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農場\"/>
    </mc:Choice>
  </mc:AlternateContent>
  <bookViews>
    <workbookView xWindow="0" yWindow="0" windowWidth="14655" windowHeight="11460" firstSheet="2" activeTab="3"/>
  </bookViews>
  <sheets>
    <sheet name="附属農場気象データ_10分" sheetId="1" r:id="rId1"/>
    <sheet name="附属農場気象データ_1時間" sheetId="2" r:id="rId2"/>
    <sheet name="附属農場気象データ_1日" sheetId="3" r:id="rId3"/>
    <sheet name="附属農場気象データ_1ヶ月" sheetId="4" r:id="rId4"/>
    <sheet name="データ内容" sheetId="5" r:id="rId5"/>
    <sheet name="観測機器情報" sheetId="6" r:id="rId6"/>
  </sheets>
  <calcPr calcId="162913"/>
</workbook>
</file>

<file path=xl/calcChain.xml><?xml version="1.0" encoding="utf-8"?>
<calcChain xmlns="http://schemas.openxmlformats.org/spreadsheetml/2006/main">
  <c r="Z2679" i="1" l="1"/>
  <c r="Z2678" i="1"/>
  <c r="Z2677" i="1"/>
  <c r="Z2676" i="1"/>
  <c r="Z2675" i="1"/>
  <c r="Z2674" i="1"/>
  <c r="Z2673" i="1"/>
  <c r="Z2672" i="1"/>
  <c r="Z2671" i="1"/>
  <c r="Z2670" i="1"/>
  <c r="Z2669" i="1"/>
  <c r="Z2668" i="1"/>
  <c r="Z2667" i="1"/>
  <c r="Z2666" i="1"/>
  <c r="Z2665" i="1"/>
  <c r="Z2664" i="1"/>
  <c r="Z2663" i="1"/>
  <c r="Z2662" i="1"/>
  <c r="Z2661" i="1"/>
  <c r="Z2660" i="1"/>
  <c r="Z2659" i="1"/>
  <c r="Z2658" i="1"/>
  <c r="Z2657" i="1"/>
  <c r="Z2656" i="1"/>
  <c r="Z2655" i="1"/>
  <c r="Z2654" i="1"/>
  <c r="Z2653" i="1"/>
  <c r="Z2652" i="1"/>
  <c r="Z2651" i="1"/>
  <c r="Z2650" i="1"/>
  <c r="Z2649" i="1"/>
  <c r="Z2648" i="1"/>
  <c r="Z2647" i="1"/>
  <c r="Z2646" i="1"/>
  <c r="Z2645" i="1"/>
  <c r="Z2644" i="1"/>
  <c r="Z2643" i="1"/>
  <c r="Z2642" i="1"/>
  <c r="Z2641" i="1"/>
  <c r="Z2640" i="1"/>
  <c r="Z2639" i="1"/>
  <c r="Z2638" i="1"/>
  <c r="Z2637" i="1"/>
  <c r="Z2636" i="1"/>
  <c r="Z2635" i="1"/>
  <c r="Z2634" i="1"/>
  <c r="Z2633" i="1"/>
  <c r="Z2632" i="1"/>
  <c r="Z2631" i="1"/>
  <c r="Z2630" i="1"/>
  <c r="Z2629" i="1"/>
  <c r="Z2628" i="1"/>
  <c r="Z2627" i="1"/>
  <c r="Z2626" i="1"/>
  <c r="Z2625" i="1"/>
  <c r="Z2624" i="1"/>
  <c r="Z2623" i="1"/>
  <c r="Z2622" i="1"/>
  <c r="Z2621" i="1"/>
  <c r="Z2620" i="1"/>
  <c r="Z2619" i="1"/>
  <c r="Z2618" i="1"/>
  <c r="Z2617" i="1"/>
  <c r="Z2616" i="1"/>
  <c r="Z2615" i="1"/>
  <c r="Z2614" i="1"/>
  <c r="Z2613" i="1"/>
  <c r="Z2612" i="1"/>
  <c r="Z2611" i="1"/>
  <c r="Z2610" i="1"/>
  <c r="Z2609" i="1"/>
  <c r="Z7" i="1" l="1"/>
  <c r="AA7" i="1" s="1"/>
  <c r="AB7" i="1"/>
  <c r="Z8" i="1"/>
  <c r="AA8" i="1" s="1"/>
  <c r="AB8" i="1"/>
  <c r="Z9" i="1"/>
  <c r="AA9" i="1" s="1"/>
  <c r="AB9" i="1"/>
  <c r="Z10" i="1"/>
  <c r="AA10" i="1" s="1"/>
  <c r="AB10" i="1"/>
  <c r="Z11" i="1"/>
  <c r="AA11" i="1" s="1"/>
  <c r="AB11" i="1"/>
  <c r="Z12" i="1"/>
  <c r="AA12" i="1" s="1"/>
  <c r="AB12" i="1"/>
  <c r="Z13" i="1"/>
  <c r="AA13" i="1" s="1"/>
  <c r="AB13" i="1"/>
  <c r="Z14" i="1"/>
  <c r="AA14" i="1" s="1"/>
  <c r="AB14" i="1"/>
  <c r="Z15" i="1"/>
  <c r="AA15" i="1" s="1"/>
  <c r="AB15" i="1"/>
  <c r="Z16" i="1"/>
  <c r="AA16" i="1" s="1"/>
  <c r="AB16" i="1"/>
  <c r="Z17" i="1"/>
  <c r="AA17" i="1" s="1"/>
  <c r="AB17" i="1"/>
  <c r="Z18" i="1"/>
  <c r="AA18" i="1" s="1"/>
  <c r="AB18" i="1"/>
  <c r="Z19" i="1"/>
  <c r="AA19" i="1" s="1"/>
  <c r="AB19" i="1"/>
  <c r="Z20" i="1"/>
  <c r="AA20" i="1" s="1"/>
  <c r="AB20" i="1"/>
  <c r="Z21" i="1"/>
  <c r="AA21" i="1" s="1"/>
  <c r="AB21" i="1"/>
  <c r="Z22" i="1"/>
  <c r="AA22" i="1" s="1"/>
  <c r="AB22" i="1"/>
  <c r="Z23" i="1"/>
  <c r="AA23" i="1" s="1"/>
  <c r="AB23" i="1"/>
  <c r="Z24" i="1"/>
  <c r="AA24" i="1" s="1"/>
  <c r="AB24" i="1"/>
  <c r="Z25" i="1"/>
  <c r="AA25" i="1" s="1"/>
  <c r="AB25" i="1"/>
  <c r="Z26" i="1"/>
  <c r="AA26" i="1" s="1"/>
  <c r="AB26" i="1"/>
  <c r="Z27" i="1"/>
  <c r="AA27" i="1" s="1"/>
  <c r="AB27" i="1"/>
  <c r="Z28" i="1"/>
  <c r="AA28" i="1" s="1"/>
  <c r="AB28" i="1"/>
  <c r="Z29" i="1"/>
  <c r="AA29" i="1" s="1"/>
  <c r="AB29" i="1"/>
  <c r="Z30" i="1"/>
  <c r="AA30" i="1" s="1"/>
  <c r="AB30" i="1"/>
  <c r="Z31" i="1"/>
  <c r="AA31" i="1" s="1"/>
  <c r="AB31" i="1"/>
  <c r="Z32" i="1"/>
  <c r="AA32" i="1" s="1"/>
  <c r="AB32" i="1"/>
  <c r="Z33" i="1"/>
  <c r="AA33" i="1" s="1"/>
  <c r="AB33" i="1"/>
  <c r="Z34" i="1"/>
  <c r="AA34" i="1" s="1"/>
  <c r="AB34" i="1"/>
  <c r="Z35" i="1"/>
  <c r="AA35" i="1" s="1"/>
  <c r="AB35" i="1"/>
  <c r="Z36" i="1"/>
  <c r="AA36" i="1" s="1"/>
  <c r="AB36" i="1"/>
  <c r="Z37" i="1"/>
  <c r="AA37" i="1" s="1"/>
  <c r="AB37" i="1"/>
  <c r="Z38" i="1"/>
  <c r="AA38" i="1" s="1"/>
  <c r="AB38" i="1"/>
  <c r="Z39" i="1"/>
  <c r="AA39" i="1" s="1"/>
  <c r="AB39" i="1"/>
  <c r="Z40" i="1"/>
  <c r="AA40" i="1" s="1"/>
  <c r="AB40" i="1"/>
  <c r="Z41" i="1"/>
  <c r="AA41" i="1" s="1"/>
  <c r="AB41" i="1"/>
  <c r="Z42" i="1"/>
  <c r="AA42" i="1" s="1"/>
  <c r="AB42" i="1"/>
  <c r="Z43" i="1"/>
  <c r="AA43" i="1" s="1"/>
  <c r="AB43" i="1"/>
  <c r="Z44" i="1"/>
  <c r="AA44" i="1" s="1"/>
  <c r="AB44" i="1"/>
  <c r="Z45" i="1"/>
  <c r="AA45" i="1" s="1"/>
  <c r="AB45" i="1"/>
  <c r="Z46" i="1"/>
  <c r="AA46" i="1" s="1"/>
  <c r="AB46" i="1"/>
  <c r="Z47" i="1"/>
  <c r="AA47" i="1" s="1"/>
  <c r="AB47" i="1"/>
  <c r="Z48" i="1"/>
  <c r="AA48" i="1" s="1"/>
  <c r="AB48" i="1"/>
  <c r="Z49" i="1"/>
  <c r="AA49" i="1" s="1"/>
  <c r="AB49" i="1"/>
  <c r="Z50" i="1"/>
  <c r="AA50" i="1" s="1"/>
  <c r="AB50" i="1"/>
  <c r="Z51" i="1"/>
  <c r="AA51" i="1" s="1"/>
  <c r="AB51" i="1"/>
  <c r="Z52" i="1"/>
  <c r="AA52" i="1" s="1"/>
  <c r="AB52" i="1"/>
  <c r="Z53" i="1"/>
  <c r="AA53" i="1" s="1"/>
  <c r="AB53" i="1"/>
  <c r="Z54" i="1"/>
  <c r="AA54" i="1" s="1"/>
  <c r="AB54" i="1"/>
  <c r="Z55" i="1"/>
  <c r="AA55" i="1" s="1"/>
  <c r="AB55" i="1"/>
  <c r="Z56" i="1"/>
  <c r="AA56" i="1" s="1"/>
  <c r="AB56" i="1"/>
  <c r="Z57" i="1"/>
  <c r="AA57" i="1" s="1"/>
  <c r="AB57" i="1"/>
  <c r="Z58" i="1"/>
  <c r="AA58" i="1" s="1"/>
  <c r="AB58" i="1"/>
  <c r="Z59" i="1"/>
  <c r="AA59" i="1" s="1"/>
  <c r="AB59" i="1"/>
  <c r="Z60" i="1"/>
  <c r="AA60" i="1" s="1"/>
  <c r="AB60" i="1"/>
  <c r="Z61" i="1"/>
  <c r="AA61" i="1" s="1"/>
  <c r="AB61" i="1"/>
  <c r="Z62" i="1"/>
  <c r="AA62" i="1" s="1"/>
  <c r="AB62" i="1"/>
  <c r="Z63" i="1"/>
  <c r="AA63" i="1" s="1"/>
  <c r="AB63" i="1"/>
  <c r="Z64" i="1"/>
  <c r="AA64" i="1" s="1"/>
  <c r="AB64" i="1"/>
  <c r="Z65" i="1"/>
  <c r="AA65" i="1" s="1"/>
  <c r="AB65" i="1"/>
  <c r="Z66" i="1"/>
  <c r="AA66" i="1" s="1"/>
  <c r="AB66" i="1"/>
  <c r="Z67" i="1"/>
  <c r="AA67" i="1" s="1"/>
  <c r="AB67" i="1"/>
  <c r="Z68" i="1"/>
  <c r="AA68" i="1" s="1"/>
  <c r="AB68" i="1"/>
  <c r="Z69" i="1"/>
  <c r="AA69" i="1" s="1"/>
  <c r="AB69" i="1"/>
  <c r="Z70" i="1"/>
  <c r="AA70" i="1" s="1"/>
  <c r="AB70" i="1"/>
  <c r="Z71" i="1"/>
  <c r="AA71" i="1" s="1"/>
  <c r="AB71" i="1"/>
  <c r="Z72" i="1"/>
  <c r="AA72" i="1" s="1"/>
  <c r="AB72" i="1"/>
  <c r="Z73" i="1"/>
  <c r="AA73" i="1" s="1"/>
  <c r="AB73" i="1"/>
  <c r="Z74" i="1"/>
  <c r="AA74" i="1" s="1"/>
  <c r="AB74" i="1"/>
  <c r="Z75" i="1"/>
  <c r="AA75" i="1" s="1"/>
  <c r="AB75" i="1"/>
  <c r="Z76" i="1"/>
  <c r="AA76" i="1" s="1"/>
  <c r="AB76" i="1"/>
  <c r="Z77" i="1"/>
  <c r="AA77" i="1" s="1"/>
  <c r="AB77" i="1"/>
  <c r="Z78" i="1"/>
  <c r="AA78" i="1" s="1"/>
  <c r="AB78" i="1"/>
  <c r="Z79" i="1"/>
  <c r="AA79" i="1" s="1"/>
  <c r="AB79" i="1"/>
  <c r="Z80" i="1"/>
  <c r="AA80" i="1" s="1"/>
  <c r="AB80" i="1"/>
  <c r="Z81" i="1"/>
  <c r="AA81" i="1" s="1"/>
  <c r="AB81" i="1"/>
  <c r="Z82" i="1"/>
  <c r="AA82" i="1" s="1"/>
  <c r="AB82" i="1"/>
  <c r="Z83" i="1"/>
  <c r="AA83" i="1" s="1"/>
  <c r="AB83" i="1"/>
  <c r="Z84" i="1"/>
  <c r="AA84" i="1" s="1"/>
  <c r="AB84" i="1"/>
  <c r="Z85" i="1"/>
  <c r="AA85" i="1" s="1"/>
  <c r="AB85" i="1"/>
  <c r="Z86" i="1"/>
  <c r="AA86" i="1" s="1"/>
  <c r="AB86" i="1"/>
  <c r="Z87" i="1"/>
  <c r="AA87" i="1" s="1"/>
  <c r="AB87" i="1"/>
  <c r="Z88" i="1"/>
  <c r="AA88" i="1" s="1"/>
  <c r="AB88" i="1"/>
  <c r="Z89" i="1"/>
  <c r="AA89" i="1" s="1"/>
  <c r="AB89" i="1"/>
  <c r="Z90" i="1"/>
  <c r="AA90" i="1" s="1"/>
  <c r="AB90" i="1"/>
  <c r="Z91" i="1"/>
  <c r="AA91" i="1" s="1"/>
  <c r="AB91" i="1"/>
  <c r="Z92" i="1"/>
  <c r="AA92" i="1" s="1"/>
  <c r="AB92" i="1"/>
  <c r="Z93" i="1"/>
  <c r="AA93" i="1" s="1"/>
  <c r="AB93" i="1"/>
  <c r="Z94" i="1"/>
  <c r="AA94" i="1" s="1"/>
  <c r="AB94" i="1"/>
  <c r="Z95" i="1"/>
  <c r="AA95" i="1" s="1"/>
  <c r="AB95" i="1"/>
  <c r="Z96" i="1"/>
  <c r="AA96" i="1" s="1"/>
  <c r="AB96" i="1"/>
  <c r="Z97" i="1"/>
  <c r="AA97" i="1" s="1"/>
  <c r="AB97" i="1"/>
  <c r="Z98" i="1"/>
  <c r="AA98" i="1" s="1"/>
  <c r="AB98" i="1"/>
  <c r="Z99" i="1"/>
  <c r="AA99" i="1" s="1"/>
  <c r="AB99" i="1"/>
  <c r="Z100" i="1"/>
  <c r="AA100" i="1" s="1"/>
  <c r="AB100" i="1"/>
  <c r="Z101" i="1"/>
  <c r="AA101" i="1" s="1"/>
  <c r="AB101" i="1"/>
  <c r="Z102" i="1"/>
  <c r="AA102" i="1" s="1"/>
  <c r="AB102" i="1"/>
  <c r="Z103" i="1"/>
  <c r="AA103" i="1" s="1"/>
  <c r="AB103" i="1"/>
  <c r="Z104" i="1"/>
  <c r="AA104" i="1" s="1"/>
  <c r="AB104" i="1"/>
  <c r="Z105" i="1"/>
  <c r="AA105" i="1" s="1"/>
  <c r="AB105" i="1"/>
  <c r="Z106" i="1"/>
  <c r="AA106" i="1" s="1"/>
  <c r="AB106" i="1"/>
  <c r="Z107" i="1"/>
  <c r="AA107" i="1" s="1"/>
  <c r="AB107" i="1"/>
  <c r="Z108" i="1"/>
  <c r="AA108" i="1" s="1"/>
  <c r="AB108" i="1"/>
  <c r="Z109" i="1"/>
  <c r="AA109" i="1" s="1"/>
  <c r="AB109" i="1"/>
  <c r="Z110" i="1"/>
  <c r="AA110" i="1" s="1"/>
  <c r="AB110" i="1"/>
  <c r="Z111" i="1"/>
  <c r="AA111" i="1" s="1"/>
  <c r="AB111" i="1"/>
  <c r="Z112" i="1"/>
  <c r="AA112" i="1" s="1"/>
  <c r="AB112" i="1"/>
  <c r="Z113" i="1"/>
  <c r="AA113" i="1" s="1"/>
  <c r="AB113" i="1"/>
  <c r="Z114" i="1"/>
  <c r="AA114" i="1" s="1"/>
  <c r="AB114" i="1"/>
  <c r="Z115" i="1"/>
  <c r="AA115" i="1" s="1"/>
  <c r="AB115" i="1"/>
  <c r="Z116" i="1"/>
  <c r="AA116" i="1" s="1"/>
  <c r="AB116" i="1"/>
  <c r="Z117" i="1"/>
  <c r="AA117" i="1" s="1"/>
  <c r="AB117" i="1"/>
  <c r="Z118" i="1"/>
  <c r="AA118" i="1" s="1"/>
  <c r="AB118" i="1"/>
  <c r="Z119" i="1"/>
  <c r="AA119" i="1" s="1"/>
  <c r="AB119" i="1"/>
  <c r="Z120" i="1"/>
  <c r="AA120" i="1" s="1"/>
  <c r="AB120" i="1"/>
  <c r="Z121" i="1"/>
  <c r="AA121" i="1" s="1"/>
  <c r="AB121" i="1"/>
  <c r="Z122" i="1"/>
  <c r="AA122" i="1" s="1"/>
  <c r="AB122" i="1"/>
  <c r="Z123" i="1"/>
  <c r="AA123" i="1" s="1"/>
  <c r="AB123" i="1"/>
  <c r="Z124" i="1"/>
  <c r="AA124" i="1" s="1"/>
  <c r="AB124" i="1"/>
  <c r="Z125" i="1"/>
  <c r="AA125" i="1" s="1"/>
  <c r="AB125" i="1"/>
  <c r="Z126" i="1"/>
  <c r="AA126" i="1" s="1"/>
  <c r="AB126" i="1"/>
  <c r="Z127" i="1"/>
  <c r="AA127" i="1" s="1"/>
  <c r="AB127" i="1"/>
  <c r="Z128" i="1"/>
  <c r="AA128" i="1" s="1"/>
  <c r="AB128" i="1"/>
  <c r="Z129" i="1"/>
  <c r="AA129" i="1" s="1"/>
  <c r="AB129" i="1"/>
  <c r="Z130" i="1"/>
  <c r="AA130" i="1" s="1"/>
  <c r="AB130" i="1"/>
  <c r="Z131" i="1"/>
  <c r="AA131" i="1" s="1"/>
  <c r="AB131" i="1"/>
  <c r="Z132" i="1"/>
  <c r="AA132" i="1" s="1"/>
  <c r="AB132" i="1"/>
  <c r="Z133" i="1"/>
  <c r="AA133" i="1" s="1"/>
  <c r="AB133" i="1"/>
  <c r="Z134" i="1"/>
  <c r="AA134" i="1" s="1"/>
  <c r="AB134" i="1"/>
  <c r="Z135" i="1"/>
  <c r="AA135" i="1" s="1"/>
  <c r="AB135" i="1"/>
  <c r="Z136" i="1"/>
  <c r="AA136" i="1" s="1"/>
  <c r="AB136" i="1"/>
  <c r="Z137" i="1"/>
  <c r="AA137" i="1" s="1"/>
  <c r="AB137" i="1"/>
  <c r="Z138" i="1"/>
  <c r="AA138" i="1" s="1"/>
  <c r="AB138" i="1"/>
  <c r="Z139" i="1"/>
  <c r="AA139" i="1" s="1"/>
  <c r="AB139" i="1"/>
  <c r="Z140" i="1"/>
  <c r="AA140" i="1" s="1"/>
  <c r="AB140" i="1"/>
  <c r="Z141" i="1"/>
  <c r="AA141" i="1" s="1"/>
  <c r="AB141" i="1"/>
  <c r="Z142" i="1"/>
  <c r="AA142" i="1" s="1"/>
  <c r="AB142" i="1"/>
  <c r="Z143" i="1"/>
  <c r="AA143" i="1" s="1"/>
  <c r="AB143" i="1"/>
  <c r="Z144" i="1"/>
  <c r="AA144" i="1" s="1"/>
  <c r="AB144" i="1"/>
  <c r="Z145" i="1"/>
  <c r="AA145" i="1" s="1"/>
  <c r="AB145" i="1"/>
  <c r="Z146" i="1"/>
  <c r="AA146" i="1" s="1"/>
  <c r="AB146" i="1"/>
  <c r="Z147" i="1"/>
  <c r="AA147" i="1" s="1"/>
  <c r="AB147" i="1"/>
  <c r="Z148" i="1"/>
  <c r="AA148" i="1" s="1"/>
  <c r="AB148" i="1"/>
  <c r="Z149" i="1"/>
  <c r="AA149" i="1" s="1"/>
  <c r="AB149" i="1"/>
  <c r="Z150" i="1"/>
  <c r="AA150" i="1" s="1"/>
  <c r="AB150" i="1"/>
  <c r="Z151" i="1"/>
  <c r="AA151" i="1" s="1"/>
  <c r="AB151" i="1"/>
  <c r="Z152" i="1"/>
  <c r="AA152" i="1" s="1"/>
  <c r="AB152" i="1"/>
  <c r="Z153" i="1"/>
  <c r="AA153" i="1" s="1"/>
  <c r="AB153" i="1"/>
  <c r="Z154" i="1"/>
  <c r="AA154" i="1" s="1"/>
  <c r="AB154" i="1"/>
  <c r="Z155" i="1"/>
  <c r="AA155" i="1" s="1"/>
  <c r="AB155" i="1"/>
  <c r="Z156" i="1"/>
  <c r="AA156" i="1" s="1"/>
  <c r="AB156" i="1"/>
  <c r="Z157" i="1"/>
  <c r="AA157" i="1" s="1"/>
  <c r="AB157" i="1"/>
  <c r="Z158" i="1"/>
  <c r="AA158" i="1" s="1"/>
  <c r="AB158" i="1"/>
  <c r="Z159" i="1"/>
  <c r="AA159" i="1" s="1"/>
  <c r="AB159" i="1"/>
  <c r="Z160" i="1"/>
  <c r="AA160" i="1" s="1"/>
  <c r="AB160" i="1"/>
  <c r="Z161" i="1"/>
  <c r="AA161" i="1" s="1"/>
  <c r="AB161" i="1"/>
  <c r="Z162" i="1"/>
  <c r="AA162" i="1" s="1"/>
  <c r="AB162" i="1"/>
  <c r="Z163" i="1"/>
  <c r="AA163" i="1" s="1"/>
  <c r="AB163" i="1"/>
  <c r="Z164" i="1"/>
  <c r="AA164" i="1" s="1"/>
  <c r="AB164" i="1"/>
  <c r="Z165" i="1"/>
  <c r="AA165" i="1" s="1"/>
  <c r="AB165" i="1"/>
  <c r="Z166" i="1"/>
  <c r="AA166" i="1" s="1"/>
  <c r="AB166" i="1"/>
  <c r="Z167" i="1"/>
  <c r="AA167" i="1" s="1"/>
  <c r="AB167" i="1"/>
  <c r="Z168" i="1"/>
  <c r="AA168" i="1" s="1"/>
  <c r="AB168" i="1"/>
  <c r="Z169" i="1"/>
  <c r="AA169" i="1" s="1"/>
  <c r="AB169" i="1"/>
  <c r="Z170" i="1"/>
  <c r="AA170" i="1" s="1"/>
  <c r="AB170" i="1"/>
  <c r="Z171" i="1"/>
  <c r="AA171" i="1" s="1"/>
  <c r="AB171" i="1"/>
  <c r="Z172" i="1"/>
  <c r="AA172" i="1" s="1"/>
  <c r="AB172" i="1"/>
  <c r="Z173" i="1"/>
  <c r="AA173" i="1" s="1"/>
  <c r="AB173" i="1"/>
  <c r="Z174" i="1"/>
  <c r="AA174" i="1" s="1"/>
  <c r="AB174" i="1"/>
  <c r="Z175" i="1"/>
  <c r="AA175" i="1" s="1"/>
  <c r="AB175" i="1"/>
  <c r="Z176" i="1"/>
  <c r="AA176" i="1" s="1"/>
  <c r="AB176" i="1"/>
  <c r="Z177" i="1"/>
  <c r="AA177" i="1" s="1"/>
  <c r="AB177" i="1"/>
  <c r="Z178" i="1"/>
  <c r="AA178" i="1" s="1"/>
  <c r="AB178" i="1"/>
  <c r="Z179" i="1"/>
  <c r="AA179" i="1" s="1"/>
  <c r="AB179" i="1"/>
  <c r="Z180" i="1"/>
  <c r="AA180" i="1" s="1"/>
  <c r="AB180" i="1"/>
  <c r="Z181" i="1"/>
  <c r="AA181" i="1" s="1"/>
  <c r="AB181" i="1"/>
  <c r="Z182" i="1"/>
  <c r="AA182" i="1" s="1"/>
  <c r="AB182" i="1"/>
  <c r="Z183" i="1"/>
  <c r="AA183" i="1" s="1"/>
  <c r="AB183" i="1"/>
  <c r="Z184" i="1"/>
  <c r="AA184" i="1" s="1"/>
  <c r="AB184" i="1"/>
  <c r="Z185" i="1"/>
  <c r="AA185" i="1" s="1"/>
  <c r="AB185" i="1"/>
  <c r="Z186" i="1"/>
  <c r="AA186" i="1" s="1"/>
  <c r="AB186" i="1"/>
  <c r="Z187" i="1"/>
  <c r="AA187" i="1" s="1"/>
  <c r="AB187" i="1"/>
  <c r="Z188" i="1"/>
  <c r="AA188" i="1" s="1"/>
  <c r="AB188" i="1"/>
  <c r="Z189" i="1"/>
  <c r="AA189" i="1" s="1"/>
  <c r="AB189" i="1"/>
  <c r="Z190" i="1"/>
  <c r="AA190" i="1" s="1"/>
  <c r="AB190" i="1"/>
  <c r="Z191" i="1"/>
  <c r="AA191" i="1" s="1"/>
  <c r="AB191" i="1"/>
  <c r="Z192" i="1"/>
  <c r="AA192" i="1" s="1"/>
  <c r="AB192" i="1"/>
  <c r="Z193" i="1"/>
  <c r="AA193" i="1" s="1"/>
  <c r="AB193" i="1"/>
  <c r="Z194" i="1"/>
  <c r="AA194" i="1" s="1"/>
  <c r="AB194" i="1"/>
  <c r="Z195" i="1"/>
  <c r="AA195" i="1" s="1"/>
  <c r="AB195" i="1"/>
  <c r="Z196" i="1"/>
  <c r="AA196" i="1" s="1"/>
  <c r="AB196" i="1"/>
  <c r="Z197" i="1"/>
  <c r="AA197" i="1" s="1"/>
  <c r="AB197" i="1"/>
  <c r="Z198" i="1"/>
  <c r="AA198" i="1" s="1"/>
  <c r="AB198" i="1"/>
  <c r="Z199" i="1"/>
  <c r="AA199" i="1" s="1"/>
  <c r="AB199" i="1"/>
  <c r="Z200" i="1"/>
  <c r="AA200" i="1" s="1"/>
  <c r="AB200" i="1"/>
  <c r="Z201" i="1"/>
  <c r="AA201" i="1" s="1"/>
  <c r="AB201" i="1"/>
  <c r="Z202" i="1"/>
  <c r="AA202" i="1" s="1"/>
  <c r="AB202" i="1"/>
  <c r="Z203" i="1"/>
  <c r="AA203" i="1" s="1"/>
  <c r="AB203" i="1"/>
  <c r="Z204" i="1"/>
  <c r="AA204" i="1" s="1"/>
  <c r="AB204" i="1"/>
  <c r="Z205" i="1"/>
  <c r="AA205" i="1" s="1"/>
  <c r="AB205" i="1"/>
  <c r="Z206" i="1"/>
  <c r="AA206" i="1" s="1"/>
  <c r="AB206" i="1"/>
  <c r="Z207" i="1"/>
  <c r="AA207" i="1" s="1"/>
  <c r="AB207" i="1"/>
  <c r="Z208" i="1"/>
  <c r="AA208" i="1" s="1"/>
  <c r="AB208" i="1"/>
  <c r="Z209" i="1"/>
  <c r="AA209" i="1" s="1"/>
  <c r="AB209" i="1"/>
  <c r="Z210" i="1"/>
  <c r="AA210" i="1" s="1"/>
  <c r="AB210" i="1"/>
  <c r="Z211" i="1"/>
  <c r="AA211" i="1" s="1"/>
  <c r="AB211" i="1"/>
  <c r="Z212" i="1"/>
  <c r="AA212" i="1" s="1"/>
  <c r="AB212" i="1"/>
  <c r="Z213" i="1"/>
  <c r="AA213" i="1" s="1"/>
  <c r="AB213" i="1"/>
  <c r="Z214" i="1"/>
  <c r="AA214" i="1" s="1"/>
  <c r="AB214" i="1"/>
  <c r="Z215" i="1"/>
  <c r="AA215" i="1" s="1"/>
  <c r="AB215" i="1"/>
  <c r="Z216" i="1"/>
  <c r="AA216" i="1" s="1"/>
  <c r="AB216" i="1"/>
  <c r="Z217" i="1"/>
  <c r="AA217" i="1" s="1"/>
  <c r="AB217" i="1"/>
  <c r="Z218" i="1"/>
  <c r="AA218" i="1" s="1"/>
  <c r="AB218" i="1"/>
  <c r="Z219" i="1"/>
  <c r="AA219" i="1" s="1"/>
  <c r="AB219" i="1"/>
  <c r="Z220" i="1"/>
  <c r="AA220" i="1" s="1"/>
  <c r="AB220" i="1"/>
  <c r="Z221" i="1"/>
  <c r="AA221" i="1" s="1"/>
  <c r="AB221" i="1"/>
  <c r="Z222" i="1"/>
  <c r="AA222" i="1" s="1"/>
  <c r="AB222" i="1"/>
  <c r="Z223" i="1"/>
  <c r="AA223" i="1" s="1"/>
  <c r="AB223" i="1"/>
  <c r="Z224" i="1"/>
  <c r="AA224" i="1" s="1"/>
  <c r="AB224" i="1"/>
  <c r="Z225" i="1"/>
  <c r="AA225" i="1" s="1"/>
  <c r="AB225" i="1"/>
  <c r="Z226" i="1"/>
  <c r="AA226" i="1" s="1"/>
  <c r="AB226" i="1"/>
  <c r="Z227" i="1"/>
  <c r="AA227" i="1" s="1"/>
  <c r="AB227" i="1"/>
  <c r="Z228" i="1"/>
  <c r="AA228" i="1" s="1"/>
  <c r="AB228" i="1"/>
  <c r="Z229" i="1"/>
  <c r="AA229" i="1" s="1"/>
  <c r="AB229" i="1"/>
  <c r="Z230" i="1"/>
  <c r="AA230" i="1" s="1"/>
  <c r="AB230" i="1"/>
  <c r="Z231" i="1"/>
  <c r="AA231" i="1" s="1"/>
  <c r="AB231" i="1"/>
  <c r="Z232" i="1"/>
  <c r="AA232" i="1" s="1"/>
  <c r="AB232" i="1"/>
  <c r="Z233" i="1"/>
  <c r="AA233" i="1" s="1"/>
  <c r="AB233" i="1"/>
  <c r="Z234" i="1"/>
  <c r="AA234" i="1" s="1"/>
  <c r="AB234" i="1"/>
  <c r="Z235" i="1"/>
  <c r="AA235" i="1" s="1"/>
  <c r="AB235" i="1"/>
  <c r="Z236" i="1"/>
  <c r="AA236" i="1" s="1"/>
  <c r="AB236" i="1"/>
  <c r="Z237" i="1"/>
  <c r="AA237" i="1" s="1"/>
  <c r="AB237" i="1"/>
  <c r="Z238" i="1"/>
  <c r="AA238" i="1" s="1"/>
  <c r="AB238" i="1"/>
  <c r="Z239" i="1"/>
  <c r="AA239" i="1" s="1"/>
  <c r="AB239" i="1"/>
  <c r="Z240" i="1"/>
  <c r="AA240" i="1" s="1"/>
  <c r="AB240" i="1"/>
  <c r="Z241" i="1"/>
  <c r="AA241" i="1" s="1"/>
  <c r="AB241" i="1"/>
  <c r="Z242" i="1"/>
  <c r="AA242" i="1" s="1"/>
  <c r="AB242" i="1"/>
  <c r="Z243" i="1"/>
  <c r="AA243" i="1" s="1"/>
  <c r="AB243" i="1"/>
  <c r="Z244" i="1"/>
  <c r="AA244" i="1" s="1"/>
  <c r="AB244" i="1"/>
  <c r="Z245" i="1"/>
  <c r="AA245" i="1" s="1"/>
  <c r="AB245" i="1"/>
  <c r="Z246" i="1"/>
  <c r="AA246" i="1" s="1"/>
  <c r="AB246" i="1"/>
  <c r="Z247" i="1"/>
  <c r="AA247" i="1" s="1"/>
  <c r="AB247" i="1"/>
  <c r="Z248" i="1"/>
  <c r="AA248" i="1" s="1"/>
  <c r="AB248" i="1"/>
  <c r="Z249" i="1"/>
  <c r="AA249" i="1" s="1"/>
  <c r="AB249" i="1"/>
  <c r="Z250" i="1"/>
  <c r="AA250" i="1" s="1"/>
  <c r="AB250" i="1"/>
  <c r="Z251" i="1"/>
  <c r="AA251" i="1" s="1"/>
  <c r="AB251" i="1"/>
  <c r="Z252" i="1"/>
  <c r="AA252" i="1" s="1"/>
  <c r="AB252" i="1"/>
  <c r="Z253" i="1"/>
  <c r="AA253" i="1" s="1"/>
  <c r="AB253" i="1"/>
  <c r="Z254" i="1"/>
  <c r="AA254" i="1" s="1"/>
  <c r="AB254" i="1"/>
  <c r="Z255" i="1"/>
  <c r="AA255" i="1" s="1"/>
  <c r="AB255" i="1"/>
  <c r="Z256" i="1"/>
  <c r="AA256" i="1" s="1"/>
  <c r="AB256" i="1"/>
  <c r="Z257" i="1"/>
  <c r="AA257" i="1" s="1"/>
  <c r="AB257" i="1"/>
  <c r="Z258" i="1"/>
  <c r="AA258" i="1" s="1"/>
  <c r="AB258" i="1"/>
  <c r="Z259" i="1"/>
  <c r="AA259" i="1" s="1"/>
  <c r="AB259" i="1"/>
  <c r="Z260" i="1"/>
  <c r="AA260" i="1" s="1"/>
  <c r="AB260" i="1"/>
  <c r="Z261" i="1"/>
  <c r="AA261" i="1" s="1"/>
  <c r="AB261" i="1"/>
  <c r="Z262" i="1"/>
  <c r="AA262" i="1" s="1"/>
  <c r="AB262" i="1"/>
  <c r="Z263" i="1"/>
  <c r="AA263" i="1" s="1"/>
  <c r="AB263" i="1"/>
  <c r="Z264" i="1"/>
  <c r="AA264" i="1" s="1"/>
  <c r="AB264" i="1"/>
  <c r="Z265" i="1"/>
  <c r="AA265" i="1" s="1"/>
  <c r="AB265" i="1"/>
  <c r="Z266" i="1"/>
  <c r="AA266" i="1" s="1"/>
  <c r="AB266" i="1"/>
  <c r="Z267" i="1"/>
  <c r="AA267" i="1" s="1"/>
  <c r="AB267" i="1"/>
  <c r="Z268" i="1"/>
  <c r="AA268" i="1" s="1"/>
  <c r="AB268" i="1"/>
  <c r="Z269" i="1"/>
  <c r="AA269" i="1" s="1"/>
  <c r="AB269" i="1"/>
  <c r="Z270" i="1"/>
  <c r="AA270" i="1" s="1"/>
  <c r="AB270" i="1"/>
  <c r="Z271" i="1"/>
  <c r="AA271" i="1" s="1"/>
  <c r="AB271" i="1"/>
  <c r="Z272" i="1"/>
  <c r="AA272" i="1" s="1"/>
  <c r="AB272" i="1"/>
  <c r="Z273" i="1"/>
  <c r="AA273" i="1" s="1"/>
  <c r="AB273" i="1"/>
  <c r="Z274" i="1"/>
  <c r="AA274" i="1" s="1"/>
  <c r="AB274" i="1"/>
  <c r="Z275" i="1"/>
  <c r="AA275" i="1" s="1"/>
  <c r="AB275" i="1"/>
  <c r="Z276" i="1"/>
  <c r="AA276" i="1" s="1"/>
  <c r="AB276" i="1"/>
  <c r="Z277" i="1"/>
  <c r="AA277" i="1" s="1"/>
  <c r="AB277" i="1"/>
  <c r="Z278" i="1"/>
  <c r="AA278" i="1" s="1"/>
  <c r="AB278" i="1"/>
  <c r="Z279" i="1"/>
  <c r="AA279" i="1" s="1"/>
  <c r="AB279" i="1"/>
  <c r="Z280" i="1"/>
  <c r="AA280" i="1" s="1"/>
  <c r="AB280" i="1"/>
  <c r="Z281" i="1"/>
  <c r="AA281" i="1" s="1"/>
  <c r="AB281" i="1"/>
  <c r="Z282" i="1"/>
  <c r="AA282" i="1" s="1"/>
  <c r="AB282" i="1"/>
  <c r="Z283" i="1"/>
  <c r="AA283" i="1" s="1"/>
  <c r="AB283" i="1"/>
  <c r="Z284" i="1"/>
  <c r="AA284" i="1" s="1"/>
  <c r="AB284" i="1"/>
  <c r="Z285" i="1"/>
  <c r="AA285" i="1" s="1"/>
  <c r="AB285" i="1"/>
  <c r="Z286" i="1"/>
  <c r="AA286" i="1" s="1"/>
  <c r="AB286" i="1"/>
  <c r="Z287" i="1"/>
  <c r="AA287" i="1" s="1"/>
  <c r="AB287" i="1"/>
  <c r="Z288" i="1"/>
  <c r="AA288" i="1" s="1"/>
  <c r="AB288" i="1"/>
  <c r="Z289" i="1"/>
  <c r="AA289" i="1" s="1"/>
  <c r="AB289" i="1"/>
  <c r="Z290" i="1"/>
  <c r="AA290" i="1" s="1"/>
  <c r="AB290" i="1"/>
  <c r="Z291" i="1"/>
  <c r="AA291" i="1" s="1"/>
  <c r="AB291" i="1"/>
  <c r="Z292" i="1"/>
  <c r="AA292" i="1" s="1"/>
  <c r="AB292" i="1"/>
  <c r="Z293" i="1"/>
  <c r="AA293" i="1" s="1"/>
  <c r="AB293" i="1"/>
  <c r="Z294" i="1"/>
  <c r="AA294" i="1" s="1"/>
  <c r="AB294" i="1"/>
  <c r="Z295" i="1"/>
  <c r="AA295" i="1" s="1"/>
  <c r="AB295" i="1"/>
  <c r="Z296" i="1"/>
  <c r="AA296" i="1" s="1"/>
  <c r="AB296" i="1"/>
  <c r="Z297" i="1"/>
  <c r="AA297" i="1" s="1"/>
  <c r="AB297" i="1"/>
  <c r="Z298" i="1"/>
  <c r="AA298" i="1" s="1"/>
  <c r="AB298" i="1"/>
  <c r="Z299" i="1"/>
  <c r="AA299" i="1" s="1"/>
  <c r="AB299" i="1"/>
  <c r="Z300" i="1"/>
  <c r="AA300" i="1" s="1"/>
  <c r="AB300" i="1"/>
  <c r="Z301" i="1"/>
  <c r="AA301" i="1" s="1"/>
  <c r="AB301" i="1"/>
  <c r="Z302" i="1"/>
  <c r="AA302" i="1" s="1"/>
  <c r="AB302" i="1"/>
  <c r="Z303" i="1"/>
  <c r="AA303" i="1" s="1"/>
  <c r="AB303" i="1"/>
  <c r="Z304" i="1"/>
  <c r="AA304" i="1" s="1"/>
  <c r="AB304" i="1"/>
  <c r="Z305" i="1"/>
  <c r="AA305" i="1" s="1"/>
  <c r="AB305" i="1"/>
  <c r="Z306" i="1"/>
  <c r="AA306" i="1" s="1"/>
  <c r="AB306" i="1"/>
  <c r="Z307" i="1"/>
  <c r="AA307" i="1" s="1"/>
  <c r="AB307" i="1"/>
  <c r="Z308" i="1"/>
  <c r="AA308" i="1" s="1"/>
  <c r="AB308" i="1"/>
  <c r="Z309" i="1"/>
  <c r="AA309" i="1" s="1"/>
  <c r="AB309" i="1"/>
  <c r="Z310" i="1"/>
  <c r="AA310" i="1" s="1"/>
  <c r="AB310" i="1"/>
  <c r="Z311" i="1"/>
  <c r="AA311" i="1" s="1"/>
  <c r="AB311" i="1"/>
  <c r="Z312" i="1"/>
  <c r="AA312" i="1" s="1"/>
  <c r="AB312" i="1"/>
  <c r="Z313" i="1"/>
  <c r="AA313" i="1" s="1"/>
  <c r="AB313" i="1"/>
  <c r="Z314" i="1"/>
  <c r="AA314" i="1" s="1"/>
  <c r="AB314" i="1"/>
  <c r="Z315" i="1"/>
  <c r="AA315" i="1" s="1"/>
  <c r="AB315" i="1"/>
  <c r="Z316" i="1"/>
  <c r="AA316" i="1" s="1"/>
  <c r="AB316" i="1"/>
  <c r="Z317" i="1"/>
  <c r="AA317" i="1" s="1"/>
  <c r="AB317" i="1"/>
  <c r="Z318" i="1"/>
  <c r="AA318" i="1" s="1"/>
  <c r="AB318" i="1"/>
  <c r="Z319" i="1"/>
  <c r="AA319" i="1" s="1"/>
  <c r="AB319" i="1"/>
  <c r="Z320" i="1"/>
  <c r="AA320" i="1" s="1"/>
  <c r="AB320" i="1"/>
  <c r="Z321" i="1"/>
  <c r="AA321" i="1" s="1"/>
  <c r="AB321" i="1"/>
  <c r="Z322" i="1"/>
  <c r="AA322" i="1" s="1"/>
  <c r="AB322" i="1"/>
  <c r="Z323" i="1"/>
  <c r="AA323" i="1" s="1"/>
  <c r="AB323" i="1"/>
  <c r="Z324" i="1"/>
  <c r="AA324" i="1" s="1"/>
  <c r="AB324" i="1"/>
  <c r="Z325" i="1"/>
  <c r="AA325" i="1" s="1"/>
  <c r="AB325" i="1"/>
  <c r="Z326" i="1"/>
  <c r="AA326" i="1" s="1"/>
  <c r="AB326" i="1"/>
  <c r="Z327" i="1"/>
  <c r="AA327" i="1" s="1"/>
  <c r="AB327" i="1"/>
  <c r="Z328" i="1"/>
  <c r="AA328" i="1" s="1"/>
  <c r="AB328" i="1"/>
  <c r="Z329" i="1"/>
  <c r="AA329" i="1" s="1"/>
  <c r="AB329" i="1"/>
  <c r="Z330" i="1"/>
  <c r="AA330" i="1" s="1"/>
  <c r="AB330" i="1"/>
  <c r="Z331" i="1"/>
  <c r="AA331" i="1" s="1"/>
  <c r="AB331" i="1"/>
  <c r="Z332" i="1"/>
  <c r="AA332" i="1" s="1"/>
  <c r="AB332" i="1"/>
  <c r="Z333" i="1"/>
  <c r="AA333" i="1" s="1"/>
  <c r="AB333" i="1"/>
  <c r="Z334" i="1"/>
  <c r="AA334" i="1" s="1"/>
  <c r="AB334" i="1"/>
  <c r="Z335" i="1"/>
  <c r="AA335" i="1" s="1"/>
  <c r="AB335" i="1"/>
  <c r="Z336" i="1"/>
  <c r="AA336" i="1" s="1"/>
  <c r="AB336" i="1"/>
  <c r="Z337" i="1"/>
  <c r="AA337" i="1" s="1"/>
  <c r="AB337" i="1"/>
  <c r="Z338" i="1"/>
  <c r="AA338" i="1" s="1"/>
  <c r="AB338" i="1"/>
  <c r="Z339" i="1"/>
  <c r="AA339" i="1" s="1"/>
  <c r="AB339" i="1"/>
  <c r="Z340" i="1"/>
  <c r="AA340" i="1" s="1"/>
  <c r="AB340" i="1"/>
  <c r="Z341" i="1"/>
  <c r="AA341" i="1" s="1"/>
  <c r="AB341" i="1"/>
  <c r="Z342" i="1"/>
  <c r="AA342" i="1" s="1"/>
  <c r="AB342" i="1"/>
  <c r="Z343" i="1"/>
  <c r="AA343" i="1" s="1"/>
  <c r="AB343" i="1"/>
  <c r="Z344" i="1"/>
  <c r="AA344" i="1" s="1"/>
  <c r="AB344" i="1"/>
  <c r="Z345" i="1"/>
  <c r="AA345" i="1" s="1"/>
  <c r="AB345" i="1"/>
  <c r="Z346" i="1"/>
  <c r="AA346" i="1" s="1"/>
  <c r="AB346" i="1"/>
  <c r="Z347" i="1"/>
  <c r="AA347" i="1" s="1"/>
  <c r="AB347" i="1"/>
  <c r="Z348" i="1"/>
  <c r="AA348" i="1" s="1"/>
  <c r="AB348" i="1"/>
  <c r="Z349" i="1"/>
  <c r="AA349" i="1" s="1"/>
  <c r="AB349" i="1"/>
  <c r="Z350" i="1"/>
  <c r="AA350" i="1" s="1"/>
  <c r="AB350" i="1"/>
  <c r="Z351" i="1"/>
  <c r="AA351" i="1" s="1"/>
  <c r="AB351" i="1"/>
  <c r="Z352" i="1"/>
  <c r="AA352" i="1" s="1"/>
  <c r="AB352" i="1"/>
  <c r="Z353" i="1"/>
  <c r="AA353" i="1" s="1"/>
  <c r="AB353" i="1"/>
  <c r="Z354" i="1"/>
  <c r="AA354" i="1" s="1"/>
  <c r="AB354" i="1"/>
  <c r="Z355" i="1"/>
  <c r="AA355" i="1" s="1"/>
  <c r="AB355" i="1"/>
  <c r="Z356" i="1"/>
  <c r="AA356" i="1" s="1"/>
  <c r="AB356" i="1"/>
  <c r="Z357" i="1"/>
  <c r="AA357" i="1" s="1"/>
  <c r="AB357" i="1"/>
  <c r="Z358" i="1"/>
  <c r="AA358" i="1" s="1"/>
  <c r="AB358" i="1"/>
  <c r="Z359" i="1"/>
  <c r="AA359" i="1" s="1"/>
  <c r="AB359" i="1"/>
  <c r="Z360" i="1"/>
  <c r="AA360" i="1" s="1"/>
  <c r="AB360" i="1"/>
  <c r="Z361" i="1"/>
  <c r="AA361" i="1" s="1"/>
  <c r="AB361" i="1"/>
  <c r="Z362" i="1"/>
  <c r="AA362" i="1" s="1"/>
  <c r="AB362" i="1"/>
  <c r="Z363" i="1"/>
  <c r="AA363" i="1" s="1"/>
  <c r="AB363" i="1"/>
  <c r="Z364" i="1"/>
  <c r="AA364" i="1" s="1"/>
  <c r="AB364" i="1"/>
  <c r="Z365" i="1"/>
  <c r="AA365" i="1" s="1"/>
  <c r="AB365" i="1"/>
  <c r="Z366" i="1"/>
  <c r="AA366" i="1" s="1"/>
  <c r="AB366" i="1"/>
  <c r="Z367" i="1"/>
  <c r="AA367" i="1" s="1"/>
  <c r="AB367" i="1"/>
  <c r="Z368" i="1"/>
  <c r="AA368" i="1" s="1"/>
  <c r="AB368" i="1"/>
  <c r="Z369" i="1"/>
  <c r="AA369" i="1" s="1"/>
  <c r="AB369" i="1"/>
  <c r="Z370" i="1"/>
  <c r="AA370" i="1" s="1"/>
  <c r="AB370" i="1"/>
  <c r="Z371" i="1"/>
  <c r="AA371" i="1" s="1"/>
  <c r="AB371" i="1"/>
  <c r="Z372" i="1"/>
  <c r="AA372" i="1" s="1"/>
  <c r="AB372" i="1"/>
  <c r="Z373" i="1"/>
  <c r="AA373" i="1" s="1"/>
  <c r="AB373" i="1"/>
  <c r="Z374" i="1"/>
  <c r="AA374" i="1" s="1"/>
  <c r="AB374" i="1"/>
  <c r="Z375" i="1"/>
  <c r="AA375" i="1" s="1"/>
  <c r="AB375" i="1"/>
  <c r="Z376" i="1"/>
  <c r="AA376" i="1" s="1"/>
  <c r="AB376" i="1"/>
  <c r="Z377" i="1"/>
  <c r="AA377" i="1" s="1"/>
  <c r="AB377" i="1"/>
  <c r="Z378" i="1"/>
  <c r="AA378" i="1" s="1"/>
  <c r="AB378" i="1"/>
  <c r="Z379" i="1"/>
  <c r="AA379" i="1" s="1"/>
  <c r="AB379" i="1"/>
  <c r="Z380" i="1"/>
  <c r="AA380" i="1" s="1"/>
  <c r="AB380" i="1"/>
  <c r="Z381" i="1"/>
  <c r="AA381" i="1" s="1"/>
  <c r="AB381" i="1"/>
  <c r="Z382" i="1"/>
  <c r="AA382" i="1" s="1"/>
  <c r="AB382" i="1"/>
  <c r="Z383" i="1"/>
  <c r="AA383" i="1" s="1"/>
  <c r="AB383" i="1"/>
  <c r="Z384" i="1"/>
  <c r="AA384" i="1" s="1"/>
  <c r="AB384" i="1"/>
  <c r="Z385" i="1"/>
  <c r="AA385" i="1" s="1"/>
  <c r="AB385" i="1"/>
  <c r="Z386" i="1"/>
  <c r="AA386" i="1" s="1"/>
  <c r="AB386" i="1"/>
  <c r="Z387" i="1"/>
  <c r="AA387" i="1" s="1"/>
  <c r="AB387" i="1"/>
  <c r="Z388" i="1"/>
  <c r="AA388" i="1" s="1"/>
  <c r="AB388" i="1"/>
  <c r="Z389" i="1"/>
  <c r="AA389" i="1" s="1"/>
  <c r="AB389" i="1"/>
  <c r="Z390" i="1"/>
  <c r="AA390" i="1" s="1"/>
  <c r="AB390" i="1"/>
  <c r="Z391" i="1"/>
  <c r="AA391" i="1" s="1"/>
  <c r="AB391" i="1"/>
  <c r="Z392" i="1"/>
  <c r="AA392" i="1" s="1"/>
  <c r="AB392" i="1"/>
  <c r="Z393" i="1"/>
  <c r="AA393" i="1" s="1"/>
  <c r="AB393" i="1"/>
  <c r="Z394" i="1"/>
  <c r="AA394" i="1" s="1"/>
  <c r="AB394" i="1"/>
  <c r="Z395" i="1"/>
  <c r="AA395" i="1" s="1"/>
  <c r="AB395" i="1"/>
  <c r="Z396" i="1"/>
  <c r="AA396" i="1" s="1"/>
  <c r="AB396" i="1"/>
  <c r="Z397" i="1"/>
  <c r="AA397" i="1" s="1"/>
  <c r="AB397" i="1"/>
  <c r="Z398" i="1"/>
  <c r="AA398" i="1" s="1"/>
  <c r="AB398" i="1"/>
  <c r="Z399" i="1"/>
  <c r="AA399" i="1" s="1"/>
  <c r="AB399" i="1"/>
  <c r="Z400" i="1"/>
  <c r="AA400" i="1" s="1"/>
  <c r="AB400" i="1"/>
  <c r="Z401" i="1"/>
  <c r="AA401" i="1" s="1"/>
  <c r="AB401" i="1"/>
  <c r="Z402" i="1"/>
  <c r="AA402" i="1" s="1"/>
  <c r="AB402" i="1"/>
  <c r="Z403" i="1"/>
  <c r="AA403" i="1" s="1"/>
  <c r="AB403" i="1"/>
  <c r="Z404" i="1"/>
  <c r="AA404" i="1" s="1"/>
  <c r="AB404" i="1"/>
  <c r="Z405" i="1"/>
  <c r="AA405" i="1" s="1"/>
  <c r="AB405" i="1"/>
  <c r="Z406" i="1"/>
  <c r="AA406" i="1" s="1"/>
  <c r="AB406" i="1"/>
  <c r="Z407" i="1"/>
  <c r="AA407" i="1" s="1"/>
  <c r="AB407" i="1"/>
  <c r="Z408" i="1"/>
  <c r="AA408" i="1" s="1"/>
  <c r="AB408" i="1"/>
  <c r="Z409" i="1"/>
  <c r="AA409" i="1" s="1"/>
  <c r="AB409" i="1"/>
  <c r="Z410" i="1"/>
  <c r="AA410" i="1" s="1"/>
  <c r="AB410" i="1"/>
  <c r="Z411" i="1"/>
  <c r="AA411" i="1" s="1"/>
  <c r="AB411" i="1"/>
  <c r="Z412" i="1"/>
  <c r="AA412" i="1" s="1"/>
  <c r="AB412" i="1"/>
  <c r="Z413" i="1"/>
  <c r="AA413" i="1" s="1"/>
  <c r="AB413" i="1"/>
  <c r="Z414" i="1"/>
  <c r="AA414" i="1" s="1"/>
  <c r="AB414" i="1"/>
  <c r="Z415" i="1"/>
  <c r="AA415" i="1" s="1"/>
  <c r="AB415" i="1"/>
  <c r="Z416" i="1"/>
  <c r="AA416" i="1" s="1"/>
  <c r="AB416" i="1"/>
  <c r="Z417" i="1"/>
  <c r="AA417" i="1" s="1"/>
  <c r="AB417" i="1"/>
  <c r="Z418" i="1"/>
  <c r="AA418" i="1" s="1"/>
  <c r="AB418" i="1"/>
  <c r="Z419" i="1"/>
  <c r="AA419" i="1" s="1"/>
  <c r="AB419" i="1"/>
  <c r="Z420" i="1"/>
  <c r="AA420" i="1" s="1"/>
  <c r="AB420" i="1"/>
  <c r="Z421" i="1"/>
  <c r="AA421" i="1" s="1"/>
  <c r="AB421" i="1"/>
  <c r="Z422" i="1"/>
  <c r="AA422" i="1" s="1"/>
  <c r="AB422" i="1"/>
  <c r="Z423" i="1"/>
  <c r="AA423" i="1" s="1"/>
  <c r="AB423" i="1"/>
  <c r="Z424" i="1"/>
  <c r="AA424" i="1" s="1"/>
  <c r="AB424" i="1"/>
  <c r="Z425" i="1"/>
  <c r="AA425" i="1" s="1"/>
  <c r="AB425" i="1"/>
  <c r="Z426" i="1"/>
  <c r="AA426" i="1" s="1"/>
  <c r="AB426" i="1"/>
  <c r="Z427" i="1"/>
  <c r="AA427" i="1" s="1"/>
  <c r="AB427" i="1"/>
  <c r="Z428" i="1"/>
  <c r="AA428" i="1" s="1"/>
  <c r="AB428" i="1"/>
  <c r="Z429" i="1"/>
  <c r="AA429" i="1" s="1"/>
  <c r="AB429" i="1"/>
  <c r="Z430" i="1"/>
  <c r="AA430" i="1" s="1"/>
  <c r="AB430" i="1"/>
  <c r="Z431" i="1"/>
  <c r="AA431" i="1" s="1"/>
  <c r="AB431" i="1"/>
  <c r="Z432" i="1"/>
  <c r="AA432" i="1" s="1"/>
  <c r="AB432" i="1"/>
  <c r="Z433" i="1"/>
  <c r="AA433" i="1" s="1"/>
  <c r="AB433" i="1"/>
  <c r="Z434" i="1"/>
  <c r="AA434" i="1" s="1"/>
  <c r="AB434" i="1"/>
  <c r="Z435" i="1"/>
  <c r="AA435" i="1" s="1"/>
  <c r="AB435" i="1"/>
  <c r="Z436" i="1"/>
  <c r="AA436" i="1" s="1"/>
  <c r="AB436" i="1"/>
  <c r="Z437" i="1"/>
  <c r="AA437" i="1" s="1"/>
  <c r="AB437" i="1"/>
  <c r="Z438" i="1"/>
  <c r="AA438" i="1" s="1"/>
  <c r="AB438" i="1"/>
  <c r="Z439" i="1"/>
  <c r="AA439" i="1" s="1"/>
  <c r="AB439" i="1"/>
  <c r="Z440" i="1"/>
  <c r="AA440" i="1" s="1"/>
  <c r="AB440" i="1"/>
  <c r="Z441" i="1"/>
  <c r="AA441" i="1" s="1"/>
  <c r="AB441" i="1"/>
  <c r="Z442" i="1"/>
  <c r="AA442" i="1" s="1"/>
  <c r="AB442" i="1"/>
  <c r="Z443" i="1"/>
  <c r="AA443" i="1" s="1"/>
  <c r="AB443" i="1"/>
  <c r="Z444" i="1"/>
  <c r="AA444" i="1" s="1"/>
  <c r="AB444" i="1"/>
  <c r="Z445" i="1"/>
  <c r="AA445" i="1" s="1"/>
  <c r="AB445" i="1"/>
  <c r="Z446" i="1"/>
  <c r="AA446" i="1" s="1"/>
  <c r="AB446" i="1"/>
  <c r="Z447" i="1"/>
  <c r="AA447" i="1" s="1"/>
  <c r="AB447" i="1"/>
  <c r="Z448" i="1"/>
  <c r="AA448" i="1" s="1"/>
  <c r="AB448" i="1"/>
  <c r="Z449" i="1"/>
  <c r="AA449" i="1" s="1"/>
  <c r="AB449" i="1"/>
  <c r="Z450" i="1"/>
  <c r="AA450" i="1" s="1"/>
  <c r="AB450" i="1"/>
  <c r="Z451" i="1"/>
  <c r="AA451" i="1" s="1"/>
  <c r="AB451" i="1"/>
  <c r="Z452" i="1"/>
  <c r="AA452" i="1" s="1"/>
  <c r="AB452" i="1"/>
  <c r="Z453" i="1"/>
  <c r="AA453" i="1" s="1"/>
  <c r="AB453" i="1"/>
  <c r="Z454" i="1"/>
  <c r="AA454" i="1" s="1"/>
  <c r="AB454" i="1"/>
  <c r="Z455" i="1"/>
  <c r="AA455" i="1" s="1"/>
  <c r="AB455" i="1"/>
  <c r="Z456" i="1"/>
  <c r="AA456" i="1" s="1"/>
  <c r="AB456" i="1"/>
  <c r="Z457" i="1"/>
  <c r="AA457" i="1" s="1"/>
  <c r="AB457" i="1"/>
  <c r="Z458" i="1"/>
  <c r="AA458" i="1" s="1"/>
  <c r="AB458" i="1"/>
  <c r="Z459" i="1"/>
  <c r="AA459" i="1" s="1"/>
  <c r="AB459" i="1"/>
  <c r="Z460" i="1"/>
  <c r="AA460" i="1" s="1"/>
  <c r="AB460" i="1"/>
  <c r="Z461" i="1"/>
  <c r="AA461" i="1" s="1"/>
  <c r="AB461" i="1"/>
  <c r="Z462" i="1"/>
  <c r="AA462" i="1" s="1"/>
  <c r="AB462" i="1"/>
  <c r="Z463" i="1"/>
  <c r="AA463" i="1" s="1"/>
  <c r="AB463" i="1"/>
  <c r="Z464" i="1"/>
  <c r="AA464" i="1" s="1"/>
  <c r="AB464" i="1"/>
  <c r="Z465" i="1"/>
  <c r="AA465" i="1" s="1"/>
  <c r="AB465" i="1"/>
  <c r="Z466" i="1"/>
  <c r="AA466" i="1" s="1"/>
  <c r="AB466" i="1"/>
  <c r="Z467" i="1"/>
  <c r="AA467" i="1" s="1"/>
  <c r="AB467" i="1"/>
  <c r="Z468" i="1"/>
  <c r="AA468" i="1" s="1"/>
  <c r="AB468" i="1"/>
  <c r="Z469" i="1"/>
  <c r="AA469" i="1" s="1"/>
  <c r="AB469" i="1"/>
  <c r="Z470" i="1"/>
  <c r="AA470" i="1" s="1"/>
  <c r="AB470" i="1"/>
  <c r="Z471" i="1"/>
  <c r="AA471" i="1" s="1"/>
  <c r="AB471" i="1"/>
  <c r="Z472" i="1"/>
  <c r="AA472" i="1" s="1"/>
  <c r="AB472" i="1"/>
  <c r="Z473" i="1"/>
  <c r="AA473" i="1" s="1"/>
  <c r="AB473" i="1"/>
  <c r="Z474" i="1"/>
  <c r="AA474" i="1" s="1"/>
  <c r="AB474" i="1"/>
  <c r="Z475" i="1"/>
  <c r="AA475" i="1" s="1"/>
  <c r="AB475" i="1"/>
  <c r="Z476" i="1"/>
  <c r="AA476" i="1" s="1"/>
  <c r="AB476" i="1"/>
  <c r="Z477" i="1"/>
  <c r="AA477" i="1" s="1"/>
  <c r="AB477" i="1"/>
  <c r="Z478" i="1"/>
  <c r="AA478" i="1" s="1"/>
  <c r="AB478" i="1"/>
  <c r="Z479" i="1"/>
  <c r="AA479" i="1" s="1"/>
  <c r="AB479" i="1"/>
  <c r="Z480" i="1"/>
  <c r="AA480" i="1" s="1"/>
  <c r="AB480" i="1"/>
  <c r="Z481" i="1"/>
  <c r="AA481" i="1" s="1"/>
  <c r="AB481" i="1"/>
  <c r="Z482" i="1"/>
  <c r="AA482" i="1" s="1"/>
  <c r="AB482" i="1"/>
  <c r="Z483" i="1"/>
  <c r="AA483" i="1" s="1"/>
  <c r="AB483" i="1"/>
  <c r="Z484" i="1"/>
  <c r="AA484" i="1" s="1"/>
  <c r="AB484" i="1"/>
  <c r="Z485" i="1"/>
  <c r="AA485" i="1" s="1"/>
  <c r="AB485" i="1"/>
  <c r="Z486" i="1"/>
  <c r="AA486" i="1" s="1"/>
  <c r="AB486" i="1"/>
  <c r="Z487" i="1"/>
  <c r="AA487" i="1" s="1"/>
  <c r="AB487" i="1"/>
  <c r="Z488" i="1"/>
  <c r="AA488" i="1" s="1"/>
  <c r="AB488" i="1"/>
  <c r="Z489" i="1"/>
  <c r="AA489" i="1" s="1"/>
  <c r="AB489" i="1"/>
  <c r="Z490" i="1"/>
  <c r="AA490" i="1" s="1"/>
  <c r="AB490" i="1"/>
  <c r="Z491" i="1"/>
  <c r="AA491" i="1" s="1"/>
  <c r="AB491" i="1"/>
  <c r="Z492" i="1"/>
  <c r="AA492" i="1" s="1"/>
  <c r="AB492" i="1"/>
  <c r="Z493" i="1"/>
  <c r="AA493" i="1" s="1"/>
  <c r="AB493" i="1"/>
  <c r="Z494" i="1"/>
  <c r="AA494" i="1" s="1"/>
  <c r="AB494" i="1"/>
  <c r="Z495" i="1"/>
  <c r="AA495" i="1" s="1"/>
  <c r="AB495" i="1"/>
  <c r="Z496" i="1"/>
  <c r="AA496" i="1" s="1"/>
  <c r="AB496" i="1"/>
  <c r="Z497" i="1"/>
  <c r="AA497" i="1" s="1"/>
  <c r="AB497" i="1"/>
  <c r="Z498" i="1"/>
  <c r="AA498" i="1" s="1"/>
  <c r="AB498" i="1"/>
  <c r="Z499" i="1"/>
  <c r="AA499" i="1" s="1"/>
  <c r="AB499" i="1"/>
  <c r="Z500" i="1"/>
  <c r="AA500" i="1" s="1"/>
  <c r="AB500" i="1"/>
  <c r="Z501" i="1"/>
  <c r="AA501" i="1" s="1"/>
  <c r="AB501" i="1"/>
  <c r="Z502" i="1"/>
  <c r="AA502" i="1" s="1"/>
  <c r="AB502" i="1"/>
  <c r="Z503" i="1"/>
  <c r="AA503" i="1" s="1"/>
  <c r="AB503" i="1"/>
  <c r="Z504" i="1"/>
  <c r="AA504" i="1" s="1"/>
  <c r="AB504" i="1"/>
  <c r="Z505" i="1"/>
  <c r="AA505" i="1" s="1"/>
  <c r="AB505" i="1"/>
  <c r="Z506" i="1"/>
  <c r="AA506" i="1" s="1"/>
  <c r="AB506" i="1"/>
  <c r="Z507" i="1"/>
  <c r="AA507" i="1" s="1"/>
  <c r="AB507" i="1"/>
  <c r="Z508" i="1"/>
  <c r="AA508" i="1" s="1"/>
  <c r="AB508" i="1"/>
  <c r="Z509" i="1"/>
  <c r="AA509" i="1" s="1"/>
  <c r="AB509" i="1"/>
  <c r="Z510" i="1"/>
  <c r="AA510" i="1" s="1"/>
  <c r="AB510" i="1"/>
  <c r="Z511" i="1"/>
  <c r="AA511" i="1" s="1"/>
  <c r="AB511" i="1"/>
  <c r="Z512" i="1"/>
  <c r="AA512" i="1" s="1"/>
  <c r="AB512" i="1"/>
  <c r="Z513" i="1"/>
  <c r="AA513" i="1" s="1"/>
  <c r="AB513" i="1"/>
  <c r="Z514" i="1"/>
  <c r="AA514" i="1" s="1"/>
  <c r="AB514" i="1"/>
  <c r="Z515" i="1"/>
  <c r="AA515" i="1" s="1"/>
  <c r="AB515" i="1"/>
  <c r="Z516" i="1"/>
  <c r="AA516" i="1" s="1"/>
  <c r="AB516" i="1"/>
  <c r="Z517" i="1"/>
  <c r="AA517" i="1" s="1"/>
  <c r="AB517" i="1"/>
  <c r="Z518" i="1"/>
  <c r="AA518" i="1" s="1"/>
  <c r="AB518" i="1"/>
  <c r="Z519" i="1"/>
  <c r="AA519" i="1" s="1"/>
  <c r="AB519" i="1"/>
  <c r="Z520" i="1"/>
  <c r="AA520" i="1" s="1"/>
  <c r="AB520" i="1"/>
  <c r="Z521" i="1"/>
  <c r="AA521" i="1" s="1"/>
  <c r="AB521" i="1"/>
  <c r="Z522" i="1"/>
  <c r="AA522" i="1" s="1"/>
  <c r="AB522" i="1"/>
  <c r="Z523" i="1"/>
  <c r="AA523" i="1" s="1"/>
  <c r="AB523" i="1"/>
  <c r="Z524" i="1"/>
  <c r="AA524" i="1" s="1"/>
  <c r="AB524" i="1"/>
  <c r="Z525" i="1"/>
  <c r="AA525" i="1" s="1"/>
  <c r="AB525" i="1"/>
  <c r="Z526" i="1"/>
  <c r="AA526" i="1" s="1"/>
  <c r="AB526" i="1"/>
  <c r="Z527" i="1"/>
  <c r="AA527" i="1" s="1"/>
  <c r="AB527" i="1"/>
  <c r="Z528" i="1"/>
  <c r="AA528" i="1" s="1"/>
  <c r="AB528" i="1"/>
  <c r="Z529" i="1"/>
  <c r="AA529" i="1" s="1"/>
  <c r="AB529" i="1"/>
  <c r="Z530" i="1"/>
  <c r="AA530" i="1" s="1"/>
  <c r="AB530" i="1"/>
  <c r="Z531" i="1"/>
  <c r="AA531" i="1" s="1"/>
  <c r="AB531" i="1"/>
  <c r="Z532" i="1"/>
  <c r="AA532" i="1" s="1"/>
  <c r="AB532" i="1"/>
  <c r="Z533" i="1"/>
  <c r="AA533" i="1" s="1"/>
  <c r="AB533" i="1"/>
  <c r="Z534" i="1"/>
  <c r="AA534" i="1" s="1"/>
  <c r="AB534" i="1"/>
  <c r="Z535" i="1"/>
  <c r="AA535" i="1" s="1"/>
  <c r="AB535" i="1"/>
  <c r="Z536" i="1"/>
  <c r="AA536" i="1" s="1"/>
  <c r="AB536" i="1"/>
  <c r="Z537" i="1"/>
  <c r="AA537" i="1" s="1"/>
  <c r="AB537" i="1"/>
  <c r="Z538" i="1"/>
  <c r="AA538" i="1" s="1"/>
  <c r="AB538" i="1"/>
  <c r="Z539" i="1"/>
  <c r="AA539" i="1" s="1"/>
  <c r="AB539" i="1"/>
  <c r="Z540" i="1"/>
  <c r="AA540" i="1" s="1"/>
  <c r="AB540" i="1"/>
  <c r="Z541" i="1"/>
  <c r="AA541" i="1" s="1"/>
  <c r="AB541" i="1"/>
  <c r="Z542" i="1"/>
  <c r="AA542" i="1" s="1"/>
  <c r="AB542" i="1"/>
  <c r="Z543" i="1"/>
  <c r="AA543" i="1" s="1"/>
  <c r="AB543" i="1"/>
  <c r="Z544" i="1"/>
  <c r="AA544" i="1" s="1"/>
  <c r="AB544" i="1"/>
  <c r="Z545" i="1"/>
  <c r="AA545" i="1" s="1"/>
  <c r="AB545" i="1"/>
  <c r="Z546" i="1"/>
  <c r="AA546" i="1" s="1"/>
  <c r="AB546" i="1"/>
  <c r="Z547" i="1"/>
  <c r="AA547" i="1" s="1"/>
  <c r="AB547" i="1"/>
  <c r="Z548" i="1"/>
  <c r="AA548" i="1" s="1"/>
  <c r="AB548" i="1"/>
  <c r="Z549" i="1"/>
  <c r="AA549" i="1" s="1"/>
  <c r="AB549" i="1"/>
  <c r="Z550" i="1"/>
  <c r="AA550" i="1" s="1"/>
  <c r="AB550" i="1"/>
  <c r="Z551" i="1"/>
  <c r="AA551" i="1" s="1"/>
  <c r="AB551" i="1"/>
  <c r="Z552" i="1"/>
  <c r="AA552" i="1" s="1"/>
  <c r="AB552" i="1"/>
  <c r="Z553" i="1"/>
  <c r="AA553" i="1" s="1"/>
  <c r="AB553" i="1"/>
  <c r="Z554" i="1"/>
  <c r="AA554" i="1" s="1"/>
  <c r="AB554" i="1"/>
  <c r="Z555" i="1"/>
  <c r="AA555" i="1" s="1"/>
  <c r="AB555" i="1"/>
  <c r="Z556" i="1"/>
  <c r="AA556" i="1" s="1"/>
  <c r="AB556" i="1"/>
  <c r="Z557" i="1"/>
  <c r="AA557" i="1" s="1"/>
  <c r="AB557" i="1"/>
  <c r="Z558" i="1"/>
  <c r="AA558" i="1" s="1"/>
  <c r="AB558" i="1"/>
  <c r="Z559" i="1"/>
  <c r="AA559" i="1" s="1"/>
  <c r="AB559" i="1"/>
  <c r="Z560" i="1"/>
  <c r="AA560" i="1" s="1"/>
  <c r="AB560" i="1"/>
  <c r="Z561" i="1"/>
  <c r="AA561" i="1" s="1"/>
  <c r="AB561" i="1"/>
  <c r="Z562" i="1"/>
  <c r="AA562" i="1" s="1"/>
  <c r="AB562" i="1"/>
  <c r="Z563" i="1"/>
  <c r="AA563" i="1" s="1"/>
  <c r="AB563" i="1"/>
  <c r="Z564" i="1"/>
  <c r="AA564" i="1" s="1"/>
  <c r="AB564" i="1"/>
  <c r="Z565" i="1"/>
  <c r="AA565" i="1" s="1"/>
  <c r="AB565" i="1"/>
  <c r="Z566" i="1"/>
  <c r="AA566" i="1" s="1"/>
  <c r="AB566" i="1"/>
  <c r="Z567" i="1"/>
  <c r="AA567" i="1" s="1"/>
  <c r="AB567" i="1"/>
  <c r="Z568" i="1"/>
  <c r="AA568" i="1" s="1"/>
  <c r="AB568" i="1"/>
  <c r="Z569" i="1"/>
  <c r="AA569" i="1" s="1"/>
  <c r="AB569" i="1"/>
  <c r="Z570" i="1"/>
  <c r="AA570" i="1" s="1"/>
  <c r="AB570" i="1"/>
  <c r="Z571" i="1"/>
  <c r="AA571" i="1" s="1"/>
  <c r="AB571" i="1"/>
  <c r="Z572" i="1"/>
  <c r="AA572" i="1" s="1"/>
  <c r="AB572" i="1"/>
  <c r="Z573" i="1"/>
  <c r="AA573" i="1" s="1"/>
  <c r="AB573" i="1"/>
  <c r="Z574" i="1"/>
  <c r="AA574" i="1" s="1"/>
  <c r="AB574" i="1"/>
  <c r="Z575" i="1"/>
  <c r="AA575" i="1" s="1"/>
  <c r="AB575" i="1"/>
  <c r="Z576" i="1"/>
  <c r="AA576" i="1" s="1"/>
  <c r="AB576" i="1"/>
  <c r="Z577" i="1"/>
  <c r="AA577" i="1" s="1"/>
  <c r="AB577" i="1"/>
  <c r="Z578" i="1"/>
  <c r="AA578" i="1" s="1"/>
  <c r="AB578" i="1"/>
  <c r="Z579" i="1"/>
  <c r="AA579" i="1" s="1"/>
  <c r="AB579" i="1"/>
  <c r="Z580" i="1"/>
  <c r="AA580" i="1" s="1"/>
  <c r="AB580" i="1"/>
  <c r="Z581" i="1"/>
  <c r="AA581" i="1" s="1"/>
  <c r="AB581" i="1"/>
  <c r="Z582" i="1"/>
  <c r="AA582" i="1" s="1"/>
  <c r="AB582" i="1"/>
  <c r="Z583" i="1"/>
  <c r="AA583" i="1" s="1"/>
  <c r="AB583" i="1"/>
  <c r="Z584" i="1"/>
  <c r="AA584" i="1" s="1"/>
  <c r="AB584" i="1"/>
  <c r="Z585" i="1"/>
  <c r="AA585" i="1" s="1"/>
  <c r="AB585" i="1"/>
  <c r="Z586" i="1"/>
  <c r="AA586" i="1" s="1"/>
  <c r="AB586" i="1"/>
  <c r="Z587" i="1"/>
  <c r="AA587" i="1" s="1"/>
  <c r="AB587" i="1"/>
  <c r="Z588" i="1"/>
  <c r="AA588" i="1" s="1"/>
  <c r="AB588" i="1"/>
  <c r="Z589" i="1"/>
  <c r="AA589" i="1" s="1"/>
  <c r="AB589" i="1"/>
  <c r="Z590" i="1"/>
  <c r="AA590" i="1" s="1"/>
  <c r="AB590" i="1"/>
  <c r="Z591" i="1"/>
  <c r="AA591" i="1" s="1"/>
  <c r="AB591" i="1"/>
  <c r="Z592" i="1"/>
  <c r="AA592" i="1" s="1"/>
  <c r="AB592" i="1"/>
  <c r="Z593" i="1"/>
  <c r="AA593" i="1" s="1"/>
  <c r="AB593" i="1"/>
  <c r="Z594" i="1"/>
  <c r="AA594" i="1" s="1"/>
  <c r="AB594" i="1"/>
  <c r="Z595" i="1"/>
  <c r="AA595" i="1" s="1"/>
  <c r="AB595" i="1"/>
  <c r="Z596" i="1"/>
  <c r="AA596" i="1" s="1"/>
  <c r="AB596" i="1"/>
  <c r="Z597" i="1"/>
  <c r="AA597" i="1" s="1"/>
  <c r="AB597" i="1"/>
  <c r="Z598" i="1"/>
  <c r="AA598" i="1" s="1"/>
  <c r="AB598" i="1"/>
  <c r="Z599" i="1"/>
  <c r="AA599" i="1" s="1"/>
  <c r="AB599" i="1"/>
  <c r="Z600" i="1"/>
  <c r="AA600" i="1" s="1"/>
  <c r="AB600" i="1"/>
  <c r="Z601" i="1"/>
  <c r="AA601" i="1" s="1"/>
  <c r="AB601" i="1"/>
  <c r="Z602" i="1"/>
  <c r="AA602" i="1" s="1"/>
  <c r="AB602" i="1"/>
  <c r="Z603" i="1"/>
  <c r="AA603" i="1" s="1"/>
  <c r="AB603" i="1"/>
  <c r="Z604" i="1"/>
  <c r="AA604" i="1" s="1"/>
  <c r="AB604" i="1"/>
  <c r="Z605" i="1"/>
  <c r="AA605" i="1" s="1"/>
  <c r="AB605" i="1"/>
  <c r="Z606" i="1"/>
  <c r="AA606" i="1" s="1"/>
  <c r="AB606" i="1"/>
  <c r="Z607" i="1"/>
  <c r="AA607" i="1" s="1"/>
  <c r="AB607" i="1"/>
  <c r="Z608" i="1"/>
  <c r="AA608" i="1" s="1"/>
  <c r="AB608" i="1"/>
  <c r="Z609" i="1"/>
  <c r="AA609" i="1" s="1"/>
  <c r="AB609" i="1"/>
  <c r="Z610" i="1"/>
  <c r="AA610" i="1" s="1"/>
  <c r="AB610" i="1"/>
  <c r="Z611" i="1"/>
  <c r="AA611" i="1" s="1"/>
  <c r="AB611" i="1"/>
  <c r="Z612" i="1"/>
  <c r="AA612" i="1" s="1"/>
  <c r="AB612" i="1"/>
  <c r="Z613" i="1"/>
  <c r="AA613" i="1" s="1"/>
  <c r="AB613" i="1"/>
  <c r="Z614" i="1"/>
  <c r="AA614" i="1" s="1"/>
  <c r="AB614" i="1"/>
  <c r="Z615" i="1"/>
  <c r="AA615" i="1" s="1"/>
  <c r="AB615" i="1"/>
  <c r="Z616" i="1"/>
  <c r="AA616" i="1" s="1"/>
  <c r="AB616" i="1"/>
  <c r="Z617" i="1"/>
  <c r="AA617" i="1" s="1"/>
  <c r="AB617" i="1"/>
  <c r="Z618" i="1"/>
  <c r="AA618" i="1" s="1"/>
  <c r="AB618" i="1"/>
  <c r="Z619" i="1"/>
  <c r="AA619" i="1" s="1"/>
  <c r="AB619" i="1"/>
  <c r="Z620" i="1"/>
  <c r="AA620" i="1" s="1"/>
  <c r="AB620" i="1"/>
  <c r="Z621" i="1"/>
  <c r="AA621" i="1" s="1"/>
  <c r="AB621" i="1"/>
  <c r="Z622" i="1"/>
  <c r="AA622" i="1" s="1"/>
  <c r="AB622" i="1"/>
  <c r="Z623" i="1"/>
  <c r="AA623" i="1" s="1"/>
  <c r="AB623" i="1"/>
  <c r="Z624" i="1"/>
  <c r="AA624" i="1" s="1"/>
  <c r="AB624" i="1"/>
  <c r="Z625" i="1"/>
  <c r="AA625" i="1" s="1"/>
  <c r="AB625" i="1"/>
  <c r="Z626" i="1"/>
  <c r="AA626" i="1" s="1"/>
  <c r="AB626" i="1"/>
  <c r="Z627" i="1"/>
  <c r="AA627" i="1" s="1"/>
  <c r="AB627" i="1"/>
  <c r="Z628" i="1"/>
  <c r="AA628" i="1" s="1"/>
  <c r="AB628" i="1"/>
  <c r="Z629" i="1"/>
  <c r="AA629" i="1" s="1"/>
  <c r="AB629" i="1"/>
  <c r="Z630" i="1"/>
  <c r="AA630" i="1" s="1"/>
  <c r="AB630" i="1"/>
  <c r="Z631" i="1"/>
  <c r="AA631" i="1" s="1"/>
  <c r="AB631" i="1"/>
  <c r="Z632" i="1"/>
  <c r="AA632" i="1" s="1"/>
  <c r="AB632" i="1"/>
  <c r="Z633" i="1"/>
  <c r="AA633" i="1" s="1"/>
  <c r="AB633" i="1"/>
  <c r="Z634" i="1"/>
  <c r="AA634" i="1" s="1"/>
  <c r="AB634" i="1"/>
  <c r="Z635" i="1"/>
  <c r="AA635" i="1" s="1"/>
  <c r="AB635" i="1"/>
  <c r="Z636" i="1"/>
  <c r="AA636" i="1" s="1"/>
  <c r="AB636" i="1"/>
  <c r="Z637" i="1"/>
  <c r="AA637" i="1" s="1"/>
  <c r="AB637" i="1"/>
  <c r="Z638" i="1"/>
  <c r="AA638" i="1" s="1"/>
  <c r="AB638" i="1"/>
  <c r="Z639" i="1"/>
  <c r="AA639" i="1" s="1"/>
  <c r="AB639" i="1"/>
  <c r="Z640" i="1"/>
  <c r="AA640" i="1" s="1"/>
  <c r="AB640" i="1"/>
  <c r="Z641" i="1"/>
  <c r="AA641" i="1" s="1"/>
  <c r="AB641" i="1"/>
  <c r="Z642" i="1"/>
  <c r="AA642" i="1" s="1"/>
  <c r="AB642" i="1"/>
  <c r="Z643" i="1"/>
  <c r="AA643" i="1" s="1"/>
  <c r="AB643" i="1"/>
  <c r="Z644" i="1"/>
  <c r="AA644" i="1" s="1"/>
  <c r="AB644" i="1"/>
  <c r="Z645" i="1"/>
  <c r="AA645" i="1" s="1"/>
  <c r="AB645" i="1"/>
  <c r="Z646" i="1"/>
  <c r="AA646" i="1" s="1"/>
  <c r="AB646" i="1"/>
  <c r="Z647" i="1"/>
  <c r="AA647" i="1" s="1"/>
  <c r="AB647" i="1"/>
  <c r="Z648" i="1"/>
  <c r="AA648" i="1" s="1"/>
  <c r="AB648" i="1"/>
  <c r="Z649" i="1"/>
  <c r="AA649" i="1" s="1"/>
  <c r="AB649" i="1"/>
  <c r="Z650" i="1"/>
  <c r="AA650" i="1" s="1"/>
  <c r="AB650" i="1"/>
  <c r="Z651" i="1"/>
  <c r="AA651" i="1" s="1"/>
  <c r="AB651" i="1"/>
  <c r="Z652" i="1"/>
  <c r="AA652" i="1" s="1"/>
  <c r="AB652" i="1"/>
  <c r="Z653" i="1"/>
  <c r="AA653" i="1" s="1"/>
  <c r="AB653" i="1"/>
  <c r="Z654" i="1"/>
  <c r="AA654" i="1" s="1"/>
  <c r="AB654" i="1"/>
  <c r="Z655" i="1"/>
  <c r="AA655" i="1" s="1"/>
  <c r="AB655" i="1"/>
  <c r="Z656" i="1"/>
  <c r="AA656" i="1" s="1"/>
  <c r="AB656" i="1"/>
  <c r="Z657" i="1"/>
  <c r="AA657" i="1" s="1"/>
  <c r="AB657" i="1"/>
  <c r="Z658" i="1"/>
  <c r="AA658" i="1" s="1"/>
  <c r="AB658" i="1"/>
  <c r="Z659" i="1"/>
  <c r="AA659" i="1" s="1"/>
  <c r="AB659" i="1"/>
  <c r="Z660" i="1"/>
  <c r="AA660" i="1" s="1"/>
  <c r="AB660" i="1"/>
  <c r="Z661" i="1"/>
  <c r="AA661" i="1" s="1"/>
  <c r="AB661" i="1"/>
  <c r="Z662" i="1"/>
  <c r="AA662" i="1" s="1"/>
  <c r="AB662" i="1"/>
  <c r="Z663" i="1"/>
  <c r="AA663" i="1" s="1"/>
  <c r="AB663" i="1"/>
  <c r="Z664" i="1"/>
  <c r="AA664" i="1" s="1"/>
  <c r="AB664" i="1"/>
  <c r="Z665" i="1"/>
  <c r="AA665" i="1" s="1"/>
  <c r="AB665" i="1"/>
  <c r="Z666" i="1"/>
  <c r="AA666" i="1" s="1"/>
  <c r="AB666" i="1"/>
  <c r="Z667" i="1"/>
  <c r="AA667" i="1" s="1"/>
  <c r="AB667" i="1"/>
  <c r="Z668" i="1"/>
  <c r="AA668" i="1" s="1"/>
  <c r="AB668" i="1"/>
  <c r="Z669" i="1"/>
  <c r="AA669" i="1" s="1"/>
  <c r="AB669" i="1"/>
  <c r="Z670" i="1"/>
  <c r="AA670" i="1" s="1"/>
  <c r="AB670" i="1"/>
  <c r="Z671" i="1"/>
  <c r="AA671" i="1" s="1"/>
  <c r="AB671" i="1"/>
  <c r="Z672" i="1"/>
  <c r="AA672" i="1" s="1"/>
  <c r="AB672" i="1"/>
  <c r="Z673" i="1"/>
  <c r="AA673" i="1" s="1"/>
  <c r="AB673" i="1"/>
  <c r="Z674" i="1"/>
  <c r="AA674" i="1" s="1"/>
  <c r="AB674" i="1"/>
  <c r="Z675" i="1"/>
  <c r="AA675" i="1" s="1"/>
  <c r="AB675" i="1"/>
  <c r="Z676" i="1"/>
  <c r="AA676" i="1" s="1"/>
  <c r="AB676" i="1"/>
  <c r="Z677" i="1"/>
  <c r="AA677" i="1" s="1"/>
  <c r="AB677" i="1"/>
  <c r="Z678" i="1"/>
  <c r="AA678" i="1" s="1"/>
  <c r="AB678" i="1"/>
  <c r="Z679" i="1"/>
  <c r="AA679" i="1" s="1"/>
  <c r="AB679" i="1"/>
  <c r="Z680" i="1"/>
  <c r="AA680" i="1" s="1"/>
  <c r="AB680" i="1"/>
  <c r="Z681" i="1"/>
  <c r="AA681" i="1" s="1"/>
  <c r="AB681" i="1"/>
  <c r="Z682" i="1"/>
  <c r="AA682" i="1" s="1"/>
  <c r="AB682" i="1"/>
  <c r="Z683" i="1"/>
  <c r="AA683" i="1" s="1"/>
  <c r="AB683" i="1"/>
  <c r="Z684" i="1"/>
  <c r="AA684" i="1" s="1"/>
  <c r="AB684" i="1"/>
  <c r="Z685" i="1"/>
  <c r="AA685" i="1" s="1"/>
  <c r="AB685" i="1"/>
  <c r="Z686" i="1"/>
  <c r="AA686" i="1" s="1"/>
  <c r="AB686" i="1"/>
  <c r="Z687" i="1"/>
  <c r="AA687" i="1" s="1"/>
  <c r="AB687" i="1"/>
  <c r="Z688" i="1"/>
  <c r="AA688" i="1" s="1"/>
  <c r="AB688" i="1"/>
  <c r="Z689" i="1"/>
  <c r="AA689" i="1" s="1"/>
  <c r="AB689" i="1"/>
  <c r="Z690" i="1"/>
  <c r="AA690" i="1" s="1"/>
  <c r="AB690" i="1"/>
  <c r="Z691" i="1"/>
  <c r="AA691" i="1" s="1"/>
  <c r="AB691" i="1"/>
  <c r="Z692" i="1"/>
  <c r="AA692" i="1" s="1"/>
  <c r="AB692" i="1"/>
  <c r="Z693" i="1"/>
  <c r="AA693" i="1" s="1"/>
  <c r="AB693" i="1"/>
  <c r="Z694" i="1"/>
  <c r="AA694" i="1" s="1"/>
  <c r="AB694" i="1"/>
  <c r="Z695" i="1"/>
  <c r="AA695" i="1" s="1"/>
  <c r="AB695" i="1"/>
  <c r="Z696" i="1"/>
  <c r="AA696" i="1" s="1"/>
  <c r="AB696" i="1"/>
  <c r="Z697" i="1"/>
  <c r="AA697" i="1" s="1"/>
  <c r="AB697" i="1"/>
  <c r="Z698" i="1"/>
  <c r="AA698" i="1" s="1"/>
  <c r="AB698" i="1"/>
  <c r="Z699" i="1"/>
  <c r="AA699" i="1" s="1"/>
  <c r="AB699" i="1"/>
  <c r="Z700" i="1"/>
  <c r="AA700" i="1" s="1"/>
  <c r="AB700" i="1"/>
  <c r="Z701" i="1"/>
  <c r="AA701" i="1" s="1"/>
  <c r="AB701" i="1"/>
  <c r="Z702" i="1"/>
  <c r="AA702" i="1" s="1"/>
  <c r="AB702" i="1"/>
  <c r="Z703" i="1"/>
  <c r="AA703" i="1" s="1"/>
  <c r="AB703" i="1"/>
  <c r="Z704" i="1"/>
  <c r="AA704" i="1" s="1"/>
  <c r="AB704" i="1"/>
  <c r="Z705" i="1"/>
  <c r="AA705" i="1" s="1"/>
  <c r="AB705" i="1"/>
  <c r="Z706" i="1"/>
  <c r="AA706" i="1" s="1"/>
  <c r="AB706" i="1"/>
  <c r="Z707" i="1"/>
  <c r="AA707" i="1" s="1"/>
  <c r="AB707" i="1"/>
  <c r="Z708" i="1"/>
  <c r="AA708" i="1" s="1"/>
  <c r="AB708" i="1"/>
  <c r="Z709" i="1"/>
  <c r="AA709" i="1" s="1"/>
  <c r="AB709" i="1"/>
  <c r="Z710" i="1"/>
  <c r="AA710" i="1" s="1"/>
  <c r="AB710" i="1"/>
  <c r="Z711" i="1"/>
  <c r="AA711" i="1" s="1"/>
  <c r="AB711" i="1"/>
  <c r="Z712" i="1"/>
  <c r="AA712" i="1" s="1"/>
  <c r="AB712" i="1"/>
  <c r="Z713" i="1"/>
  <c r="AA713" i="1" s="1"/>
  <c r="AB713" i="1"/>
  <c r="Z714" i="1"/>
  <c r="AA714" i="1" s="1"/>
  <c r="AB714" i="1"/>
  <c r="Z715" i="1"/>
  <c r="AA715" i="1" s="1"/>
  <c r="AB715" i="1"/>
  <c r="Z716" i="1"/>
  <c r="AA716" i="1" s="1"/>
  <c r="AB716" i="1"/>
  <c r="Z717" i="1"/>
  <c r="AA717" i="1" s="1"/>
  <c r="AB717" i="1"/>
  <c r="Z718" i="1"/>
  <c r="AA718" i="1" s="1"/>
  <c r="AB718" i="1"/>
  <c r="Z719" i="1"/>
  <c r="AA719" i="1" s="1"/>
  <c r="AB719" i="1"/>
  <c r="Z720" i="1"/>
  <c r="AA720" i="1" s="1"/>
  <c r="AB720" i="1"/>
  <c r="Z721" i="1"/>
  <c r="AA721" i="1" s="1"/>
  <c r="AB721" i="1"/>
  <c r="Z722" i="1"/>
  <c r="AA722" i="1" s="1"/>
  <c r="AB722" i="1"/>
  <c r="Z723" i="1"/>
  <c r="AA723" i="1" s="1"/>
  <c r="AB723" i="1"/>
  <c r="Z724" i="1"/>
  <c r="AA724" i="1" s="1"/>
  <c r="AB724" i="1"/>
  <c r="Z725" i="1"/>
  <c r="AA725" i="1" s="1"/>
  <c r="AB725" i="1"/>
  <c r="Z726" i="1"/>
  <c r="AA726" i="1" s="1"/>
  <c r="AB726" i="1"/>
  <c r="Z727" i="1"/>
  <c r="AA727" i="1" s="1"/>
  <c r="AB727" i="1"/>
  <c r="Z728" i="1"/>
  <c r="AA728" i="1" s="1"/>
  <c r="AB728" i="1"/>
  <c r="Z729" i="1"/>
  <c r="AA729" i="1" s="1"/>
  <c r="AB729" i="1"/>
  <c r="Z730" i="1"/>
  <c r="AA730" i="1" s="1"/>
  <c r="AB730" i="1"/>
  <c r="Z731" i="1"/>
  <c r="AA731" i="1" s="1"/>
  <c r="AB731" i="1"/>
  <c r="Z732" i="1"/>
  <c r="AA732" i="1" s="1"/>
  <c r="AB732" i="1"/>
  <c r="Z733" i="1"/>
  <c r="AA733" i="1" s="1"/>
  <c r="AB733" i="1"/>
  <c r="Z734" i="1"/>
  <c r="AA734" i="1" s="1"/>
  <c r="AB734" i="1"/>
  <c r="Z735" i="1"/>
  <c r="AA735" i="1" s="1"/>
  <c r="AB735" i="1"/>
  <c r="Z736" i="1"/>
  <c r="AA736" i="1" s="1"/>
  <c r="AB736" i="1"/>
  <c r="Z737" i="1"/>
  <c r="AA737" i="1" s="1"/>
  <c r="AB737" i="1"/>
  <c r="Z738" i="1"/>
  <c r="AA738" i="1" s="1"/>
  <c r="AB738" i="1"/>
  <c r="Z739" i="1"/>
  <c r="AA739" i="1" s="1"/>
  <c r="AB739" i="1"/>
  <c r="Z740" i="1"/>
  <c r="AA740" i="1" s="1"/>
  <c r="AB740" i="1"/>
  <c r="Z741" i="1"/>
  <c r="AA741" i="1" s="1"/>
  <c r="AB741" i="1"/>
  <c r="Z742" i="1"/>
  <c r="AA742" i="1" s="1"/>
  <c r="AB742" i="1"/>
  <c r="Z743" i="1"/>
  <c r="AA743" i="1" s="1"/>
  <c r="AB743" i="1"/>
  <c r="Z744" i="1"/>
  <c r="AA744" i="1" s="1"/>
  <c r="AB744" i="1"/>
  <c r="Z745" i="1"/>
  <c r="AA745" i="1" s="1"/>
  <c r="AB745" i="1"/>
  <c r="Z746" i="1"/>
  <c r="AA746" i="1" s="1"/>
  <c r="AB746" i="1"/>
  <c r="Z747" i="1"/>
  <c r="AA747" i="1" s="1"/>
  <c r="AB747" i="1"/>
  <c r="Z748" i="1"/>
  <c r="AA748" i="1" s="1"/>
  <c r="AB748" i="1"/>
  <c r="Z749" i="1"/>
  <c r="AA749" i="1" s="1"/>
  <c r="AB749" i="1"/>
  <c r="Z750" i="1"/>
  <c r="AA750" i="1" s="1"/>
  <c r="AB750" i="1"/>
  <c r="Z751" i="1"/>
  <c r="AA751" i="1" s="1"/>
  <c r="AB751" i="1"/>
  <c r="Z752" i="1"/>
  <c r="AA752" i="1" s="1"/>
  <c r="AB752" i="1"/>
  <c r="Z753" i="1"/>
  <c r="AA753" i="1" s="1"/>
  <c r="AB753" i="1"/>
  <c r="Z754" i="1"/>
  <c r="AA754" i="1" s="1"/>
  <c r="AB754" i="1"/>
  <c r="Z755" i="1"/>
  <c r="AA755" i="1" s="1"/>
  <c r="AB755" i="1"/>
  <c r="Z756" i="1"/>
  <c r="AA756" i="1" s="1"/>
  <c r="AB756" i="1"/>
  <c r="Z757" i="1"/>
  <c r="AA757" i="1" s="1"/>
  <c r="AB757" i="1"/>
  <c r="Z758" i="1"/>
  <c r="AA758" i="1" s="1"/>
  <c r="AB758" i="1"/>
  <c r="Z759" i="1"/>
  <c r="AA759" i="1" s="1"/>
  <c r="AB759" i="1"/>
  <c r="Z760" i="1"/>
  <c r="AA760" i="1" s="1"/>
  <c r="AB760" i="1"/>
  <c r="Z761" i="1"/>
  <c r="AA761" i="1" s="1"/>
  <c r="AB761" i="1"/>
  <c r="Z762" i="1"/>
  <c r="AA762" i="1" s="1"/>
  <c r="AB762" i="1"/>
  <c r="Z763" i="1"/>
  <c r="AA763" i="1" s="1"/>
  <c r="AB763" i="1"/>
  <c r="Z764" i="1"/>
  <c r="AA764" i="1" s="1"/>
  <c r="AB764" i="1"/>
  <c r="Z765" i="1"/>
  <c r="AA765" i="1" s="1"/>
  <c r="AB765" i="1"/>
  <c r="Z766" i="1"/>
  <c r="AA766" i="1" s="1"/>
  <c r="AB766" i="1"/>
  <c r="Z767" i="1"/>
  <c r="AA767" i="1" s="1"/>
  <c r="AB767" i="1"/>
  <c r="Z768" i="1"/>
  <c r="AA768" i="1" s="1"/>
  <c r="AB768" i="1"/>
  <c r="Z769" i="1"/>
  <c r="AA769" i="1" s="1"/>
  <c r="AB769" i="1"/>
  <c r="Z770" i="1"/>
  <c r="AA770" i="1" s="1"/>
  <c r="AB770" i="1"/>
  <c r="Z771" i="1"/>
  <c r="AA771" i="1" s="1"/>
  <c r="AB771" i="1"/>
  <c r="Z772" i="1"/>
  <c r="AA772" i="1" s="1"/>
  <c r="AB772" i="1"/>
  <c r="Z773" i="1"/>
  <c r="AA773" i="1" s="1"/>
  <c r="AB773" i="1"/>
  <c r="Z774" i="1"/>
  <c r="AA774" i="1" s="1"/>
  <c r="AB774" i="1"/>
  <c r="Z775" i="1"/>
  <c r="AA775" i="1" s="1"/>
  <c r="AB775" i="1"/>
  <c r="Z776" i="1"/>
  <c r="AA776" i="1" s="1"/>
  <c r="AB776" i="1"/>
  <c r="Z777" i="1"/>
  <c r="AA777" i="1" s="1"/>
  <c r="AB777" i="1"/>
  <c r="Z778" i="1"/>
  <c r="AA778" i="1" s="1"/>
  <c r="AB778" i="1"/>
  <c r="Z779" i="1"/>
  <c r="AA779" i="1" s="1"/>
  <c r="AB779" i="1"/>
  <c r="Z780" i="1"/>
  <c r="AA780" i="1" s="1"/>
  <c r="AB780" i="1"/>
  <c r="Z781" i="1"/>
  <c r="AA781" i="1" s="1"/>
  <c r="AB781" i="1"/>
  <c r="Z782" i="1"/>
  <c r="AA782" i="1" s="1"/>
  <c r="AB782" i="1"/>
  <c r="Z783" i="1"/>
  <c r="AA783" i="1" s="1"/>
  <c r="AB783" i="1"/>
  <c r="Z784" i="1"/>
  <c r="AA784" i="1" s="1"/>
  <c r="AB784" i="1"/>
  <c r="Z785" i="1"/>
  <c r="AA785" i="1" s="1"/>
  <c r="AB785" i="1"/>
  <c r="Z786" i="1"/>
  <c r="AA786" i="1" s="1"/>
  <c r="AB786" i="1"/>
  <c r="Z787" i="1"/>
  <c r="AA787" i="1" s="1"/>
  <c r="AB787" i="1"/>
  <c r="Z788" i="1"/>
  <c r="AA788" i="1" s="1"/>
  <c r="AB788" i="1"/>
  <c r="Z789" i="1"/>
  <c r="AA789" i="1" s="1"/>
  <c r="AB789" i="1"/>
  <c r="Z790" i="1"/>
  <c r="AA790" i="1" s="1"/>
  <c r="AB790" i="1"/>
  <c r="Z791" i="1"/>
  <c r="AA791" i="1" s="1"/>
  <c r="AB791" i="1"/>
  <c r="Z792" i="1"/>
  <c r="AA792" i="1" s="1"/>
  <c r="AB792" i="1"/>
  <c r="Z793" i="1"/>
  <c r="AA793" i="1" s="1"/>
  <c r="AB793" i="1"/>
  <c r="Z794" i="1"/>
  <c r="AA794" i="1" s="1"/>
  <c r="AB794" i="1"/>
  <c r="Z795" i="1"/>
  <c r="AA795" i="1" s="1"/>
  <c r="AB795" i="1"/>
  <c r="Z796" i="1"/>
  <c r="AA796" i="1" s="1"/>
  <c r="AB796" i="1"/>
  <c r="Z797" i="1"/>
  <c r="AA797" i="1" s="1"/>
  <c r="AB797" i="1"/>
  <c r="Z798" i="1"/>
  <c r="AA798" i="1" s="1"/>
  <c r="AB798" i="1"/>
  <c r="Z799" i="1"/>
  <c r="AA799" i="1" s="1"/>
  <c r="AB799" i="1"/>
  <c r="Z800" i="1"/>
  <c r="AA800" i="1" s="1"/>
  <c r="AB800" i="1"/>
  <c r="Z801" i="1"/>
  <c r="AA801" i="1" s="1"/>
  <c r="AB801" i="1"/>
  <c r="Z802" i="1"/>
  <c r="AA802" i="1" s="1"/>
  <c r="AB802" i="1"/>
  <c r="Z803" i="1"/>
  <c r="AA803" i="1" s="1"/>
  <c r="AB803" i="1"/>
  <c r="Z804" i="1"/>
  <c r="AA804" i="1" s="1"/>
  <c r="AB804" i="1"/>
  <c r="Z805" i="1"/>
  <c r="AA805" i="1" s="1"/>
  <c r="AB805" i="1"/>
  <c r="Z806" i="1"/>
  <c r="AA806" i="1" s="1"/>
  <c r="AB806" i="1"/>
  <c r="Z807" i="1"/>
  <c r="AA807" i="1" s="1"/>
  <c r="AB807" i="1"/>
  <c r="Z808" i="1"/>
  <c r="AA808" i="1" s="1"/>
  <c r="AB808" i="1"/>
  <c r="Z809" i="1"/>
  <c r="AA809" i="1" s="1"/>
  <c r="AB809" i="1"/>
  <c r="Z810" i="1"/>
  <c r="AA810" i="1" s="1"/>
  <c r="AB810" i="1"/>
  <c r="Z811" i="1"/>
  <c r="AA811" i="1" s="1"/>
  <c r="AB811" i="1"/>
  <c r="Z812" i="1"/>
  <c r="AA812" i="1" s="1"/>
  <c r="AB812" i="1"/>
  <c r="Z813" i="1"/>
  <c r="AA813" i="1" s="1"/>
  <c r="AB813" i="1"/>
  <c r="Z814" i="1"/>
  <c r="AA814" i="1" s="1"/>
  <c r="AB814" i="1"/>
  <c r="Z815" i="1"/>
  <c r="AA815" i="1" s="1"/>
  <c r="AB815" i="1"/>
  <c r="Z816" i="1"/>
  <c r="AA816" i="1" s="1"/>
  <c r="AB816" i="1"/>
  <c r="Z817" i="1"/>
  <c r="AA817" i="1" s="1"/>
  <c r="AB817" i="1"/>
  <c r="Z818" i="1"/>
  <c r="AA818" i="1" s="1"/>
  <c r="AB818" i="1"/>
  <c r="Z819" i="1"/>
  <c r="AA819" i="1" s="1"/>
  <c r="AB819" i="1"/>
  <c r="Z820" i="1"/>
  <c r="AA820" i="1" s="1"/>
  <c r="AB820" i="1"/>
  <c r="Z821" i="1"/>
  <c r="AA821" i="1" s="1"/>
  <c r="AB821" i="1"/>
  <c r="Z822" i="1"/>
  <c r="AA822" i="1" s="1"/>
  <c r="AB822" i="1"/>
  <c r="Z823" i="1"/>
  <c r="AA823" i="1" s="1"/>
  <c r="AB823" i="1"/>
  <c r="Z824" i="1"/>
  <c r="AA824" i="1" s="1"/>
  <c r="AB824" i="1"/>
  <c r="Z825" i="1"/>
  <c r="AA825" i="1" s="1"/>
  <c r="AB825" i="1"/>
  <c r="Z826" i="1"/>
  <c r="AA826" i="1" s="1"/>
  <c r="AB826" i="1"/>
  <c r="Z827" i="1"/>
  <c r="AA827" i="1" s="1"/>
  <c r="AB827" i="1"/>
  <c r="Z828" i="1"/>
  <c r="AA828" i="1" s="1"/>
  <c r="AB828" i="1"/>
  <c r="Z829" i="1"/>
  <c r="AA829" i="1" s="1"/>
  <c r="AB829" i="1"/>
  <c r="Z830" i="1"/>
  <c r="AA830" i="1" s="1"/>
  <c r="AB830" i="1"/>
  <c r="Z831" i="1"/>
  <c r="AA831" i="1" s="1"/>
  <c r="AB831" i="1"/>
  <c r="Z832" i="1"/>
  <c r="AA832" i="1" s="1"/>
  <c r="AB832" i="1"/>
  <c r="Z833" i="1"/>
  <c r="AA833" i="1" s="1"/>
  <c r="AB833" i="1"/>
  <c r="Z834" i="1"/>
  <c r="AA834" i="1" s="1"/>
  <c r="AB834" i="1"/>
  <c r="Z835" i="1"/>
  <c r="AA835" i="1" s="1"/>
  <c r="AB835" i="1"/>
  <c r="Z836" i="1"/>
  <c r="AA836" i="1" s="1"/>
  <c r="AB836" i="1"/>
  <c r="Z837" i="1"/>
  <c r="AA837" i="1" s="1"/>
  <c r="AB837" i="1"/>
  <c r="Z838" i="1"/>
  <c r="AA838" i="1" s="1"/>
  <c r="AB838" i="1"/>
  <c r="Z839" i="1"/>
  <c r="AA839" i="1" s="1"/>
  <c r="AB839" i="1"/>
  <c r="Z840" i="1"/>
  <c r="AA840" i="1" s="1"/>
  <c r="AB840" i="1"/>
  <c r="Z841" i="1"/>
  <c r="AA841" i="1" s="1"/>
  <c r="AB841" i="1"/>
  <c r="Z842" i="1"/>
  <c r="AA842" i="1" s="1"/>
  <c r="AB842" i="1"/>
  <c r="Z843" i="1"/>
  <c r="AA843" i="1" s="1"/>
  <c r="AB843" i="1"/>
  <c r="Z844" i="1"/>
  <c r="AA844" i="1" s="1"/>
  <c r="AB844" i="1"/>
  <c r="Z845" i="1"/>
  <c r="AA845" i="1" s="1"/>
  <c r="AB845" i="1"/>
  <c r="Z846" i="1"/>
  <c r="AA846" i="1" s="1"/>
  <c r="AB846" i="1"/>
  <c r="Z847" i="1"/>
  <c r="AA847" i="1" s="1"/>
  <c r="AB847" i="1"/>
  <c r="Z848" i="1"/>
  <c r="AA848" i="1" s="1"/>
  <c r="AB848" i="1"/>
  <c r="Z849" i="1"/>
  <c r="AA849" i="1" s="1"/>
  <c r="AB849" i="1"/>
  <c r="Z850" i="1"/>
  <c r="AA850" i="1" s="1"/>
  <c r="AB850" i="1"/>
  <c r="Z851" i="1"/>
  <c r="AA851" i="1" s="1"/>
  <c r="AB851" i="1"/>
  <c r="Z852" i="1"/>
  <c r="AA852" i="1" s="1"/>
  <c r="AB852" i="1"/>
  <c r="Z853" i="1"/>
  <c r="AA853" i="1" s="1"/>
  <c r="AB853" i="1"/>
  <c r="Z854" i="1"/>
  <c r="AA854" i="1" s="1"/>
  <c r="AB854" i="1"/>
  <c r="Z855" i="1"/>
  <c r="AA855" i="1" s="1"/>
  <c r="AB855" i="1"/>
  <c r="Z856" i="1"/>
  <c r="AA856" i="1" s="1"/>
  <c r="AB856" i="1"/>
  <c r="Z857" i="1"/>
  <c r="AA857" i="1" s="1"/>
  <c r="AB857" i="1"/>
  <c r="Z858" i="1"/>
  <c r="AA858" i="1" s="1"/>
  <c r="AB858" i="1"/>
  <c r="Z859" i="1"/>
  <c r="AA859" i="1" s="1"/>
  <c r="AB859" i="1"/>
  <c r="Z860" i="1"/>
  <c r="AA860" i="1" s="1"/>
  <c r="AB860" i="1"/>
  <c r="Z861" i="1"/>
  <c r="AA861" i="1" s="1"/>
  <c r="AB861" i="1"/>
  <c r="Z862" i="1"/>
  <c r="AA862" i="1" s="1"/>
  <c r="AB862" i="1"/>
  <c r="Z863" i="1"/>
  <c r="AA863" i="1" s="1"/>
  <c r="AB863" i="1"/>
  <c r="Z864" i="1"/>
  <c r="AA864" i="1" s="1"/>
  <c r="AB864" i="1"/>
  <c r="Z865" i="1"/>
  <c r="AA865" i="1" s="1"/>
  <c r="AB865" i="1"/>
  <c r="Z866" i="1"/>
  <c r="AA866" i="1" s="1"/>
  <c r="AB866" i="1"/>
  <c r="Z867" i="1"/>
  <c r="AA867" i="1" s="1"/>
  <c r="AB867" i="1"/>
  <c r="Z868" i="1"/>
  <c r="AA868" i="1" s="1"/>
  <c r="AB868" i="1"/>
  <c r="Z869" i="1"/>
  <c r="AA869" i="1" s="1"/>
  <c r="AB869" i="1"/>
  <c r="Z870" i="1"/>
  <c r="AA870" i="1" s="1"/>
  <c r="AB870" i="1"/>
  <c r="Z871" i="1"/>
  <c r="AA871" i="1" s="1"/>
  <c r="AB871" i="1"/>
  <c r="Z872" i="1"/>
  <c r="AA872" i="1" s="1"/>
  <c r="AB872" i="1"/>
  <c r="Z873" i="1"/>
  <c r="AA873" i="1" s="1"/>
  <c r="AB873" i="1"/>
  <c r="Z874" i="1"/>
  <c r="AA874" i="1" s="1"/>
  <c r="AB874" i="1"/>
  <c r="Z875" i="1"/>
  <c r="AA875" i="1" s="1"/>
  <c r="AB875" i="1"/>
  <c r="Z876" i="1"/>
  <c r="AA876" i="1" s="1"/>
  <c r="AB876" i="1"/>
  <c r="Z877" i="1"/>
  <c r="AA877" i="1" s="1"/>
  <c r="AB877" i="1"/>
  <c r="Z878" i="1"/>
  <c r="AA878" i="1" s="1"/>
  <c r="AB878" i="1"/>
  <c r="Z879" i="1"/>
  <c r="AA879" i="1" s="1"/>
  <c r="AB879" i="1"/>
  <c r="Z880" i="1"/>
  <c r="AA880" i="1" s="1"/>
  <c r="AB880" i="1"/>
  <c r="Z881" i="1"/>
  <c r="AA881" i="1" s="1"/>
  <c r="AB881" i="1"/>
  <c r="Z882" i="1"/>
  <c r="AA882" i="1" s="1"/>
  <c r="AB882" i="1"/>
  <c r="Z883" i="1"/>
  <c r="AA883" i="1" s="1"/>
  <c r="AB883" i="1"/>
  <c r="Z884" i="1"/>
  <c r="AA884" i="1" s="1"/>
  <c r="AB884" i="1"/>
  <c r="Z885" i="1"/>
  <c r="AA885" i="1" s="1"/>
  <c r="AB885" i="1"/>
  <c r="Z886" i="1"/>
  <c r="AA886" i="1" s="1"/>
  <c r="AB886" i="1"/>
  <c r="Z887" i="1"/>
  <c r="AA887" i="1" s="1"/>
  <c r="AB887" i="1"/>
  <c r="Z888" i="1"/>
  <c r="AA888" i="1" s="1"/>
  <c r="AB888" i="1"/>
  <c r="Z889" i="1"/>
  <c r="AA889" i="1" s="1"/>
  <c r="AB889" i="1"/>
  <c r="Z890" i="1"/>
  <c r="AA890" i="1" s="1"/>
  <c r="AB890" i="1"/>
  <c r="Z891" i="1"/>
  <c r="AA891" i="1" s="1"/>
  <c r="AB891" i="1"/>
  <c r="Z892" i="1"/>
  <c r="AA892" i="1" s="1"/>
  <c r="AB892" i="1"/>
  <c r="Z893" i="1"/>
  <c r="AA893" i="1" s="1"/>
  <c r="AB893" i="1"/>
  <c r="Z894" i="1"/>
  <c r="AA894" i="1" s="1"/>
  <c r="AB894" i="1"/>
  <c r="Z895" i="1"/>
  <c r="AA895" i="1" s="1"/>
  <c r="AB895" i="1"/>
  <c r="Z896" i="1"/>
  <c r="AA896" i="1" s="1"/>
  <c r="AB896" i="1"/>
  <c r="Z897" i="1"/>
  <c r="AA897" i="1" s="1"/>
  <c r="AB897" i="1"/>
  <c r="Z898" i="1"/>
  <c r="AA898" i="1" s="1"/>
  <c r="AB898" i="1"/>
  <c r="Z899" i="1"/>
  <c r="AA899" i="1" s="1"/>
  <c r="AB899" i="1"/>
  <c r="Z900" i="1"/>
  <c r="AA900" i="1" s="1"/>
  <c r="AB900" i="1"/>
  <c r="Z901" i="1"/>
  <c r="AA901" i="1" s="1"/>
  <c r="AB901" i="1"/>
  <c r="Z902" i="1"/>
  <c r="AA902" i="1" s="1"/>
  <c r="AB902" i="1"/>
  <c r="Z903" i="1"/>
  <c r="AA903" i="1" s="1"/>
  <c r="AB903" i="1"/>
  <c r="Z904" i="1"/>
  <c r="AA904" i="1" s="1"/>
  <c r="AB904" i="1"/>
  <c r="Z905" i="1"/>
  <c r="AA905" i="1" s="1"/>
  <c r="AB905" i="1"/>
  <c r="Z906" i="1"/>
  <c r="AA906" i="1" s="1"/>
  <c r="AB906" i="1"/>
  <c r="Z907" i="1"/>
  <c r="AA907" i="1" s="1"/>
  <c r="AB907" i="1"/>
  <c r="Z908" i="1"/>
  <c r="AA908" i="1" s="1"/>
  <c r="AB908" i="1"/>
  <c r="Z909" i="1"/>
  <c r="AA909" i="1" s="1"/>
  <c r="AB909" i="1"/>
  <c r="Z910" i="1"/>
  <c r="AA910" i="1" s="1"/>
  <c r="AB910" i="1"/>
  <c r="Z911" i="1"/>
  <c r="AA911" i="1" s="1"/>
  <c r="AB911" i="1"/>
  <c r="Z912" i="1"/>
  <c r="AA912" i="1" s="1"/>
  <c r="AB912" i="1"/>
  <c r="Z913" i="1"/>
  <c r="AA913" i="1" s="1"/>
  <c r="AB913" i="1"/>
  <c r="Z914" i="1"/>
  <c r="AA914" i="1" s="1"/>
  <c r="AB914" i="1"/>
  <c r="Z915" i="1"/>
  <c r="AA915" i="1" s="1"/>
  <c r="AB915" i="1"/>
  <c r="Z916" i="1"/>
  <c r="AA916" i="1" s="1"/>
  <c r="AB916" i="1"/>
  <c r="Z917" i="1"/>
  <c r="AA917" i="1" s="1"/>
  <c r="AB917" i="1"/>
  <c r="Z918" i="1"/>
  <c r="AA918" i="1" s="1"/>
  <c r="AB918" i="1"/>
  <c r="Z919" i="1"/>
  <c r="AA919" i="1" s="1"/>
  <c r="AB919" i="1"/>
  <c r="Z920" i="1"/>
  <c r="AA920" i="1" s="1"/>
  <c r="AB920" i="1"/>
  <c r="Z921" i="1"/>
  <c r="AA921" i="1" s="1"/>
  <c r="AB921" i="1"/>
  <c r="Z922" i="1"/>
  <c r="AA922" i="1" s="1"/>
  <c r="AB922" i="1"/>
  <c r="Z923" i="1"/>
  <c r="AA923" i="1" s="1"/>
  <c r="AB923" i="1"/>
  <c r="Z924" i="1"/>
  <c r="AA924" i="1" s="1"/>
  <c r="AB924" i="1"/>
  <c r="Z925" i="1"/>
  <c r="AA925" i="1" s="1"/>
  <c r="AB925" i="1"/>
  <c r="Z926" i="1"/>
  <c r="AA926" i="1" s="1"/>
  <c r="AB926" i="1"/>
  <c r="Z927" i="1"/>
  <c r="AA927" i="1" s="1"/>
  <c r="AB927" i="1"/>
  <c r="Z928" i="1"/>
  <c r="AA928" i="1" s="1"/>
  <c r="AB928" i="1"/>
  <c r="Z929" i="1"/>
  <c r="AA929" i="1" s="1"/>
  <c r="AB929" i="1"/>
  <c r="Z930" i="1"/>
  <c r="AA930" i="1" s="1"/>
  <c r="AB930" i="1"/>
  <c r="Z931" i="1"/>
  <c r="AA931" i="1" s="1"/>
  <c r="AB931" i="1"/>
  <c r="Z932" i="1"/>
  <c r="AA932" i="1" s="1"/>
  <c r="AB932" i="1"/>
  <c r="Z933" i="1"/>
  <c r="AA933" i="1" s="1"/>
  <c r="AB933" i="1"/>
  <c r="Z934" i="1"/>
  <c r="AA934" i="1" s="1"/>
  <c r="AB934" i="1"/>
  <c r="Z935" i="1"/>
  <c r="AA935" i="1" s="1"/>
  <c r="AB935" i="1"/>
  <c r="Z936" i="1"/>
  <c r="AA936" i="1" s="1"/>
  <c r="AB936" i="1"/>
  <c r="Z937" i="1"/>
  <c r="AA937" i="1" s="1"/>
  <c r="AB937" i="1"/>
  <c r="Z938" i="1"/>
  <c r="AA938" i="1" s="1"/>
  <c r="AB938" i="1"/>
  <c r="Z939" i="1"/>
  <c r="AA939" i="1" s="1"/>
  <c r="AB939" i="1"/>
  <c r="Z940" i="1"/>
  <c r="AA940" i="1" s="1"/>
  <c r="AB940" i="1"/>
  <c r="Z941" i="1"/>
  <c r="AA941" i="1" s="1"/>
  <c r="AB941" i="1"/>
  <c r="Z942" i="1"/>
  <c r="AA942" i="1" s="1"/>
  <c r="AB942" i="1"/>
  <c r="Z943" i="1"/>
  <c r="AA943" i="1" s="1"/>
  <c r="AB943" i="1"/>
  <c r="Z944" i="1"/>
  <c r="AA944" i="1" s="1"/>
  <c r="AB944" i="1"/>
  <c r="Z945" i="1"/>
  <c r="AA945" i="1" s="1"/>
  <c r="AB945" i="1"/>
  <c r="Z946" i="1"/>
  <c r="AA946" i="1" s="1"/>
  <c r="AB946" i="1"/>
  <c r="Z947" i="1"/>
  <c r="AA947" i="1" s="1"/>
  <c r="AB947" i="1"/>
  <c r="Z948" i="1"/>
  <c r="AA948" i="1" s="1"/>
  <c r="AB948" i="1"/>
  <c r="Z949" i="1"/>
  <c r="AA949" i="1" s="1"/>
  <c r="AB949" i="1"/>
  <c r="Z950" i="1"/>
  <c r="AA950" i="1" s="1"/>
  <c r="AB950" i="1"/>
  <c r="Z951" i="1"/>
  <c r="AA951" i="1" s="1"/>
  <c r="AB951" i="1"/>
  <c r="Z952" i="1"/>
  <c r="AA952" i="1" s="1"/>
  <c r="AB952" i="1"/>
  <c r="Z953" i="1"/>
  <c r="AA953" i="1" s="1"/>
  <c r="AB953" i="1"/>
  <c r="Z954" i="1"/>
  <c r="AA954" i="1" s="1"/>
  <c r="AB954" i="1"/>
  <c r="Z955" i="1"/>
  <c r="AA955" i="1" s="1"/>
  <c r="AB955" i="1"/>
  <c r="Z956" i="1"/>
  <c r="AA956" i="1" s="1"/>
  <c r="AB956" i="1"/>
  <c r="Z957" i="1"/>
  <c r="AA957" i="1" s="1"/>
  <c r="AB957" i="1"/>
  <c r="Z958" i="1"/>
  <c r="AA958" i="1" s="1"/>
  <c r="AB958" i="1"/>
  <c r="Z959" i="1"/>
  <c r="AA959" i="1" s="1"/>
  <c r="AB959" i="1"/>
  <c r="Z960" i="1"/>
  <c r="AA960" i="1" s="1"/>
  <c r="AB960" i="1"/>
  <c r="Z961" i="1"/>
  <c r="AA961" i="1" s="1"/>
  <c r="AB961" i="1"/>
  <c r="Z962" i="1"/>
  <c r="AA962" i="1" s="1"/>
  <c r="AB962" i="1"/>
  <c r="Z963" i="1"/>
  <c r="AA963" i="1" s="1"/>
  <c r="AB963" i="1"/>
  <c r="Z964" i="1"/>
  <c r="AA964" i="1" s="1"/>
  <c r="AB964" i="1"/>
  <c r="Z965" i="1"/>
  <c r="AA965" i="1" s="1"/>
  <c r="AB965" i="1"/>
  <c r="Z966" i="1"/>
  <c r="AA966" i="1" s="1"/>
  <c r="AB966" i="1"/>
  <c r="Z967" i="1"/>
  <c r="AA967" i="1" s="1"/>
  <c r="AB967" i="1"/>
  <c r="Z968" i="1"/>
  <c r="AA968" i="1" s="1"/>
  <c r="AB968" i="1"/>
  <c r="Z969" i="1"/>
  <c r="AA969" i="1" s="1"/>
  <c r="AB969" i="1"/>
  <c r="Z970" i="1"/>
  <c r="AA970" i="1" s="1"/>
  <c r="AB970" i="1"/>
  <c r="Z971" i="1"/>
  <c r="AA971" i="1" s="1"/>
  <c r="AB971" i="1"/>
  <c r="Z972" i="1"/>
  <c r="AA972" i="1" s="1"/>
  <c r="AB972" i="1"/>
  <c r="Z973" i="1"/>
  <c r="AA973" i="1" s="1"/>
  <c r="AB973" i="1"/>
  <c r="Z974" i="1"/>
  <c r="AA974" i="1" s="1"/>
  <c r="AB974" i="1"/>
  <c r="Z975" i="1"/>
  <c r="AA975" i="1" s="1"/>
  <c r="AB975" i="1"/>
  <c r="Z976" i="1"/>
  <c r="AA976" i="1" s="1"/>
  <c r="AB976" i="1"/>
  <c r="Z977" i="1"/>
  <c r="AA977" i="1" s="1"/>
  <c r="AB977" i="1"/>
  <c r="Z978" i="1"/>
  <c r="AA978" i="1" s="1"/>
  <c r="AB978" i="1"/>
  <c r="Z979" i="1"/>
  <c r="AA979" i="1" s="1"/>
  <c r="AB979" i="1"/>
  <c r="Z980" i="1"/>
  <c r="AA980" i="1" s="1"/>
  <c r="AB980" i="1"/>
  <c r="Z981" i="1"/>
  <c r="AA981" i="1" s="1"/>
  <c r="AB981" i="1"/>
  <c r="Z982" i="1"/>
  <c r="AA982" i="1" s="1"/>
  <c r="AB982" i="1"/>
  <c r="Z983" i="1"/>
  <c r="AA983" i="1" s="1"/>
  <c r="AB983" i="1"/>
  <c r="Z984" i="1"/>
  <c r="AA984" i="1" s="1"/>
  <c r="AB984" i="1"/>
  <c r="Z985" i="1"/>
  <c r="AA985" i="1" s="1"/>
  <c r="AB985" i="1"/>
  <c r="Z986" i="1"/>
  <c r="AA986" i="1" s="1"/>
  <c r="AB986" i="1"/>
  <c r="Z987" i="1"/>
  <c r="AA987" i="1" s="1"/>
  <c r="AB987" i="1"/>
  <c r="Z988" i="1"/>
  <c r="AA988" i="1" s="1"/>
  <c r="AB988" i="1"/>
  <c r="Z989" i="1"/>
  <c r="AA989" i="1" s="1"/>
  <c r="AB989" i="1"/>
  <c r="Z990" i="1"/>
  <c r="AA990" i="1" s="1"/>
  <c r="AB990" i="1"/>
  <c r="Z991" i="1"/>
  <c r="AA991" i="1" s="1"/>
  <c r="AB991" i="1"/>
  <c r="Z992" i="1"/>
  <c r="AA992" i="1" s="1"/>
  <c r="AB992" i="1"/>
  <c r="Z993" i="1"/>
  <c r="AA993" i="1" s="1"/>
  <c r="AB993" i="1"/>
  <c r="Z994" i="1"/>
  <c r="AA994" i="1" s="1"/>
  <c r="AB994" i="1"/>
  <c r="Z995" i="1"/>
  <c r="AA995" i="1" s="1"/>
  <c r="AB995" i="1"/>
  <c r="Z996" i="1"/>
  <c r="AA996" i="1" s="1"/>
  <c r="AB996" i="1"/>
  <c r="Z997" i="1"/>
  <c r="AA997" i="1" s="1"/>
  <c r="AB997" i="1"/>
  <c r="Z998" i="1"/>
  <c r="AA998" i="1" s="1"/>
  <c r="AB998" i="1"/>
  <c r="Z999" i="1"/>
  <c r="AA999" i="1" s="1"/>
  <c r="AB999" i="1"/>
  <c r="Z1000" i="1"/>
  <c r="AA1000" i="1" s="1"/>
  <c r="AB1000" i="1"/>
  <c r="Z1001" i="1"/>
  <c r="AA1001" i="1" s="1"/>
  <c r="AB1001" i="1"/>
  <c r="Z1002" i="1"/>
  <c r="AA1002" i="1" s="1"/>
  <c r="AB1002" i="1"/>
  <c r="Z1003" i="1"/>
  <c r="AA1003" i="1" s="1"/>
  <c r="AB1003" i="1"/>
  <c r="Z1004" i="1"/>
  <c r="AA1004" i="1" s="1"/>
  <c r="AB1004" i="1"/>
  <c r="Z1005" i="1"/>
  <c r="AA1005" i="1" s="1"/>
  <c r="AB1005" i="1"/>
  <c r="Z1006" i="1"/>
  <c r="AA1006" i="1" s="1"/>
  <c r="AB1006" i="1"/>
  <c r="Z1007" i="1"/>
  <c r="AA1007" i="1" s="1"/>
  <c r="AB1007" i="1"/>
  <c r="Z1008" i="1"/>
  <c r="AA1008" i="1" s="1"/>
  <c r="AB1008" i="1"/>
  <c r="Z1009" i="1"/>
  <c r="AA1009" i="1" s="1"/>
  <c r="AB1009" i="1"/>
  <c r="Z1010" i="1"/>
  <c r="AA1010" i="1" s="1"/>
  <c r="AB1010" i="1"/>
  <c r="Z1011" i="1"/>
  <c r="AA1011" i="1" s="1"/>
  <c r="AB1011" i="1"/>
  <c r="Z1012" i="1"/>
  <c r="AA1012" i="1" s="1"/>
  <c r="AB1012" i="1"/>
  <c r="Z1013" i="1"/>
  <c r="AA1013" i="1" s="1"/>
  <c r="AB1013" i="1"/>
  <c r="Z1014" i="1"/>
  <c r="AA1014" i="1" s="1"/>
  <c r="AB1014" i="1"/>
  <c r="Z1015" i="1"/>
  <c r="AA1015" i="1" s="1"/>
  <c r="AB1015" i="1"/>
  <c r="Z1016" i="1"/>
  <c r="AA1016" i="1" s="1"/>
  <c r="AB1016" i="1"/>
  <c r="Z1017" i="1"/>
  <c r="AA1017" i="1" s="1"/>
  <c r="AB1017" i="1"/>
  <c r="Z1018" i="1"/>
  <c r="AA1018" i="1" s="1"/>
  <c r="AB1018" i="1"/>
  <c r="Z1019" i="1"/>
  <c r="AA1019" i="1" s="1"/>
  <c r="AB1019" i="1"/>
  <c r="Z1020" i="1"/>
  <c r="AA1020" i="1" s="1"/>
  <c r="AB1020" i="1"/>
  <c r="Z1021" i="1"/>
  <c r="AA1021" i="1" s="1"/>
  <c r="AB1021" i="1"/>
  <c r="Z1022" i="1"/>
  <c r="AA1022" i="1" s="1"/>
  <c r="AB1022" i="1"/>
  <c r="Z1023" i="1"/>
  <c r="AA1023" i="1" s="1"/>
  <c r="AB1023" i="1"/>
  <c r="Z1024" i="1"/>
  <c r="AA1024" i="1" s="1"/>
  <c r="AB1024" i="1"/>
  <c r="Z1025" i="1"/>
  <c r="AA1025" i="1" s="1"/>
  <c r="AB1025" i="1"/>
  <c r="Z1026" i="1"/>
  <c r="AA1026" i="1" s="1"/>
  <c r="AB1026" i="1"/>
  <c r="Z1027" i="1"/>
  <c r="AA1027" i="1" s="1"/>
  <c r="AB1027" i="1"/>
  <c r="Z1028" i="1"/>
  <c r="AA1028" i="1" s="1"/>
  <c r="AB1028" i="1"/>
  <c r="Z1029" i="1"/>
  <c r="AA1029" i="1" s="1"/>
  <c r="AB1029" i="1"/>
  <c r="Z1030" i="1"/>
  <c r="AA1030" i="1" s="1"/>
  <c r="AB1030" i="1"/>
  <c r="Z1031" i="1"/>
  <c r="AA1031" i="1" s="1"/>
  <c r="AB1031" i="1"/>
  <c r="Z1032" i="1"/>
  <c r="AA1032" i="1" s="1"/>
  <c r="AB1032" i="1"/>
  <c r="Z1033" i="1"/>
  <c r="AA1033" i="1" s="1"/>
  <c r="AB1033" i="1"/>
  <c r="Z1034" i="1"/>
  <c r="AA1034" i="1" s="1"/>
  <c r="AB1034" i="1"/>
  <c r="Z1035" i="1"/>
  <c r="AA1035" i="1" s="1"/>
  <c r="AB1035" i="1"/>
  <c r="Z1036" i="1"/>
  <c r="AA1036" i="1" s="1"/>
  <c r="AB1036" i="1"/>
  <c r="Z1037" i="1"/>
  <c r="AA1037" i="1" s="1"/>
  <c r="AB1037" i="1"/>
  <c r="Z1038" i="1"/>
  <c r="AA1038" i="1" s="1"/>
  <c r="AB1038" i="1"/>
  <c r="Z1039" i="1"/>
  <c r="AA1039" i="1" s="1"/>
  <c r="AB1039" i="1"/>
  <c r="Z1040" i="1"/>
  <c r="AA1040" i="1" s="1"/>
  <c r="AB1040" i="1"/>
  <c r="Z1041" i="1"/>
  <c r="AA1041" i="1" s="1"/>
  <c r="AB1041" i="1"/>
  <c r="Z1042" i="1"/>
  <c r="AA1042" i="1" s="1"/>
  <c r="AB1042" i="1"/>
  <c r="Z1043" i="1"/>
  <c r="AA1043" i="1" s="1"/>
  <c r="AB1043" i="1"/>
  <c r="Z1044" i="1"/>
  <c r="AA1044" i="1" s="1"/>
  <c r="AB1044" i="1"/>
  <c r="Z1045" i="1"/>
  <c r="AA1045" i="1" s="1"/>
  <c r="AB1045" i="1"/>
  <c r="Z1046" i="1"/>
  <c r="AA1046" i="1" s="1"/>
  <c r="AB1046" i="1"/>
  <c r="Z1047" i="1"/>
  <c r="AA1047" i="1" s="1"/>
  <c r="AB1047" i="1"/>
  <c r="Z1048" i="1"/>
  <c r="AA1048" i="1" s="1"/>
  <c r="AB1048" i="1"/>
  <c r="Z1049" i="1"/>
  <c r="AA1049" i="1" s="1"/>
  <c r="AB1049" i="1"/>
  <c r="Z1050" i="1"/>
  <c r="AA1050" i="1" s="1"/>
  <c r="AB1050" i="1"/>
  <c r="Z1051" i="1"/>
  <c r="AA1051" i="1" s="1"/>
  <c r="AB1051" i="1"/>
  <c r="Z1052" i="1"/>
  <c r="AA1052" i="1" s="1"/>
  <c r="AB1052" i="1"/>
  <c r="Z1053" i="1"/>
  <c r="AA1053" i="1" s="1"/>
  <c r="AB1053" i="1"/>
  <c r="Z1054" i="1"/>
  <c r="AA1054" i="1" s="1"/>
  <c r="AB1054" i="1"/>
  <c r="Z1055" i="1"/>
  <c r="AA1055" i="1" s="1"/>
  <c r="AB1055" i="1"/>
  <c r="Z1056" i="1"/>
  <c r="AA1056" i="1" s="1"/>
  <c r="AB1056" i="1"/>
  <c r="Z1057" i="1"/>
  <c r="AA1057" i="1" s="1"/>
  <c r="AB1057" i="1"/>
  <c r="Z1058" i="1"/>
  <c r="AA1058" i="1" s="1"/>
  <c r="AB1058" i="1"/>
  <c r="Z1059" i="1"/>
  <c r="AA1059" i="1" s="1"/>
  <c r="AB1059" i="1"/>
  <c r="Z1060" i="1"/>
  <c r="AA1060" i="1" s="1"/>
  <c r="AB1060" i="1"/>
  <c r="Z1061" i="1"/>
  <c r="AA1061" i="1" s="1"/>
  <c r="AB1061" i="1"/>
  <c r="Z1062" i="1"/>
  <c r="AA1062" i="1" s="1"/>
  <c r="AB1062" i="1"/>
  <c r="Z1063" i="1"/>
  <c r="AA1063" i="1" s="1"/>
  <c r="AB1063" i="1"/>
  <c r="Z1064" i="1"/>
  <c r="AA1064" i="1" s="1"/>
  <c r="AB1064" i="1"/>
  <c r="Z1065" i="1"/>
  <c r="AA1065" i="1" s="1"/>
  <c r="AB1065" i="1"/>
  <c r="Z1066" i="1"/>
  <c r="AA1066" i="1" s="1"/>
  <c r="AB1066" i="1"/>
  <c r="Z1067" i="1"/>
  <c r="AA1067" i="1" s="1"/>
  <c r="AB1067" i="1"/>
  <c r="Z1068" i="1"/>
  <c r="AA1068" i="1" s="1"/>
  <c r="AB1068" i="1"/>
  <c r="Z1069" i="1"/>
  <c r="AA1069" i="1" s="1"/>
  <c r="AB1069" i="1"/>
  <c r="Z1070" i="1"/>
  <c r="AA1070" i="1" s="1"/>
  <c r="AB1070" i="1"/>
  <c r="Z1071" i="1"/>
  <c r="AA1071" i="1" s="1"/>
  <c r="AB1071" i="1"/>
  <c r="Z1072" i="1"/>
  <c r="AA1072" i="1" s="1"/>
  <c r="AB1072" i="1"/>
  <c r="Z1073" i="1"/>
  <c r="AA1073" i="1" s="1"/>
  <c r="AB1073" i="1"/>
  <c r="Z1074" i="1"/>
  <c r="AA1074" i="1" s="1"/>
  <c r="AB1074" i="1"/>
  <c r="Z1075" i="1"/>
  <c r="AA1075" i="1" s="1"/>
  <c r="AB1075" i="1"/>
  <c r="Z1076" i="1"/>
  <c r="AA1076" i="1" s="1"/>
  <c r="AB1076" i="1"/>
  <c r="Z1077" i="1"/>
  <c r="AA1077" i="1" s="1"/>
  <c r="AB1077" i="1"/>
  <c r="Z1078" i="1"/>
  <c r="AA1078" i="1" s="1"/>
  <c r="AB1078" i="1"/>
  <c r="Z1079" i="1"/>
  <c r="AA1079" i="1" s="1"/>
  <c r="AB1079" i="1"/>
  <c r="Z1080" i="1"/>
  <c r="AA1080" i="1" s="1"/>
  <c r="AB1080" i="1"/>
  <c r="Z1081" i="1"/>
  <c r="AA1081" i="1" s="1"/>
  <c r="AB1081" i="1"/>
  <c r="Z1082" i="1"/>
  <c r="AA1082" i="1" s="1"/>
  <c r="AB1082" i="1"/>
  <c r="Z1083" i="1"/>
  <c r="AA1083" i="1" s="1"/>
  <c r="AB1083" i="1"/>
  <c r="Z1084" i="1"/>
  <c r="AA1084" i="1" s="1"/>
  <c r="AB1084" i="1"/>
  <c r="Z1085" i="1"/>
  <c r="AA1085" i="1" s="1"/>
  <c r="AB1085" i="1"/>
  <c r="Z1086" i="1"/>
  <c r="AA1086" i="1" s="1"/>
  <c r="AB1086" i="1"/>
  <c r="Z1087" i="1"/>
  <c r="AA1087" i="1" s="1"/>
  <c r="AB1087" i="1"/>
  <c r="Z1088" i="1"/>
  <c r="AA1088" i="1" s="1"/>
  <c r="AB1088" i="1"/>
  <c r="Z1089" i="1"/>
  <c r="AA1089" i="1" s="1"/>
  <c r="AB1089" i="1"/>
  <c r="Z1090" i="1"/>
  <c r="AA1090" i="1" s="1"/>
  <c r="AB1090" i="1"/>
  <c r="Z1091" i="1"/>
  <c r="AA1091" i="1" s="1"/>
  <c r="AB1091" i="1"/>
  <c r="Z1092" i="1"/>
  <c r="AA1092" i="1" s="1"/>
  <c r="AB1092" i="1"/>
  <c r="Z1093" i="1"/>
  <c r="AA1093" i="1" s="1"/>
  <c r="AB1093" i="1"/>
  <c r="Z1094" i="1"/>
  <c r="AA1094" i="1" s="1"/>
  <c r="AB1094" i="1"/>
  <c r="Z1095" i="1"/>
  <c r="AA1095" i="1" s="1"/>
  <c r="AB1095" i="1"/>
  <c r="Z1096" i="1"/>
  <c r="AA1096" i="1" s="1"/>
  <c r="AB1096" i="1"/>
  <c r="Z1097" i="1"/>
  <c r="AA1097" i="1" s="1"/>
  <c r="AB1097" i="1"/>
  <c r="Z1098" i="1"/>
  <c r="AA1098" i="1" s="1"/>
  <c r="AB1098" i="1"/>
  <c r="Z1099" i="1"/>
  <c r="AA1099" i="1" s="1"/>
  <c r="AB1099" i="1"/>
  <c r="Z1100" i="1"/>
  <c r="AA1100" i="1" s="1"/>
  <c r="AB1100" i="1"/>
  <c r="Z1101" i="1"/>
  <c r="AA1101" i="1" s="1"/>
  <c r="AB1101" i="1"/>
  <c r="Z1102" i="1"/>
  <c r="AA1102" i="1" s="1"/>
  <c r="AB1102" i="1"/>
  <c r="Z1103" i="1"/>
  <c r="AA1103" i="1" s="1"/>
  <c r="AB1103" i="1"/>
  <c r="Z1104" i="1"/>
  <c r="AA1104" i="1" s="1"/>
  <c r="AB1104" i="1"/>
  <c r="Z1105" i="1"/>
  <c r="AA1105" i="1" s="1"/>
  <c r="AB1105" i="1"/>
  <c r="Z1106" i="1"/>
  <c r="AA1106" i="1" s="1"/>
  <c r="AB1106" i="1"/>
  <c r="Z1107" i="1"/>
  <c r="AA1107" i="1" s="1"/>
  <c r="AB1107" i="1"/>
  <c r="Z1108" i="1"/>
  <c r="AA1108" i="1" s="1"/>
  <c r="AB1108" i="1"/>
  <c r="Z1109" i="1"/>
  <c r="AA1109" i="1" s="1"/>
  <c r="AB1109" i="1"/>
  <c r="Z1110" i="1"/>
  <c r="AA1110" i="1" s="1"/>
  <c r="AB1110" i="1"/>
  <c r="Z1111" i="1"/>
  <c r="AA1111" i="1" s="1"/>
  <c r="AB1111" i="1"/>
  <c r="Z1112" i="1"/>
  <c r="AA1112" i="1" s="1"/>
  <c r="AB1112" i="1"/>
  <c r="Z1113" i="1"/>
  <c r="AA1113" i="1" s="1"/>
  <c r="AB1113" i="1"/>
  <c r="Z1114" i="1"/>
  <c r="AA1114" i="1" s="1"/>
  <c r="AB1114" i="1"/>
  <c r="Z1115" i="1"/>
  <c r="AA1115" i="1" s="1"/>
  <c r="AB1115" i="1"/>
  <c r="Z1116" i="1"/>
  <c r="AA1116" i="1" s="1"/>
  <c r="AB1116" i="1"/>
  <c r="Z1117" i="1"/>
  <c r="AA1117" i="1" s="1"/>
  <c r="AB1117" i="1"/>
  <c r="Z1118" i="1"/>
  <c r="AA1118" i="1" s="1"/>
  <c r="AB1118" i="1"/>
  <c r="Z1119" i="1"/>
  <c r="AA1119" i="1" s="1"/>
  <c r="AB1119" i="1"/>
  <c r="Z1120" i="1"/>
  <c r="AA1120" i="1" s="1"/>
  <c r="AB1120" i="1"/>
  <c r="Z1121" i="1"/>
  <c r="AA1121" i="1" s="1"/>
  <c r="AB1121" i="1"/>
  <c r="Z1122" i="1"/>
  <c r="AA1122" i="1" s="1"/>
  <c r="AB1122" i="1"/>
  <c r="Z1123" i="1"/>
  <c r="AA1123" i="1" s="1"/>
  <c r="AB1123" i="1"/>
  <c r="Z1124" i="1"/>
  <c r="AA1124" i="1" s="1"/>
  <c r="AB1124" i="1"/>
  <c r="Z1125" i="1"/>
  <c r="AA1125" i="1" s="1"/>
  <c r="AB1125" i="1"/>
  <c r="Z1126" i="1"/>
  <c r="AA1126" i="1" s="1"/>
  <c r="AB1126" i="1"/>
  <c r="Z1127" i="1"/>
  <c r="AA1127" i="1" s="1"/>
  <c r="AB1127" i="1"/>
  <c r="Z1128" i="1"/>
  <c r="AA1128" i="1" s="1"/>
  <c r="AB1128" i="1"/>
  <c r="Z1129" i="1"/>
  <c r="AA1129" i="1" s="1"/>
  <c r="AB1129" i="1"/>
  <c r="Z1130" i="1"/>
  <c r="AA1130" i="1" s="1"/>
  <c r="AB1130" i="1"/>
  <c r="Z1131" i="1"/>
  <c r="AA1131" i="1" s="1"/>
  <c r="AB1131" i="1"/>
  <c r="Z1132" i="1"/>
  <c r="AA1132" i="1" s="1"/>
  <c r="AB1132" i="1"/>
  <c r="Z1133" i="1"/>
  <c r="AA1133" i="1" s="1"/>
  <c r="AB1133" i="1"/>
  <c r="Z1134" i="1"/>
  <c r="AA1134" i="1" s="1"/>
  <c r="AB1134" i="1"/>
  <c r="Z1135" i="1"/>
  <c r="AA1135" i="1" s="1"/>
  <c r="AB1135" i="1"/>
  <c r="Z1136" i="1"/>
  <c r="AA1136" i="1" s="1"/>
  <c r="AB1136" i="1"/>
  <c r="Z1137" i="1"/>
  <c r="AA1137" i="1" s="1"/>
  <c r="AB1137" i="1"/>
  <c r="Z1138" i="1"/>
  <c r="AA1138" i="1" s="1"/>
  <c r="AB1138" i="1"/>
  <c r="Z1139" i="1"/>
  <c r="AA1139" i="1" s="1"/>
  <c r="AB1139" i="1"/>
  <c r="Z1140" i="1"/>
  <c r="AA1140" i="1" s="1"/>
  <c r="AB1140" i="1"/>
  <c r="Z1141" i="1"/>
  <c r="AA1141" i="1" s="1"/>
  <c r="AB1141" i="1"/>
  <c r="Z1142" i="1"/>
  <c r="AA1142" i="1" s="1"/>
  <c r="AB1142" i="1"/>
  <c r="Z1143" i="1"/>
  <c r="AA1143" i="1" s="1"/>
  <c r="AB1143" i="1"/>
  <c r="Z1144" i="1"/>
  <c r="AA1144" i="1" s="1"/>
  <c r="AB1144" i="1"/>
  <c r="Z1145" i="1"/>
  <c r="AA1145" i="1" s="1"/>
  <c r="AB1145" i="1"/>
  <c r="Z1146" i="1"/>
  <c r="AA1146" i="1" s="1"/>
  <c r="AB1146" i="1"/>
  <c r="Z1147" i="1"/>
  <c r="AA1147" i="1" s="1"/>
  <c r="AB1147" i="1"/>
  <c r="Z1148" i="1"/>
  <c r="AA1148" i="1" s="1"/>
  <c r="AB1148" i="1"/>
  <c r="Z1149" i="1"/>
  <c r="AA1149" i="1" s="1"/>
  <c r="AB1149" i="1"/>
  <c r="Z1150" i="1"/>
  <c r="AA1150" i="1" s="1"/>
  <c r="AB1150" i="1"/>
  <c r="Z1151" i="1"/>
  <c r="AA1151" i="1" s="1"/>
  <c r="AB1151" i="1"/>
  <c r="Z1152" i="1"/>
  <c r="AA1152" i="1" s="1"/>
  <c r="AB1152" i="1"/>
  <c r="Z1153" i="1"/>
  <c r="AA1153" i="1" s="1"/>
  <c r="AB1153" i="1"/>
  <c r="Z1154" i="1"/>
  <c r="AA1154" i="1" s="1"/>
  <c r="AB1154" i="1"/>
  <c r="Z1155" i="1"/>
  <c r="AA1155" i="1" s="1"/>
  <c r="AB1155" i="1"/>
  <c r="Z1156" i="1"/>
  <c r="AA1156" i="1" s="1"/>
  <c r="AB1156" i="1"/>
  <c r="Z1157" i="1"/>
  <c r="AA1157" i="1" s="1"/>
  <c r="AB1157" i="1"/>
  <c r="Z1158" i="1"/>
  <c r="AA1158" i="1" s="1"/>
  <c r="AB1158" i="1"/>
  <c r="Z1159" i="1"/>
  <c r="AA1159" i="1" s="1"/>
  <c r="AB1159" i="1"/>
  <c r="Z1160" i="1"/>
  <c r="AA1160" i="1" s="1"/>
  <c r="AB1160" i="1"/>
  <c r="Z1161" i="1"/>
  <c r="AA1161" i="1" s="1"/>
  <c r="AB1161" i="1"/>
  <c r="Z1162" i="1"/>
  <c r="AA1162" i="1" s="1"/>
  <c r="AB1162" i="1"/>
  <c r="Z1163" i="1"/>
  <c r="AA1163" i="1" s="1"/>
  <c r="AB1163" i="1"/>
  <c r="Z1164" i="1"/>
  <c r="AA1164" i="1" s="1"/>
  <c r="AB1164" i="1"/>
  <c r="Z1165" i="1"/>
  <c r="AA1165" i="1" s="1"/>
  <c r="AB1165" i="1"/>
  <c r="Z1166" i="1"/>
  <c r="AA1166" i="1" s="1"/>
  <c r="AB1166" i="1"/>
  <c r="Z1167" i="1"/>
  <c r="AA1167" i="1" s="1"/>
  <c r="AB1167" i="1"/>
  <c r="Z1168" i="1"/>
  <c r="AA1168" i="1" s="1"/>
  <c r="AB1168" i="1"/>
  <c r="Z1169" i="1"/>
  <c r="AA1169" i="1" s="1"/>
  <c r="AB1169" i="1"/>
  <c r="Z1170" i="1"/>
  <c r="AA1170" i="1" s="1"/>
  <c r="AB1170" i="1"/>
  <c r="Z1171" i="1"/>
  <c r="AA1171" i="1" s="1"/>
  <c r="AB1171" i="1"/>
  <c r="Z1172" i="1"/>
  <c r="AA1172" i="1" s="1"/>
  <c r="AB1172" i="1"/>
  <c r="Z1173" i="1"/>
  <c r="AA1173" i="1" s="1"/>
  <c r="AB1173" i="1"/>
  <c r="Z1174" i="1"/>
  <c r="AA1174" i="1" s="1"/>
  <c r="AB1174" i="1"/>
  <c r="Z1175" i="1"/>
  <c r="AA1175" i="1" s="1"/>
  <c r="AB1175" i="1"/>
  <c r="Z1176" i="1"/>
  <c r="AA1176" i="1" s="1"/>
  <c r="AB1176" i="1"/>
  <c r="Z1177" i="1"/>
  <c r="AA1177" i="1" s="1"/>
  <c r="AB1177" i="1"/>
  <c r="Z1178" i="1"/>
  <c r="AA1178" i="1" s="1"/>
  <c r="AB1178" i="1"/>
  <c r="Z1179" i="1"/>
  <c r="AA1179" i="1" s="1"/>
  <c r="AB1179" i="1"/>
  <c r="Z1180" i="1"/>
  <c r="AA1180" i="1" s="1"/>
  <c r="AB1180" i="1"/>
  <c r="Z1181" i="1"/>
  <c r="AA1181" i="1" s="1"/>
  <c r="AB1181" i="1"/>
  <c r="Z1182" i="1"/>
  <c r="AA1182" i="1" s="1"/>
  <c r="AB1182" i="1"/>
  <c r="Z1183" i="1"/>
  <c r="AA1183" i="1" s="1"/>
  <c r="AB1183" i="1"/>
  <c r="Z1184" i="1"/>
  <c r="AA1184" i="1" s="1"/>
  <c r="AB1184" i="1"/>
  <c r="Z1185" i="1"/>
  <c r="AA1185" i="1" s="1"/>
  <c r="AB1185" i="1"/>
  <c r="Z1186" i="1"/>
  <c r="AA1186" i="1" s="1"/>
  <c r="AB1186" i="1"/>
  <c r="Z1187" i="1"/>
  <c r="AA1187" i="1" s="1"/>
  <c r="AB1187" i="1"/>
  <c r="Z1188" i="1"/>
  <c r="AA1188" i="1" s="1"/>
  <c r="AB1188" i="1"/>
  <c r="Z1189" i="1"/>
  <c r="AA1189" i="1" s="1"/>
  <c r="AB1189" i="1"/>
  <c r="Z1190" i="1"/>
  <c r="AA1190" i="1" s="1"/>
  <c r="AB1190" i="1"/>
  <c r="Z1191" i="1"/>
  <c r="AA1191" i="1" s="1"/>
  <c r="AB1191" i="1"/>
  <c r="Z1192" i="1"/>
  <c r="AA1192" i="1" s="1"/>
  <c r="AB1192" i="1"/>
  <c r="Z1193" i="1"/>
  <c r="AA1193" i="1" s="1"/>
  <c r="AB1193" i="1"/>
  <c r="Z1194" i="1"/>
  <c r="AA1194" i="1" s="1"/>
  <c r="AB1194" i="1"/>
  <c r="Z1195" i="1"/>
  <c r="AA1195" i="1" s="1"/>
  <c r="AB1195" i="1"/>
  <c r="Z1196" i="1"/>
  <c r="AA1196" i="1" s="1"/>
  <c r="AB1196" i="1"/>
  <c r="Z1197" i="1"/>
  <c r="AA1197" i="1" s="1"/>
  <c r="AB1197" i="1"/>
  <c r="Z1198" i="1"/>
  <c r="AA1198" i="1" s="1"/>
  <c r="AB1198" i="1"/>
  <c r="Z1199" i="1"/>
  <c r="AA1199" i="1" s="1"/>
  <c r="AB1199" i="1"/>
  <c r="Z1200" i="1"/>
  <c r="AA1200" i="1" s="1"/>
  <c r="AB1200" i="1"/>
  <c r="Z1201" i="1"/>
  <c r="AA1201" i="1" s="1"/>
  <c r="AB1201" i="1"/>
  <c r="Z1202" i="1"/>
  <c r="AA1202" i="1" s="1"/>
  <c r="AB1202" i="1"/>
  <c r="Z1203" i="1"/>
  <c r="AA1203" i="1" s="1"/>
  <c r="AB1203" i="1"/>
  <c r="Z1204" i="1"/>
  <c r="AA1204" i="1" s="1"/>
  <c r="AB1204" i="1"/>
  <c r="Z1205" i="1"/>
  <c r="AA1205" i="1" s="1"/>
  <c r="AB1205" i="1"/>
  <c r="Z1206" i="1"/>
  <c r="AA1206" i="1" s="1"/>
  <c r="AB1206" i="1"/>
  <c r="Z1207" i="1"/>
  <c r="AA1207" i="1" s="1"/>
  <c r="AB1207" i="1"/>
  <c r="Z1208" i="1"/>
  <c r="AA1208" i="1" s="1"/>
  <c r="AB1208" i="1"/>
  <c r="Z1209" i="1"/>
  <c r="AA1209" i="1" s="1"/>
  <c r="AB1209" i="1"/>
  <c r="Z1210" i="1"/>
  <c r="AA1210" i="1" s="1"/>
  <c r="AB1210" i="1"/>
  <c r="Z1211" i="1"/>
  <c r="AA1211" i="1" s="1"/>
  <c r="AB1211" i="1"/>
  <c r="Z1212" i="1"/>
  <c r="AA1212" i="1" s="1"/>
  <c r="AB1212" i="1"/>
  <c r="Z1213" i="1"/>
  <c r="AA1213" i="1" s="1"/>
  <c r="AB1213" i="1"/>
  <c r="Z1214" i="1"/>
  <c r="AA1214" i="1" s="1"/>
  <c r="AB1214" i="1"/>
  <c r="Z1215" i="1"/>
  <c r="AA1215" i="1" s="1"/>
  <c r="AB1215" i="1"/>
  <c r="Z1216" i="1"/>
  <c r="AA1216" i="1" s="1"/>
  <c r="AB1216" i="1"/>
  <c r="Z1217" i="1"/>
  <c r="AA1217" i="1" s="1"/>
  <c r="AB1217" i="1"/>
  <c r="Z1218" i="1"/>
  <c r="AA1218" i="1" s="1"/>
  <c r="AB1218" i="1"/>
  <c r="Z1219" i="1"/>
  <c r="AA1219" i="1" s="1"/>
  <c r="AB1219" i="1"/>
  <c r="Z1220" i="1"/>
  <c r="AA1220" i="1" s="1"/>
  <c r="AB1220" i="1"/>
  <c r="Z1221" i="1"/>
  <c r="AA1221" i="1" s="1"/>
  <c r="AB1221" i="1"/>
  <c r="Z1222" i="1"/>
  <c r="AA1222" i="1" s="1"/>
  <c r="AB1222" i="1"/>
  <c r="Z1223" i="1"/>
  <c r="AA1223" i="1" s="1"/>
  <c r="AB1223" i="1"/>
  <c r="Z1224" i="1"/>
  <c r="AA1224" i="1" s="1"/>
  <c r="AB1224" i="1"/>
  <c r="Z1225" i="1"/>
  <c r="AA1225" i="1" s="1"/>
  <c r="AB1225" i="1"/>
  <c r="Z1226" i="1"/>
  <c r="AA1226" i="1" s="1"/>
  <c r="AB1226" i="1"/>
  <c r="Z1227" i="1"/>
  <c r="AA1227" i="1" s="1"/>
  <c r="AB1227" i="1"/>
  <c r="Z1228" i="1"/>
  <c r="AA1228" i="1" s="1"/>
  <c r="AB1228" i="1"/>
  <c r="Z1229" i="1"/>
  <c r="AA1229" i="1" s="1"/>
  <c r="AB1229" i="1"/>
  <c r="Z1230" i="1"/>
  <c r="AA1230" i="1" s="1"/>
  <c r="AB1230" i="1"/>
  <c r="Z1231" i="1"/>
  <c r="AA1231" i="1" s="1"/>
  <c r="AB1231" i="1"/>
  <c r="Z1232" i="1"/>
  <c r="AA1232" i="1" s="1"/>
  <c r="AB1232" i="1"/>
  <c r="Z1233" i="1"/>
  <c r="AA1233" i="1" s="1"/>
  <c r="AB1233" i="1"/>
  <c r="Z1234" i="1"/>
  <c r="AA1234" i="1" s="1"/>
  <c r="AB1234" i="1"/>
  <c r="Z1235" i="1"/>
  <c r="AA1235" i="1" s="1"/>
  <c r="AB1235" i="1"/>
  <c r="Z1236" i="1"/>
  <c r="AA1236" i="1" s="1"/>
  <c r="AB1236" i="1"/>
  <c r="Z1237" i="1"/>
  <c r="AA1237" i="1" s="1"/>
  <c r="AB1237" i="1"/>
  <c r="Z1238" i="1"/>
  <c r="AA1238" i="1" s="1"/>
  <c r="AB1238" i="1"/>
  <c r="Z1239" i="1"/>
  <c r="AA1239" i="1" s="1"/>
  <c r="AB1239" i="1"/>
  <c r="Z1240" i="1"/>
  <c r="AA1240" i="1" s="1"/>
  <c r="AB1240" i="1"/>
  <c r="Z1241" i="1"/>
  <c r="AA1241" i="1" s="1"/>
  <c r="AB1241" i="1"/>
  <c r="Z1242" i="1"/>
  <c r="AA1242" i="1" s="1"/>
  <c r="AB1242" i="1"/>
  <c r="Z1243" i="1"/>
  <c r="AA1243" i="1" s="1"/>
  <c r="AB1243" i="1"/>
  <c r="Z1244" i="1"/>
  <c r="AA1244" i="1" s="1"/>
  <c r="AB1244" i="1"/>
  <c r="Z1245" i="1"/>
  <c r="AA1245" i="1" s="1"/>
  <c r="AB1245" i="1"/>
  <c r="Z1246" i="1"/>
  <c r="AA1246" i="1" s="1"/>
  <c r="AB1246" i="1"/>
  <c r="Z1247" i="1"/>
  <c r="AA1247" i="1" s="1"/>
  <c r="AB1247" i="1"/>
  <c r="Z1248" i="1"/>
  <c r="AA1248" i="1" s="1"/>
  <c r="AB1248" i="1"/>
  <c r="Z1249" i="1"/>
  <c r="AA1249" i="1" s="1"/>
  <c r="AB1249" i="1"/>
  <c r="Z1250" i="1"/>
  <c r="AA1250" i="1" s="1"/>
  <c r="AB1250" i="1"/>
  <c r="Z1251" i="1"/>
  <c r="AA1251" i="1" s="1"/>
  <c r="AB1251" i="1"/>
  <c r="Z1252" i="1"/>
  <c r="AA1252" i="1" s="1"/>
  <c r="AB1252" i="1"/>
  <c r="Z1253" i="1"/>
  <c r="AA1253" i="1" s="1"/>
  <c r="AB1253" i="1"/>
  <c r="Z1254" i="1"/>
  <c r="AA1254" i="1" s="1"/>
  <c r="AB1254" i="1"/>
  <c r="Z1255" i="1"/>
  <c r="AA1255" i="1" s="1"/>
  <c r="AB1255" i="1"/>
  <c r="Z1256" i="1"/>
  <c r="AA1256" i="1" s="1"/>
  <c r="AB1256" i="1"/>
  <c r="Z1257" i="1"/>
  <c r="AA1257" i="1" s="1"/>
  <c r="AB1257" i="1"/>
  <c r="Z1258" i="1"/>
  <c r="AA1258" i="1" s="1"/>
  <c r="AB1258" i="1"/>
  <c r="Z1259" i="1"/>
  <c r="AA1259" i="1" s="1"/>
  <c r="AB1259" i="1"/>
  <c r="Z1260" i="1"/>
  <c r="AA1260" i="1" s="1"/>
  <c r="AB1260" i="1"/>
  <c r="Z1261" i="1"/>
  <c r="AA1261" i="1" s="1"/>
  <c r="AB1261" i="1"/>
  <c r="Z1262" i="1"/>
  <c r="AA1262" i="1" s="1"/>
  <c r="AB1262" i="1"/>
  <c r="Z1263" i="1"/>
  <c r="AA1263" i="1" s="1"/>
  <c r="AB1263" i="1"/>
  <c r="Z1264" i="1"/>
  <c r="AA1264" i="1" s="1"/>
  <c r="AB1264" i="1"/>
  <c r="Z1265" i="1"/>
  <c r="AA1265" i="1" s="1"/>
  <c r="AB1265" i="1"/>
  <c r="Z1266" i="1"/>
  <c r="AA1266" i="1" s="1"/>
  <c r="AB1266" i="1"/>
  <c r="Z1267" i="1"/>
  <c r="AA1267" i="1" s="1"/>
  <c r="AB1267" i="1"/>
  <c r="Z1268" i="1"/>
  <c r="AA1268" i="1" s="1"/>
  <c r="AB1268" i="1"/>
  <c r="Z1269" i="1"/>
  <c r="AA1269" i="1" s="1"/>
  <c r="AB1269" i="1"/>
  <c r="Z1270" i="1"/>
  <c r="AA1270" i="1" s="1"/>
  <c r="AB1270" i="1"/>
  <c r="Z1271" i="1"/>
  <c r="AA1271" i="1" s="1"/>
  <c r="AB1271" i="1"/>
  <c r="Z1272" i="1"/>
  <c r="AA1272" i="1" s="1"/>
  <c r="AB1272" i="1"/>
  <c r="Z1273" i="1"/>
  <c r="AA1273" i="1" s="1"/>
  <c r="AB1273" i="1"/>
  <c r="Z1274" i="1"/>
  <c r="AA1274" i="1" s="1"/>
  <c r="AB1274" i="1"/>
  <c r="Z1275" i="1"/>
  <c r="AA1275" i="1" s="1"/>
  <c r="AB1275" i="1"/>
  <c r="Z1276" i="1"/>
  <c r="AA1276" i="1" s="1"/>
  <c r="AB1276" i="1"/>
  <c r="Z1277" i="1"/>
  <c r="AA1277" i="1" s="1"/>
  <c r="AB1277" i="1"/>
  <c r="Z1278" i="1"/>
  <c r="AA1278" i="1" s="1"/>
  <c r="AB1278" i="1"/>
  <c r="Z1279" i="1"/>
  <c r="AA1279" i="1" s="1"/>
  <c r="AB1279" i="1"/>
  <c r="Z1280" i="1"/>
  <c r="AA1280" i="1" s="1"/>
  <c r="AB1280" i="1"/>
  <c r="Z1281" i="1"/>
  <c r="AA1281" i="1" s="1"/>
  <c r="AB1281" i="1"/>
  <c r="Z1282" i="1"/>
  <c r="AA1282" i="1" s="1"/>
  <c r="AB1282" i="1"/>
  <c r="Z1283" i="1"/>
  <c r="AA1283" i="1" s="1"/>
  <c r="AB1283" i="1"/>
  <c r="Z1284" i="1"/>
  <c r="AA1284" i="1" s="1"/>
  <c r="AB1284" i="1"/>
  <c r="Z1285" i="1"/>
  <c r="AA1285" i="1" s="1"/>
  <c r="AB1285" i="1"/>
  <c r="Z1286" i="1"/>
  <c r="AA1286" i="1" s="1"/>
  <c r="AB1286" i="1"/>
  <c r="Z1287" i="1"/>
  <c r="AA1287" i="1" s="1"/>
  <c r="AB1287" i="1"/>
  <c r="Z1288" i="1"/>
  <c r="AA1288" i="1" s="1"/>
  <c r="AB1288" i="1"/>
  <c r="Z1289" i="1"/>
  <c r="AA1289" i="1" s="1"/>
  <c r="AB1289" i="1"/>
  <c r="Z1290" i="1"/>
  <c r="AA1290" i="1" s="1"/>
  <c r="AB1290" i="1"/>
  <c r="Z1291" i="1"/>
  <c r="AA1291" i="1" s="1"/>
  <c r="AB1291" i="1"/>
  <c r="Z1292" i="1"/>
  <c r="AA1292" i="1" s="1"/>
  <c r="AB1292" i="1"/>
  <c r="Z1293" i="1"/>
  <c r="AA1293" i="1" s="1"/>
  <c r="AB1293" i="1"/>
  <c r="Z1294" i="1"/>
  <c r="AA1294" i="1" s="1"/>
  <c r="AB1294" i="1"/>
  <c r="Z1295" i="1"/>
  <c r="AA1295" i="1" s="1"/>
  <c r="AB1295" i="1"/>
  <c r="Z1296" i="1"/>
  <c r="AA1296" i="1" s="1"/>
  <c r="AB1296" i="1"/>
  <c r="Z1297" i="1"/>
  <c r="AA1297" i="1" s="1"/>
  <c r="AB1297" i="1"/>
  <c r="Z1298" i="1"/>
  <c r="AA1298" i="1" s="1"/>
  <c r="AB1298" i="1"/>
  <c r="Z1299" i="1"/>
  <c r="AA1299" i="1" s="1"/>
  <c r="AB1299" i="1"/>
  <c r="Z1300" i="1"/>
  <c r="AA1300" i="1" s="1"/>
  <c r="AB1300" i="1"/>
  <c r="Z1301" i="1"/>
  <c r="AA1301" i="1" s="1"/>
  <c r="AB1301" i="1"/>
  <c r="Z1302" i="1"/>
  <c r="AA1302" i="1" s="1"/>
  <c r="AB1302" i="1"/>
  <c r="Z1303" i="1"/>
  <c r="AA1303" i="1" s="1"/>
  <c r="AB1303" i="1"/>
  <c r="Z1304" i="1"/>
  <c r="AA1304" i="1" s="1"/>
  <c r="AB1304" i="1"/>
  <c r="Z1305" i="1"/>
  <c r="AA1305" i="1" s="1"/>
  <c r="AB1305" i="1"/>
  <c r="Z1306" i="1"/>
  <c r="AA1306" i="1" s="1"/>
  <c r="AB1306" i="1"/>
  <c r="Z1307" i="1"/>
  <c r="AA1307" i="1" s="1"/>
  <c r="AB1307" i="1"/>
  <c r="Z1308" i="1"/>
  <c r="AA1308" i="1" s="1"/>
  <c r="AB1308" i="1"/>
  <c r="Z1309" i="1"/>
  <c r="AA1309" i="1" s="1"/>
  <c r="AB1309" i="1"/>
  <c r="Z1310" i="1"/>
  <c r="AA1310" i="1" s="1"/>
  <c r="AB1310" i="1"/>
  <c r="Z1311" i="1"/>
  <c r="AA1311" i="1" s="1"/>
  <c r="AB1311" i="1"/>
  <c r="Z1312" i="1"/>
  <c r="AA1312" i="1" s="1"/>
  <c r="AB1312" i="1"/>
  <c r="Z1313" i="1"/>
  <c r="AA1313" i="1" s="1"/>
  <c r="AB1313" i="1"/>
  <c r="Z1314" i="1"/>
  <c r="AA1314" i="1" s="1"/>
  <c r="AB1314" i="1"/>
  <c r="Z1315" i="1"/>
  <c r="AA1315" i="1" s="1"/>
  <c r="AB1315" i="1"/>
  <c r="Z1316" i="1"/>
  <c r="AA1316" i="1" s="1"/>
  <c r="AB1316" i="1"/>
  <c r="Z1317" i="1"/>
  <c r="AA1317" i="1" s="1"/>
  <c r="AB1317" i="1"/>
  <c r="Z1318" i="1"/>
  <c r="AA1318" i="1" s="1"/>
  <c r="AB1318" i="1"/>
  <c r="Z1319" i="1"/>
  <c r="AA1319" i="1" s="1"/>
  <c r="AB1319" i="1"/>
  <c r="Z1320" i="1"/>
  <c r="AA1320" i="1" s="1"/>
  <c r="AB1320" i="1"/>
  <c r="Z1321" i="1"/>
  <c r="AA1321" i="1" s="1"/>
  <c r="AB1321" i="1"/>
  <c r="Z1322" i="1"/>
  <c r="AA1322" i="1" s="1"/>
  <c r="AB1322" i="1"/>
  <c r="Z1323" i="1"/>
  <c r="AA1323" i="1" s="1"/>
  <c r="AB1323" i="1"/>
  <c r="Z1324" i="1"/>
  <c r="AA1324" i="1" s="1"/>
  <c r="AB1324" i="1"/>
  <c r="Z1325" i="1"/>
  <c r="AA1325" i="1" s="1"/>
  <c r="AB1325" i="1"/>
  <c r="Z1326" i="1"/>
  <c r="AA1326" i="1" s="1"/>
  <c r="AB1326" i="1"/>
  <c r="Z1327" i="1"/>
  <c r="AA1327" i="1" s="1"/>
  <c r="AB1327" i="1"/>
  <c r="Z1328" i="1"/>
  <c r="AA1328" i="1" s="1"/>
  <c r="AB1328" i="1"/>
  <c r="Z1329" i="1"/>
  <c r="AA1329" i="1" s="1"/>
  <c r="AB1329" i="1"/>
  <c r="Z1330" i="1"/>
  <c r="AA1330" i="1" s="1"/>
  <c r="AB1330" i="1"/>
  <c r="Z1331" i="1"/>
  <c r="AA1331" i="1" s="1"/>
  <c r="AB1331" i="1"/>
  <c r="Z1332" i="1"/>
  <c r="AA1332" i="1" s="1"/>
  <c r="AB1332" i="1"/>
  <c r="Z1333" i="1"/>
  <c r="AA1333" i="1" s="1"/>
  <c r="AB1333" i="1"/>
  <c r="Z1334" i="1"/>
  <c r="AA1334" i="1" s="1"/>
  <c r="AB1334" i="1"/>
  <c r="Z1335" i="1"/>
  <c r="AA1335" i="1" s="1"/>
  <c r="AB1335" i="1"/>
  <c r="Z1336" i="1"/>
  <c r="AA1336" i="1" s="1"/>
  <c r="AB1336" i="1"/>
  <c r="Z1337" i="1"/>
  <c r="AA1337" i="1" s="1"/>
  <c r="AB1337" i="1"/>
  <c r="Z1338" i="1"/>
  <c r="AA1338" i="1" s="1"/>
  <c r="AB1338" i="1"/>
  <c r="Z1339" i="1"/>
  <c r="AA1339" i="1" s="1"/>
  <c r="AB1339" i="1"/>
  <c r="Z1340" i="1"/>
  <c r="AA1340" i="1" s="1"/>
  <c r="AB1340" i="1"/>
  <c r="Z1341" i="1"/>
  <c r="AA1341" i="1" s="1"/>
  <c r="AB1341" i="1"/>
  <c r="Z1342" i="1"/>
  <c r="AA1342" i="1" s="1"/>
  <c r="AB1342" i="1"/>
  <c r="Z1343" i="1"/>
  <c r="AA1343" i="1" s="1"/>
  <c r="AB1343" i="1"/>
  <c r="Z1344" i="1"/>
  <c r="AA1344" i="1" s="1"/>
  <c r="AB1344" i="1"/>
  <c r="Z1345" i="1"/>
  <c r="AA1345" i="1" s="1"/>
  <c r="AB1345" i="1"/>
  <c r="Z1346" i="1"/>
  <c r="AA1346" i="1" s="1"/>
  <c r="AB1346" i="1"/>
  <c r="Z1347" i="1"/>
  <c r="AA1347" i="1" s="1"/>
  <c r="AB1347" i="1"/>
  <c r="Z1348" i="1"/>
  <c r="AA1348" i="1" s="1"/>
  <c r="AB1348" i="1"/>
  <c r="Z1349" i="1"/>
  <c r="AA1349" i="1" s="1"/>
  <c r="AB1349" i="1"/>
  <c r="Z1350" i="1"/>
  <c r="AA1350" i="1" s="1"/>
  <c r="AB1350" i="1"/>
  <c r="Z1351" i="1"/>
  <c r="AA1351" i="1" s="1"/>
  <c r="AB1351" i="1"/>
  <c r="Z1352" i="1"/>
  <c r="AA1352" i="1" s="1"/>
  <c r="AB1352" i="1"/>
  <c r="Z1353" i="1"/>
  <c r="AA1353" i="1" s="1"/>
  <c r="AB1353" i="1"/>
  <c r="Z1354" i="1"/>
  <c r="AA1354" i="1" s="1"/>
  <c r="AB1354" i="1"/>
  <c r="Z1355" i="1"/>
  <c r="AA1355" i="1" s="1"/>
  <c r="AB1355" i="1"/>
  <c r="Z1356" i="1"/>
  <c r="AA1356" i="1" s="1"/>
  <c r="AB1356" i="1"/>
  <c r="Z1357" i="1"/>
  <c r="AA1357" i="1" s="1"/>
  <c r="AB1357" i="1"/>
  <c r="Z1358" i="1"/>
  <c r="AA1358" i="1" s="1"/>
  <c r="AB1358" i="1"/>
  <c r="Z1359" i="1"/>
  <c r="AA1359" i="1" s="1"/>
  <c r="AB1359" i="1"/>
  <c r="Z1360" i="1"/>
  <c r="AA1360" i="1" s="1"/>
  <c r="AB1360" i="1"/>
  <c r="Z1361" i="1"/>
  <c r="AA1361" i="1" s="1"/>
  <c r="AB1361" i="1"/>
  <c r="Z1362" i="1"/>
  <c r="AA1362" i="1" s="1"/>
  <c r="AB1362" i="1"/>
  <c r="Z1363" i="1"/>
  <c r="AA1363" i="1" s="1"/>
  <c r="AB1363" i="1"/>
  <c r="Z1364" i="1"/>
  <c r="AA1364" i="1" s="1"/>
  <c r="AB1364" i="1"/>
  <c r="Z1365" i="1"/>
  <c r="AA1365" i="1" s="1"/>
  <c r="AB1365" i="1"/>
  <c r="Z1366" i="1"/>
  <c r="AA1366" i="1" s="1"/>
  <c r="AB1366" i="1"/>
  <c r="Z1367" i="1"/>
  <c r="AA1367" i="1" s="1"/>
  <c r="AB1367" i="1"/>
  <c r="Z1368" i="1"/>
  <c r="AA1368" i="1" s="1"/>
  <c r="AB1368" i="1"/>
  <c r="Z1369" i="1"/>
  <c r="AA1369" i="1" s="1"/>
  <c r="AB1369" i="1"/>
  <c r="Z1370" i="1"/>
  <c r="AA1370" i="1" s="1"/>
  <c r="AB1370" i="1"/>
  <c r="Z1371" i="1"/>
  <c r="AA1371" i="1" s="1"/>
  <c r="AB1371" i="1"/>
  <c r="Z1372" i="1"/>
  <c r="AA1372" i="1" s="1"/>
  <c r="AB1372" i="1"/>
  <c r="Z1373" i="1"/>
  <c r="AA1373" i="1" s="1"/>
  <c r="AB1373" i="1"/>
  <c r="Z1374" i="1"/>
  <c r="AA1374" i="1" s="1"/>
  <c r="AB1374" i="1"/>
  <c r="Z1375" i="1"/>
  <c r="AA1375" i="1" s="1"/>
  <c r="AB1375" i="1"/>
  <c r="Z1376" i="1"/>
  <c r="AA1376" i="1" s="1"/>
  <c r="AB1376" i="1"/>
  <c r="Z1377" i="1"/>
  <c r="AA1377" i="1" s="1"/>
  <c r="AB1377" i="1"/>
  <c r="Z1378" i="1"/>
  <c r="AA1378" i="1" s="1"/>
  <c r="AB1378" i="1"/>
  <c r="Z1379" i="1"/>
  <c r="AA1379" i="1" s="1"/>
  <c r="AB1379" i="1"/>
  <c r="Z1380" i="1"/>
  <c r="AA1380" i="1" s="1"/>
  <c r="AB1380" i="1"/>
  <c r="Z1381" i="1"/>
  <c r="AA1381" i="1" s="1"/>
  <c r="AB1381" i="1"/>
  <c r="Z1382" i="1"/>
  <c r="AA1382" i="1" s="1"/>
  <c r="AB1382" i="1"/>
  <c r="Z1383" i="1"/>
  <c r="AA1383" i="1" s="1"/>
  <c r="AB1383" i="1"/>
  <c r="Z1384" i="1"/>
  <c r="AA1384" i="1" s="1"/>
  <c r="AB1384" i="1"/>
  <c r="Z1385" i="1"/>
  <c r="AA1385" i="1" s="1"/>
  <c r="AB1385" i="1"/>
  <c r="Z1386" i="1"/>
  <c r="AA1386" i="1" s="1"/>
  <c r="AB1386" i="1"/>
  <c r="Z1387" i="1"/>
  <c r="AA1387" i="1" s="1"/>
  <c r="AB1387" i="1"/>
  <c r="Z1388" i="1"/>
  <c r="AA1388" i="1" s="1"/>
  <c r="AB1388" i="1"/>
  <c r="Z1389" i="1"/>
  <c r="AA1389" i="1" s="1"/>
  <c r="AB1389" i="1"/>
  <c r="Z1390" i="1"/>
  <c r="AA1390" i="1" s="1"/>
  <c r="AB1390" i="1"/>
  <c r="Z1391" i="1"/>
  <c r="AA1391" i="1" s="1"/>
  <c r="AB1391" i="1"/>
  <c r="Z1392" i="1"/>
  <c r="AA1392" i="1" s="1"/>
  <c r="AB1392" i="1"/>
  <c r="Z1393" i="1"/>
  <c r="AA1393" i="1" s="1"/>
  <c r="AB1393" i="1"/>
  <c r="Z1394" i="1"/>
  <c r="AA1394" i="1" s="1"/>
  <c r="AB1394" i="1"/>
  <c r="Z1395" i="1"/>
  <c r="AA1395" i="1" s="1"/>
  <c r="AB1395" i="1"/>
  <c r="Z1396" i="1"/>
  <c r="AA1396" i="1" s="1"/>
  <c r="AB1396" i="1"/>
  <c r="Z1397" i="1"/>
  <c r="AA1397" i="1" s="1"/>
  <c r="AB1397" i="1"/>
  <c r="Z1398" i="1"/>
  <c r="AA1398" i="1" s="1"/>
  <c r="AB1398" i="1"/>
  <c r="Z1399" i="1"/>
  <c r="AA1399" i="1" s="1"/>
  <c r="AB1399" i="1"/>
  <c r="Z1400" i="1"/>
  <c r="AA1400" i="1" s="1"/>
  <c r="AB1400" i="1"/>
  <c r="Z1401" i="1"/>
  <c r="AA1401" i="1" s="1"/>
  <c r="AB1401" i="1"/>
  <c r="Z1402" i="1"/>
  <c r="AA1402" i="1" s="1"/>
  <c r="AB1402" i="1"/>
  <c r="Z1403" i="1"/>
  <c r="AA1403" i="1" s="1"/>
  <c r="AB1403" i="1"/>
  <c r="Z1404" i="1"/>
  <c r="AA1404" i="1" s="1"/>
  <c r="AB1404" i="1"/>
  <c r="Z1405" i="1"/>
  <c r="AA1405" i="1" s="1"/>
  <c r="AB1405" i="1"/>
  <c r="Z1406" i="1"/>
  <c r="AA1406" i="1" s="1"/>
  <c r="AB1406" i="1"/>
  <c r="Z1407" i="1"/>
  <c r="AA1407" i="1" s="1"/>
  <c r="AB1407" i="1"/>
  <c r="Z1408" i="1"/>
  <c r="AA1408" i="1" s="1"/>
  <c r="AB1408" i="1"/>
  <c r="Z1409" i="1"/>
  <c r="AA1409" i="1" s="1"/>
  <c r="AB1409" i="1"/>
  <c r="Z1410" i="1"/>
  <c r="AA1410" i="1" s="1"/>
  <c r="AB1410" i="1"/>
  <c r="Z1411" i="1"/>
  <c r="AA1411" i="1" s="1"/>
  <c r="AB1411" i="1"/>
  <c r="Z1412" i="1"/>
  <c r="AA1412" i="1" s="1"/>
  <c r="AB1412" i="1"/>
  <c r="Z1413" i="1"/>
  <c r="AA1413" i="1" s="1"/>
  <c r="AB1413" i="1"/>
  <c r="Z1414" i="1"/>
  <c r="AA1414" i="1" s="1"/>
  <c r="AB1414" i="1"/>
  <c r="Z1415" i="1"/>
  <c r="AA1415" i="1" s="1"/>
  <c r="AB1415" i="1"/>
  <c r="Z1416" i="1"/>
  <c r="AA1416" i="1" s="1"/>
  <c r="AB1416" i="1"/>
  <c r="Z1417" i="1"/>
  <c r="AA1417" i="1" s="1"/>
  <c r="AB1417" i="1"/>
  <c r="Z1418" i="1"/>
  <c r="AA1418" i="1" s="1"/>
  <c r="AB1418" i="1"/>
  <c r="Z1419" i="1"/>
  <c r="AA1419" i="1" s="1"/>
  <c r="AB1419" i="1"/>
  <c r="Z1420" i="1"/>
  <c r="AA1420" i="1" s="1"/>
  <c r="AB1420" i="1"/>
  <c r="Z1421" i="1"/>
  <c r="AA1421" i="1" s="1"/>
  <c r="AB1421" i="1"/>
  <c r="Z1422" i="1"/>
  <c r="AA1422" i="1" s="1"/>
  <c r="AB1422" i="1"/>
  <c r="Z1423" i="1"/>
  <c r="AA1423" i="1" s="1"/>
  <c r="AB1423" i="1"/>
  <c r="Z1424" i="1"/>
  <c r="AA1424" i="1" s="1"/>
  <c r="AB1424" i="1"/>
  <c r="Z1425" i="1"/>
  <c r="AA1425" i="1" s="1"/>
  <c r="AB1425" i="1"/>
  <c r="Z1426" i="1"/>
  <c r="AA1426" i="1" s="1"/>
  <c r="AB1426" i="1"/>
  <c r="Z1427" i="1"/>
  <c r="AA1427" i="1" s="1"/>
  <c r="AB1427" i="1"/>
  <c r="Z1428" i="1"/>
  <c r="AA1428" i="1" s="1"/>
  <c r="AB1428" i="1"/>
  <c r="Z1429" i="1"/>
  <c r="AA1429" i="1" s="1"/>
  <c r="AB1429" i="1"/>
  <c r="Z1430" i="1"/>
  <c r="AA1430" i="1" s="1"/>
  <c r="AB1430" i="1"/>
  <c r="Z1431" i="1"/>
  <c r="AA1431" i="1" s="1"/>
  <c r="AB1431" i="1"/>
  <c r="Z1432" i="1"/>
  <c r="AA1432" i="1" s="1"/>
  <c r="AB1432" i="1"/>
  <c r="Z1433" i="1"/>
  <c r="AA1433" i="1" s="1"/>
  <c r="AB1433" i="1"/>
  <c r="Z1434" i="1"/>
  <c r="AA1434" i="1" s="1"/>
  <c r="AB1434" i="1"/>
  <c r="Z1435" i="1"/>
  <c r="AA1435" i="1" s="1"/>
  <c r="AB1435" i="1"/>
  <c r="Z1436" i="1"/>
  <c r="AA1436" i="1" s="1"/>
  <c r="AB1436" i="1"/>
  <c r="Z1437" i="1"/>
  <c r="AA1437" i="1" s="1"/>
  <c r="AB1437" i="1"/>
  <c r="Z1438" i="1"/>
  <c r="AA1438" i="1" s="1"/>
  <c r="AB1438" i="1"/>
  <c r="Z1439" i="1"/>
  <c r="AA1439" i="1" s="1"/>
  <c r="AB1439" i="1"/>
  <c r="Z1440" i="1"/>
  <c r="AA1440" i="1" s="1"/>
  <c r="AB1440" i="1"/>
  <c r="Z1441" i="1"/>
  <c r="AA1441" i="1" s="1"/>
  <c r="AB1441" i="1"/>
  <c r="Z1442" i="1"/>
  <c r="AA1442" i="1" s="1"/>
  <c r="AB1442" i="1"/>
  <c r="Z1443" i="1"/>
  <c r="AA1443" i="1" s="1"/>
  <c r="AB1443" i="1"/>
  <c r="Z1444" i="1"/>
  <c r="AA1444" i="1" s="1"/>
  <c r="AB1444" i="1"/>
  <c r="Z1445" i="1"/>
  <c r="AA1445" i="1" s="1"/>
  <c r="AB1445" i="1"/>
  <c r="Z1446" i="1"/>
  <c r="AA1446" i="1" s="1"/>
  <c r="AB1446" i="1"/>
  <c r="Z1447" i="1"/>
  <c r="AA1447" i="1" s="1"/>
  <c r="AB1447" i="1"/>
  <c r="Z1448" i="1"/>
  <c r="AA1448" i="1" s="1"/>
  <c r="AB1448" i="1"/>
  <c r="Z1449" i="1"/>
  <c r="AA1449" i="1" s="1"/>
  <c r="AB1449" i="1"/>
  <c r="Z1450" i="1"/>
  <c r="AA1450" i="1" s="1"/>
  <c r="AB1450" i="1"/>
  <c r="Z1451" i="1"/>
  <c r="AA1451" i="1" s="1"/>
  <c r="AB1451" i="1"/>
  <c r="Z1452" i="1"/>
  <c r="AA1452" i="1" s="1"/>
  <c r="AB1452" i="1"/>
  <c r="Z1453" i="1"/>
  <c r="AA1453" i="1" s="1"/>
  <c r="AB1453" i="1"/>
  <c r="Z1454" i="1"/>
  <c r="AA1454" i="1" s="1"/>
  <c r="AB1454" i="1"/>
  <c r="Z1455" i="1"/>
  <c r="AA1455" i="1" s="1"/>
  <c r="AB1455" i="1"/>
  <c r="Z1456" i="1"/>
  <c r="AA1456" i="1" s="1"/>
  <c r="AB1456" i="1"/>
  <c r="Z1457" i="1"/>
  <c r="AA1457" i="1" s="1"/>
  <c r="AB1457" i="1"/>
  <c r="Z1458" i="1"/>
  <c r="AA1458" i="1" s="1"/>
  <c r="AB1458" i="1"/>
  <c r="Z1459" i="1"/>
  <c r="AA1459" i="1" s="1"/>
  <c r="AB1459" i="1"/>
  <c r="Z1460" i="1"/>
  <c r="AA1460" i="1" s="1"/>
  <c r="AB1460" i="1"/>
  <c r="Z1461" i="1"/>
  <c r="AA1461" i="1" s="1"/>
  <c r="AB1461" i="1"/>
  <c r="Z1462" i="1"/>
  <c r="AA1462" i="1" s="1"/>
  <c r="AB1462" i="1"/>
  <c r="Z1463" i="1"/>
  <c r="AA1463" i="1" s="1"/>
  <c r="AB1463" i="1"/>
  <c r="Z1464" i="1"/>
  <c r="AA1464" i="1" s="1"/>
  <c r="AB1464" i="1"/>
  <c r="Z1465" i="1"/>
  <c r="AA1465" i="1" s="1"/>
  <c r="AB1465" i="1"/>
  <c r="Z1466" i="1"/>
  <c r="AA1466" i="1" s="1"/>
  <c r="AB1466" i="1"/>
  <c r="Z1467" i="1"/>
  <c r="AA1467" i="1" s="1"/>
  <c r="AB1467" i="1"/>
  <c r="Z1468" i="1"/>
  <c r="AA1468" i="1" s="1"/>
  <c r="AB1468" i="1"/>
  <c r="Z1469" i="1"/>
  <c r="AA1469" i="1" s="1"/>
  <c r="AB1469" i="1"/>
  <c r="Z1470" i="1"/>
  <c r="AA1470" i="1" s="1"/>
  <c r="AB1470" i="1"/>
  <c r="Z1471" i="1"/>
  <c r="AA1471" i="1" s="1"/>
  <c r="AB1471" i="1"/>
  <c r="Z1472" i="1"/>
  <c r="AA1472" i="1" s="1"/>
  <c r="AB1472" i="1"/>
  <c r="Z1473" i="1"/>
  <c r="AA1473" i="1" s="1"/>
  <c r="AB1473" i="1"/>
  <c r="Z1474" i="1"/>
  <c r="AA1474" i="1" s="1"/>
  <c r="AB1474" i="1"/>
  <c r="Z1475" i="1"/>
  <c r="AA1475" i="1" s="1"/>
  <c r="AB1475" i="1"/>
  <c r="Z1476" i="1"/>
  <c r="AA1476" i="1" s="1"/>
  <c r="AB1476" i="1"/>
  <c r="Z1477" i="1"/>
  <c r="AA1477" i="1" s="1"/>
  <c r="AB1477" i="1"/>
  <c r="Z1478" i="1"/>
  <c r="AA1478" i="1" s="1"/>
  <c r="AB1478" i="1"/>
  <c r="Z1479" i="1"/>
  <c r="AA1479" i="1" s="1"/>
  <c r="AB1479" i="1"/>
  <c r="Z1480" i="1"/>
  <c r="AA1480" i="1" s="1"/>
  <c r="AB1480" i="1"/>
  <c r="Z1481" i="1"/>
  <c r="AA1481" i="1" s="1"/>
  <c r="AB1481" i="1"/>
  <c r="Z1482" i="1"/>
  <c r="AA1482" i="1" s="1"/>
  <c r="AB1482" i="1"/>
  <c r="Z1483" i="1"/>
  <c r="AA1483" i="1" s="1"/>
  <c r="AB1483" i="1"/>
  <c r="Z1484" i="1"/>
  <c r="AA1484" i="1" s="1"/>
  <c r="AB1484" i="1"/>
  <c r="Z1485" i="1"/>
  <c r="AA1485" i="1" s="1"/>
  <c r="AB1485" i="1"/>
  <c r="Z1486" i="1"/>
  <c r="AA1486" i="1" s="1"/>
  <c r="AB1486" i="1"/>
  <c r="Z1487" i="1"/>
  <c r="AA1487" i="1" s="1"/>
  <c r="AB1487" i="1"/>
  <c r="Z1488" i="1"/>
  <c r="AA1488" i="1" s="1"/>
  <c r="AB1488" i="1"/>
  <c r="Z1489" i="1"/>
  <c r="AA1489" i="1" s="1"/>
  <c r="AB1489" i="1"/>
  <c r="Z1490" i="1"/>
  <c r="AA1490" i="1" s="1"/>
  <c r="AB1490" i="1"/>
  <c r="Z1491" i="1"/>
  <c r="AA1491" i="1" s="1"/>
  <c r="AB1491" i="1"/>
  <c r="Z1492" i="1"/>
  <c r="AA1492" i="1" s="1"/>
  <c r="AB1492" i="1"/>
  <c r="Z1493" i="1"/>
  <c r="AA1493" i="1" s="1"/>
  <c r="AB1493" i="1"/>
  <c r="Z1494" i="1"/>
  <c r="AA1494" i="1" s="1"/>
  <c r="AB1494" i="1"/>
  <c r="Z1495" i="1"/>
  <c r="AA1495" i="1" s="1"/>
  <c r="AB1495" i="1"/>
  <c r="Z1496" i="1"/>
  <c r="AA1496" i="1" s="1"/>
  <c r="AB1496" i="1"/>
  <c r="Z1497" i="1"/>
  <c r="AA1497" i="1" s="1"/>
  <c r="AB1497" i="1"/>
  <c r="Z1498" i="1"/>
  <c r="AA1498" i="1" s="1"/>
  <c r="AB1498" i="1"/>
  <c r="Z1499" i="1"/>
  <c r="AA1499" i="1" s="1"/>
  <c r="AB1499" i="1"/>
  <c r="Z1500" i="1"/>
  <c r="AA1500" i="1" s="1"/>
  <c r="AB1500" i="1"/>
  <c r="Z1501" i="1"/>
  <c r="AA1501" i="1" s="1"/>
  <c r="AB1501" i="1"/>
  <c r="Z1502" i="1"/>
  <c r="AA1502" i="1" s="1"/>
  <c r="AB1502" i="1"/>
  <c r="Z1503" i="1"/>
  <c r="AA1503" i="1" s="1"/>
  <c r="AB1503" i="1"/>
  <c r="Z1504" i="1"/>
  <c r="AA1504" i="1" s="1"/>
  <c r="AB1504" i="1"/>
  <c r="Z1505" i="1"/>
  <c r="AA1505" i="1" s="1"/>
  <c r="AB1505" i="1"/>
  <c r="Z1506" i="1"/>
  <c r="AA1506" i="1" s="1"/>
  <c r="AB1506" i="1"/>
  <c r="Z1507" i="1"/>
  <c r="AA1507" i="1" s="1"/>
  <c r="AB1507" i="1"/>
  <c r="Z1508" i="1"/>
  <c r="AA1508" i="1" s="1"/>
  <c r="AB1508" i="1"/>
  <c r="Z1509" i="1"/>
  <c r="AA1509" i="1" s="1"/>
  <c r="AB1509" i="1"/>
  <c r="Z1510" i="1"/>
  <c r="AA1510" i="1" s="1"/>
  <c r="AB1510" i="1"/>
  <c r="Z1511" i="1"/>
  <c r="AA1511" i="1" s="1"/>
  <c r="AB1511" i="1"/>
  <c r="Z1512" i="1"/>
  <c r="AA1512" i="1" s="1"/>
  <c r="AB1512" i="1"/>
  <c r="Z1513" i="1"/>
  <c r="AA1513" i="1" s="1"/>
  <c r="AB1513" i="1"/>
  <c r="Z1514" i="1"/>
  <c r="AA1514" i="1" s="1"/>
  <c r="AB1514" i="1"/>
  <c r="Z1515" i="1"/>
  <c r="AA1515" i="1" s="1"/>
  <c r="AB1515" i="1"/>
  <c r="Z1516" i="1"/>
  <c r="AA1516" i="1" s="1"/>
  <c r="AB1516" i="1"/>
  <c r="Z1517" i="1"/>
  <c r="AA1517" i="1" s="1"/>
  <c r="AB1517" i="1"/>
  <c r="Z1518" i="1"/>
  <c r="AA1518" i="1" s="1"/>
  <c r="AB1518" i="1"/>
  <c r="Z1519" i="1"/>
  <c r="AA1519" i="1" s="1"/>
  <c r="AB1519" i="1"/>
  <c r="Z1520" i="1"/>
  <c r="AA1520" i="1" s="1"/>
  <c r="AB1520" i="1"/>
  <c r="Z1521" i="1"/>
  <c r="AA1521" i="1" s="1"/>
  <c r="AB1521" i="1"/>
  <c r="Z1522" i="1"/>
  <c r="AA1522" i="1" s="1"/>
  <c r="AB1522" i="1"/>
  <c r="Z1523" i="1"/>
  <c r="AA1523" i="1" s="1"/>
  <c r="AB1523" i="1"/>
  <c r="Z1524" i="1"/>
  <c r="AA1524" i="1" s="1"/>
  <c r="AB1524" i="1"/>
  <c r="Z1525" i="1"/>
  <c r="AA1525" i="1" s="1"/>
  <c r="AB1525" i="1"/>
  <c r="Z1526" i="1"/>
  <c r="AA1526" i="1" s="1"/>
  <c r="AB1526" i="1"/>
  <c r="Z1527" i="1"/>
  <c r="AA1527" i="1" s="1"/>
  <c r="AB1527" i="1"/>
  <c r="Z1528" i="1"/>
  <c r="AA1528" i="1" s="1"/>
  <c r="AB1528" i="1"/>
  <c r="Z1529" i="1"/>
  <c r="AA1529" i="1" s="1"/>
  <c r="AB1529" i="1"/>
  <c r="Z1530" i="1"/>
  <c r="AA1530" i="1" s="1"/>
  <c r="AB1530" i="1"/>
  <c r="Z1531" i="1"/>
  <c r="AA1531" i="1" s="1"/>
  <c r="AB1531" i="1"/>
  <c r="Z1532" i="1"/>
  <c r="AA1532" i="1" s="1"/>
  <c r="AB1532" i="1"/>
  <c r="Z1533" i="1"/>
  <c r="AA1533" i="1" s="1"/>
  <c r="AB1533" i="1"/>
  <c r="Z1534" i="1"/>
  <c r="AA1534" i="1" s="1"/>
  <c r="AB1534" i="1"/>
  <c r="Z1535" i="1"/>
  <c r="AA1535" i="1" s="1"/>
  <c r="AB1535" i="1"/>
  <c r="Z1536" i="1"/>
  <c r="AA1536" i="1" s="1"/>
  <c r="AB1536" i="1"/>
  <c r="Z1537" i="1"/>
  <c r="AA1537" i="1" s="1"/>
  <c r="AB1537" i="1"/>
  <c r="Z1538" i="1"/>
  <c r="AA1538" i="1" s="1"/>
  <c r="AB1538" i="1"/>
  <c r="Z1539" i="1"/>
  <c r="AA1539" i="1" s="1"/>
  <c r="AB1539" i="1"/>
  <c r="Z1540" i="1"/>
  <c r="AA1540" i="1" s="1"/>
  <c r="AB1540" i="1"/>
  <c r="Z1541" i="1"/>
  <c r="AA1541" i="1" s="1"/>
  <c r="AB1541" i="1"/>
  <c r="Z1542" i="1"/>
  <c r="AA1542" i="1" s="1"/>
  <c r="AB1542" i="1"/>
  <c r="Z1543" i="1"/>
  <c r="AA1543" i="1" s="1"/>
  <c r="AB1543" i="1"/>
  <c r="Z1544" i="1"/>
  <c r="AA1544" i="1" s="1"/>
  <c r="AB1544" i="1"/>
  <c r="Z1545" i="1"/>
  <c r="AA1545" i="1" s="1"/>
  <c r="AB1545" i="1"/>
  <c r="Z1546" i="1"/>
  <c r="AA1546" i="1" s="1"/>
  <c r="AB1546" i="1"/>
  <c r="Z1547" i="1"/>
  <c r="AA1547" i="1" s="1"/>
  <c r="AB1547" i="1"/>
  <c r="Z1548" i="1"/>
  <c r="AA1548" i="1" s="1"/>
  <c r="AB1548" i="1"/>
  <c r="Z1549" i="1"/>
  <c r="AA1549" i="1" s="1"/>
  <c r="AB1549" i="1"/>
  <c r="Z1550" i="1"/>
  <c r="AA1550" i="1" s="1"/>
  <c r="AB1550" i="1"/>
  <c r="Z1551" i="1"/>
  <c r="AA1551" i="1" s="1"/>
  <c r="AB1551" i="1"/>
  <c r="Z1552" i="1"/>
  <c r="AA1552" i="1" s="1"/>
  <c r="AB1552" i="1"/>
  <c r="Z1553" i="1"/>
  <c r="AA1553" i="1" s="1"/>
  <c r="AB1553" i="1"/>
  <c r="Z1554" i="1"/>
  <c r="AA1554" i="1" s="1"/>
  <c r="AB1554" i="1"/>
  <c r="Z1555" i="1"/>
  <c r="AA1555" i="1" s="1"/>
  <c r="AB1555" i="1"/>
  <c r="Z1556" i="1"/>
  <c r="AA1556" i="1" s="1"/>
  <c r="AB1556" i="1"/>
  <c r="Z1557" i="1"/>
  <c r="AA1557" i="1" s="1"/>
  <c r="AB1557" i="1"/>
  <c r="Z1558" i="1"/>
  <c r="AA1558" i="1" s="1"/>
  <c r="AB1558" i="1"/>
  <c r="Z1559" i="1"/>
  <c r="AA1559" i="1" s="1"/>
  <c r="AB1559" i="1"/>
  <c r="Z1560" i="1"/>
  <c r="AA1560" i="1" s="1"/>
  <c r="AB1560" i="1"/>
  <c r="Z1561" i="1"/>
  <c r="AA1561" i="1" s="1"/>
  <c r="AB1561" i="1"/>
  <c r="Z1562" i="1"/>
  <c r="AA1562" i="1" s="1"/>
  <c r="AB1562" i="1"/>
  <c r="Z1563" i="1"/>
  <c r="AA1563" i="1" s="1"/>
  <c r="AB1563" i="1"/>
  <c r="Z1564" i="1"/>
  <c r="AA1564" i="1" s="1"/>
  <c r="AB1564" i="1"/>
  <c r="Z1565" i="1"/>
  <c r="AA1565" i="1" s="1"/>
  <c r="AB1565" i="1"/>
  <c r="Z1566" i="1"/>
  <c r="AA1566" i="1" s="1"/>
  <c r="AB1566" i="1"/>
  <c r="Z1567" i="1"/>
  <c r="AA1567" i="1" s="1"/>
  <c r="AB1567" i="1"/>
  <c r="Z1568" i="1"/>
  <c r="AA1568" i="1" s="1"/>
  <c r="AB1568" i="1"/>
  <c r="Z1569" i="1"/>
  <c r="AA1569" i="1" s="1"/>
  <c r="AB1569" i="1"/>
  <c r="Z1570" i="1"/>
  <c r="AA1570" i="1" s="1"/>
  <c r="AB1570" i="1"/>
  <c r="Z1571" i="1"/>
  <c r="AA1571" i="1" s="1"/>
  <c r="AB1571" i="1"/>
  <c r="Z1572" i="1"/>
  <c r="AA1572" i="1" s="1"/>
  <c r="AB1572" i="1"/>
  <c r="Z1573" i="1"/>
  <c r="AA1573" i="1" s="1"/>
  <c r="AB1573" i="1"/>
  <c r="Z1574" i="1"/>
  <c r="AA1574" i="1" s="1"/>
  <c r="AB1574" i="1"/>
  <c r="Z1575" i="1"/>
  <c r="AA1575" i="1" s="1"/>
  <c r="AB1575" i="1"/>
  <c r="Z1576" i="1"/>
  <c r="AA1576" i="1" s="1"/>
  <c r="AB1576" i="1"/>
  <c r="Z1577" i="1"/>
  <c r="AA1577" i="1" s="1"/>
  <c r="AB1577" i="1"/>
  <c r="Z1578" i="1"/>
  <c r="AA1578" i="1" s="1"/>
  <c r="AB1578" i="1"/>
  <c r="Z1579" i="1"/>
  <c r="AA1579" i="1" s="1"/>
  <c r="AB1579" i="1"/>
  <c r="Z1580" i="1"/>
  <c r="AA1580" i="1" s="1"/>
  <c r="AB1580" i="1"/>
  <c r="Z1581" i="1"/>
  <c r="AA1581" i="1" s="1"/>
  <c r="AB1581" i="1"/>
  <c r="Z1582" i="1"/>
  <c r="AA1582" i="1" s="1"/>
  <c r="AB1582" i="1"/>
  <c r="Z1583" i="1"/>
  <c r="AA1583" i="1" s="1"/>
  <c r="AB1583" i="1"/>
  <c r="Z1584" i="1"/>
  <c r="AA1584" i="1" s="1"/>
  <c r="AB1584" i="1"/>
  <c r="Z1585" i="1"/>
  <c r="AA1585" i="1" s="1"/>
  <c r="AB1585" i="1"/>
  <c r="Z1586" i="1"/>
  <c r="AA1586" i="1" s="1"/>
  <c r="AB1586" i="1"/>
  <c r="Z1587" i="1"/>
  <c r="AA1587" i="1" s="1"/>
  <c r="AB1587" i="1"/>
  <c r="Z1588" i="1"/>
  <c r="AA1588" i="1" s="1"/>
  <c r="AB1588" i="1"/>
  <c r="Z1589" i="1"/>
  <c r="AA1589" i="1" s="1"/>
  <c r="AB1589" i="1"/>
  <c r="Z1590" i="1"/>
  <c r="AA1590" i="1" s="1"/>
  <c r="AB1590" i="1"/>
  <c r="Z1591" i="1"/>
  <c r="AA1591" i="1" s="1"/>
  <c r="AB1591" i="1"/>
  <c r="Z1592" i="1"/>
  <c r="AA1592" i="1" s="1"/>
  <c r="AB1592" i="1"/>
  <c r="Z1593" i="1"/>
  <c r="AA1593" i="1" s="1"/>
  <c r="AB1593" i="1"/>
  <c r="Z1594" i="1"/>
  <c r="AA1594" i="1" s="1"/>
  <c r="AB1594" i="1"/>
  <c r="Z1595" i="1"/>
  <c r="AA1595" i="1" s="1"/>
  <c r="AB1595" i="1"/>
  <c r="Z1596" i="1"/>
  <c r="AA1596" i="1" s="1"/>
  <c r="AB1596" i="1"/>
  <c r="Z1597" i="1"/>
  <c r="AA1597" i="1" s="1"/>
  <c r="AB1597" i="1"/>
  <c r="Z1598" i="1"/>
  <c r="AA1598" i="1" s="1"/>
  <c r="AB1598" i="1"/>
  <c r="Z1599" i="1"/>
  <c r="AA1599" i="1" s="1"/>
  <c r="AB1599" i="1"/>
  <c r="Z1600" i="1"/>
  <c r="AA1600" i="1" s="1"/>
  <c r="AB1600" i="1"/>
  <c r="Z1601" i="1"/>
  <c r="AA1601" i="1" s="1"/>
  <c r="AB1601" i="1"/>
  <c r="Z1602" i="1"/>
  <c r="AA1602" i="1" s="1"/>
  <c r="AB1602" i="1"/>
  <c r="Z1603" i="1"/>
  <c r="AA1603" i="1" s="1"/>
  <c r="AB1603" i="1"/>
  <c r="Z1604" i="1"/>
  <c r="AA1604" i="1" s="1"/>
  <c r="AB1604" i="1"/>
  <c r="Z1605" i="1"/>
  <c r="AA1605" i="1" s="1"/>
  <c r="AB1605" i="1"/>
  <c r="Z1606" i="1"/>
  <c r="AA1606" i="1" s="1"/>
  <c r="AB1606" i="1"/>
  <c r="Z1607" i="1"/>
  <c r="AA1607" i="1" s="1"/>
  <c r="AB1607" i="1"/>
  <c r="Z1608" i="1"/>
  <c r="AA1608" i="1" s="1"/>
  <c r="AB1608" i="1"/>
  <c r="Z1609" i="1"/>
  <c r="AA1609" i="1" s="1"/>
  <c r="AB1609" i="1"/>
  <c r="Z1610" i="1"/>
  <c r="AA1610" i="1" s="1"/>
  <c r="AB1610" i="1"/>
  <c r="Z1611" i="1"/>
  <c r="AA1611" i="1" s="1"/>
  <c r="AB1611" i="1"/>
  <c r="Z1612" i="1"/>
  <c r="AA1612" i="1" s="1"/>
  <c r="AB1612" i="1"/>
  <c r="Z1613" i="1"/>
  <c r="AA1613" i="1" s="1"/>
  <c r="AB1613" i="1"/>
  <c r="Z1614" i="1"/>
  <c r="AA1614" i="1" s="1"/>
  <c r="AB1614" i="1"/>
  <c r="Z1615" i="1"/>
  <c r="AA1615" i="1" s="1"/>
  <c r="AB1615" i="1"/>
  <c r="Z1616" i="1"/>
  <c r="AA1616" i="1" s="1"/>
  <c r="AB1616" i="1"/>
  <c r="Z1617" i="1"/>
  <c r="AA1617" i="1" s="1"/>
  <c r="AB1617" i="1"/>
  <c r="Z1618" i="1"/>
  <c r="AA1618" i="1" s="1"/>
  <c r="AB1618" i="1"/>
  <c r="Z1619" i="1"/>
  <c r="AA1619" i="1" s="1"/>
  <c r="AB1619" i="1"/>
  <c r="Z1620" i="1"/>
  <c r="AA1620" i="1" s="1"/>
  <c r="AB1620" i="1"/>
  <c r="Z1621" i="1"/>
  <c r="AA1621" i="1" s="1"/>
  <c r="AB1621" i="1"/>
  <c r="Z1622" i="1"/>
  <c r="AA1622" i="1" s="1"/>
  <c r="AB1622" i="1"/>
  <c r="Z1623" i="1"/>
  <c r="AA1623" i="1" s="1"/>
  <c r="AB1623" i="1"/>
  <c r="Z1624" i="1"/>
  <c r="AA1624" i="1" s="1"/>
  <c r="AB1624" i="1"/>
  <c r="Z1625" i="1"/>
  <c r="AA1625" i="1" s="1"/>
  <c r="AB1625" i="1"/>
  <c r="Z1626" i="1"/>
  <c r="AA1626" i="1" s="1"/>
  <c r="AB1626" i="1"/>
  <c r="Z1627" i="1"/>
  <c r="AA1627" i="1" s="1"/>
  <c r="AB1627" i="1"/>
  <c r="Z1628" i="1"/>
  <c r="AA1628" i="1" s="1"/>
  <c r="AB1628" i="1"/>
  <c r="Z1629" i="1"/>
  <c r="AA1629" i="1" s="1"/>
  <c r="AB1629" i="1"/>
  <c r="Z1630" i="1"/>
  <c r="AA1630" i="1" s="1"/>
  <c r="AB1630" i="1"/>
  <c r="Z1631" i="1"/>
  <c r="AA1631" i="1" s="1"/>
  <c r="AB1631" i="1"/>
  <c r="Z1632" i="1"/>
  <c r="AA1632" i="1" s="1"/>
  <c r="AB1632" i="1"/>
  <c r="Z1633" i="1"/>
  <c r="AA1633" i="1" s="1"/>
  <c r="AB1633" i="1"/>
  <c r="Z1634" i="1"/>
  <c r="AA1634" i="1" s="1"/>
  <c r="AB1634" i="1"/>
  <c r="Z1635" i="1"/>
  <c r="AA1635" i="1" s="1"/>
  <c r="AB1635" i="1"/>
  <c r="Z1636" i="1"/>
  <c r="AA1636" i="1" s="1"/>
  <c r="AB1636" i="1"/>
  <c r="Z1637" i="1"/>
  <c r="AA1637" i="1" s="1"/>
  <c r="AB1637" i="1"/>
  <c r="Z1638" i="1"/>
  <c r="AA1638" i="1" s="1"/>
  <c r="AB1638" i="1"/>
  <c r="Z1639" i="1"/>
  <c r="AA1639" i="1" s="1"/>
  <c r="AB1639" i="1"/>
  <c r="Z1640" i="1"/>
  <c r="AA1640" i="1" s="1"/>
  <c r="AB1640" i="1"/>
  <c r="Z1641" i="1"/>
  <c r="AA1641" i="1" s="1"/>
  <c r="AB1641" i="1"/>
  <c r="Z1642" i="1"/>
  <c r="AA1642" i="1" s="1"/>
  <c r="AB1642" i="1"/>
  <c r="Z1643" i="1"/>
  <c r="AA1643" i="1" s="1"/>
  <c r="AB1643" i="1"/>
  <c r="Z1644" i="1"/>
  <c r="AA1644" i="1" s="1"/>
  <c r="AB1644" i="1"/>
  <c r="Z1645" i="1"/>
  <c r="AA1645" i="1" s="1"/>
  <c r="AB1645" i="1"/>
  <c r="Z1646" i="1"/>
  <c r="AA1646" i="1" s="1"/>
  <c r="AB1646" i="1"/>
  <c r="Z1647" i="1"/>
  <c r="AA1647" i="1" s="1"/>
  <c r="AB1647" i="1"/>
  <c r="Z1648" i="1"/>
  <c r="AA1648" i="1" s="1"/>
  <c r="AB1648" i="1"/>
  <c r="Z1649" i="1"/>
  <c r="AA1649" i="1" s="1"/>
  <c r="AB1649" i="1"/>
  <c r="Z1650" i="1"/>
  <c r="AA1650" i="1" s="1"/>
  <c r="AB1650" i="1"/>
  <c r="Z1651" i="1"/>
  <c r="AA1651" i="1" s="1"/>
  <c r="AB1651" i="1"/>
  <c r="Z1652" i="1"/>
  <c r="AA1652" i="1" s="1"/>
  <c r="AB1652" i="1"/>
  <c r="Z1653" i="1"/>
  <c r="AA1653" i="1" s="1"/>
  <c r="AB1653" i="1"/>
  <c r="Z1654" i="1"/>
  <c r="AA1654" i="1" s="1"/>
  <c r="AB1654" i="1"/>
  <c r="Z1655" i="1"/>
  <c r="AA1655" i="1" s="1"/>
  <c r="AB1655" i="1"/>
  <c r="Z1656" i="1"/>
  <c r="AA1656" i="1" s="1"/>
  <c r="AB1656" i="1"/>
  <c r="Z1657" i="1"/>
  <c r="AA1657" i="1" s="1"/>
  <c r="AB1657" i="1"/>
  <c r="Z1658" i="1"/>
  <c r="AA1658" i="1" s="1"/>
  <c r="AB1658" i="1"/>
  <c r="Z1659" i="1"/>
  <c r="AA1659" i="1" s="1"/>
  <c r="AB1659" i="1"/>
  <c r="Z1660" i="1"/>
  <c r="AA1660" i="1" s="1"/>
  <c r="AB1660" i="1"/>
  <c r="Z1661" i="1"/>
  <c r="AA1661" i="1" s="1"/>
  <c r="AB1661" i="1"/>
  <c r="Z1662" i="1"/>
  <c r="AA1662" i="1" s="1"/>
  <c r="AB1662" i="1"/>
  <c r="Z1663" i="1"/>
  <c r="AA1663" i="1" s="1"/>
  <c r="AB1663" i="1"/>
  <c r="Z1664" i="1"/>
  <c r="AA1664" i="1" s="1"/>
  <c r="AB1664" i="1"/>
  <c r="Z1665" i="1"/>
  <c r="AA1665" i="1" s="1"/>
  <c r="AB1665" i="1"/>
  <c r="Z1666" i="1"/>
  <c r="AA1666" i="1" s="1"/>
  <c r="AB1666" i="1"/>
  <c r="Z1667" i="1"/>
  <c r="AA1667" i="1" s="1"/>
  <c r="AB1667" i="1"/>
  <c r="Z1668" i="1"/>
  <c r="AA1668" i="1" s="1"/>
  <c r="AB1668" i="1"/>
  <c r="Z1669" i="1"/>
  <c r="AA1669" i="1" s="1"/>
  <c r="AB1669" i="1"/>
  <c r="Z1670" i="1"/>
  <c r="AA1670" i="1" s="1"/>
  <c r="AB1670" i="1"/>
  <c r="Z1671" i="1"/>
  <c r="AA1671" i="1" s="1"/>
  <c r="AB1671" i="1"/>
  <c r="Z1672" i="1"/>
  <c r="AA1672" i="1" s="1"/>
  <c r="AB1672" i="1"/>
  <c r="Z1673" i="1"/>
  <c r="AA1673" i="1" s="1"/>
  <c r="AB1673" i="1"/>
  <c r="Z1674" i="1"/>
  <c r="AA1674" i="1" s="1"/>
  <c r="AB1674" i="1"/>
  <c r="Z1675" i="1"/>
  <c r="AA1675" i="1" s="1"/>
  <c r="AB1675" i="1"/>
  <c r="Z1676" i="1"/>
  <c r="AA1676" i="1" s="1"/>
  <c r="AB1676" i="1"/>
  <c r="Z1677" i="1"/>
  <c r="AA1677" i="1" s="1"/>
  <c r="AB1677" i="1"/>
  <c r="Z1678" i="1"/>
  <c r="AA1678" i="1" s="1"/>
  <c r="AB1678" i="1"/>
  <c r="Z1679" i="1"/>
  <c r="AA1679" i="1" s="1"/>
  <c r="AB1679" i="1"/>
  <c r="Z1680" i="1"/>
  <c r="AA1680" i="1" s="1"/>
  <c r="AB1680" i="1"/>
  <c r="Z1681" i="1"/>
  <c r="AA1681" i="1" s="1"/>
  <c r="AB1681" i="1"/>
  <c r="Z1682" i="1"/>
  <c r="AA1682" i="1" s="1"/>
  <c r="AB1682" i="1"/>
  <c r="Z1683" i="1"/>
  <c r="AA1683" i="1" s="1"/>
  <c r="AB1683" i="1"/>
  <c r="Z1684" i="1"/>
  <c r="AA1684" i="1" s="1"/>
  <c r="AB1684" i="1"/>
  <c r="Z1685" i="1"/>
  <c r="AA1685" i="1" s="1"/>
  <c r="AB1685" i="1"/>
  <c r="Z1686" i="1"/>
  <c r="AA1686" i="1" s="1"/>
  <c r="AB1686" i="1"/>
  <c r="Z1687" i="1"/>
  <c r="AA1687" i="1" s="1"/>
  <c r="AB1687" i="1"/>
  <c r="Z1688" i="1"/>
  <c r="AA1688" i="1" s="1"/>
  <c r="AB1688" i="1"/>
  <c r="Z1689" i="1"/>
  <c r="AA1689" i="1" s="1"/>
  <c r="AB1689" i="1"/>
  <c r="Z1690" i="1"/>
  <c r="AA1690" i="1" s="1"/>
  <c r="AB1690" i="1"/>
  <c r="Z1691" i="1"/>
  <c r="AA1691" i="1" s="1"/>
  <c r="AB1691" i="1"/>
  <c r="Z1692" i="1"/>
  <c r="AA1692" i="1" s="1"/>
  <c r="AB1692" i="1"/>
  <c r="Z1693" i="1"/>
  <c r="AA1693" i="1" s="1"/>
  <c r="AB1693" i="1"/>
  <c r="Z1694" i="1"/>
  <c r="AA1694" i="1" s="1"/>
  <c r="AB1694" i="1"/>
  <c r="Z1695" i="1"/>
  <c r="AA1695" i="1" s="1"/>
  <c r="AB1695" i="1"/>
  <c r="Z1696" i="1"/>
  <c r="AA1696" i="1" s="1"/>
  <c r="AB1696" i="1"/>
  <c r="Z1697" i="1"/>
  <c r="AA1697" i="1" s="1"/>
  <c r="AB1697" i="1"/>
  <c r="Z1698" i="1"/>
  <c r="AA1698" i="1" s="1"/>
  <c r="AB1698" i="1"/>
  <c r="Z1699" i="1"/>
  <c r="AA1699" i="1" s="1"/>
  <c r="AB1699" i="1"/>
  <c r="Z1700" i="1"/>
  <c r="AA1700" i="1" s="1"/>
  <c r="AB1700" i="1"/>
  <c r="Z1701" i="1"/>
  <c r="AA1701" i="1" s="1"/>
  <c r="AB1701" i="1"/>
  <c r="Z1702" i="1"/>
  <c r="AA1702" i="1" s="1"/>
  <c r="AB1702" i="1"/>
  <c r="Z1703" i="1"/>
  <c r="AA1703" i="1" s="1"/>
  <c r="AB1703" i="1"/>
  <c r="Z1704" i="1"/>
  <c r="AA1704" i="1" s="1"/>
  <c r="AB1704" i="1"/>
  <c r="Z1705" i="1"/>
  <c r="AA1705" i="1" s="1"/>
  <c r="AB1705" i="1"/>
  <c r="Z1706" i="1"/>
  <c r="AA1706" i="1" s="1"/>
  <c r="AB1706" i="1"/>
  <c r="Z1707" i="1"/>
  <c r="AA1707" i="1" s="1"/>
  <c r="AB1707" i="1"/>
  <c r="Z1708" i="1"/>
  <c r="AA1708" i="1" s="1"/>
  <c r="AB1708" i="1"/>
  <c r="Z1709" i="1"/>
  <c r="AA1709" i="1" s="1"/>
  <c r="AB1709" i="1"/>
  <c r="Z1710" i="1"/>
  <c r="AA1710" i="1" s="1"/>
  <c r="AB1710" i="1"/>
  <c r="Z1711" i="1"/>
  <c r="AA1711" i="1" s="1"/>
  <c r="AB1711" i="1"/>
  <c r="Z1712" i="1"/>
  <c r="AA1712" i="1" s="1"/>
  <c r="AB1712" i="1"/>
  <c r="Z1713" i="1"/>
  <c r="AA1713" i="1" s="1"/>
  <c r="AB1713" i="1"/>
  <c r="Z1714" i="1"/>
  <c r="AA1714" i="1" s="1"/>
  <c r="AB1714" i="1"/>
  <c r="Z1715" i="1"/>
  <c r="AA1715" i="1" s="1"/>
  <c r="AB1715" i="1"/>
  <c r="Z1716" i="1"/>
  <c r="AA1716" i="1" s="1"/>
  <c r="AB1716" i="1"/>
  <c r="Z1717" i="1"/>
  <c r="AA1717" i="1" s="1"/>
  <c r="AB1717" i="1"/>
  <c r="Z1718" i="1"/>
  <c r="AA1718" i="1" s="1"/>
  <c r="AB1718" i="1"/>
  <c r="Z1719" i="1"/>
  <c r="AA1719" i="1" s="1"/>
  <c r="AB1719" i="1"/>
  <c r="Z1720" i="1"/>
  <c r="AA1720" i="1" s="1"/>
  <c r="AB1720" i="1"/>
  <c r="Z1721" i="1"/>
  <c r="AA1721" i="1" s="1"/>
  <c r="AB1721" i="1"/>
  <c r="Z1722" i="1"/>
  <c r="AA1722" i="1" s="1"/>
  <c r="AB1722" i="1"/>
  <c r="Z1723" i="1"/>
  <c r="AA1723" i="1" s="1"/>
  <c r="AB1723" i="1"/>
  <c r="Z1724" i="1"/>
  <c r="AA1724" i="1" s="1"/>
  <c r="AB1724" i="1"/>
  <c r="Z1725" i="1"/>
  <c r="AA1725" i="1" s="1"/>
  <c r="AB1725" i="1"/>
  <c r="Z1726" i="1"/>
  <c r="AA1726" i="1" s="1"/>
  <c r="AB1726" i="1"/>
  <c r="Z1727" i="1"/>
  <c r="AA1727" i="1" s="1"/>
  <c r="AB1727" i="1"/>
  <c r="Z1728" i="1"/>
  <c r="AA1728" i="1" s="1"/>
  <c r="AB1728" i="1"/>
  <c r="Z1729" i="1"/>
  <c r="AA1729" i="1" s="1"/>
  <c r="AB1729" i="1"/>
  <c r="Z1730" i="1"/>
  <c r="AA1730" i="1" s="1"/>
  <c r="AB1730" i="1"/>
  <c r="Z1731" i="1"/>
  <c r="AA1731" i="1" s="1"/>
  <c r="AB1731" i="1"/>
  <c r="Z1732" i="1"/>
  <c r="AA1732" i="1" s="1"/>
  <c r="AB1732" i="1"/>
  <c r="Z1733" i="1"/>
  <c r="AA1733" i="1" s="1"/>
  <c r="AB1733" i="1"/>
  <c r="Z1734" i="1"/>
  <c r="AA1734" i="1" s="1"/>
  <c r="AB1734" i="1"/>
  <c r="Z1735" i="1"/>
  <c r="AA1735" i="1" s="1"/>
  <c r="AB1735" i="1"/>
  <c r="Z1736" i="1"/>
  <c r="AA1736" i="1" s="1"/>
  <c r="AB1736" i="1"/>
  <c r="Z1737" i="1"/>
  <c r="AA1737" i="1" s="1"/>
  <c r="AB1737" i="1"/>
  <c r="Z1738" i="1"/>
  <c r="AA1738" i="1" s="1"/>
  <c r="AB1738" i="1"/>
  <c r="Z1739" i="1"/>
  <c r="AA1739" i="1" s="1"/>
  <c r="AB1739" i="1"/>
  <c r="Z1740" i="1"/>
  <c r="AA1740" i="1" s="1"/>
  <c r="AB1740" i="1"/>
  <c r="Z1741" i="1"/>
  <c r="AA1741" i="1" s="1"/>
  <c r="AB1741" i="1"/>
  <c r="Z1742" i="1"/>
  <c r="AA1742" i="1" s="1"/>
  <c r="AB1742" i="1"/>
  <c r="Z1743" i="1"/>
  <c r="AA1743" i="1" s="1"/>
  <c r="AB1743" i="1"/>
  <c r="Z1744" i="1"/>
  <c r="AA1744" i="1" s="1"/>
  <c r="AB1744" i="1"/>
  <c r="Z1745" i="1"/>
  <c r="AA1745" i="1" s="1"/>
  <c r="AB1745" i="1"/>
  <c r="Z1746" i="1"/>
  <c r="AA1746" i="1" s="1"/>
  <c r="AB1746" i="1"/>
  <c r="Z1747" i="1"/>
  <c r="AA1747" i="1" s="1"/>
  <c r="AB1747" i="1"/>
  <c r="Z1748" i="1"/>
  <c r="AA1748" i="1" s="1"/>
  <c r="AB1748" i="1"/>
  <c r="Z1749" i="1"/>
  <c r="AA1749" i="1" s="1"/>
  <c r="AB1749" i="1"/>
  <c r="Z1750" i="1"/>
  <c r="AA1750" i="1" s="1"/>
  <c r="AB1750" i="1"/>
  <c r="Z1751" i="1"/>
  <c r="AA1751" i="1" s="1"/>
  <c r="AB1751" i="1"/>
  <c r="Z1752" i="1"/>
  <c r="AA1752" i="1" s="1"/>
  <c r="AB1752" i="1"/>
  <c r="Z1753" i="1"/>
  <c r="AA1753" i="1" s="1"/>
  <c r="AB1753" i="1"/>
  <c r="Z1754" i="1"/>
  <c r="AA1754" i="1" s="1"/>
  <c r="AB1754" i="1"/>
  <c r="Z1755" i="1"/>
  <c r="AA1755" i="1" s="1"/>
  <c r="AB1755" i="1"/>
  <c r="Z1756" i="1"/>
  <c r="AA1756" i="1" s="1"/>
  <c r="AB1756" i="1"/>
  <c r="Z1757" i="1"/>
  <c r="AA1757" i="1" s="1"/>
  <c r="AB1757" i="1"/>
  <c r="Z1758" i="1"/>
  <c r="AA1758" i="1" s="1"/>
  <c r="AB1758" i="1"/>
  <c r="Z1759" i="1"/>
  <c r="AA1759" i="1" s="1"/>
  <c r="AB1759" i="1"/>
  <c r="Z1760" i="1"/>
  <c r="AA1760" i="1" s="1"/>
  <c r="AB1760" i="1"/>
  <c r="Z1761" i="1"/>
  <c r="AA1761" i="1" s="1"/>
  <c r="AB1761" i="1"/>
  <c r="Z1762" i="1"/>
  <c r="AA1762" i="1" s="1"/>
  <c r="AB1762" i="1"/>
  <c r="Z1763" i="1"/>
  <c r="AA1763" i="1" s="1"/>
  <c r="AB1763" i="1"/>
  <c r="Z1764" i="1"/>
  <c r="AA1764" i="1" s="1"/>
  <c r="AB1764" i="1"/>
  <c r="Z1765" i="1"/>
  <c r="AA1765" i="1" s="1"/>
  <c r="AB1765" i="1"/>
  <c r="Z1766" i="1"/>
  <c r="AA1766" i="1" s="1"/>
  <c r="AB1766" i="1"/>
  <c r="Z1767" i="1"/>
  <c r="AA1767" i="1" s="1"/>
  <c r="AB1767" i="1"/>
  <c r="Z1768" i="1"/>
  <c r="AA1768" i="1" s="1"/>
  <c r="AB1768" i="1"/>
  <c r="Z1769" i="1"/>
  <c r="AA1769" i="1" s="1"/>
  <c r="AB1769" i="1"/>
  <c r="Z1770" i="1"/>
  <c r="AA1770" i="1" s="1"/>
  <c r="AB1770" i="1"/>
  <c r="Z1771" i="1"/>
  <c r="AA1771" i="1" s="1"/>
  <c r="AB1771" i="1"/>
  <c r="Z1772" i="1"/>
  <c r="AA1772" i="1" s="1"/>
  <c r="AB1772" i="1"/>
  <c r="Z1773" i="1"/>
  <c r="AA1773" i="1" s="1"/>
  <c r="AB1773" i="1"/>
  <c r="Z1774" i="1"/>
  <c r="AA1774" i="1" s="1"/>
  <c r="AB1774" i="1"/>
  <c r="Z1775" i="1"/>
  <c r="AA1775" i="1" s="1"/>
  <c r="AB1775" i="1"/>
  <c r="Z1776" i="1"/>
  <c r="AA1776" i="1" s="1"/>
  <c r="AB1776" i="1"/>
  <c r="Z1777" i="1"/>
  <c r="AA1777" i="1" s="1"/>
  <c r="AB1777" i="1"/>
  <c r="Z1778" i="1"/>
  <c r="AA1778" i="1" s="1"/>
  <c r="AB1778" i="1"/>
  <c r="Z1779" i="1"/>
  <c r="AA1779" i="1" s="1"/>
  <c r="AB1779" i="1"/>
  <c r="Z1780" i="1"/>
  <c r="AA1780" i="1" s="1"/>
  <c r="AB1780" i="1"/>
  <c r="Z1781" i="1"/>
  <c r="AA1781" i="1" s="1"/>
  <c r="AB1781" i="1"/>
  <c r="Z1782" i="1"/>
  <c r="AA1782" i="1" s="1"/>
  <c r="AB1782" i="1"/>
  <c r="Z1783" i="1"/>
  <c r="AA1783" i="1" s="1"/>
  <c r="AB1783" i="1"/>
  <c r="Z1784" i="1"/>
  <c r="AA1784" i="1" s="1"/>
  <c r="AB1784" i="1"/>
  <c r="Z1785" i="1"/>
  <c r="AA1785" i="1" s="1"/>
  <c r="AB1785" i="1"/>
  <c r="Z1786" i="1"/>
  <c r="AA1786" i="1" s="1"/>
  <c r="AB1786" i="1"/>
  <c r="Z1787" i="1"/>
  <c r="AA1787" i="1" s="1"/>
  <c r="AB1787" i="1"/>
  <c r="Z1788" i="1"/>
  <c r="AA1788" i="1" s="1"/>
  <c r="AB1788" i="1"/>
  <c r="Z1789" i="1"/>
  <c r="AA1789" i="1" s="1"/>
  <c r="AB1789" i="1"/>
  <c r="Z1790" i="1"/>
  <c r="AA1790" i="1" s="1"/>
  <c r="AB1790" i="1"/>
  <c r="Z1791" i="1"/>
  <c r="AA1791" i="1" s="1"/>
  <c r="AB1791" i="1"/>
  <c r="Z1792" i="1"/>
  <c r="AA1792" i="1" s="1"/>
  <c r="AB1792" i="1"/>
  <c r="Z1793" i="1"/>
  <c r="AA1793" i="1" s="1"/>
  <c r="AB1793" i="1"/>
  <c r="Z1794" i="1"/>
  <c r="AA1794" i="1" s="1"/>
  <c r="AB1794" i="1"/>
  <c r="Z1795" i="1"/>
  <c r="AA1795" i="1" s="1"/>
  <c r="AB1795" i="1"/>
  <c r="Z1796" i="1"/>
  <c r="AA1796" i="1" s="1"/>
  <c r="AB1796" i="1"/>
  <c r="Z1797" i="1"/>
  <c r="AA1797" i="1" s="1"/>
  <c r="AB1797" i="1"/>
  <c r="Z1798" i="1"/>
  <c r="AA1798" i="1" s="1"/>
  <c r="AB1798" i="1"/>
  <c r="Z1799" i="1"/>
  <c r="AA1799" i="1" s="1"/>
  <c r="AB1799" i="1"/>
  <c r="Z1800" i="1"/>
  <c r="AA1800" i="1" s="1"/>
  <c r="AB1800" i="1"/>
  <c r="Z1801" i="1"/>
  <c r="AA1801" i="1" s="1"/>
  <c r="AB1801" i="1"/>
  <c r="Z1802" i="1"/>
  <c r="AA1802" i="1" s="1"/>
  <c r="AB1802" i="1"/>
  <c r="Z1803" i="1"/>
  <c r="AA1803" i="1" s="1"/>
  <c r="AB1803" i="1"/>
  <c r="Z1804" i="1"/>
  <c r="AA1804" i="1" s="1"/>
  <c r="AB1804" i="1"/>
  <c r="Z1805" i="1"/>
  <c r="AA1805" i="1" s="1"/>
  <c r="AB1805" i="1"/>
  <c r="Z1806" i="1"/>
  <c r="AA1806" i="1" s="1"/>
  <c r="AB1806" i="1"/>
  <c r="Z1807" i="1"/>
  <c r="AA1807" i="1" s="1"/>
  <c r="AB1807" i="1"/>
  <c r="Z1808" i="1"/>
  <c r="AA1808" i="1" s="1"/>
  <c r="AB1808" i="1"/>
  <c r="Z1809" i="1"/>
  <c r="AA1809" i="1" s="1"/>
  <c r="AB1809" i="1"/>
  <c r="Z1810" i="1"/>
  <c r="AA1810" i="1" s="1"/>
  <c r="AB1810" i="1"/>
  <c r="Z1811" i="1"/>
  <c r="AA1811" i="1" s="1"/>
  <c r="AB1811" i="1"/>
  <c r="Z1812" i="1"/>
  <c r="AA1812" i="1" s="1"/>
  <c r="AB1812" i="1"/>
  <c r="Z1813" i="1"/>
  <c r="AA1813" i="1" s="1"/>
  <c r="AB1813" i="1"/>
  <c r="Z1814" i="1"/>
  <c r="AA1814" i="1" s="1"/>
  <c r="AB1814" i="1"/>
  <c r="Z1815" i="1"/>
  <c r="AA1815" i="1" s="1"/>
  <c r="AB1815" i="1"/>
  <c r="Z1816" i="1"/>
  <c r="AA1816" i="1" s="1"/>
  <c r="AB1816" i="1"/>
  <c r="Z1817" i="1"/>
  <c r="AA1817" i="1" s="1"/>
  <c r="AB1817" i="1"/>
  <c r="Z1818" i="1"/>
  <c r="AA1818" i="1" s="1"/>
  <c r="AB1818" i="1"/>
  <c r="Z1819" i="1"/>
  <c r="AA1819" i="1" s="1"/>
  <c r="AB1819" i="1"/>
  <c r="Z1820" i="1"/>
  <c r="AA1820" i="1" s="1"/>
  <c r="AB1820" i="1"/>
  <c r="Z1821" i="1"/>
  <c r="AA1821" i="1" s="1"/>
  <c r="AB1821" i="1"/>
  <c r="Z1822" i="1"/>
  <c r="AA1822" i="1" s="1"/>
  <c r="AB1822" i="1"/>
  <c r="Z1823" i="1"/>
  <c r="AA1823" i="1" s="1"/>
  <c r="AB1823" i="1"/>
  <c r="Z1824" i="1"/>
  <c r="AA1824" i="1" s="1"/>
  <c r="AB1824" i="1"/>
  <c r="Z1825" i="1"/>
  <c r="AA1825" i="1" s="1"/>
  <c r="AB1825" i="1"/>
  <c r="Z1826" i="1"/>
  <c r="AA1826" i="1" s="1"/>
  <c r="AB1826" i="1"/>
  <c r="Z1827" i="1"/>
  <c r="AA1827" i="1" s="1"/>
  <c r="AB1827" i="1"/>
  <c r="Z1828" i="1"/>
  <c r="AA1828" i="1" s="1"/>
  <c r="AB1828" i="1"/>
  <c r="Z1829" i="1"/>
  <c r="AA1829" i="1" s="1"/>
  <c r="AB1829" i="1"/>
  <c r="Z1830" i="1"/>
  <c r="AA1830" i="1" s="1"/>
  <c r="AB1830" i="1"/>
  <c r="Z1831" i="1"/>
  <c r="AA1831" i="1" s="1"/>
  <c r="AB1831" i="1"/>
  <c r="Z1832" i="1"/>
  <c r="AA1832" i="1" s="1"/>
  <c r="AB1832" i="1"/>
  <c r="Z1833" i="1"/>
  <c r="AA1833" i="1" s="1"/>
  <c r="AB1833" i="1"/>
  <c r="Z1834" i="1"/>
  <c r="AA1834" i="1" s="1"/>
  <c r="AB1834" i="1"/>
  <c r="Z1835" i="1"/>
  <c r="AA1835" i="1" s="1"/>
  <c r="AB1835" i="1"/>
  <c r="Z1836" i="1"/>
  <c r="AA1836" i="1" s="1"/>
  <c r="AB1836" i="1"/>
  <c r="Z1837" i="1"/>
  <c r="AA1837" i="1" s="1"/>
  <c r="AB1837" i="1"/>
  <c r="Z1838" i="1"/>
  <c r="AA1838" i="1" s="1"/>
  <c r="AB1838" i="1"/>
  <c r="Z1839" i="1"/>
  <c r="AA1839" i="1" s="1"/>
  <c r="AB1839" i="1"/>
  <c r="Z1840" i="1"/>
  <c r="AA1840" i="1" s="1"/>
  <c r="AB1840" i="1"/>
  <c r="Z1841" i="1"/>
  <c r="AA1841" i="1" s="1"/>
  <c r="AB1841" i="1"/>
  <c r="Z1842" i="1"/>
  <c r="AA1842" i="1" s="1"/>
  <c r="AB1842" i="1"/>
  <c r="Z1843" i="1"/>
  <c r="AA1843" i="1" s="1"/>
  <c r="AB1843" i="1"/>
  <c r="Z1844" i="1"/>
  <c r="AA1844" i="1" s="1"/>
  <c r="AB1844" i="1"/>
  <c r="Z1845" i="1"/>
  <c r="AA1845" i="1" s="1"/>
  <c r="AB1845" i="1"/>
  <c r="Z1846" i="1"/>
  <c r="AA1846" i="1" s="1"/>
  <c r="AB1846" i="1"/>
  <c r="Z1847" i="1"/>
  <c r="AA1847" i="1" s="1"/>
  <c r="AB1847" i="1"/>
  <c r="Z1848" i="1"/>
  <c r="AA1848" i="1" s="1"/>
  <c r="AB1848" i="1"/>
  <c r="Z1849" i="1"/>
  <c r="AA1849" i="1" s="1"/>
  <c r="AB1849" i="1"/>
  <c r="Z1850" i="1"/>
  <c r="AA1850" i="1" s="1"/>
  <c r="AB1850" i="1"/>
  <c r="Z1851" i="1"/>
  <c r="AA1851" i="1" s="1"/>
  <c r="AB1851" i="1"/>
  <c r="Z1852" i="1"/>
  <c r="AA1852" i="1" s="1"/>
  <c r="AB1852" i="1"/>
  <c r="Z1853" i="1"/>
  <c r="AA1853" i="1" s="1"/>
  <c r="AB1853" i="1"/>
  <c r="Z1854" i="1"/>
  <c r="AA1854" i="1" s="1"/>
  <c r="AB1854" i="1"/>
  <c r="Z1855" i="1"/>
  <c r="AA1855" i="1" s="1"/>
  <c r="AB1855" i="1"/>
  <c r="Z1856" i="1"/>
  <c r="AA1856" i="1" s="1"/>
  <c r="AB1856" i="1"/>
  <c r="Z1857" i="1"/>
  <c r="AA1857" i="1" s="1"/>
  <c r="AB1857" i="1"/>
  <c r="Z1858" i="1"/>
  <c r="AA1858" i="1" s="1"/>
  <c r="AB1858" i="1"/>
  <c r="Z1859" i="1"/>
  <c r="AA1859" i="1" s="1"/>
  <c r="AB1859" i="1"/>
  <c r="Z1860" i="1"/>
  <c r="AA1860" i="1" s="1"/>
  <c r="AB1860" i="1"/>
  <c r="Z1861" i="1"/>
  <c r="AA1861" i="1" s="1"/>
  <c r="AB1861" i="1"/>
  <c r="Z1862" i="1"/>
  <c r="AA1862" i="1" s="1"/>
  <c r="AB1862" i="1"/>
  <c r="Z1863" i="1"/>
  <c r="AA1863" i="1" s="1"/>
  <c r="AB1863" i="1"/>
  <c r="Z1864" i="1"/>
  <c r="AA1864" i="1" s="1"/>
  <c r="AB1864" i="1"/>
  <c r="Z1865" i="1"/>
  <c r="AA1865" i="1" s="1"/>
  <c r="AB1865" i="1"/>
  <c r="Z1866" i="1"/>
  <c r="AA1866" i="1" s="1"/>
  <c r="AB1866" i="1"/>
  <c r="Z1867" i="1"/>
  <c r="AA1867" i="1" s="1"/>
  <c r="AB1867" i="1"/>
  <c r="Z1868" i="1"/>
  <c r="AA1868" i="1" s="1"/>
  <c r="AB1868" i="1"/>
  <c r="Z1869" i="1"/>
  <c r="AA1869" i="1" s="1"/>
  <c r="AB1869" i="1"/>
  <c r="Z1870" i="1"/>
  <c r="AA1870" i="1" s="1"/>
  <c r="AB1870" i="1"/>
  <c r="Z1871" i="1"/>
  <c r="AA1871" i="1" s="1"/>
  <c r="AB1871" i="1"/>
  <c r="Z1872" i="1"/>
  <c r="AA1872" i="1" s="1"/>
  <c r="AB1872" i="1"/>
  <c r="Z1873" i="1"/>
  <c r="AA1873" i="1" s="1"/>
  <c r="AB1873" i="1"/>
  <c r="Z1874" i="1"/>
  <c r="AA1874" i="1" s="1"/>
  <c r="AB1874" i="1"/>
  <c r="Z1875" i="1"/>
  <c r="AA1875" i="1" s="1"/>
  <c r="AB1875" i="1"/>
  <c r="Z1876" i="1"/>
  <c r="AA1876" i="1" s="1"/>
  <c r="AB1876" i="1"/>
  <c r="Z1877" i="1"/>
  <c r="AA1877" i="1" s="1"/>
  <c r="AB1877" i="1"/>
  <c r="Z1878" i="1"/>
  <c r="AA1878" i="1" s="1"/>
  <c r="AB1878" i="1"/>
  <c r="Z1879" i="1"/>
  <c r="AA1879" i="1" s="1"/>
  <c r="AB1879" i="1"/>
  <c r="Z1880" i="1"/>
  <c r="AA1880" i="1" s="1"/>
  <c r="AB1880" i="1"/>
  <c r="Z1881" i="1"/>
  <c r="AA1881" i="1" s="1"/>
  <c r="AB1881" i="1"/>
  <c r="Z1882" i="1"/>
  <c r="AA1882" i="1" s="1"/>
  <c r="AB1882" i="1"/>
  <c r="Z1883" i="1"/>
  <c r="AA1883" i="1" s="1"/>
  <c r="AB1883" i="1"/>
  <c r="Z1884" i="1"/>
  <c r="AA1884" i="1" s="1"/>
  <c r="AB1884" i="1"/>
  <c r="Z1885" i="1"/>
  <c r="AA1885" i="1" s="1"/>
  <c r="AB1885" i="1"/>
  <c r="Z1886" i="1"/>
  <c r="AA1886" i="1" s="1"/>
  <c r="AB1886" i="1"/>
  <c r="Z1887" i="1"/>
  <c r="AA1887" i="1" s="1"/>
  <c r="AB1887" i="1"/>
  <c r="Z1888" i="1"/>
  <c r="AA1888" i="1" s="1"/>
  <c r="AB1888" i="1"/>
  <c r="Z1889" i="1"/>
  <c r="AA1889" i="1" s="1"/>
  <c r="AB1889" i="1"/>
  <c r="Z1890" i="1"/>
  <c r="AA1890" i="1" s="1"/>
  <c r="AB1890" i="1"/>
  <c r="Z1891" i="1"/>
  <c r="AA1891" i="1" s="1"/>
  <c r="AB1891" i="1"/>
  <c r="Z1892" i="1"/>
  <c r="AA1892" i="1" s="1"/>
  <c r="AB1892" i="1"/>
  <c r="Z1893" i="1"/>
  <c r="AA1893" i="1" s="1"/>
  <c r="AB1893" i="1"/>
  <c r="Z1894" i="1"/>
  <c r="AA1894" i="1" s="1"/>
  <c r="AB1894" i="1"/>
  <c r="Z1895" i="1"/>
  <c r="AA1895" i="1" s="1"/>
  <c r="AB1895" i="1"/>
  <c r="Z1896" i="1"/>
  <c r="AA1896" i="1" s="1"/>
  <c r="AB1896" i="1"/>
  <c r="Z1897" i="1"/>
  <c r="AA1897" i="1" s="1"/>
  <c r="AB1897" i="1"/>
  <c r="Z1898" i="1"/>
  <c r="AA1898" i="1" s="1"/>
  <c r="AB1898" i="1"/>
  <c r="Z1899" i="1"/>
  <c r="AA1899" i="1" s="1"/>
  <c r="AB1899" i="1"/>
  <c r="Z1900" i="1"/>
  <c r="AA1900" i="1" s="1"/>
  <c r="AB1900" i="1"/>
  <c r="Z1901" i="1"/>
  <c r="AA1901" i="1" s="1"/>
  <c r="AB1901" i="1"/>
  <c r="Z1902" i="1"/>
  <c r="AA1902" i="1" s="1"/>
  <c r="AB1902" i="1"/>
  <c r="Z1903" i="1"/>
  <c r="AA1903" i="1" s="1"/>
  <c r="AB1903" i="1"/>
  <c r="Z1904" i="1"/>
  <c r="AA1904" i="1" s="1"/>
  <c r="AB1904" i="1"/>
  <c r="Z1905" i="1"/>
  <c r="AA1905" i="1" s="1"/>
  <c r="AB1905" i="1"/>
  <c r="Z1906" i="1"/>
  <c r="AA1906" i="1" s="1"/>
  <c r="AB1906" i="1"/>
  <c r="Z1907" i="1"/>
  <c r="AA1907" i="1" s="1"/>
  <c r="AB1907" i="1"/>
  <c r="Z1908" i="1"/>
  <c r="AA1908" i="1" s="1"/>
  <c r="AB1908" i="1"/>
  <c r="Z1909" i="1"/>
  <c r="AA1909" i="1" s="1"/>
  <c r="AB1909" i="1"/>
  <c r="Z1910" i="1"/>
  <c r="AA1910" i="1" s="1"/>
  <c r="AB1910" i="1"/>
  <c r="Z1911" i="1"/>
  <c r="AA1911" i="1" s="1"/>
  <c r="AB1911" i="1"/>
  <c r="Z1912" i="1"/>
  <c r="AA1912" i="1" s="1"/>
  <c r="AB1912" i="1"/>
  <c r="Z1913" i="1"/>
  <c r="AA1913" i="1" s="1"/>
  <c r="AB1913" i="1"/>
  <c r="Z1914" i="1"/>
  <c r="AA1914" i="1" s="1"/>
  <c r="AB1914" i="1"/>
  <c r="Z1915" i="1"/>
  <c r="AA1915" i="1" s="1"/>
  <c r="AB1915" i="1"/>
  <c r="Z1916" i="1"/>
  <c r="AA1916" i="1" s="1"/>
  <c r="AB1916" i="1"/>
  <c r="Z1917" i="1"/>
  <c r="AA1917" i="1" s="1"/>
  <c r="AB1917" i="1"/>
  <c r="Z1918" i="1"/>
  <c r="AA1918" i="1" s="1"/>
  <c r="AB1918" i="1"/>
  <c r="Z1919" i="1"/>
  <c r="AA1919" i="1"/>
  <c r="AB1919" i="1"/>
  <c r="Z1920" i="1"/>
  <c r="AA1920" i="1" s="1"/>
  <c r="AB1920" i="1"/>
  <c r="Z1921" i="1"/>
  <c r="AA1921" i="1" s="1"/>
  <c r="AB1921" i="1"/>
  <c r="Z1922" i="1"/>
  <c r="AA1922" i="1" s="1"/>
  <c r="AB1922" i="1"/>
  <c r="Z1923" i="1"/>
  <c r="AA1923" i="1" s="1"/>
  <c r="AB1923" i="1"/>
  <c r="Z1924" i="1"/>
  <c r="AA1924" i="1" s="1"/>
  <c r="AB1924" i="1"/>
  <c r="Z1925" i="1"/>
  <c r="AA1925" i="1" s="1"/>
  <c r="AB1925" i="1"/>
  <c r="Z1926" i="1"/>
  <c r="AA1926" i="1" s="1"/>
  <c r="AB1926" i="1"/>
  <c r="Z1927" i="1"/>
  <c r="AA1927" i="1" s="1"/>
  <c r="AB1927" i="1"/>
  <c r="Z1928" i="1"/>
  <c r="AA1928" i="1" s="1"/>
  <c r="AB1928" i="1"/>
  <c r="Z1929" i="1"/>
  <c r="AA1929" i="1" s="1"/>
  <c r="AB1929" i="1"/>
  <c r="Z1930" i="1"/>
  <c r="AA1930" i="1" s="1"/>
  <c r="AB1930" i="1"/>
  <c r="Z1931" i="1"/>
  <c r="AA1931" i="1" s="1"/>
  <c r="AB1931" i="1"/>
  <c r="Z1932" i="1"/>
  <c r="AA1932" i="1" s="1"/>
  <c r="AB1932" i="1"/>
  <c r="Z1933" i="1"/>
  <c r="AA1933" i="1" s="1"/>
  <c r="AB1933" i="1"/>
  <c r="Z1934" i="1"/>
  <c r="AA1934" i="1" s="1"/>
  <c r="AB1934" i="1"/>
  <c r="Z1935" i="1"/>
  <c r="AA1935" i="1" s="1"/>
  <c r="AB1935" i="1"/>
  <c r="Z1936" i="1"/>
  <c r="AA1936" i="1" s="1"/>
  <c r="AB1936" i="1"/>
  <c r="Z1937" i="1"/>
  <c r="AA1937" i="1" s="1"/>
  <c r="AB1937" i="1"/>
  <c r="Z1938" i="1"/>
  <c r="AA1938" i="1" s="1"/>
  <c r="AB1938" i="1"/>
  <c r="Z1939" i="1"/>
  <c r="AA1939" i="1" s="1"/>
  <c r="AB1939" i="1"/>
  <c r="Z1940" i="1"/>
  <c r="AA1940" i="1" s="1"/>
  <c r="AB1940" i="1"/>
  <c r="Z1941" i="1"/>
  <c r="AA1941" i="1" s="1"/>
  <c r="AB1941" i="1"/>
  <c r="Z1942" i="1"/>
  <c r="AA1942" i="1" s="1"/>
  <c r="AB1942" i="1"/>
  <c r="Z1943" i="1"/>
  <c r="AA1943" i="1" s="1"/>
  <c r="AB1943" i="1"/>
  <c r="Z1944" i="1"/>
  <c r="AA1944" i="1" s="1"/>
  <c r="AB1944" i="1"/>
  <c r="Z1945" i="1"/>
  <c r="AA1945" i="1" s="1"/>
  <c r="AB1945" i="1"/>
  <c r="Z1946" i="1"/>
  <c r="AA1946" i="1" s="1"/>
  <c r="AB1946" i="1"/>
  <c r="Z1947" i="1"/>
  <c r="AA1947" i="1" s="1"/>
  <c r="AB1947" i="1"/>
  <c r="Z1948" i="1"/>
  <c r="AA1948" i="1" s="1"/>
  <c r="AB1948" i="1"/>
  <c r="Z1949" i="1"/>
  <c r="AA1949" i="1" s="1"/>
  <c r="AB1949" i="1"/>
  <c r="Z1950" i="1"/>
  <c r="AA1950" i="1" s="1"/>
  <c r="AB1950" i="1"/>
  <c r="Z1951" i="1"/>
  <c r="AA1951" i="1" s="1"/>
  <c r="AB1951" i="1"/>
  <c r="Z1952" i="1"/>
  <c r="AA1952" i="1" s="1"/>
  <c r="AB1952" i="1"/>
  <c r="Z1953" i="1"/>
  <c r="AA1953" i="1" s="1"/>
  <c r="AB1953" i="1"/>
  <c r="Z1954" i="1"/>
  <c r="AA1954" i="1" s="1"/>
  <c r="AB1954" i="1"/>
  <c r="Z1955" i="1"/>
  <c r="AA1955" i="1" s="1"/>
  <c r="AB1955" i="1"/>
  <c r="Z1956" i="1"/>
  <c r="AA1956" i="1" s="1"/>
  <c r="AB1956" i="1"/>
  <c r="Z1957" i="1"/>
  <c r="AA1957" i="1" s="1"/>
  <c r="AB1957" i="1"/>
  <c r="Z1958" i="1"/>
  <c r="AA1958" i="1" s="1"/>
  <c r="AB1958" i="1"/>
  <c r="Z1959" i="1"/>
  <c r="AA1959" i="1" s="1"/>
  <c r="AB1959" i="1"/>
  <c r="Z1960" i="1"/>
  <c r="AA1960" i="1" s="1"/>
  <c r="AB1960" i="1"/>
  <c r="Z1961" i="1"/>
  <c r="AA1961" i="1" s="1"/>
  <c r="AB1961" i="1"/>
  <c r="Z1962" i="1"/>
  <c r="AA1962" i="1" s="1"/>
  <c r="AB1962" i="1"/>
  <c r="Z1963" i="1"/>
  <c r="AA1963" i="1" s="1"/>
  <c r="AB1963" i="1"/>
  <c r="Z1964" i="1"/>
  <c r="AA1964" i="1" s="1"/>
  <c r="AB1964" i="1"/>
  <c r="Z1965" i="1"/>
  <c r="AA1965" i="1" s="1"/>
  <c r="AB1965" i="1"/>
  <c r="Z1966" i="1"/>
  <c r="AA1966" i="1" s="1"/>
  <c r="AB1966" i="1"/>
  <c r="Z1967" i="1"/>
  <c r="AA1967" i="1" s="1"/>
  <c r="AB1967" i="1"/>
  <c r="Z1968" i="1"/>
  <c r="AA1968" i="1" s="1"/>
  <c r="AB1968" i="1"/>
  <c r="Z1969" i="1"/>
  <c r="AA1969" i="1" s="1"/>
  <c r="AB1969" i="1"/>
  <c r="Z1970" i="1"/>
  <c r="AA1970" i="1" s="1"/>
  <c r="AB1970" i="1"/>
  <c r="Z1971" i="1"/>
  <c r="AA1971" i="1" s="1"/>
  <c r="AB1971" i="1"/>
  <c r="Z1972" i="1"/>
  <c r="AA1972" i="1" s="1"/>
  <c r="AB1972" i="1"/>
  <c r="Z1973" i="1"/>
  <c r="AA1973" i="1" s="1"/>
  <c r="AB1973" i="1"/>
  <c r="Z1974" i="1"/>
  <c r="AA1974" i="1" s="1"/>
  <c r="AB1974" i="1"/>
  <c r="Z1975" i="1"/>
  <c r="AA1975" i="1" s="1"/>
  <c r="AB1975" i="1"/>
  <c r="Z1976" i="1"/>
  <c r="AA1976" i="1" s="1"/>
  <c r="AB1976" i="1"/>
  <c r="Z1977" i="1"/>
  <c r="AA1977" i="1" s="1"/>
  <c r="AB1977" i="1"/>
  <c r="Z1978" i="1"/>
  <c r="AA1978" i="1" s="1"/>
  <c r="AB1978" i="1"/>
  <c r="Z1979" i="1"/>
  <c r="AA1979" i="1" s="1"/>
  <c r="AB1979" i="1"/>
  <c r="Z1980" i="1"/>
  <c r="AA1980" i="1" s="1"/>
  <c r="AB1980" i="1"/>
  <c r="Z1981" i="1"/>
  <c r="AA1981" i="1" s="1"/>
  <c r="AB1981" i="1"/>
  <c r="Z1982" i="1"/>
  <c r="AA1982" i="1" s="1"/>
  <c r="AB1982" i="1"/>
  <c r="Z1983" i="1"/>
  <c r="AA1983" i="1" s="1"/>
  <c r="AB1983" i="1"/>
  <c r="Z1984" i="1"/>
  <c r="AA1984" i="1" s="1"/>
  <c r="AB1984" i="1"/>
  <c r="Z1985" i="1"/>
  <c r="AA1985" i="1" s="1"/>
  <c r="AB1985" i="1"/>
  <c r="Z1986" i="1"/>
  <c r="AA1986" i="1" s="1"/>
  <c r="AB1986" i="1"/>
  <c r="Z1987" i="1"/>
  <c r="AA1987" i="1" s="1"/>
  <c r="AB1987" i="1"/>
  <c r="Z1988" i="1"/>
  <c r="AA1988" i="1" s="1"/>
  <c r="AB1988" i="1"/>
  <c r="Z1989" i="1"/>
  <c r="AA1989" i="1" s="1"/>
  <c r="AB1989" i="1"/>
  <c r="Z1990" i="1"/>
  <c r="AA1990" i="1" s="1"/>
  <c r="AB1990" i="1"/>
  <c r="Z1991" i="1"/>
  <c r="AA1991" i="1" s="1"/>
  <c r="AB1991" i="1"/>
  <c r="Z1992" i="1"/>
  <c r="AA1992" i="1" s="1"/>
  <c r="AB1992" i="1"/>
  <c r="Z1993" i="1"/>
  <c r="AA1993" i="1" s="1"/>
  <c r="AB1993" i="1"/>
  <c r="Z1994" i="1"/>
  <c r="AA1994" i="1" s="1"/>
  <c r="AB1994" i="1"/>
  <c r="Z1995" i="1"/>
  <c r="AA1995" i="1" s="1"/>
  <c r="AB1995" i="1"/>
  <c r="Z1996" i="1"/>
  <c r="AA1996" i="1" s="1"/>
  <c r="AB1996" i="1"/>
  <c r="Z1997" i="1"/>
  <c r="AA1997" i="1" s="1"/>
  <c r="AB1997" i="1"/>
  <c r="Z1998" i="1"/>
  <c r="AA1998" i="1" s="1"/>
  <c r="AB1998" i="1"/>
  <c r="Z1999" i="1"/>
  <c r="AA1999" i="1" s="1"/>
  <c r="AB1999" i="1"/>
  <c r="Z2000" i="1"/>
  <c r="AA2000" i="1" s="1"/>
  <c r="AB2000" i="1"/>
  <c r="Z2001" i="1"/>
  <c r="AA2001" i="1" s="1"/>
  <c r="AB2001" i="1"/>
  <c r="Z2002" i="1"/>
  <c r="AA2002" i="1" s="1"/>
  <c r="AB2002" i="1"/>
  <c r="Z2003" i="1"/>
  <c r="AA2003" i="1" s="1"/>
  <c r="AB2003" i="1"/>
  <c r="Z2004" i="1"/>
  <c r="AA2004" i="1" s="1"/>
  <c r="AB2004" i="1"/>
  <c r="Z2005" i="1"/>
  <c r="AA2005" i="1" s="1"/>
  <c r="AB2005" i="1"/>
  <c r="Z2006" i="1"/>
  <c r="AA2006" i="1" s="1"/>
  <c r="AB2006" i="1"/>
  <c r="Z2007" i="1"/>
  <c r="AA2007" i="1" s="1"/>
  <c r="AB2007" i="1"/>
  <c r="Z2008" i="1"/>
  <c r="AA2008" i="1" s="1"/>
  <c r="AB2008" i="1"/>
  <c r="Z2009" i="1"/>
  <c r="AA2009" i="1" s="1"/>
  <c r="AB2009" i="1"/>
  <c r="Z2010" i="1"/>
  <c r="AA2010" i="1" s="1"/>
  <c r="AB2010" i="1"/>
  <c r="Z2011" i="1"/>
  <c r="AA2011" i="1" s="1"/>
  <c r="AB2011" i="1"/>
  <c r="Z2012" i="1"/>
  <c r="AA2012" i="1" s="1"/>
  <c r="AB2012" i="1"/>
  <c r="Z2013" i="1"/>
  <c r="AA2013" i="1" s="1"/>
  <c r="AB2013" i="1"/>
  <c r="Z2014" i="1"/>
  <c r="AA2014" i="1" s="1"/>
  <c r="AB2014" i="1"/>
  <c r="Z2015" i="1"/>
  <c r="AA2015" i="1" s="1"/>
  <c r="AB2015" i="1"/>
  <c r="Z2016" i="1"/>
  <c r="AA2016" i="1" s="1"/>
  <c r="AB2016" i="1"/>
  <c r="Z2017" i="1"/>
  <c r="AA2017" i="1" s="1"/>
  <c r="AB2017" i="1"/>
  <c r="Z2018" i="1"/>
  <c r="AA2018" i="1" s="1"/>
  <c r="AB2018" i="1"/>
  <c r="Z2019" i="1"/>
  <c r="AA2019" i="1" s="1"/>
  <c r="AB2019" i="1"/>
  <c r="Z2020" i="1"/>
  <c r="AA2020" i="1" s="1"/>
  <c r="AB2020" i="1"/>
  <c r="Z2021" i="1"/>
  <c r="AA2021" i="1" s="1"/>
  <c r="AB2021" i="1"/>
  <c r="Z2022" i="1"/>
  <c r="AA2022" i="1" s="1"/>
  <c r="AB2022" i="1"/>
  <c r="Z2023" i="1"/>
  <c r="AA2023" i="1" s="1"/>
  <c r="AB2023" i="1"/>
  <c r="Z2024" i="1"/>
  <c r="AA2024" i="1" s="1"/>
  <c r="AB2024" i="1"/>
  <c r="Z2025" i="1"/>
  <c r="AA2025" i="1" s="1"/>
  <c r="AB2025" i="1"/>
  <c r="Z2026" i="1"/>
  <c r="AA2026" i="1" s="1"/>
  <c r="AB2026" i="1"/>
  <c r="Z2027" i="1"/>
  <c r="AA2027" i="1" s="1"/>
  <c r="AB2027" i="1"/>
  <c r="Z2028" i="1"/>
  <c r="AA2028" i="1" s="1"/>
  <c r="AB2028" i="1"/>
  <c r="Z2029" i="1"/>
  <c r="AA2029" i="1" s="1"/>
  <c r="AB2029" i="1"/>
  <c r="Z2030" i="1"/>
  <c r="AA2030" i="1" s="1"/>
  <c r="AB2030" i="1"/>
  <c r="Z2031" i="1"/>
  <c r="AA2031" i="1" s="1"/>
  <c r="AB2031" i="1"/>
  <c r="Z2032" i="1"/>
  <c r="AA2032" i="1" s="1"/>
  <c r="AB2032" i="1"/>
  <c r="Z2033" i="1"/>
  <c r="AA2033" i="1" s="1"/>
  <c r="AB2033" i="1"/>
  <c r="Z2034" i="1"/>
  <c r="AA2034" i="1" s="1"/>
  <c r="AB2034" i="1"/>
  <c r="Z2035" i="1"/>
  <c r="AA2035" i="1" s="1"/>
  <c r="AB2035" i="1"/>
  <c r="Z2036" i="1"/>
  <c r="AA2036" i="1" s="1"/>
  <c r="AB2036" i="1"/>
  <c r="Z2037" i="1"/>
  <c r="AA2037" i="1" s="1"/>
  <c r="AB2037" i="1"/>
  <c r="Z2038" i="1"/>
  <c r="AA2038" i="1" s="1"/>
  <c r="AB2038" i="1"/>
  <c r="Z2039" i="1"/>
  <c r="AA2039" i="1" s="1"/>
  <c r="AB2039" i="1"/>
  <c r="Z2040" i="1"/>
  <c r="AA2040" i="1" s="1"/>
  <c r="AB2040" i="1"/>
  <c r="Z2041" i="1"/>
  <c r="AA2041" i="1" s="1"/>
  <c r="AB2041" i="1"/>
  <c r="Z2042" i="1"/>
  <c r="AA2042" i="1" s="1"/>
  <c r="AB2042" i="1"/>
  <c r="Z2043" i="1"/>
  <c r="AA2043" i="1" s="1"/>
  <c r="AB2043" i="1"/>
  <c r="Z2044" i="1"/>
  <c r="AA2044" i="1" s="1"/>
  <c r="AB2044" i="1"/>
  <c r="Z2045" i="1"/>
  <c r="AA2045" i="1" s="1"/>
  <c r="AB2045" i="1"/>
  <c r="Z2046" i="1"/>
  <c r="AA2046" i="1" s="1"/>
  <c r="AB2046" i="1"/>
  <c r="Z2047" i="1"/>
  <c r="AA2047" i="1" s="1"/>
  <c r="AB2047" i="1"/>
  <c r="Z2048" i="1"/>
  <c r="AA2048" i="1" s="1"/>
  <c r="AB2048" i="1"/>
  <c r="Z2049" i="1"/>
  <c r="AA2049" i="1" s="1"/>
  <c r="AB2049" i="1"/>
  <c r="Z2050" i="1"/>
  <c r="AA2050" i="1" s="1"/>
  <c r="AB2050" i="1"/>
  <c r="Z2051" i="1"/>
  <c r="AA2051" i="1" s="1"/>
  <c r="AB2051" i="1"/>
  <c r="Z2052" i="1"/>
  <c r="AA2052" i="1" s="1"/>
  <c r="AB2052" i="1"/>
  <c r="Z2053" i="1"/>
  <c r="AA2053" i="1" s="1"/>
  <c r="AB2053" i="1"/>
  <c r="Z2054" i="1"/>
  <c r="AA2054" i="1" s="1"/>
  <c r="AB2054" i="1"/>
  <c r="Z2055" i="1"/>
  <c r="AA2055" i="1" s="1"/>
  <c r="AB2055" i="1"/>
  <c r="Z2056" i="1"/>
  <c r="AA2056" i="1" s="1"/>
  <c r="AB2056" i="1"/>
  <c r="Z2057" i="1"/>
  <c r="AA2057" i="1" s="1"/>
  <c r="AB2057" i="1"/>
  <c r="Z2058" i="1"/>
  <c r="AA2058" i="1" s="1"/>
  <c r="AB2058" i="1"/>
  <c r="Z2059" i="1"/>
  <c r="AA2059" i="1" s="1"/>
  <c r="AB2059" i="1"/>
  <c r="Z2060" i="1"/>
  <c r="AA2060" i="1" s="1"/>
  <c r="AB2060" i="1"/>
  <c r="Z2061" i="1"/>
  <c r="AA2061" i="1" s="1"/>
  <c r="AB2061" i="1"/>
  <c r="Z2062" i="1"/>
  <c r="AA2062" i="1" s="1"/>
  <c r="AB2062" i="1"/>
  <c r="Z2063" i="1"/>
  <c r="AA2063" i="1" s="1"/>
  <c r="AB2063" i="1"/>
  <c r="Z2064" i="1"/>
  <c r="AA2064" i="1" s="1"/>
  <c r="AB2064" i="1"/>
  <c r="Z2065" i="1"/>
  <c r="AA2065" i="1" s="1"/>
  <c r="AB2065" i="1"/>
  <c r="Z2066" i="1"/>
  <c r="AA2066" i="1" s="1"/>
  <c r="AB2066" i="1"/>
  <c r="Z2067" i="1"/>
  <c r="AA2067" i="1" s="1"/>
  <c r="AB2067" i="1"/>
  <c r="Z2068" i="1"/>
  <c r="AA2068" i="1" s="1"/>
  <c r="AB2068" i="1"/>
  <c r="Z2069" i="1"/>
  <c r="AA2069" i="1" s="1"/>
  <c r="AB2069" i="1"/>
  <c r="Z2070" i="1"/>
  <c r="AA2070" i="1" s="1"/>
  <c r="AB2070" i="1"/>
  <c r="Z2071" i="1"/>
  <c r="AA2071" i="1" s="1"/>
  <c r="AB2071" i="1"/>
  <c r="Z2072" i="1"/>
  <c r="AA2072" i="1" s="1"/>
  <c r="AB2072" i="1"/>
  <c r="Z2073" i="1"/>
  <c r="AA2073" i="1" s="1"/>
  <c r="AB2073" i="1"/>
  <c r="Z2074" i="1"/>
  <c r="AA2074" i="1" s="1"/>
  <c r="AB2074" i="1"/>
  <c r="Z2075" i="1"/>
  <c r="AA2075" i="1" s="1"/>
  <c r="AB2075" i="1"/>
  <c r="Z2076" i="1"/>
  <c r="AA2076" i="1" s="1"/>
  <c r="AB2076" i="1"/>
  <c r="Z2077" i="1"/>
  <c r="AA2077" i="1" s="1"/>
  <c r="AB2077" i="1"/>
  <c r="Z2078" i="1"/>
  <c r="AA2078" i="1" s="1"/>
  <c r="AB2078" i="1"/>
  <c r="Z2079" i="1"/>
  <c r="AA2079" i="1" s="1"/>
  <c r="AB2079" i="1"/>
  <c r="Z2080" i="1"/>
  <c r="AA2080" i="1" s="1"/>
  <c r="AB2080" i="1"/>
  <c r="Z2081" i="1"/>
  <c r="AA2081" i="1" s="1"/>
  <c r="AB2081" i="1"/>
  <c r="Z2082" i="1"/>
  <c r="AA2082" i="1" s="1"/>
  <c r="AB2082" i="1"/>
  <c r="Z2083" i="1"/>
  <c r="AA2083" i="1" s="1"/>
  <c r="AB2083" i="1"/>
  <c r="Z2084" i="1"/>
  <c r="AA2084" i="1" s="1"/>
  <c r="AB2084" i="1"/>
  <c r="Z2085" i="1"/>
  <c r="AA2085" i="1" s="1"/>
  <c r="AB2085" i="1"/>
  <c r="Z2086" i="1"/>
  <c r="AA2086" i="1" s="1"/>
  <c r="AB2086" i="1"/>
  <c r="Z2087" i="1"/>
  <c r="AA2087" i="1" s="1"/>
  <c r="AB2087" i="1"/>
  <c r="Z2088" i="1"/>
  <c r="AA2088" i="1" s="1"/>
  <c r="AB2088" i="1"/>
  <c r="Z2089" i="1"/>
  <c r="AA2089" i="1" s="1"/>
  <c r="AB2089" i="1"/>
  <c r="Z2090" i="1"/>
  <c r="AA2090" i="1" s="1"/>
  <c r="AB2090" i="1"/>
  <c r="Z2091" i="1"/>
  <c r="AA2091" i="1" s="1"/>
  <c r="AB2091" i="1"/>
  <c r="Z2092" i="1"/>
  <c r="AA2092" i="1" s="1"/>
  <c r="AB2092" i="1"/>
  <c r="Z2093" i="1"/>
  <c r="AA2093" i="1" s="1"/>
  <c r="AB2093" i="1"/>
  <c r="Z2094" i="1"/>
  <c r="AA2094" i="1" s="1"/>
  <c r="AB2094" i="1"/>
  <c r="Z2095" i="1"/>
  <c r="AA2095" i="1" s="1"/>
  <c r="AB2095" i="1"/>
  <c r="Z2096" i="1"/>
  <c r="AA2096" i="1" s="1"/>
  <c r="AB2096" i="1"/>
  <c r="Z2097" i="1"/>
  <c r="AA2097" i="1" s="1"/>
  <c r="AB2097" i="1"/>
  <c r="Z2098" i="1"/>
  <c r="AA2098" i="1" s="1"/>
  <c r="AB2098" i="1"/>
  <c r="Z2099" i="1"/>
  <c r="AA2099" i="1" s="1"/>
  <c r="AB2099" i="1"/>
  <c r="Z2100" i="1"/>
  <c r="AA2100" i="1" s="1"/>
  <c r="AB2100" i="1"/>
  <c r="Z2101" i="1"/>
  <c r="AA2101" i="1" s="1"/>
  <c r="AB2101" i="1"/>
  <c r="Z2102" i="1"/>
  <c r="AA2102" i="1" s="1"/>
  <c r="AB2102" i="1"/>
  <c r="Z2103" i="1"/>
  <c r="AA2103" i="1" s="1"/>
  <c r="AB2103" i="1"/>
  <c r="Z2104" i="1"/>
  <c r="AA2104" i="1" s="1"/>
  <c r="AB2104" i="1"/>
  <c r="Z2105" i="1"/>
  <c r="AA2105" i="1" s="1"/>
  <c r="AB2105" i="1"/>
  <c r="Z2106" i="1"/>
  <c r="AA2106" i="1" s="1"/>
  <c r="AB2106" i="1"/>
  <c r="Z2107" i="1"/>
  <c r="AA2107" i="1" s="1"/>
  <c r="AB2107" i="1"/>
  <c r="Z2108" i="1"/>
  <c r="AA2108" i="1" s="1"/>
  <c r="AB2108" i="1"/>
  <c r="Z2109" i="1"/>
  <c r="AA2109" i="1" s="1"/>
  <c r="AB2109" i="1"/>
  <c r="Z2110" i="1"/>
  <c r="AA2110" i="1" s="1"/>
  <c r="AB2110" i="1"/>
  <c r="Z2111" i="1"/>
  <c r="AA2111" i="1" s="1"/>
  <c r="AB2111" i="1"/>
  <c r="Z2112" i="1"/>
  <c r="AA2112" i="1" s="1"/>
  <c r="AB2112" i="1"/>
  <c r="Z2113" i="1"/>
  <c r="AA2113" i="1" s="1"/>
  <c r="AB2113" i="1"/>
  <c r="Z2114" i="1"/>
  <c r="AA2114" i="1" s="1"/>
  <c r="AB2114" i="1"/>
  <c r="Z2115" i="1"/>
  <c r="AA2115" i="1" s="1"/>
  <c r="AB2115" i="1"/>
  <c r="Z2116" i="1"/>
  <c r="AA2116" i="1" s="1"/>
  <c r="AB2116" i="1"/>
  <c r="Z2117" i="1"/>
  <c r="AA2117" i="1" s="1"/>
  <c r="AB2117" i="1"/>
  <c r="Z2118" i="1"/>
  <c r="AA2118" i="1" s="1"/>
  <c r="AB2118" i="1"/>
  <c r="Z2119" i="1"/>
  <c r="AA2119" i="1" s="1"/>
  <c r="AB2119" i="1"/>
  <c r="Z2120" i="1"/>
  <c r="AA2120" i="1" s="1"/>
  <c r="AB2120" i="1"/>
  <c r="Z2121" i="1"/>
  <c r="AA2121" i="1" s="1"/>
  <c r="AB2121" i="1"/>
  <c r="Z2122" i="1"/>
  <c r="AA2122" i="1" s="1"/>
  <c r="AB2122" i="1"/>
  <c r="Z2123" i="1"/>
  <c r="AA2123" i="1" s="1"/>
  <c r="AB2123" i="1"/>
  <c r="Z2124" i="1"/>
  <c r="AA2124" i="1" s="1"/>
  <c r="AB2124" i="1"/>
  <c r="Z2125" i="1"/>
  <c r="AA2125" i="1" s="1"/>
  <c r="AB2125" i="1"/>
  <c r="Z2126" i="1"/>
  <c r="AA2126" i="1" s="1"/>
  <c r="AB2126" i="1"/>
  <c r="Z2127" i="1"/>
  <c r="AA2127" i="1" s="1"/>
  <c r="AB2127" i="1"/>
  <c r="Z2128" i="1"/>
  <c r="AA2128" i="1" s="1"/>
  <c r="AB2128" i="1"/>
  <c r="Z2129" i="1"/>
  <c r="AA2129" i="1" s="1"/>
  <c r="AB2129" i="1"/>
  <c r="Z2130" i="1"/>
  <c r="AA2130" i="1" s="1"/>
  <c r="AB2130" i="1"/>
  <c r="Z2131" i="1"/>
  <c r="AA2131" i="1" s="1"/>
  <c r="AB2131" i="1"/>
  <c r="Z2132" i="1"/>
  <c r="AA2132" i="1" s="1"/>
  <c r="AB2132" i="1"/>
  <c r="Z2133" i="1"/>
  <c r="AA2133" i="1" s="1"/>
  <c r="AB2133" i="1"/>
  <c r="Z2134" i="1"/>
  <c r="AA2134" i="1" s="1"/>
  <c r="AB2134" i="1"/>
  <c r="Z2135" i="1"/>
  <c r="AA2135" i="1" s="1"/>
  <c r="AB2135" i="1"/>
  <c r="Z2136" i="1"/>
  <c r="AA2136" i="1" s="1"/>
  <c r="AB2136" i="1"/>
  <c r="Z2137" i="1"/>
  <c r="AA2137" i="1" s="1"/>
  <c r="AB2137" i="1"/>
  <c r="Z2138" i="1"/>
  <c r="AA2138" i="1" s="1"/>
  <c r="AB2138" i="1"/>
  <c r="Z2139" i="1"/>
  <c r="AA2139" i="1" s="1"/>
  <c r="AB2139" i="1"/>
  <c r="Z2140" i="1"/>
  <c r="AA2140" i="1" s="1"/>
  <c r="AB2140" i="1"/>
  <c r="Z2141" i="1"/>
  <c r="AA2141" i="1" s="1"/>
  <c r="AB2141" i="1"/>
  <c r="Z2142" i="1"/>
  <c r="AA2142" i="1" s="1"/>
  <c r="AB2142" i="1"/>
  <c r="Z2143" i="1"/>
  <c r="AA2143" i="1" s="1"/>
  <c r="AB2143" i="1"/>
  <c r="Z2144" i="1"/>
  <c r="AA2144" i="1" s="1"/>
  <c r="AB2144" i="1"/>
  <c r="Z2145" i="1"/>
  <c r="AA2145" i="1" s="1"/>
  <c r="AB2145" i="1"/>
  <c r="Z2146" i="1"/>
  <c r="AA2146" i="1" s="1"/>
  <c r="AB2146" i="1"/>
  <c r="Z2147" i="1"/>
  <c r="AA2147" i="1" s="1"/>
  <c r="AB2147" i="1"/>
  <c r="Z2148" i="1"/>
  <c r="AA2148" i="1" s="1"/>
  <c r="AB2148" i="1"/>
  <c r="Z2149" i="1"/>
  <c r="AA2149" i="1" s="1"/>
  <c r="AB2149" i="1"/>
  <c r="Z2150" i="1"/>
  <c r="AA2150" i="1" s="1"/>
  <c r="AB2150" i="1"/>
  <c r="Z2151" i="1"/>
  <c r="AA2151" i="1" s="1"/>
  <c r="AB2151" i="1"/>
  <c r="Z2152" i="1"/>
  <c r="AA2152" i="1" s="1"/>
  <c r="AB2152" i="1"/>
  <c r="Z2153" i="1"/>
  <c r="AA2153" i="1" s="1"/>
  <c r="AB2153" i="1"/>
  <c r="Z2154" i="1"/>
  <c r="AA2154" i="1" s="1"/>
  <c r="AB2154" i="1"/>
  <c r="Z2155" i="1"/>
  <c r="AA2155" i="1" s="1"/>
  <c r="AB2155" i="1"/>
  <c r="Z2156" i="1"/>
  <c r="AA2156" i="1" s="1"/>
  <c r="AB2156" i="1"/>
  <c r="Z2157" i="1"/>
  <c r="AA2157" i="1" s="1"/>
  <c r="AB2157" i="1"/>
  <c r="Z2158" i="1"/>
  <c r="AA2158" i="1" s="1"/>
  <c r="AB2158" i="1"/>
  <c r="Z2159" i="1"/>
  <c r="AA2159" i="1" s="1"/>
  <c r="AB2159" i="1"/>
  <c r="Z2160" i="1"/>
  <c r="AA2160" i="1" s="1"/>
  <c r="AB2160" i="1"/>
  <c r="Z2161" i="1"/>
  <c r="AA2161" i="1" s="1"/>
  <c r="AB2161" i="1"/>
  <c r="Z2162" i="1"/>
  <c r="AA2162" i="1" s="1"/>
  <c r="AB2162" i="1"/>
  <c r="Z2163" i="1"/>
  <c r="AA2163" i="1" s="1"/>
  <c r="AB2163" i="1"/>
  <c r="Z2164" i="1"/>
  <c r="AA2164" i="1" s="1"/>
  <c r="AB2164" i="1"/>
  <c r="Z2165" i="1"/>
  <c r="AA2165" i="1" s="1"/>
  <c r="AB2165" i="1"/>
  <c r="Z2166" i="1"/>
  <c r="AA2166" i="1" s="1"/>
  <c r="AB2166" i="1"/>
  <c r="Z2167" i="1"/>
  <c r="AA2167" i="1" s="1"/>
  <c r="AB2167" i="1"/>
  <c r="Z2168" i="1"/>
  <c r="AA2168" i="1" s="1"/>
  <c r="AB2168" i="1"/>
  <c r="Z2169" i="1"/>
  <c r="AA2169" i="1" s="1"/>
  <c r="AB2169" i="1"/>
  <c r="Z2170" i="1"/>
  <c r="AA2170" i="1" s="1"/>
  <c r="AB2170" i="1"/>
  <c r="Z2171" i="1"/>
  <c r="AA2171" i="1" s="1"/>
  <c r="AB2171" i="1"/>
  <c r="Z2172" i="1"/>
  <c r="AA2172" i="1" s="1"/>
  <c r="AB2172" i="1"/>
  <c r="Z2173" i="1"/>
  <c r="AA2173" i="1" s="1"/>
  <c r="AB2173" i="1"/>
  <c r="Z2174" i="1"/>
  <c r="AA2174" i="1" s="1"/>
  <c r="AB2174" i="1"/>
  <c r="Z2175" i="1"/>
  <c r="AA2175" i="1" s="1"/>
  <c r="AB2175" i="1"/>
  <c r="Z2176" i="1"/>
  <c r="AA2176" i="1" s="1"/>
  <c r="AB2176" i="1"/>
  <c r="Z2177" i="1"/>
  <c r="AA2177" i="1" s="1"/>
  <c r="AB2177" i="1"/>
  <c r="Z2178" i="1"/>
  <c r="AA2178" i="1" s="1"/>
  <c r="AB2178" i="1"/>
  <c r="Z2179" i="1"/>
  <c r="AA2179" i="1" s="1"/>
  <c r="AB2179" i="1"/>
  <c r="Z2180" i="1"/>
  <c r="AA2180" i="1" s="1"/>
  <c r="AB2180" i="1"/>
  <c r="Z2181" i="1"/>
  <c r="AA2181" i="1" s="1"/>
  <c r="AB2181" i="1"/>
  <c r="Z2182" i="1"/>
  <c r="AA2182" i="1" s="1"/>
  <c r="AB2182" i="1"/>
  <c r="Z2183" i="1"/>
  <c r="AA2183" i="1" s="1"/>
  <c r="AB2183" i="1"/>
  <c r="Z2184" i="1"/>
  <c r="AA2184" i="1" s="1"/>
  <c r="AB2184" i="1"/>
  <c r="Z2185" i="1"/>
  <c r="AA2185" i="1" s="1"/>
  <c r="AB2185" i="1"/>
  <c r="Z2186" i="1"/>
  <c r="AA2186" i="1" s="1"/>
  <c r="AB2186" i="1"/>
  <c r="Z2187" i="1"/>
  <c r="AA2187" i="1" s="1"/>
  <c r="AB2187" i="1"/>
  <c r="Z2188" i="1"/>
  <c r="AA2188" i="1" s="1"/>
  <c r="AB2188" i="1"/>
  <c r="Z2189" i="1"/>
  <c r="AA2189" i="1" s="1"/>
  <c r="AB2189" i="1"/>
  <c r="Z2190" i="1"/>
  <c r="AA2190" i="1" s="1"/>
  <c r="AB2190" i="1"/>
  <c r="Z2191" i="1"/>
  <c r="AA2191" i="1" s="1"/>
  <c r="AB2191" i="1"/>
  <c r="Z2192" i="1"/>
  <c r="AA2192" i="1" s="1"/>
  <c r="AB2192" i="1"/>
  <c r="Z2193" i="1"/>
  <c r="AA2193" i="1" s="1"/>
  <c r="AB2193" i="1"/>
  <c r="Z2194" i="1"/>
  <c r="AA2194" i="1" s="1"/>
  <c r="AB2194" i="1"/>
  <c r="Z2195" i="1"/>
  <c r="AA2195" i="1" s="1"/>
  <c r="AB2195" i="1"/>
  <c r="Z2196" i="1"/>
  <c r="AA2196" i="1" s="1"/>
  <c r="AB2196" i="1"/>
  <c r="Z2197" i="1"/>
  <c r="AA2197" i="1" s="1"/>
  <c r="AB2197" i="1"/>
  <c r="Z2198" i="1"/>
  <c r="AA2198" i="1" s="1"/>
  <c r="AB2198" i="1"/>
  <c r="Z2199" i="1"/>
  <c r="AA2199" i="1" s="1"/>
  <c r="AB2199" i="1"/>
  <c r="Z2200" i="1"/>
  <c r="AA2200" i="1" s="1"/>
  <c r="AB2200" i="1"/>
  <c r="Z2201" i="1"/>
  <c r="AA2201" i="1" s="1"/>
  <c r="AB2201" i="1"/>
  <c r="Z2202" i="1"/>
  <c r="AA2202" i="1" s="1"/>
  <c r="AB2202" i="1"/>
  <c r="Z2203" i="1"/>
  <c r="AA2203" i="1" s="1"/>
  <c r="AB2203" i="1"/>
  <c r="Z2204" i="1"/>
  <c r="AA2204" i="1" s="1"/>
  <c r="AB2204" i="1"/>
  <c r="Z2205" i="1"/>
  <c r="AA2205" i="1" s="1"/>
  <c r="AB2205" i="1"/>
  <c r="Z2206" i="1"/>
  <c r="AA2206" i="1" s="1"/>
  <c r="AB2206" i="1"/>
  <c r="Z2207" i="1"/>
  <c r="AA2207" i="1" s="1"/>
  <c r="AB2207" i="1"/>
  <c r="Z2208" i="1"/>
  <c r="AA2208" i="1" s="1"/>
  <c r="AB2208" i="1"/>
  <c r="Z2209" i="1"/>
  <c r="AA2209" i="1" s="1"/>
  <c r="AB2209" i="1"/>
  <c r="Z2210" i="1"/>
  <c r="AA2210" i="1" s="1"/>
  <c r="AB2210" i="1"/>
  <c r="Z2211" i="1"/>
  <c r="AA2211" i="1" s="1"/>
  <c r="AB2211" i="1"/>
  <c r="Z2212" i="1"/>
  <c r="AA2212" i="1" s="1"/>
  <c r="AB2212" i="1"/>
  <c r="Z2213" i="1"/>
  <c r="AA2213" i="1" s="1"/>
  <c r="AB2213" i="1"/>
  <c r="Z2214" i="1"/>
  <c r="AA2214" i="1" s="1"/>
  <c r="AB2214" i="1"/>
  <c r="Z2215" i="1"/>
  <c r="AA2215" i="1" s="1"/>
  <c r="AB2215" i="1"/>
  <c r="Z2216" i="1"/>
  <c r="AA2216" i="1" s="1"/>
  <c r="AB2216" i="1"/>
  <c r="Z2217" i="1"/>
  <c r="AA2217" i="1" s="1"/>
  <c r="AB2217" i="1"/>
  <c r="Z2218" i="1"/>
  <c r="AA2218" i="1" s="1"/>
  <c r="AB2218" i="1"/>
  <c r="Z2219" i="1"/>
  <c r="AA2219" i="1" s="1"/>
  <c r="AB2219" i="1"/>
  <c r="Z2220" i="1"/>
  <c r="AA2220" i="1" s="1"/>
  <c r="AB2220" i="1"/>
  <c r="Z2221" i="1"/>
  <c r="AA2221" i="1" s="1"/>
  <c r="AB2221" i="1"/>
  <c r="Z2222" i="1"/>
  <c r="AA2222" i="1" s="1"/>
  <c r="AB2222" i="1"/>
  <c r="Z2223" i="1"/>
  <c r="AA2223" i="1" s="1"/>
  <c r="AB2223" i="1"/>
  <c r="Z2224" i="1"/>
  <c r="AA2224" i="1" s="1"/>
  <c r="AB2224" i="1"/>
  <c r="Z2225" i="1"/>
  <c r="AA2225" i="1" s="1"/>
  <c r="AB2225" i="1"/>
  <c r="Z2226" i="1"/>
  <c r="AA2226" i="1" s="1"/>
  <c r="AB2226" i="1"/>
  <c r="Z2227" i="1"/>
  <c r="AA2227" i="1" s="1"/>
  <c r="AB2227" i="1"/>
  <c r="Z2228" i="1"/>
  <c r="AA2228" i="1" s="1"/>
  <c r="AB2228" i="1"/>
  <c r="Z2229" i="1"/>
  <c r="AA2229" i="1" s="1"/>
  <c r="AB2229" i="1"/>
  <c r="Z2230" i="1"/>
  <c r="AA2230" i="1" s="1"/>
  <c r="AB2230" i="1"/>
  <c r="Z2231" i="1"/>
  <c r="AA2231" i="1" s="1"/>
  <c r="AB2231" i="1"/>
  <c r="Z2232" i="1"/>
  <c r="AA2232" i="1" s="1"/>
  <c r="AB2232" i="1"/>
  <c r="Z2233" i="1"/>
  <c r="AA2233" i="1" s="1"/>
  <c r="AB2233" i="1"/>
  <c r="Z2234" i="1"/>
  <c r="AA2234" i="1" s="1"/>
  <c r="AB2234" i="1"/>
  <c r="Z2235" i="1"/>
  <c r="AA2235" i="1" s="1"/>
  <c r="AB2235" i="1"/>
  <c r="Z2236" i="1"/>
  <c r="AA2236" i="1" s="1"/>
  <c r="AB2236" i="1"/>
  <c r="Z2237" i="1"/>
  <c r="AA2237" i="1" s="1"/>
  <c r="AB2237" i="1"/>
  <c r="Z2238" i="1"/>
  <c r="AA2238" i="1" s="1"/>
  <c r="AB2238" i="1"/>
  <c r="Z2239" i="1"/>
  <c r="AA2239" i="1" s="1"/>
  <c r="AB2239" i="1"/>
  <c r="Z2240" i="1"/>
  <c r="AA2240" i="1" s="1"/>
  <c r="AB2240" i="1"/>
  <c r="Z2241" i="1"/>
  <c r="AA2241" i="1" s="1"/>
  <c r="AB2241" i="1"/>
  <c r="Z2242" i="1"/>
  <c r="AA2242" i="1" s="1"/>
  <c r="AB2242" i="1"/>
  <c r="Z2243" i="1"/>
  <c r="AA2243" i="1" s="1"/>
  <c r="AB2243" i="1"/>
  <c r="Z2244" i="1"/>
  <c r="AA2244" i="1" s="1"/>
  <c r="AB2244" i="1"/>
  <c r="Z2245" i="1"/>
  <c r="AA2245" i="1" s="1"/>
  <c r="AB2245" i="1"/>
  <c r="Z2246" i="1"/>
  <c r="AA2246" i="1" s="1"/>
  <c r="AB2246" i="1"/>
  <c r="Z2247" i="1"/>
  <c r="AA2247" i="1" s="1"/>
  <c r="AB2247" i="1"/>
  <c r="Z2248" i="1"/>
  <c r="AA2248" i="1" s="1"/>
  <c r="AB2248" i="1"/>
  <c r="Z2249" i="1"/>
  <c r="AA2249" i="1" s="1"/>
  <c r="AB2249" i="1"/>
  <c r="Z2250" i="1"/>
  <c r="AA2250" i="1" s="1"/>
  <c r="AB2250" i="1"/>
  <c r="Z2251" i="1"/>
  <c r="AA2251" i="1" s="1"/>
  <c r="AB2251" i="1"/>
  <c r="Z2252" i="1"/>
  <c r="AA2252" i="1" s="1"/>
  <c r="AB2252" i="1"/>
  <c r="Z2253" i="1"/>
  <c r="AA2253" i="1" s="1"/>
  <c r="AB2253" i="1"/>
  <c r="Z2254" i="1"/>
  <c r="AA2254" i="1" s="1"/>
  <c r="AB2254" i="1"/>
  <c r="Z2255" i="1"/>
  <c r="AA2255" i="1" s="1"/>
  <c r="AB2255" i="1"/>
  <c r="Z2256" i="1"/>
  <c r="AA2256" i="1" s="1"/>
  <c r="AB2256" i="1"/>
  <c r="Z2257" i="1"/>
  <c r="AA2257" i="1" s="1"/>
  <c r="AB2257" i="1"/>
  <c r="Z2258" i="1"/>
  <c r="AA2258" i="1" s="1"/>
  <c r="AB2258" i="1"/>
  <c r="Z2259" i="1"/>
  <c r="AA2259" i="1" s="1"/>
  <c r="AB2259" i="1"/>
  <c r="Z2260" i="1"/>
  <c r="AA2260" i="1" s="1"/>
  <c r="AB2260" i="1"/>
  <c r="Z2261" i="1"/>
  <c r="AA2261" i="1" s="1"/>
  <c r="AB2261" i="1"/>
  <c r="Z2262" i="1"/>
  <c r="AA2262" i="1" s="1"/>
  <c r="AB2262" i="1"/>
  <c r="Z2263" i="1"/>
  <c r="AA2263" i="1" s="1"/>
  <c r="AB2263" i="1"/>
  <c r="Z2264" i="1"/>
  <c r="AA2264" i="1" s="1"/>
  <c r="AB2264" i="1"/>
  <c r="Z2265" i="1"/>
  <c r="AA2265" i="1" s="1"/>
  <c r="AB2265" i="1"/>
  <c r="Z2266" i="1"/>
  <c r="AA2266" i="1" s="1"/>
  <c r="AB2266" i="1"/>
  <c r="Z2267" i="1"/>
  <c r="AA2267" i="1" s="1"/>
  <c r="AB2267" i="1"/>
  <c r="Z2268" i="1"/>
  <c r="AA2268" i="1" s="1"/>
  <c r="AB2268" i="1"/>
  <c r="Z2269" i="1"/>
  <c r="AA2269" i="1" s="1"/>
  <c r="AB2269" i="1"/>
  <c r="Z2270" i="1"/>
  <c r="AA2270" i="1" s="1"/>
  <c r="AB2270" i="1"/>
  <c r="Z2271" i="1"/>
  <c r="AA2271" i="1" s="1"/>
  <c r="AB2271" i="1"/>
  <c r="Z2272" i="1"/>
  <c r="AA2272" i="1" s="1"/>
  <c r="AB2272" i="1"/>
  <c r="Z2273" i="1"/>
  <c r="AA2273" i="1" s="1"/>
  <c r="AB2273" i="1"/>
  <c r="Z2274" i="1"/>
  <c r="AA2274" i="1" s="1"/>
  <c r="AB2274" i="1"/>
  <c r="Z2275" i="1"/>
  <c r="AA2275" i="1" s="1"/>
  <c r="AB2275" i="1"/>
  <c r="Z2276" i="1"/>
  <c r="AA2276" i="1" s="1"/>
  <c r="AB2276" i="1"/>
  <c r="Z2277" i="1"/>
  <c r="AA2277" i="1" s="1"/>
  <c r="AB2277" i="1"/>
  <c r="Z2278" i="1"/>
  <c r="AA2278" i="1" s="1"/>
  <c r="AB2278" i="1"/>
  <c r="Z2279" i="1"/>
  <c r="AA2279" i="1" s="1"/>
  <c r="AB2279" i="1"/>
  <c r="Z2280" i="1"/>
  <c r="AA2280" i="1" s="1"/>
  <c r="AB2280" i="1"/>
  <c r="Z2281" i="1"/>
  <c r="AA2281" i="1" s="1"/>
  <c r="AB2281" i="1"/>
  <c r="Z2282" i="1"/>
  <c r="AA2282" i="1" s="1"/>
  <c r="AB2282" i="1"/>
  <c r="Z2283" i="1"/>
  <c r="AA2283" i="1" s="1"/>
  <c r="AB2283" i="1"/>
  <c r="Z2284" i="1"/>
  <c r="AA2284" i="1" s="1"/>
  <c r="AB2284" i="1"/>
  <c r="Z2285" i="1"/>
  <c r="AA2285" i="1" s="1"/>
  <c r="AB2285" i="1"/>
  <c r="Z2286" i="1"/>
  <c r="AA2286" i="1" s="1"/>
  <c r="AB2286" i="1"/>
  <c r="Z2287" i="1"/>
  <c r="AA2287" i="1" s="1"/>
  <c r="AB2287" i="1"/>
  <c r="Z2288" i="1"/>
  <c r="AA2288" i="1" s="1"/>
  <c r="AB2288" i="1"/>
  <c r="Z2289" i="1"/>
  <c r="AA2289" i="1" s="1"/>
  <c r="AB2289" i="1"/>
  <c r="Z2290" i="1"/>
  <c r="AA2290" i="1" s="1"/>
  <c r="AB2290" i="1"/>
  <c r="Z2291" i="1"/>
  <c r="AA2291" i="1" s="1"/>
  <c r="AB2291" i="1"/>
  <c r="Z2292" i="1"/>
  <c r="AA2292" i="1" s="1"/>
  <c r="AB2292" i="1"/>
  <c r="Z2293" i="1"/>
  <c r="AA2293" i="1" s="1"/>
  <c r="AB2293" i="1"/>
  <c r="Z2294" i="1"/>
  <c r="AA2294" i="1" s="1"/>
  <c r="AB2294" i="1"/>
  <c r="Z2295" i="1"/>
  <c r="AA2295" i="1" s="1"/>
  <c r="AB2295" i="1"/>
  <c r="Z2296" i="1"/>
  <c r="AA2296" i="1" s="1"/>
  <c r="AB2296" i="1"/>
  <c r="Z2297" i="1"/>
  <c r="AA2297" i="1" s="1"/>
  <c r="AB2297" i="1"/>
  <c r="Z2298" i="1"/>
  <c r="AA2298" i="1" s="1"/>
  <c r="AB2298" i="1"/>
  <c r="Z2299" i="1"/>
  <c r="AA2299" i="1" s="1"/>
  <c r="AB2299" i="1"/>
  <c r="Z2300" i="1"/>
  <c r="AA2300" i="1" s="1"/>
  <c r="AB2300" i="1"/>
  <c r="Z2301" i="1"/>
  <c r="AA2301" i="1" s="1"/>
  <c r="AB2301" i="1"/>
  <c r="Z2302" i="1"/>
  <c r="AA2302" i="1" s="1"/>
  <c r="AB2302" i="1"/>
  <c r="Z2303" i="1"/>
  <c r="AA2303" i="1" s="1"/>
  <c r="AB2303" i="1"/>
  <c r="Z2304" i="1"/>
  <c r="AA2304" i="1" s="1"/>
  <c r="AB2304" i="1"/>
  <c r="Z2305" i="1"/>
  <c r="AA2305" i="1" s="1"/>
  <c r="AB2305" i="1"/>
  <c r="Z2306" i="1"/>
  <c r="AA2306" i="1" s="1"/>
  <c r="AB2306" i="1"/>
  <c r="Z2307" i="1"/>
  <c r="AA2307" i="1" s="1"/>
  <c r="AB2307" i="1"/>
  <c r="Z2308" i="1"/>
  <c r="AA2308" i="1" s="1"/>
  <c r="AB2308" i="1"/>
  <c r="Z2309" i="1"/>
  <c r="AA2309" i="1" s="1"/>
  <c r="AB2309" i="1"/>
  <c r="Z2310" i="1"/>
  <c r="AA2310" i="1" s="1"/>
  <c r="AB2310" i="1"/>
  <c r="Z2311" i="1"/>
  <c r="AA2311" i="1" s="1"/>
  <c r="AB2311" i="1"/>
  <c r="Z2312" i="1"/>
  <c r="AA2312" i="1" s="1"/>
  <c r="AB2312" i="1"/>
  <c r="Z2313" i="1"/>
  <c r="AA2313" i="1" s="1"/>
  <c r="AB2313" i="1"/>
  <c r="Z2314" i="1"/>
  <c r="AA2314" i="1" s="1"/>
  <c r="AB2314" i="1"/>
  <c r="Z2315" i="1"/>
  <c r="AA2315" i="1" s="1"/>
  <c r="AB2315" i="1"/>
  <c r="Z2316" i="1"/>
  <c r="AA2316" i="1" s="1"/>
  <c r="AB2316" i="1"/>
  <c r="Z2317" i="1"/>
  <c r="AA2317" i="1" s="1"/>
  <c r="AB2317" i="1"/>
  <c r="Z2318" i="1"/>
  <c r="AA2318" i="1" s="1"/>
  <c r="AB2318" i="1"/>
  <c r="Z2319" i="1"/>
  <c r="AA2319" i="1" s="1"/>
  <c r="AB2319" i="1"/>
  <c r="Z2320" i="1"/>
  <c r="AA2320" i="1" s="1"/>
  <c r="AB2320" i="1"/>
  <c r="Z2321" i="1"/>
  <c r="AA2321" i="1" s="1"/>
  <c r="AB2321" i="1"/>
  <c r="Z2322" i="1"/>
  <c r="AA2322" i="1" s="1"/>
  <c r="AB2322" i="1"/>
  <c r="Z2323" i="1"/>
  <c r="AA2323" i="1" s="1"/>
  <c r="AB2323" i="1"/>
  <c r="Z2324" i="1"/>
  <c r="AA2324" i="1" s="1"/>
  <c r="AB2324" i="1"/>
  <c r="Z2325" i="1"/>
  <c r="AA2325" i="1" s="1"/>
  <c r="AB2325" i="1"/>
  <c r="Z2326" i="1"/>
  <c r="AA2326" i="1" s="1"/>
  <c r="AB2326" i="1"/>
  <c r="Z2327" i="1"/>
  <c r="AA2327" i="1" s="1"/>
  <c r="AB2327" i="1"/>
  <c r="Z2328" i="1"/>
  <c r="AA2328" i="1" s="1"/>
  <c r="AB2328" i="1"/>
  <c r="Z2329" i="1"/>
  <c r="AA2329" i="1" s="1"/>
  <c r="AB2329" i="1"/>
  <c r="Z2330" i="1"/>
  <c r="AA2330" i="1" s="1"/>
  <c r="AB2330" i="1"/>
  <c r="Z2331" i="1"/>
  <c r="AA2331" i="1" s="1"/>
  <c r="AB2331" i="1"/>
  <c r="Z2332" i="1"/>
  <c r="AA2332" i="1" s="1"/>
  <c r="AB2332" i="1"/>
  <c r="Z2333" i="1"/>
  <c r="AA2333" i="1" s="1"/>
  <c r="AB2333" i="1"/>
  <c r="Z2334" i="1"/>
  <c r="AA2334" i="1" s="1"/>
  <c r="AB2334" i="1"/>
  <c r="Z2335" i="1"/>
  <c r="AA2335" i="1" s="1"/>
  <c r="AB2335" i="1"/>
  <c r="Z2336" i="1"/>
  <c r="AA2336" i="1" s="1"/>
  <c r="AB2336" i="1"/>
  <c r="Z2337" i="1"/>
  <c r="AA2337" i="1" s="1"/>
  <c r="AB2337" i="1"/>
  <c r="Z2338" i="1"/>
  <c r="AA2338" i="1" s="1"/>
  <c r="AB2338" i="1"/>
  <c r="Z2339" i="1"/>
  <c r="AA2339" i="1" s="1"/>
  <c r="AB2339" i="1"/>
  <c r="Z2340" i="1"/>
  <c r="AA2340" i="1" s="1"/>
  <c r="AB2340" i="1"/>
  <c r="Z2341" i="1"/>
  <c r="AA2341" i="1" s="1"/>
  <c r="AB2341" i="1"/>
  <c r="Z2342" i="1"/>
  <c r="AA2342" i="1" s="1"/>
  <c r="AB2342" i="1"/>
  <c r="Z2343" i="1"/>
  <c r="AA2343" i="1" s="1"/>
  <c r="AB2343" i="1"/>
  <c r="Z2344" i="1"/>
  <c r="AA2344" i="1" s="1"/>
  <c r="AB2344" i="1"/>
  <c r="Z2345" i="1"/>
  <c r="AA2345" i="1" s="1"/>
  <c r="AB2345" i="1"/>
  <c r="Z2346" i="1"/>
  <c r="AA2346" i="1" s="1"/>
  <c r="AB2346" i="1"/>
  <c r="Z2347" i="1"/>
  <c r="AA2347" i="1" s="1"/>
  <c r="AB2347" i="1"/>
  <c r="Z2348" i="1"/>
  <c r="AA2348" i="1" s="1"/>
  <c r="AB2348" i="1"/>
  <c r="Z2349" i="1"/>
  <c r="AA2349" i="1" s="1"/>
  <c r="AB2349" i="1"/>
  <c r="Z2350" i="1"/>
  <c r="AA2350" i="1" s="1"/>
  <c r="AB2350" i="1"/>
  <c r="Z2351" i="1"/>
  <c r="AA2351" i="1" s="1"/>
  <c r="AB2351" i="1"/>
  <c r="Z2352" i="1"/>
  <c r="AA2352" i="1" s="1"/>
  <c r="AB2352" i="1"/>
  <c r="Z2353" i="1"/>
  <c r="AA2353" i="1" s="1"/>
  <c r="AB2353" i="1"/>
  <c r="Z2354" i="1"/>
  <c r="AA2354" i="1" s="1"/>
  <c r="AB2354" i="1"/>
  <c r="Z2355" i="1"/>
  <c r="AA2355" i="1" s="1"/>
  <c r="AB2355" i="1"/>
  <c r="Z2356" i="1"/>
  <c r="AA2356" i="1" s="1"/>
  <c r="AB2356" i="1"/>
  <c r="Z2357" i="1"/>
  <c r="AA2357" i="1" s="1"/>
  <c r="AB2357" i="1"/>
  <c r="Z2358" i="1"/>
  <c r="AA2358" i="1" s="1"/>
  <c r="AB2358" i="1"/>
  <c r="Z2359" i="1"/>
  <c r="AA2359" i="1" s="1"/>
  <c r="AB2359" i="1"/>
  <c r="Z2360" i="1"/>
  <c r="AA2360" i="1" s="1"/>
  <c r="AB2360" i="1"/>
  <c r="Z2361" i="1"/>
  <c r="AA2361" i="1" s="1"/>
  <c r="AB2361" i="1"/>
  <c r="Z2362" i="1"/>
  <c r="AA2362" i="1" s="1"/>
  <c r="AB2362" i="1"/>
  <c r="Z2363" i="1"/>
  <c r="AA2363" i="1" s="1"/>
  <c r="AB2363" i="1"/>
  <c r="Z2364" i="1"/>
  <c r="AA2364" i="1" s="1"/>
  <c r="AB2364" i="1"/>
  <c r="Z2365" i="1"/>
  <c r="AA2365" i="1" s="1"/>
  <c r="AB2365" i="1"/>
  <c r="Z2366" i="1"/>
  <c r="AA2366" i="1" s="1"/>
  <c r="AB2366" i="1"/>
  <c r="Z2367" i="1"/>
  <c r="AA2367" i="1" s="1"/>
  <c r="AB2367" i="1"/>
  <c r="Z2368" i="1"/>
  <c r="AA2368" i="1" s="1"/>
  <c r="AB2368" i="1"/>
  <c r="Z2369" i="1"/>
  <c r="AA2369" i="1" s="1"/>
  <c r="AB2369" i="1"/>
  <c r="Z2370" i="1"/>
  <c r="AA2370" i="1" s="1"/>
  <c r="AB2370" i="1"/>
  <c r="Z2371" i="1"/>
  <c r="AA2371" i="1" s="1"/>
  <c r="AB2371" i="1"/>
  <c r="Z2372" i="1"/>
  <c r="AA2372" i="1" s="1"/>
  <c r="AB2372" i="1"/>
  <c r="Z2373" i="1"/>
  <c r="AA2373" i="1" s="1"/>
  <c r="AB2373" i="1"/>
  <c r="Z2374" i="1"/>
  <c r="AA2374" i="1" s="1"/>
  <c r="AB2374" i="1"/>
  <c r="Z2375" i="1"/>
  <c r="AA2375" i="1" s="1"/>
  <c r="AB2375" i="1"/>
  <c r="Z2376" i="1"/>
  <c r="AA2376" i="1" s="1"/>
  <c r="AB2376" i="1"/>
  <c r="Z2377" i="1"/>
  <c r="AA2377" i="1" s="1"/>
  <c r="AB2377" i="1"/>
  <c r="Z2378" i="1"/>
  <c r="AA2378" i="1" s="1"/>
  <c r="AB2378" i="1"/>
  <c r="Z2379" i="1"/>
  <c r="AA2379" i="1" s="1"/>
  <c r="AB2379" i="1"/>
  <c r="Z2380" i="1"/>
  <c r="AA2380" i="1" s="1"/>
  <c r="AB2380" i="1"/>
  <c r="Z2381" i="1"/>
  <c r="AA2381" i="1" s="1"/>
  <c r="AB2381" i="1"/>
  <c r="Z2382" i="1"/>
  <c r="AA2382" i="1" s="1"/>
  <c r="AB2382" i="1"/>
  <c r="Z2383" i="1"/>
  <c r="AA2383" i="1" s="1"/>
  <c r="AB2383" i="1"/>
  <c r="Z2384" i="1"/>
  <c r="AA2384" i="1" s="1"/>
  <c r="AB2384" i="1"/>
  <c r="Z2385" i="1"/>
  <c r="AA2385" i="1" s="1"/>
  <c r="AB2385" i="1"/>
  <c r="Z2386" i="1"/>
  <c r="AA2386" i="1" s="1"/>
  <c r="AB2386" i="1"/>
  <c r="Z2387" i="1"/>
  <c r="AA2387" i="1" s="1"/>
  <c r="AB2387" i="1"/>
  <c r="Z2388" i="1"/>
  <c r="AA2388" i="1" s="1"/>
  <c r="AB2388" i="1"/>
  <c r="Z2389" i="1"/>
  <c r="AA2389" i="1" s="1"/>
  <c r="AB2389" i="1"/>
  <c r="Z2390" i="1"/>
  <c r="AA2390" i="1" s="1"/>
  <c r="AB2390" i="1"/>
  <c r="Z2391" i="1"/>
  <c r="AA2391" i="1" s="1"/>
  <c r="AB2391" i="1"/>
  <c r="Z2392" i="1"/>
  <c r="AA2392" i="1" s="1"/>
  <c r="AB2392" i="1"/>
  <c r="Z2393" i="1"/>
  <c r="AA2393" i="1" s="1"/>
  <c r="AB2393" i="1"/>
  <c r="Z2394" i="1"/>
  <c r="AA2394" i="1" s="1"/>
  <c r="AB2394" i="1"/>
  <c r="Z2395" i="1"/>
  <c r="AA2395" i="1" s="1"/>
  <c r="AB2395" i="1"/>
  <c r="Z2396" i="1"/>
  <c r="AA2396" i="1" s="1"/>
  <c r="AB2396" i="1"/>
  <c r="Z2397" i="1"/>
  <c r="AA2397" i="1" s="1"/>
  <c r="AB2397" i="1"/>
  <c r="Z2398" i="1"/>
  <c r="AA2398" i="1" s="1"/>
  <c r="AB2398" i="1"/>
  <c r="Z2399" i="1"/>
  <c r="AA2399" i="1" s="1"/>
  <c r="AB2399" i="1"/>
  <c r="Z2400" i="1"/>
  <c r="AA2400" i="1" s="1"/>
  <c r="AB2400" i="1"/>
  <c r="Z2401" i="1"/>
  <c r="AA2401" i="1" s="1"/>
  <c r="AB2401" i="1"/>
  <c r="Z2402" i="1"/>
  <c r="AA2402" i="1" s="1"/>
  <c r="AB2402" i="1"/>
  <c r="Z2403" i="1"/>
  <c r="AA2403" i="1" s="1"/>
  <c r="AB2403" i="1"/>
  <c r="Z2404" i="1"/>
  <c r="AA2404" i="1" s="1"/>
  <c r="AB2404" i="1"/>
  <c r="Z2405" i="1"/>
  <c r="AA2405" i="1" s="1"/>
  <c r="AB2405" i="1"/>
  <c r="Z2406" i="1"/>
  <c r="AA2406" i="1" s="1"/>
  <c r="AB2406" i="1"/>
  <c r="Z2407" i="1"/>
  <c r="AA2407" i="1" s="1"/>
  <c r="AB2407" i="1"/>
  <c r="Z2408" i="1"/>
  <c r="AA2408" i="1" s="1"/>
  <c r="AB2408" i="1"/>
  <c r="Z2409" i="1"/>
  <c r="AA2409" i="1" s="1"/>
  <c r="AB2409" i="1"/>
  <c r="Z2410" i="1"/>
  <c r="AA2410" i="1" s="1"/>
  <c r="AB2410" i="1"/>
  <c r="Z2411" i="1"/>
  <c r="AA2411" i="1" s="1"/>
  <c r="AB2411" i="1"/>
  <c r="Z2412" i="1"/>
  <c r="AA2412" i="1" s="1"/>
  <c r="AB2412" i="1"/>
  <c r="Z2413" i="1"/>
  <c r="AA2413" i="1" s="1"/>
  <c r="AB2413" i="1"/>
  <c r="Z2414" i="1"/>
  <c r="AA2414" i="1" s="1"/>
  <c r="AB2414" i="1"/>
  <c r="Z2415" i="1"/>
  <c r="AA2415" i="1" s="1"/>
  <c r="AB2415" i="1"/>
  <c r="Z2416" i="1"/>
  <c r="AA2416" i="1" s="1"/>
  <c r="AB2416" i="1"/>
  <c r="Z2417" i="1"/>
  <c r="AA2417" i="1" s="1"/>
  <c r="AB2417" i="1"/>
  <c r="Z2418" i="1"/>
  <c r="AA2418" i="1" s="1"/>
  <c r="AB2418" i="1"/>
  <c r="Z2419" i="1"/>
  <c r="AA2419" i="1" s="1"/>
  <c r="AB2419" i="1"/>
  <c r="Z2420" i="1"/>
  <c r="AA2420" i="1" s="1"/>
  <c r="AB2420" i="1"/>
  <c r="Z2421" i="1"/>
  <c r="AA2421" i="1" s="1"/>
  <c r="AB2421" i="1"/>
  <c r="Z2422" i="1"/>
  <c r="AA2422" i="1" s="1"/>
  <c r="AB2422" i="1"/>
  <c r="Z2423" i="1"/>
  <c r="AA2423" i="1" s="1"/>
  <c r="AB2423" i="1"/>
  <c r="Z2424" i="1"/>
  <c r="AA2424" i="1" s="1"/>
  <c r="AB2424" i="1"/>
  <c r="Z2425" i="1"/>
  <c r="AA2425" i="1" s="1"/>
  <c r="AB2425" i="1"/>
  <c r="Z2426" i="1"/>
  <c r="AA2426" i="1" s="1"/>
  <c r="AB2426" i="1"/>
  <c r="Z2427" i="1"/>
  <c r="AA2427" i="1" s="1"/>
  <c r="AB2427" i="1"/>
  <c r="Z2428" i="1"/>
  <c r="AA2428" i="1" s="1"/>
  <c r="AB2428" i="1"/>
  <c r="Z2429" i="1"/>
  <c r="AA2429" i="1" s="1"/>
  <c r="AB2429" i="1"/>
  <c r="Z2430" i="1"/>
  <c r="AA2430" i="1" s="1"/>
  <c r="AB2430" i="1"/>
  <c r="Z2431" i="1"/>
  <c r="AA2431" i="1" s="1"/>
  <c r="AB2431" i="1"/>
  <c r="Z2432" i="1"/>
  <c r="AA2432" i="1" s="1"/>
  <c r="AB2432" i="1"/>
  <c r="Z2433" i="1"/>
  <c r="AA2433" i="1" s="1"/>
  <c r="AB2433" i="1"/>
  <c r="Z2434" i="1"/>
  <c r="AA2434" i="1" s="1"/>
  <c r="AB2434" i="1"/>
  <c r="Z2435" i="1"/>
  <c r="AA2435" i="1" s="1"/>
  <c r="AB2435" i="1"/>
  <c r="Z2436" i="1"/>
  <c r="AA2436" i="1" s="1"/>
  <c r="AB2436" i="1"/>
  <c r="Z2437" i="1"/>
  <c r="AA2437" i="1" s="1"/>
  <c r="AB2437" i="1"/>
  <c r="Z2438" i="1"/>
  <c r="AA2438" i="1" s="1"/>
  <c r="AB2438" i="1"/>
  <c r="Z2439" i="1"/>
  <c r="AA2439" i="1" s="1"/>
  <c r="AB2439" i="1"/>
  <c r="Z2440" i="1"/>
  <c r="AA2440" i="1" s="1"/>
  <c r="AB2440" i="1"/>
  <c r="Z2441" i="1"/>
  <c r="AA2441" i="1" s="1"/>
  <c r="AB2441" i="1"/>
  <c r="Z2442" i="1"/>
  <c r="AA2442" i="1" s="1"/>
  <c r="AB2442" i="1"/>
  <c r="Z2443" i="1"/>
  <c r="AA2443" i="1" s="1"/>
  <c r="AB2443" i="1"/>
  <c r="Z2444" i="1"/>
  <c r="AA2444" i="1" s="1"/>
  <c r="AB2444" i="1"/>
  <c r="Z2445" i="1"/>
  <c r="AA2445" i="1" s="1"/>
  <c r="AB2445" i="1"/>
  <c r="Z2446" i="1"/>
  <c r="AA2446" i="1" s="1"/>
  <c r="AB2446" i="1"/>
  <c r="Z2447" i="1"/>
  <c r="AA2447" i="1" s="1"/>
  <c r="AB2447" i="1"/>
  <c r="Z2448" i="1"/>
  <c r="AA2448" i="1" s="1"/>
  <c r="AB2448" i="1"/>
  <c r="Z2449" i="1"/>
  <c r="AA2449" i="1" s="1"/>
  <c r="AB2449" i="1"/>
  <c r="Z2450" i="1"/>
  <c r="AA2450" i="1" s="1"/>
  <c r="AB2450" i="1"/>
  <c r="Z2451" i="1"/>
  <c r="AA2451" i="1" s="1"/>
  <c r="AB2451" i="1"/>
  <c r="Z2452" i="1"/>
  <c r="AA2452" i="1" s="1"/>
  <c r="AB2452" i="1"/>
  <c r="Z2453" i="1"/>
  <c r="AA2453" i="1" s="1"/>
  <c r="AB2453" i="1"/>
  <c r="Z2454" i="1"/>
  <c r="AA2454" i="1" s="1"/>
  <c r="AB2454" i="1"/>
  <c r="Z2455" i="1"/>
  <c r="AA2455" i="1" s="1"/>
  <c r="AB2455" i="1"/>
  <c r="Z2456" i="1"/>
  <c r="AA2456" i="1" s="1"/>
  <c r="AB2456" i="1"/>
  <c r="Z2457" i="1"/>
  <c r="AA2457" i="1" s="1"/>
  <c r="AB2457" i="1"/>
  <c r="Z2458" i="1"/>
  <c r="AA2458" i="1" s="1"/>
  <c r="AB2458" i="1"/>
  <c r="Z2459" i="1"/>
  <c r="AA2459" i="1" s="1"/>
  <c r="AB2459" i="1"/>
  <c r="Z2460" i="1"/>
  <c r="AA2460" i="1" s="1"/>
  <c r="AB2460" i="1"/>
  <c r="Z2461" i="1"/>
  <c r="AA2461" i="1" s="1"/>
  <c r="AB2461" i="1"/>
  <c r="Z2462" i="1"/>
  <c r="AA2462" i="1" s="1"/>
  <c r="AB2462" i="1"/>
  <c r="Z2463" i="1"/>
  <c r="AA2463" i="1" s="1"/>
  <c r="AB2463" i="1"/>
  <c r="Z2464" i="1"/>
  <c r="AA2464" i="1" s="1"/>
  <c r="AB2464" i="1"/>
  <c r="Z2465" i="1"/>
  <c r="AA2465" i="1" s="1"/>
  <c r="AB2465" i="1"/>
  <c r="Z2466" i="1"/>
  <c r="AA2466" i="1" s="1"/>
  <c r="AB2466" i="1"/>
  <c r="Z2467" i="1"/>
  <c r="AA2467" i="1" s="1"/>
  <c r="AB2467" i="1"/>
  <c r="Z2468" i="1"/>
  <c r="AA2468" i="1" s="1"/>
  <c r="AB2468" i="1"/>
  <c r="Z2469" i="1"/>
  <c r="AA2469" i="1" s="1"/>
  <c r="AB2469" i="1"/>
  <c r="Z2470" i="1"/>
  <c r="AA2470" i="1" s="1"/>
  <c r="AB2470" i="1"/>
  <c r="Z2471" i="1"/>
  <c r="AA2471" i="1" s="1"/>
  <c r="AB2471" i="1"/>
  <c r="Z2472" i="1"/>
  <c r="AA2472" i="1" s="1"/>
  <c r="AB2472" i="1"/>
  <c r="Z2473" i="1"/>
  <c r="AA2473" i="1" s="1"/>
  <c r="AB2473" i="1"/>
  <c r="Z2474" i="1"/>
  <c r="AA2474" i="1" s="1"/>
  <c r="AB2474" i="1"/>
  <c r="Z2475" i="1"/>
  <c r="AA2475" i="1" s="1"/>
  <c r="AB2475" i="1"/>
  <c r="Z2476" i="1"/>
  <c r="AA2476" i="1" s="1"/>
  <c r="AB2476" i="1"/>
  <c r="Z2477" i="1"/>
  <c r="AA2477" i="1" s="1"/>
  <c r="AB2477" i="1"/>
  <c r="Z2478" i="1"/>
  <c r="AA2478" i="1" s="1"/>
  <c r="AB2478" i="1"/>
  <c r="Z2479" i="1"/>
  <c r="AA2479" i="1" s="1"/>
  <c r="AB2479" i="1"/>
  <c r="Z2480" i="1"/>
  <c r="AA2480" i="1" s="1"/>
  <c r="AB2480" i="1"/>
  <c r="Z2481" i="1"/>
  <c r="AA2481" i="1" s="1"/>
  <c r="AB2481" i="1"/>
  <c r="Z2482" i="1"/>
  <c r="AA2482" i="1" s="1"/>
  <c r="AB2482" i="1"/>
  <c r="Z2483" i="1"/>
  <c r="AA2483" i="1" s="1"/>
  <c r="AB2483" i="1"/>
  <c r="Z2484" i="1"/>
  <c r="AA2484" i="1" s="1"/>
  <c r="AB2484" i="1"/>
  <c r="Z2485" i="1"/>
  <c r="AA2485" i="1" s="1"/>
  <c r="AB2485" i="1"/>
  <c r="Z2486" i="1"/>
  <c r="AA2486" i="1" s="1"/>
  <c r="AB2486" i="1"/>
  <c r="Z2487" i="1"/>
  <c r="AA2487" i="1" s="1"/>
  <c r="AB2487" i="1"/>
  <c r="Z2488" i="1"/>
  <c r="AA2488" i="1" s="1"/>
  <c r="AB2488" i="1"/>
  <c r="Z2489" i="1"/>
  <c r="AA2489" i="1" s="1"/>
  <c r="AB2489" i="1"/>
  <c r="Z2490" i="1"/>
  <c r="AA2490" i="1" s="1"/>
  <c r="AB2490" i="1"/>
  <c r="Z2491" i="1"/>
  <c r="AA2491" i="1" s="1"/>
  <c r="AB2491" i="1"/>
  <c r="Z2492" i="1"/>
  <c r="AA2492" i="1" s="1"/>
  <c r="AB2492" i="1"/>
  <c r="Z2493" i="1"/>
  <c r="AA2493" i="1" s="1"/>
  <c r="AB2493" i="1"/>
  <c r="Z2494" i="1"/>
  <c r="AA2494" i="1" s="1"/>
  <c r="AB2494" i="1"/>
  <c r="Z2495" i="1"/>
  <c r="AA2495" i="1" s="1"/>
  <c r="AB2495" i="1"/>
  <c r="Z2496" i="1"/>
  <c r="AA2496" i="1" s="1"/>
  <c r="AB2496" i="1"/>
  <c r="Z2497" i="1"/>
  <c r="AA2497" i="1" s="1"/>
  <c r="AB2497" i="1"/>
  <c r="Z2498" i="1"/>
  <c r="AA2498" i="1" s="1"/>
  <c r="AB2498" i="1"/>
  <c r="Z2499" i="1"/>
  <c r="AA2499" i="1" s="1"/>
  <c r="AB2499" i="1"/>
  <c r="Z2500" i="1"/>
  <c r="AA2500" i="1" s="1"/>
  <c r="AB2500" i="1"/>
  <c r="Z2501" i="1"/>
  <c r="AA2501" i="1" s="1"/>
  <c r="AB2501" i="1"/>
  <c r="Z2502" i="1"/>
  <c r="AA2502" i="1" s="1"/>
  <c r="AB2502" i="1"/>
  <c r="Z2503" i="1"/>
  <c r="AA2503" i="1" s="1"/>
  <c r="AB2503" i="1"/>
  <c r="Z2504" i="1"/>
  <c r="AA2504" i="1" s="1"/>
  <c r="AB2504" i="1"/>
  <c r="Z2505" i="1"/>
  <c r="AA2505" i="1" s="1"/>
  <c r="AB2505" i="1"/>
  <c r="Z2506" i="1"/>
  <c r="AA2506" i="1" s="1"/>
  <c r="AB2506" i="1"/>
  <c r="Z2507" i="1"/>
  <c r="AA2507" i="1" s="1"/>
  <c r="AB2507" i="1"/>
  <c r="Z2508" i="1"/>
  <c r="AA2508" i="1" s="1"/>
  <c r="AB2508" i="1"/>
  <c r="Z2509" i="1"/>
  <c r="AA2509" i="1" s="1"/>
  <c r="AB2509" i="1"/>
  <c r="Z2510" i="1"/>
  <c r="AA2510" i="1" s="1"/>
  <c r="AB2510" i="1"/>
  <c r="Z2511" i="1"/>
  <c r="AA2511" i="1" s="1"/>
  <c r="AB2511" i="1"/>
  <c r="Z2512" i="1"/>
  <c r="AA2512" i="1" s="1"/>
  <c r="AB2512" i="1"/>
  <c r="Z2513" i="1"/>
  <c r="AA2513" i="1" s="1"/>
  <c r="AB2513" i="1"/>
  <c r="Z2514" i="1"/>
  <c r="AA2514" i="1" s="1"/>
  <c r="AB2514" i="1"/>
  <c r="Z2515" i="1"/>
  <c r="AA2515" i="1" s="1"/>
  <c r="AB2515" i="1"/>
  <c r="Z2516" i="1"/>
  <c r="AA2516" i="1" s="1"/>
  <c r="AB2516" i="1"/>
  <c r="Z2517" i="1"/>
  <c r="AA2517" i="1" s="1"/>
  <c r="AB2517" i="1"/>
  <c r="Z2518" i="1"/>
  <c r="AA2518" i="1" s="1"/>
  <c r="AB2518" i="1"/>
  <c r="Z2519" i="1"/>
  <c r="AA2519" i="1" s="1"/>
  <c r="AB2519" i="1"/>
  <c r="Z2520" i="1"/>
  <c r="AA2520" i="1" s="1"/>
  <c r="AB2520" i="1"/>
  <c r="Z2521" i="1"/>
  <c r="AA2521" i="1" s="1"/>
  <c r="AB2521" i="1"/>
  <c r="Z2522" i="1"/>
  <c r="AA2522" i="1" s="1"/>
  <c r="AB2522" i="1"/>
  <c r="Z2523" i="1"/>
  <c r="AA2523" i="1" s="1"/>
  <c r="AB2523" i="1"/>
  <c r="Z2524" i="1"/>
  <c r="AA2524" i="1" s="1"/>
  <c r="AB2524" i="1"/>
  <c r="Z2525" i="1"/>
  <c r="AA2525" i="1" s="1"/>
  <c r="AB2525" i="1"/>
  <c r="Z2526" i="1"/>
  <c r="AA2526" i="1" s="1"/>
  <c r="AB2526" i="1"/>
  <c r="Z2527" i="1"/>
  <c r="AA2527" i="1" s="1"/>
  <c r="AB2527" i="1"/>
  <c r="Z2528" i="1"/>
  <c r="AA2528" i="1" s="1"/>
  <c r="AB2528" i="1"/>
  <c r="Z2529" i="1"/>
  <c r="AA2529" i="1" s="1"/>
  <c r="AB2529" i="1"/>
  <c r="Z2530" i="1"/>
  <c r="AA2530" i="1" s="1"/>
  <c r="AB2530" i="1"/>
  <c r="Z2531" i="1"/>
  <c r="AA2531" i="1" s="1"/>
  <c r="AB2531" i="1"/>
  <c r="Z2532" i="1"/>
  <c r="AA2532" i="1" s="1"/>
  <c r="AB2532" i="1"/>
  <c r="Z2533" i="1"/>
  <c r="AA2533" i="1" s="1"/>
  <c r="AB2533" i="1"/>
  <c r="Z2534" i="1"/>
  <c r="AA2534" i="1" s="1"/>
  <c r="AB2534" i="1"/>
  <c r="Z2535" i="1"/>
  <c r="AA2535" i="1" s="1"/>
  <c r="AB2535" i="1"/>
  <c r="Z2536" i="1"/>
  <c r="AA2536" i="1" s="1"/>
  <c r="AB2536" i="1"/>
  <c r="Z2537" i="1"/>
  <c r="AA2537" i="1" s="1"/>
  <c r="AB2537" i="1"/>
  <c r="Z2538" i="1"/>
  <c r="AA2538" i="1" s="1"/>
  <c r="AB2538" i="1"/>
  <c r="Z2539" i="1"/>
  <c r="AA2539" i="1" s="1"/>
  <c r="AB2539" i="1"/>
  <c r="Z2540" i="1"/>
  <c r="AA2540" i="1" s="1"/>
  <c r="AB2540" i="1"/>
  <c r="Z2541" i="1"/>
  <c r="AA2541" i="1" s="1"/>
  <c r="AB2541" i="1"/>
  <c r="Z2542" i="1"/>
  <c r="AA2542" i="1" s="1"/>
  <c r="AB2542" i="1"/>
  <c r="Z2543" i="1"/>
  <c r="AA2543" i="1" s="1"/>
  <c r="AB2543" i="1"/>
  <c r="Z2544" i="1"/>
  <c r="AA2544" i="1" s="1"/>
  <c r="AB2544" i="1"/>
  <c r="Z2545" i="1"/>
  <c r="AA2545" i="1" s="1"/>
  <c r="AB2545" i="1"/>
  <c r="Z2546" i="1"/>
  <c r="AA2546" i="1" s="1"/>
  <c r="AB2546" i="1"/>
  <c r="Z2547" i="1"/>
  <c r="AA2547" i="1" s="1"/>
  <c r="AB2547" i="1"/>
  <c r="Z2548" i="1"/>
  <c r="AA2548" i="1" s="1"/>
  <c r="AB2548" i="1"/>
  <c r="Z2549" i="1"/>
  <c r="AA2549" i="1" s="1"/>
  <c r="AB2549" i="1"/>
  <c r="Z2550" i="1"/>
  <c r="AA2550" i="1" s="1"/>
  <c r="AB2550" i="1"/>
  <c r="Z2551" i="1"/>
  <c r="AA2551" i="1" s="1"/>
  <c r="AB2551" i="1"/>
  <c r="Z2552" i="1"/>
  <c r="AA2552" i="1" s="1"/>
  <c r="AB2552" i="1"/>
  <c r="Z2553" i="1"/>
  <c r="AA2553" i="1" s="1"/>
  <c r="AB2553" i="1"/>
  <c r="Z2554" i="1"/>
  <c r="AA2554" i="1" s="1"/>
  <c r="AB2554" i="1"/>
  <c r="Z2555" i="1"/>
  <c r="AA2555" i="1" s="1"/>
  <c r="AB2555" i="1"/>
  <c r="Z2556" i="1"/>
  <c r="AA2556" i="1" s="1"/>
  <c r="AB2556" i="1"/>
  <c r="Z2557" i="1"/>
  <c r="AA2557" i="1" s="1"/>
  <c r="AB2557" i="1"/>
  <c r="Z2558" i="1"/>
  <c r="AA2558" i="1" s="1"/>
  <c r="AB2558" i="1"/>
  <c r="Z2559" i="1"/>
  <c r="AA2559" i="1" s="1"/>
  <c r="AB2559" i="1"/>
  <c r="Z2560" i="1"/>
  <c r="AA2560" i="1" s="1"/>
  <c r="AB2560" i="1"/>
  <c r="Z2561" i="1"/>
  <c r="AA2561" i="1" s="1"/>
  <c r="AB2561" i="1"/>
  <c r="Z2562" i="1"/>
  <c r="AA2562" i="1" s="1"/>
  <c r="AB2562" i="1"/>
  <c r="Z2563" i="1"/>
  <c r="AA2563" i="1" s="1"/>
  <c r="AB2563" i="1"/>
  <c r="Z2564" i="1"/>
  <c r="AA2564" i="1" s="1"/>
  <c r="AB2564" i="1"/>
  <c r="Z2565" i="1"/>
  <c r="AA2565" i="1" s="1"/>
  <c r="AB2565" i="1"/>
  <c r="Z2566" i="1"/>
  <c r="AA2566" i="1" s="1"/>
  <c r="AB2566" i="1"/>
  <c r="Z2567" i="1"/>
  <c r="AA2567" i="1" s="1"/>
  <c r="AB2567" i="1"/>
  <c r="Z2568" i="1"/>
  <c r="AA2568" i="1" s="1"/>
  <c r="AB2568" i="1"/>
  <c r="Z2569" i="1"/>
  <c r="AA2569" i="1" s="1"/>
  <c r="AB2569" i="1"/>
  <c r="Z2570" i="1"/>
  <c r="AA2570" i="1" s="1"/>
  <c r="AB2570" i="1"/>
  <c r="Z2571" i="1"/>
  <c r="AA2571" i="1" s="1"/>
  <c r="AB2571" i="1"/>
  <c r="Z2572" i="1"/>
  <c r="AA2572" i="1" s="1"/>
  <c r="AB2572" i="1"/>
  <c r="Z2573" i="1"/>
  <c r="AA2573" i="1" s="1"/>
  <c r="AB2573" i="1"/>
  <c r="Z2574" i="1"/>
  <c r="AA2574" i="1" s="1"/>
  <c r="AB2574" i="1"/>
  <c r="Z2575" i="1"/>
  <c r="AA2575" i="1" s="1"/>
  <c r="AB2575" i="1"/>
  <c r="Z2576" i="1"/>
  <c r="AA2576" i="1" s="1"/>
  <c r="AB2576" i="1"/>
  <c r="Z2577" i="1"/>
  <c r="AA2577" i="1" s="1"/>
  <c r="AB2577" i="1"/>
  <c r="Z2578" i="1"/>
  <c r="AA2578" i="1" s="1"/>
  <c r="AB2578" i="1"/>
  <c r="Z2579" i="1"/>
  <c r="AA2579" i="1" s="1"/>
  <c r="AB2579" i="1"/>
  <c r="Z2580" i="1"/>
  <c r="AA2580" i="1" s="1"/>
  <c r="AB2580" i="1"/>
  <c r="Z2581" i="1"/>
  <c r="AA2581" i="1" s="1"/>
  <c r="AB2581" i="1"/>
  <c r="Z2582" i="1"/>
  <c r="AA2582" i="1" s="1"/>
  <c r="AB2582" i="1"/>
  <c r="Z2583" i="1"/>
  <c r="AA2583" i="1" s="1"/>
  <c r="AB2583" i="1"/>
  <c r="Z2584" i="1"/>
  <c r="AA2584" i="1" s="1"/>
  <c r="AB2584" i="1"/>
  <c r="Z2585" i="1"/>
  <c r="AA2585" i="1" s="1"/>
  <c r="AB2585" i="1"/>
  <c r="Z2586" i="1"/>
  <c r="AA2586" i="1" s="1"/>
  <c r="AB2586" i="1"/>
  <c r="Z2587" i="1"/>
  <c r="AA2587" i="1" s="1"/>
  <c r="AB2587" i="1"/>
  <c r="Z2588" i="1"/>
  <c r="AA2588" i="1" s="1"/>
  <c r="AB2588" i="1"/>
  <c r="Z2589" i="1"/>
  <c r="AA2589" i="1" s="1"/>
  <c r="AB2589" i="1"/>
  <c r="Z2590" i="1"/>
  <c r="AA2590" i="1" s="1"/>
  <c r="AB2590" i="1"/>
  <c r="Z2591" i="1"/>
  <c r="AA2591" i="1" s="1"/>
  <c r="AB2591" i="1"/>
  <c r="Z2592" i="1"/>
  <c r="AA2592" i="1" s="1"/>
  <c r="AB2592" i="1"/>
  <c r="Z2593" i="1"/>
  <c r="AA2593" i="1" s="1"/>
  <c r="AB2593" i="1"/>
  <c r="Z2594" i="1"/>
  <c r="AA2594" i="1" s="1"/>
  <c r="AB2594" i="1"/>
  <c r="Z2595" i="1"/>
  <c r="AA2595" i="1" s="1"/>
  <c r="AB2595" i="1"/>
  <c r="Z2596" i="1"/>
  <c r="AA2596" i="1" s="1"/>
  <c r="AB2596" i="1"/>
  <c r="Z2597" i="1"/>
  <c r="AA2597" i="1" s="1"/>
  <c r="AB2597" i="1"/>
  <c r="Z2598" i="1"/>
  <c r="AA2598" i="1" s="1"/>
  <c r="AB2598" i="1"/>
  <c r="Z2599" i="1"/>
  <c r="AA2599" i="1" s="1"/>
  <c r="AB2599" i="1"/>
  <c r="Z2600" i="1"/>
  <c r="AA2600" i="1" s="1"/>
  <c r="AB2600" i="1"/>
  <c r="Z2601" i="1"/>
  <c r="AA2601" i="1" s="1"/>
  <c r="AB2601" i="1"/>
  <c r="Z2602" i="1"/>
  <c r="AA2602" i="1" s="1"/>
  <c r="AB2602" i="1"/>
  <c r="Z2603" i="1"/>
  <c r="AA2603" i="1" s="1"/>
  <c r="AB2603" i="1"/>
  <c r="Z2604" i="1"/>
  <c r="AA2604" i="1" s="1"/>
  <c r="AB2604" i="1"/>
  <c r="Z2605" i="1"/>
  <c r="AA2605" i="1" s="1"/>
  <c r="AB2605" i="1"/>
  <c r="Z2606" i="1"/>
  <c r="AA2606" i="1" s="1"/>
  <c r="AB2606" i="1"/>
  <c r="Z2607" i="1"/>
  <c r="AA2607" i="1" s="1"/>
  <c r="AB2607" i="1"/>
  <c r="Z2608" i="1"/>
  <c r="AA2608" i="1" s="1"/>
  <c r="AB2608" i="1"/>
  <c r="AA2609" i="1"/>
  <c r="AB2609" i="1"/>
  <c r="AA2610" i="1"/>
  <c r="AB2610" i="1"/>
  <c r="AA2611" i="1"/>
  <c r="AB2611" i="1"/>
  <c r="AA2612" i="1"/>
  <c r="AB2612" i="1"/>
  <c r="AA2613" i="1"/>
  <c r="AB2613" i="1"/>
  <c r="AA2614" i="1"/>
  <c r="AB2614" i="1"/>
  <c r="AA2615" i="1"/>
  <c r="AB2615" i="1"/>
  <c r="AA2616" i="1"/>
  <c r="AB2616" i="1"/>
  <c r="AA2617" i="1"/>
  <c r="AB2617" i="1"/>
  <c r="AA2618" i="1"/>
  <c r="AB2618" i="1"/>
  <c r="AA2619" i="1"/>
  <c r="AB2619" i="1"/>
  <c r="AA2620" i="1"/>
  <c r="AB2620" i="1"/>
  <c r="AA2621" i="1"/>
  <c r="AB2621" i="1"/>
  <c r="AA2622" i="1"/>
  <c r="AB2622" i="1"/>
  <c r="AA2623" i="1"/>
  <c r="AB2623" i="1"/>
  <c r="AA2624" i="1"/>
  <c r="AB2624" i="1"/>
  <c r="AA2625" i="1"/>
  <c r="AB2625" i="1"/>
  <c r="AA2626" i="1"/>
  <c r="AB2626" i="1"/>
  <c r="AA2627" i="1"/>
  <c r="AB2627" i="1"/>
  <c r="AA2628" i="1"/>
  <c r="AB2628" i="1"/>
  <c r="AA2629" i="1"/>
  <c r="AB2629" i="1"/>
  <c r="AA2630" i="1"/>
  <c r="AB2630" i="1"/>
  <c r="AA2631" i="1"/>
  <c r="AB2631" i="1"/>
  <c r="AA2632" i="1"/>
  <c r="AB2632" i="1"/>
  <c r="AA2633" i="1"/>
  <c r="AB2633" i="1"/>
  <c r="AA2634" i="1"/>
  <c r="AB2634" i="1"/>
  <c r="AA2635" i="1"/>
  <c r="AB2635" i="1"/>
  <c r="AA2636" i="1"/>
  <c r="AB2636" i="1"/>
  <c r="AA2637" i="1"/>
  <c r="AB2637" i="1"/>
  <c r="AA2638" i="1"/>
  <c r="AB2638" i="1"/>
  <c r="AA2639" i="1"/>
  <c r="AB2639" i="1"/>
  <c r="AA2640" i="1"/>
  <c r="AB2640" i="1"/>
  <c r="AA2641" i="1"/>
  <c r="AB2641" i="1"/>
  <c r="AA2642" i="1"/>
  <c r="AB2642" i="1"/>
  <c r="AA2643" i="1"/>
  <c r="AB2643" i="1"/>
  <c r="AA2644" i="1"/>
  <c r="AB2644" i="1"/>
  <c r="AA2645" i="1"/>
  <c r="AB2645" i="1"/>
  <c r="AA2646" i="1"/>
  <c r="AB2646" i="1"/>
  <c r="AA2647" i="1"/>
  <c r="AB2647" i="1"/>
  <c r="AA2648" i="1"/>
  <c r="AB2648" i="1"/>
  <c r="AA2649" i="1"/>
  <c r="AB2649" i="1"/>
  <c r="AA2650" i="1"/>
  <c r="AB2650" i="1"/>
  <c r="AA2651" i="1"/>
  <c r="AB2651" i="1"/>
  <c r="AA2652" i="1"/>
  <c r="AB2652" i="1"/>
  <c r="AA2653" i="1"/>
  <c r="AB2653" i="1"/>
  <c r="AA2654" i="1"/>
  <c r="AB2654" i="1"/>
  <c r="AA2655" i="1"/>
  <c r="AB2655" i="1"/>
  <c r="AA2656" i="1"/>
  <c r="AB2656" i="1"/>
  <c r="AA2657" i="1"/>
  <c r="AB2657" i="1"/>
  <c r="AA2658" i="1"/>
  <c r="AB2658" i="1"/>
  <c r="AA2659" i="1"/>
  <c r="AB2659" i="1"/>
  <c r="AA2660" i="1"/>
  <c r="AB2660" i="1"/>
  <c r="AA2661" i="1"/>
  <c r="AB2661" i="1"/>
  <c r="AA2662" i="1"/>
  <c r="AB2662" i="1"/>
  <c r="AA2663" i="1"/>
  <c r="AB2663" i="1"/>
  <c r="AA2664" i="1"/>
  <c r="AB2664" i="1"/>
  <c r="AA2665" i="1"/>
  <c r="AB2665" i="1"/>
  <c r="AA2666" i="1"/>
  <c r="AB2666" i="1"/>
  <c r="AA2667" i="1"/>
  <c r="AB2667" i="1"/>
  <c r="AA2668" i="1"/>
  <c r="AB2668" i="1"/>
  <c r="AA2669" i="1"/>
  <c r="AB2669" i="1"/>
  <c r="AA2670" i="1"/>
  <c r="AB2670" i="1"/>
  <c r="AA2671" i="1"/>
  <c r="AB2671" i="1"/>
  <c r="AA2672" i="1"/>
  <c r="AB2672" i="1"/>
  <c r="AA2673" i="1"/>
  <c r="AB2673" i="1"/>
  <c r="AA2674" i="1"/>
  <c r="AB2674" i="1"/>
  <c r="AA2675" i="1"/>
  <c r="AB2675" i="1"/>
  <c r="AA2676" i="1"/>
  <c r="AB2676" i="1"/>
  <c r="AA2677" i="1"/>
  <c r="AB2677" i="1"/>
  <c r="AA2678" i="1"/>
  <c r="AB2678" i="1"/>
  <c r="AA2679" i="1"/>
  <c r="AB2679" i="1"/>
  <c r="Z2680" i="1"/>
  <c r="AA2680" i="1" s="1"/>
  <c r="AB2680" i="1"/>
  <c r="Z2681" i="1"/>
  <c r="AA2681" i="1" s="1"/>
  <c r="AB2681" i="1"/>
  <c r="Z2682" i="1"/>
  <c r="AA2682" i="1" s="1"/>
  <c r="AB2682" i="1"/>
  <c r="Z2683" i="1"/>
  <c r="AA2683" i="1" s="1"/>
  <c r="AB2683" i="1"/>
  <c r="Z2684" i="1"/>
  <c r="AA2684" i="1" s="1"/>
  <c r="AB2684" i="1"/>
  <c r="Z2685" i="1"/>
  <c r="AA2685" i="1" s="1"/>
  <c r="AB2685" i="1"/>
  <c r="Z2686" i="1"/>
  <c r="AA2686" i="1" s="1"/>
  <c r="AB2686" i="1"/>
  <c r="Z2687" i="1"/>
  <c r="AA2687" i="1" s="1"/>
  <c r="AB2687" i="1"/>
  <c r="Z2688" i="1"/>
  <c r="AA2688" i="1" s="1"/>
  <c r="AB2688" i="1"/>
  <c r="Z2689" i="1"/>
  <c r="AA2689" i="1" s="1"/>
  <c r="AB2689" i="1"/>
  <c r="Z2690" i="1"/>
  <c r="AA2690" i="1" s="1"/>
  <c r="AB2690" i="1"/>
  <c r="Z2691" i="1"/>
  <c r="AA2691" i="1" s="1"/>
  <c r="AB2691" i="1"/>
  <c r="Z2692" i="1"/>
  <c r="AA2692" i="1" s="1"/>
  <c r="AB2692" i="1"/>
  <c r="Z2693" i="1"/>
  <c r="AA2693" i="1" s="1"/>
  <c r="AB2693" i="1"/>
  <c r="Z2694" i="1"/>
  <c r="AA2694" i="1" s="1"/>
  <c r="AB2694" i="1"/>
  <c r="Z2695" i="1"/>
  <c r="AA2695" i="1" s="1"/>
  <c r="AB2695" i="1"/>
  <c r="Z2696" i="1"/>
  <c r="AA2696" i="1" s="1"/>
  <c r="AB2696" i="1"/>
  <c r="Z2697" i="1"/>
  <c r="AA2697" i="1" s="1"/>
  <c r="AB2697" i="1"/>
  <c r="Z2698" i="1"/>
  <c r="AA2698" i="1" s="1"/>
  <c r="AB2698" i="1"/>
  <c r="Z2699" i="1"/>
  <c r="AA2699" i="1" s="1"/>
  <c r="AB2699" i="1"/>
  <c r="Z2700" i="1"/>
  <c r="AA2700" i="1" s="1"/>
  <c r="AB2700" i="1"/>
  <c r="Z2701" i="1"/>
  <c r="AA2701" i="1" s="1"/>
  <c r="AB2701" i="1"/>
  <c r="Z2702" i="1"/>
  <c r="AA2702" i="1" s="1"/>
  <c r="AB2702" i="1"/>
  <c r="Z2703" i="1"/>
  <c r="AA2703" i="1" s="1"/>
  <c r="AB2703" i="1"/>
  <c r="Z2704" i="1"/>
  <c r="AA2704" i="1" s="1"/>
  <c r="AB2704" i="1"/>
  <c r="Z2705" i="1"/>
  <c r="AA2705" i="1" s="1"/>
  <c r="AB2705" i="1"/>
  <c r="Z2706" i="1"/>
  <c r="AA2706" i="1" s="1"/>
  <c r="AB2706" i="1"/>
  <c r="Z2707" i="1"/>
  <c r="AA2707" i="1" s="1"/>
  <c r="AB2707" i="1"/>
  <c r="Z2708" i="1"/>
  <c r="AA2708" i="1" s="1"/>
  <c r="AB2708" i="1"/>
  <c r="Z2709" i="1"/>
  <c r="AA2709" i="1" s="1"/>
  <c r="AB2709" i="1"/>
  <c r="Z2710" i="1"/>
  <c r="AA2710" i="1" s="1"/>
  <c r="AB2710" i="1"/>
  <c r="Z2711" i="1"/>
  <c r="AA2711" i="1" s="1"/>
  <c r="AB2711" i="1"/>
  <c r="Z2712" i="1"/>
  <c r="AA2712" i="1" s="1"/>
  <c r="AB2712" i="1"/>
  <c r="Z2713" i="1"/>
  <c r="AA2713" i="1" s="1"/>
  <c r="AB2713" i="1"/>
  <c r="Z2714" i="1"/>
  <c r="AA2714" i="1" s="1"/>
  <c r="AB2714" i="1"/>
  <c r="Z2715" i="1"/>
  <c r="AA2715" i="1" s="1"/>
  <c r="AB2715" i="1"/>
  <c r="Z2716" i="1"/>
  <c r="AA2716" i="1" s="1"/>
  <c r="AB2716" i="1"/>
  <c r="Z2717" i="1"/>
  <c r="AA2717" i="1" s="1"/>
  <c r="AB2717" i="1"/>
  <c r="Z2718" i="1"/>
  <c r="AA2718" i="1" s="1"/>
  <c r="AB2718" i="1"/>
  <c r="Z2719" i="1"/>
  <c r="AA2719" i="1" s="1"/>
  <c r="AB2719" i="1"/>
  <c r="Z2720" i="1"/>
  <c r="AA2720" i="1" s="1"/>
  <c r="AB2720" i="1"/>
  <c r="Z2721" i="1"/>
  <c r="AA2721" i="1" s="1"/>
  <c r="AB2721" i="1"/>
  <c r="Z2722" i="1"/>
  <c r="AA2722" i="1" s="1"/>
  <c r="AB2722" i="1"/>
  <c r="Z2723" i="1"/>
  <c r="AA2723" i="1" s="1"/>
  <c r="AB2723" i="1"/>
  <c r="Z2724" i="1"/>
  <c r="AA2724" i="1" s="1"/>
  <c r="AB2724" i="1"/>
  <c r="Z2725" i="1"/>
  <c r="AA2725" i="1" s="1"/>
  <c r="AB2725" i="1"/>
  <c r="Z2726" i="1"/>
  <c r="AA2726" i="1" s="1"/>
  <c r="AB2726" i="1"/>
  <c r="Z2727" i="1"/>
  <c r="AA2727" i="1" s="1"/>
  <c r="AB2727" i="1"/>
  <c r="Z2728" i="1"/>
  <c r="AA2728" i="1" s="1"/>
  <c r="AB2728" i="1"/>
  <c r="Z2729" i="1"/>
  <c r="AA2729" i="1" s="1"/>
  <c r="AB2729" i="1"/>
  <c r="Z2730" i="1"/>
  <c r="AA2730" i="1" s="1"/>
  <c r="AB2730" i="1"/>
  <c r="Z2731" i="1"/>
  <c r="AA2731" i="1" s="1"/>
  <c r="AB2731" i="1"/>
  <c r="Z2732" i="1"/>
  <c r="AA2732" i="1" s="1"/>
  <c r="AB2732" i="1"/>
  <c r="Z2733" i="1"/>
  <c r="AA2733" i="1" s="1"/>
  <c r="AB2733" i="1"/>
  <c r="Z2734" i="1"/>
  <c r="AA2734" i="1" s="1"/>
  <c r="AB2734" i="1"/>
  <c r="Z2735" i="1"/>
  <c r="AA2735" i="1" s="1"/>
  <c r="AB2735" i="1"/>
  <c r="Z2736" i="1"/>
  <c r="AA2736" i="1" s="1"/>
  <c r="AB2736" i="1"/>
  <c r="Z2737" i="1"/>
  <c r="AA2737" i="1" s="1"/>
  <c r="AB2737" i="1"/>
  <c r="Z2738" i="1"/>
  <c r="AA2738" i="1" s="1"/>
  <c r="AB2738" i="1"/>
  <c r="Z2739" i="1"/>
  <c r="AA2739" i="1" s="1"/>
  <c r="AB2739" i="1"/>
  <c r="Z2740" i="1"/>
  <c r="AA2740" i="1" s="1"/>
  <c r="AB2740" i="1"/>
  <c r="Z2741" i="1"/>
  <c r="AA2741" i="1" s="1"/>
  <c r="AB2741" i="1"/>
  <c r="Z2742" i="1"/>
  <c r="AA2742" i="1" s="1"/>
  <c r="AB2742" i="1"/>
  <c r="Z2743" i="1"/>
  <c r="AA2743" i="1" s="1"/>
  <c r="AB2743" i="1"/>
  <c r="Z2744" i="1"/>
  <c r="AA2744" i="1" s="1"/>
  <c r="AB2744" i="1"/>
  <c r="Z2745" i="1"/>
  <c r="AA2745" i="1" s="1"/>
  <c r="AB2745" i="1"/>
  <c r="Z2746" i="1"/>
  <c r="AA2746" i="1" s="1"/>
  <c r="AB2746" i="1"/>
  <c r="Z2747" i="1"/>
  <c r="AA2747" i="1" s="1"/>
  <c r="AB2747" i="1"/>
  <c r="Z2748" i="1"/>
  <c r="AA2748" i="1" s="1"/>
  <c r="AB2748" i="1"/>
  <c r="Z2749" i="1"/>
  <c r="AA2749" i="1" s="1"/>
  <c r="AB2749" i="1"/>
  <c r="Z2750" i="1"/>
  <c r="AA2750" i="1" s="1"/>
  <c r="AB2750" i="1"/>
  <c r="Z2751" i="1"/>
  <c r="AA2751" i="1" s="1"/>
  <c r="AB2751" i="1"/>
  <c r="Z2752" i="1"/>
  <c r="AA2752" i="1" s="1"/>
  <c r="AB2752" i="1"/>
  <c r="Z2753" i="1"/>
  <c r="AA2753" i="1" s="1"/>
  <c r="AB2753" i="1"/>
  <c r="Z2754" i="1"/>
  <c r="AA2754" i="1" s="1"/>
  <c r="AB2754" i="1"/>
  <c r="Z2755" i="1"/>
  <c r="AA2755" i="1" s="1"/>
  <c r="AB2755" i="1"/>
  <c r="Z2756" i="1"/>
  <c r="AA2756" i="1" s="1"/>
  <c r="AB2756" i="1"/>
  <c r="Z2757" i="1"/>
  <c r="AA2757" i="1" s="1"/>
  <c r="AB2757" i="1"/>
  <c r="Z2758" i="1"/>
  <c r="AA2758" i="1" s="1"/>
  <c r="AB2758" i="1"/>
  <c r="Z2759" i="1"/>
  <c r="AA2759" i="1" s="1"/>
  <c r="AB2759" i="1"/>
  <c r="Z2760" i="1"/>
  <c r="AA2760" i="1" s="1"/>
  <c r="AB2760" i="1"/>
  <c r="Z2761" i="1"/>
  <c r="AA2761" i="1" s="1"/>
  <c r="AB2761" i="1"/>
  <c r="Z2762" i="1"/>
  <c r="AA2762" i="1" s="1"/>
  <c r="AB2762" i="1"/>
  <c r="Z2763" i="1"/>
  <c r="AA2763" i="1" s="1"/>
  <c r="AB2763" i="1"/>
  <c r="Z2764" i="1"/>
  <c r="AA2764" i="1" s="1"/>
  <c r="AB2764" i="1"/>
  <c r="Z2765" i="1"/>
  <c r="AA2765" i="1" s="1"/>
  <c r="AB2765" i="1"/>
  <c r="Z2766" i="1"/>
  <c r="AA2766" i="1" s="1"/>
  <c r="AB2766" i="1"/>
  <c r="Z2767" i="1"/>
  <c r="AA2767" i="1" s="1"/>
  <c r="AB2767" i="1"/>
  <c r="Z2768" i="1"/>
  <c r="AA2768" i="1" s="1"/>
  <c r="AB2768" i="1"/>
  <c r="Z2769" i="1"/>
  <c r="AA2769" i="1" s="1"/>
  <c r="AB2769" i="1"/>
  <c r="Z2770" i="1"/>
  <c r="AA2770" i="1" s="1"/>
  <c r="AB2770" i="1"/>
  <c r="Z2771" i="1"/>
  <c r="AA2771" i="1" s="1"/>
  <c r="AB2771" i="1"/>
  <c r="Z2772" i="1"/>
  <c r="AA2772" i="1" s="1"/>
  <c r="AB2772" i="1"/>
  <c r="Z2773" i="1"/>
  <c r="AA2773" i="1" s="1"/>
  <c r="AB2773" i="1"/>
  <c r="Z2774" i="1"/>
  <c r="AA2774" i="1" s="1"/>
  <c r="AB2774" i="1"/>
  <c r="Z2775" i="1"/>
  <c r="AA2775" i="1" s="1"/>
  <c r="AB2775" i="1"/>
  <c r="Z2776" i="1"/>
  <c r="AA2776" i="1" s="1"/>
  <c r="AB2776" i="1"/>
  <c r="Z2777" i="1"/>
  <c r="AA2777" i="1" s="1"/>
  <c r="AB2777" i="1"/>
  <c r="Z2778" i="1"/>
  <c r="AA2778" i="1" s="1"/>
  <c r="AB2778" i="1"/>
  <c r="Z2779" i="1"/>
  <c r="AA2779" i="1" s="1"/>
  <c r="AB2779" i="1"/>
  <c r="Z2780" i="1"/>
  <c r="AA2780" i="1" s="1"/>
  <c r="AB2780" i="1"/>
  <c r="Z2781" i="1"/>
  <c r="AA2781" i="1" s="1"/>
  <c r="AB2781" i="1"/>
  <c r="Z2782" i="1"/>
  <c r="AA2782" i="1" s="1"/>
  <c r="AB2782" i="1"/>
  <c r="Z2783" i="1"/>
  <c r="AA2783" i="1" s="1"/>
  <c r="AB2783" i="1"/>
  <c r="Z2784" i="1"/>
  <c r="AA2784" i="1" s="1"/>
  <c r="AB2784" i="1"/>
  <c r="Z2785" i="1"/>
  <c r="AA2785" i="1" s="1"/>
  <c r="AB2785" i="1"/>
  <c r="Z2786" i="1"/>
  <c r="AA2786" i="1" s="1"/>
  <c r="AB2786" i="1"/>
  <c r="Z2787" i="1"/>
  <c r="AA2787" i="1" s="1"/>
  <c r="AB2787" i="1"/>
  <c r="Z2788" i="1"/>
  <c r="AA2788" i="1" s="1"/>
  <c r="AB2788" i="1"/>
  <c r="Z2789" i="1"/>
  <c r="AA2789" i="1" s="1"/>
  <c r="AB2789" i="1"/>
  <c r="Z2790" i="1"/>
  <c r="AA2790" i="1" s="1"/>
  <c r="AB2790" i="1"/>
  <c r="Z2791" i="1"/>
  <c r="AA2791" i="1" s="1"/>
  <c r="AB2791" i="1"/>
  <c r="Z2792" i="1"/>
  <c r="AA2792" i="1" s="1"/>
  <c r="AB2792" i="1"/>
  <c r="Z2793" i="1"/>
  <c r="AA2793" i="1" s="1"/>
  <c r="AB2793" i="1"/>
  <c r="Z2794" i="1"/>
  <c r="AA2794" i="1" s="1"/>
  <c r="AB2794" i="1"/>
  <c r="Z2795" i="1"/>
  <c r="AA2795" i="1" s="1"/>
  <c r="AB2795" i="1"/>
  <c r="Z2796" i="1"/>
  <c r="AA2796" i="1" s="1"/>
  <c r="AB2796" i="1"/>
  <c r="Z2797" i="1"/>
  <c r="AA2797" i="1" s="1"/>
  <c r="AB2797" i="1"/>
  <c r="Z2798" i="1"/>
  <c r="AA2798" i="1" s="1"/>
  <c r="AB2798" i="1"/>
  <c r="Z2799" i="1"/>
  <c r="AA2799" i="1" s="1"/>
  <c r="AB2799" i="1"/>
  <c r="Z2800" i="1"/>
  <c r="AA2800" i="1" s="1"/>
  <c r="AB2800" i="1"/>
  <c r="Z2801" i="1"/>
  <c r="AA2801" i="1" s="1"/>
  <c r="AB2801" i="1"/>
  <c r="Z2802" i="1"/>
  <c r="AA2802" i="1" s="1"/>
  <c r="AB2802" i="1"/>
  <c r="Z2803" i="1"/>
  <c r="AA2803" i="1" s="1"/>
  <c r="AB2803" i="1"/>
  <c r="Z2804" i="1"/>
  <c r="AA2804" i="1" s="1"/>
  <c r="AB2804" i="1"/>
  <c r="Z2805" i="1"/>
  <c r="AA2805" i="1" s="1"/>
  <c r="AB2805" i="1"/>
  <c r="Z2806" i="1"/>
  <c r="AA2806" i="1" s="1"/>
  <c r="AB2806" i="1"/>
  <c r="Z2807" i="1"/>
  <c r="AA2807" i="1" s="1"/>
  <c r="AB2807" i="1"/>
  <c r="Z2808" i="1"/>
  <c r="AA2808" i="1" s="1"/>
  <c r="AB2808" i="1"/>
  <c r="Z2809" i="1"/>
  <c r="AA2809" i="1" s="1"/>
  <c r="AB2809" i="1"/>
  <c r="Z2810" i="1"/>
  <c r="AA2810" i="1" s="1"/>
  <c r="AB2810" i="1"/>
  <c r="Z2811" i="1"/>
  <c r="AA2811" i="1" s="1"/>
  <c r="AB2811" i="1"/>
  <c r="Z2812" i="1"/>
  <c r="AA2812" i="1" s="1"/>
  <c r="AB2812" i="1"/>
  <c r="Z2813" i="1"/>
  <c r="AA2813" i="1" s="1"/>
  <c r="AB2813" i="1"/>
  <c r="Z2814" i="1"/>
  <c r="AA2814" i="1" s="1"/>
  <c r="AB2814" i="1"/>
  <c r="Z2815" i="1"/>
  <c r="AA2815" i="1" s="1"/>
  <c r="AB2815" i="1"/>
  <c r="Z2816" i="1"/>
  <c r="AA2816" i="1" s="1"/>
  <c r="AB2816" i="1"/>
  <c r="Z2817" i="1"/>
  <c r="AA2817" i="1" s="1"/>
  <c r="AB2817" i="1"/>
  <c r="Z2818" i="1"/>
  <c r="AA2818" i="1" s="1"/>
  <c r="AB2818" i="1"/>
  <c r="Z2819" i="1"/>
  <c r="AA2819" i="1" s="1"/>
  <c r="AB2819" i="1"/>
  <c r="Z2820" i="1"/>
  <c r="AA2820" i="1" s="1"/>
  <c r="AB2820" i="1"/>
  <c r="Z2821" i="1"/>
  <c r="AA2821" i="1" s="1"/>
  <c r="AB2821" i="1"/>
  <c r="Z2822" i="1"/>
  <c r="AA2822" i="1" s="1"/>
  <c r="AB2822" i="1"/>
  <c r="Z2823" i="1"/>
  <c r="AA2823" i="1" s="1"/>
  <c r="AB2823" i="1"/>
  <c r="Z2824" i="1"/>
  <c r="AA2824" i="1" s="1"/>
  <c r="AB2824" i="1"/>
  <c r="Z2825" i="1"/>
  <c r="AA2825" i="1" s="1"/>
  <c r="AB2825" i="1"/>
  <c r="Z2826" i="1"/>
  <c r="AA2826" i="1" s="1"/>
  <c r="AB2826" i="1"/>
  <c r="Z2827" i="1"/>
  <c r="AA2827" i="1" s="1"/>
  <c r="AB2827" i="1"/>
  <c r="Z2828" i="1"/>
  <c r="AA2828" i="1" s="1"/>
  <c r="AB2828" i="1"/>
  <c r="Z2829" i="1"/>
  <c r="AA2829" i="1" s="1"/>
  <c r="AB2829" i="1"/>
  <c r="Z2830" i="1"/>
  <c r="AA2830" i="1" s="1"/>
  <c r="AB2830" i="1"/>
  <c r="Z2831" i="1"/>
  <c r="AA2831" i="1" s="1"/>
  <c r="AB2831" i="1"/>
  <c r="Z2832" i="1"/>
  <c r="AA2832" i="1" s="1"/>
  <c r="AB2832" i="1"/>
  <c r="Z2833" i="1"/>
  <c r="AA2833" i="1" s="1"/>
  <c r="AB2833" i="1"/>
  <c r="Z2834" i="1"/>
  <c r="AA2834" i="1" s="1"/>
  <c r="AB2834" i="1"/>
  <c r="Z2835" i="1"/>
  <c r="AA2835" i="1" s="1"/>
  <c r="AB2835" i="1"/>
  <c r="Z2836" i="1"/>
  <c r="AA2836" i="1" s="1"/>
  <c r="AB2836" i="1"/>
  <c r="Z2837" i="1"/>
  <c r="AA2837" i="1" s="1"/>
  <c r="AB2837" i="1"/>
  <c r="Z2838" i="1"/>
  <c r="AA2838" i="1" s="1"/>
  <c r="AB2838" i="1"/>
  <c r="Z2839" i="1"/>
  <c r="AA2839" i="1" s="1"/>
  <c r="AB2839" i="1"/>
  <c r="Z2840" i="1"/>
  <c r="AA2840" i="1" s="1"/>
  <c r="AB2840" i="1"/>
  <c r="Z2841" i="1"/>
  <c r="AA2841" i="1" s="1"/>
  <c r="AB2841" i="1"/>
  <c r="Z2842" i="1"/>
  <c r="AA2842" i="1" s="1"/>
  <c r="AB2842" i="1"/>
  <c r="Z2843" i="1"/>
  <c r="AA2843" i="1" s="1"/>
  <c r="AB2843" i="1"/>
  <c r="Z2844" i="1"/>
  <c r="AA2844" i="1" s="1"/>
  <c r="AB2844" i="1"/>
  <c r="Z2845" i="1"/>
  <c r="AA2845" i="1" s="1"/>
  <c r="AB2845" i="1"/>
  <c r="Z2846" i="1"/>
  <c r="AA2846" i="1" s="1"/>
  <c r="AB2846" i="1"/>
  <c r="Z2847" i="1"/>
  <c r="AA2847" i="1" s="1"/>
  <c r="AB2847" i="1"/>
  <c r="Z2848" i="1"/>
  <c r="AA2848" i="1" s="1"/>
  <c r="AB2848" i="1"/>
  <c r="Z2849" i="1"/>
  <c r="AA2849" i="1" s="1"/>
  <c r="AB2849" i="1"/>
  <c r="Z2850" i="1"/>
  <c r="AA2850" i="1" s="1"/>
  <c r="AB2850" i="1"/>
  <c r="Z2851" i="1"/>
  <c r="AA2851" i="1" s="1"/>
  <c r="AB2851" i="1"/>
  <c r="Z2852" i="1"/>
  <c r="AA2852" i="1" s="1"/>
  <c r="AB2852" i="1"/>
  <c r="Z2853" i="1"/>
  <c r="AA2853" i="1" s="1"/>
  <c r="AB2853" i="1"/>
  <c r="Z2854" i="1"/>
  <c r="AA2854" i="1" s="1"/>
  <c r="AB2854" i="1"/>
  <c r="Z2855" i="1"/>
  <c r="AA2855" i="1" s="1"/>
  <c r="AB2855" i="1"/>
  <c r="Z2856" i="1"/>
  <c r="AA2856" i="1" s="1"/>
  <c r="AB2856" i="1"/>
  <c r="Z2857" i="1"/>
  <c r="AA2857" i="1" s="1"/>
  <c r="AB2857" i="1"/>
  <c r="Z2858" i="1"/>
  <c r="AA2858" i="1" s="1"/>
  <c r="AB2858" i="1"/>
  <c r="Z2859" i="1"/>
  <c r="AA2859" i="1" s="1"/>
  <c r="AB2859" i="1"/>
  <c r="Z2860" i="1"/>
  <c r="AA2860" i="1" s="1"/>
  <c r="AB2860" i="1"/>
  <c r="Z2861" i="1"/>
  <c r="AA2861" i="1" s="1"/>
  <c r="AB2861" i="1"/>
  <c r="Z2862" i="1"/>
  <c r="AA2862" i="1" s="1"/>
  <c r="AB2862" i="1"/>
  <c r="Z2863" i="1"/>
  <c r="AA2863" i="1" s="1"/>
  <c r="AB2863" i="1"/>
  <c r="Z2864" i="1"/>
  <c r="AA2864" i="1" s="1"/>
  <c r="AB2864" i="1"/>
  <c r="Z2865" i="1"/>
  <c r="AA2865" i="1" s="1"/>
  <c r="AB2865" i="1"/>
  <c r="Z2866" i="1"/>
  <c r="AA2866" i="1" s="1"/>
  <c r="AB2866" i="1"/>
  <c r="Z2867" i="1"/>
  <c r="AA2867" i="1" s="1"/>
  <c r="AB2867" i="1"/>
  <c r="Z2868" i="1"/>
  <c r="AA2868" i="1" s="1"/>
  <c r="AB2868" i="1"/>
  <c r="Z2869" i="1"/>
  <c r="AA2869" i="1" s="1"/>
  <c r="AB2869" i="1"/>
  <c r="Z2870" i="1"/>
  <c r="AA2870" i="1" s="1"/>
  <c r="AB2870" i="1"/>
  <c r="Z2871" i="1"/>
  <c r="AA2871" i="1" s="1"/>
  <c r="AB2871" i="1"/>
  <c r="Z2872" i="1"/>
  <c r="AA2872" i="1" s="1"/>
  <c r="AB2872" i="1"/>
  <c r="Z2873" i="1"/>
  <c r="AA2873" i="1" s="1"/>
  <c r="AB2873" i="1"/>
  <c r="Z2874" i="1"/>
  <c r="AA2874" i="1" s="1"/>
  <c r="AB2874" i="1"/>
  <c r="Z2875" i="1"/>
  <c r="AA2875" i="1" s="1"/>
  <c r="AB2875" i="1"/>
  <c r="Z2876" i="1"/>
  <c r="AA2876" i="1" s="1"/>
  <c r="AB2876" i="1"/>
  <c r="Z2877" i="1"/>
  <c r="AA2877" i="1" s="1"/>
  <c r="AB2877" i="1"/>
  <c r="Z2878" i="1"/>
  <c r="AA2878" i="1" s="1"/>
  <c r="AB2878" i="1"/>
  <c r="Z2879" i="1"/>
  <c r="AA2879" i="1" s="1"/>
  <c r="AB2879" i="1"/>
  <c r="Z2880" i="1"/>
  <c r="AA2880" i="1" s="1"/>
  <c r="AB2880" i="1"/>
  <c r="Z2881" i="1"/>
  <c r="AA2881" i="1" s="1"/>
  <c r="AB2881" i="1"/>
  <c r="Z2882" i="1"/>
  <c r="AA2882" i="1" s="1"/>
  <c r="AB2882" i="1"/>
  <c r="Z2883" i="1"/>
  <c r="AA2883" i="1" s="1"/>
  <c r="AB2883" i="1"/>
  <c r="Z2884" i="1"/>
  <c r="AA2884" i="1" s="1"/>
  <c r="AB2884" i="1"/>
  <c r="Z2885" i="1"/>
  <c r="AA2885" i="1" s="1"/>
  <c r="AB2885" i="1"/>
  <c r="Z2886" i="1"/>
  <c r="AA2886" i="1" s="1"/>
  <c r="AB2886" i="1"/>
  <c r="Z2887" i="1"/>
  <c r="AA2887" i="1" s="1"/>
  <c r="AB2887" i="1"/>
  <c r="Z2888" i="1"/>
  <c r="AA2888" i="1" s="1"/>
  <c r="AB2888" i="1"/>
  <c r="Z2889" i="1"/>
  <c r="AA2889" i="1" s="1"/>
  <c r="AB2889" i="1"/>
  <c r="Z2890" i="1"/>
  <c r="AA2890" i="1" s="1"/>
  <c r="AB2890" i="1"/>
  <c r="Z2891" i="1"/>
  <c r="AA2891" i="1" s="1"/>
  <c r="AB2891" i="1"/>
  <c r="Z2892" i="1"/>
  <c r="AA2892" i="1" s="1"/>
  <c r="AB2892" i="1"/>
  <c r="Z2893" i="1"/>
  <c r="AA2893" i="1" s="1"/>
  <c r="AB2893" i="1"/>
  <c r="Z2894" i="1"/>
  <c r="AA2894" i="1" s="1"/>
  <c r="AB2894" i="1"/>
  <c r="Z2895" i="1"/>
  <c r="AA2895" i="1" s="1"/>
  <c r="AB2895" i="1"/>
  <c r="Z2896" i="1"/>
  <c r="AA2896" i="1" s="1"/>
  <c r="AB2896" i="1"/>
  <c r="Z2897" i="1"/>
  <c r="AA2897" i="1" s="1"/>
  <c r="AB2897" i="1"/>
  <c r="Z2898" i="1"/>
  <c r="AA2898" i="1" s="1"/>
  <c r="AB2898" i="1"/>
  <c r="Z2899" i="1"/>
  <c r="AA2899" i="1" s="1"/>
  <c r="AB2899" i="1"/>
  <c r="Z2900" i="1"/>
  <c r="AA2900" i="1" s="1"/>
  <c r="AB2900" i="1"/>
  <c r="Z2901" i="1"/>
  <c r="AA2901" i="1" s="1"/>
  <c r="AB2901" i="1"/>
  <c r="Z2902" i="1"/>
  <c r="AA2902" i="1" s="1"/>
  <c r="AB2902" i="1"/>
  <c r="Z2903" i="1"/>
  <c r="AA2903" i="1" s="1"/>
  <c r="AB2903" i="1"/>
  <c r="Z2904" i="1"/>
  <c r="AA2904" i="1" s="1"/>
  <c r="AB2904" i="1"/>
  <c r="Z2905" i="1"/>
  <c r="AA2905" i="1" s="1"/>
  <c r="AB2905" i="1"/>
  <c r="Z2906" i="1"/>
  <c r="AA2906" i="1" s="1"/>
  <c r="AB2906" i="1"/>
  <c r="Z2907" i="1"/>
  <c r="AA2907" i="1" s="1"/>
  <c r="AB2907" i="1"/>
  <c r="Z2908" i="1"/>
  <c r="AA2908" i="1" s="1"/>
  <c r="AB2908" i="1"/>
  <c r="Z2909" i="1"/>
  <c r="AA2909" i="1" s="1"/>
  <c r="AB2909" i="1"/>
  <c r="Z2910" i="1"/>
  <c r="AA2910" i="1" s="1"/>
  <c r="AB2910" i="1"/>
  <c r="Z2911" i="1"/>
  <c r="AA2911" i="1" s="1"/>
  <c r="AB2911" i="1"/>
  <c r="Z2912" i="1"/>
  <c r="AA2912" i="1" s="1"/>
  <c r="AB2912" i="1"/>
  <c r="Z2913" i="1"/>
  <c r="AA2913" i="1" s="1"/>
  <c r="AB2913" i="1"/>
  <c r="Z2914" i="1"/>
  <c r="AA2914" i="1" s="1"/>
  <c r="AB2914" i="1"/>
  <c r="Z2915" i="1"/>
  <c r="AA2915" i="1" s="1"/>
  <c r="AB2915" i="1"/>
  <c r="Z2916" i="1"/>
  <c r="AA2916" i="1" s="1"/>
  <c r="AB2916" i="1"/>
  <c r="Z2917" i="1"/>
  <c r="AA2917" i="1" s="1"/>
  <c r="AB2917" i="1"/>
  <c r="Z2918" i="1"/>
  <c r="AA2918" i="1" s="1"/>
  <c r="AB2918" i="1"/>
  <c r="Z2919" i="1"/>
  <c r="AA2919" i="1" s="1"/>
  <c r="AB2919" i="1"/>
  <c r="Z2920" i="1"/>
  <c r="AA2920" i="1" s="1"/>
  <c r="AB2920" i="1"/>
  <c r="Z2921" i="1"/>
  <c r="AA2921" i="1" s="1"/>
  <c r="AB2921" i="1"/>
  <c r="Z2922" i="1"/>
  <c r="AA2922" i="1" s="1"/>
  <c r="AB2922" i="1"/>
  <c r="Z2923" i="1"/>
  <c r="AA2923" i="1" s="1"/>
  <c r="AB2923" i="1"/>
  <c r="Z2924" i="1"/>
  <c r="AA2924" i="1" s="1"/>
  <c r="AB2924" i="1"/>
  <c r="Z2925" i="1"/>
  <c r="AA2925" i="1" s="1"/>
  <c r="AB2925" i="1"/>
  <c r="Z2926" i="1"/>
  <c r="AA2926" i="1" s="1"/>
  <c r="AB2926" i="1"/>
  <c r="Z2927" i="1"/>
  <c r="AA2927" i="1" s="1"/>
  <c r="AB2927" i="1"/>
  <c r="Z2928" i="1"/>
  <c r="AA2928" i="1" s="1"/>
  <c r="AB2928" i="1"/>
  <c r="Z2929" i="1"/>
  <c r="AA2929" i="1" s="1"/>
  <c r="AB2929" i="1"/>
  <c r="Z2930" i="1"/>
  <c r="AA2930" i="1" s="1"/>
  <c r="AB2930" i="1"/>
  <c r="Z2931" i="1"/>
  <c r="AA2931" i="1" s="1"/>
  <c r="AB2931" i="1"/>
  <c r="Z2932" i="1"/>
  <c r="AA2932" i="1" s="1"/>
  <c r="AB2932" i="1"/>
  <c r="Z2933" i="1"/>
  <c r="AA2933" i="1" s="1"/>
  <c r="AB2933" i="1"/>
  <c r="Z2934" i="1"/>
  <c r="AA2934" i="1" s="1"/>
  <c r="AB2934" i="1"/>
  <c r="Z2935" i="1"/>
  <c r="AA2935" i="1" s="1"/>
  <c r="AB2935" i="1"/>
  <c r="Z2936" i="1"/>
  <c r="AA2936" i="1" s="1"/>
  <c r="AB2936" i="1"/>
  <c r="Z2937" i="1"/>
  <c r="AA2937" i="1" s="1"/>
  <c r="AB2937" i="1"/>
  <c r="Z2938" i="1"/>
  <c r="AA2938" i="1" s="1"/>
  <c r="AB2938" i="1"/>
  <c r="Z2939" i="1"/>
  <c r="AA2939" i="1" s="1"/>
  <c r="AB2939" i="1"/>
  <c r="Z2940" i="1"/>
  <c r="AA2940" i="1" s="1"/>
  <c r="AB2940" i="1"/>
  <c r="Z2941" i="1"/>
  <c r="AA2941" i="1" s="1"/>
  <c r="AB2941" i="1"/>
  <c r="Z2942" i="1"/>
  <c r="AA2942" i="1" s="1"/>
  <c r="AB2942" i="1"/>
  <c r="Z2943" i="1"/>
  <c r="AA2943" i="1" s="1"/>
  <c r="AB2943" i="1"/>
  <c r="Z2944" i="1"/>
  <c r="AA2944" i="1" s="1"/>
  <c r="AB2944" i="1"/>
  <c r="Z2945" i="1"/>
  <c r="AA2945" i="1" s="1"/>
  <c r="AB2945" i="1"/>
  <c r="Z2946" i="1"/>
  <c r="AA2946" i="1" s="1"/>
  <c r="AB2946" i="1"/>
  <c r="Z2947" i="1"/>
  <c r="AA2947" i="1" s="1"/>
  <c r="AB2947" i="1"/>
  <c r="Z2948" i="1"/>
  <c r="AA2948" i="1" s="1"/>
  <c r="AB2948" i="1"/>
  <c r="Z2949" i="1"/>
  <c r="AA2949" i="1" s="1"/>
  <c r="AB2949" i="1"/>
  <c r="Z2950" i="1"/>
  <c r="AA2950" i="1" s="1"/>
  <c r="AB2950" i="1"/>
  <c r="Z2951" i="1"/>
  <c r="AA2951" i="1" s="1"/>
  <c r="AB2951" i="1"/>
  <c r="Z2952" i="1"/>
  <c r="AA2952" i="1" s="1"/>
  <c r="AB2952" i="1"/>
  <c r="Z2953" i="1"/>
  <c r="AA2953" i="1" s="1"/>
  <c r="AB2953" i="1"/>
  <c r="Z2954" i="1"/>
  <c r="AA2954" i="1" s="1"/>
  <c r="AB2954" i="1"/>
  <c r="Z2955" i="1"/>
  <c r="AA2955" i="1" s="1"/>
  <c r="AB2955" i="1"/>
  <c r="Z2956" i="1"/>
  <c r="AA2956" i="1" s="1"/>
  <c r="AB2956" i="1"/>
  <c r="Z2957" i="1"/>
  <c r="AA2957" i="1" s="1"/>
  <c r="AB2957" i="1"/>
  <c r="Z2958" i="1"/>
  <c r="AA2958" i="1" s="1"/>
  <c r="AB2958" i="1"/>
  <c r="Z2959" i="1"/>
  <c r="AA2959" i="1" s="1"/>
  <c r="AB2959" i="1"/>
  <c r="Z2960" i="1"/>
  <c r="AA2960" i="1" s="1"/>
  <c r="AB2960" i="1"/>
  <c r="Z2961" i="1"/>
  <c r="AA2961" i="1" s="1"/>
  <c r="AB2961" i="1"/>
  <c r="Z2962" i="1"/>
  <c r="AA2962" i="1" s="1"/>
  <c r="AB2962" i="1"/>
  <c r="Z2963" i="1"/>
  <c r="AA2963" i="1" s="1"/>
  <c r="AB2963" i="1"/>
  <c r="Z2964" i="1"/>
  <c r="AA2964" i="1" s="1"/>
  <c r="AB2964" i="1"/>
  <c r="Z2965" i="1"/>
  <c r="AA2965" i="1" s="1"/>
  <c r="AB2965" i="1"/>
  <c r="Z2966" i="1"/>
  <c r="AA2966" i="1" s="1"/>
  <c r="AB2966" i="1"/>
  <c r="Z2967" i="1"/>
  <c r="AA2967" i="1" s="1"/>
  <c r="AB2967" i="1"/>
  <c r="Z2968" i="1"/>
  <c r="AA2968" i="1" s="1"/>
  <c r="AB2968" i="1"/>
  <c r="Z2969" i="1"/>
  <c r="AA2969" i="1" s="1"/>
  <c r="AB2969" i="1"/>
  <c r="Z2970" i="1"/>
  <c r="AA2970" i="1" s="1"/>
  <c r="AB2970" i="1"/>
  <c r="Z2971" i="1"/>
  <c r="AA2971" i="1" s="1"/>
  <c r="AB2971" i="1"/>
  <c r="Z2972" i="1"/>
  <c r="AA2972" i="1" s="1"/>
  <c r="AB2972" i="1"/>
  <c r="Z2973" i="1"/>
  <c r="AA2973" i="1" s="1"/>
  <c r="AB2973" i="1"/>
  <c r="Z2974" i="1"/>
  <c r="AA2974" i="1" s="1"/>
  <c r="AB2974" i="1"/>
  <c r="Z2975" i="1"/>
  <c r="AA2975" i="1" s="1"/>
  <c r="AB2975" i="1"/>
  <c r="Z2976" i="1"/>
  <c r="AA2976" i="1" s="1"/>
  <c r="AB2976" i="1"/>
  <c r="Z2977" i="1"/>
  <c r="AA2977" i="1" s="1"/>
  <c r="AB2977" i="1"/>
  <c r="Z2978" i="1"/>
  <c r="AA2978" i="1" s="1"/>
  <c r="AB2978" i="1"/>
  <c r="Z2979" i="1"/>
  <c r="AA2979" i="1" s="1"/>
  <c r="AB2979" i="1"/>
  <c r="Z2980" i="1"/>
  <c r="AA2980" i="1" s="1"/>
  <c r="AB2980" i="1"/>
  <c r="Z2981" i="1"/>
  <c r="AA2981" i="1" s="1"/>
  <c r="AB2981" i="1"/>
  <c r="Z2982" i="1"/>
  <c r="AA2982" i="1" s="1"/>
  <c r="AB2982" i="1"/>
  <c r="Z2983" i="1"/>
  <c r="AA2983" i="1" s="1"/>
  <c r="AB2983" i="1"/>
  <c r="Z2984" i="1"/>
  <c r="AA2984" i="1" s="1"/>
  <c r="AB2984" i="1"/>
  <c r="Z2985" i="1"/>
  <c r="AA2985" i="1" s="1"/>
  <c r="AB2985" i="1"/>
  <c r="Z2986" i="1"/>
  <c r="AA2986" i="1" s="1"/>
  <c r="AB2986" i="1"/>
  <c r="Z2987" i="1"/>
  <c r="AA2987" i="1" s="1"/>
  <c r="AB2987" i="1"/>
  <c r="Z2988" i="1"/>
  <c r="AA2988" i="1" s="1"/>
  <c r="AB2988" i="1"/>
  <c r="Z2989" i="1"/>
  <c r="AA2989" i="1" s="1"/>
  <c r="AB2989" i="1"/>
  <c r="Z2990" i="1"/>
  <c r="AA2990" i="1" s="1"/>
  <c r="AB2990" i="1"/>
  <c r="Z2991" i="1"/>
  <c r="AA2991" i="1" s="1"/>
  <c r="AB2991" i="1"/>
  <c r="Z2992" i="1"/>
  <c r="AA2992" i="1" s="1"/>
  <c r="AB2992" i="1"/>
  <c r="Z2993" i="1"/>
  <c r="AA2993" i="1" s="1"/>
  <c r="AB2993" i="1"/>
  <c r="Z2994" i="1"/>
  <c r="AA2994" i="1" s="1"/>
  <c r="AB2994" i="1"/>
  <c r="Z2995" i="1"/>
  <c r="AA2995" i="1" s="1"/>
  <c r="AB2995" i="1"/>
  <c r="Z2996" i="1"/>
  <c r="AA2996" i="1" s="1"/>
  <c r="AB2996" i="1"/>
  <c r="Z2997" i="1"/>
  <c r="AA2997" i="1" s="1"/>
  <c r="AB2997" i="1"/>
  <c r="Z2998" i="1"/>
  <c r="AA2998" i="1" s="1"/>
  <c r="AB2998" i="1"/>
  <c r="Z2999" i="1"/>
  <c r="AA2999" i="1" s="1"/>
  <c r="AB2999" i="1"/>
  <c r="Z3000" i="1"/>
  <c r="AA3000" i="1" s="1"/>
  <c r="AB3000" i="1"/>
  <c r="Z3001" i="1"/>
  <c r="AA3001" i="1" s="1"/>
  <c r="AB3001" i="1"/>
  <c r="Z3002" i="1"/>
  <c r="AA3002" i="1" s="1"/>
  <c r="AB3002" i="1"/>
  <c r="Z3003" i="1"/>
  <c r="AA3003" i="1" s="1"/>
  <c r="AB3003" i="1"/>
  <c r="Z3004" i="1"/>
  <c r="AA3004" i="1" s="1"/>
  <c r="AB3004" i="1"/>
  <c r="Z3005" i="1"/>
  <c r="AA3005" i="1" s="1"/>
  <c r="AB3005" i="1"/>
  <c r="Z3006" i="1"/>
  <c r="AA3006" i="1" s="1"/>
  <c r="AB3006" i="1"/>
  <c r="Z3007" i="1"/>
  <c r="AA3007" i="1" s="1"/>
  <c r="AB3007" i="1"/>
  <c r="Z3008" i="1"/>
  <c r="AA3008" i="1" s="1"/>
  <c r="AB3008" i="1"/>
  <c r="Z3009" i="1"/>
  <c r="AA3009" i="1" s="1"/>
  <c r="AB3009" i="1"/>
  <c r="Z3010" i="1"/>
  <c r="AA3010" i="1" s="1"/>
  <c r="AB3010" i="1"/>
  <c r="Z3011" i="1"/>
  <c r="AA3011" i="1" s="1"/>
  <c r="AB3011" i="1"/>
  <c r="Z3012" i="1"/>
  <c r="AA3012" i="1" s="1"/>
  <c r="AB3012" i="1"/>
  <c r="Z3013" i="1"/>
  <c r="AA3013" i="1" s="1"/>
  <c r="AB3013" i="1"/>
  <c r="Z3014" i="1"/>
  <c r="AA3014" i="1" s="1"/>
  <c r="AB3014" i="1"/>
  <c r="Z3015" i="1"/>
  <c r="AA3015" i="1" s="1"/>
  <c r="AB3015" i="1"/>
  <c r="Z3016" i="1"/>
  <c r="AA3016" i="1" s="1"/>
  <c r="AB3016" i="1"/>
  <c r="Z3017" i="1"/>
  <c r="AA3017" i="1" s="1"/>
  <c r="AB3017" i="1"/>
  <c r="Z3018" i="1"/>
  <c r="AA3018" i="1" s="1"/>
  <c r="AB3018" i="1"/>
  <c r="Z3019" i="1"/>
  <c r="AA3019" i="1" s="1"/>
  <c r="AB3019" i="1"/>
  <c r="Z3020" i="1"/>
  <c r="AA3020" i="1" s="1"/>
  <c r="AB3020" i="1"/>
  <c r="Z3021" i="1"/>
  <c r="AA3021" i="1" s="1"/>
  <c r="AB3021" i="1"/>
  <c r="Z3022" i="1"/>
  <c r="AA3022" i="1" s="1"/>
  <c r="AB3022" i="1"/>
  <c r="Z3023" i="1"/>
  <c r="AA3023" i="1" s="1"/>
  <c r="AB3023" i="1"/>
  <c r="Z3024" i="1"/>
  <c r="AA3024" i="1" s="1"/>
  <c r="AB3024" i="1"/>
  <c r="Z3025" i="1"/>
  <c r="AA3025" i="1" s="1"/>
  <c r="AB3025" i="1"/>
  <c r="Z3026" i="1"/>
  <c r="AA3026" i="1" s="1"/>
  <c r="AB3026" i="1"/>
  <c r="Z3027" i="1"/>
  <c r="AA3027" i="1" s="1"/>
  <c r="AB3027" i="1"/>
  <c r="Z3028" i="1"/>
  <c r="AA3028" i="1" s="1"/>
  <c r="AB3028" i="1"/>
  <c r="Z3029" i="1"/>
  <c r="AA3029" i="1" s="1"/>
  <c r="AB3029" i="1"/>
  <c r="Z3030" i="1"/>
  <c r="AA3030" i="1" s="1"/>
  <c r="AB3030" i="1"/>
  <c r="Z3031" i="1"/>
  <c r="AA3031" i="1" s="1"/>
  <c r="AB3031" i="1"/>
  <c r="Z3032" i="1"/>
  <c r="AA3032" i="1" s="1"/>
  <c r="AB3032" i="1"/>
  <c r="Z3033" i="1"/>
  <c r="AA3033" i="1" s="1"/>
  <c r="AB3033" i="1"/>
  <c r="Z3034" i="1"/>
  <c r="AA3034" i="1" s="1"/>
  <c r="AB3034" i="1"/>
  <c r="Z3035" i="1"/>
  <c r="AA3035" i="1" s="1"/>
  <c r="AB3035" i="1"/>
  <c r="Z3036" i="1"/>
  <c r="AA3036" i="1" s="1"/>
  <c r="AB3036" i="1"/>
  <c r="Z3037" i="1"/>
  <c r="AA3037" i="1" s="1"/>
  <c r="AB3037" i="1"/>
  <c r="Z3038" i="1"/>
  <c r="AA3038" i="1" s="1"/>
  <c r="AB3038" i="1"/>
  <c r="Z3039" i="1"/>
  <c r="AA3039" i="1" s="1"/>
  <c r="AB3039" i="1"/>
  <c r="Z3040" i="1"/>
  <c r="AA3040" i="1" s="1"/>
  <c r="AB3040" i="1"/>
  <c r="Z3041" i="1"/>
  <c r="AA3041" i="1" s="1"/>
  <c r="AB3041" i="1"/>
  <c r="Z3042" i="1"/>
  <c r="AA3042" i="1" s="1"/>
  <c r="AB3042" i="1"/>
  <c r="Z3043" i="1"/>
  <c r="AA3043" i="1" s="1"/>
  <c r="AB3043" i="1"/>
  <c r="Z3044" i="1"/>
  <c r="AA3044" i="1" s="1"/>
  <c r="AB3044" i="1"/>
  <c r="Z3045" i="1"/>
  <c r="AA3045" i="1" s="1"/>
  <c r="AB3045" i="1"/>
  <c r="Z3046" i="1"/>
  <c r="AA3046" i="1" s="1"/>
  <c r="AB3046" i="1"/>
  <c r="Z3047" i="1"/>
  <c r="AA3047" i="1" s="1"/>
  <c r="AB3047" i="1"/>
  <c r="Z3048" i="1"/>
  <c r="AA3048" i="1" s="1"/>
  <c r="AB3048" i="1"/>
  <c r="Z3049" i="1"/>
  <c r="AA3049" i="1" s="1"/>
  <c r="AB3049" i="1"/>
  <c r="Z3050" i="1"/>
  <c r="AA3050" i="1" s="1"/>
  <c r="AB3050" i="1"/>
  <c r="Z3051" i="1"/>
  <c r="AA3051" i="1" s="1"/>
  <c r="AB3051" i="1"/>
  <c r="Z3052" i="1"/>
  <c r="AA3052" i="1" s="1"/>
  <c r="AB3052" i="1"/>
  <c r="Z3053" i="1"/>
  <c r="AA3053" i="1" s="1"/>
  <c r="AB3053" i="1"/>
  <c r="Z3054" i="1"/>
  <c r="AA3054" i="1" s="1"/>
  <c r="AB3054" i="1"/>
  <c r="Z3055" i="1"/>
  <c r="AA3055" i="1" s="1"/>
  <c r="AB3055" i="1"/>
  <c r="Z3056" i="1"/>
  <c r="AA3056" i="1" s="1"/>
  <c r="AB3056" i="1"/>
  <c r="Z3057" i="1"/>
  <c r="AA3057" i="1" s="1"/>
  <c r="AB3057" i="1"/>
  <c r="Z3058" i="1"/>
  <c r="AA3058" i="1" s="1"/>
  <c r="AB3058" i="1"/>
  <c r="Z3059" i="1"/>
  <c r="AA3059" i="1" s="1"/>
  <c r="AB3059" i="1"/>
  <c r="Z3060" i="1"/>
  <c r="AA3060" i="1" s="1"/>
  <c r="AB3060" i="1"/>
  <c r="Z3061" i="1"/>
  <c r="AA3061" i="1" s="1"/>
  <c r="AB3061" i="1"/>
  <c r="Z3062" i="1"/>
  <c r="AA3062" i="1" s="1"/>
  <c r="AB3062" i="1"/>
  <c r="Z3063" i="1"/>
  <c r="AA3063" i="1" s="1"/>
  <c r="AB3063" i="1"/>
  <c r="Z3064" i="1"/>
  <c r="AA3064" i="1" s="1"/>
  <c r="AB3064" i="1"/>
  <c r="Z3065" i="1"/>
  <c r="AA3065" i="1" s="1"/>
  <c r="AB3065" i="1"/>
  <c r="Z3066" i="1"/>
  <c r="AA3066" i="1" s="1"/>
  <c r="AB3066" i="1"/>
  <c r="Z3067" i="1"/>
  <c r="AA3067" i="1" s="1"/>
  <c r="AB3067" i="1"/>
  <c r="Z3068" i="1"/>
  <c r="AA3068" i="1" s="1"/>
  <c r="AB3068" i="1"/>
  <c r="Z3069" i="1"/>
  <c r="AA3069" i="1" s="1"/>
  <c r="AB3069" i="1"/>
  <c r="Z3070" i="1"/>
  <c r="AA3070" i="1" s="1"/>
  <c r="AB3070" i="1"/>
  <c r="Z3071" i="1"/>
  <c r="AA3071" i="1" s="1"/>
  <c r="AB3071" i="1"/>
  <c r="Z3072" i="1"/>
  <c r="AA3072" i="1" s="1"/>
  <c r="AB3072" i="1"/>
  <c r="Z3073" i="1"/>
  <c r="AA3073" i="1" s="1"/>
  <c r="AB3073" i="1"/>
  <c r="Z3074" i="1"/>
  <c r="AA3074" i="1" s="1"/>
  <c r="AB3074" i="1"/>
  <c r="Z3075" i="1"/>
  <c r="AA3075" i="1" s="1"/>
  <c r="AB3075" i="1"/>
  <c r="Z3076" i="1"/>
  <c r="AA3076" i="1" s="1"/>
  <c r="AB3076" i="1"/>
  <c r="Z3077" i="1"/>
  <c r="AA3077" i="1" s="1"/>
  <c r="AB3077" i="1"/>
  <c r="Z3078" i="1"/>
  <c r="AA3078" i="1" s="1"/>
  <c r="AB3078" i="1"/>
  <c r="Z3079" i="1"/>
  <c r="AA3079" i="1" s="1"/>
  <c r="AB3079" i="1"/>
  <c r="Z3080" i="1"/>
  <c r="AA3080" i="1" s="1"/>
  <c r="AB3080" i="1"/>
  <c r="Z3081" i="1"/>
  <c r="AA3081" i="1" s="1"/>
  <c r="AB3081" i="1"/>
  <c r="Z3082" i="1"/>
  <c r="AA3082" i="1" s="1"/>
  <c r="AB3082" i="1"/>
  <c r="Z3083" i="1"/>
  <c r="AA3083" i="1" s="1"/>
  <c r="AB3083" i="1"/>
  <c r="Z3084" i="1"/>
  <c r="AA3084" i="1" s="1"/>
  <c r="AB3084" i="1"/>
  <c r="Z3085" i="1"/>
  <c r="AA3085" i="1" s="1"/>
  <c r="AB3085" i="1"/>
  <c r="Z3086" i="1"/>
  <c r="AA3086" i="1" s="1"/>
  <c r="AB3086" i="1"/>
  <c r="Z3087" i="1"/>
  <c r="AA3087" i="1" s="1"/>
  <c r="AB3087" i="1"/>
  <c r="Z3088" i="1"/>
  <c r="AA3088" i="1" s="1"/>
  <c r="AB3088" i="1"/>
  <c r="Z3089" i="1"/>
  <c r="AA3089" i="1" s="1"/>
  <c r="AB3089" i="1"/>
  <c r="Z3090" i="1"/>
  <c r="AA3090" i="1" s="1"/>
  <c r="AB3090" i="1"/>
  <c r="Z3091" i="1"/>
  <c r="AA3091" i="1" s="1"/>
  <c r="AB3091" i="1"/>
  <c r="Z3092" i="1"/>
  <c r="AA3092" i="1" s="1"/>
  <c r="AB3092" i="1"/>
  <c r="Z3093" i="1"/>
  <c r="AA3093" i="1" s="1"/>
  <c r="AB3093" i="1"/>
  <c r="Z3094" i="1"/>
  <c r="AA3094" i="1" s="1"/>
  <c r="AB3094" i="1"/>
  <c r="Z3095" i="1"/>
  <c r="AA3095" i="1" s="1"/>
  <c r="AB3095" i="1"/>
  <c r="Z3096" i="1"/>
  <c r="AA3096" i="1" s="1"/>
  <c r="AB3096" i="1"/>
  <c r="Z3097" i="1"/>
  <c r="AA3097" i="1" s="1"/>
  <c r="AB3097" i="1"/>
  <c r="Z3098" i="1"/>
  <c r="AA3098" i="1" s="1"/>
  <c r="AB3098" i="1"/>
  <c r="Z3099" i="1"/>
  <c r="AA3099" i="1" s="1"/>
  <c r="AB3099" i="1"/>
  <c r="Z3100" i="1"/>
  <c r="AA3100" i="1" s="1"/>
  <c r="AB3100" i="1"/>
  <c r="Z3101" i="1"/>
  <c r="AA3101" i="1" s="1"/>
  <c r="AB3101" i="1"/>
  <c r="Z3102" i="1"/>
  <c r="AA3102" i="1" s="1"/>
  <c r="AB3102" i="1"/>
  <c r="Z3103" i="1"/>
  <c r="AA3103" i="1" s="1"/>
  <c r="AB3103" i="1"/>
  <c r="Z3104" i="1"/>
  <c r="AA3104" i="1" s="1"/>
  <c r="AB3104" i="1"/>
  <c r="Z3105" i="1"/>
  <c r="AA3105" i="1" s="1"/>
  <c r="AB3105" i="1"/>
  <c r="Z3106" i="1"/>
  <c r="AA3106" i="1" s="1"/>
  <c r="AB3106" i="1"/>
  <c r="Z3107" i="1"/>
  <c r="AA3107" i="1" s="1"/>
  <c r="AB3107" i="1"/>
  <c r="Z3108" i="1"/>
  <c r="AA3108" i="1" s="1"/>
  <c r="AB3108" i="1"/>
  <c r="Z3109" i="1"/>
  <c r="AA3109" i="1" s="1"/>
  <c r="AB3109" i="1"/>
  <c r="Z3110" i="1"/>
  <c r="AA3110" i="1" s="1"/>
  <c r="AB3110" i="1"/>
  <c r="Z3111" i="1"/>
  <c r="AA3111" i="1" s="1"/>
  <c r="AB3111" i="1"/>
  <c r="Z3112" i="1"/>
  <c r="AA3112" i="1" s="1"/>
  <c r="AB3112" i="1"/>
  <c r="Z3113" i="1"/>
  <c r="AA3113" i="1" s="1"/>
  <c r="AB3113" i="1"/>
  <c r="Z3114" i="1"/>
  <c r="AA3114" i="1" s="1"/>
  <c r="AB3114" i="1"/>
  <c r="Z3115" i="1"/>
  <c r="AA3115" i="1" s="1"/>
  <c r="AB3115" i="1"/>
  <c r="Z3116" i="1"/>
  <c r="AA3116" i="1" s="1"/>
  <c r="AB3116" i="1"/>
  <c r="Z3117" i="1"/>
  <c r="AA3117" i="1" s="1"/>
  <c r="AB3117" i="1"/>
  <c r="Z3118" i="1"/>
  <c r="AA3118" i="1" s="1"/>
  <c r="AB3118" i="1"/>
  <c r="Z3119" i="1"/>
  <c r="AA3119" i="1" s="1"/>
  <c r="AB3119" i="1"/>
  <c r="Z3120" i="1"/>
  <c r="AA3120" i="1" s="1"/>
  <c r="AB3120" i="1"/>
  <c r="Z3121" i="1"/>
  <c r="AA3121" i="1" s="1"/>
  <c r="AB3121" i="1"/>
  <c r="Z3122" i="1"/>
  <c r="AA3122" i="1" s="1"/>
  <c r="AB3122" i="1"/>
  <c r="Z3123" i="1"/>
  <c r="AA3123" i="1" s="1"/>
  <c r="AB3123" i="1"/>
  <c r="Z3124" i="1"/>
  <c r="AA3124" i="1" s="1"/>
  <c r="AB3124" i="1"/>
  <c r="Z3125" i="1"/>
  <c r="AA3125" i="1" s="1"/>
  <c r="AB3125" i="1"/>
  <c r="Z3126" i="1"/>
  <c r="AA3126" i="1" s="1"/>
  <c r="AB3126" i="1"/>
  <c r="Z3127" i="1"/>
  <c r="AA3127" i="1" s="1"/>
  <c r="AB3127" i="1"/>
  <c r="Z3128" i="1"/>
  <c r="AA3128" i="1" s="1"/>
  <c r="AB3128" i="1"/>
  <c r="Z3129" i="1"/>
  <c r="AA3129" i="1" s="1"/>
  <c r="AB3129" i="1"/>
  <c r="Z3130" i="1"/>
  <c r="AA3130" i="1" s="1"/>
  <c r="AB3130" i="1"/>
  <c r="Z3131" i="1"/>
  <c r="AA3131" i="1" s="1"/>
  <c r="AB3131" i="1"/>
  <c r="Z3132" i="1"/>
  <c r="AA3132" i="1" s="1"/>
  <c r="AB3132" i="1"/>
  <c r="Z3133" i="1"/>
  <c r="AA3133" i="1" s="1"/>
  <c r="AB3133" i="1"/>
  <c r="Z3134" i="1"/>
  <c r="AA3134" i="1" s="1"/>
  <c r="AB3134" i="1"/>
  <c r="Z3135" i="1"/>
  <c r="AA3135" i="1" s="1"/>
  <c r="AB3135" i="1"/>
  <c r="Z3136" i="1"/>
  <c r="AA3136" i="1" s="1"/>
  <c r="AB3136" i="1"/>
  <c r="Z3137" i="1"/>
  <c r="AA3137" i="1" s="1"/>
  <c r="AB3137" i="1"/>
  <c r="Z3138" i="1"/>
  <c r="AA3138" i="1" s="1"/>
  <c r="AB3138" i="1"/>
  <c r="Z3139" i="1"/>
  <c r="AA3139" i="1" s="1"/>
  <c r="AB3139" i="1"/>
  <c r="Z3140" i="1"/>
  <c r="AA3140" i="1" s="1"/>
  <c r="AB3140" i="1"/>
  <c r="Z3141" i="1"/>
  <c r="AA3141" i="1" s="1"/>
  <c r="AB3141" i="1"/>
  <c r="Z3142" i="1"/>
  <c r="AA3142" i="1" s="1"/>
  <c r="AB3142" i="1"/>
  <c r="Z3143" i="1"/>
  <c r="AA3143" i="1" s="1"/>
  <c r="AB3143" i="1"/>
  <c r="Z3144" i="1"/>
  <c r="AA3144" i="1" s="1"/>
  <c r="AB3144" i="1"/>
  <c r="Z3145" i="1"/>
  <c r="AA3145" i="1" s="1"/>
  <c r="AB3145" i="1"/>
  <c r="Z3146" i="1"/>
  <c r="AA3146" i="1" s="1"/>
  <c r="AB3146" i="1"/>
  <c r="Z3147" i="1"/>
  <c r="AA3147" i="1" s="1"/>
  <c r="AB3147" i="1"/>
  <c r="Z3148" i="1"/>
  <c r="AA3148" i="1" s="1"/>
  <c r="AB3148" i="1"/>
  <c r="Z3149" i="1"/>
  <c r="AA3149" i="1" s="1"/>
  <c r="AB3149" i="1"/>
  <c r="Z3150" i="1"/>
  <c r="AA3150" i="1" s="1"/>
  <c r="AB3150" i="1"/>
  <c r="Z3151" i="1"/>
  <c r="AA3151" i="1" s="1"/>
  <c r="AB3151" i="1"/>
  <c r="Z3152" i="1"/>
  <c r="AA3152" i="1" s="1"/>
  <c r="AB3152" i="1"/>
  <c r="Z3153" i="1"/>
  <c r="AA3153" i="1" s="1"/>
  <c r="AB3153" i="1"/>
  <c r="Z3154" i="1"/>
  <c r="AA3154" i="1" s="1"/>
  <c r="AB3154" i="1"/>
  <c r="Z3155" i="1"/>
  <c r="AA3155" i="1" s="1"/>
  <c r="AB3155" i="1"/>
  <c r="Z3156" i="1"/>
  <c r="AA3156" i="1" s="1"/>
  <c r="AB3156" i="1"/>
  <c r="Z3157" i="1"/>
  <c r="AA3157" i="1" s="1"/>
  <c r="AB3157" i="1"/>
  <c r="Z3158" i="1"/>
  <c r="AA3158" i="1" s="1"/>
  <c r="AB3158" i="1"/>
  <c r="Z3159" i="1"/>
  <c r="AA3159" i="1" s="1"/>
  <c r="AB3159" i="1"/>
  <c r="Z3160" i="1"/>
  <c r="AA3160" i="1" s="1"/>
  <c r="AB3160" i="1"/>
  <c r="Z3161" i="1"/>
  <c r="AA3161" i="1" s="1"/>
  <c r="AB3161" i="1"/>
  <c r="Z3162" i="1"/>
  <c r="AA3162" i="1" s="1"/>
  <c r="AB3162" i="1"/>
  <c r="Z3163" i="1"/>
  <c r="AA3163" i="1" s="1"/>
  <c r="AB3163" i="1"/>
  <c r="Z3164" i="1"/>
  <c r="AA3164" i="1" s="1"/>
  <c r="AB3164" i="1"/>
  <c r="Z3165" i="1"/>
  <c r="AA3165" i="1" s="1"/>
  <c r="AB3165" i="1"/>
  <c r="Z3166" i="1"/>
  <c r="AA3166" i="1" s="1"/>
  <c r="AB3166" i="1"/>
  <c r="Z3167" i="1"/>
  <c r="AA3167" i="1" s="1"/>
  <c r="AB3167" i="1"/>
  <c r="Z3168" i="1"/>
  <c r="AA3168" i="1" s="1"/>
  <c r="AB3168" i="1"/>
  <c r="Z3169" i="1"/>
  <c r="AA3169" i="1" s="1"/>
  <c r="AB3169" i="1"/>
  <c r="Z3170" i="1"/>
  <c r="AA3170" i="1" s="1"/>
  <c r="AB3170" i="1"/>
  <c r="Z3171" i="1"/>
  <c r="AA3171" i="1" s="1"/>
  <c r="AB3171" i="1"/>
  <c r="Z3172" i="1"/>
  <c r="AA3172" i="1" s="1"/>
  <c r="AB3172" i="1"/>
  <c r="Z3173" i="1"/>
  <c r="AA3173" i="1" s="1"/>
  <c r="AB3173" i="1"/>
  <c r="Z3174" i="1"/>
  <c r="AA3174" i="1" s="1"/>
  <c r="AB3174" i="1"/>
  <c r="Z3175" i="1"/>
  <c r="AA3175" i="1" s="1"/>
  <c r="AB3175" i="1"/>
  <c r="Z3176" i="1"/>
  <c r="AA3176" i="1" s="1"/>
  <c r="AB3176" i="1"/>
  <c r="Z3177" i="1"/>
  <c r="AA3177" i="1" s="1"/>
  <c r="AB3177" i="1"/>
  <c r="Z3178" i="1"/>
  <c r="AA3178" i="1" s="1"/>
  <c r="AB3178" i="1"/>
  <c r="Z3179" i="1"/>
  <c r="AA3179" i="1" s="1"/>
  <c r="AB3179" i="1"/>
  <c r="Z3180" i="1"/>
  <c r="AA3180" i="1" s="1"/>
  <c r="AB3180" i="1"/>
  <c r="Z3181" i="1"/>
  <c r="AA3181" i="1" s="1"/>
  <c r="AB3181" i="1"/>
  <c r="Z3182" i="1"/>
  <c r="AA3182" i="1" s="1"/>
  <c r="AB3182" i="1"/>
  <c r="Z3183" i="1"/>
  <c r="AA3183" i="1" s="1"/>
  <c r="AB3183" i="1"/>
  <c r="Z3184" i="1"/>
  <c r="AA3184" i="1" s="1"/>
  <c r="AB3184" i="1"/>
  <c r="Z3185" i="1"/>
  <c r="AA3185" i="1" s="1"/>
  <c r="AB3185" i="1"/>
  <c r="Z3186" i="1"/>
  <c r="AA3186" i="1" s="1"/>
  <c r="AB3186" i="1"/>
  <c r="Z3187" i="1"/>
  <c r="AA3187" i="1" s="1"/>
  <c r="AB3187" i="1"/>
  <c r="Z3188" i="1"/>
  <c r="AA3188" i="1" s="1"/>
  <c r="AB3188" i="1"/>
  <c r="Z3189" i="1"/>
  <c r="AA3189" i="1" s="1"/>
  <c r="AB3189" i="1"/>
  <c r="Z3190" i="1"/>
  <c r="AA3190" i="1" s="1"/>
  <c r="AB3190" i="1"/>
  <c r="Z3191" i="1"/>
  <c r="AA3191" i="1" s="1"/>
  <c r="AB3191" i="1"/>
  <c r="Z3192" i="1"/>
  <c r="AA3192" i="1" s="1"/>
  <c r="AB3192" i="1"/>
  <c r="Z3193" i="1"/>
  <c r="AA3193" i="1" s="1"/>
  <c r="AB3193" i="1"/>
  <c r="Z3194" i="1"/>
  <c r="AA3194" i="1" s="1"/>
  <c r="AB3194" i="1"/>
  <c r="Z3195" i="1"/>
  <c r="AA3195" i="1" s="1"/>
  <c r="AB3195" i="1"/>
  <c r="Z3196" i="1"/>
  <c r="AA3196" i="1" s="1"/>
  <c r="AB3196" i="1"/>
  <c r="Z3197" i="1"/>
  <c r="AA3197" i="1" s="1"/>
  <c r="AB3197" i="1"/>
  <c r="Z3198" i="1"/>
  <c r="AA3198" i="1" s="1"/>
  <c r="AB3198" i="1"/>
  <c r="Z3199" i="1"/>
  <c r="AA3199" i="1" s="1"/>
  <c r="AB3199" i="1"/>
  <c r="Z3200" i="1"/>
  <c r="AA3200" i="1" s="1"/>
  <c r="AB3200" i="1"/>
  <c r="Z3201" i="1"/>
  <c r="AA3201" i="1" s="1"/>
  <c r="AB3201" i="1"/>
  <c r="Z3202" i="1"/>
  <c r="AA3202" i="1" s="1"/>
  <c r="AB3202" i="1"/>
  <c r="Z3203" i="1"/>
  <c r="AA3203" i="1" s="1"/>
  <c r="AB3203" i="1"/>
  <c r="Z3204" i="1"/>
  <c r="AA3204" i="1" s="1"/>
  <c r="AB3204" i="1"/>
  <c r="Z3205" i="1"/>
  <c r="AA3205" i="1" s="1"/>
  <c r="AB3205" i="1"/>
  <c r="Z3206" i="1"/>
  <c r="AA3206" i="1" s="1"/>
  <c r="AB3206" i="1"/>
  <c r="Z3207" i="1"/>
  <c r="AA3207" i="1" s="1"/>
  <c r="AB3207" i="1"/>
  <c r="Z3208" i="1"/>
  <c r="AA3208" i="1" s="1"/>
  <c r="AB3208" i="1"/>
  <c r="Z3209" i="1"/>
  <c r="AA3209" i="1" s="1"/>
  <c r="AB3209" i="1"/>
  <c r="Z3210" i="1"/>
  <c r="AA3210" i="1" s="1"/>
  <c r="AB3210" i="1"/>
  <c r="Z3211" i="1"/>
  <c r="AA3211" i="1" s="1"/>
  <c r="AB3211" i="1"/>
  <c r="Z3212" i="1"/>
  <c r="AA3212" i="1" s="1"/>
  <c r="AB3212" i="1"/>
  <c r="Z3213" i="1"/>
  <c r="AA3213" i="1" s="1"/>
  <c r="AB3213" i="1"/>
  <c r="Z3214" i="1"/>
  <c r="AA3214" i="1" s="1"/>
  <c r="AB3214" i="1"/>
  <c r="Z3215" i="1"/>
  <c r="AA3215" i="1" s="1"/>
  <c r="AB3215" i="1"/>
  <c r="Z3216" i="1"/>
  <c r="AA3216" i="1" s="1"/>
  <c r="AB3216" i="1"/>
  <c r="Z3217" i="1"/>
  <c r="AA3217" i="1" s="1"/>
  <c r="AB3217" i="1"/>
  <c r="Z3218" i="1"/>
  <c r="AA3218" i="1" s="1"/>
  <c r="AB3218" i="1"/>
  <c r="Z3219" i="1"/>
  <c r="AA3219" i="1" s="1"/>
  <c r="AB3219" i="1"/>
  <c r="Z3220" i="1"/>
  <c r="AA3220" i="1" s="1"/>
  <c r="AB3220" i="1"/>
  <c r="Z3221" i="1"/>
  <c r="AA3221" i="1" s="1"/>
  <c r="AB3221" i="1"/>
  <c r="Z3222" i="1"/>
  <c r="AA3222" i="1" s="1"/>
  <c r="AB3222" i="1"/>
  <c r="Z3223" i="1"/>
  <c r="AA3223" i="1" s="1"/>
  <c r="AB3223" i="1"/>
  <c r="Z3224" i="1"/>
  <c r="AA3224" i="1" s="1"/>
  <c r="AB3224" i="1"/>
  <c r="Z3225" i="1"/>
  <c r="AA3225" i="1" s="1"/>
  <c r="AB3225" i="1"/>
  <c r="Z3226" i="1"/>
  <c r="AA3226" i="1" s="1"/>
  <c r="AB3226" i="1"/>
  <c r="Z3227" i="1"/>
  <c r="AA3227" i="1" s="1"/>
  <c r="AB3227" i="1"/>
  <c r="Z3228" i="1"/>
  <c r="AA3228" i="1" s="1"/>
  <c r="AB3228" i="1"/>
  <c r="Z3229" i="1"/>
  <c r="AA3229" i="1" s="1"/>
  <c r="AB3229" i="1"/>
  <c r="Z3230" i="1"/>
  <c r="AA3230" i="1" s="1"/>
  <c r="AB3230" i="1"/>
  <c r="Z3231" i="1"/>
  <c r="AA3231" i="1" s="1"/>
  <c r="AB3231" i="1"/>
  <c r="Z3232" i="1"/>
  <c r="AA3232" i="1" s="1"/>
  <c r="AB3232" i="1"/>
  <c r="Z3233" i="1"/>
  <c r="AA3233" i="1" s="1"/>
  <c r="AB3233" i="1"/>
  <c r="Z3234" i="1"/>
  <c r="AA3234" i="1" s="1"/>
  <c r="AB3234" i="1"/>
  <c r="Z3235" i="1"/>
  <c r="AA3235" i="1" s="1"/>
  <c r="AB3235" i="1"/>
  <c r="Z3236" i="1"/>
  <c r="AA3236" i="1" s="1"/>
  <c r="AB3236" i="1"/>
  <c r="Z3237" i="1"/>
  <c r="AA3237" i="1" s="1"/>
  <c r="AB3237" i="1"/>
  <c r="Z3238" i="1"/>
  <c r="AA3238" i="1" s="1"/>
  <c r="AB3238" i="1"/>
  <c r="Z3239" i="1"/>
  <c r="AA3239" i="1" s="1"/>
  <c r="AB3239" i="1"/>
  <c r="Z3240" i="1"/>
  <c r="AA3240" i="1" s="1"/>
  <c r="AB3240" i="1"/>
  <c r="Z3241" i="1"/>
  <c r="AA3241" i="1" s="1"/>
  <c r="AB3241" i="1"/>
  <c r="Z3242" i="1"/>
  <c r="AA3242" i="1" s="1"/>
  <c r="AB3242" i="1"/>
  <c r="Z3243" i="1"/>
  <c r="AA3243" i="1" s="1"/>
  <c r="AB3243" i="1"/>
  <c r="Z3244" i="1"/>
  <c r="AA3244" i="1" s="1"/>
  <c r="AB3244" i="1"/>
  <c r="Z3245" i="1"/>
  <c r="AA3245" i="1" s="1"/>
  <c r="AB3245" i="1"/>
  <c r="Z3246" i="1"/>
  <c r="AA3246" i="1" s="1"/>
  <c r="AB3246" i="1"/>
  <c r="Z3247" i="1"/>
  <c r="AA3247" i="1" s="1"/>
  <c r="AB3247" i="1"/>
  <c r="Z3248" i="1"/>
  <c r="AA3248" i="1" s="1"/>
  <c r="AB3248" i="1"/>
  <c r="Z3249" i="1"/>
  <c r="AA3249" i="1" s="1"/>
  <c r="AB3249" i="1"/>
  <c r="Z3250" i="1"/>
  <c r="AA3250" i="1" s="1"/>
  <c r="AB3250" i="1"/>
  <c r="Z3251" i="1"/>
  <c r="AA3251" i="1" s="1"/>
  <c r="AB3251" i="1"/>
  <c r="Z3252" i="1"/>
  <c r="AA3252" i="1" s="1"/>
  <c r="AB3252" i="1"/>
  <c r="Z3253" i="1"/>
  <c r="AA3253" i="1" s="1"/>
  <c r="AB3253" i="1"/>
  <c r="Z3254" i="1"/>
  <c r="AA3254" i="1" s="1"/>
  <c r="AB3254" i="1"/>
  <c r="Z3255" i="1"/>
  <c r="AA3255" i="1" s="1"/>
  <c r="AB3255" i="1"/>
  <c r="Z3256" i="1"/>
  <c r="AA3256" i="1" s="1"/>
  <c r="AB3256" i="1"/>
  <c r="Z3257" i="1"/>
  <c r="AA3257" i="1" s="1"/>
  <c r="AB3257" i="1"/>
  <c r="Z3258" i="1"/>
  <c r="AA3258" i="1" s="1"/>
  <c r="AB3258" i="1"/>
  <c r="Z3259" i="1"/>
  <c r="AA3259" i="1" s="1"/>
  <c r="AB3259" i="1"/>
  <c r="Z3260" i="1"/>
  <c r="AA3260" i="1" s="1"/>
  <c r="AB3260" i="1"/>
  <c r="Z3261" i="1"/>
  <c r="AA3261" i="1" s="1"/>
  <c r="AB3261" i="1"/>
  <c r="Z3262" i="1"/>
  <c r="AA3262" i="1" s="1"/>
  <c r="AB3262" i="1"/>
  <c r="Z3263" i="1"/>
  <c r="AA3263" i="1" s="1"/>
  <c r="AB3263" i="1"/>
  <c r="Z3264" i="1"/>
  <c r="AA3264" i="1" s="1"/>
  <c r="AB3264" i="1"/>
  <c r="Z3265" i="1"/>
  <c r="AA3265" i="1" s="1"/>
  <c r="AB3265" i="1"/>
  <c r="Z3266" i="1"/>
  <c r="AA3266" i="1" s="1"/>
  <c r="AB3266" i="1"/>
  <c r="Z3267" i="1"/>
  <c r="AA3267" i="1" s="1"/>
  <c r="AB3267" i="1"/>
  <c r="Z3268" i="1"/>
  <c r="AA3268" i="1" s="1"/>
  <c r="AB3268" i="1"/>
  <c r="Z3269" i="1"/>
  <c r="AA3269" i="1" s="1"/>
  <c r="AB3269" i="1"/>
  <c r="Z3270" i="1"/>
  <c r="AA3270" i="1" s="1"/>
  <c r="AB3270" i="1"/>
  <c r="Z3271" i="1"/>
  <c r="AA3271" i="1" s="1"/>
  <c r="AB3271" i="1"/>
  <c r="Z3272" i="1"/>
  <c r="AA3272" i="1" s="1"/>
  <c r="AB3272" i="1"/>
  <c r="Z3273" i="1"/>
  <c r="AA3273" i="1" s="1"/>
  <c r="AB3273" i="1"/>
  <c r="Z3274" i="1"/>
  <c r="AA3274" i="1" s="1"/>
  <c r="AB3274" i="1"/>
  <c r="Z3275" i="1"/>
  <c r="AA3275" i="1" s="1"/>
  <c r="AB3275" i="1"/>
  <c r="Z3276" i="1"/>
  <c r="AA3276" i="1" s="1"/>
  <c r="AB3276" i="1"/>
  <c r="Z3277" i="1"/>
  <c r="AA3277" i="1" s="1"/>
  <c r="AB3277" i="1"/>
  <c r="Z3278" i="1"/>
  <c r="AA3278" i="1" s="1"/>
  <c r="AB3278" i="1"/>
  <c r="Z3279" i="1"/>
  <c r="AA3279" i="1" s="1"/>
  <c r="AB3279" i="1"/>
  <c r="Z3280" i="1"/>
  <c r="AA3280" i="1" s="1"/>
  <c r="AB3280" i="1"/>
  <c r="Z3281" i="1"/>
  <c r="AA3281" i="1" s="1"/>
  <c r="AB3281" i="1"/>
  <c r="Z3282" i="1"/>
  <c r="AA3282" i="1" s="1"/>
  <c r="AB3282" i="1"/>
  <c r="Z3283" i="1"/>
  <c r="AA3283" i="1" s="1"/>
  <c r="AB3283" i="1"/>
  <c r="Z3284" i="1"/>
  <c r="AA3284" i="1" s="1"/>
  <c r="AB3284" i="1"/>
  <c r="Z3285" i="1"/>
  <c r="AA3285" i="1" s="1"/>
  <c r="AB3285" i="1"/>
  <c r="Z3286" i="1"/>
  <c r="AA3286" i="1" s="1"/>
  <c r="AB3286" i="1"/>
  <c r="Z3287" i="1"/>
  <c r="AA3287" i="1" s="1"/>
  <c r="AB3287" i="1"/>
  <c r="Z3288" i="1"/>
  <c r="AA3288" i="1" s="1"/>
  <c r="AB3288" i="1"/>
  <c r="Z3289" i="1"/>
  <c r="AA3289" i="1" s="1"/>
  <c r="AB3289" i="1"/>
  <c r="Z3290" i="1"/>
  <c r="AA3290" i="1" s="1"/>
  <c r="AB3290" i="1"/>
  <c r="Z3291" i="1"/>
  <c r="AA3291" i="1" s="1"/>
  <c r="AB3291" i="1"/>
  <c r="Z3292" i="1"/>
  <c r="AA3292" i="1" s="1"/>
  <c r="AB3292" i="1"/>
  <c r="Z3293" i="1"/>
  <c r="AA3293" i="1" s="1"/>
  <c r="AB3293" i="1"/>
  <c r="Z3294" i="1"/>
  <c r="AA3294" i="1" s="1"/>
  <c r="AB3294" i="1"/>
  <c r="Z3295" i="1"/>
  <c r="AA3295" i="1" s="1"/>
  <c r="AB3295" i="1"/>
  <c r="Z3296" i="1"/>
  <c r="AA3296" i="1" s="1"/>
  <c r="AB3296" i="1"/>
  <c r="Z3297" i="1"/>
  <c r="AA3297" i="1" s="1"/>
  <c r="AB3297" i="1"/>
  <c r="Z3298" i="1"/>
  <c r="AA3298" i="1" s="1"/>
  <c r="AB3298" i="1"/>
  <c r="Z3299" i="1"/>
  <c r="AA3299" i="1" s="1"/>
  <c r="AB3299" i="1"/>
  <c r="Z3300" i="1"/>
  <c r="AA3300" i="1" s="1"/>
  <c r="AB3300" i="1"/>
  <c r="Z3301" i="1"/>
  <c r="AA3301" i="1" s="1"/>
  <c r="AB3301" i="1"/>
  <c r="Z3302" i="1"/>
  <c r="AA3302" i="1" s="1"/>
  <c r="AB3302" i="1"/>
  <c r="Z3303" i="1"/>
  <c r="AA3303" i="1" s="1"/>
  <c r="AB3303" i="1"/>
  <c r="Z3304" i="1"/>
  <c r="AA3304" i="1" s="1"/>
  <c r="AB3304" i="1"/>
  <c r="Z3305" i="1"/>
  <c r="AA3305" i="1" s="1"/>
  <c r="AB3305" i="1"/>
  <c r="Z3306" i="1"/>
  <c r="AA3306" i="1" s="1"/>
  <c r="AB3306" i="1"/>
  <c r="Z3307" i="1"/>
  <c r="AA3307" i="1" s="1"/>
  <c r="AB3307" i="1"/>
  <c r="Z3308" i="1"/>
  <c r="AA3308" i="1" s="1"/>
  <c r="AB3308" i="1"/>
  <c r="Z3309" i="1"/>
  <c r="AA3309" i="1" s="1"/>
  <c r="AB3309" i="1"/>
  <c r="Z3310" i="1"/>
  <c r="AA3310" i="1" s="1"/>
  <c r="AB3310" i="1"/>
  <c r="Z3311" i="1"/>
  <c r="AA3311" i="1" s="1"/>
  <c r="AB3311" i="1"/>
  <c r="Z3312" i="1"/>
  <c r="AA3312" i="1" s="1"/>
  <c r="AB3312" i="1"/>
  <c r="Z3313" i="1"/>
  <c r="AA3313" i="1" s="1"/>
  <c r="AB3313" i="1"/>
  <c r="Z3314" i="1"/>
  <c r="AA3314" i="1" s="1"/>
  <c r="AB3314" i="1"/>
  <c r="Z3315" i="1"/>
  <c r="AA3315" i="1" s="1"/>
  <c r="AB3315" i="1"/>
  <c r="Z3316" i="1"/>
  <c r="AA3316" i="1" s="1"/>
  <c r="AB3316" i="1"/>
  <c r="Z3317" i="1"/>
  <c r="AA3317" i="1" s="1"/>
  <c r="AB3317" i="1"/>
  <c r="Z3318" i="1"/>
  <c r="AA3318" i="1" s="1"/>
  <c r="AB3318" i="1"/>
  <c r="Z3319" i="1"/>
  <c r="AA3319" i="1" s="1"/>
  <c r="AB3319" i="1"/>
  <c r="Z3320" i="1"/>
  <c r="AA3320" i="1" s="1"/>
  <c r="AB3320" i="1"/>
  <c r="Z3321" i="1"/>
  <c r="AA3321" i="1" s="1"/>
  <c r="AB3321" i="1"/>
  <c r="Z3322" i="1"/>
  <c r="AA3322" i="1" s="1"/>
  <c r="AB3322" i="1"/>
  <c r="Z3323" i="1"/>
  <c r="AA3323" i="1" s="1"/>
  <c r="AB3323" i="1"/>
  <c r="Z3324" i="1"/>
  <c r="AA3324" i="1" s="1"/>
  <c r="AB3324" i="1"/>
  <c r="Z3325" i="1"/>
  <c r="AA3325" i="1" s="1"/>
  <c r="AB3325" i="1"/>
  <c r="Z3326" i="1"/>
  <c r="AA3326" i="1" s="1"/>
  <c r="AB3326" i="1"/>
  <c r="Z3327" i="1"/>
  <c r="AA3327" i="1" s="1"/>
  <c r="AB3327" i="1"/>
  <c r="Z3328" i="1"/>
  <c r="AA3328" i="1" s="1"/>
  <c r="AB3328" i="1"/>
  <c r="Z3329" i="1"/>
  <c r="AA3329" i="1" s="1"/>
  <c r="AB3329" i="1"/>
  <c r="Z3330" i="1"/>
  <c r="AA3330" i="1" s="1"/>
  <c r="AB3330" i="1"/>
  <c r="Z3331" i="1"/>
  <c r="AA3331" i="1" s="1"/>
  <c r="AB3331" i="1"/>
  <c r="Z3332" i="1"/>
  <c r="AA3332" i="1" s="1"/>
  <c r="AB3332" i="1"/>
  <c r="Z3333" i="1"/>
  <c r="AA3333" i="1" s="1"/>
  <c r="AB3333" i="1"/>
  <c r="Z3334" i="1"/>
  <c r="AA3334" i="1" s="1"/>
  <c r="AB3334" i="1"/>
  <c r="Z3335" i="1"/>
  <c r="AA3335" i="1" s="1"/>
  <c r="AB3335" i="1"/>
  <c r="Z3336" i="1"/>
  <c r="AA3336" i="1" s="1"/>
  <c r="AB3336" i="1"/>
  <c r="Z3337" i="1"/>
  <c r="AA3337" i="1" s="1"/>
  <c r="AB3337" i="1"/>
  <c r="Z3338" i="1"/>
  <c r="AA3338" i="1" s="1"/>
  <c r="AB3338" i="1"/>
  <c r="Z3339" i="1"/>
  <c r="AA3339" i="1" s="1"/>
  <c r="AB3339" i="1"/>
  <c r="Z3340" i="1"/>
  <c r="AA3340" i="1" s="1"/>
  <c r="AB3340" i="1"/>
  <c r="Z3341" i="1"/>
  <c r="AA3341" i="1" s="1"/>
  <c r="AB3341" i="1"/>
  <c r="Z3342" i="1"/>
  <c r="AA3342" i="1" s="1"/>
  <c r="AB3342" i="1"/>
  <c r="Z3343" i="1"/>
  <c r="AA3343" i="1" s="1"/>
  <c r="AB3343" i="1"/>
  <c r="Z3344" i="1"/>
  <c r="AA3344" i="1" s="1"/>
  <c r="AB3344" i="1"/>
  <c r="Z3345" i="1"/>
  <c r="AA3345" i="1" s="1"/>
  <c r="AB3345" i="1"/>
  <c r="Z3346" i="1"/>
  <c r="AA3346" i="1" s="1"/>
  <c r="AB3346" i="1"/>
  <c r="Z3347" i="1"/>
  <c r="AA3347" i="1" s="1"/>
  <c r="AB3347" i="1"/>
  <c r="Z3348" i="1"/>
  <c r="AA3348" i="1" s="1"/>
  <c r="AB3348" i="1"/>
  <c r="Z3349" i="1"/>
  <c r="AA3349" i="1" s="1"/>
  <c r="AB3349" i="1"/>
  <c r="Z3350" i="1"/>
  <c r="AA3350" i="1" s="1"/>
  <c r="AB3350" i="1"/>
  <c r="Z3351" i="1"/>
  <c r="AA3351" i="1" s="1"/>
  <c r="AB3351" i="1"/>
  <c r="Z3352" i="1"/>
  <c r="AA3352" i="1" s="1"/>
  <c r="AB3352" i="1"/>
  <c r="Z3353" i="1"/>
  <c r="AA3353" i="1" s="1"/>
  <c r="AB3353" i="1"/>
  <c r="Z3354" i="1"/>
  <c r="AA3354" i="1" s="1"/>
  <c r="AB3354" i="1"/>
  <c r="Z3355" i="1"/>
  <c r="AA3355" i="1" s="1"/>
  <c r="AB3355" i="1"/>
  <c r="Z3356" i="1"/>
  <c r="AA3356" i="1" s="1"/>
  <c r="AB3356" i="1"/>
  <c r="Z3357" i="1"/>
  <c r="AA3357" i="1" s="1"/>
  <c r="AB3357" i="1"/>
  <c r="Z3358" i="1"/>
  <c r="AA3358" i="1" s="1"/>
  <c r="AB3358" i="1"/>
  <c r="Z3359" i="1"/>
  <c r="AA3359" i="1" s="1"/>
  <c r="AB3359" i="1"/>
  <c r="Z3360" i="1"/>
  <c r="AA3360" i="1" s="1"/>
  <c r="AB3360" i="1"/>
  <c r="Z3361" i="1"/>
  <c r="AA3361" i="1" s="1"/>
  <c r="AB3361" i="1"/>
  <c r="Z3362" i="1"/>
  <c r="AA3362" i="1" s="1"/>
  <c r="AB3362" i="1"/>
  <c r="Z3363" i="1"/>
  <c r="AA3363" i="1" s="1"/>
  <c r="AB3363" i="1"/>
  <c r="Z3364" i="1"/>
  <c r="AA3364" i="1" s="1"/>
  <c r="AB3364" i="1"/>
  <c r="Z3365" i="1"/>
  <c r="AA3365" i="1" s="1"/>
  <c r="AB3365" i="1"/>
  <c r="Z3366" i="1"/>
  <c r="AA3366" i="1" s="1"/>
  <c r="AB3366" i="1"/>
  <c r="Z3367" i="1"/>
  <c r="AA3367" i="1" s="1"/>
  <c r="AB3367" i="1"/>
  <c r="Z3368" i="1"/>
  <c r="AA3368" i="1" s="1"/>
  <c r="AB3368" i="1"/>
  <c r="Z3369" i="1"/>
  <c r="AA3369" i="1" s="1"/>
  <c r="AB3369" i="1"/>
  <c r="Z3370" i="1"/>
  <c r="AA3370" i="1" s="1"/>
  <c r="AB3370" i="1"/>
  <c r="Z3371" i="1"/>
  <c r="AA3371" i="1" s="1"/>
  <c r="AB3371" i="1"/>
  <c r="Z3372" i="1"/>
  <c r="AA3372" i="1" s="1"/>
  <c r="AB3372" i="1"/>
  <c r="Z3373" i="1"/>
  <c r="AA3373" i="1" s="1"/>
  <c r="AB3373" i="1"/>
  <c r="Z3374" i="1"/>
  <c r="AA3374" i="1" s="1"/>
  <c r="AB3374" i="1"/>
  <c r="Z3375" i="1"/>
  <c r="AA3375" i="1" s="1"/>
  <c r="AB3375" i="1"/>
  <c r="Z3376" i="1"/>
  <c r="AA3376" i="1" s="1"/>
  <c r="AB3376" i="1"/>
  <c r="Z3377" i="1"/>
  <c r="AA3377" i="1" s="1"/>
  <c r="AB3377" i="1"/>
  <c r="Z3378" i="1"/>
  <c r="AA3378" i="1" s="1"/>
  <c r="AB3378" i="1"/>
  <c r="Z3379" i="1"/>
  <c r="AA3379" i="1" s="1"/>
  <c r="AB3379" i="1"/>
  <c r="Z3380" i="1"/>
  <c r="AA3380" i="1" s="1"/>
  <c r="AB3380" i="1"/>
  <c r="Z3381" i="1"/>
  <c r="AA3381" i="1" s="1"/>
  <c r="AB3381" i="1"/>
  <c r="Z3382" i="1"/>
  <c r="AA3382" i="1" s="1"/>
  <c r="AB3382" i="1"/>
  <c r="Z3383" i="1"/>
  <c r="AA3383" i="1" s="1"/>
  <c r="AB3383" i="1"/>
  <c r="Z3384" i="1"/>
  <c r="AA3384" i="1" s="1"/>
  <c r="AB3384" i="1"/>
  <c r="Z3385" i="1"/>
  <c r="AA3385" i="1" s="1"/>
  <c r="AB3385" i="1"/>
  <c r="Z3386" i="1"/>
  <c r="AA3386" i="1" s="1"/>
  <c r="AB3386" i="1"/>
  <c r="Z3387" i="1"/>
  <c r="AA3387" i="1" s="1"/>
  <c r="AB3387" i="1"/>
  <c r="Z3388" i="1"/>
  <c r="AA3388" i="1" s="1"/>
  <c r="AB3388" i="1"/>
  <c r="Z3389" i="1"/>
  <c r="AA3389" i="1" s="1"/>
  <c r="AB3389" i="1"/>
  <c r="Z3390" i="1"/>
  <c r="AA3390" i="1" s="1"/>
  <c r="AB3390" i="1"/>
  <c r="Z3391" i="1"/>
  <c r="AA3391" i="1" s="1"/>
  <c r="AB3391" i="1"/>
  <c r="Z3392" i="1"/>
  <c r="AA3392" i="1" s="1"/>
  <c r="AB3392" i="1"/>
  <c r="Z3393" i="1"/>
  <c r="AA3393" i="1" s="1"/>
  <c r="AB3393" i="1"/>
  <c r="Z3394" i="1"/>
  <c r="AA3394" i="1" s="1"/>
  <c r="AB3394" i="1"/>
  <c r="Z3395" i="1"/>
  <c r="AA3395" i="1" s="1"/>
  <c r="AB3395" i="1"/>
  <c r="Z3396" i="1"/>
  <c r="AA3396" i="1" s="1"/>
  <c r="AB3396" i="1"/>
  <c r="Z3397" i="1"/>
  <c r="AA3397" i="1" s="1"/>
  <c r="AB3397" i="1"/>
  <c r="Z3398" i="1"/>
  <c r="AA3398" i="1" s="1"/>
  <c r="AB3398" i="1"/>
  <c r="Z3399" i="1"/>
  <c r="AA3399" i="1" s="1"/>
  <c r="AB3399" i="1"/>
  <c r="Z3400" i="1"/>
  <c r="AA3400" i="1" s="1"/>
  <c r="AB3400" i="1"/>
  <c r="Z3401" i="1"/>
  <c r="AA3401" i="1" s="1"/>
  <c r="AB3401" i="1"/>
  <c r="Z3402" i="1"/>
  <c r="AA3402" i="1" s="1"/>
  <c r="AB3402" i="1"/>
  <c r="Z3403" i="1"/>
  <c r="AA3403" i="1" s="1"/>
  <c r="AB3403" i="1"/>
  <c r="Z3404" i="1"/>
  <c r="AA3404" i="1" s="1"/>
  <c r="AB3404" i="1"/>
  <c r="Z3405" i="1"/>
  <c r="AA3405" i="1" s="1"/>
  <c r="AB3405" i="1"/>
  <c r="Z3406" i="1"/>
  <c r="AA3406" i="1" s="1"/>
  <c r="AB3406" i="1"/>
  <c r="Z3407" i="1"/>
  <c r="AA3407" i="1" s="1"/>
  <c r="AB3407" i="1"/>
  <c r="Z3408" i="1"/>
  <c r="AA3408" i="1" s="1"/>
  <c r="AB3408" i="1"/>
  <c r="Z3409" i="1"/>
  <c r="AA3409" i="1" s="1"/>
  <c r="AB3409" i="1"/>
  <c r="Z3410" i="1"/>
  <c r="AA3410" i="1" s="1"/>
  <c r="AB3410" i="1"/>
  <c r="Z3411" i="1"/>
  <c r="AA3411" i="1" s="1"/>
  <c r="AB3411" i="1"/>
  <c r="Z3412" i="1"/>
  <c r="AA3412" i="1" s="1"/>
  <c r="AB3412" i="1"/>
  <c r="Z3413" i="1"/>
  <c r="AA3413" i="1" s="1"/>
  <c r="AB3413" i="1"/>
  <c r="Z3414" i="1"/>
  <c r="AA3414" i="1" s="1"/>
  <c r="AB3414" i="1"/>
  <c r="Z3415" i="1"/>
  <c r="AA3415" i="1" s="1"/>
  <c r="AB3415" i="1"/>
  <c r="Z3416" i="1"/>
  <c r="AA3416" i="1" s="1"/>
  <c r="AB3416" i="1"/>
  <c r="Z3417" i="1"/>
  <c r="AA3417" i="1" s="1"/>
  <c r="AB3417" i="1"/>
  <c r="Z3418" i="1"/>
  <c r="AA3418" i="1" s="1"/>
  <c r="AB3418" i="1"/>
  <c r="Z3419" i="1"/>
  <c r="AA3419" i="1" s="1"/>
  <c r="AB3419" i="1"/>
  <c r="Z3420" i="1"/>
  <c r="AA3420" i="1" s="1"/>
  <c r="AB3420" i="1"/>
  <c r="Z3421" i="1"/>
  <c r="AA3421" i="1" s="1"/>
  <c r="AB3421" i="1"/>
  <c r="Z3422" i="1"/>
  <c r="AA3422" i="1" s="1"/>
  <c r="AB3422" i="1"/>
  <c r="Z3423" i="1"/>
  <c r="AA3423" i="1" s="1"/>
  <c r="AB3423" i="1"/>
  <c r="Z3424" i="1"/>
  <c r="AA3424" i="1" s="1"/>
  <c r="AB3424" i="1"/>
  <c r="Z3425" i="1"/>
  <c r="AA3425" i="1" s="1"/>
  <c r="AB3425" i="1"/>
  <c r="Z3426" i="1"/>
  <c r="AA3426" i="1" s="1"/>
  <c r="AB3426" i="1"/>
  <c r="Z3427" i="1"/>
  <c r="AA3427" i="1" s="1"/>
  <c r="AB3427" i="1"/>
  <c r="Z3428" i="1"/>
  <c r="AA3428" i="1" s="1"/>
  <c r="AB3428" i="1"/>
  <c r="Z3429" i="1"/>
  <c r="AA3429" i="1" s="1"/>
  <c r="AB3429" i="1"/>
  <c r="Z3430" i="1"/>
  <c r="AA3430" i="1" s="1"/>
  <c r="AB3430" i="1"/>
  <c r="Z3431" i="1"/>
  <c r="AA3431" i="1" s="1"/>
  <c r="AB3431" i="1"/>
  <c r="Z3432" i="1"/>
  <c r="AA3432" i="1" s="1"/>
  <c r="AB3432" i="1"/>
  <c r="Z3433" i="1"/>
  <c r="AA3433" i="1" s="1"/>
  <c r="AB3433" i="1"/>
  <c r="Z3434" i="1"/>
  <c r="AA3434" i="1" s="1"/>
  <c r="AB3434" i="1"/>
  <c r="Z3435" i="1"/>
  <c r="AA3435" i="1" s="1"/>
  <c r="AB3435" i="1"/>
  <c r="Z3436" i="1"/>
  <c r="AA3436" i="1" s="1"/>
  <c r="AB3436" i="1"/>
  <c r="Z3437" i="1"/>
  <c r="AA3437" i="1" s="1"/>
  <c r="AB3437" i="1"/>
  <c r="Z3438" i="1"/>
  <c r="AA3438" i="1" s="1"/>
  <c r="AB3438" i="1"/>
  <c r="Z3439" i="1"/>
  <c r="AA3439" i="1" s="1"/>
  <c r="AB3439" i="1"/>
  <c r="Z3440" i="1"/>
  <c r="AA3440" i="1" s="1"/>
  <c r="AB3440" i="1"/>
  <c r="Z3441" i="1"/>
  <c r="AA3441" i="1" s="1"/>
  <c r="AB3441" i="1"/>
  <c r="Z3442" i="1"/>
  <c r="AA3442" i="1" s="1"/>
  <c r="AB3442" i="1"/>
  <c r="Z3443" i="1"/>
  <c r="AA3443" i="1" s="1"/>
  <c r="AB3443" i="1"/>
  <c r="Z3444" i="1"/>
  <c r="AA3444" i="1" s="1"/>
  <c r="AB3444" i="1"/>
  <c r="Z3445" i="1"/>
  <c r="AA3445" i="1" s="1"/>
  <c r="AB3445" i="1"/>
  <c r="Z3446" i="1"/>
  <c r="AA3446" i="1" s="1"/>
  <c r="AB3446" i="1"/>
  <c r="Z3447" i="1"/>
  <c r="AA3447" i="1" s="1"/>
  <c r="AB3447" i="1"/>
  <c r="Z3448" i="1"/>
  <c r="AA3448" i="1" s="1"/>
  <c r="AB3448" i="1"/>
  <c r="Z3449" i="1"/>
  <c r="AA3449" i="1" s="1"/>
  <c r="AB3449" i="1"/>
  <c r="Z3450" i="1"/>
  <c r="AA3450" i="1" s="1"/>
  <c r="AB3450" i="1"/>
  <c r="Z3451" i="1"/>
  <c r="AA3451" i="1" s="1"/>
  <c r="AB3451" i="1"/>
  <c r="Z3452" i="1"/>
  <c r="AA3452" i="1" s="1"/>
  <c r="AB3452" i="1"/>
  <c r="Z3453" i="1"/>
  <c r="AA3453" i="1" s="1"/>
  <c r="AB3453" i="1"/>
  <c r="Z3454" i="1"/>
  <c r="AA3454" i="1" s="1"/>
  <c r="AB3454" i="1"/>
  <c r="Z3455" i="1"/>
  <c r="AA3455" i="1" s="1"/>
  <c r="AB3455" i="1"/>
  <c r="Z3456" i="1"/>
  <c r="AA3456" i="1" s="1"/>
  <c r="AB3456" i="1"/>
  <c r="Z3457" i="1"/>
  <c r="AA3457" i="1" s="1"/>
  <c r="AB3457" i="1"/>
  <c r="Z3458" i="1"/>
  <c r="AA3458" i="1" s="1"/>
  <c r="AB3458" i="1"/>
  <c r="Z3459" i="1"/>
  <c r="AA3459" i="1" s="1"/>
  <c r="AB3459" i="1"/>
  <c r="Z3460" i="1"/>
  <c r="AA3460" i="1" s="1"/>
  <c r="AB3460" i="1"/>
  <c r="Z3461" i="1"/>
  <c r="AA3461" i="1" s="1"/>
  <c r="AB3461" i="1"/>
  <c r="Z3462" i="1"/>
  <c r="AA3462" i="1" s="1"/>
  <c r="AB3462" i="1"/>
  <c r="Z3463" i="1"/>
  <c r="AA3463" i="1" s="1"/>
  <c r="AB3463" i="1"/>
  <c r="Z3464" i="1"/>
  <c r="AA3464" i="1" s="1"/>
  <c r="AB3464" i="1"/>
  <c r="Z3465" i="1"/>
  <c r="AA3465" i="1" s="1"/>
  <c r="AB3465" i="1"/>
  <c r="Z3466" i="1"/>
  <c r="AA3466" i="1" s="1"/>
  <c r="AB3466" i="1"/>
  <c r="Z3467" i="1"/>
  <c r="AA3467" i="1" s="1"/>
  <c r="AB3467" i="1"/>
  <c r="Z3468" i="1"/>
  <c r="AA3468" i="1" s="1"/>
  <c r="AB3468" i="1"/>
  <c r="Z3469" i="1"/>
  <c r="AA3469" i="1" s="1"/>
  <c r="AB3469" i="1"/>
  <c r="Z3470" i="1"/>
  <c r="AA3470" i="1" s="1"/>
  <c r="AB3470" i="1"/>
  <c r="Z3471" i="1"/>
  <c r="AA3471" i="1" s="1"/>
  <c r="AB3471" i="1"/>
  <c r="Z3472" i="1"/>
  <c r="AA3472" i="1" s="1"/>
  <c r="AB3472" i="1"/>
  <c r="Z3473" i="1"/>
  <c r="AA3473" i="1" s="1"/>
  <c r="AB3473" i="1"/>
  <c r="Z3474" i="1"/>
  <c r="AA3474" i="1" s="1"/>
  <c r="AB3474" i="1"/>
  <c r="Z3475" i="1"/>
  <c r="AA3475" i="1" s="1"/>
  <c r="AB3475" i="1"/>
  <c r="Z3476" i="1"/>
  <c r="AA3476" i="1" s="1"/>
  <c r="AB3476" i="1"/>
  <c r="Z3477" i="1"/>
  <c r="AA3477" i="1" s="1"/>
  <c r="AB3477" i="1"/>
  <c r="Z3478" i="1"/>
  <c r="AA3478" i="1" s="1"/>
  <c r="AB3478" i="1"/>
  <c r="Z3479" i="1"/>
  <c r="AA3479" i="1" s="1"/>
  <c r="AB3479" i="1"/>
  <c r="Z3480" i="1"/>
  <c r="AA3480" i="1" s="1"/>
  <c r="AB3480" i="1"/>
  <c r="Z3481" i="1"/>
  <c r="AA3481" i="1" s="1"/>
  <c r="AB3481" i="1"/>
  <c r="Z3482" i="1"/>
  <c r="AA3482" i="1" s="1"/>
  <c r="AB3482" i="1"/>
  <c r="Z3483" i="1"/>
  <c r="AA3483" i="1" s="1"/>
  <c r="AB3483" i="1"/>
  <c r="Z3484" i="1"/>
  <c r="AA3484" i="1" s="1"/>
  <c r="AB3484" i="1"/>
  <c r="Z3485" i="1"/>
  <c r="AA3485" i="1" s="1"/>
  <c r="AB3485" i="1"/>
  <c r="Z3486" i="1"/>
  <c r="AA3486" i="1" s="1"/>
  <c r="AB3486" i="1"/>
  <c r="Z3487" i="1"/>
  <c r="AA3487" i="1" s="1"/>
  <c r="AB3487" i="1"/>
  <c r="Z3488" i="1"/>
  <c r="AA3488" i="1" s="1"/>
  <c r="AB3488" i="1"/>
  <c r="Z3489" i="1"/>
  <c r="AA3489" i="1" s="1"/>
  <c r="AB3489" i="1"/>
  <c r="Z3490" i="1"/>
  <c r="AA3490" i="1" s="1"/>
  <c r="AB3490" i="1"/>
  <c r="Z3491" i="1"/>
  <c r="AA3491" i="1" s="1"/>
  <c r="AB3491" i="1"/>
  <c r="Z3492" i="1"/>
  <c r="AA3492" i="1" s="1"/>
  <c r="AB3492" i="1"/>
  <c r="Z3493" i="1"/>
  <c r="AA3493" i="1" s="1"/>
  <c r="AB3493" i="1"/>
  <c r="Z3494" i="1"/>
  <c r="AA3494" i="1" s="1"/>
  <c r="AB3494" i="1"/>
  <c r="Z3495" i="1"/>
  <c r="AA3495" i="1" s="1"/>
  <c r="AB3495" i="1"/>
  <c r="Z3496" i="1"/>
  <c r="AA3496" i="1" s="1"/>
  <c r="AB3496" i="1"/>
  <c r="Z3497" i="1"/>
  <c r="AA3497" i="1" s="1"/>
  <c r="AB3497" i="1"/>
  <c r="Z3498" i="1"/>
  <c r="AA3498" i="1" s="1"/>
  <c r="AB3498" i="1"/>
  <c r="Z3499" i="1"/>
  <c r="AA3499" i="1" s="1"/>
  <c r="AB3499" i="1"/>
  <c r="Z3500" i="1"/>
  <c r="AA3500" i="1" s="1"/>
  <c r="AB3500" i="1"/>
  <c r="Z3501" i="1"/>
  <c r="AA3501" i="1" s="1"/>
  <c r="AB3501" i="1"/>
  <c r="Z3502" i="1"/>
  <c r="AA3502" i="1" s="1"/>
  <c r="AB3502" i="1"/>
  <c r="Z3503" i="1"/>
  <c r="AA3503" i="1" s="1"/>
  <c r="AB3503" i="1"/>
  <c r="Z3504" i="1"/>
  <c r="AA3504" i="1" s="1"/>
  <c r="AB3504" i="1"/>
  <c r="Z3505" i="1"/>
  <c r="AA3505" i="1" s="1"/>
  <c r="AB3505" i="1"/>
  <c r="Z3506" i="1"/>
  <c r="AA3506" i="1" s="1"/>
  <c r="AB3506" i="1"/>
  <c r="Z3507" i="1"/>
  <c r="AA3507" i="1" s="1"/>
  <c r="AB3507" i="1"/>
  <c r="Z3508" i="1"/>
  <c r="AA3508" i="1" s="1"/>
  <c r="AB3508" i="1"/>
  <c r="Z3509" i="1"/>
  <c r="AA3509" i="1" s="1"/>
  <c r="AB3509" i="1"/>
  <c r="Z3510" i="1"/>
  <c r="AA3510" i="1" s="1"/>
  <c r="AB3510" i="1"/>
  <c r="Z3511" i="1"/>
  <c r="AA3511" i="1" s="1"/>
  <c r="AB3511" i="1"/>
  <c r="Z3512" i="1"/>
  <c r="AA3512" i="1" s="1"/>
  <c r="AB3512" i="1"/>
  <c r="Z3513" i="1"/>
  <c r="AA3513" i="1" s="1"/>
  <c r="AB3513" i="1"/>
  <c r="Z3514" i="1"/>
  <c r="AA3514" i="1" s="1"/>
  <c r="AB3514" i="1"/>
  <c r="Z3515" i="1"/>
  <c r="AA3515" i="1" s="1"/>
  <c r="AB3515" i="1"/>
  <c r="Z3516" i="1"/>
  <c r="AA3516" i="1" s="1"/>
  <c r="AB3516" i="1"/>
  <c r="Z3517" i="1"/>
  <c r="AA3517" i="1" s="1"/>
  <c r="AB3517" i="1"/>
  <c r="Z3518" i="1"/>
  <c r="AA3518" i="1" s="1"/>
  <c r="AB3518" i="1"/>
  <c r="Z3519" i="1"/>
  <c r="AA3519" i="1" s="1"/>
  <c r="AB3519" i="1"/>
  <c r="Z3520" i="1"/>
  <c r="AA3520" i="1" s="1"/>
  <c r="AB3520" i="1"/>
  <c r="Z3521" i="1"/>
  <c r="AA3521" i="1" s="1"/>
  <c r="AB3521" i="1"/>
  <c r="Z3522" i="1"/>
  <c r="AA3522" i="1" s="1"/>
  <c r="AB3522" i="1"/>
  <c r="Z3523" i="1"/>
  <c r="AA3523" i="1" s="1"/>
  <c r="AB3523" i="1"/>
  <c r="Z3524" i="1"/>
  <c r="AA3524" i="1" s="1"/>
  <c r="AB3524" i="1"/>
  <c r="Z3525" i="1"/>
  <c r="AA3525" i="1" s="1"/>
  <c r="AB3525" i="1"/>
  <c r="Z3526" i="1"/>
  <c r="AA3526" i="1" s="1"/>
  <c r="AB3526" i="1"/>
  <c r="Z3527" i="1"/>
  <c r="AA3527" i="1" s="1"/>
  <c r="AB3527" i="1"/>
  <c r="Z3528" i="1"/>
  <c r="AA3528" i="1" s="1"/>
  <c r="AB3528" i="1"/>
  <c r="Z3529" i="1"/>
  <c r="AA3529" i="1" s="1"/>
  <c r="AB3529" i="1"/>
  <c r="Z3530" i="1"/>
  <c r="AA3530" i="1" s="1"/>
  <c r="AB3530" i="1"/>
  <c r="Z3531" i="1"/>
  <c r="AA3531" i="1" s="1"/>
  <c r="AB3531" i="1"/>
  <c r="Z3532" i="1"/>
  <c r="AA3532" i="1" s="1"/>
  <c r="AB3532" i="1"/>
  <c r="Z3533" i="1"/>
  <c r="AA3533" i="1" s="1"/>
  <c r="AB3533" i="1"/>
  <c r="Z3534" i="1"/>
  <c r="AA3534" i="1" s="1"/>
  <c r="AB3534" i="1"/>
  <c r="Z3535" i="1"/>
  <c r="AA3535" i="1" s="1"/>
  <c r="AB3535" i="1"/>
  <c r="Z3536" i="1"/>
  <c r="AA3536" i="1" s="1"/>
  <c r="AB3536" i="1"/>
  <c r="Z3537" i="1"/>
  <c r="AA3537" i="1" s="1"/>
  <c r="AB3537" i="1"/>
  <c r="Z3538" i="1"/>
  <c r="AA3538" i="1" s="1"/>
  <c r="AB3538" i="1"/>
  <c r="Z3539" i="1"/>
  <c r="AA3539" i="1" s="1"/>
  <c r="AB3539" i="1"/>
  <c r="Z3540" i="1"/>
  <c r="AA3540" i="1" s="1"/>
  <c r="AB3540" i="1"/>
  <c r="Z3541" i="1"/>
  <c r="AA3541" i="1" s="1"/>
  <c r="AB3541" i="1"/>
  <c r="Z3542" i="1"/>
  <c r="AA3542" i="1" s="1"/>
  <c r="AB3542" i="1"/>
  <c r="Z3543" i="1"/>
  <c r="AA3543" i="1" s="1"/>
  <c r="AB3543" i="1"/>
  <c r="Z3544" i="1"/>
  <c r="AA3544" i="1" s="1"/>
  <c r="AB3544" i="1"/>
  <c r="Z3545" i="1"/>
  <c r="AA3545" i="1" s="1"/>
  <c r="AB3545" i="1"/>
  <c r="Z3546" i="1"/>
  <c r="AA3546" i="1" s="1"/>
  <c r="AB3546" i="1"/>
  <c r="Z3547" i="1"/>
  <c r="AA3547" i="1" s="1"/>
  <c r="AB3547" i="1"/>
  <c r="Z3548" i="1"/>
  <c r="AA3548" i="1" s="1"/>
  <c r="AB3548" i="1"/>
  <c r="Z3549" i="1"/>
  <c r="AA3549" i="1" s="1"/>
  <c r="AB3549" i="1"/>
  <c r="Z3550" i="1"/>
  <c r="AA3550" i="1" s="1"/>
  <c r="AB3550" i="1"/>
  <c r="Z3551" i="1"/>
  <c r="AA3551" i="1" s="1"/>
  <c r="AB3551" i="1"/>
  <c r="Z3552" i="1"/>
  <c r="AA3552" i="1" s="1"/>
  <c r="AB3552" i="1"/>
  <c r="Z3553" i="1"/>
  <c r="AA3553" i="1" s="1"/>
  <c r="AB3553" i="1"/>
  <c r="Z3554" i="1"/>
  <c r="AA3554" i="1" s="1"/>
  <c r="AB3554" i="1"/>
  <c r="Z3555" i="1"/>
  <c r="AA3555" i="1" s="1"/>
  <c r="AB3555" i="1"/>
  <c r="Z3556" i="1"/>
  <c r="AA3556" i="1" s="1"/>
  <c r="AB3556" i="1"/>
  <c r="Z3557" i="1"/>
  <c r="AA3557" i="1" s="1"/>
  <c r="AB3557" i="1"/>
  <c r="Z3558" i="1"/>
  <c r="AA3558" i="1" s="1"/>
  <c r="AB3558" i="1"/>
  <c r="Z3559" i="1"/>
  <c r="AA3559" i="1" s="1"/>
  <c r="AB3559" i="1"/>
  <c r="Z3560" i="1"/>
  <c r="AA3560" i="1" s="1"/>
  <c r="AB3560" i="1"/>
  <c r="Z3561" i="1"/>
  <c r="AA3561" i="1" s="1"/>
  <c r="AB3561" i="1"/>
  <c r="Z3562" i="1"/>
  <c r="AA3562" i="1" s="1"/>
  <c r="AB3562" i="1"/>
  <c r="Z3563" i="1"/>
  <c r="AA3563" i="1" s="1"/>
  <c r="AB3563" i="1"/>
  <c r="Z3564" i="1"/>
  <c r="AA3564" i="1" s="1"/>
  <c r="AB3564" i="1"/>
  <c r="Z3565" i="1"/>
  <c r="AA3565" i="1" s="1"/>
  <c r="AB3565" i="1"/>
  <c r="Z3566" i="1"/>
  <c r="AA3566" i="1" s="1"/>
  <c r="AB3566" i="1"/>
  <c r="Z3567" i="1"/>
  <c r="AA3567" i="1" s="1"/>
  <c r="AB3567" i="1"/>
  <c r="Z3568" i="1"/>
  <c r="AA3568" i="1" s="1"/>
  <c r="AB3568" i="1"/>
  <c r="Z3569" i="1"/>
  <c r="AA3569" i="1" s="1"/>
  <c r="AB3569" i="1"/>
  <c r="Z3570" i="1"/>
  <c r="AA3570" i="1" s="1"/>
  <c r="AB3570" i="1"/>
  <c r="Z3571" i="1"/>
  <c r="AA3571" i="1" s="1"/>
  <c r="AB3571" i="1"/>
  <c r="Z3572" i="1"/>
  <c r="AA3572" i="1" s="1"/>
  <c r="AB3572" i="1"/>
  <c r="Z3573" i="1"/>
  <c r="AA3573" i="1" s="1"/>
  <c r="AB3573" i="1"/>
  <c r="Z3574" i="1"/>
  <c r="AA3574" i="1" s="1"/>
  <c r="AB3574" i="1"/>
  <c r="Z3575" i="1"/>
  <c r="AA3575" i="1" s="1"/>
  <c r="AB3575" i="1"/>
  <c r="Z3576" i="1"/>
  <c r="AA3576" i="1" s="1"/>
  <c r="AB3576" i="1"/>
  <c r="Z3577" i="1"/>
  <c r="AA3577" i="1" s="1"/>
  <c r="AB3577" i="1"/>
  <c r="Z3578" i="1"/>
  <c r="AA3578" i="1" s="1"/>
  <c r="AB3578" i="1"/>
  <c r="Z3579" i="1"/>
  <c r="AA3579" i="1" s="1"/>
  <c r="AB3579" i="1"/>
  <c r="Z3580" i="1"/>
  <c r="AA3580" i="1" s="1"/>
  <c r="AB3580" i="1"/>
  <c r="Z3581" i="1"/>
  <c r="AA3581" i="1" s="1"/>
  <c r="AB3581" i="1"/>
  <c r="Z3582" i="1"/>
  <c r="AA3582" i="1" s="1"/>
  <c r="AB3582" i="1"/>
  <c r="Z3583" i="1"/>
  <c r="AA3583" i="1" s="1"/>
  <c r="AB3583" i="1"/>
  <c r="Z3584" i="1"/>
  <c r="AA3584" i="1" s="1"/>
  <c r="AB3584" i="1"/>
  <c r="Z3585" i="1"/>
  <c r="AA3585" i="1" s="1"/>
  <c r="AB3585" i="1"/>
  <c r="Z3586" i="1"/>
  <c r="AA3586" i="1" s="1"/>
  <c r="AB3586" i="1"/>
  <c r="Z3587" i="1"/>
  <c r="AA3587" i="1" s="1"/>
  <c r="AB3587" i="1"/>
  <c r="Z3588" i="1"/>
  <c r="AA3588" i="1" s="1"/>
  <c r="AB3588" i="1"/>
  <c r="Z3589" i="1"/>
  <c r="AA3589" i="1" s="1"/>
  <c r="AB3589" i="1"/>
  <c r="Z3590" i="1"/>
  <c r="AA3590" i="1" s="1"/>
  <c r="AB3590" i="1"/>
  <c r="Z3591" i="1"/>
  <c r="AA3591" i="1" s="1"/>
  <c r="AB3591" i="1"/>
  <c r="Z3592" i="1"/>
  <c r="AA3592" i="1" s="1"/>
  <c r="AB3592" i="1"/>
  <c r="Z3593" i="1"/>
  <c r="AA3593" i="1" s="1"/>
  <c r="AB3593" i="1"/>
  <c r="Z3594" i="1"/>
  <c r="AA3594" i="1" s="1"/>
  <c r="AB3594" i="1"/>
  <c r="Z3595" i="1"/>
  <c r="AA3595" i="1" s="1"/>
  <c r="AB3595" i="1"/>
  <c r="Z3596" i="1"/>
  <c r="AA3596" i="1" s="1"/>
  <c r="AB3596" i="1"/>
  <c r="Z3597" i="1"/>
  <c r="AA3597" i="1" s="1"/>
  <c r="AB3597" i="1"/>
  <c r="Z3598" i="1"/>
  <c r="AA3598" i="1" s="1"/>
  <c r="AB3598" i="1"/>
  <c r="Z3599" i="1"/>
  <c r="AA3599" i="1" s="1"/>
  <c r="AB3599" i="1"/>
  <c r="Z3600" i="1"/>
  <c r="AA3600" i="1" s="1"/>
  <c r="AB3600" i="1"/>
  <c r="Z3601" i="1"/>
  <c r="AA3601" i="1" s="1"/>
  <c r="AB3601" i="1"/>
  <c r="Z3602" i="1"/>
  <c r="AA3602" i="1" s="1"/>
  <c r="AB3602" i="1"/>
  <c r="Z3603" i="1"/>
  <c r="AA3603" i="1" s="1"/>
  <c r="AB3603" i="1"/>
  <c r="Z3604" i="1"/>
  <c r="AA3604" i="1" s="1"/>
  <c r="AB3604" i="1"/>
  <c r="Z3605" i="1"/>
  <c r="AA3605" i="1" s="1"/>
  <c r="AB3605" i="1"/>
  <c r="Z3606" i="1"/>
  <c r="AA3606" i="1" s="1"/>
  <c r="AB3606" i="1"/>
  <c r="Z3607" i="1"/>
  <c r="AA3607" i="1" s="1"/>
  <c r="AB3607" i="1"/>
  <c r="Z3608" i="1"/>
  <c r="AA3608" i="1" s="1"/>
  <c r="AB3608" i="1"/>
  <c r="Z3609" i="1"/>
  <c r="AA3609" i="1" s="1"/>
  <c r="AB3609" i="1"/>
  <c r="Z3610" i="1"/>
  <c r="AA3610" i="1" s="1"/>
  <c r="AB3610" i="1"/>
  <c r="Z3611" i="1"/>
  <c r="AA3611" i="1" s="1"/>
  <c r="AB3611" i="1"/>
  <c r="Z3612" i="1"/>
  <c r="AA3612" i="1" s="1"/>
  <c r="AB3612" i="1"/>
  <c r="Z3613" i="1"/>
  <c r="AA3613" i="1" s="1"/>
  <c r="AB3613" i="1"/>
  <c r="Z3614" i="1"/>
  <c r="AA3614" i="1" s="1"/>
  <c r="AB3614" i="1"/>
  <c r="Z3615" i="1"/>
  <c r="AA3615" i="1" s="1"/>
  <c r="AB3615" i="1"/>
  <c r="Z3616" i="1"/>
  <c r="AA3616" i="1" s="1"/>
  <c r="AB3616" i="1"/>
  <c r="Z3617" i="1"/>
  <c r="AA3617" i="1" s="1"/>
  <c r="AB3617" i="1"/>
  <c r="Z3618" i="1"/>
  <c r="AA3618" i="1" s="1"/>
  <c r="AB3618" i="1"/>
  <c r="Z3619" i="1"/>
  <c r="AA3619" i="1" s="1"/>
  <c r="AB3619" i="1"/>
  <c r="Z3620" i="1"/>
  <c r="AA3620" i="1" s="1"/>
  <c r="AB3620" i="1"/>
  <c r="Z3621" i="1"/>
  <c r="AA3621" i="1" s="1"/>
  <c r="AB3621" i="1"/>
  <c r="Z3622" i="1"/>
  <c r="AA3622" i="1" s="1"/>
  <c r="AB3622" i="1"/>
  <c r="Z3623" i="1"/>
  <c r="AA3623" i="1" s="1"/>
  <c r="AB3623" i="1"/>
  <c r="Z3624" i="1"/>
  <c r="AA3624" i="1" s="1"/>
  <c r="AB3624" i="1"/>
  <c r="Z3625" i="1"/>
  <c r="AA3625" i="1" s="1"/>
  <c r="AB3625" i="1"/>
  <c r="Z3626" i="1"/>
  <c r="AA3626" i="1" s="1"/>
  <c r="AB3626" i="1"/>
  <c r="Z3627" i="1"/>
  <c r="AA3627" i="1" s="1"/>
  <c r="AB3627" i="1"/>
  <c r="Z3628" i="1"/>
  <c r="AA3628" i="1" s="1"/>
  <c r="AB3628" i="1"/>
  <c r="Z3629" i="1"/>
  <c r="AA3629" i="1" s="1"/>
  <c r="AB3629" i="1"/>
  <c r="Z3630" i="1"/>
  <c r="AA3630" i="1" s="1"/>
  <c r="AB3630" i="1"/>
  <c r="Z3631" i="1"/>
  <c r="AA3631" i="1" s="1"/>
  <c r="AB3631" i="1"/>
  <c r="Z3632" i="1"/>
  <c r="AA3632" i="1" s="1"/>
  <c r="AB3632" i="1"/>
  <c r="Z3633" i="1"/>
  <c r="AA3633" i="1" s="1"/>
  <c r="AB3633" i="1"/>
  <c r="Z3634" i="1"/>
  <c r="AA3634" i="1" s="1"/>
  <c r="AB3634" i="1"/>
  <c r="Z3635" i="1"/>
  <c r="AA3635" i="1" s="1"/>
  <c r="AB3635" i="1"/>
  <c r="Z3636" i="1"/>
  <c r="AA3636" i="1" s="1"/>
  <c r="AB3636" i="1"/>
  <c r="Z3637" i="1"/>
  <c r="AA3637" i="1" s="1"/>
  <c r="AB3637" i="1"/>
  <c r="Z3638" i="1"/>
  <c r="AA3638" i="1" s="1"/>
  <c r="AB3638" i="1"/>
  <c r="Z3639" i="1"/>
  <c r="AA3639" i="1" s="1"/>
  <c r="AB3639" i="1"/>
  <c r="Z3640" i="1"/>
  <c r="AA3640" i="1" s="1"/>
  <c r="AB3640" i="1"/>
  <c r="Z3641" i="1"/>
  <c r="AA3641" i="1" s="1"/>
  <c r="AB3641" i="1"/>
  <c r="Z3642" i="1"/>
  <c r="AA3642" i="1" s="1"/>
  <c r="AB3642" i="1"/>
  <c r="Z3643" i="1"/>
  <c r="AA3643" i="1" s="1"/>
  <c r="AB3643" i="1"/>
  <c r="Z3644" i="1"/>
  <c r="AA3644" i="1" s="1"/>
  <c r="AB3644" i="1"/>
  <c r="Z3645" i="1"/>
  <c r="AA3645" i="1" s="1"/>
  <c r="AB3645" i="1"/>
  <c r="Z3646" i="1"/>
  <c r="AA3646" i="1" s="1"/>
  <c r="AB3646" i="1"/>
  <c r="Z3647" i="1"/>
  <c r="AA3647" i="1" s="1"/>
  <c r="AB3647" i="1"/>
  <c r="Z3648" i="1"/>
  <c r="AA3648" i="1" s="1"/>
  <c r="AB3648" i="1"/>
  <c r="Z3649" i="1"/>
  <c r="AA3649" i="1" s="1"/>
  <c r="AB3649" i="1"/>
  <c r="Z3650" i="1"/>
  <c r="AA3650" i="1" s="1"/>
  <c r="AB3650" i="1"/>
  <c r="Z3651" i="1"/>
  <c r="AA3651" i="1" s="1"/>
  <c r="AB3651" i="1"/>
  <c r="Z3652" i="1"/>
  <c r="AA3652" i="1" s="1"/>
  <c r="AB3652" i="1"/>
  <c r="Z3653" i="1"/>
  <c r="AA3653" i="1" s="1"/>
  <c r="AB3653" i="1"/>
  <c r="Z3654" i="1"/>
  <c r="AA3654" i="1" s="1"/>
  <c r="AB3654" i="1"/>
  <c r="Z3655" i="1"/>
  <c r="AA3655" i="1" s="1"/>
  <c r="AB3655" i="1"/>
  <c r="Z3656" i="1"/>
  <c r="AA3656" i="1" s="1"/>
  <c r="AB3656" i="1"/>
  <c r="Z3657" i="1"/>
  <c r="AA3657" i="1" s="1"/>
  <c r="AB3657" i="1"/>
  <c r="Z3658" i="1"/>
  <c r="AA3658" i="1" s="1"/>
  <c r="AB3658" i="1"/>
  <c r="Z3659" i="1"/>
  <c r="AA3659" i="1" s="1"/>
  <c r="AB3659" i="1"/>
  <c r="Z3660" i="1"/>
  <c r="AA3660" i="1" s="1"/>
  <c r="AB3660" i="1"/>
  <c r="Z3661" i="1"/>
  <c r="AA3661" i="1" s="1"/>
  <c r="AB3661" i="1"/>
  <c r="Z3662" i="1"/>
  <c r="AA3662" i="1" s="1"/>
  <c r="AB3662" i="1"/>
  <c r="Z3663" i="1"/>
  <c r="AA3663" i="1" s="1"/>
  <c r="AB3663" i="1"/>
  <c r="Z3664" i="1"/>
  <c r="AA3664" i="1" s="1"/>
  <c r="AB3664" i="1"/>
  <c r="Z3665" i="1"/>
  <c r="AA3665" i="1" s="1"/>
  <c r="AB3665" i="1"/>
  <c r="Z3666" i="1"/>
  <c r="AA3666" i="1" s="1"/>
  <c r="AB3666" i="1"/>
  <c r="Z3667" i="1"/>
  <c r="AA3667" i="1" s="1"/>
  <c r="AB3667" i="1"/>
  <c r="Z3668" i="1"/>
  <c r="AA3668" i="1" s="1"/>
  <c r="AB3668" i="1"/>
  <c r="Z3669" i="1"/>
  <c r="AA3669" i="1" s="1"/>
  <c r="AB3669" i="1"/>
  <c r="Z3670" i="1"/>
  <c r="AA3670" i="1" s="1"/>
  <c r="AB3670" i="1"/>
  <c r="Z3671" i="1"/>
  <c r="AA3671" i="1" s="1"/>
  <c r="AB3671" i="1"/>
  <c r="Z3672" i="1"/>
  <c r="AA3672" i="1" s="1"/>
  <c r="AB3672" i="1"/>
  <c r="Z3673" i="1"/>
  <c r="AA3673" i="1" s="1"/>
  <c r="AB3673" i="1"/>
  <c r="Z3674" i="1"/>
  <c r="AA3674" i="1" s="1"/>
  <c r="AB3674" i="1"/>
  <c r="Z3675" i="1"/>
  <c r="AA3675" i="1" s="1"/>
  <c r="AB3675" i="1"/>
  <c r="Z3676" i="1"/>
  <c r="AA3676" i="1" s="1"/>
  <c r="AB3676" i="1"/>
  <c r="Z3677" i="1"/>
  <c r="AA3677" i="1" s="1"/>
  <c r="AB3677" i="1"/>
  <c r="Z3678" i="1"/>
  <c r="AA3678" i="1" s="1"/>
  <c r="AB3678" i="1"/>
  <c r="Z3679" i="1"/>
  <c r="AA3679" i="1" s="1"/>
  <c r="AB3679" i="1"/>
  <c r="Z3680" i="1"/>
  <c r="AA3680" i="1" s="1"/>
  <c r="AB3680" i="1"/>
  <c r="Z3681" i="1"/>
  <c r="AA3681" i="1" s="1"/>
  <c r="AB3681" i="1"/>
  <c r="Z3682" i="1"/>
  <c r="AA3682" i="1" s="1"/>
  <c r="AB3682" i="1"/>
  <c r="Z3683" i="1"/>
  <c r="AA3683" i="1" s="1"/>
  <c r="AB3683" i="1"/>
  <c r="Z3684" i="1"/>
  <c r="AA3684" i="1" s="1"/>
  <c r="AB3684" i="1"/>
  <c r="Z3685" i="1"/>
  <c r="AA3685" i="1" s="1"/>
  <c r="AB3685" i="1"/>
  <c r="Z3686" i="1"/>
  <c r="AA3686" i="1" s="1"/>
  <c r="AB3686" i="1"/>
  <c r="Z3687" i="1"/>
  <c r="AA3687" i="1" s="1"/>
  <c r="AB3687" i="1"/>
  <c r="Z3688" i="1"/>
  <c r="AA3688" i="1" s="1"/>
  <c r="AB3688" i="1"/>
  <c r="Z3689" i="1"/>
  <c r="AA3689" i="1" s="1"/>
  <c r="AB3689" i="1"/>
  <c r="Z3690" i="1"/>
  <c r="AA3690" i="1" s="1"/>
  <c r="AB3690" i="1"/>
  <c r="Z3691" i="1"/>
  <c r="AA3691" i="1" s="1"/>
  <c r="AB3691" i="1"/>
  <c r="Z3692" i="1"/>
  <c r="AA3692" i="1" s="1"/>
  <c r="AB3692" i="1"/>
  <c r="Z3693" i="1"/>
  <c r="AA3693" i="1" s="1"/>
  <c r="AB3693" i="1"/>
  <c r="Z3694" i="1"/>
  <c r="AA3694" i="1" s="1"/>
  <c r="AB3694" i="1"/>
  <c r="Z3695" i="1"/>
  <c r="AA3695" i="1" s="1"/>
  <c r="AB3695" i="1"/>
  <c r="Z3696" i="1"/>
  <c r="AA3696" i="1" s="1"/>
  <c r="AB3696" i="1"/>
  <c r="Z3697" i="1"/>
  <c r="AA3697" i="1" s="1"/>
  <c r="AB3697" i="1"/>
  <c r="Z3698" i="1"/>
  <c r="AA3698" i="1" s="1"/>
  <c r="AB3698" i="1"/>
  <c r="Z3699" i="1"/>
  <c r="AA3699" i="1" s="1"/>
  <c r="AB3699" i="1"/>
  <c r="Z3700" i="1"/>
  <c r="AA3700" i="1" s="1"/>
  <c r="AB3700" i="1"/>
  <c r="Z3701" i="1"/>
  <c r="AA3701" i="1" s="1"/>
  <c r="AB3701" i="1"/>
  <c r="Z3702" i="1"/>
  <c r="AA3702" i="1" s="1"/>
  <c r="AB3702" i="1"/>
  <c r="Z3703" i="1"/>
  <c r="AA3703" i="1" s="1"/>
  <c r="AB3703" i="1"/>
  <c r="Z3704" i="1"/>
  <c r="AA3704" i="1" s="1"/>
  <c r="AB3704" i="1"/>
  <c r="Z3705" i="1"/>
  <c r="AA3705" i="1" s="1"/>
  <c r="AB3705" i="1"/>
  <c r="Z3706" i="1"/>
  <c r="AA3706" i="1" s="1"/>
  <c r="AB3706" i="1"/>
  <c r="Z3707" i="1"/>
  <c r="AA3707" i="1" s="1"/>
  <c r="AB3707" i="1"/>
  <c r="Z3708" i="1"/>
  <c r="AA3708" i="1" s="1"/>
  <c r="AB3708" i="1"/>
  <c r="Z3709" i="1"/>
  <c r="AA3709" i="1" s="1"/>
  <c r="AB3709" i="1"/>
  <c r="Z3710" i="1"/>
  <c r="AA3710" i="1" s="1"/>
  <c r="AB3710" i="1"/>
  <c r="Z3711" i="1"/>
  <c r="AA3711" i="1" s="1"/>
  <c r="AB3711" i="1"/>
  <c r="Z3712" i="1"/>
  <c r="AA3712" i="1" s="1"/>
  <c r="AB3712" i="1"/>
  <c r="Z3713" i="1"/>
  <c r="AA3713" i="1" s="1"/>
  <c r="AB3713" i="1"/>
  <c r="Z3714" i="1"/>
  <c r="AA3714" i="1" s="1"/>
  <c r="AB3714" i="1"/>
  <c r="Z3715" i="1"/>
  <c r="AA3715" i="1" s="1"/>
  <c r="AB3715" i="1"/>
  <c r="Z3716" i="1"/>
  <c r="AA3716" i="1" s="1"/>
  <c r="AB3716" i="1"/>
  <c r="Z3717" i="1"/>
  <c r="AA3717" i="1" s="1"/>
  <c r="AB3717" i="1"/>
  <c r="Z3718" i="1"/>
  <c r="AA3718" i="1" s="1"/>
  <c r="AB3718" i="1"/>
  <c r="Z3719" i="1"/>
  <c r="AA3719" i="1" s="1"/>
  <c r="AB3719" i="1"/>
  <c r="Z3720" i="1"/>
  <c r="AA3720" i="1" s="1"/>
  <c r="AB3720" i="1"/>
  <c r="Z3721" i="1"/>
  <c r="AA3721" i="1" s="1"/>
  <c r="AB3721" i="1"/>
  <c r="Z3722" i="1"/>
  <c r="AA3722" i="1" s="1"/>
  <c r="AB3722" i="1"/>
  <c r="Z3723" i="1"/>
  <c r="AA3723" i="1" s="1"/>
  <c r="AB3723" i="1"/>
  <c r="Z3724" i="1"/>
  <c r="AA3724" i="1" s="1"/>
  <c r="AB3724" i="1"/>
  <c r="Z3725" i="1"/>
  <c r="AA3725" i="1" s="1"/>
  <c r="AB3725" i="1"/>
  <c r="Z3726" i="1"/>
  <c r="AA3726" i="1" s="1"/>
  <c r="AB3726" i="1"/>
  <c r="Z3727" i="1"/>
  <c r="AA3727" i="1" s="1"/>
  <c r="AB3727" i="1"/>
  <c r="Z3728" i="1"/>
  <c r="AA3728" i="1" s="1"/>
  <c r="AB3728" i="1"/>
  <c r="Z3729" i="1"/>
  <c r="AA3729" i="1" s="1"/>
  <c r="AB3729" i="1"/>
  <c r="Z3730" i="1"/>
  <c r="AA3730" i="1" s="1"/>
  <c r="AB3730" i="1"/>
  <c r="Z3731" i="1"/>
  <c r="AA3731" i="1" s="1"/>
  <c r="AB3731" i="1"/>
  <c r="Z3732" i="1"/>
  <c r="AA3732" i="1" s="1"/>
  <c r="AB3732" i="1"/>
  <c r="Z3733" i="1"/>
  <c r="AA3733" i="1" s="1"/>
  <c r="AB3733" i="1"/>
  <c r="Z3734" i="1"/>
  <c r="AA3734" i="1" s="1"/>
  <c r="AB3734" i="1"/>
  <c r="Z3735" i="1"/>
  <c r="AA3735" i="1" s="1"/>
  <c r="AB3735" i="1"/>
  <c r="Z3736" i="1"/>
  <c r="AA3736" i="1" s="1"/>
  <c r="AB3736" i="1"/>
  <c r="Z3737" i="1"/>
  <c r="AA3737" i="1" s="1"/>
  <c r="AB3737" i="1"/>
  <c r="Z3738" i="1"/>
  <c r="AA3738" i="1" s="1"/>
  <c r="AB3738" i="1"/>
  <c r="Z3739" i="1"/>
  <c r="AA3739" i="1" s="1"/>
  <c r="AB3739" i="1"/>
  <c r="Z3740" i="1"/>
  <c r="AA3740" i="1" s="1"/>
  <c r="AB3740" i="1"/>
  <c r="Z3741" i="1"/>
  <c r="AA3741" i="1" s="1"/>
  <c r="AB3741" i="1"/>
  <c r="Z3742" i="1"/>
  <c r="AA3742" i="1" s="1"/>
  <c r="AB3742" i="1"/>
  <c r="Z3743" i="1"/>
  <c r="AA3743" i="1" s="1"/>
  <c r="AB3743" i="1"/>
  <c r="Z3744" i="1"/>
  <c r="AA3744" i="1" s="1"/>
  <c r="AB3744" i="1"/>
  <c r="Z3745" i="1"/>
  <c r="AA3745" i="1" s="1"/>
  <c r="AB3745" i="1"/>
  <c r="Z3746" i="1"/>
  <c r="AA3746" i="1" s="1"/>
  <c r="AB3746" i="1"/>
  <c r="Z3747" i="1"/>
  <c r="AA3747" i="1" s="1"/>
  <c r="AB3747" i="1"/>
  <c r="Z3748" i="1"/>
  <c r="AA3748" i="1" s="1"/>
  <c r="AB3748" i="1"/>
  <c r="Z3749" i="1"/>
  <c r="AA3749" i="1" s="1"/>
  <c r="AB3749" i="1"/>
  <c r="Z3750" i="1"/>
  <c r="AA3750" i="1" s="1"/>
  <c r="AB3750" i="1"/>
  <c r="Z3751" i="1"/>
  <c r="AA3751" i="1" s="1"/>
  <c r="AB3751" i="1"/>
  <c r="Z3752" i="1"/>
  <c r="AA3752" i="1" s="1"/>
  <c r="AB3752" i="1"/>
  <c r="Z3753" i="1"/>
  <c r="AA3753" i="1" s="1"/>
  <c r="AB3753" i="1"/>
  <c r="Z3754" i="1"/>
  <c r="AA3754" i="1" s="1"/>
  <c r="AB3754" i="1"/>
  <c r="Z3755" i="1"/>
  <c r="AA3755" i="1" s="1"/>
  <c r="AB3755" i="1"/>
  <c r="Z3756" i="1"/>
  <c r="AA3756" i="1" s="1"/>
  <c r="AB3756" i="1"/>
  <c r="Z3757" i="1"/>
  <c r="AA3757" i="1" s="1"/>
  <c r="AB3757" i="1"/>
  <c r="Z3758" i="1"/>
  <c r="AA3758" i="1" s="1"/>
  <c r="AB3758" i="1"/>
  <c r="Z3759" i="1"/>
  <c r="AA3759" i="1" s="1"/>
  <c r="AB3759" i="1"/>
  <c r="Z3760" i="1"/>
  <c r="AA3760" i="1" s="1"/>
  <c r="AB3760" i="1"/>
  <c r="Z3761" i="1"/>
  <c r="AA3761" i="1" s="1"/>
  <c r="AB3761" i="1"/>
  <c r="Z3762" i="1"/>
  <c r="AA3762" i="1" s="1"/>
  <c r="AB3762" i="1"/>
  <c r="Z3763" i="1"/>
  <c r="AA3763" i="1" s="1"/>
  <c r="AB3763" i="1"/>
  <c r="Z3764" i="1"/>
  <c r="AA3764" i="1" s="1"/>
  <c r="AB3764" i="1"/>
  <c r="Z3765" i="1"/>
  <c r="AA3765" i="1" s="1"/>
  <c r="AB3765" i="1"/>
  <c r="Z3766" i="1"/>
  <c r="AA3766" i="1" s="1"/>
  <c r="AB3766" i="1"/>
  <c r="Z3767" i="1"/>
  <c r="AA3767" i="1" s="1"/>
  <c r="AB3767" i="1"/>
  <c r="Z3768" i="1"/>
  <c r="AA3768" i="1" s="1"/>
  <c r="AB3768" i="1"/>
  <c r="Z3769" i="1"/>
  <c r="AA3769" i="1" s="1"/>
  <c r="AB3769" i="1"/>
  <c r="Z3770" i="1"/>
  <c r="AA3770" i="1" s="1"/>
  <c r="AB3770" i="1"/>
  <c r="Z3771" i="1"/>
  <c r="AA3771" i="1" s="1"/>
  <c r="AB3771" i="1"/>
  <c r="Z3772" i="1"/>
  <c r="AA3772" i="1" s="1"/>
  <c r="AB3772" i="1"/>
  <c r="Z3773" i="1"/>
  <c r="AA3773" i="1" s="1"/>
  <c r="AB3773" i="1"/>
  <c r="Z3774" i="1"/>
  <c r="AA3774" i="1" s="1"/>
  <c r="AB3774" i="1"/>
  <c r="Z3775" i="1"/>
  <c r="AA3775" i="1" s="1"/>
  <c r="AB3775" i="1"/>
  <c r="Z3776" i="1"/>
  <c r="AA3776" i="1" s="1"/>
  <c r="AB3776" i="1"/>
  <c r="Z3777" i="1"/>
  <c r="AA3777" i="1" s="1"/>
  <c r="AB3777" i="1"/>
  <c r="Z3778" i="1"/>
  <c r="AA3778" i="1" s="1"/>
  <c r="AB3778" i="1"/>
  <c r="Z3779" i="1"/>
  <c r="AA3779" i="1" s="1"/>
  <c r="AB3779" i="1"/>
  <c r="Z3780" i="1"/>
  <c r="AA3780" i="1" s="1"/>
  <c r="AB3780" i="1"/>
  <c r="Z3781" i="1"/>
  <c r="AA3781" i="1" s="1"/>
  <c r="AB3781" i="1"/>
  <c r="Z3782" i="1"/>
  <c r="AA3782" i="1" s="1"/>
  <c r="AB3782" i="1"/>
  <c r="Z3783" i="1"/>
  <c r="AA3783" i="1" s="1"/>
  <c r="AB3783" i="1"/>
  <c r="Z3784" i="1"/>
  <c r="AA3784" i="1" s="1"/>
  <c r="AB3784" i="1"/>
  <c r="Z3785" i="1"/>
  <c r="AA3785" i="1" s="1"/>
  <c r="AB3785" i="1"/>
  <c r="Z3786" i="1"/>
  <c r="AA3786" i="1" s="1"/>
  <c r="AB3786" i="1"/>
  <c r="Z3787" i="1"/>
  <c r="AA3787" i="1" s="1"/>
  <c r="AB3787" i="1"/>
  <c r="Z3788" i="1"/>
  <c r="AA3788" i="1" s="1"/>
  <c r="AB3788" i="1"/>
  <c r="Z3789" i="1"/>
  <c r="AA3789" i="1" s="1"/>
  <c r="AB3789" i="1"/>
  <c r="Z3790" i="1"/>
  <c r="AA3790" i="1" s="1"/>
  <c r="AB3790" i="1"/>
  <c r="Z3791" i="1"/>
  <c r="AA3791" i="1" s="1"/>
  <c r="AB3791" i="1"/>
  <c r="Z3792" i="1"/>
  <c r="AA3792" i="1" s="1"/>
  <c r="AB3792" i="1"/>
  <c r="Z3793" i="1"/>
  <c r="AA3793" i="1" s="1"/>
  <c r="AB3793" i="1"/>
  <c r="Z3794" i="1"/>
  <c r="AA3794" i="1" s="1"/>
  <c r="AB3794" i="1"/>
  <c r="Z3795" i="1"/>
  <c r="AA3795" i="1" s="1"/>
  <c r="AB3795" i="1"/>
  <c r="Z3796" i="1"/>
  <c r="AA3796" i="1" s="1"/>
  <c r="AB3796" i="1"/>
  <c r="Z3797" i="1"/>
  <c r="AA3797" i="1" s="1"/>
  <c r="AB3797" i="1"/>
  <c r="Z3798" i="1"/>
  <c r="AA3798" i="1" s="1"/>
  <c r="AB3798" i="1"/>
  <c r="Z3799" i="1"/>
  <c r="AA3799" i="1" s="1"/>
  <c r="AB3799" i="1"/>
  <c r="Z3800" i="1"/>
  <c r="AA3800" i="1" s="1"/>
  <c r="AB3800" i="1"/>
  <c r="Z3801" i="1"/>
  <c r="AA3801" i="1" s="1"/>
  <c r="AB3801" i="1"/>
  <c r="Z3802" i="1"/>
  <c r="AA3802" i="1" s="1"/>
  <c r="AB3802" i="1"/>
  <c r="Z3803" i="1"/>
  <c r="AA3803" i="1" s="1"/>
  <c r="AB3803" i="1"/>
  <c r="Z3804" i="1"/>
  <c r="AA3804" i="1" s="1"/>
  <c r="AB3804" i="1"/>
  <c r="Z3805" i="1"/>
  <c r="AA3805" i="1" s="1"/>
  <c r="AB3805" i="1"/>
  <c r="Z3806" i="1"/>
  <c r="AA3806" i="1" s="1"/>
  <c r="AB3806" i="1"/>
  <c r="Z3807" i="1"/>
  <c r="AA3807" i="1" s="1"/>
  <c r="AB3807" i="1"/>
  <c r="Z3808" i="1"/>
  <c r="AA3808" i="1" s="1"/>
  <c r="AB3808" i="1"/>
  <c r="Z3809" i="1"/>
  <c r="AA3809" i="1" s="1"/>
  <c r="AB3809" i="1"/>
  <c r="Z3810" i="1"/>
  <c r="AA3810" i="1" s="1"/>
  <c r="AB3810" i="1"/>
  <c r="Z3811" i="1"/>
  <c r="AA3811" i="1" s="1"/>
  <c r="AB3811" i="1"/>
  <c r="Z3812" i="1"/>
  <c r="AA3812" i="1" s="1"/>
  <c r="AB3812" i="1"/>
  <c r="Z3813" i="1"/>
  <c r="AA3813" i="1" s="1"/>
  <c r="AB3813" i="1"/>
  <c r="Z3814" i="1"/>
  <c r="AA3814" i="1" s="1"/>
  <c r="AB3814" i="1"/>
  <c r="Z3815" i="1"/>
  <c r="AA3815" i="1" s="1"/>
  <c r="AB3815" i="1"/>
  <c r="Z3816" i="1"/>
  <c r="AA3816" i="1" s="1"/>
  <c r="AB3816" i="1"/>
  <c r="Z3817" i="1"/>
  <c r="AA3817" i="1" s="1"/>
  <c r="AB3817" i="1"/>
  <c r="Z3818" i="1"/>
  <c r="AA3818" i="1" s="1"/>
  <c r="AB3818" i="1"/>
  <c r="Z3819" i="1"/>
  <c r="AA3819" i="1" s="1"/>
  <c r="AB3819" i="1"/>
  <c r="Z3820" i="1"/>
  <c r="AA3820" i="1" s="1"/>
  <c r="AB3820" i="1"/>
  <c r="Z3821" i="1"/>
  <c r="AA3821" i="1" s="1"/>
  <c r="AB3821" i="1"/>
  <c r="Z3822" i="1"/>
  <c r="AA3822" i="1" s="1"/>
  <c r="AB3822" i="1"/>
  <c r="Z3823" i="1"/>
  <c r="AA3823" i="1" s="1"/>
  <c r="AB3823" i="1"/>
  <c r="Z3824" i="1"/>
  <c r="AA3824" i="1" s="1"/>
  <c r="AB3824" i="1"/>
  <c r="Z3825" i="1"/>
  <c r="AA3825" i="1" s="1"/>
  <c r="AB3825" i="1"/>
  <c r="Z3826" i="1"/>
  <c r="AA3826" i="1" s="1"/>
  <c r="AB3826" i="1"/>
  <c r="Z3827" i="1"/>
  <c r="AA3827" i="1" s="1"/>
  <c r="AB3827" i="1"/>
  <c r="Z3828" i="1"/>
  <c r="AA3828" i="1" s="1"/>
  <c r="AB3828" i="1"/>
  <c r="Z3829" i="1"/>
  <c r="AA3829" i="1" s="1"/>
  <c r="AB3829" i="1"/>
  <c r="Z3830" i="1"/>
  <c r="AA3830" i="1" s="1"/>
  <c r="AB3830" i="1"/>
  <c r="Z3831" i="1"/>
  <c r="AA3831" i="1" s="1"/>
  <c r="AB3831" i="1"/>
  <c r="Z3832" i="1"/>
  <c r="AA3832" i="1" s="1"/>
  <c r="AB3832" i="1"/>
  <c r="Z3833" i="1"/>
  <c r="AA3833" i="1" s="1"/>
  <c r="AB3833" i="1"/>
  <c r="Z3834" i="1"/>
  <c r="AA3834" i="1" s="1"/>
  <c r="AB3834" i="1"/>
  <c r="Z3835" i="1"/>
  <c r="AA3835" i="1" s="1"/>
  <c r="AB3835" i="1"/>
  <c r="Z3836" i="1"/>
  <c r="AA3836" i="1" s="1"/>
  <c r="AB3836" i="1"/>
  <c r="Z3837" i="1"/>
  <c r="AA3837" i="1" s="1"/>
  <c r="AB3837" i="1"/>
  <c r="Z3838" i="1"/>
  <c r="AA3838" i="1" s="1"/>
  <c r="AB3838" i="1"/>
  <c r="Z3839" i="1"/>
  <c r="AA3839" i="1" s="1"/>
  <c r="AB3839" i="1"/>
  <c r="Z3840" i="1"/>
  <c r="AA3840" i="1" s="1"/>
  <c r="AB3840" i="1"/>
  <c r="Z3841" i="1"/>
  <c r="AA3841" i="1" s="1"/>
  <c r="AB3841" i="1"/>
  <c r="Z3842" i="1"/>
  <c r="AA3842" i="1" s="1"/>
  <c r="AB3842" i="1"/>
  <c r="Z3843" i="1"/>
  <c r="AA3843" i="1" s="1"/>
  <c r="AB3843" i="1"/>
  <c r="Z3844" i="1"/>
  <c r="AA3844" i="1" s="1"/>
  <c r="AB3844" i="1"/>
  <c r="Z3845" i="1"/>
  <c r="AA3845" i="1" s="1"/>
  <c r="AB3845" i="1"/>
  <c r="Z3846" i="1"/>
  <c r="AA3846" i="1" s="1"/>
  <c r="AB3846" i="1"/>
  <c r="Z3847" i="1"/>
  <c r="AA3847" i="1" s="1"/>
  <c r="AB3847" i="1"/>
  <c r="Z3848" i="1"/>
  <c r="AA3848" i="1" s="1"/>
  <c r="AB3848" i="1"/>
  <c r="Z3849" i="1"/>
  <c r="AA3849" i="1" s="1"/>
  <c r="AB3849" i="1"/>
  <c r="Z3850" i="1"/>
  <c r="AA3850" i="1" s="1"/>
  <c r="AB3850" i="1"/>
  <c r="Z3851" i="1"/>
  <c r="AA3851" i="1" s="1"/>
  <c r="AB3851" i="1"/>
  <c r="Z3852" i="1"/>
  <c r="AA3852" i="1" s="1"/>
  <c r="AB3852" i="1"/>
  <c r="Z3853" i="1"/>
  <c r="AA3853" i="1" s="1"/>
  <c r="AB3853" i="1"/>
  <c r="Z3854" i="1"/>
  <c r="AA3854" i="1" s="1"/>
  <c r="AB3854" i="1"/>
  <c r="Z3855" i="1"/>
  <c r="AA3855" i="1" s="1"/>
  <c r="AB3855" i="1"/>
  <c r="Z3856" i="1"/>
  <c r="AA3856" i="1" s="1"/>
  <c r="AB3856" i="1"/>
  <c r="Z3857" i="1"/>
  <c r="AA3857" i="1" s="1"/>
  <c r="AB3857" i="1"/>
  <c r="Z3858" i="1"/>
  <c r="AA3858" i="1" s="1"/>
  <c r="AB3858" i="1"/>
  <c r="Z3859" i="1"/>
  <c r="AA3859" i="1" s="1"/>
  <c r="AB3859" i="1"/>
  <c r="Z3860" i="1"/>
  <c r="AA3860" i="1" s="1"/>
  <c r="AB3860" i="1"/>
  <c r="Z3861" i="1"/>
  <c r="AA3861" i="1" s="1"/>
  <c r="AB3861" i="1"/>
  <c r="Z3862" i="1"/>
  <c r="AA3862" i="1" s="1"/>
  <c r="AB3862" i="1"/>
  <c r="Z3863" i="1"/>
  <c r="AA3863" i="1" s="1"/>
  <c r="AB3863" i="1"/>
  <c r="Z3864" i="1"/>
  <c r="AA3864" i="1" s="1"/>
  <c r="AB3864" i="1"/>
  <c r="Z3865" i="1"/>
  <c r="AA3865" i="1" s="1"/>
  <c r="AB3865" i="1"/>
  <c r="Z3866" i="1"/>
  <c r="AA3866" i="1" s="1"/>
  <c r="AB3866" i="1"/>
  <c r="Z3867" i="1"/>
  <c r="AA3867" i="1" s="1"/>
  <c r="AB3867" i="1"/>
  <c r="Z3868" i="1"/>
  <c r="AA3868" i="1" s="1"/>
  <c r="AB3868" i="1"/>
  <c r="Z3869" i="1"/>
  <c r="AA3869" i="1" s="1"/>
  <c r="AB3869" i="1"/>
  <c r="Z3870" i="1"/>
  <c r="AA3870" i="1" s="1"/>
  <c r="AB3870" i="1"/>
  <c r="Z3871" i="1"/>
  <c r="AA3871" i="1" s="1"/>
  <c r="AB3871" i="1"/>
  <c r="Z3872" i="1"/>
  <c r="AA3872" i="1" s="1"/>
  <c r="AB3872" i="1"/>
  <c r="Z3873" i="1"/>
  <c r="AA3873" i="1" s="1"/>
  <c r="AB3873" i="1"/>
  <c r="Z3874" i="1"/>
  <c r="AA3874" i="1" s="1"/>
  <c r="AB3874" i="1"/>
  <c r="Z3875" i="1"/>
  <c r="AA3875" i="1" s="1"/>
  <c r="AB3875" i="1"/>
  <c r="Z3876" i="1"/>
  <c r="AA3876" i="1" s="1"/>
  <c r="AB3876" i="1"/>
  <c r="Z3877" i="1"/>
  <c r="AA3877" i="1" s="1"/>
  <c r="AB3877" i="1"/>
  <c r="Z3878" i="1"/>
  <c r="AA3878" i="1" s="1"/>
  <c r="AB3878" i="1"/>
  <c r="Z3879" i="1"/>
  <c r="AA3879" i="1" s="1"/>
  <c r="AB3879" i="1"/>
  <c r="Z3880" i="1"/>
  <c r="AA3880" i="1" s="1"/>
  <c r="AB3880" i="1"/>
  <c r="Z3881" i="1"/>
  <c r="AA3881" i="1" s="1"/>
  <c r="AB3881" i="1"/>
  <c r="Z3882" i="1"/>
  <c r="AA3882" i="1" s="1"/>
  <c r="AB3882" i="1"/>
  <c r="Z3883" i="1"/>
  <c r="AA3883" i="1" s="1"/>
  <c r="AB3883" i="1"/>
  <c r="Z3884" i="1"/>
  <c r="AA3884" i="1" s="1"/>
  <c r="AB3884" i="1"/>
  <c r="Z3885" i="1"/>
  <c r="AA3885" i="1" s="1"/>
  <c r="AB3885" i="1"/>
  <c r="Z3886" i="1"/>
  <c r="AA3886" i="1" s="1"/>
  <c r="AB3886" i="1"/>
  <c r="Z3887" i="1"/>
  <c r="AA3887" i="1" s="1"/>
  <c r="AB3887" i="1"/>
  <c r="Z3888" i="1"/>
  <c r="AA3888" i="1" s="1"/>
  <c r="AB3888" i="1"/>
  <c r="Z3889" i="1"/>
  <c r="AA3889" i="1" s="1"/>
  <c r="AB3889" i="1"/>
  <c r="Z3890" i="1"/>
  <c r="AA3890" i="1" s="1"/>
  <c r="AB3890" i="1"/>
  <c r="Z3891" i="1"/>
  <c r="AA3891" i="1" s="1"/>
  <c r="AB3891" i="1"/>
  <c r="Z3892" i="1"/>
  <c r="AA3892" i="1" s="1"/>
  <c r="AB3892" i="1"/>
  <c r="Z3893" i="1"/>
  <c r="AA3893" i="1" s="1"/>
  <c r="AB3893" i="1"/>
  <c r="Z3894" i="1"/>
  <c r="AA3894" i="1" s="1"/>
  <c r="AB3894" i="1"/>
  <c r="Z3895" i="1"/>
  <c r="AA3895" i="1" s="1"/>
  <c r="AB3895" i="1"/>
  <c r="Z3896" i="1"/>
  <c r="AA3896" i="1" s="1"/>
  <c r="AB3896" i="1"/>
  <c r="Z3897" i="1"/>
  <c r="AA3897" i="1" s="1"/>
  <c r="AB3897" i="1"/>
  <c r="Z3898" i="1"/>
  <c r="AA3898" i="1" s="1"/>
  <c r="AB3898" i="1"/>
  <c r="Z3899" i="1"/>
  <c r="AA3899" i="1" s="1"/>
  <c r="AB3899" i="1"/>
  <c r="Z3900" i="1"/>
  <c r="AA3900" i="1" s="1"/>
  <c r="AB3900" i="1"/>
  <c r="Z3901" i="1"/>
  <c r="AA3901" i="1" s="1"/>
  <c r="AB3901" i="1"/>
  <c r="Z3902" i="1"/>
  <c r="AA3902" i="1" s="1"/>
  <c r="AB3902" i="1"/>
  <c r="Z3903" i="1"/>
  <c r="AA3903" i="1" s="1"/>
  <c r="AB3903" i="1"/>
  <c r="Z3904" i="1"/>
  <c r="AA3904" i="1" s="1"/>
  <c r="AB3904" i="1"/>
  <c r="Z3905" i="1"/>
  <c r="AA3905" i="1" s="1"/>
  <c r="AB3905" i="1"/>
  <c r="Z3906" i="1"/>
  <c r="AA3906" i="1" s="1"/>
  <c r="AB3906" i="1"/>
  <c r="Z3907" i="1"/>
  <c r="AA3907" i="1" s="1"/>
  <c r="AB3907" i="1"/>
  <c r="Z3908" i="1"/>
  <c r="AA3908" i="1" s="1"/>
  <c r="AB3908" i="1"/>
  <c r="Z3909" i="1"/>
  <c r="AA3909" i="1" s="1"/>
  <c r="AB3909" i="1"/>
  <c r="Z3910" i="1"/>
  <c r="AA3910" i="1" s="1"/>
  <c r="AB3910" i="1"/>
  <c r="Z3911" i="1"/>
  <c r="AA3911" i="1" s="1"/>
  <c r="AB3911" i="1"/>
  <c r="Z3912" i="1"/>
  <c r="AA3912" i="1" s="1"/>
  <c r="AB3912" i="1"/>
  <c r="Z3913" i="1"/>
  <c r="AA3913" i="1" s="1"/>
  <c r="AB3913" i="1"/>
  <c r="Z3914" i="1"/>
  <c r="AA3914" i="1" s="1"/>
  <c r="AB3914" i="1"/>
  <c r="Z3915" i="1"/>
  <c r="AA3915" i="1" s="1"/>
  <c r="AB3915" i="1"/>
  <c r="Z3916" i="1"/>
  <c r="AA3916" i="1" s="1"/>
  <c r="AB3916" i="1"/>
  <c r="Z3917" i="1"/>
  <c r="AA3917" i="1" s="1"/>
  <c r="AB3917" i="1"/>
  <c r="Z3918" i="1"/>
  <c r="AA3918" i="1" s="1"/>
  <c r="AB3918" i="1"/>
  <c r="Z3919" i="1"/>
  <c r="AA3919" i="1" s="1"/>
  <c r="AB3919" i="1"/>
  <c r="Z3920" i="1"/>
  <c r="AA3920" i="1" s="1"/>
  <c r="AB3920" i="1"/>
  <c r="Z3921" i="1"/>
  <c r="AA3921" i="1" s="1"/>
  <c r="AB3921" i="1"/>
  <c r="Z3922" i="1"/>
  <c r="AA3922" i="1" s="1"/>
  <c r="AB3922" i="1"/>
  <c r="Z3923" i="1"/>
  <c r="AA3923" i="1" s="1"/>
  <c r="AB3923" i="1"/>
  <c r="Z3924" i="1"/>
  <c r="AA3924" i="1" s="1"/>
  <c r="AB3924" i="1"/>
  <c r="Z3925" i="1"/>
  <c r="AA3925" i="1" s="1"/>
  <c r="AB3925" i="1"/>
  <c r="Z3926" i="1"/>
  <c r="AA3926" i="1" s="1"/>
  <c r="AB3926" i="1"/>
  <c r="Z3927" i="1"/>
  <c r="AA3927" i="1" s="1"/>
  <c r="AB3927" i="1"/>
  <c r="Z3928" i="1"/>
  <c r="AA3928" i="1" s="1"/>
  <c r="AB3928" i="1"/>
  <c r="Z3929" i="1"/>
  <c r="AA3929" i="1" s="1"/>
  <c r="AB3929" i="1"/>
  <c r="Z3930" i="1"/>
  <c r="AA3930" i="1" s="1"/>
  <c r="AB3930" i="1"/>
  <c r="Z3931" i="1"/>
  <c r="AA3931" i="1" s="1"/>
  <c r="AB3931" i="1"/>
  <c r="Z3932" i="1"/>
  <c r="AA3932" i="1" s="1"/>
  <c r="AB3932" i="1"/>
  <c r="Z3933" i="1"/>
  <c r="AA3933" i="1" s="1"/>
  <c r="AB3933" i="1"/>
  <c r="Z3934" i="1"/>
  <c r="AA3934" i="1" s="1"/>
  <c r="AB3934" i="1"/>
  <c r="Z3935" i="1"/>
  <c r="AA3935" i="1" s="1"/>
  <c r="AB3935" i="1"/>
  <c r="Z3936" i="1"/>
  <c r="AA3936" i="1" s="1"/>
  <c r="AB3936" i="1"/>
  <c r="Z3937" i="1"/>
  <c r="AA3937" i="1" s="1"/>
  <c r="AB3937" i="1"/>
  <c r="Z3938" i="1"/>
  <c r="AA3938" i="1" s="1"/>
  <c r="AB3938" i="1"/>
  <c r="Z3939" i="1"/>
  <c r="AA3939" i="1" s="1"/>
  <c r="AB3939" i="1"/>
  <c r="Z3940" i="1"/>
  <c r="AA3940" i="1" s="1"/>
  <c r="AB3940" i="1"/>
  <c r="Z3941" i="1"/>
  <c r="AA3941" i="1" s="1"/>
  <c r="AB3941" i="1"/>
  <c r="Z3942" i="1"/>
  <c r="AA3942" i="1" s="1"/>
  <c r="AB3942" i="1"/>
  <c r="Z3943" i="1"/>
  <c r="AA3943" i="1" s="1"/>
  <c r="AB3943" i="1"/>
  <c r="Z3944" i="1"/>
  <c r="AA3944" i="1" s="1"/>
  <c r="AB3944" i="1"/>
  <c r="Z3945" i="1"/>
  <c r="AA3945" i="1" s="1"/>
  <c r="AB3945" i="1"/>
  <c r="Z3946" i="1"/>
  <c r="AA3946" i="1" s="1"/>
  <c r="AB3946" i="1"/>
  <c r="Z3947" i="1"/>
  <c r="AA3947" i="1" s="1"/>
  <c r="AB3947" i="1"/>
  <c r="Z3948" i="1"/>
  <c r="AA3948" i="1" s="1"/>
  <c r="AB3948" i="1"/>
  <c r="Z3949" i="1"/>
  <c r="AA3949" i="1" s="1"/>
  <c r="AB3949" i="1"/>
  <c r="Z3950" i="1"/>
  <c r="AA3950" i="1" s="1"/>
  <c r="AB3950" i="1"/>
  <c r="Z3951" i="1"/>
  <c r="AA3951" i="1" s="1"/>
  <c r="AB3951" i="1"/>
  <c r="Z3952" i="1"/>
  <c r="AA3952" i="1" s="1"/>
  <c r="AB3952" i="1"/>
  <c r="Z3953" i="1"/>
  <c r="AA3953" i="1" s="1"/>
  <c r="AB3953" i="1"/>
  <c r="Z3954" i="1"/>
  <c r="AA3954" i="1" s="1"/>
  <c r="AB3954" i="1"/>
  <c r="Z3955" i="1"/>
  <c r="AA3955" i="1" s="1"/>
  <c r="AB3955" i="1"/>
  <c r="Z3956" i="1"/>
  <c r="AA3956" i="1" s="1"/>
  <c r="AB3956" i="1"/>
  <c r="Z3957" i="1"/>
  <c r="AA3957" i="1" s="1"/>
  <c r="AB3957" i="1"/>
  <c r="Z3958" i="1"/>
  <c r="AA3958" i="1" s="1"/>
  <c r="AB3958" i="1"/>
  <c r="Z3959" i="1"/>
  <c r="AA3959" i="1" s="1"/>
  <c r="AB3959" i="1"/>
  <c r="Z3960" i="1"/>
  <c r="AA3960" i="1" s="1"/>
  <c r="AB3960" i="1"/>
  <c r="Z3961" i="1"/>
  <c r="AA3961" i="1" s="1"/>
  <c r="AB3961" i="1"/>
  <c r="Z3962" i="1"/>
  <c r="AA3962" i="1" s="1"/>
  <c r="AB3962" i="1"/>
  <c r="Z3963" i="1"/>
  <c r="AA3963" i="1" s="1"/>
  <c r="AB3963" i="1"/>
  <c r="Z3964" i="1"/>
  <c r="AA3964" i="1" s="1"/>
  <c r="AB3964" i="1"/>
  <c r="Z3965" i="1"/>
  <c r="AA3965" i="1" s="1"/>
  <c r="AB3965" i="1"/>
  <c r="Z3966" i="1"/>
  <c r="AA3966" i="1" s="1"/>
  <c r="AB3966" i="1"/>
  <c r="Z3967" i="1"/>
  <c r="AA3967" i="1" s="1"/>
  <c r="AB3967" i="1"/>
  <c r="Z3968" i="1"/>
  <c r="AA3968" i="1" s="1"/>
  <c r="AB3968" i="1"/>
  <c r="Z3969" i="1"/>
  <c r="AA3969" i="1" s="1"/>
  <c r="AB3969" i="1"/>
  <c r="Z3970" i="1"/>
  <c r="AA3970" i="1" s="1"/>
  <c r="AB3970" i="1"/>
  <c r="Z3971" i="1"/>
  <c r="AA3971" i="1" s="1"/>
  <c r="AB3971" i="1"/>
  <c r="Z3972" i="1"/>
  <c r="AA3972" i="1" s="1"/>
  <c r="AB3972" i="1"/>
  <c r="Z3973" i="1"/>
  <c r="AA3973" i="1" s="1"/>
  <c r="AB3973" i="1"/>
  <c r="Z3974" i="1"/>
  <c r="AA3974" i="1" s="1"/>
  <c r="AB3974" i="1"/>
  <c r="Z3975" i="1"/>
  <c r="AA3975" i="1" s="1"/>
  <c r="AB3975" i="1"/>
  <c r="Z3976" i="1"/>
  <c r="AA3976" i="1" s="1"/>
  <c r="AB3976" i="1"/>
  <c r="Z3977" i="1"/>
  <c r="AA3977" i="1" s="1"/>
  <c r="AB3977" i="1"/>
  <c r="Z3978" i="1"/>
  <c r="AA3978" i="1" s="1"/>
  <c r="AB3978" i="1"/>
  <c r="Z3979" i="1"/>
  <c r="AA3979" i="1" s="1"/>
  <c r="AB3979" i="1"/>
  <c r="Z3980" i="1"/>
  <c r="AA3980" i="1" s="1"/>
  <c r="AB3980" i="1"/>
  <c r="Z3981" i="1"/>
  <c r="AA3981" i="1" s="1"/>
  <c r="AB3981" i="1"/>
  <c r="Z3982" i="1"/>
  <c r="AA3982" i="1" s="1"/>
  <c r="AB3982" i="1"/>
  <c r="Z3983" i="1"/>
  <c r="AA3983" i="1" s="1"/>
  <c r="AB3983" i="1"/>
  <c r="Z3984" i="1"/>
  <c r="AA3984" i="1" s="1"/>
  <c r="AB3984" i="1"/>
  <c r="Z3985" i="1"/>
  <c r="AA3985" i="1" s="1"/>
  <c r="AB3985" i="1"/>
  <c r="Z3986" i="1"/>
  <c r="AA3986" i="1" s="1"/>
  <c r="AB3986" i="1"/>
  <c r="Z3987" i="1"/>
  <c r="AA3987" i="1" s="1"/>
  <c r="AB3987" i="1"/>
  <c r="Z3988" i="1"/>
  <c r="AA3988" i="1" s="1"/>
  <c r="AB3988" i="1"/>
  <c r="Z3989" i="1"/>
  <c r="AA3989" i="1" s="1"/>
  <c r="AB3989" i="1"/>
  <c r="Z3990" i="1"/>
  <c r="AA3990" i="1" s="1"/>
  <c r="AB3990" i="1"/>
  <c r="Z3991" i="1"/>
  <c r="AA3991" i="1" s="1"/>
  <c r="AB3991" i="1"/>
  <c r="Z3992" i="1"/>
  <c r="AA3992" i="1" s="1"/>
  <c r="AB3992" i="1"/>
  <c r="Z3993" i="1"/>
  <c r="AA3993" i="1" s="1"/>
  <c r="AB3993" i="1"/>
  <c r="Z3994" i="1"/>
  <c r="AA3994" i="1" s="1"/>
  <c r="AB3994" i="1"/>
  <c r="Z3995" i="1"/>
  <c r="AA3995" i="1" s="1"/>
  <c r="AB3995" i="1"/>
  <c r="Z3996" i="1"/>
  <c r="AA3996" i="1" s="1"/>
  <c r="AB3996" i="1"/>
  <c r="Z3997" i="1"/>
  <c r="AA3997" i="1" s="1"/>
  <c r="AB3997" i="1"/>
  <c r="Z3998" i="1"/>
  <c r="AA3998" i="1" s="1"/>
  <c r="AB3998" i="1"/>
  <c r="Z3999" i="1"/>
  <c r="AA3999" i="1" s="1"/>
  <c r="AB3999" i="1"/>
  <c r="Z4000" i="1"/>
  <c r="AA4000" i="1" s="1"/>
  <c r="AB4000" i="1"/>
  <c r="Z4001" i="1"/>
  <c r="AA4001" i="1" s="1"/>
  <c r="AB4001" i="1"/>
  <c r="Z4002" i="1"/>
  <c r="AA4002" i="1" s="1"/>
  <c r="AB4002" i="1"/>
  <c r="Z4003" i="1"/>
  <c r="AA4003" i="1" s="1"/>
  <c r="AB4003" i="1"/>
  <c r="Z4004" i="1"/>
  <c r="AA4004" i="1" s="1"/>
  <c r="AB4004" i="1"/>
  <c r="Z4005" i="1"/>
  <c r="AA4005" i="1" s="1"/>
  <c r="AB4005" i="1"/>
  <c r="Z4006" i="1"/>
  <c r="AA4006" i="1" s="1"/>
  <c r="AB4006" i="1"/>
  <c r="Z4007" i="1"/>
  <c r="AA4007" i="1" s="1"/>
  <c r="AB4007" i="1"/>
  <c r="Z4008" i="1"/>
  <c r="AA4008" i="1" s="1"/>
  <c r="AB4008" i="1"/>
  <c r="Z4009" i="1"/>
  <c r="AA4009" i="1" s="1"/>
  <c r="AB4009" i="1"/>
  <c r="Z4010" i="1"/>
  <c r="AA4010" i="1" s="1"/>
  <c r="AB4010" i="1"/>
  <c r="Z4011" i="1"/>
  <c r="AA4011" i="1" s="1"/>
  <c r="AB4011" i="1"/>
  <c r="Z4012" i="1"/>
  <c r="AA4012" i="1" s="1"/>
  <c r="AB4012" i="1"/>
  <c r="Z4013" i="1"/>
  <c r="AA4013" i="1" s="1"/>
  <c r="AB4013" i="1"/>
  <c r="Z4014" i="1"/>
  <c r="AA4014" i="1" s="1"/>
  <c r="AB4014" i="1"/>
  <c r="Z4015" i="1"/>
  <c r="AA4015" i="1" s="1"/>
  <c r="AB4015" i="1"/>
  <c r="Z4016" i="1"/>
  <c r="AA4016" i="1" s="1"/>
  <c r="AB4016" i="1"/>
  <c r="Z4017" i="1"/>
  <c r="AA4017" i="1" s="1"/>
  <c r="AB4017" i="1"/>
  <c r="Z4018" i="1"/>
  <c r="AA4018" i="1" s="1"/>
  <c r="AB4018" i="1"/>
  <c r="Z4019" i="1"/>
  <c r="AA4019" i="1" s="1"/>
  <c r="AB4019" i="1"/>
  <c r="Z4020" i="1"/>
  <c r="AA4020" i="1" s="1"/>
  <c r="AB4020" i="1"/>
  <c r="Z4021" i="1"/>
  <c r="AA4021" i="1" s="1"/>
  <c r="AB4021" i="1"/>
  <c r="Z4022" i="1"/>
  <c r="AA4022" i="1" s="1"/>
  <c r="AB4022" i="1"/>
  <c r="Z4023" i="1"/>
  <c r="AA4023" i="1" s="1"/>
  <c r="AB4023" i="1"/>
  <c r="Z4024" i="1"/>
  <c r="AA4024" i="1" s="1"/>
  <c r="AB4024" i="1"/>
  <c r="Z4025" i="1"/>
  <c r="AA4025" i="1" s="1"/>
  <c r="AB4025" i="1"/>
  <c r="Z4026" i="1"/>
  <c r="AA4026" i="1" s="1"/>
  <c r="AB4026" i="1"/>
  <c r="Z4027" i="1"/>
  <c r="AA4027" i="1" s="1"/>
  <c r="AB4027" i="1"/>
  <c r="Z4028" i="1"/>
  <c r="AA4028" i="1" s="1"/>
  <c r="AB4028" i="1"/>
  <c r="Z4029" i="1"/>
  <c r="AA4029" i="1" s="1"/>
  <c r="AB4029" i="1"/>
  <c r="Z4030" i="1"/>
  <c r="AA4030" i="1" s="1"/>
  <c r="AB4030" i="1"/>
  <c r="Z4031" i="1"/>
  <c r="AA4031" i="1" s="1"/>
  <c r="AB4031" i="1"/>
  <c r="Z4032" i="1"/>
  <c r="AA4032" i="1" s="1"/>
  <c r="AB4032" i="1"/>
  <c r="Z4033" i="1"/>
  <c r="AA4033" i="1" s="1"/>
  <c r="AB4033" i="1"/>
  <c r="Z4034" i="1"/>
  <c r="AA4034" i="1" s="1"/>
  <c r="AB4034" i="1"/>
  <c r="Z4035" i="1"/>
  <c r="AA4035" i="1" s="1"/>
  <c r="AB4035" i="1"/>
  <c r="Z4036" i="1"/>
  <c r="AA4036" i="1" s="1"/>
  <c r="AB4036" i="1"/>
  <c r="Z4037" i="1"/>
  <c r="AA4037" i="1" s="1"/>
  <c r="AB4037" i="1"/>
  <c r="Z4038" i="1"/>
  <c r="AA4038" i="1" s="1"/>
  <c r="AB4038" i="1"/>
  <c r="AR4033" i="1" l="1"/>
  <c r="AO4033" i="1"/>
  <c r="AN4033" i="1"/>
  <c r="AM4033" i="1"/>
  <c r="AL4033" i="1"/>
  <c r="AJ4033" i="1"/>
  <c r="AI4033" i="1"/>
  <c r="AG4033" i="1"/>
  <c r="AE4033" i="1"/>
  <c r="AR4027" i="1"/>
  <c r="AO4027" i="1"/>
  <c r="AN4027" i="1"/>
  <c r="AM4027" i="1"/>
  <c r="AL4027" i="1"/>
  <c r="AJ4027" i="1"/>
  <c r="AI4027" i="1"/>
  <c r="AG4027" i="1"/>
  <c r="AE4027" i="1"/>
  <c r="AR4021" i="1"/>
  <c r="AO4021" i="1"/>
  <c r="AN4021" i="1"/>
  <c r="AM4021" i="1"/>
  <c r="AL4021" i="1"/>
  <c r="AJ4021" i="1"/>
  <c r="AI4021" i="1"/>
  <c r="AG4021" i="1"/>
  <c r="AE4021" i="1"/>
  <c r="AR4015" i="1"/>
  <c r="AO4015" i="1"/>
  <c r="AN4015" i="1"/>
  <c r="AM4015" i="1"/>
  <c r="AL4015" i="1"/>
  <c r="AJ4015" i="1"/>
  <c r="AI4015" i="1"/>
  <c r="AG4015" i="1"/>
  <c r="AE4015" i="1"/>
  <c r="AR4009" i="1"/>
  <c r="AO4009" i="1"/>
  <c r="AN4009" i="1"/>
  <c r="AM4009" i="1"/>
  <c r="AL4009" i="1"/>
  <c r="AJ4009" i="1"/>
  <c r="AI4009" i="1"/>
  <c r="AG4009" i="1"/>
  <c r="AE4009" i="1"/>
  <c r="AR4003" i="1"/>
  <c r="AO4003" i="1"/>
  <c r="AN4003" i="1"/>
  <c r="AM4003" i="1"/>
  <c r="AL4003" i="1"/>
  <c r="AJ4003" i="1"/>
  <c r="AI4003" i="1"/>
  <c r="AG4003" i="1"/>
  <c r="AE4003" i="1"/>
  <c r="AR3997" i="1"/>
  <c r="AO3997" i="1"/>
  <c r="AN3997" i="1"/>
  <c r="AM3997" i="1"/>
  <c r="AL3997" i="1"/>
  <c r="AJ3997" i="1"/>
  <c r="AI3997" i="1"/>
  <c r="AG3997" i="1"/>
  <c r="AE3997" i="1"/>
  <c r="AR3991" i="1"/>
  <c r="AO3991" i="1"/>
  <c r="AN3991" i="1"/>
  <c r="AM3991" i="1"/>
  <c r="AL3991" i="1"/>
  <c r="AJ3991" i="1"/>
  <c r="AI3991" i="1"/>
  <c r="AG3991" i="1"/>
  <c r="AE3991" i="1"/>
  <c r="AR3985" i="1"/>
  <c r="AO3985" i="1"/>
  <c r="AN3985" i="1"/>
  <c r="AM3985" i="1"/>
  <c r="AL3985" i="1"/>
  <c r="AJ3985" i="1"/>
  <c r="AI3985" i="1"/>
  <c r="AG3985" i="1"/>
  <c r="AE3985" i="1"/>
  <c r="AR3979" i="1"/>
  <c r="AO3979" i="1"/>
  <c r="AN3979" i="1"/>
  <c r="AM3979" i="1"/>
  <c r="AL3979" i="1"/>
  <c r="AJ3979" i="1"/>
  <c r="AI3979" i="1"/>
  <c r="AG3979" i="1"/>
  <c r="AE3979" i="1"/>
  <c r="AR3973" i="1"/>
  <c r="AO3973" i="1"/>
  <c r="AN3973" i="1"/>
  <c r="AM3973" i="1"/>
  <c r="AL3973" i="1"/>
  <c r="AJ3973" i="1"/>
  <c r="AI3973" i="1"/>
  <c r="AG3973" i="1"/>
  <c r="AE3973" i="1"/>
  <c r="AR3967" i="1"/>
  <c r="AO3967" i="1"/>
  <c r="AN3967" i="1"/>
  <c r="AM3967" i="1"/>
  <c r="AL3967" i="1"/>
  <c r="AJ3967" i="1"/>
  <c r="AI3967" i="1"/>
  <c r="AG3967" i="1"/>
  <c r="AE3967" i="1"/>
  <c r="AR3961" i="1"/>
  <c r="AO3961" i="1"/>
  <c r="AN3961" i="1"/>
  <c r="AM3961" i="1"/>
  <c r="AL3961" i="1"/>
  <c r="AJ3961" i="1"/>
  <c r="AI3961" i="1"/>
  <c r="AG3961" i="1"/>
  <c r="AE3961" i="1"/>
  <c r="AR3955" i="1"/>
  <c r="AO3955" i="1"/>
  <c r="AN3955" i="1"/>
  <c r="AM3955" i="1"/>
  <c r="AL3955" i="1"/>
  <c r="AJ3955" i="1"/>
  <c r="AI3955" i="1"/>
  <c r="AG3955" i="1"/>
  <c r="AE3955" i="1"/>
  <c r="AR3949" i="1"/>
  <c r="AO3949" i="1"/>
  <c r="AN3949" i="1"/>
  <c r="AM3949" i="1"/>
  <c r="AL3949" i="1"/>
  <c r="AJ3949" i="1"/>
  <c r="AI3949" i="1"/>
  <c r="AG3949" i="1"/>
  <c r="AE3949" i="1"/>
  <c r="AR3943" i="1"/>
  <c r="AO3943" i="1"/>
  <c r="AN3943" i="1"/>
  <c r="AM3943" i="1"/>
  <c r="AL3943" i="1"/>
  <c r="AJ3943" i="1"/>
  <c r="AI3943" i="1"/>
  <c r="AG3943" i="1"/>
  <c r="AE3943" i="1"/>
  <c r="AR3937" i="1"/>
  <c r="AO3937" i="1"/>
  <c r="AN3937" i="1"/>
  <c r="AM3937" i="1"/>
  <c r="AL3937" i="1"/>
  <c r="AJ3937" i="1"/>
  <c r="AI3937" i="1"/>
  <c r="AG3937" i="1"/>
  <c r="AE3937" i="1"/>
  <c r="AR3931" i="1"/>
  <c r="AO3931" i="1"/>
  <c r="AN3931" i="1"/>
  <c r="AM3931" i="1"/>
  <c r="AL3931" i="1"/>
  <c r="AJ3931" i="1"/>
  <c r="AI3931" i="1"/>
  <c r="AG3931" i="1"/>
  <c r="AE3931" i="1"/>
  <c r="AR3925" i="1"/>
  <c r="AO3925" i="1"/>
  <c r="AN3925" i="1"/>
  <c r="AM3925" i="1"/>
  <c r="AL3925" i="1"/>
  <c r="AJ3925" i="1"/>
  <c r="AI3925" i="1"/>
  <c r="AG3925" i="1"/>
  <c r="AE3925" i="1"/>
  <c r="AR3919" i="1"/>
  <c r="AO3919" i="1"/>
  <c r="AN3919" i="1"/>
  <c r="AM3919" i="1"/>
  <c r="AL3919" i="1"/>
  <c r="AJ3919" i="1"/>
  <c r="AI3919" i="1"/>
  <c r="AG3919" i="1"/>
  <c r="AE3919" i="1"/>
  <c r="AR3913" i="1"/>
  <c r="AO3913" i="1"/>
  <c r="AN3913" i="1"/>
  <c r="AM3913" i="1"/>
  <c r="AL3913" i="1"/>
  <c r="AJ3913" i="1"/>
  <c r="AI3913" i="1"/>
  <c r="AG3913" i="1"/>
  <c r="AE3913" i="1"/>
  <c r="AR3907" i="1"/>
  <c r="AO3907" i="1"/>
  <c r="AN3907" i="1"/>
  <c r="AM3907" i="1"/>
  <c r="AL3907" i="1"/>
  <c r="AJ3907" i="1"/>
  <c r="AI3907" i="1"/>
  <c r="AG3907" i="1"/>
  <c r="AE3907" i="1"/>
  <c r="AR3901" i="1"/>
  <c r="AO3901" i="1"/>
  <c r="AN3901" i="1"/>
  <c r="AM3901" i="1"/>
  <c r="AL3901" i="1"/>
  <c r="AJ3901" i="1"/>
  <c r="AI3901" i="1"/>
  <c r="AG3901" i="1"/>
  <c r="AE3901" i="1"/>
  <c r="AR3895" i="1"/>
  <c r="AO3895" i="1"/>
  <c r="AN3895" i="1"/>
  <c r="AM3895" i="1"/>
  <c r="AL3895" i="1"/>
  <c r="AJ3895" i="1"/>
  <c r="AI3895" i="1"/>
  <c r="AG3895" i="1"/>
  <c r="AE3895" i="1"/>
  <c r="AR3889" i="1"/>
  <c r="AO3889" i="1"/>
  <c r="AN3889" i="1"/>
  <c r="AM3889" i="1"/>
  <c r="AL3889" i="1"/>
  <c r="AJ3889" i="1"/>
  <c r="AI3889" i="1"/>
  <c r="AG3889" i="1"/>
  <c r="AE3889" i="1"/>
  <c r="AR3883" i="1"/>
  <c r="AO3883" i="1"/>
  <c r="AN3883" i="1"/>
  <c r="AM3883" i="1"/>
  <c r="AL3883" i="1"/>
  <c r="AJ3883" i="1"/>
  <c r="AI3883" i="1"/>
  <c r="AG3883" i="1"/>
  <c r="AE3883" i="1"/>
  <c r="AR3877" i="1"/>
  <c r="AO3877" i="1"/>
  <c r="AN3877" i="1"/>
  <c r="AM3877" i="1"/>
  <c r="AL3877" i="1"/>
  <c r="AJ3877" i="1"/>
  <c r="AI3877" i="1"/>
  <c r="AG3877" i="1"/>
  <c r="AE3877" i="1"/>
  <c r="AR3871" i="1"/>
  <c r="AO3871" i="1"/>
  <c r="AN3871" i="1"/>
  <c r="AM3871" i="1"/>
  <c r="AL3871" i="1"/>
  <c r="AJ3871" i="1"/>
  <c r="AI3871" i="1"/>
  <c r="AG3871" i="1"/>
  <c r="AE3871" i="1"/>
  <c r="AR3865" i="1"/>
  <c r="AO3865" i="1"/>
  <c r="AN3865" i="1"/>
  <c r="AM3865" i="1"/>
  <c r="AL3865" i="1"/>
  <c r="AJ3865" i="1"/>
  <c r="AI3865" i="1"/>
  <c r="AG3865" i="1"/>
  <c r="AE3865" i="1"/>
  <c r="AR3859" i="1"/>
  <c r="AO3859" i="1"/>
  <c r="AN3859" i="1"/>
  <c r="AM3859" i="1"/>
  <c r="AL3859" i="1"/>
  <c r="AJ3859" i="1"/>
  <c r="AI3859" i="1"/>
  <c r="AG3859" i="1"/>
  <c r="AE3859" i="1"/>
  <c r="AR3853" i="1"/>
  <c r="AO3853" i="1"/>
  <c r="AN3853" i="1"/>
  <c r="AM3853" i="1"/>
  <c r="AL3853" i="1"/>
  <c r="AJ3853" i="1"/>
  <c r="AI3853" i="1"/>
  <c r="AG3853" i="1"/>
  <c r="AE3853" i="1"/>
  <c r="AR3847" i="1"/>
  <c r="AO3847" i="1"/>
  <c r="AN3847" i="1"/>
  <c r="AM3847" i="1"/>
  <c r="AL3847" i="1"/>
  <c r="AJ3847" i="1"/>
  <c r="AI3847" i="1"/>
  <c r="AG3847" i="1"/>
  <c r="AE3847" i="1"/>
  <c r="AR3841" i="1"/>
  <c r="AO3841" i="1"/>
  <c r="AN3841" i="1"/>
  <c r="AM3841" i="1"/>
  <c r="AL3841" i="1"/>
  <c r="AJ3841" i="1"/>
  <c r="AI3841" i="1"/>
  <c r="AG3841" i="1"/>
  <c r="AE3841" i="1"/>
  <c r="AR3835" i="1"/>
  <c r="AO3835" i="1"/>
  <c r="AN3835" i="1"/>
  <c r="AM3835" i="1"/>
  <c r="AL3835" i="1"/>
  <c r="AJ3835" i="1"/>
  <c r="AI3835" i="1"/>
  <c r="AG3835" i="1"/>
  <c r="AE3835" i="1"/>
  <c r="AR3829" i="1"/>
  <c r="AO3829" i="1"/>
  <c r="AN3829" i="1"/>
  <c r="AM3829" i="1"/>
  <c r="AL3829" i="1"/>
  <c r="AJ3829" i="1"/>
  <c r="AI3829" i="1"/>
  <c r="AG3829" i="1"/>
  <c r="AE3829" i="1"/>
  <c r="AR3823" i="1"/>
  <c r="AO3823" i="1"/>
  <c r="AN3823" i="1"/>
  <c r="AM3823" i="1"/>
  <c r="AL3823" i="1"/>
  <c r="AJ3823" i="1"/>
  <c r="AI3823" i="1"/>
  <c r="AG3823" i="1"/>
  <c r="AE3823" i="1"/>
  <c r="AR3817" i="1"/>
  <c r="AO3817" i="1"/>
  <c r="AN3817" i="1"/>
  <c r="AM3817" i="1"/>
  <c r="AL3817" i="1"/>
  <c r="AJ3817" i="1"/>
  <c r="AI3817" i="1"/>
  <c r="AG3817" i="1"/>
  <c r="AE3817" i="1"/>
  <c r="AR3811" i="1"/>
  <c r="AO3811" i="1"/>
  <c r="AN3811" i="1"/>
  <c r="AM3811" i="1"/>
  <c r="AL3811" i="1"/>
  <c r="AJ3811" i="1"/>
  <c r="AI3811" i="1"/>
  <c r="AG3811" i="1"/>
  <c r="AE3811" i="1"/>
  <c r="AR3805" i="1"/>
  <c r="AO3805" i="1"/>
  <c r="AN3805" i="1"/>
  <c r="AM3805" i="1"/>
  <c r="AL3805" i="1"/>
  <c r="AJ3805" i="1"/>
  <c r="AI3805" i="1"/>
  <c r="AG3805" i="1"/>
  <c r="AE3805" i="1"/>
  <c r="AR3799" i="1"/>
  <c r="AO3799" i="1"/>
  <c r="AN3799" i="1"/>
  <c r="AM3799" i="1"/>
  <c r="AL3799" i="1"/>
  <c r="AJ3799" i="1"/>
  <c r="AI3799" i="1"/>
  <c r="AG3799" i="1"/>
  <c r="AE3799" i="1"/>
  <c r="AR3793" i="1"/>
  <c r="AO3793" i="1"/>
  <c r="AN3793" i="1"/>
  <c r="AM3793" i="1"/>
  <c r="AL3793" i="1"/>
  <c r="AJ3793" i="1"/>
  <c r="AI3793" i="1"/>
  <c r="AG3793" i="1"/>
  <c r="AE3793" i="1"/>
  <c r="AR3787" i="1"/>
  <c r="AO3787" i="1"/>
  <c r="AN3787" i="1"/>
  <c r="AM3787" i="1"/>
  <c r="AL3787" i="1"/>
  <c r="AJ3787" i="1"/>
  <c r="AI3787" i="1"/>
  <c r="AG3787" i="1"/>
  <c r="AE3787" i="1"/>
  <c r="AR3781" i="1"/>
  <c r="AO3781" i="1"/>
  <c r="AN3781" i="1"/>
  <c r="AM3781" i="1"/>
  <c r="AL3781" i="1"/>
  <c r="AJ3781" i="1"/>
  <c r="AI3781" i="1"/>
  <c r="AG3781" i="1"/>
  <c r="AE3781" i="1"/>
  <c r="AR3775" i="1"/>
  <c r="AO3775" i="1"/>
  <c r="AN3775" i="1"/>
  <c r="AM3775" i="1"/>
  <c r="AL3775" i="1"/>
  <c r="AJ3775" i="1"/>
  <c r="AI3775" i="1"/>
  <c r="AG3775" i="1"/>
  <c r="AE3775" i="1"/>
  <c r="AR3769" i="1"/>
  <c r="AO3769" i="1"/>
  <c r="AN3769" i="1"/>
  <c r="AM3769" i="1"/>
  <c r="AL3769" i="1"/>
  <c r="AJ3769" i="1"/>
  <c r="AI3769" i="1"/>
  <c r="AG3769" i="1"/>
  <c r="AE3769" i="1"/>
  <c r="AR3763" i="1"/>
  <c r="AO3763" i="1"/>
  <c r="AN3763" i="1"/>
  <c r="AM3763" i="1"/>
  <c r="AL3763" i="1"/>
  <c r="AJ3763" i="1"/>
  <c r="AI3763" i="1"/>
  <c r="AG3763" i="1"/>
  <c r="AE3763" i="1"/>
  <c r="AR3757" i="1"/>
  <c r="AO3757" i="1"/>
  <c r="AN3757" i="1"/>
  <c r="AM3757" i="1"/>
  <c r="AL3757" i="1"/>
  <c r="AJ3757" i="1"/>
  <c r="AI3757" i="1"/>
  <c r="AG3757" i="1"/>
  <c r="AE3757" i="1"/>
  <c r="AR3751" i="1"/>
  <c r="AO3751" i="1"/>
  <c r="AN3751" i="1"/>
  <c r="AM3751" i="1"/>
  <c r="AL3751" i="1"/>
  <c r="AJ3751" i="1"/>
  <c r="AI3751" i="1"/>
  <c r="AG3751" i="1"/>
  <c r="AE3751" i="1"/>
  <c r="AR3745" i="1"/>
  <c r="AO3745" i="1"/>
  <c r="AN3745" i="1"/>
  <c r="AM3745" i="1"/>
  <c r="AL3745" i="1"/>
  <c r="AJ3745" i="1"/>
  <c r="AI3745" i="1"/>
  <c r="AG3745" i="1"/>
  <c r="AE3745" i="1"/>
  <c r="AR3739" i="1"/>
  <c r="AO3739" i="1"/>
  <c r="AN3739" i="1"/>
  <c r="AM3739" i="1"/>
  <c r="AL3739" i="1"/>
  <c r="AJ3739" i="1"/>
  <c r="AI3739" i="1"/>
  <c r="AG3739" i="1"/>
  <c r="AE3739" i="1"/>
  <c r="AR3733" i="1"/>
  <c r="AO3733" i="1"/>
  <c r="AN3733" i="1"/>
  <c r="AM3733" i="1"/>
  <c r="AL3733" i="1"/>
  <c r="AJ3733" i="1"/>
  <c r="AI3733" i="1"/>
  <c r="AG3733" i="1"/>
  <c r="AE3733" i="1"/>
  <c r="AR3727" i="1"/>
  <c r="AO3727" i="1"/>
  <c r="AN3727" i="1"/>
  <c r="AM3727" i="1"/>
  <c r="AL3727" i="1"/>
  <c r="AJ3727" i="1"/>
  <c r="AI3727" i="1"/>
  <c r="AG3727" i="1"/>
  <c r="AE3727" i="1"/>
  <c r="AR3721" i="1"/>
  <c r="AO3721" i="1"/>
  <c r="AN3721" i="1"/>
  <c r="AM3721" i="1"/>
  <c r="AL3721" i="1"/>
  <c r="AJ3721" i="1"/>
  <c r="AI3721" i="1"/>
  <c r="AG3721" i="1"/>
  <c r="AE3721" i="1"/>
  <c r="AR3715" i="1"/>
  <c r="AO3715" i="1"/>
  <c r="AN3715" i="1"/>
  <c r="AM3715" i="1"/>
  <c r="AL3715" i="1"/>
  <c r="AJ3715" i="1"/>
  <c r="AI3715" i="1"/>
  <c r="AG3715" i="1"/>
  <c r="AE3715" i="1"/>
  <c r="AR3709" i="1"/>
  <c r="AO3709" i="1"/>
  <c r="AN3709" i="1"/>
  <c r="AM3709" i="1"/>
  <c r="AL3709" i="1"/>
  <c r="AJ3709" i="1"/>
  <c r="AI3709" i="1"/>
  <c r="AG3709" i="1"/>
  <c r="AE3709" i="1"/>
  <c r="AR3703" i="1"/>
  <c r="AO3703" i="1"/>
  <c r="AN3703" i="1"/>
  <c r="AM3703" i="1"/>
  <c r="AL3703" i="1"/>
  <c r="AJ3703" i="1"/>
  <c r="AI3703" i="1"/>
  <c r="AG3703" i="1"/>
  <c r="AE3703" i="1"/>
  <c r="AR3697" i="1"/>
  <c r="AO3697" i="1"/>
  <c r="AN3697" i="1"/>
  <c r="AM3697" i="1"/>
  <c r="AL3697" i="1"/>
  <c r="AJ3697" i="1"/>
  <c r="AI3697" i="1"/>
  <c r="AG3697" i="1"/>
  <c r="AE3697" i="1"/>
  <c r="AR3691" i="1"/>
  <c r="AO3691" i="1"/>
  <c r="AN3691" i="1"/>
  <c r="AM3691" i="1"/>
  <c r="AL3691" i="1"/>
  <c r="AJ3691" i="1"/>
  <c r="AI3691" i="1"/>
  <c r="AG3691" i="1"/>
  <c r="AE3691" i="1"/>
  <c r="AR3685" i="1"/>
  <c r="AO3685" i="1"/>
  <c r="AN3685" i="1"/>
  <c r="AM3685" i="1"/>
  <c r="AL3685" i="1"/>
  <c r="AJ3685" i="1"/>
  <c r="AI3685" i="1"/>
  <c r="AG3685" i="1"/>
  <c r="AE3685" i="1"/>
  <c r="AR3679" i="1"/>
  <c r="AO3679" i="1"/>
  <c r="AN3679" i="1"/>
  <c r="AM3679" i="1"/>
  <c r="AL3679" i="1"/>
  <c r="AJ3679" i="1"/>
  <c r="AI3679" i="1"/>
  <c r="AG3679" i="1"/>
  <c r="AE3679" i="1"/>
  <c r="AR3673" i="1"/>
  <c r="AO3673" i="1"/>
  <c r="AN3673" i="1"/>
  <c r="AM3673" i="1"/>
  <c r="AL3673" i="1"/>
  <c r="AJ3673" i="1"/>
  <c r="AI3673" i="1"/>
  <c r="AG3673" i="1"/>
  <c r="AE3673" i="1"/>
  <c r="AR3667" i="1"/>
  <c r="AO3667" i="1"/>
  <c r="AN3667" i="1"/>
  <c r="AM3667" i="1"/>
  <c r="AL3667" i="1"/>
  <c r="AJ3667" i="1"/>
  <c r="AI3667" i="1"/>
  <c r="AG3667" i="1"/>
  <c r="AE3667" i="1"/>
  <c r="AR3661" i="1"/>
  <c r="AO3661" i="1"/>
  <c r="AN3661" i="1"/>
  <c r="AM3661" i="1"/>
  <c r="AL3661" i="1"/>
  <c r="AJ3661" i="1"/>
  <c r="AI3661" i="1"/>
  <c r="AG3661" i="1"/>
  <c r="AE3661" i="1"/>
  <c r="AR3655" i="1"/>
  <c r="AO3655" i="1"/>
  <c r="AN3655" i="1"/>
  <c r="AM3655" i="1"/>
  <c r="AL3655" i="1"/>
  <c r="AJ3655" i="1"/>
  <c r="AI3655" i="1"/>
  <c r="AG3655" i="1"/>
  <c r="AE3655" i="1"/>
  <c r="AR3649" i="1"/>
  <c r="AO3649" i="1"/>
  <c r="AN3649" i="1"/>
  <c r="AM3649" i="1"/>
  <c r="AL3649" i="1"/>
  <c r="AJ3649" i="1"/>
  <c r="AI3649" i="1"/>
  <c r="AG3649" i="1"/>
  <c r="AE3649" i="1"/>
  <c r="AR3643" i="1"/>
  <c r="AO3643" i="1"/>
  <c r="AN3643" i="1"/>
  <c r="AM3643" i="1"/>
  <c r="AL3643" i="1"/>
  <c r="AJ3643" i="1"/>
  <c r="AI3643" i="1"/>
  <c r="AG3643" i="1"/>
  <c r="AE3643" i="1"/>
  <c r="AR3637" i="1"/>
  <c r="AO3637" i="1"/>
  <c r="AN3637" i="1"/>
  <c r="AM3637" i="1"/>
  <c r="AL3637" i="1"/>
  <c r="AJ3637" i="1"/>
  <c r="AI3637" i="1"/>
  <c r="AG3637" i="1"/>
  <c r="AE3637" i="1"/>
  <c r="AR3631" i="1"/>
  <c r="AO3631" i="1"/>
  <c r="AN3631" i="1"/>
  <c r="AM3631" i="1"/>
  <c r="AL3631" i="1"/>
  <c r="AJ3631" i="1"/>
  <c r="AI3631" i="1"/>
  <c r="AG3631" i="1"/>
  <c r="AE3631" i="1"/>
  <c r="AR3625" i="1"/>
  <c r="AO3625" i="1"/>
  <c r="AN3625" i="1"/>
  <c r="AM3625" i="1"/>
  <c r="AL3625" i="1"/>
  <c r="AJ3625" i="1"/>
  <c r="AI3625" i="1"/>
  <c r="AG3625" i="1"/>
  <c r="AE3625" i="1"/>
  <c r="AR3619" i="1"/>
  <c r="AO3619" i="1"/>
  <c r="AN3619" i="1"/>
  <c r="AM3619" i="1"/>
  <c r="AL3619" i="1"/>
  <c r="AJ3619" i="1"/>
  <c r="AI3619" i="1"/>
  <c r="AG3619" i="1"/>
  <c r="AE3619" i="1"/>
  <c r="AR3613" i="1"/>
  <c r="AO3613" i="1"/>
  <c r="AN3613" i="1"/>
  <c r="AM3613" i="1"/>
  <c r="AL3613" i="1"/>
  <c r="AJ3613" i="1"/>
  <c r="AI3613" i="1"/>
  <c r="AG3613" i="1"/>
  <c r="AE3613" i="1"/>
  <c r="AR3607" i="1"/>
  <c r="AO3607" i="1"/>
  <c r="AN3607" i="1"/>
  <c r="AM3607" i="1"/>
  <c r="AL3607" i="1"/>
  <c r="AJ3607" i="1"/>
  <c r="AI3607" i="1"/>
  <c r="AG3607" i="1"/>
  <c r="AE3607" i="1"/>
  <c r="AR3601" i="1"/>
  <c r="AO3601" i="1"/>
  <c r="AN3601" i="1"/>
  <c r="AM3601" i="1"/>
  <c r="AL3601" i="1"/>
  <c r="AJ3601" i="1"/>
  <c r="AI3601" i="1"/>
  <c r="AG3601" i="1"/>
  <c r="AE3601" i="1"/>
  <c r="AR3595" i="1"/>
  <c r="AO3595" i="1"/>
  <c r="AN3595" i="1"/>
  <c r="AM3595" i="1"/>
  <c r="AL3595" i="1"/>
  <c r="AJ3595" i="1"/>
  <c r="AI3595" i="1"/>
  <c r="AG3595" i="1"/>
  <c r="AE3595" i="1"/>
  <c r="AR3589" i="1"/>
  <c r="AO3589" i="1"/>
  <c r="AN3589" i="1"/>
  <c r="AM3589" i="1"/>
  <c r="AL3589" i="1"/>
  <c r="AJ3589" i="1"/>
  <c r="AI3589" i="1"/>
  <c r="AG3589" i="1"/>
  <c r="AE3589" i="1"/>
  <c r="AR3583" i="1"/>
  <c r="AO3583" i="1"/>
  <c r="AN3583" i="1"/>
  <c r="AM3583" i="1"/>
  <c r="AL3583" i="1"/>
  <c r="AJ3583" i="1"/>
  <c r="AI3583" i="1"/>
  <c r="AG3583" i="1"/>
  <c r="AE3583" i="1"/>
  <c r="AR3577" i="1"/>
  <c r="AO3577" i="1"/>
  <c r="AN3577" i="1"/>
  <c r="AM3577" i="1"/>
  <c r="AL3577" i="1"/>
  <c r="AJ3577" i="1"/>
  <c r="AI3577" i="1"/>
  <c r="AG3577" i="1"/>
  <c r="AE3577" i="1"/>
  <c r="AR3571" i="1"/>
  <c r="AO3571" i="1"/>
  <c r="AN3571" i="1"/>
  <c r="AM3571" i="1"/>
  <c r="AL3571" i="1"/>
  <c r="AJ3571" i="1"/>
  <c r="AI3571" i="1"/>
  <c r="AG3571" i="1"/>
  <c r="AE3571" i="1"/>
  <c r="AR3565" i="1"/>
  <c r="AO3565" i="1"/>
  <c r="AN3565" i="1"/>
  <c r="AM3565" i="1"/>
  <c r="AL3565" i="1"/>
  <c r="AJ3565" i="1"/>
  <c r="AI3565" i="1"/>
  <c r="AG3565" i="1"/>
  <c r="AE3565" i="1"/>
  <c r="AR3559" i="1"/>
  <c r="AO3559" i="1"/>
  <c r="AN3559" i="1"/>
  <c r="AM3559" i="1"/>
  <c r="AL3559" i="1"/>
  <c r="AJ3559" i="1"/>
  <c r="AI3559" i="1"/>
  <c r="AG3559" i="1"/>
  <c r="AE3559" i="1"/>
  <c r="AR3553" i="1"/>
  <c r="AO3553" i="1"/>
  <c r="AN3553" i="1"/>
  <c r="AM3553" i="1"/>
  <c r="AL3553" i="1"/>
  <c r="AJ3553" i="1"/>
  <c r="AI3553" i="1"/>
  <c r="AG3553" i="1"/>
  <c r="AE3553" i="1"/>
  <c r="AR3547" i="1"/>
  <c r="AO3547" i="1"/>
  <c r="AN3547" i="1"/>
  <c r="AM3547" i="1"/>
  <c r="AL3547" i="1"/>
  <c r="AJ3547" i="1"/>
  <c r="AI3547" i="1"/>
  <c r="AG3547" i="1"/>
  <c r="AE3547" i="1"/>
  <c r="AR3541" i="1"/>
  <c r="AO3541" i="1"/>
  <c r="AN3541" i="1"/>
  <c r="AM3541" i="1"/>
  <c r="AL3541" i="1"/>
  <c r="AJ3541" i="1"/>
  <c r="AI3541" i="1"/>
  <c r="AG3541" i="1"/>
  <c r="AE3541" i="1"/>
  <c r="AR3535" i="1"/>
  <c r="AO3535" i="1"/>
  <c r="AN3535" i="1"/>
  <c r="AM3535" i="1"/>
  <c r="AL3535" i="1"/>
  <c r="AJ3535" i="1"/>
  <c r="AI3535" i="1"/>
  <c r="AG3535" i="1"/>
  <c r="AE3535" i="1"/>
  <c r="AR3529" i="1"/>
  <c r="AO3529" i="1"/>
  <c r="AN3529" i="1"/>
  <c r="AM3529" i="1"/>
  <c r="AL3529" i="1"/>
  <c r="AJ3529" i="1"/>
  <c r="AI3529" i="1"/>
  <c r="AG3529" i="1"/>
  <c r="AE3529" i="1"/>
  <c r="AR3523" i="1"/>
  <c r="AO3523" i="1"/>
  <c r="AN3523" i="1"/>
  <c r="AM3523" i="1"/>
  <c r="AL3523" i="1"/>
  <c r="AJ3523" i="1"/>
  <c r="AI3523" i="1"/>
  <c r="AG3523" i="1"/>
  <c r="AE3523" i="1"/>
  <c r="AR3517" i="1"/>
  <c r="AO3517" i="1"/>
  <c r="AN3517" i="1"/>
  <c r="AM3517" i="1"/>
  <c r="AL3517" i="1"/>
  <c r="AJ3517" i="1"/>
  <c r="AI3517" i="1"/>
  <c r="AG3517" i="1"/>
  <c r="AE3517" i="1"/>
  <c r="AR3511" i="1"/>
  <c r="AO3511" i="1"/>
  <c r="AN3511" i="1"/>
  <c r="AM3511" i="1"/>
  <c r="AL3511" i="1"/>
  <c r="AJ3511" i="1"/>
  <c r="AI3511" i="1"/>
  <c r="AG3511" i="1"/>
  <c r="AE3511" i="1"/>
  <c r="AR3505" i="1"/>
  <c r="AO3505" i="1"/>
  <c r="AN3505" i="1"/>
  <c r="AM3505" i="1"/>
  <c r="AL3505" i="1"/>
  <c r="AJ3505" i="1"/>
  <c r="AI3505" i="1"/>
  <c r="AG3505" i="1"/>
  <c r="AE3505" i="1"/>
  <c r="AR3499" i="1"/>
  <c r="AO3499" i="1"/>
  <c r="AN3499" i="1"/>
  <c r="AM3499" i="1"/>
  <c r="AL3499" i="1"/>
  <c r="AJ3499" i="1"/>
  <c r="AI3499" i="1"/>
  <c r="AG3499" i="1"/>
  <c r="AE3499" i="1"/>
  <c r="AR3493" i="1"/>
  <c r="AO3493" i="1"/>
  <c r="AN3493" i="1"/>
  <c r="AM3493" i="1"/>
  <c r="AL3493" i="1"/>
  <c r="AJ3493" i="1"/>
  <c r="AI3493" i="1"/>
  <c r="AG3493" i="1"/>
  <c r="AE3493" i="1"/>
  <c r="AR3487" i="1"/>
  <c r="AO3487" i="1"/>
  <c r="AN3487" i="1"/>
  <c r="AM3487" i="1"/>
  <c r="AL3487" i="1"/>
  <c r="AJ3487" i="1"/>
  <c r="AI3487" i="1"/>
  <c r="AG3487" i="1"/>
  <c r="AE3487" i="1"/>
  <c r="AR3481" i="1"/>
  <c r="AO3481" i="1"/>
  <c r="AN3481" i="1"/>
  <c r="AM3481" i="1"/>
  <c r="AL3481" i="1"/>
  <c r="AJ3481" i="1"/>
  <c r="AI3481" i="1"/>
  <c r="AG3481" i="1"/>
  <c r="AE3481" i="1"/>
  <c r="AR3475" i="1"/>
  <c r="AO3475" i="1"/>
  <c r="AN3475" i="1"/>
  <c r="AM3475" i="1"/>
  <c r="AL3475" i="1"/>
  <c r="AJ3475" i="1"/>
  <c r="AI3475" i="1"/>
  <c r="AG3475" i="1"/>
  <c r="AE3475" i="1"/>
  <c r="AR3469" i="1"/>
  <c r="AO3469" i="1"/>
  <c r="AN3469" i="1"/>
  <c r="AM3469" i="1"/>
  <c r="AL3469" i="1"/>
  <c r="AJ3469" i="1"/>
  <c r="AI3469" i="1"/>
  <c r="AG3469" i="1"/>
  <c r="AE3469" i="1"/>
  <c r="AR3463" i="1"/>
  <c r="AO3463" i="1"/>
  <c r="AN3463" i="1"/>
  <c r="AM3463" i="1"/>
  <c r="AL3463" i="1"/>
  <c r="AJ3463" i="1"/>
  <c r="AI3463" i="1"/>
  <c r="AG3463" i="1"/>
  <c r="AE3463" i="1"/>
  <c r="AR3457" i="1"/>
  <c r="AO3457" i="1"/>
  <c r="AN3457" i="1"/>
  <c r="AM3457" i="1"/>
  <c r="AL3457" i="1"/>
  <c r="AJ3457" i="1"/>
  <c r="AI3457" i="1"/>
  <c r="AG3457" i="1"/>
  <c r="AE3457" i="1"/>
  <c r="AR3451" i="1"/>
  <c r="AO3451" i="1"/>
  <c r="AN3451" i="1"/>
  <c r="AM3451" i="1"/>
  <c r="AL3451" i="1"/>
  <c r="AJ3451" i="1"/>
  <c r="AI3451" i="1"/>
  <c r="AG3451" i="1"/>
  <c r="AE3451" i="1"/>
  <c r="AR3445" i="1"/>
  <c r="AO3445" i="1"/>
  <c r="AN3445" i="1"/>
  <c r="AM3445" i="1"/>
  <c r="AL3445" i="1"/>
  <c r="AJ3445" i="1"/>
  <c r="AI3445" i="1"/>
  <c r="AG3445" i="1"/>
  <c r="AE3445" i="1"/>
  <c r="AR3439" i="1"/>
  <c r="AO3439" i="1"/>
  <c r="AN3439" i="1"/>
  <c r="AM3439" i="1"/>
  <c r="AL3439" i="1"/>
  <c r="AJ3439" i="1"/>
  <c r="AI3439" i="1"/>
  <c r="AG3439" i="1"/>
  <c r="AE3439" i="1"/>
  <c r="AR3433" i="1"/>
  <c r="AO3433" i="1"/>
  <c r="AN3433" i="1"/>
  <c r="AM3433" i="1"/>
  <c r="AL3433" i="1"/>
  <c r="AJ3433" i="1"/>
  <c r="AI3433" i="1"/>
  <c r="AG3433" i="1"/>
  <c r="AE3433" i="1"/>
  <c r="AR3427" i="1"/>
  <c r="AO3427" i="1"/>
  <c r="AN3427" i="1"/>
  <c r="AM3427" i="1"/>
  <c r="AL3427" i="1"/>
  <c r="AJ3427" i="1"/>
  <c r="AI3427" i="1"/>
  <c r="AG3427" i="1"/>
  <c r="AE3427" i="1"/>
  <c r="AR3421" i="1"/>
  <c r="AO3421" i="1"/>
  <c r="AN3421" i="1"/>
  <c r="AM3421" i="1"/>
  <c r="AL3421" i="1"/>
  <c r="AJ3421" i="1"/>
  <c r="AI3421" i="1"/>
  <c r="AG3421" i="1"/>
  <c r="AE3421" i="1"/>
  <c r="AR3415" i="1"/>
  <c r="AO3415" i="1"/>
  <c r="AN3415" i="1"/>
  <c r="AM3415" i="1"/>
  <c r="AL3415" i="1"/>
  <c r="AJ3415" i="1"/>
  <c r="AI3415" i="1"/>
  <c r="AG3415" i="1"/>
  <c r="AE3415" i="1"/>
  <c r="AR3409" i="1"/>
  <c r="AO3409" i="1"/>
  <c r="AN3409" i="1"/>
  <c r="AM3409" i="1"/>
  <c r="AL3409" i="1"/>
  <c r="AJ3409" i="1"/>
  <c r="AI3409" i="1"/>
  <c r="AG3409" i="1"/>
  <c r="AE3409" i="1"/>
  <c r="AR3403" i="1"/>
  <c r="AO3403" i="1"/>
  <c r="AN3403" i="1"/>
  <c r="AM3403" i="1"/>
  <c r="AL3403" i="1"/>
  <c r="AJ3403" i="1"/>
  <c r="AI3403" i="1"/>
  <c r="AG3403" i="1"/>
  <c r="AE3403" i="1"/>
  <c r="AR3397" i="1"/>
  <c r="AO3397" i="1"/>
  <c r="AN3397" i="1"/>
  <c r="AM3397" i="1"/>
  <c r="AL3397" i="1"/>
  <c r="AJ3397" i="1"/>
  <c r="AI3397" i="1"/>
  <c r="AG3397" i="1"/>
  <c r="AE3397" i="1"/>
  <c r="AR3391" i="1"/>
  <c r="AO3391" i="1"/>
  <c r="AN3391" i="1"/>
  <c r="AM3391" i="1"/>
  <c r="AL3391" i="1"/>
  <c r="AJ3391" i="1"/>
  <c r="AI3391" i="1"/>
  <c r="AG3391" i="1"/>
  <c r="AE3391" i="1"/>
  <c r="AR3385" i="1"/>
  <c r="AO3385" i="1"/>
  <c r="AN3385" i="1"/>
  <c r="AM3385" i="1"/>
  <c r="AL3385" i="1"/>
  <c r="AJ3385" i="1"/>
  <c r="AI3385" i="1"/>
  <c r="AG3385" i="1"/>
  <c r="AE3385" i="1"/>
  <c r="AR3379" i="1"/>
  <c r="AO3379" i="1"/>
  <c r="AN3379" i="1"/>
  <c r="AM3379" i="1"/>
  <c r="AL3379" i="1"/>
  <c r="AJ3379" i="1"/>
  <c r="AI3379" i="1"/>
  <c r="AG3379" i="1"/>
  <c r="AE3379" i="1"/>
  <c r="AR3373" i="1"/>
  <c r="AO3373" i="1"/>
  <c r="AN3373" i="1"/>
  <c r="AM3373" i="1"/>
  <c r="AL3373" i="1"/>
  <c r="AJ3373" i="1"/>
  <c r="AI3373" i="1"/>
  <c r="AG3373" i="1"/>
  <c r="AE3373" i="1"/>
  <c r="AR3367" i="1"/>
  <c r="AO3367" i="1"/>
  <c r="AN3367" i="1"/>
  <c r="AM3367" i="1"/>
  <c r="AL3367" i="1"/>
  <c r="AJ3367" i="1"/>
  <c r="AI3367" i="1"/>
  <c r="AG3367" i="1"/>
  <c r="AE3367" i="1"/>
  <c r="AR3361" i="1"/>
  <c r="AO3361" i="1"/>
  <c r="AN3361" i="1"/>
  <c r="AM3361" i="1"/>
  <c r="AL3361" i="1"/>
  <c r="AJ3361" i="1"/>
  <c r="AI3361" i="1"/>
  <c r="AG3361" i="1"/>
  <c r="AE3361" i="1"/>
  <c r="AR3355" i="1"/>
  <c r="AO3355" i="1"/>
  <c r="AN3355" i="1"/>
  <c r="AM3355" i="1"/>
  <c r="AL3355" i="1"/>
  <c r="AJ3355" i="1"/>
  <c r="AI3355" i="1"/>
  <c r="AG3355" i="1"/>
  <c r="AE3355" i="1"/>
  <c r="AR3349" i="1"/>
  <c r="AO3349" i="1"/>
  <c r="AN3349" i="1"/>
  <c r="AM3349" i="1"/>
  <c r="AL3349" i="1"/>
  <c r="AJ3349" i="1"/>
  <c r="AI3349" i="1"/>
  <c r="AG3349" i="1"/>
  <c r="AE3349" i="1"/>
  <c r="AR3343" i="1"/>
  <c r="AO3343" i="1"/>
  <c r="AN3343" i="1"/>
  <c r="AM3343" i="1"/>
  <c r="AL3343" i="1"/>
  <c r="AJ3343" i="1"/>
  <c r="AI3343" i="1"/>
  <c r="AG3343" i="1"/>
  <c r="AE3343" i="1"/>
  <c r="AR3337" i="1"/>
  <c r="AO3337" i="1"/>
  <c r="AN3337" i="1"/>
  <c r="AM3337" i="1"/>
  <c r="AL3337" i="1"/>
  <c r="AJ3337" i="1"/>
  <c r="AI3337" i="1"/>
  <c r="AG3337" i="1"/>
  <c r="AE3337" i="1"/>
  <c r="AR3331" i="1"/>
  <c r="AO3331" i="1"/>
  <c r="AN3331" i="1"/>
  <c r="AM3331" i="1"/>
  <c r="AL3331" i="1"/>
  <c r="AJ3331" i="1"/>
  <c r="AI3331" i="1"/>
  <c r="AG3331" i="1"/>
  <c r="AE3331" i="1"/>
  <c r="AR3325" i="1"/>
  <c r="AO3325" i="1"/>
  <c r="AN3325" i="1"/>
  <c r="AM3325" i="1"/>
  <c r="AL3325" i="1"/>
  <c r="AJ3325" i="1"/>
  <c r="AI3325" i="1"/>
  <c r="AG3325" i="1"/>
  <c r="AE3325" i="1"/>
  <c r="AR3319" i="1"/>
  <c r="AO3319" i="1"/>
  <c r="AN3319" i="1"/>
  <c r="AM3319" i="1"/>
  <c r="AL3319" i="1"/>
  <c r="AJ3319" i="1"/>
  <c r="AI3319" i="1"/>
  <c r="AG3319" i="1"/>
  <c r="AE3319" i="1"/>
  <c r="AR3313" i="1"/>
  <c r="AO3313" i="1"/>
  <c r="AN3313" i="1"/>
  <c r="AM3313" i="1"/>
  <c r="AL3313" i="1"/>
  <c r="AJ3313" i="1"/>
  <c r="AI3313" i="1"/>
  <c r="AG3313" i="1"/>
  <c r="AE3313" i="1"/>
  <c r="AR3307" i="1"/>
  <c r="AO3307" i="1"/>
  <c r="AN3307" i="1"/>
  <c r="AM3307" i="1"/>
  <c r="AL3307" i="1"/>
  <c r="AJ3307" i="1"/>
  <c r="AI3307" i="1"/>
  <c r="AG3307" i="1"/>
  <c r="AE3307" i="1"/>
  <c r="AR3301" i="1"/>
  <c r="AO3301" i="1"/>
  <c r="AN3301" i="1"/>
  <c r="AM3301" i="1"/>
  <c r="AL3301" i="1"/>
  <c r="AJ3301" i="1"/>
  <c r="AI3301" i="1"/>
  <c r="AG3301" i="1"/>
  <c r="AE3301" i="1"/>
  <c r="AR3295" i="1"/>
  <c r="AO3295" i="1"/>
  <c r="AN3295" i="1"/>
  <c r="AM3295" i="1"/>
  <c r="AL3295" i="1"/>
  <c r="AJ3295" i="1"/>
  <c r="AI3295" i="1"/>
  <c r="AG3295" i="1"/>
  <c r="AE3295" i="1"/>
  <c r="AR3289" i="1"/>
  <c r="AO3289" i="1"/>
  <c r="AN3289" i="1"/>
  <c r="AM3289" i="1"/>
  <c r="AL3289" i="1"/>
  <c r="AJ3289" i="1"/>
  <c r="AI3289" i="1"/>
  <c r="AG3289" i="1"/>
  <c r="AE3289" i="1"/>
  <c r="AR3283" i="1"/>
  <c r="AO3283" i="1"/>
  <c r="AN3283" i="1"/>
  <c r="AM3283" i="1"/>
  <c r="AL3283" i="1"/>
  <c r="AJ3283" i="1"/>
  <c r="AI3283" i="1"/>
  <c r="AG3283" i="1"/>
  <c r="AE3283" i="1"/>
  <c r="AR3277" i="1"/>
  <c r="AO3277" i="1"/>
  <c r="AN3277" i="1"/>
  <c r="AM3277" i="1"/>
  <c r="AL3277" i="1"/>
  <c r="AJ3277" i="1"/>
  <c r="AI3277" i="1"/>
  <c r="AG3277" i="1"/>
  <c r="AE3277" i="1"/>
  <c r="AR3271" i="1"/>
  <c r="AO3271" i="1"/>
  <c r="AN3271" i="1"/>
  <c r="AM3271" i="1"/>
  <c r="AL3271" i="1"/>
  <c r="AJ3271" i="1"/>
  <c r="AI3271" i="1"/>
  <c r="AG3271" i="1"/>
  <c r="AE3271" i="1"/>
  <c r="AR3265" i="1"/>
  <c r="AO3265" i="1"/>
  <c r="AN3265" i="1"/>
  <c r="AM3265" i="1"/>
  <c r="AL3265" i="1"/>
  <c r="AJ3265" i="1"/>
  <c r="AI3265" i="1"/>
  <c r="AG3265" i="1"/>
  <c r="AE3265" i="1"/>
  <c r="AR3259" i="1"/>
  <c r="AO3259" i="1"/>
  <c r="AN3259" i="1"/>
  <c r="AM3259" i="1"/>
  <c r="AL3259" i="1"/>
  <c r="AJ3259" i="1"/>
  <c r="AI3259" i="1"/>
  <c r="AG3259" i="1"/>
  <c r="AE3259" i="1"/>
  <c r="AR3253" i="1"/>
  <c r="AO3253" i="1"/>
  <c r="AN3253" i="1"/>
  <c r="AM3253" i="1"/>
  <c r="AL3253" i="1"/>
  <c r="AJ3253" i="1"/>
  <c r="AI3253" i="1"/>
  <c r="AG3253" i="1"/>
  <c r="AE3253" i="1"/>
  <c r="AR3247" i="1"/>
  <c r="AO3247" i="1"/>
  <c r="AN3247" i="1"/>
  <c r="AM3247" i="1"/>
  <c r="AL3247" i="1"/>
  <c r="AJ3247" i="1"/>
  <c r="AI3247" i="1"/>
  <c r="AG3247" i="1"/>
  <c r="AE3247" i="1"/>
  <c r="AR3241" i="1"/>
  <c r="AO3241" i="1"/>
  <c r="AN3241" i="1"/>
  <c r="AM3241" i="1"/>
  <c r="AL3241" i="1"/>
  <c r="AJ3241" i="1"/>
  <c r="AI3241" i="1"/>
  <c r="AG3241" i="1"/>
  <c r="AE3241" i="1"/>
  <c r="AR3235" i="1"/>
  <c r="AO3235" i="1"/>
  <c r="AN3235" i="1"/>
  <c r="AM3235" i="1"/>
  <c r="AL3235" i="1"/>
  <c r="AJ3235" i="1"/>
  <c r="AI3235" i="1"/>
  <c r="AG3235" i="1"/>
  <c r="AE3235" i="1"/>
  <c r="AR3229" i="1"/>
  <c r="AO3229" i="1"/>
  <c r="AN3229" i="1"/>
  <c r="AM3229" i="1"/>
  <c r="AL3229" i="1"/>
  <c r="AJ3229" i="1"/>
  <c r="AI3229" i="1"/>
  <c r="AG3229" i="1"/>
  <c r="AE3229" i="1"/>
  <c r="AR3223" i="1"/>
  <c r="AO3223" i="1"/>
  <c r="AN3223" i="1"/>
  <c r="AM3223" i="1"/>
  <c r="AL3223" i="1"/>
  <c r="AJ3223" i="1"/>
  <c r="AI3223" i="1"/>
  <c r="AG3223" i="1"/>
  <c r="AE3223" i="1"/>
  <c r="AR3217" i="1"/>
  <c r="AO3217" i="1"/>
  <c r="AN3217" i="1"/>
  <c r="AM3217" i="1"/>
  <c r="AL3217" i="1"/>
  <c r="AJ3217" i="1"/>
  <c r="AI3217" i="1"/>
  <c r="AG3217" i="1"/>
  <c r="AE3217" i="1"/>
  <c r="AR3211" i="1"/>
  <c r="AO3211" i="1"/>
  <c r="AN3211" i="1"/>
  <c r="AM3211" i="1"/>
  <c r="AL3211" i="1"/>
  <c r="AJ3211" i="1"/>
  <c r="AI3211" i="1"/>
  <c r="AG3211" i="1"/>
  <c r="AE3211" i="1"/>
  <c r="AR3205" i="1"/>
  <c r="AO3205" i="1"/>
  <c r="AN3205" i="1"/>
  <c r="AM3205" i="1"/>
  <c r="AL3205" i="1"/>
  <c r="AJ3205" i="1"/>
  <c r="AI3205" i="1"/>
  <c r="AG3205" i="1"/>
  <c r="AE3205" i="1"/>
  <c r="AR3199" i="1"/>
  <c r="AO3199" i="1"/>
  <c r="AN3199" i="1"/>
  <c r="AM3199" i="1"/>
  <c r="AL3199" i="1"/>
  <c r="AJ3199" i="1"/>
  <c r="AI3199" i="1"/>
  <c r="AG3199" i="1"/>
  <c r="AE3199" i="1"/>
  <c r="AR3193" i="1"/>
  <c r="AO3193" i="1"/>
  <c r="AN3193" i="1"/>
  <c r="AM3193" i="1"/>
  <c r="AL3193" i="1"/>
  <c r="AJ3193" i="1"/>
  <c r="AI3193" i="1"/>
  <c r="AG3193" i="1"/>
  <c r="AE3193" i="1"/>
  <c r="AR3187" i="1"/>
  <c r="AO3187" i="1"/>
  <c r="AN3187" i="1"/>
  <c r="AM3187" i="1"/>
  <c r="AL3187" i="1"/>
  <c r="AJ3187" i="1"/>
  <c r="AI3187" i="1"/>
  <c r="AG3187" i="1"/>
  <c r="AE3187" i="1"/>
  <c r="AR3181" i="1"/>
  <c r="AO3181" i="1"/>
  <c r="AN3181" i="1"/>
  <c r="AM3181" i="1"/>
  <c r="AL3181" i="1"/>
  <c r="AJ3181" i="1"/>
  <c r="AI3181" i="1"/>
  <c r="AG3181" i="1"/>
  <c r="AE3181" i="1"/>
  <c r="AR3175" i="1"/>
  <c r="AO3175" i="1"/>
  <c r="AN3175" i="1"/>
  <c r="AM3175" i="1"/>
  <c r="AL3175" i="1"/>
  <c r="AJ3175" i="1"/>
  <c r="AI3175" i="1"/>
  <c r="AG3175" i="1"/>
  <c r="AE3175" i="1"/>
  <c r="AR3169" i="1"/>
  <c r="AO3169" i="1"/>
  <c r="AN3169" i="1"/>
  <c r="AM3169" i="1"/>
  <c r="AL3169" i="1"/>
  <c r="AJ3169" i="1"/>
  <c r="AI3169" i="1"/>
  <c r="AG3169" i="1"/>
  <c r="AE3169" i="1"/>
  <c r="AR3163" i="1"/>
  <c r="AO3163" i="1"/>
  <c r="AN3163" i="1"/>
  <c r="AM3163" i="1"/>
  <c r="AL3163" i="1"/>
  <c r="AJ3163" i="1"/>
  <c r="AI3163" i="1"/>
  <c r="AG3163" i="1"/>
  <c r="AE3163" i="1"/>
  <c r="AR3157" i="1"/>
  <c r="AO3157" i="1"/>
  <c r="AN3157" i="1"/>
  <c r="AM3157" i="1"/>
  <c r="AL3157" i="1"/>
  <c r="AJ3157" i="1"/>
  <c r="AI3157" i="1"/>
  <c r="AG3157" i="1"/>
  <c r="AE3157" i="1"/>
  <c r="AR3151" i="1"/>
  <c r="AO3151" i="1"/>
  <c r="AN3151" i="1"/>
  <c r="AM3151" i="1"/>
  <c r="AL3151" i="1"/>
  <c r="AJ3151" i="1"/>
  <c r="AI3151" i="1"/>
  <c r="AG3151" i="1"/>
  <c r="AE3151" i="1"/>
  <c r="AR3145" i="1"/>
  <c r="AO3145" i="1"/>
  <c r="AN3145" i="1"/>
  <c r="AM3145" i="1"/>
  <c r="AL3145" i="1"/>
  <c r="AJ3145" i="1"/>
  <c r="AI3145" i="1"/>
  <c r="AG3145" i="1"/>
  <c r="AE3145" i="1"/>
  <c r="AR3139" i="1"/>
  <c r="AO3139" i="1"/>
  <c r="AN3139" i="1"/>
  <c r="AM3139" i="1"/>
  <c r="AL3139" i="1"/>
  <c r="AJ3139" i="1"/>
  <c r="AI3139" i="1"/>
  <c r="AG3139" i="1"/>
  <c r="AE3139" i="1"/>
  <c r="AR3133" i="1"/>
  <c r="AO3133" i="1"/>
  <c r="AN3133" i="1"/>
  <c r="AM3133" i="1"/>
  <c r="AL3133" i="1"/>
  <c r="AJ3133" i="1"/>
  <c r="AI3133" i="1"/>
  <c r="AG3133" i="1"/>
  <c r="AE3133" i="1"/>
  <c r="AR3127" i="1"/>
  <c r="AO3127" i="1"/>
  <c r="AN3127" i="1"/>
  <c r="AM3127" i="1"/>
  <c r="AL3127" i="1"/>
  <c r="AJ3127" i="1"/>
  <c r="AI3127" i="1"/>
  <c r="AG3127" i="1"/>
  <c r="AE3127" i="1"/>
  <c r="AR3121" i="1"/>
  <c r="AO3121" i="1"/>
  <c r="AN3121" i="1"/>
  <c r="AM3121" i="1"/>
  <c r="AL3121" i="1"/>
  <c r="AJ3121" i="1"/>
  <c r="AI3121" i="1"/>
  <c r="AG3121" i="1"/>
  <c r="AE3121" i="1"/>
  <c r="AR3115" i="1"/>
  <c r="AO3115" i="1"/>
  <c r="AN3115" i="1"/>
  <c r="AM3115" i="1"/>
  <c r="AL3115" i="1"/>
  <c r="AJ3115" i="1"/>
  <c r="AI3115" i="1"/>
  <c r="AG3115" i="1"/>
  <c r="AE3115" i="1"/>
  <c r="AR3109" i="1"/>
  <c r="AO3109" i="1"/>
  <c r="AN3109" i="1"/>
  <c r="AM3109" i="1"/>
  <c r="AL3109" i="1"/>
  <c r="AJ3109" i="1"/>
  <c r="AI3109" i="1"/>
  <c r="AG3109" i="1"/>
  <c r="AE3109" i="1"/>
  <c r="AR3103" i="1"/>
  <c r="AO3103" i="1"/>
  <c r="AN3103" i="1"/>
  <c r="AM3103" i="1"/>
  <c r="AL3103" i="1"/>
  <c r="AJ3103" i="1"/>
  <c r="AI3103" i="1"/>
  <c r="AG3103" i="1"/>
  <c r="AE3103" i="1"/>
  <c r="AR3097" i="1"/>
  <c r="AO3097" i="1"/>
  <c r="AN3097" i="1"/>
  <c r="AM3097" i="1"/>
  <c r="AL3097" i="1"/>
  <c r="AJ3097" i="1"/>
  <c r="AI3097" i="1"/>
  <c r="AG3097" i="1"/>
  <c r="AE3097" i="1"/>
  <c r="AR3091" i="1"/>
  <c r="AO3091" i="1"/>
  <c r="AN3091" i="1"/>
  <c r="AM3091" i="1"/>
  <c r="AL3091" i="1"/>
  <c r="AJ3091" i="1"/>
  <c r="AI3091" i="1"/>
  <c r="AG3091" i="1"/>
  <c r="AE3091" i="1"/>
  <c r="AR3085" i="1"/>
  <c r="AO3085" i="1"/>
  <c r="AN3085" i="1"/>
  <c r="AM3085" i="1"/>
  <c r="AL3085" i="1"/>
  <c r="AJ3085" i="1"/>
  <c r="AI3085" i="1"/>
  <c r="AG3085" i="1"/>
  <c r="AE3085" i="1"/>
  <c r="AR3079" i="1"/>
  <c r="AO3079" i="1"/>
  <c r="AN3079" i="1"/>
  <c r="AM3079" i="1"/>
  <c r="AL3079" i="1"/>
  <c r="AJ3079" i="1"/>
  <c r="AI3079" i="1"/>
  <c r="AG3079" i="1"/>
  <c r="AE3079" i="1"/>
  <c r="AR3073" i="1"/>
  <c r="AO3073" i="1"/>
  <c r="AN3073" i="1"/>
  <c r="AM3073" i="1"/>
  <c r="AL3073" i="1"/>
  <c r="AJ3073" i="1"/>
  <c r="AI3073" i="1"/>
  <c r="AG3073" i="1"/>
  <c r="AE3073" i="1"/>
  <c r="AR3067" i="1"/>
  <c r="AO3067" i="1"/>
  <c r="AN3067" i="1"/>
  <c r="AM3067" i="1"/>
  <c r="AL3067" i="1"/>
  <c r="AJ3067" i="1"/>
  <c r="AI3067" i="1"/>
  <c r="AG3067" i="1"/>
  <c r="AE3067" i="1"/>
  <c r="AR3061" i="1"/>
  <c r="AO3061" i="1"/>
  <c r="AN3061" i="1"/>
  <c r="AM3061" i="1"/>
  <c r="AL3061" i="1"/>
  <c r="AJ3061" i="1"/>
  <c r="AI3061" i="1"/>
  <c r="AG3061" i="1"/>
  <c r="AE3061" i="1"/>
  <c r="AR3055" i="1"/>
  <c r="AO3055" i="1"/>
  <c r="AN3055" i="1"/>
  <c r="AM3055" i="1"/>
  <c r="AL3055" i="1"/>
  <c r="AJ3055" i="1"/>
  <c r="AI3055" i="1"/>
  <c r="AG3055" i="1"/>
  <c r="AE3055" i="1"/>
  <c r="AR3049" i="1"/>
  <c r="AO3049" i="1"/>
  <c r="AN3049" i="1"/>
  <c r="AM3049" i="1"/>
  <c r="AL3049" i="1"/>
  <c r="AJ3049" i="1"/>
  <c r="AI3049" i="1"/>
  <c r="AG3049" i="1"/>
  <c r="AE3049" i="1"/>
  <c r="AR3043" i="1"/>
  <c r="AO3043" i="1"/>
  <c r="AN3043" i="1"/>
  <c r="AM3043" i="1"/>
  <c r="AL3043" i="1"/>
  <c r="AJ3043" i="1"/>
  <c r="AI3043" i="1"/>
  <c r="AG3043" i="1"/>
  <c r="AE3043" i="1"/>
  <c r="AR3037" i="1"/>
  <c r="AO3037" i="1"/>
  <c r="AN3037" i="1"/>
  <c r="AM3037" i="1"/>
  <c r="AL3037" i="1"/>
  <c r="AJ3037" i="1"/>
  <c r="AI3037" i="1"/>
  <c r="AG3037" i="1"/>
  <c r="AE3037" i="1"/>
  <c r="AR3031" i="1"/>
  <c r="AO3031" i="1"/>
  <c r="AN3031" i="1"/>
  <c r="AM3031" i="1"/>
  <c r="AL3031" i="1"/>
  <c r="AJ3031" i="1"/>
  <c r="AI3031" i="1"/>
  <c r="AG3031" i="1"/>
  <c r="AE3031" i="1"/>
  <c r="AR3025" i="1"/>
  <c r="AO3025" i="1"/>
  <c r="AN3025" i="1"/>
  <c r="AM3025" i="1"/>
  <c r="AL3025" i="1"/>
  <c r="AJ3025" i="1"/>
  <c r="AI3025" i="1"/>
  <c r="AG3025" i="1"/>
  <c r="AE3025" i="1"/>
  <c r="AR3019" i="1"/>
  <c r="AO3019" i="1"/>
  <c r="AN3019" i="1"/>
  <c r="AM3019" i="1"/>
  <c r="AL3019" i="1"/>
  <c r="AJ3019" i="1"/>
  <c r="AI3019" i="1"/>
  <c r="AG3019" i="1"/>
  <c r="AE3019" i="1"/>
  <c r="AR3013" i="1"/>
  <c r="AO3013" i="1"/>
  <c r="AN3013" i="1"/>
  <c r="AM3013" i="1"/>
  <c r="AL3013" i="1"/>
  <c r="AJ3013" i="1"/>
  <c r="AI3013" i="1"/>
  <c r="AG3013" i="1"/>
  <c r="AE3013" i="1"/>
  <c r="AR3007" i="1"/>
  <c r="AO3007" i="1"/>
  <c r="AN3007" i="1"/>
  <c r="AM3007" i="1"/>
  <c r="AL3007" i="1"/>
  <c r="AJ3007" i="1"/>
  <c r="AI3007" i="1"/>
  <c r="AG3007" i="1"/>
  <c r="AE3007" i="1"/>
  <c r="AR3001" i="1"/>
  <c r="AO3001" i="1"/>
  <c r="AN3001" i="1"/>
  <c r="AM3001" i="1"/>
  <c r="AL3001" i="1"/>
  <c r="AJ3001" i="1"/>
  <c r="AI3001" i="1"/>
  <c r="AG3001" i="1"/>
  <c r="AE3001" i="1"/>
  <c r="AR2995" i="1"/>
  <c r="AO2995" i="1"/>
  <c r="AN2995" i="1"/>
  <c r="AM2995" i="1"/>
  <c r="AL2995" i="1"/>
  <c r="AJ2995" i="1"/>
  <c r="AI2995" i="1"/>
  <c r="AG2995" i="1"/>
  <c r="AE2995" i="1"/>
  <c r="AR2989" i="1"/>
  <c r="AO2989" i="1"/>
  <c r="AN2989" i="1"/>
  <c r="AM2989" i="1"/>
  <c r="AL2989" i="1"/>
  <c r="AJ2989" i="1"/>
  <c r="AI2989" i="1"/>
  <c r="AG2989" i="1"/>
  <c r="AE2989" i="1"/>
  <c r="AR2983" i="1"/>
  <c r="AO2983" i="1"/>
  <c r="AN2983" i="1"/>
  <c r="AM2983" i="1"/>
  <c r="AL2983" i="1"/>
  <c r="AJ2983" i="1"/>
  <c r="AI2983" i="1"/>
  <c r="AG2983" i="1"/>
  <c r="AE2983" i="1"/>
  <c r="AR2977" i="1"/>
  <c r="AO2977" i="1"/>
  <c r="AN2977" i="1"/>
  <c r="AM2977" i="1"/>
  <c r="AL2977" i="1"/>
  <c r="AJ2977" i="1"/>
  <c r="AI2977" i="1"/>
  <c r="AG2977" i="1"/>
  <c r="AE2977" i="1"/>
  <c r="AR2971" i="1"/>
  <c r="AO2971" i="1"/>
  <c r="AN2971" i="1"/>
  <c r="AM2971" i="1"/>
  <c r="AL2971" i="1"/>
  <c r="AJ2971" i="1"/>
  <c r="AI2971" i="1"/>
  <c r="AG2971" i="1"/>
  <c r="AE2971" i="1"/>
  <c r="AR2965" i="1"/>
  <c r="AO2965" i="1"/>
  <c r="AN2965" i="1"/>
  <c r="AM2965" i="1"/>
  <c r="AL2965" i="1"/>
  <c r="AJ2965" i="1"/>
  <c r="AI2965" i="1"/>
  <c r="AG2965" i="1"/>
  <c r="AE2965" i="1"/>
  <c r="AR2959" i="1"/>
  <c r="AO2959" i="1"/>
  <c r="AN2959" i="1"/>
  <c r="AM2959" i="1"/>
  <c r="AL2959" i="1"/>
  <c r="AJ2959" i="1"/>
  <c r="AI2959" i="1"/>
  <c r="AG2959" i="1"/>
  <c r="AE2959" i="1"/>
  <c r="AR2953" i="1"/>
  <c r="AO2953" i="1"/>
  <c r="AN2953" i="1"/>
  <c r="AM2953" i="1"/>
  <c r="AL2953" i="1"/>
  <c r="AJ2953" i="1"/>
  <c r="AI2953" i="1"/>
  <c r="AG2953" i="1"/>
  <c r="AE2953" i="1"/>
  <c r="AR2947" i="1"/>
  <c r="AO2947" i="1"/>
  <c r="AN2947" i="1"/>
  <c r="AM2947" i="1"/>
  <c r="AL2947" i="1"/>
  <c r="AJ2947" i="1"/>
  <c r="AI2947" i="1"/>
  <c r="AG2947" i="1"/>
  <c r="AE2947" i="1"/>
  <c r="AR2941" i="1"/>
  <c r="AO2941" i="1"/>
  <c r="AN2941" i="1"/>
  <c r="AM2941" i="1"/>
  <c r="AL2941" i="1"/>
  <c r="AJ2941" i="1"/>
  <c r="AI2941" i="1"/>
  <c r="AG2941" i="1"/>
  <c r="AE2941" i="1"/>
  <c r="AR2935" i="1"/>
  <c r="AO2935" i="1"/>
  <c r="AN2935" i="1"/>
  <c r="AM2935" i="1"/>
  <c r="AL2935" i="1"/>
  <c r="AJ2935" i="1"/>
  <c r="AI2935" i="1"/>
  <c r="AG2935" i="1"/>
  <c r="AE2935" i="1"/>
  <c r="AR2929" i="1"/>
  <c r="AO2929" i="1"/>
  <c r="AN2929" i="1"/>
  <c r="AM2929" i="1"/>
  <c r="AL2929" i="1"/>
  <c r="AJ2929" i="1"/>
  <c r="AI2929" i="1"/>
  <c r="AG2929" i="1"/>
  <c r="AE2929" i="1"/>
  <c r="AR2923" i="1"/>
  <c r="AO2923" i="1"/>
  <c r="AN2923" i="1"/>
  <c r="AM2923" i="1"/>
  <c r="AL2923" i="1"/>
  <c r="AJ2923" i="1"/>
  <c r="AI2923" i="1"/>
  <c r="AG2923" i="1"/>
  <c r="AE2923" i="1"/>
  <c r="AR2917" i="1"/>
  <c r="AO2917" i="1"/>
  <c r="AN2917" i="1"/>
  <c r="AM2917" i="1"/>
  <c r="AL2917" i="1"/>
  <c r="AJ2917" i="1"/>
  <c r="AI2917" i="1"/>
  <c r="AG2917" i="1"/>
  <c r="AE2917" i="1"/>
  <c r="AR2911" i="1"/>
  <c r="AO2911" i="1"/>
  <c r="AN2911" i="1"/>
  <c r="AM2911" i="1"/>
  <c r="AL2911" i="1"/>
  <c r="AJ2911" i="1"/>
  <c r="AI2911" i="1"/>
  <c r="AG2911" i="1"/>
  <c r="AE2911" i="1"/>
  <c r="AR2905" i="1"/>
  <c r="AO2905" i="1"/>
  <c r="AN2905" i="1"/>
  <c r="AM2905" i="1"/>
  <c r="AL2905" i="1"/>
  <c r="AJ2905" i="1"/>
  <c r="AI2905" i="1"/>
  <c r="AG2905" i="1"/>
  <c r="AE2905" i="1"/>
  <c r="AR2899" i="1"/>
  <c r="AO2899" i="1"/>
  <c r="AN2899" i="1"/>
  <c r="AM2899" i="1"/>
  <c r="AL2899" i="1"/>
  <c r="AJ2899" i="1"/>
  <c r="AI2899" i="1"/>
  <c r="AG2899" i="1"/>
  <c r="AE2899" i="1"/>
  <c r="AR2893" i="1"/>
  <c r="AO2893" i="1"/>
  <c r="AN2893" i="1"/>
  <c r="AM2893" i="1"/>
  <c r="AL2893" i="1"/>
  <c r="AJ2893" i="1"/>
  <c r="AI2893" i="1"/>
  <c r="AG2893" i="1"/>
  <c r="AE2893" i="1"/>
  <c r="AR2887" i="1"/>
  <c r="AO2887" i="1"/>
  <c r="AN2887" i="1"/>
  <c r="AM2887" i="1"/>
  <c r="AL2887" i="1"/>
  <c r="AJ2887" i="1"/>
  <c r="AI2887" i="1"/>
  <c r="AG2887" i="1"/>
  <c r="AE2887" i="1"/>
  <c r="AR2881" i="1"/>
  <c r="AO2881" i="1"/>
  <c r="AN2881" i="1"/>
  <c r="AM2881" i="1"/>
  <c r="AL2881" i="1"/>
  <c r="AJ2881" i="1"/>
  <c r="AI2881" i="1"/>
  <c r="AG2881" i="1"/>
  <c r="AE2881" i="1"/>
  <c r="AR2875" i="1"/>
  <c r="AO2875" i="1"/>
  <c r="AN2875" i="1"/>
  <c r="AM2875" i="1"/>
  <c r="AL2875" i="1"/>
  <c r="AJ2875" i="1"/>
  <c r="AI2875" i="1"/>
  <c r="AG2875" i="1"/>
  <c r="AE2875" i="1"/>
  <c r="AR2869" i="1"/>
  <c r="AO2869" i="1"/>
  <c r="AN2869" i="1"/>
  <c r="AM2869" i="1"/>
  <c r="AL2869" i="1"/>
  <c r="AJ2869" i="1"/>
  <c r="AI2869" i="1"/>
  <c r="AG2869" i="1"/>
  <c r="AE2869" i="1"/>
  <c r="AR2863" i="1"/>
  <c r="AO2863" i="1"/>
  <c r="AN2863" i="1"/>
  <c r="AM2863" i="1"/>
  <c r="AL2863" i="1"/>
  <c r="AJ2863" i="1"/>
  <c r="AI2863" i="1"/>
  <c r="AG2863" i="1"/>
  <c r="AE2863" i="1"/>
  <c r="AR2857" i="1"/>
  <c r="AO2857" i="1"/>
  <c r="AN2857" i="1"/>
  <c r="AM2857" i="1"/>
  <c r="AL2857" i="1"/>
  <c r="AJ2857" i="1"/>
  <c r="AI2857" i="1"/>
  <c r="AG2857" i="1"/>
  <c r="AE2857" i="1"/>
  <c r="AR2851" i="1"/>
  <c r="AO2851" i="1"/>
  <c r="AN2851" i="1"/>
  <c r="AM2851" i="1"/>
  <c r="AL2851" i="1"/>
  <c r="AJ2851" i="1"/>
  <c r="AI2851" i="1"/>
  <c r="AG2851" i="1"/>
  <c r="AE2851" i="1"/>
  <c r="AR2845" i="1"/>
  <c r="AO2845" i="1"/>
  <c r="AN2845" i="1"/>
  <c r="AM2845" i="1"/>
  <c r="AL2845" i="1"/>
  <c r="AJ2845" i="1"/>
  <c r="AI2845" i="1"/>
  <c r="AG2845" i="1"/>
  <c r="AE2845" i="1"/>
  <c r="AR2839" i="1"/>
  <c r="AO2839" i="1"/>
  <c r="AN2839" i="1"/>
  <c r="AM2839" i="1"/>
  <c r="AL2839" i="1"/>
  <c r="AJ2839" i="1"/>
  <c r="AI2839" i="1"/>
  <c r="AG2839" i="1"/>
  <c r="AE2839" i="1"/>
  <c r="AR2833" i="1"/>
  <c r="AO2833" i="1"/>
  <c r="AN2833" i="1"/>
  <c r="AM2833" i="1"/>
  <c r="AL2833" i="1"/>
  <c r="AJ2833" i="1"/>
  <c r="AI2833" i="1"/>
  <c r="AG2833" i="1"/>
  <c r="AE2833" i="1"/>
  <c r="AR2827" i="1"/>
  <c r="AO2827" i="1"/>
  <c r="AN2827" i="1"/>
  <c r="AM2827" i="1"/>
  <c r="AL2827" i="1"/>
  <c r="AJ2827" i="1"/>
  <c r="AI2827" i="1"/>
  <c r="AG2827" i="1"/>
  <c r="AE2827" i="1"/>
  <c r="AR2821" i="1"/>
  <c r="AO2821" i="1"/>
  <c r="AN2821" i="1"/>
  <c r="AM2821" i="1"/>
  <c r="AL2821" i="1"/>
  <c r="AJ2821" i="1"/>
  <c r="AI2821" i="1"/>
  <c r="AG2821" i="1"/>
  <c r="AE2821" i="1"/>
  <c r="AR2815" i="1"/>
  <c r="AO2815" i="1"/>
  <c r="AN2815" i="1"/>
  <c r="AM2815" i="1"/>
  <c r="AL2815" i="1"/>
  <c r="AJ2815" i="1"/>
  <c r="AI2815" i="1"/>
  <c r="AG2815" i="1"/>
  <c r="AE2815" i="1"/>
  <c r="AR2809" i="1"/>
  <c r="AO2809" i="1"/>
  <c r="AN2809" i="1"/>
  <c r="AM2809" i="1"/>
  <c r="AL2809" i="1"/>
  <c r="AJ2809" i="1"/>
  <c r="AI2809" i="1"/>
  <c r="AG2809" i="1"/>
  <c r="AE2809" i="1"/>
  <c r="AR2803" i="1"/>
  <c r="AO2803" i="1"/>
  <c r="AN2803" i="1"/>
  <c r="AM2803" i="1"/>
  <c r="AL2803" i="1"/>
  <c r="AJ2803" i="1"/>
  <c r="AI2803" i="1"/>
  <c r="AG2803" i="1"/>
  <c r="AE2803" i="1"/>
  <c r="AR2797" i="1"/>
  <c r="AO2797" i="1"/>
  <c r="AN2797" i="1"/>
  <c r="AM2797" i="1"/>
  <c r="AL2797" i="1"/>
  <c r="AJ2797" i="1"/>
  <c r="AI2797" i="1"/>
  <c r="AG2797" i="1"/>
  <c r="AE2797" i="1"/>
  <c r="AR2791" i="1"/>
  <c r="AO2791" i="1"/>
  <c r="AN2791" i="1"/>
  <c r="AM2791" i="1"/>
  <c r="AL2791" i="1"/>
  <c r="AJ2791" i="1"/>
  <c r="AI2791" i="1"/>
  <c r="AG2791" i="1"/>
  <c r="AE2791" i="1"/>
  <c r="AR2785" i="1"/>
  <c r="AO2785" i="1"/>
  <c r="AN2785" i="1"/>
  <c r="AM2785" i="1"/>
  <c r="AL2785" i="1"/>
  <c r="AJ2785" i="1"/>
  <c r="AI2785" i="1"/>
  <c r="AG2785" i="1"/>
  <c r="AE2785" i="1"/>
  <c r="AR2779" i="1"/>
  <c r="AO2779" i="1"/>
  <c r="AN2779" i="1"/>
  <c r="AM2779" i="1"/>
  <c r="AL2779" i="1"/>
  <c r="AJ2779" i="1"/>
  <c r="AI2779" i="1"/>
  <c r="AG2779" i="1"/>
  <c r="AE2779" i="1"/>
  <c r="AR2773" i="1"/>
  <c r="AO2773" i="1"/>
  <c r="AN2773" i="1"/>
  <c r="AM2773" i="1"/>
  <c r="AL2773" i="1"/>
  <c r="AJ2773" i="1"/>
  <c r="AI2773" i="1"/>
  <c r="AG2773" i="1"/>
  <c r="AE2773" i="1"/>
  <c r="AR2767" i="1"/>
  <c r="AO2767" i="1"/>
  <c r="AN2767" i="1"/>
  <c r="AM2767" i="1"/>
  <c r="AL2767" i="1"/>
  <c r="AJ2767" i="1"/>
  <c r="AI2767" i="1"/>
  <c r="AG2767" i="1"/>
  <c r="AE2767" i="1"/>
  <c r="AR2761" i="1"/>
  <c r="AO2761" i="1"/>
  <c r="AN2761" i="1"/>
  <c r="AM2761" i="1"/>
  <c r="AL2761" i="1"/>
  <c r="AJ2761" i="1"/>
  <c r="AI2761" i="1"/>
  <c r="AG2761" i="1"/>
  <c r="AE2761" i="1"/>
  <c r="AR2755" i="1"/>
  <c r="AO2755" i="1"/>
  <c r="AN2755" i="1"/>
  <c r="AM2755" i="1"/>
  <c r="AL2755" i="1"/>
  <c r="AJ2755" i="1"/>
  <c r="AI2755" i="1"/>
  <c r="AG2755" i="1"/>
  <c r="AE2755" i="1"/>
  <c r="AR2749" i="1"/>
  <c r="AO2749" i="1"/>
  <c r="AN2749" i="1"/>
  <c r="AM2749" i="1"/>
  <c r="AL2749" i="1"/>
  <c r="AJ2749" i="1"/>
  <c r="AI2749" i="1"/>
  <c r="AG2749" i="1"/>
  <c r="AE2749" i="1"/>
  <c r="AR2743" i="1"/>
  <c r="AO2743" i="1"/>
  <c r="AN2743" i="1"/>
  <c r="AM2743" i="1"/>
  <c r="AL2743" i="1"/>
  <c r="AJ2743" i="1"/>
  <c r="AI2743" i="1"/>
  <c r="AG2743" i="1"/>
  <c r="AE2743" i="1"/>
  <c r="AR2737" i="1"/>
  <c r="AO2737" i="1"/>
  <c r="AN2737" i="1"/>
  <c r="AM2737" i="1"/>
  <c r="AL2737" i="1"/>
  <c r="AJ2737" i="1"/>
  <c r="AI2737" i="1"/>
  <c r="AG2737" i="1"/>
  <c r="AE2737" i="1"/>
  <c r="AR2731" i="1"/>
  <c r="AO2731" i="1"/>
  <c r="AN2731" i="1"/>
  <c r="AM2731" i="1"/>
  <c r="AL2731" i="1"/>
  <c r="AJ2731" i="1"/>
  <c r="AI2731" i="1"/>
  <c r="AG2731" i="1"/>
  <c r="AE2731" i="1"/>
  <c r="AR2725" i="1"/>
  <c r="AO2725" i="1"/>
  <c r="AN2725" i="1"/>
  <c r="AM2725" i="1"/>
  <c r="AL2725" i="1"/>
  <c r="AJ2725" i="1"/>
  <c r="AI2725" i="1"/>
  <c r="AG2725" i="1"/>
  <c r="AE2725" i="1"/>
  <c r="AR2719" i="1"/>
  <c r="AO2719" i="1"/>
  <c r="AN2719" i="1"/>
  <c r="AM2719" i="1"/>
  <c r="AL2719" i="1"/>
  <c r="AJ2719" i="1"/>
  <c r="AI2719" i="1"/>
  <c r="AG2719" i="1"/>
  <c r="AE2719" i="1"/>
  <c r="AR2713" i="1"/>
  <c r="AO2713" i="1"/>
  <c r="AN2713" i="1"/>
  <c r="AM2713" i="1"/>
  <c r="AL2713" i="1"/>
  <c r="AJ2713" i="1"/>
  <c r="AI2713" i="1"/>
  <c r="AG2713" i="1"/>
  <c r="AE2713" i="1"/>
  <c r="AR2707" i="1"/>
  <c r="AO2707" i="1"/>
  <c r="AN2707" i="1"/>
  <c r="AM2707" i="1"/>
  <c r="AL2707" i="1"/>
  <c r="AJ2707" i="1"/>
  <c r="AI2707" i="1"/>
  <c r="AG2707" i="1"/>
  <c r="AE2707" i="1"/>
  <c r="AR2701" i="1"/>
  <c r="AO2701" i="1"/>
  <c r="AN2701" i="1"/>
  <c r="AM2701" i="1"/>
  <c r="AL2701" i="1"/>
  <c r="AJ2701" i="1"/>
  <c r="AI2701" i="1"/>
  <c r="AG2701" i="1"/>
  <c r="AE2701" i="1"/>
  <c r="AR2695" i="1"/>
  <c r="AO2695" i="1"/>
  <c r="AN2695" i="1"/>
  <c r="AM2695" i="1"/>
  <c r="AL2695" i="1"/>
  <c r="AJ2695" i="1"/>
  <c r="AI2695" i="1"/>
  <c r="AG2695" i="1"/>
  <c r="AE2695" i="1"/>
  <c r="AR2689" i="1"/>
  <c r="AO2689" i="1"/>
  <c r="AN2689" i="1"/>
  <c r="AM2689" i="1"/>
  <c r="AL2689" i="1"/>
  <c r="AJ2689" i="1"/>
  <c r="AI2689" i="1"/>
  <c r="AG2689" i="1"/>
  <c r="AE2689" i="1"/>
  <c r="AR2683" i="1"/>
  <c r="AO2683" i="1"/>
  <c r="AN2683" i="1"/>
  <c r="AM2683" i="1"/>
  <c r="AL2683" i="1"/>
  <c r="AJ2683" i="1"/>
  <c r="AI2683" i="1"/>
  <c r="AG2683" i="1"/>
  <c r="AE2683" i="1"/>
  <c r="AR2677" i="1"/>
  <c r="AO2677" i="1"/>
  <c r="AN2677" i="1"/>
  <c r="AM2677" i="1"/>
  <c r="AL2677" i="1"/>
  <c r="AJ2677" i="1"/>
  <c r="AI2677" i="1"/>
  <c r="AG2677" i="1"/>
  <c r="AE2677" i="1"/>
  <c r="AR2671" i="1"/>
  <c r="AO2671" i="1"/>
  <c r="AN2671" i="1"/>
  <c r="AM2671" i="1"/>
  <c r="AL2671" i="1"/>
  <c r="AJ2671" i="1"/>
  <c r="AI2671" i="1"/>
  <c r="AG2671" i="1"/>
  <c r="AE2671" i="1"/>
  <c r="AR2665" i="1"/>
  <c r="AO2665" i="1"/>
  <c r="AN2665" i="1"/>
  <c r="AM2665" i="1"/>
  <c r="AL2665" i="1"/>
  <c r="AJ2665" i="1"/>
  <c r="AI2665" i="1"/>
  <c r="AG2665" i="1"/>
  <c r="AE2665" i="1"/>
  <c r="AR2659" i="1"/>
  <c r="AO2659" i="1"/>
  <c r="AN2659" i="1"/>
  <c r="AM2659" i="1"/>
  <c r="AL2659" i="1"/>
  <c r="AJ2659" i="1"/>
  <c r="AI2659" i="1"/>
  <c r="AG2659" i="1"/>
  <c r="AE2659" i="1"/>
  <c r="AR2653" i="1"/>
  <c r="AO2653" i="1"/>
  <c r="AN2653" i="1"/>
  <c r="AM2653" i="1"/>
  <c r="AL2653" i="1"/>
  <c r="AJ2653" i="1"/>
  <c r="AI2653" i="1"/>
  <c r="AG2653" i="1"/>
  <c r="AE2653" i="1"/>
  <c r="AR2647" i="1"/>
  <c r="AO2647" i="1"/>
  <c r="AN2647" i="1"/>
  <c r="AM2647" i="1"/>
  <c r="AL2647" i="1"/>
  <c r="AJ2647" i="1"/>
  <c r="AI2647" i="1"/>
  <c r="AG2647" i="1"/>
  <c r="AE2647" i="1"/>
  <c r="AR2641" i="1"/>
  <c r="AO2641" i="1"/>
  <c r="AN2641" i="1"/>
  <c r="AM2641" i="1"/>
  <c r="AL2641" i="1"/>
  <c r="AJ2641" i="1"/>
  <c r="AI2641" i="1"/>
  <c r="AG2641" i="1"/>
  <c r="AE2641" i="1"/>
  <c r="AR2635" i="1"/>
  <c r="AO2635" i="1"/>
  <c r="AN2635" i="1"/>
  <c r="AM2635" i="1"/>
  <c r="AL2635" i="1"/>
  <c r="AJ2635" i="1"/>
  <c r="AI2635" i="1"/>
  <c r="AG2635" i="1"/>
  <c r="AE2635" i="1"/>
  <c r="AR2629" i="1"/>
  <c r="AO2629" i="1"/>
  <c r="AN2629" i="1"/>
  <c r="AM2629" i="1"/>
  <c r="AL2629" i="1"/>
  <c r="AJ2629" i="1"/>
  <c r="AI2629" i="1"/>
  <c r="AG2629" i="1"/>
  <c r="AE2629" i="1"/>
  <c r="AR2623" i="1"/>
  <c r="AO2623" i="1"/>
  <c r="AN2623" i="1"/>
  <c r="AM2623" i="1"/>
  <c r="AL2623" i="1"/>
  <c r="AJ2623" i="1"/>
  <c r="AI2623" i="1"/>
  <c r="AG2623" i="1"/>
  <c r="AE2623" i="1"/>
  <c r="AR2617" i="1"/>
  <c r="AO2617" i="1"/>
  <c r="AN2617" i="1"/>
  <c r="AM2617" i="1"/>
  <c r="AL2617" i="1"/>
  <c r="AJ2617" i="1"/>
  <c r="AI2617" i="1"/>
  <c r="AG2617" i="1"/>
  <c r="AE2617" i="1"/>
  <c r="AR2611" i="1"/>
  <c r="AO2611" i="1"/>
  <c r="AN2611" i="1"/>
  <c r="AM2611" i="1"/>
  <c r="AL2611" i="1"/>
  <c r="AJ2611" i="1"/>
  <c r="AI2611" i="1"/>
  <c r="AG2611" i="1"/>
  <c r="AE2611" i="1"/>
  <c r="AR2605" i="1"/>
  <c r="AO2605" i="1"/>
  <c r="AN2605" i="1"/>
  <c r="AM2605" i="1"/>
  <c r="AL2605" i="1"/>
  <c r="AJ2605" i="1"/>
  <c r="AI2605" i="1"/>
  <c r="AG2605" i="1"/>
  <c r="AE2605" i="1"/>
  <c r="AR2599" i="1"/>
  <c r="AO2599" i="1"/>
  <c r="AN2599" i="1"/>
  <c r="AM2599" i="1"/>
  <c r="AL2599" i="1"/>
  <c r="AJ2599" i="1"/>
  <c r="AI2599" i="1"/>
  <c r="AG2599" i="1"/>
  <c r="AE2599" i="1"/>
  <c r="AR2593" i="1"/>
  <c r="AO2593" i="1"/>
  <c r="AN2593" i="1"/>
  <c r="AM2593" i="1"/>
  <c r="AL2593" i="1"/>
  <c r="AJ2593" i="1"/>
  <c r="AI2593" i="1"/>
  <c r="AG2593" i="1"/>
  <c r="AE2593" i="1"/>
  <c r="AR2587" i="1"/>
  <c r="AO2587" i="1"/>
  <c r="AN2587" i="1"/>
  <c r="AM2587" i="1"/>
  <c r="AL2587" i="1"/>
  <c r="AJ2587" i="1"/>
  <c r="AI2587" i="1"/>
  <c r="AG2587" i="1"/>
  <c r="AE2587" i="1"/>
  <c r="AR2581" i="1"/>
  <c r="AO2581" i="1"/>
  <c r="AN2581" i="1"/>
  <c r="AM2581" i="1"/>
  <c r="AL2581" i="1"/>
  <c r="AJ2581" i="1"/>
  <c r="AI2581" i="1"/>
  <c r="AG2581" i="1"/>
  <c r="AE2581" i="1"/>
  <c r="AR2575" i="1"/>
  <c r="AO2575" i="1"/>
  <c r="AN2575" i="1"/>
  <c r="AM2575" i="1"/>
  <c r="AL2575" i="1"/>
  <c r="AJ2575" i="1"/>
  <c r="AI2575" i="1"/>
  <c r="AG2575" i="1"/>
  <c r="AE2575" i="1"/>
  <c r="AR2569" i="1"/>
  <c r="AO2569" i="1"/>
  <c r="AN2569" i="1"/>
  <c r="AM2569" i="1"/>
  <c r="AL2569" i="1"/>
  <c r="AJ2569" i="1"/>
  <c r="AI2569" i="1"/>
  <c r="AG2569" i="1"/>
  <c r="AE2569" i="1"/>
  <c r="AR2563" i="1"/>
  <c r="AO2563" i="1"/>
  <c r="AN2563" i="1"/>
  <c r="AM2563" i="1"/>
  <c r="AL2563" i="1"/>
  <c r="AJ2563" i="1"/>
  <c r="AI2563" i="1"/>
  <c r="AG2563" i="1"/>
  <c r="AE2563" i="1"/>
  <c r="AR2557" i="1"/>
  <c r="AO2557" i="1"/>
  <c r="AN2557" i="1"/>
  <c r="AM2557" i="1"/>
  <c r="AL2557" i="1"/>
  <c r="AJ2557" i="1"/>
  <c r="AI2557" i="1"/>
  <c r="AG2557" i="1"/>
  <c r="AE2557" i="1"/>
  <c r="AR2551" i="1"/>
  <c r="AO2551" i="1"/>
  <c r="AN2551" i="1"/>
  <c r="AM2551" i="1"/>
  <c r="AL2551" i="1"/>
  <c r="AJ2551" i="1"/>
  <c r="AI2551" i="1"/>
  <c r="AG2551" i="1"/>
  <c r="AE2551" i="1"/>
  <c r="AR2545" i="1"/>
  <c r="AO2545" i="1"/>
  <c r="AN2545" i="1"/>
  <c r="AM2545" i="1"/>
  <c r="AL2545" i="1"/>
  <c r="AJ2545" i="1"/>
  <c r="AI2545" i="1"/>
  <c r="AG2545" i="1"/>
  <c r="AE2545" i="1"/>
  <c r="AR2539" i="1"/>
  <c r="AO2539" i="1"/>
  <c r="AN2539" i="1"/>
  <c r="AM2539" i="1"/>
  <c r="AL2539" i="1"/>
  <c r="AJ2539" i="1"/>
  <c r="AI2539" i="1"/>
  <c r="AG2539" i="1"/>
  <c r="AE2539" i="1"/>
  <c r="AR2533" i="1"/>
  <c r="AO2533" i="1"/>
  <c r="AN2533" i="1"/>
  <c r="AM2533" i="1"/>
  <c r="AL2533" i="1"/>
  <c r="AJ2533" i="1"/>
  <c r="AI2533" i="1"/>
  <c r="AG2533" i="1"/>
  <c r="AE2533" i="1"/>
  <c r="AR2527" i="1"/>
  <c r="AO2527" i="1"/>
  <c r="AN2527" i="1"/>
  <c r="AM2527" i="1"/>
  <c r="AL2527" i="1"/>
  <c r="AJ2527" i="1"/>
  <c r="AI2527" i="1"/>
  <c r="AG2527" i="1"/>
  <c r="AE2527" i="1"/>
  <c r="AR2521" i="1"/>
  <c r="AO2521" i="1"/>
  <c r="AN2521" i="1"/>
  <c r="AM2521" i="1"/>
  <c r="AL2521" i="1"/>
  <c r="AJ2521" i="1"/>
  <c r="AI2521" i="1"/>
  <c r="AG2521" i="1"/>
  <c r="AE2521" i="1"/>
  <c r="AR2515" i="1"/>
  <c r="AO2515" i="1"/>
  <c r="AN2515" i="1"/>
  <c r="AM2515" i="1"/>
  <c r="AL2515" i="1"/>
  <c r="AJ2515" i="1"/>
  <c r="AI2515" i="1"/>
  <c r="AG2515" i="1"/>
  <c r="AE2515" i="1"/>
  <c r="AR2509" i="1"/>
  <c r="AO2509" i="1"/>
  <c r="AN2509" i="1"/>
  <c r="AM2509" i="1"/>
  <c r="AL2509" i="1"/>
  <c r="AJ2509" i="1"/>
  <c r="AI2509" i="1"/>
  <c r="AG2509" i="1"/>
  <c r="AE2509" i="1"/>
  <c r="AR2503" i="1"/>
  <c r="AO2503" i="1"/>
  <c r="AN2503" i="1"/>
  <c r="AM2503" i="1"/>
  <c r="AL2503" i="1"/>
  <c r="AJ2503" i="1"/>
  <c r="AI2503" i="1"/>
  <c r="AG2503" i="1"/>
  <c r="AE2503" i="1"/>
  <c r="AR2497" i="1"/>
  <c r="AO2497" i="1"/>
  <c r="AN2497" i="1"/>
  <c r="AM2497" i="1"/>
  <c r="AL2497" i="1"/>
  <c r="AJ2497" i="1"/>
  <c r="AI2497" i="1"/>
  <c r="AG2497" i="1"/>
  <c r="AE2497" i="1"/>
  <c r="AR2491" i="1"/>
  <c r="AO2491" i="1"/>
  <c r="AN2491" i="1"/>
  <c r="AM2491" i="1"/>
  <c r="AL2491" i="1"/>
  <c r="AJ2491" i="1"/>
  <c r="AI2491" i="1"/>
  <c r="AG2491" i="1"/>
  <c r="AE2491" i="1"/>
  <c r="AR2485" i="1"/>
  <c r="AO2485" i="1"/>
  <c r="AN2485" i="1"/>
  <c r="AM2485" i="1"/>
  <c r="AL2485" i="1"/>
  <c r="AJ2485" i="1"/>
  <c r="AI2485" i="1"/>
  <c r="AG2485" i="1"/>
  <c r="AE2485" i="1"/>
  <c r="AR2479" i="1"/>
  <c r="AO2479" i="1"/>
  <c r="AN2479" i="1"/>
  <c r="AM2479" i="1"/>
  <c r="AL2479" i="1"/>
  <c r="AJ2479" i="1"/>
  <c r="AI2479" i="1"/>
  <c r="AG2479" i="1"/>
  <c r="AE2479" i="1"/>
  <c r="AR2473" i="1"/>
  <c r="AO2473" i="1"/>
  <c r="AN2473" i="1"/>
  <c r="AM2473" i="1"/>
  <c r="AL2473" i="1"/>
  <c r="AJ2473" i="1"/>
  <c r="AI2473" i="1"/>
  <c r="AG2473" i="1"/>
  <c r="AE2473" i="1"/>
  <c r="AR2467" i="1"/>
  <c r="AO2467" i="1"/>
  <c r="AN2467" i="1"/>
  <c r="AM2467" i="1"/>
  <c r="AL2467" i="1"/>
  <c r="AJ2467" i="1"/>
  <c r="AI2467" i="1"/>
  <c r="AG2467" i="1"/>
  <c r="AE2467" i="1"/>
  <c r="AR2461" i="1"/>
  <c r="AO2461" i="1"/>
  <c r="AN2461" i="1"/>
  <c r="AM2461" i="1"/>
  <c r="AL2461" i="1"/>
  <c r="AJ2461" i="1"/>
  <c r="AI2461" i="1"/>
  <c r="AG2461" i="1"/>
  <c r="AE2461" i="1"/>
  <c r="AR2455" i="1"/>
  <c r="AO2455" i="1"/>
  <c r="AN2455" i="1"/>
  <c r="AM2455" i="1"/>
  <c r="AL2455" i="1"/>
  <c r="AJ2455" i="1"/>
  <c r="AI2455" i="1"/>
  <c r="AG2455" i="1"/>
  <c r="AE2455" i="1"/>
  <c r="AR2449" i="1"/>
  <c r="AO2449" i="1"/>
  <c r="AN2449" i="1"/>
  <c r="AM2449" i="1"/>
  <c r="AL2449" i="1"/>
  <c r="AJ2449" i="1"/>
  <c r="AI2449" i="1"/>
  <c r="AG2449" i="1"/>
  <c r="AE2449" i="1"/>
  <c r="AR2443" i="1"/>
  <c r="AO2443" i="1"/>
  <c r="AN2443" i="1"/>
  <c r="AM2443" i="1"/>
  <c r="AL2443" i="1"/>
  <c r="AJ2443" i="1"/>
  <c r="AI2443" i="1"/>
  <c r="AG2443" i="1"/>
  <c r="AE2443" i="1"/>
  <c r="AR2437" i="1"/>
  <c r="AO2437" i="1"/>
  <c r="AN2437" i="1"/>
  <c r="AM2437" i="1"/>
  <c r="AL2437" i="1"/>
  <c r="AJ2437" i="1"/>
  <c r="AI2437" i="1"/>
  <c r="AG2437" i="1"/>
  <c r="AE2437" i="1"/>
  <c r="AR2431" i="1"/>
  <c r="AO2431" i="1"/>
  <c r="AN2431" i="1"/>
  <c r="AM2431" i="1"/>
  <c r="AL2431" i="1"/>
  <c r="AJ2431" i="1"/>
  <c r="AI2431" i="1"/>
  <c r="AG2431" i="1"/>
  <c r="AE2431" i="1"/>
  <c r="AR2425" i="1"/>
  <c r="AO2425" i="1"/>
  <c r="AN2425" i="1"/>
  <c r="AM2425" i="1"/>
  <c r="AL2425" i="1"/>
  <c r="AJ2425" i="1"/>
  <c r="AI2425" i="1"/>
  <c r="AG2425" i="1"/>
  <c r="AE2425" i="1"/>
  <c r="AR2419" i="1"/>
  <c r="AO2419" i="1"/>
  <c r="AN2419" i="1"/>
  <c r="AM2419" i="1"/>
  <c r="AL2419" i="1"/>
  <c r="AJ2419" i="1"/>
  <c r="AI2419" i="1"/>
  <c r="AG2419" i="1"/>
  <c r="AE2419" i="1"/>
  <c r="AR2413" i="1"/>
  <c r="AO2413" i="1"/>
  <c r="AN2413" i="1"/>
  <c r="AM2413" i="1"/>
  <c r="AL2413" i="1"/>
  <c r="AJ2413" i="1"/>
  <c r="AI2413" i="1"/>
  <c r="AG2413" i="1"/>
  <c r="AE2413" i="1"/>
  <c r="AR2407" i="1"/>
  <c r="AO2407" i="1"/>
  <c r="AN2407" i="1"/>
  <c r="AM2407" i="1"/>
  <c r="AL2407" i="1"/>
  <c r="AJ2407" i="1"/>
  <c r="AI2407" i="1"/>
  <c r="AG2407" i="1"/>
  <c r="AE2407" i="1"/>
  <c r="AR2401" i="1"/>
  <c r="AO2401" i="1"/>
  <c r="AN2401" i="1"/>
  <c r="AM2401" i="1"/>
  <c r="AL2401" i="1"/>
  <c r="AJ2401" i="1"/>
  <c r="AI2401" i="1"/>
  <c r="AG2401" i="1"/>
  <c r="AE2401" i="1"/>
  <c r="AR2395" i="1"/>
  <c r="AO2395" i="1"/>
  <c r="AN2395" i="1"/>
  <c r="AM2395" i="1"/>
  <c r="AL2395" i="1"/>
  <c r="AJ2395" i="1"/>
  <c r="AI2395" i="1"/>
  <c r="AG2395" i="1"/>
  <c r="AE2395" i="1"/>
  <c r="AR2389" i="1"/>
  <c r="AO2389" i="1"/>
  <c r="AN2389" i="1"/>
  <c r="AM2389" i="1"/>
  <c r="AL2389" i="1"/>
  <c r="AJ2389" i="1"/>
  <c r="AI2389" i="1"/>
  <c r="AG2389" i="1"/>
  <c r="AE2389" i="1"/>
  <c r="AR2383" i="1"/>
  <c r="AO2383" i="1"/>
  <c r="AN2383" i="1"/>
  <c r="AM2383" i="1"/>
  <c r="AL2383" i="1"/>
  <c r="AJ2383" i="1"/>
  <c r="AI2383" i="1"/>
  <c r="AG2383" i="1"/>
  <c r="AE2383" i="1"/>
  <c r="AR2377" i="1"/>
  <c r="AO2377" i="1"/>
  <c r="AN2377" i="1"/>
  <c r="AM2377" i="1"/>
  <c r="AL2377" i="1"/>
  <c r="AJ2377" i="1"/>
  <c r="AI2377" i="1"/>
  <c r="AG2377" i="1"/>
  <c r="AE2377" i="1"/>
  <c r="AR2371" i="1"/>
  <c r="AO2371" i="1"/>
  <c r="AN2371" i="1"/>
  <c r="AM2371" i="1"/>
  <c r="AL2371" i="1"/>
  <c r="AJ2371" i="1"/>
  <c r="AI2371" i="1"/>
  <c r="AG2371" i="1"/>
  <c r="AE2371" i="1"/>
  <c r="AR2365" i="1"/>
  <c r="AO2365" i="1"/>
  <c r="AN2365" i="1"/>
  <c r="AM2365" i="1"/>
  <c r="AL2365" i="1"/>
  <c r="AJ2365" i="1"/>
  <c r="AI2365" i="1"/>
  <c r="AG2365" i="1"/>
  <c r="AE2365" i="1"/>
  <c r="AR2359" i="1"/>
  <c r="AO2359" i="1"/>
  <c r="AN2359" i="1"/>
  <c r="AM2359" i="1"/>
  <c r="AL2359" i="1"/>
  <c r="AJ2359" i="1"/>
  <c r="AI2359" i="1"/>
  <c r="AG2359" i="1"/>
  <c r="AE2359" i="1"/>
  <c r="AR2353" i="1"/>
  <c r="AO2353" i="1"/>
  <c r="AN2353" i="1"/>
  <c r="AM2353" i="1"/>
  <c r="AL2353" i="1"/>
  <c r="AJ2353" i="1"/>
  <c r="AI2353" i="1"/>
  <c r="AG2353" i="1"/>
  <c r="AE2353" i="1"/>
  <c r="AR2347" i="1"/>
  <c r="AO2347" i="1"/>
  <c r="AN2347" i="1"/>
  <c r="AM2347" i="1"/>
  <c r="AL2347" i="1"/>
  <c r="AJ2347" i="1"/>
  <c r="AI2347" i="1"/>
  <c r="AG2347" i="1"/>
  <c r="AE2347" i="1"/>
  <c r="AR2341" i="1"/>
  <c r="AO2341" i="1"/>
  <c r="AN2341" i="1"/>
  <c r="AM2341" i="1"/>
  <c r="AL2341" i="1"/>
  <c r="AJ2341" i="1"/>
  <c r="AI2341" i="1"/>
  <c r="AG2341" i="1"/>
  <c r="AE2341" i="1"/>
  <c r="AR2335" i="1"/>
  <c r="AO2335" i="1"/>
  <c r="AN2335" i="1"/>
  <c r="AM2335" i="1"/>
  <c r="AL2335" i="1"/>
  <c r="AJ2335" i="1"/>
  <c r="AI2335" i="1"/>
  <c r="AG2335" i="1"/>
  <c r="AE2335" i="1"/>
  <c r="AR2329" i="1"/>
  <c r="AO2329" i="1"/>
  <c r="AN2329" i="1"/>
  <c r="AM2329" i="1"/>
  <c r="AL2329" i="1"/>
  <c r="AJ2329" i="1"/>
  <c r="AI2329" i="1"/>
  <c r="AG2329" i="1"/>
  <c r="AE2329" i="1"/>
  <c r="AR2323" i="1"/>
  <c r="AO2323" i="1"/>
  <c r="AN2323" i="1"/>
  <c r="AM2323" i="1"/>
  <c r="AL2323" i="1"/>
  <c r="AJ2323" i="1"/>
  <c r="AI2323" i="1"/>
  <c r="AG2323" i="1"/>
  <c r="AE2323" i="1"/>
  <c r="AR2317" i="1"/>
  <c r="AO2317" i="1"/>
  <c r="AN2317" i="1"/>
  <c r="AM2317" i="1"/>
  <c r="AL2317" i="1"/>
  <c r="AJ2317" i="1"/>
  <c r="AI2317" i="1"/>
  <c r="AG2317" i="1"/>
  <c r="AE2317" i="1"/>
  <c r="AR2311" i="1"/>
  <c r="AO2311" i="1"/>
  <c r="AN2311" i="1"/>
  <c r="AM2311" i="1"/>
  <c r="AL2311" i="1"/>
  <c r="AJ2311" i="1"/>
  <c r="AI2311" i="1"/>
  <c r="AG2311" i="1"/>
  <c r="AE2311" i="1"/>
  <c r="AR2305" i="1"/>
  <c r="AO2305" i="1"/>
  <c r="AN2305" i="1"/>
  <c r="AM2305" i="1"/>
  <c r="AL2305" i="1"/>
  <c r="AJ2305" i="1"/>
  <c r="AI2305" i="1"/>
  <c r="AG2305" i="1"/>
  <c r="AE2305" i="1"/>
  <c r="AR2299" i="1"/>
  <c r="AO2299" i="1"/>
  <c r="AN2299" i="1"/>
  <c r="AM2299" i="1"/>
  <c r="AL2299" i="1"/>
  <c r="AJ2299" i="1"/>
  <c r="AI2299" i="1"/>
  <c r="AG2299" i="1"/>
  <c r="AE2299" i="1"/>
  <c r="AR2293" i="1"/>
  <c r="AO2293" i="1"/>
  <c r="AN2293" i="1"/>
  <c r="AM2293" i="1"/>
  <c r="AL2293" i="1"/>
  <c r="AJ2293" i="1"/>
  <c r="AI2293" i="1"/>
  <c r="AG2293" i="1"/>
  <c r="AE2293" i="1"/>
  <c r="AR2287" i="1"/>
  <c r="AO2287" i="1"/>
  <c r="AN2287" i="1"/>
  <c r="AM2287" i="1"/>
  <c r="AL2287" i="1"/>
  <c r="AJ2287" i="1"/>
  <c r="AI2287" i="1"/>
  <c r="AG2287" i="1"/>
  <c r="AE2287" i="1"/>
  <c r="AR2281" i="1"/>
  <c r="AO2281" i="1"/>
  <c r="AN2281" i="1"/>
  <c r="AM2281" i="1"/>
  <c r="AL2281" i="1"/>
  <c r="AJ2281" i="1"/>
  <c r="AI2281" i="1"/>
  <c r="AG2281" i="1"/>
  <c r="AE2281" i="1"/>
  <c r="AR2275" i="1"/>
  <c r="AO2275" i="1"/>
  <c r="AN2275" i="1"/>
  <c r="AM2275" i="1"/>
  <c r="AL2275" i="1"/>
  <c r="AJ2275" i="1"/>
  <c r="AI2275" i="1"/>
  <c r="AG2275" i="1"/>
  <c r="AE2275" i="1"/>
  <c r="AR2269" i="1"/>
  <c r="AO2269" i="1"/>
  <c r="AN2269" i="1"/>
  <c r="AM2269" i="1"/>
  <c r="AL2269" i="1"/>
  <c r="AJ2269" i="1"/>
  <c r="AI2269" i="1"/>
  <c r="AG2269" i="1"/>
  <c r="AE2269" i="1"/>
  <c r="AR2263" i="1"/>
  <c r="AO2263" i="1"/>
  <c r="AN2263" i="1"/>
  <c r="AM2263" i="1"/>
  <c r="AL2263" i="1"/>
  <c r="AJ2263" i="1"/>
  <c r="AI2263" i="1"/>
  <c r="AG2263" i="1"/>
  <c r="AE2263" i="1"/>
  <c r="AR2257" i="1"/>
  <c r="AO2257" i="1"/>
  <c r="AN2257" i="1"/>
  <c r="AM2257" i="1"/>
  <c r="AL2257" i="1"/>
  <c r="AJ2257" i="1"/>
  <c r="AI2257" i="1"/>
  <c r="AG2257" i="1"/>
  <c r="AE2257" i="1"/>
  <c r="AR2251" i="1"/>
  <c r="AO2251" i="1"/>
  <c r="AN2251" i="1"/>
  <c r="AM2251" i="1"/>
  <c r="AL2251" i="1"/>
  <c r="AJ2251" i="1"/>
  <c r="AI2251" i="1"/>
  <c r="AG2251" i="1"/>
  <c r="AE2251" i="1"/>
  <c r="AR2245" i="1"/>
  <c r="AO2245" i="1"/>
  <c r="AN2245" i="1"/>
  <c r="AM2245" i="1"/>
  <c r="AL2245" i="1"/>
  <c r="AJ2245" i="1"/>
  <c r="AI2245" i="1"/>
  <c r="AG2245" i="1"/>
  <c r="AE2245" i="1"/>
  <c r="AR2239" i="1"/>
  <c r="AO2239" i="1"/>
  <c r="AN2239" i="1"/>
  <c r="AM2239" i="1"/>
  <c r="AL2239" i="1"/>
  <c r="AJ2239" i="1"/>
  <c r="AI2239" i="1"/>
  <c r="AG2239" i="1"/>
  <c r="AE2239" i="1"/>
  <c r="AR2233" i="1"/>
  <c r="AO2233" i="1"/>
  <c r="AN2233" i="1"/>
  <c r="AM2233" i="1"/>
  <c r="AL2233" i="1"/>
  <c r="AJ2233" i="1"/>
  <c r="AI2233" i="1"/>
  <c r="AG2233" i="1"/>
  <c r="AE2233" i="1"/>
  <c r="AR2227" i="1"/>
  <c r="AO2227" i="1"/>
  <c r="AN2227" i="1"/>
  <c r="AM2227" i="1"/>
  <c r="AL2227" i="1"/>
  <c r="AJ2227" i="1"/>
  <c r="AI2227" i="1"/>
  <c r="AG2227" i="1"/>
  <c r="AE2227" i="1"/>
  <c r="AR2221" i="1"/>
  <c r="AO2221" i="1"/>
  <c r="AN2221" i="1"/>
  <c r="AM2221" i="1"/>
  <c r="AL2221" i="1"/>
  <c r="AJ2221" i="1"/>
  <c r="AI2221" i="1"/>
  <c r="AG2221" i="1"/>
  <c r="AE2221" i="1"/>
  <c r="AR2215" i="1"/>
  <c r="AO2215" i="1"/>
  <c r="AN2215" i="1"/>
  <c r="AM2215" i="1"/>
  <c r="AL2215" i="1"/>
  <c r="AJ2215" i="1"/>
  <c r="AI2215" i="1"/>
  <c r="AG2215" i="1"/>
  <c r="AE2215" i="1"/>
  <c r="AR2209" i="1"/>
  <c r="AO2209" i="1"/>
  <c r="AN2209" i="1"/>
  <c r="AM2209" i="1"/>
  <c r="AL2209" i="1"/>
  <c r="AJ2209" i="1"/>
  <c r="AI2209" i="1"/>
  <c r="AG2209" i="1"/>
  <c r="AE2209" i="1"/>
  <c r="AR2203" i="1"/>
  <c r="AO2203" i="1"/>
  <c r="AN2203" i="1"/>
  <c r="AM2203" i="1"/>
  <c r="AL2203" i="1"/>
  <c r="AJ2203" i="1"/>
  <c r="AI2203" i="1"/>
  <c r="AG2203" i="1"/>
  <c r="AE2203" i="1"/>
  <c r="AR2197" i="1"/>
  <c r="AO2197" i="1"/>
  <c r="AN2197" i="1"/>
  <c r="AM2197" i="1"/>
  <c r="AL2197" i="1"/>
  <c r="AJ2197" i="1"/>
  <c r="AI2197" i="1"/>
  <c r="AG2197" i="1"/>
  <c r="AE2197" i="1"/>
  <c r="AR2191" i="1"/>
  <c r="AO2191" i="1"/>
  <c r="AN2191" i="1"/>
  <c r="AM2191" i="1"/>
  <c r="AL2191" i="1"/>
  <c r="AJ2191" i="1"/>
  <c r="AI2191" i="1"/>
  <c r="AG2191" i="1"/>
  <c r="AE2191" i="1"/>
  <c r="AR2185" i="1"/>
  <c r="AO2185" i="1"/>
  <c r="AN2185" i="1"/>
  <c r="AM2185" i="1"/>
  <c r="AL2185" i="1"/>
  <c r="AJ2185" i="1"/>
  <c r="AI2185" i="1"/>
  <c r="AG2185" i="1"/>
  <c r="AE2185" i="1"/>
  <c r="AR2179" i="1"/>
  <c r="AO2179" i="1"/>
  <c r="AN2179" i="1"/>
  <c r="AM2179" i="1"/>
  <c r="AL2179" i="1"/>
  <c r="AJ2179" i="1"/>
  <c r="AI2179" i="1"/>
  <c r="AG2179" i="1"/>
  <c r="AE2179" i="1"/>
  <c r="AR2173" i="1"/>
  <c r="AO2173" i="1"/>
  <c r="AN2173" i="1"/>
  <c r="AM2173" i="1"/>
  <c r="AL2173" i="1"/>
  <c r="AJ2173" i="1"/>
  <c r="AI2173" i="1"/>
  <c r="AG2173" i="1"/>
  <c r="AE2173" i="1"/>
  <c r="AR2167" i="1"/>
  <c r="AO2167" i="1"/>
  <c r="AN2167" i="1"/>
  <c r="AM2167" i="1"/>
  <c r="AL2167" i="1"/>
  <c r="AJ2167" i="1"/>
  <c r="AI2167" i="1"/>
  <c r="AG2167" i="1"/>
  <c r="AE2167" i="1"/>
  <c r="AR2161" i="1"/>
  <c r="AO2161" i="1"/>
  <c r="AN2161" i="1"/>
  <c r="AM2161" i="1"/>
  <c r="AL2161" i="1"/>
  <c r="AJ2161" i="1"/>
  <c r="AI2161" i="1"/>
  <c r="AG2161" i="1"/>
  <c r="AE2161" i="1"/>
  <c r="AR2155" i="1"/>
  <c r="AO2155" i="1"/>
  <c r="AN2155" i="1"/>
  <c r="AM2155" i="1"/>
  <c r="AL2155" i="1"/>
  <c r="AJ2155" i="1"/>
  <c r="AI2155" i="1"/>
  <c r="AG2155" i="1"/>
  <c r="AE2155" i="1"/>
  <c r="AR2149" i="1"/>
  <c r="AO2149" i="1"/>
  <c r="AN2149" i="1"/>
  <c r="AM2149" i="1"/>
  <c r="AL2149" i="1"/>
  <c r="AJ2149" i="1"/>
  <c r="AI2149" i="1"/>
  <c r="AG2149" i="1"/>
  <c r="AE2149" i="1"/>
  <c r="AR2143" i="1"/>
  <c r="AO2143" i="1"/>
  <c r="AN2143" i="1"/>
  <c r="AM2143" i="1"/>
  <c r="AL2143" i="1"/>
  <c r="AJ2143" i="1"/>
  <c r="AI2143" i="1"/>
  <c r="AG2143" i="1"/>
  <c r="AE2143" i="1"/>
  <c r="AR2137" i="1"/>
  <c r="AO2137" i="1"/>
  <c r="AN2137" i="1"/>
  <c r="AM2137" i="1"/>
  <c r="AL2137" i="1"/>
  <c r="AJ2137" i="1"/>
  <c r="AI2137" i="1"/>
  <c r="AG2137" i="1"/>
  <c r="AE2137" i="1"/>
  <c r="AR2131" i="1"/>
  <c r="AO2131" i="1"/>
  <c r="AN2131" i="1"/>
  <c r="AM2131" i="1"/>
  <c r="AL2131" i="1"/>
  <c r="AJ2131" i="1"/>
  <c r="AI2131" i="1"/>
  <c r="AG2131" i="1"/>
  <c r="AE2131" i="1"/>
  <c r="AR2125" i="1"/>
  <c r="AO2125" i="1"/>
  <c r="AN2125" i="1"/>
  <c r="AM2125" i="1"/>
  <c r="AL2125" i="1"/>
  <c r="AJ2125" i="1"/>
  <c r="AI2125" i="1"/>
  <c r="AG2125" i="1"/>
  <c r="AE2125" i="1"/>
  <c r="AR2119" i="1"/>
  <c r="AO2119" i="1"/>
  <c r="AN2119" i="1"/>
  <c r="AM2119" i="1"/>
  <c r="AL2119" i="1"/>
  <c r="AJ2119" i="1"/>
  <c r="AI2119" i="1"/>
  <c r="AG2119" i="1"/>
  <c r="AE2119" i="1"/>
  <c r="AR2113" i="1"/>
  <c r="AO2113" i="1"/>
  <c r="AN2113" i="1"/>
  <c r="AM2113" i="1"/>
  <c r="AL2113" i="1"/>
  <c r="AJ2113" i="1"/>
  <c r="AI2113" i="1"/>
  <c r="AG2113" i="1"/>
  <c r="AE2113" i="1"/>
  <c r="AR2107" i="1"/>
  <c r="AO2107" i="1"/>
  <c r="AN2107" i="1"/>
  <c r="AM2107" i="1"/>
  <c r="AL2107" i="1"/>
  <c r="AJ2107" i="1"/>
  <c r="AI2107" i="1"/>
  <c r="AG2107" i="1"/>
  <c r="AE2107" i="1"/>
  <c r="AR2101" i="1"/>
  <c r="AO2101" i="1"/>
  <c r="AN2101" i="1"/>
  <c r="AM2101" i="1"/>
  <c r="AL2101" i="1"/>
  <c r="AJ2101" i="1"/>
  <c r="AI2101" i="1"/>
  <c r="AG2101" i="1"/>
  <c r="AE2101" i="1"/>
  <c r="AR2095" i="1"/>
  <c r="AO2095" i="1"/>
  <c r="AN2095" i="1"/>
  <c r="AM2095" i="1"/>
  <c r="AL2095" i="1"/>
  <c r="AJ2095" i="1"/>
  <c r="AI2095" i="1"/>
  <c r="AG2095" i="1"/>
  <c r="AE2095" i="1"/>
  <c r="AR2089" i="1"/>
  <c r="AO2089" i="1"/>
  <c r="AN2089" i="1"/>
  <c r="AM2089" i="1"/>
  <c r="AL2089" i="1"/>
  <c r="AJ2089" i="1"/>
  <c r="AI2089" i="1"/>
  <c r="AG2089" i="1"/>
  <c r="AE2089" i="1"/>
  <c r="AR2083" i="1"/>
  <c r="AO2083" i="1"/>
  <c r="AN2083" i="1"/>
  <c r="AM2083" i="1"/>
  <c r="AL2083" i="1"/>
  <c r="AJ2083" i="1"/>
  <c r="AI2083" i="1"/>
  <c r="AG2083" i="1"/>
  <c r="AE2083" i="1"/>
  <c r="AR2077" i="1"/>
  <c r="AO2077" i="1"/>
  <c r="AN2077" i="1"/>
  <c r="AM2077" i="1"/>
  <c r="AL2077" i="1"/>
  <c r="AJ2077" i="1"/>
  <c r="AI2077" i="1"/>
  <c r="AG2077" i="1"/>
  <c r="AE2077" i="1"/>
  <c r="AR2071" i="1"/>
  <c r="AO2071" i="1"/>
  <c r="AN2071" i="1"/>
  <c r="AM2071" i="1"/>
  <c r="AL2071" i="1"/>
  <c r="AJ2071" i="1"/>
  <c r="AI2071" i="1"/>
  <c r="AG2071" i="1"/>
  <c r="AE2071" i="1"/>
  <c r="AR2065" i="1"/>
  <c r="AO2065" i="1"/>
  <c r="AN2065" i="1"/>
  <c r="AM2065" i="1"/>
  <c r="AL2065" i="1"/>
  <c r="AJ2065" i="1"/>
  <c r="AI2065" i="1"/>
  <c r="AG2065" i="1"/>
  <c r="AE2065" i="1"/>
  <c r="AR2059" i="1"/>
  <c r="AO2059" i="1"/>
  <c r="AN2059" i="1"/>
  <c r="AM2059" i="1"/>
  <c r="AL2059" i="1"/>
  <c r="AJ2059" i="1"/>
  <c r="AI2059" i="1"/>
  <c r="AG2059" i="1"/>
  <c r="AE2059" i="1"/>
  <c r="AR2053" i="1"/>
  <c r="AO2053" i="1"/>
  <c r="AN2053" i="1"/>
  <c r="AM2053" i="1"/>
  <c r="AL2053" i="1"/>
  <c r="AJ2053" i="1"/>
  <c r="AI2053" i="1"/>
  <c r="AG2053" i="1"/>
  <c r="AE2053" i="1"/>
  <c r="AR2047" i="1"/>
  <c r="AO2047" i="1"/>
  <c r="AN2047" i="1"/>
  <c r="AM2047" i="1"/>
  <c r="AL2047" i="1"/>
  <c r="AJ2047" i="1"/>
  <c r="AI2047" i="1"/>
  <c r="AG2047" i="1"/>
  <c r="AE2047" i="1"/>
  <c r="AR2041" i="1"/>
  <c r="AO2041" i="1"/>
  <c r="AN2041" i="1"/>
  <c r="AM2041" i="1"/>
  <c r="AL2041" i="1"/>
  <c r="AJ2041" i="1"/>
  <c r="AI2041" i="1"/>
  <c r="AG2041" i="1"/>
  <c r="AE2041" i="1"/>
  <c r="AR2035" i="1"/>
  <c r="AO2035" i="1"/>
  <c r="AN2035" i="1"/>
  <c r="AM2035" i="1"/>
  <c r="AL2035" i="1"/>
  <c r="AJ2035" i="1"/>
  <c r="AI2035" i="1"/>
  <c r="AG2035" i="1"/>
  <c r="AE2035" i="1"/>
  <c r="AR2029" i="1"/>
  <c r="AO2029" i="1"/>
  <c r="AN2029" i="1"/>
  <c r="AM2029" i="1"/>
  <c r="AL2029" i="1"/>
  <c r="AJ2029" i="1"/>
  <c r="AI2029" i="1"/>
  <c r="AG2029" i="1"/>
  <c r="AE2029" i="1"/>
  <c r="AR2023" i="1"/>
  <c r="AO2023" i="1"/>
  <c r="AN2023" i="1"/>
  <c r="AM2023" i="1"/>
  <c r="AL2023" i="1"/>
  <c r="AJ2023" i="1"/>
  <c r="AI2023" i="1"/>
  <c r="AG2023" i="1"/>
  <c r="AE2023" i="1"/>
  <c r="AR2017" i="1"/>
  <c r="AO2017" i="1"/>
  <c r="AN2017" i="1"/>
  <c r="AM2017" i="1"/>
  <c r="AL2017" i="1"/>
  <c r="AJ2017" i="1"/>
  <c r="AI2017" i="1"/>
  <c r="AG2017" i="1"/>
  <c r="AE2017" i="1"/>
  <c r="AR2011" i="1"/>
  <c r="AO2011" i="1"/>
  <c r="AN2011" i="1"/>
  <c r="AM2011" i="1"/>
  <c r="AL2011" i="1"/>
  <c r="AJ2011" i="1"/>
  <c r="AI2011" i="1"/>
  <c r="AG2011" i="1"/>
  <c r="AE2011" i="1"/>
  <c r="AR2005" i="1"/>
  <c r="AO2005" i="1"/>
  <c r="AN2005" i="1"/>
  <c r="AM2005" i="1"/>
  <c r="AL2005" i="1"/>
  <c r="AJ2005" i="1"/>
  <c r="AI2005" i="1"/>
  <c r="AG2005" i="1"/>
  <c r="AE2005" i="1"/>
  <c r="AR1999" i="1"/>
  <c r="AO1999" i="1"/>
  <c r="AN1999" i="1"/>
  <c r="AM1999" i="1"/>
  <c r="AL1999" i="1"/>
  <c r="AJ1999" i="1"/>
  <c r="AI1999" i="1"/>
  <c r="AG1999" i="1"/>
  <c r="AE1999" i="1"/>
  <c r="AR1993" i="1"/>
  <c r="AO1993" i="1"/>
  <c r="AN1993" i="1"/>
  <c r="AM1993" i="1"/>
  <c r="AL1993" i="1"/>
  <c r="AJ1993" i="1"/>
  <c r="AI1993" i="1"/>
  <c r="AG1993" i="1"/>
  <c r="AE1993" i="1"/>
  <c r="AR1987" i="1"/>
  <c r="AO1987" i="1"/>
  <c r="AN1987" i="1"/>
  <c r="AM1987" i="1"/>
  <c r="AL1987" i="1"/>
  <c r="AJ1987" i="1"/>
  <c r="AI1987" i="1"/>
  <c r="AG1987" i="1"/>
  <c r="AE1987" i="1"/>
  <c r="AR1981" i="1"/>
  <c r="AO1981" i="1"/>
  <c r="AN1981" i="1"/>
  <c r="AM1981" i="1"/>
  <c r="AL1981" i="1"/>
  <c r="AJ1981" i="1"/>
  <c r="AI1981" i="1"/>
  <c r="AG1981" i="1"/>
  <c r="AE1981" i="1"/>
  <c r="AR1975" i="1"/>
  <c r="AO1975" i="1"/>
  <c r="AN1975" i="1"/>
  <c r="AM1975" i="1"/>
  <c r="AL1975" i="1"/>
  <c r="AJ1975" i="1"/>
  <c r="AI1975" i="1"/>
  <c r="AG1975" i="1"/>
  <c r="AE1975" i="1"/>
  <c r="AR1969" i="1"/>
  <c r="AO1969" i="1"/>
  <c r="AN1969" i="1"/>
  <c r="AM1969" i="1"/>
  <c r="AL1969" i="1"/>
  <c r="AJ1969" i="1"/>
  <c r="AI1969" i="1"/>
  <c r="AG1969" i="1"/>
  <c r="AE1969" i="1"/>
  <c r="AR1963" i="1"/>
  <c r="AO1963" i="1"/>
  <c r="AN1963" i="1"/>
  <c r="AM1963" i="1"/>
  <c r="AL1963" i="1"/>
  <c r="AJ1963" i="1"/>
  <c r="AI1963" i="1"/>
  <c r="AG1963" i="1"/>
  <c r="AE1963" i="1"/>
  <c r="AR1957" i="1"/>
  <c r="AO1957" i="1"/>
  <c r="AN1957" i="1"/>
  <c r="AM1957" i="1"/>
  <c r="AL1957" i="1"/>
  <c r="AJ1957" i="1"/>
  <c r="AI1957" i="1"/>
  <c r="AG1957" i="1"/>
  <c r="AE1957" i="1"/>
  <c r="AR1951" i="1"/>
  <c r="AO1951" i="1"/>
  <c r="AN1951" i="1"/>
  <c r="AM1951" i="1"/>
  <c r="AL1951" i="1"/>
  <c r="AJ1951" i="1"/>
  <c r="AI1951" i="1"/>
  <c r="AG1951" i="1"/>
  <c r="AE1951" i="1"/>
  <c r="AR1945" i="1"/>
  <c r="AO1945" i="1"/>
  <c r="AN1945" i="1"/>
  <c r="AM1945" i="1"/>
  <c r="AL1945" i="1"/>
  <c r="AJ1945" i="1"/>
  <c r="AI1945" i="1"/>
  <c r="AG1945" i="1"/>
  <c r="AE1945" i="1"/>
  <c r="AR1939" i="1"/>
  <c r="AO1939" i="1"/>
  <c r="AN1939" i="1"/>
  <c r="AM1939" i="1"/>
  <c r="AL1939" i="1"/>
  <c r="AJ1939" i="1"/>
  <c r="AI1939" i="1"/>
  <c r="AG1939" i="1"/>
  <c r="AE1939" i="1"/>
  <c r="AR1933" i="1"/>
  <c r="AO1933" i="1"/>
  <c r="AN1933" i="1"/>
  <c r="AM1933" i="1"/>
  <c r="AL1933" i="1"/>
  <c r="AJ1933" i="1"/>
  <c r="AI1933" i="1"/>
  <c r="AG1933" i="1"/>
  <c r="AE1933" i="1"/>
  <c r="AR1927" i="1"/>
  <c r="AO1927" i="1"/>
  <c r="AN1927" i="1"/>
  <c r="AM1927" i="1"/>
  <c r="AL1927" i="1"/>
  <c r="AJ1927" i="1"/>
  <c r="AI1927" i="1"/>
  <c r="AG1927" i="1"/>
  <c r="AE1927" i="1"/>
  <c r="AR1921" i="1"/>
  <c r="AO1921" i="1"/>
  <c r="AN1921" i="1"/>
  <c r="AM1921" i="1"/>
  <c r="AL1921" i="1"/>
  <c r="AJ1921" i="1"/>
  <c r="AI1921" i="1"/>
  <c r="AG1921" i="1"/>
  <c r="AE1921" i="1"/>
  <c r="AR1915" i="1"/>
  <c r="AO1915" i="1"/>
  <c r="AN1915" i="1"/>
  <c r="AM1915" i="1"/>
  <c r="AL1915" i="1"/>
  <c r="AJ1915" i="1"/>
  <c r="AI1915" i="1"/>
  <c r="AG1915" i="1"/>
  <c r="AE1915" i="1"/>
  <c r="AR1909" i="1"/>
  <c r="AO1909" i="1"/>
  <c r="AN1909" i="1"/>
  <c r="AM1909" i="1"/>
  <c r="AL1909" i="1"/>
  <c r="AJ1909" i="1"/>
  <c r="AI1909" i="1"/>
  <c r="AG1909" i="1"/>
  <c r="AE1909" i="1"/>
  <c r="AR1903" i="1"/>
  <c r="AO1903" i="1"/>
  <c r="AN1903" i="1"/>
  <c r="AM1903" i="1"/>
  <c r="AL1903" i="1"/>
  <c r="AJ1903" i="1"/>
  <c r="AI1903" i="1"/>
  <c r="AG1903" i="1"/>
  <c r="AE1903" i="1"/>
  <c r="AR1897" i="1"/>
  <c r="AO1897" i="1"/>
  <c r="AN1897" i="1"/>
  <c r="AM1897" i="1"/>
  <c r="AL1897" i="1"/>
  <c r="AJ1897" i="1"/>
  <c r="AI1897" i="1"/>
  <c r="AG1897" i="1"/>
  <c r="AE1897" i="1"/>
  <c r="AR1891" i="1"/>
  <c r="AO1891" i="1"/>
  <c r="AN1891" i="1"/>
  <c r="AM1891" i="1"/>
  <c r="AL1891" i="1"/>
  <c r="AJ1891" i="1"/>
  <c r="AI1891" i="1"/>
  <c r="AG1891" i="1"/>
  <c r="AE1891" i="1"/>
  <c r="AR1885" i="1"/>
  <c r="AO1885" i="1"/>
  <c r="AN1885" i="1"/>
  <c r="AM1885" i="1"/>
  <c r="AL1885" i="1"/>
  <c r="AJ1885" i="1"/>
  <c r="AI1885" i="1"/>
  <c r="AG1885" i="1"/>
  <c r="AE1885" i="1"/>
  <c r="AR1879" i="1"/>
  <c r="AO1879" i="1"/>
  <c r="AN1879" i="1"/>
  <c r="AM1879" i="1"/>
  <c r="AL1879" i="1"/>
  <c r="AJ1879" i="1"/>
  <c r="AI1879" i="1"/>
  <c r="AG1879" i="1"/>
  <c r="AE1879" i="1"/>
  <c r="AR1873" i="1"/>
  <c r="AO1873" i="1"/>
  <c r="AN1873" i="1"/>
  <c r="AM1873" i="1"/>
  <c r="AL1873" i="1"/>
  <c r="AJ1873" i="1"/>
  <c r="AI1873" i="1"/>
  <c r="AG1873" i="1"/>
  <c r="AE1873" i="1"/>
  <c r="AR1867" i="1"/>
  <c r="AO1867" i="1"/>
  <c r="AN1867" i="1"/>
  <c r="AM1867" i="1"/>
  <c r="AL1867" i="1"/>
  <c r="AJ1867" i="1"/>
  <c r="AI1867" i="1"/>
  <c r="AG1867" i="1"/>
  <c r="AE1867" i="1"/>
  <c r="AR1861" i="1"/>
  <c r="AO1861" i="1"/>
  <c r="AN1861" i="1"/>
  <c r="AM1861" i="1"/>
  <c r="AL1861" i="1"/>
  <c r="AJ1861" i="1"/>
  <c r="AI1861" i="1"/>
  <c r="AG1861" i="1"/>
  <c r="AE1861" i="1"/>
  <c r="AR1855" i="1"/>
  <c r="AO1855" i="1"/>
  <c r="AN1855" i="1"/>
  <c r="AM1855" i="1"/>
  <c r="AL1855" i="1"/>
  <c r="AJ1855" i="1"/>
  <c r="AI1855" i="1"/>
  <c r="AG1855" i="1"/>
  <c r="AE1855" i="1"/>
  <c r="AR1849" i="1"/>
  <c r="AO1849" i="1"/>
  <c r="AN1849" i="1"/>
  <c r="AM1849" i="1"/>
  <c r="AL1849" i="1"/>
  <c r="AJ1849" i="1"/>
  <c r="AI1849" i="1"/>
  <c r="AG1849" i="1"/>
  <c r="AE1849" i="1"/>
  <c r="AR1843" i="1"/>
  <c r="AO1843" i="1"/>
  <c r="AN1843" i="1"/>
  <c r="AM1843" i="1"/>
  <c r="AL1843" i="1"/>
  <c r="AJ1843" i="1"/>
  <c r="AI1843" i="1"/>
  <c r="AG1843" i="1"/>
  <c r="AE1843" i="1"/>
  <c r="AR1837" i="1"/>
  <c r="AO1837" i="1"/>
  <c r="AN1837" i="1"/>
  <c r="AM1837" i="1"/>
  <c r="AL1837" i="1"/>
  <c r="AJ1837" i="1"/>
  <c r="AI1837" i="1"/>
  <c r="AG1837" i="1"/>
  <c r="AE1837" i="1"/>
  <c r="AR1831" i="1"/>
  <c r="AO1831" i="1"/>
  <c r="AN1831" i="1"/>
  <c r="AM1831" i="1"/>
  <c r="AL1831" i="1"/>
  <c r="AJ1831" i="1"/>
  <c r="AI1831" i="1"/>
  <c r="AG1831" i="1"/>
  <c r="AE1831" i="1"/>
  <c r="AR1825" i="1"/>
  <c r="AO1825" i="1"/>
  <c r="AN1825" i="1"/>
  <c r="AM1825" i="1"/>
  <c r="AL1825" i="1"/>
  <c r="AJ1825" i="1"/>
  <c r="AI1825" i="1"/>
  <c r="AG1825" i="1"/>
  <c r="AE1825" i="1"/>
  <c r="AR1819" i="1"/>
  <c r="AO1819" i="1"/>
  <c r="AN1819" i="1"/>
  <c r="AM1819" i="1"/>
  <c r="AL1819" i="1"/>
  <c r="AJ1819" i="1"/>
  <c r="AI1819" i="1"/>
  <c r="AG1819" i="1"/>
  <c r="AE1819" i="1"/>
  <c r="AR1813" i="1"/>
  <c r="AO1813" i="1"/>
  <c r="AN1813" i="1"/>
  <c r="AM1813" i="1"/>
  <c r="AL1813" i="1"/>
  <c r="AJ1813" i="1"/>
  <c r="AI1813" i="1"/>
  <c r="AG1813" i="1"/>
  <c r="AE1813" i="1"/>
  <c r="AR1807" i="1"/>
  <c r="AO1807" i="1"/>
  <c r="AN1807" i="1"/>
  <c r="AM1807" i="1"/>
  <c r="AL1807" i="1"/>
  <c r="AJ1807" i="1"/>
  <c r="AI1807" i="1"/>
  <c r="AG1807" i="1"/>
  <c r="AE1807" i="1"/>
  <c r="AR1801" i="1"/>
  <c r="AO1801" i="1"/>
  <c r="AN1801" i="1"/>
  <c r="AM1801" i="1"/>
  <c r="AL1801" i="1"/>
  <c r="AJ1801" i="1"/>
  <c r="AI1801" i="1"/>
  <c r="AG1801" i="1"/>
  <c r="AE1801" i="1"/>
  <c r="AR1795" i="1"/>
  <c r="AO1795" i="1"/>
  <c r="AN1795" i="1"/>
  <c r="AM1795" i="1"/>
  <c r="AL1795" i="1"/>
  <c r="AJ1795" i="1"/>
  <c r="AI1795" i="1"/>
  <c r="AG1795" i="1"/>
  <c r="AE1795" i="1"/>
  <c r="AR1789" i="1"/>
  <c r="AO1789" i="1"/>
  <c r="AN1789" i="1"/>
  <c r="AM1789" i="1"/>
  <c r="AL1789" i="1"/>
  <c r="AJ1789" i="1"/>
  <c r="AI1789" i="1"/>
  <c r="AG1789" i="1"/>
  <c r="AE1789" i="1"/>
  <c r="AR1783" i="1"/>
  <c r="AO1783" i="1"/>
  <c r="AN1783" i="1"/>
  <c r="AM1783" i="1"/>
  <c r="AL1783" i="1"/>
  <c r="AJ1783" i="1"/>
  <c r="AI1783" i="1"/>
  <c r="AG1783" i="1"/>
  <c r="AE1783" i="1"/>
  <c r="AR1777" i="1"/>
  <c r="AO1777" i="1"/>
  <c r="AN1777" i="1"/>
  <c r="AM1777" i="1"/>
  <c r="AL1777" i="1"/>
  <c r="AJ1777" i="1"/>
  <c r="AI1777" i="1"/>
  <c r="AG1777" i="1"/>
  <c r="AE1777" i="1"/>
  <c r="AR1771" i="1"/>
  <c r="AO1771" i="1"/>
  <c r="AN1771" i="1"/>
  <c r="AM1771" i="1"/>
  <c r="AL1771" i="1"/>
  <c r="AJ1771" i="1"/>
  <c r="AI1771" i="1"/>
  <c r="AG1771" i="1"/>
  <c r="AE1771" i="1"/>
  <c r="AR1765" i="1"/>
  <c r="AO1765" i="1"/>
  <c r="AN1765" i="1"/>
  <c r="AM1765" i="1"/>
  <c r="AL1765" i="1"/>
  <c r="AJ1765" i="1"/>
  <c r="AI1765" i="1"/>
  <c r="AG1765" i="1"/>
  <c r="AE1765" i="1"/>
  <c r="AR1759" i="1"/>
  <c r="AO1759" i="1"/>
  <c r="AN1759" i="1"/>
  <c r="AM1759" i="1"/>
  <c r="AL1759" i="1"/>
  <c r="AJ1759" i="1"/>
  <c r="AI1759" i="1"/>
  <c r="AG1759" i="1"/>
  <c r="AE1759" i="1"/>
  <c r="AR1753" i="1"/>
  <c r="AO1753" i="1"/>
  <c r="AN1753" i="1"/>
  <c r="AM1753" i="1"/>
  <c r="AL1753" i="1"/>
  <c r="AJ1753" i="1"/>
  <c r="AI1753" i="1"/>
  <c r="AG1753" i="1"/>
  <c r="AE1753" i="1"/>
  <c r="AR1747" i="1"/>
  <c r="AO1747" i="1"/>
  <c r="AN1747" i="1"/>
  <c r="AM1747" i="1"/>
  <c r="AL1747" i="1"/>
  <c r="AJ1747" i="1"/>
  <c r="AI1747" i="1"/>
  <c r="AG1747" i="1"/>
  <c r="AE1747" i="1"/>
  <c r="AR1741" i="1"/>
  <c r="AO1741" i="1"/>
  <c r="AN1741" i="1"/>
  <c r="AM1741" i="1"/>
  <c r="AL1741" i="1"/>
  <c r="AJ1741" i="1"/>
  <c r="AI1741" i="1"/>
  <c r="AG1741" i="1"/>
  <c r="AE1741" i="1"/>
  <c r="AR1735" i="1"/>
  <c r="AO1735" i="1"/>
  <c r="AN1735" i="1"/>
  <c r="AM1735" i="1"/>
  <c r="AL1735" i="1"/>
  <c r="AJ1735" i="1"/>
  <c r="AI1735" i="1"/>
  <c r="AG1735" i="1"/>
  <c r="AE1735" i="1"/>
  <c r="AR1729" i="1"/>
  <c r="AO1729" i="1"/>
  <c r="AN1729" i="1"/>
  <c r="AM1729" i="1"/>
  <c r="AL1729" i="1"/>
  <c r="AJ1729" i="1"/>
  <c r="AI1729" i="1"/>
  <c r="AG1729" i="1"/>
  <c r="AE1729" i="1"/>
  <c r="AR1723" i="1"/>
  <c r="AO1723" i="1"/>
  <c r="AN1723" i="1"/>
  <c r="AM1723" i="1"/>
  <c r="AL1723" i="1"/>
  <c r="AJ1723" i="1"/>
  <c r="AI1723" i="1"/>
  <c r="AG1723" i="1"/>
  <c r="AE1723" i="1"/>
  <c r="AR1717" i="1"/>
  <c r="AO1717" i="1"/>
  <c r="AN1717" i="1"/>
  <c r="AM1717" i="1"/>
  <c r="AL1717" i="1"/>
  <c r="AJ1717" i="1"/>
  <c r="AI1717" i="1"/>
  <c r="AG1717" i="1"/>
  <c r="AE1717" i="1"/>
  <c r="AR1711" i="1"/>
  <c r="AO1711" i="1"/>
  <c r="AN1711" i="1"/>
  <c r="AM1711" i="1"/>
  <c r="AL1711" i="1"/>
  <c r="AJ1711" i="1"/>
  <c r="AI1711" i="1"/>
  <c r="AG1711" i="1"/>
  <c r="AE1711" i="1"/>
  <c r="AR1705" i="1"/>
  <c r="AO1705" i="1"/>
  <c r="AN1705" i="1"/>
  <c r="AM1705" i="1"/>
  <c r="AL1705" i="1"/>
  <c r="AJ1705" i="1"/>
  <c r="AI1705" i="1"/>
  <c r="AG1705" i="1"/>
  <c r="AE1705" i="1"/>
  <c r="AR1699" i="1"/>
  <c r="AO1699" i="1"/>
  <c r="AN1699" i="1"/>
  <c r="AM1699" i="1"/>
  <c r="AL1699" i="1"/>
  <c r="AJ1699" i="1"/>
  <c r="AI1699" i="1"/>
  <c r="AG1699" i="1"/>
  <c r="AE1699" i="1"/>
  <c r="AR1693" i="1"/>
  <c r="AO1693" i="1"/>
  <c r="AN1693" i="1"/>
  <c r="AM1693" i="1"/>
  <c r="AL1693" i="1"/>
  <c r="AJ1693" i="1"/>
  <c r="AI1693" i="1"/>
  <c r="AG1693" i="1"/>
  <c r="AE1693" i="1"/>
  <c r="AR1687" i="1"/>
  <c r="AO1687" i="1"/>
  <c r="AN1687" i="1"/>
  <c r="AM1687" i="1"/>
  <c r="AL1687" i="1"/>
  <c r="AJ1687" i="1"/>
  <c r="AI1687" i="1"/>
  <c r="AG1687" i="1"/>
  <c r="AE1687" i="1"/>
  <c r="AR1681" i="1"/>
  <c r="AO1681" i="1"/>
  <c r="AN1681" i="1"/>
  <c r="AM1681" i="1"/>
  <c r="AL1681" i="1"/>
  <c r="AJ1681" i="1"/>
  <c r="AI1681" i="1"/>
  <c r="AG1681" i="1"/>
  <c r="AE1681" i="1"/>
  <c r="AR1675" i="1"/>
  <c r="AO1675" i="1"/>
  <c r="AN1675" i="1"/>
  <c r="AM1675" i="1"/>
  <c r="AL1675" i="1"/>
  <c r="AJ1675" i="1"/>
  <c r="AI1675" i="1"/>
  <c r="AG1675" i="1"/>
  <c r="AE1675" i="1"/>
  <c r="AR1669" i="1"/>
  <c r="AO1669" i="1"/>
  <c r="AN1669" i="1"/>
  <c r="AM1669" i="1"/>
  <c r="AL1669" i="1"/>
  <c r="AJ1669" i="1"/>
  <c r="AI1669" i="1"/>
  <c r="AG1669" i="1"/>
  <c r="AE1669" i="1"/>
  <c r="AR1663" i="1"/>
  <c r="AO1663" i="1"/>
  <c r="AN1663" i="1"/>
  <c r="AM1663" i="1"/>
  <c r="AL1663" i="1"/>
  <c r="AJ1663" i="1"/>
  <c r="AI1663" i="1"/>
  <c r="AG1663" i="1"/>
  <c r="AE1663" i="1"/>
  <c r="AR1657" i="1"/>
  <c r="AO1657" i="1"/>
  <c r="AN1657" i="1"/>
  <c r="AM1657" i="1"/>
  <c r="AL1657" i="1"/>
  <c r="AJ1657" i="1"/>
  <c r="AI1657" i="1"/>
  <c r="AG1657" i="1"/>
  <c r="AE1657" i="1"/>
  <c r="AR1651" i="1"/>
  <c r="AO1651" i="1"/>
  <c r="AN1651" i="1"/>
  <c r="AM1651" i="1"/>
  <c r="AL1651" i="1"/>
  <c r="AJ1651" i="1"/>
  <c r="AI1651" i="1"/>
  <c r="AG1651" i="1"/>
  <c r="AE1651" i="1"/>
  <c r="AR1645" i="1"/>
  <c r="AO1645" i="1"/>
  <c r="AN1645" i="1"/>
  <c r="AM1645" i="1"/>
  <c r="AL1645" i="1"/>
  <c r="AJ1645" i="1"/>
  <c r="AI1645" i="1"/>
  <c r="AG1645" i="1"/>
  <c r="AE1645" i="1"/>
  <c r="AR1639" i="1"/>
  <c r="AO1639" i="1"/>
  <c r="AN1639" i="1"/>
  <c r="AM1639" i="1"/>
  <c r="AL1639" i="1"/>
  <c r="AJ1639" i="1"/>
  <c r="AI1639" i="1"/>
  <c r="AG1639" i="1"/>
  <c r="AE1639" i="1"/>
  <c r="AR1633" i="1"/>
  <c r="AO1633" i="1"/>
  <c r="AN1633" i="1"/>
  <c r="AM1633" i="1"/>
  <c r="AL1633" i="1"/>
  <c r="AJ1633" i="1"/>
  <c r="AI1633" i="1"/>
  <c r="AG1633" i="1"/>
  <c r="AE1633" i="1"/>
  <c r="AR1627" i="1"/>
  <c r="AO1627" i="1"/>
  <c r="AN1627" i="1"/>
  <c r="AM1627" i="1"/>
  <c r="AL1627" i="1"/>
  <c r="AJ1627" i="1"/>
  <c r="AI1627" i="1"/>
  <c r="AG1627" i="1"/>
  <c r="AE1627" i="1"/>
  <c r="AR1621" i="1"/>
  <c r="AO1621" i="1"/>
  <c r="AN1621" i="1"/>
  <c r="AM1621" i="1"/>
  <c r="AL1621" i="1"/>
  <c r="AJ1621" i="1"/>
  <c r="AI1621" i="1"/>
  <c r="AG1621" i="1"/>
  <c r="AE1621" i="1"/>
  <c r="AR1615" i="1"/>
  <c r="AO1615" i="1"/>
  <c r="AN1615" i="1"/>
  <c r="AM1615" i="1"/>
  <c r="AL1615" i="1"/>
  <c r="AJ1615" i="1"/>
  <c r="AI1615" i="1"/>
  <c r="AG1615" i="1"/>
  <c r="AE1615" i="1"/>
  <c r="AR1609" i="1"/>
  <c r="AO1609" i="1"/>
  <c r="AN1609" i="1"/>
  <c r="AM1609" i="1"/>
  <c r="AL1609" i="1"/>
  <c r="AJ1609" i="1"/>
  <c r="AI1609" i="1"/>
  <c r="AG1609" i="1"/>
  <c r="AE1609" i="1"/>
  <c r="AR1603" i="1"/>
  <c r="AO1603" i="1"/>
  <c r="AN1603" i="1"/>
  <c r="AM1603" i="1"/>
  <c r="AL1603" i="1"/>
  <c r="AJ1603" i="1"/>
  <c r="AI1603" i="1"/>
  <c r="AG1603" i="1"/>
  <c r="AE1603" i="1"/>
  <c r="AR1597" i="1"/>
  <c r="AO1597" i="1"/>
  <c r="AN1597" i="1"/>
  <c r="AM1597" i="1"/>
  <c r="AL1597" i="1"/>
  <c r="AJ1597" i="1"/>
  <c r="AI1597" i="1"/>
  <c r="AG1597" i="1"/>
  <c r="AE1597" i="1"/>
  <c r="AR1591" i="1"/>
  <c r="AO1591" i="1"/>
  <c r="AN1591" i="1"/>
  <c r="AM1591" i="1"/>
  <c r="AL1591" i="1"/>
  <c r="AJ1591" i="1"/>
  <c r="AI1591" i="1"/>
  <c r="AG1591" i="1"/>
  <c r="AE1591" i="1"/>
  <c r="AR1585" i="1"/>
  <c r="AO1585" i="1"/>
  <c r="AN1585" i="1"/>
  <c r="AM1585" i="1"/>
  <c r="AL1585" i="1"/>
  <c r="AJ1585" i="1"/>
  <c r="AI1585" i="1"/>
  <c r="AG1585" i="1"/>
  <c r="AE1585" i="1"/>
  <c r="AR1579" i="1"/>
  <c r="AO1579" i="1"/>
  <c r="AN1579" i="1"/>
  <c r="AM1579" i="1"/>
  <c r="AL1579" i="1"/>
  <c r="AJ1579" i="1"/>
  <c r="AI1579" i="1"/>
  <c r="AG1579" i="1"/>
  <c r="AE1579" i="1"/>
  <c r="AR1573" i="1"/>
  <c r="AO1573" i="1"/>
  <c r="AN1573" i="1"/>
  <c r="AM1573" i="1"/>
  <c r="AL1573" i="1"/>
  <c r="AJ1573" i="1"/>
  <c r="AI1573" i="1"/>
  <c r="AG1573" i="1"/>
  <c r="AE1573" i="1"/>
  <c r="AR1567" i="1"/>
  <c r="AO1567" i="1"/>
  <c r="AN1567" i="1"/>
  <c r="AM1567" i="1"/>
  <c r="AL1567" i="1"/>
  <c r="AJ1567" i="1"/>
  <c r="AI1567" i="1"/>
  <c r="AG1567" i="1"/>
  <c r="AE1567" i="1"/>
  <c r="AR1561" i="1"/>
  <c r="AO1561" i="1"/>
  <c r="AN1561" i="1"/>
  <c r="AM1561" i="1"/>
  <c r="AL1561" i="1"/>
  <c r="AJ1561" i="1"/>
  <c r="AI1561" i="1"/>
  <c r="AG1561" i="1"/>
  <c r="AE1561" i="1"/>
  <c r="AR1555" i="1"/>
  <c r="AO1555" i="1"/>
  <c r="AN1555" i="1"/>
  <c r="AM1555" i="1"/>
  <c r="AL1555" i="1"/>
  <c r="AJ1555" i="1"/>
  <c r="AI1555" i="1"/>
  <c r="AG1555" i="1"/>
  <c r="AE1555" i="1"/>
  <c r="AR1549" i="1"/>
  <c r="AO1549" i="1"/>
  <c r="AN1549" i="1"/>
  <c r="AM1549" i="1"/>
  <c r="AL1549" i="1"/>
  <c r="AJ1549" i="1"/>
  <c r="AI1549" i="1"/>
  <c r="AG1549" i="1"/>
  <c r="AE1549" i="1"/>
  <c r="AR1543" i="1"/>
  <c r="AO1543" i="1"/>
  <c r="AN1543" i="1"/>
  <c r="AM1543" i="1"/>
  <c r="AL1543" i="1"/>
  <c r="AJ1543" i="1"/>
  <c r="AI1543" i="1"/>
  <c r="AG1543" i="1"/>
  <c r="AE1543" i="1"/>
  <c r="AR1537" i="1"/>
  <c r="AO1537" i="1"/>
  <c r="AN1537" i="1"/>
  <c r="AM1537" i="1"/>
  <c r="AL1537" i="1"/>
  <c r="AJ1537" i="1"/>
  <c r="AI1537" i="1"/>
  <c r="AG1537" i="1"/>
  <c r="AE1537" i="1"/>
  <c r="AR1531" i="1"/>
  <c r="AO1531" i="1"/>
  <c r="AN1531" i="1"/>
  <c r="AM1531" i="1"/>
  <c r="AL1531" i="1"/>
  <c r="AJ1531" i="1"/>
  <c r="AI1531" i="1"/>
  <c r="AG1531" i="1"/>
  <c r="AE1531" i="1"/>
  <c r="AR1525" i="1"/>
  <c r="AO1525" i="1"/>
  <c r="AN1525" i="1"/>
  <c r="AM1525" i="1"/>
  <c r="AL1525" i="1"/>
  <c r="AJ1525" i="1"/>
  <c r="AI1525" i="1"/>
  <c r="AG1525" i="1"/>
  <c r="AE1525" i="1"/>
  <c r="AR1519" i="1"/>
  <c r="AO1519" i="1"/>
  <c r="AN1519" i="1"/>
  <c r="AM1519" i="1"/>
  <c r="AL1519" i="1"/>
  <c r="AJ1519" i="1"/>
  <c r="AI1519" i="1"/>
  <c r="AG1519" i="1"/>
  <c r="AE1519" i="1"/>
  <c r="AR1513" i="1"/>
  <c r="AO1513" i="1"/>
  <c r="AN1513" i="1"/>
  <c r="AM1513" i="1"/>
  <c r="AL1513" i="1"/>
  <c r="AJ1513" i="1"/>
  <c r="AI1513" i="1"/>
  <c r="AG1513" i="1"/>
  <c r="AE1513" i="1"/>
  <c r="AR1507" i="1"/>
  <c r="AO1507" i="1"/>
  <c r="AN1507" i="1"/>
  <c r="AM1507" i="1"/>
  <c r="AL1507" i="1"/>
  <c r="AJ1507" i="1"/>
  <c r="AI1507" i="1"/>
  <c r="AG1507" i="1"/>
  <c r="AE1507" i="1"/>
  <c r="AR1501" i="1"/>
  <c r="AO1501" i="1"/>
  <c r="AN1501" i="1"/>
  <c r="AM1501" i="1"/>
  <c r="AL1501" i="1"/>
  <c r="AJ1501" i="1"/>
  <c r="AI1501" i="1"/>
  <c r="AG1501" i="1"/>
  <c r="AE1501" i="1"/>
  <c r="AR1495" i="1"/>
  <c r="AO1495" i="1"/>
  <c r="AN1495" i="1"/>
  <c r="AM1495" i="1"/>
  <c r="AL1495" i="1"/>
  <c r="AJ1495" i="1"/>
  <c r="AI1495" i="1"/>
  <c r="AG1495" i="1"/>
  <c r="AE1495" i="1"/>
  <c r="AR1489" i="1"/>
  <c r="AO1489" i="1"/>
  <c r="AN1489" i="1"/>
  <c r="AM1489" i="1"/>
  <c r="AL1489" i="1"/>
  <c r="AJ1489" i="1"/>
  <c r="AI1489" i="1"/>
  <c r="AG1489" i="1"/>
  <c r="AE1489" i="1"/>
  <c r="AR1483" i="1"/>
  <c r="AO1483" i="1"/>
  <c r="AN1483" i="1"/>
  <c r="AM1483" i="1"/>
  <c r="AL1483" i="1"/>
  <c r="AJ1483" i="1"/>
  <c r="AI1483" i="1"/>
  <c r="AG1483" i="1"/>
  <c r="AE1483" i="1"/>
  <c r="AR1477" i="1"/>
  <c r="AO1477" i="1"/>
  <c r="AN1477" i="1"/>
  <c r="AM1477" i="1"/>
  <c r="AL1477" i="1"/>
  <c r="AJ1477" i="1"/>
  <c r="AI1477" i="1"/>
  <c r="AG1477" i="1"/>
  <c r="AE1477" i="1"/>
  <c r="AR1471" i="1"/>
  <c r="AO1471" i="1"/>
  <c r="AN1471" i="1"/>
  <c r="AM1471" i="1"/>
  <c r="AL1471" i="1"/>
  <c r="AJ1471" i="1"/>
  <c r="AI1471" i="1"/>
  <c r="AG1471" i="1"/>
  <c r="AE1471" i="1"/>
  <c r="AR1465" i="1"/>
  <c r="AO1465" i="1"/>
  <c r="AN1465" i="1"/>
  <c r="AM1465" i="1"/>
  <c r="AL1465" i="1"/>
  <c r="AJ1465" i="1"/>
  <c r="AI1465" i="1"/>
  <c r="AG1465" i="1"/>
  <c r="AE1465" i="1"/>
  <c r="AR1459" i="1"/>
  <c r="AO1459" i="1"/>
  <c r="AN1459" i="1"/>
  <c r="AM1459" i="1"/>
  <c r="AL1459" i="1"/>
  <c r="AJ1459" i="1"/>
  <c r="AI1459" i="1"/>
  <c r="AG1459" i="1"/>
  <c r="AE1459" i="1"/>
  <c r="AR1453" i="1"/>
  <c r="AO1453" i="1"/>
  <c r="AN1453" i="1"/>
  <c r="AM1453" i="1"/>
  <c r="AL1453" i="1"/>
  <c r="AJ1453" i="1"/>
  <c r="AI1453" i="1"/>
  <c r="AG1453" i="1"/>
  <c r="AE1453" i="1"/>
  <c r="AR1447" i="1"/>
  <c r="AO1447" i="1"/>
  <c r="AN1447" i="1"/>
  <c r="AM1447" i="1"/>
  <c r="AL1447" i="1"/>
  <c r="AJ1447" i="1"/>
  <c r="AI1447" i="1"/>
  <c r="AG1447" i="1"/>
  <c r="AE1447" i="1"/>
  <c r="AR1441" i="1"/>
  <c r="AO1441" i="1"/>
  <c r="AN1441" i="1"/>
  <c r="AM1441" i="1"/>
  <c r="AL1441" i="1"/>
  <c r="AJ1441" i="1"/>
  <c r="AI1441" i="1"/>
  <c r="AG1441" i="1"/>
  <c r="AE1441" i="1"/>
  <c r="AR1435" i="1"/>
  <c r="AO1435" i="1"/>
  <c r="AN1435" i="1"/>
  <c r="AM1435" i="1"/>
  <c r="AL1435" i="1"/>
  <c r="AJ1435" i="1"/>
  <c r="AI1435" i="1"/>
  <c r="AG1435" i="1"/>
  <c r="AE1435" i="1"/>
  <c r="AR1429" i="1"/>
  <c r="AO1429" i="1"/>
  <c r="AN1429" i="1"/>
  <c r="AM1429" i="1"/>
  <c r="AL1429" i="1"/>
  <c r="AJ1429" i="1"/>
  <c r="AI1429" i="1"/>
  <c r="AG1429" i="1"/>
  <c r="AE1429" i="1"/>
  <c r="AR1423" i="1"/>
  <c r="AO1423" i="1"/>
  <c r="AN1423" i="1"/>
  <c r="AM1423" i="1"/>
  <c r="AL1423" i="1"/>
  <c r="AJ1423" i="1"/>
  <c r="AI1423" i="1"/>
  <c r="AG1423" i="1"/>
  <c r="AE1423" i="1"/>
  <c r="AR1417" i="1"/>
  <c r="AO1417" i="1"/>
  <c r="AN1417" i="1"/>
  <c r="AM1417" i="1"/>
  <c r="AL1417" i="1"/>
  <c r="AJ1417" i="1"/>
  <c r="AI1417" i="1"/>
  <c r="AG1417" i="1"/>
  <c r="AE1417" i="1"/>
  <c r="AR1411" i="1"/>
  <c r="AO1411" i="1"/>
  <c r="AN1411" i="1"/>
  <c r="AM1411" i="1"/>
  <c r="AL1411" i="1"/>
  <c r="AJ1411" i="1"/>
  <c r="AI1411" i="1"/>
  <c r="AG1411" i="1"/>
  <c r="AE1411" i="1"/>
  <c r="AR1405" i="1"/>
  <c r="AO1405" i="1"/>
  <c r="AN1405" i="1"/>
  <c r="AM1405" i="1"/>
  <c r="AL1405" i="1"/>
  <c r="AJ1405" i="1"/>
  <c r="AI1405" i="1"/>
  <c r="AG1405" i="1"/>
  <c r="AE1405" i="1"/>
  <c r="AR1399" i="1"/>
  <c r="AO1399" i="1"/>
  <c r="AN1399" i="1"/>
  <c r="AM1399" i="1"/>
  <c r="AL1399" i="1"/>
  <c r="AJ1399" i="1"/>
  <c r="AI1399" i="1"/>
  <c r="AG1399" i="1"/>
  <c r="AE1399" i="1"/>
  <c r="AR1393" i="1"/>
  <c r="AO1393" i="1"/>
  <c r="AN1393" i="1"/>
  <c r="AM1393" i="1"/>
  <c r="AL1393" i="1"/>
  <c r="AJ1393" i="1"/>
  <c r="AI1393" i="1"/>
  <c r="AG1393" i="1"/>
  <c r="AE1393" i="1"/>
  <c r="AR1387" i="1"/>
  <c r="AO1387" i="1"/>
  <c r="AN1387" i="1"/>
  <c r="AM1387" i="1"/>
  <c r="AL1387" i="1"/>
  <c r="AJ1387" i="1"/>
  <c r="AI1387" i="1"/>
  <c r="AG1387" i="1"/>
  <c r="AE1387" i="1"/>
  <c r="AR1381" i="1"/>
  <c r="AO1381" i="1"/>
  <c r="AN1381" i="1"/>
  <c r="AM1381" i="1"/>
  <c r="AL1381" i="1"/>
  <c r="AJ1381" i="1"/>
  <c r="AI1381" i="1"/>
  <c r="AG1381" i="1"/>
  <c r="AE1381" i="1"/>
  <c r="AR1375" i="1"/>
  <c r="AO1375" i="1"/>
  <c r="AN1375" i="1"/>
  <c r="AM1375" i="1"/>
  <c r="AL1375" i="1"/>
  <c r="AJ1375" i="1"/>
  <c r="AI1375" i="1"/>
  <c r="AG1375" i="1"/>
  <c r="AE1375" i="1"/>
  <c r="AR1369" i="1"/>
  <c r="AO1369" i="1"/>
  <c r="AN1369" i="1"/>
  <c r="AM1369" i="1"/>
  <c r="AL1369" i="1"/>
  <c r="AJ1369" i="1"/>
  <c r="AI1369" i="1"/>
  <c r="AG1369" i="1"/>
  <c r="AE1369" i="1"/>
  <c r="AR1363" i="1"/>
  <c r="AO1363" i="1"/>
  <c r="AN1363" i="1"/>
  <c r="AM1363" i="1"/>
  <c r="AL1363" i="1"/>
  <c r="AJ1363" i="1"/>
  <c r="AI1363" i="1"/>
  <c r="AG1363" i="1"/>
  <c r="AE1363" i="1"/>
  <c r="AR1357" i="1"/>
  <c r="AO1357" i="1"/>
  <c r="AN1357" i="1"/>
  <c r="AM1357" i="1"/>
  <c r="AL1357" i="1"/>
  <c r="AJ1357" i="1"/>
  <c r="AI1357" i="1"/>
  <c r="AG1357" i="1"/>
  <c r="AE1357" i="1"/>
  <c r="AR1351" i="1"/>
  <c r="AO1351" i="1"/>
  <c r="AN1351" i="1"/>
  <c r="AM1351" i="1"/>
  <c r="AL1351" i="1"/>
  <c r="AJ1351" i="1"/>
  <c r="AI1351" i="1"/>
  <c r="AG1351" i="1"/>
  <c r="AE1351" i="1"/>
  <c r="AR1345" i="1"/>
  <c r="AO1345" i="1"/>
  <c r="AN1345" i="1"/>
  <c r="AM1345" i="1"/>
  <c r="AL1345" i="1"/>
  <c r="AJ1345" i="1"/>
  <c r="AI1345" i="1"/>
  <c r="AG1345" i="1"/>
  <c r="AE1345" i="1"/>
  <c r="AR1339" i="1"/>
  <c r="AO1339" i="1"/>
  <c r="AN1339" i="1"/>
  <c r="AM1339" i="1"/>
  <c r="AL1339" i="1"/>
  <c r="AJ1339" i="1"/>
  <c r="AI1339" i="1"/>
  <c r="AG1339" i="1"/>
  <c r="AE1339" i="1"/>
  <c r="AR1333" i="1"/>
  <c r="AO1333" i="1"/>
  <c r="AN1333" i="1"/>
  <c r="AM1333" i="1"/>
  <c r="AL1333" i="1"/>
  <c r="AJ1333" i="1"/>
  <c r="AI1333" i="1"/>
  <c r="AG1333" i="1"/>
  <c r="AE1333" i="1"/>
  <c r="AR1327" i="1"/>
  <c r="AO1327" i="1"/>
  <c r="AN1327" i="1"/>
  <c r="AM1327" i="1"/>
  <c r="AL1327" i="1"/>
  <c r="AJ1327" i="1"/>
  <c r="AI1327" i="1"/>
  <c r="AG1327" i="1"/>
  <c r="AE1327" i="1"/>
  <c r="AR1321" i="1"/>
  <c r="AO1321" i="1"/>
  <c r="AN1321" i="1"/>
  <c r="AM1321" i="1"/>
  <c r="AL1321" i="1"/>
  <c r="AJ1321" i="1"/>
  <c r="AI1321" i="1"/>
  <c r="AG1321" i="1"/>
  <c r="AE1321" i="1"/>
  <c r="AR1315" i="1"/>
  <c r="AO1315" i="1"/>
  <c r="AN1315" i="1"/>
  <c r="AM1315" i="1"/>
  <c r="AL1315" i="1"/>
  <c r="AJ1315" i="1"/>
  <c r="AI1315" i="1"/>
  <c r="AG1315" i="1"/>
  <c r="AE1315" i="1"/>
  <c r="AR1309" i="1"/>
  <c r="AO1309" i="1"/>
  <c r="AN1309" i="1"/>
  <c r="AM1309" i="1"/>
  <c r="AL1309" i="1"/>
  <c r="AJ1309" i="1"/>
  <c r="AI1309" i="1"/>
  <c r="AG1309" i="1"/>
  <c r="AE1309" i="1"/>
  <c r="AR1303" i="1"/>
  <c r="AO1303" i="1"/>
  <c r="AN1303" i="1"/>
  <c r="AM1303" i="1"/>
  <c r="AL1303" i="1"/>
  <c r="AJ1303" i="1"/>
  <c r="AI1303" i="1"/>
  <c r="AG1303" i="1"/>
  <c r="AE1303" i="1"/>
  <c r="AR1297" i="1"/>
  <c r="AO1297" i="1"/>
  <c r="AN1297" i="1"/>
  <c r="AM1297" i="1"/>
  <c r="AL1297" i="1"/>
  <c r="AJ1297" i="1"/>
  <c r="AI1297" i="1"/>
  <c r="AG1297" i="1"/>
  <c r="AE1297" i="1"/>
  <c r="AR1291" i="1"/>
  <c r="AO1291" i="1"/>
  <c r="AN1291" i="1"/>
  <c r="AM1291" i="1"/>
  <c r="AL1291" i="1"/>
  <c r="AJ1291" i="1"/>
  <c r="AI1291" i="1"/>
  <c r="AG1291" i="1"/>
  <c r="AE1291" i="1"/>
  <c r="AR1285" i="1"/>
  <c r="AO1285" i="1"/>
  <c r="AN1285" i="1"/>
  <c r="AM1285" i="1"/>
  <c r="AL1285" i="1"/>
  <c r="AJ1285" i="1"/>
  <c r="AI1285" i="1"/>
  <c r="AG1285" i="1"/>
  <c r="AE1285" i="1"/>
  <c r="AR1279" i="1"/>
  <c r="AO1279" i="1"/>
  <c r="AN1279" i="1"/>
  <c r="AM1279" i="1"/>
  <c r="AL1279" i="1"/>
  <c r="AJ1279" i="1"/>
  <c r="AI1279" i="1"/>
  <c r="AG1279" i="1"/>
  <c r="AE1279" i="1"/>
  <c r="AR1273" i="1"/>
  <c r="AO1273" i="1"/>
  <c r="AN1273" i="1"/>
  <c r="AM1273" i="1"/>
  <c r="AL1273" i="1"/>
  <c r="AJ1273" i="1"/>
  <c r="AI1273" i="1"/>
  <c r="AG1273" i="1"/>
  <c r="AE1273" i="1"/>
  <c r="AR1267" i="1"/>
  <c r="AO1267" i="1"/>
  <c r="AN1267" i="1"/>
  <c r="AM1267" i="1"/>
  <c r="AL1267" i="1"/>
  <c r="AJ1267" i="1"/>
  <c r="AI1267" i="1"/>
  <c r="AG1267" i="1"/>
  <c r="AE1267" i="1"/>
  <c r="AR1261" i="1"/>
  <c r="AO1261" i="1"/>
  <c r="AN1261" i="1"/>
  <c r="AM1261" i="1"/>
  <c r="AL1261" i="1"/>
  <c r="AJ1261" i="1"/>
  <c r="AI1261" i="1"/>
  <c r="AG1261" i="1"/>
  <c r="AE1261" i="1"/>
  <c r="AR1255" i="1"/>
  <c r="AO1255" i="1"/>
  <c r="AN1255" i="1"/>
  <c r="AM1255" i="1"/>
  <c r="AL1255" i="1"/>
  <c r="AJ1255" i="1"/>
  <c r="AI1255" i="1"/>
  <c r="AG1255" i="1"/>
  <c r="AE1255" i="1"/>
  <c r="AR1249" i="1"/>
  <c r="AO1249" i="1"/>
  <c r="AN1249" i="1"/>
  <c r="AM1249" i="1"/>
  <c r="AL1249" i="1"/>
  <c r="AJ1249" i="1"/>
  <c r="AI1249" i="1"/>
  <c r="AG1249" i="1"/>
  <c r="AE1249" i="1"/>
  <c r="AR1243" i="1"/>
  <c r="AO1243" i="1"/>
  <c r="AN1243" i="1"/>
  <c r="AM1243" i="1"/>
  <c r="AL1243" i="1"/>
  <c r="AJ1243" i="1"/>
  <c r="AI1243" i="1"/>
  <c r="AG1243" i="1"/>
  <c r="AE1243" i="1"/>
  <c r="AR1237" i="1"/>
  <c r="AO1237" i="1"/>
  <c r="AN1237" i="1"/>
  <c r="AM1237" i="1"/>
  <c r="AL1237" i="1"/>
  <c r="AJ1237" i="1"/>
  <c r="AI1237" i="1"/>
  <c r="AG1237" i="1"/>
  <c r="AE1237" i="1"/>
  <c r="AR1231" i="1"/>
  <c r="AO1231" i="1"/>
  <c r="AN1231" i="1"/>
  <c r="AM1231" i="1"/>
  <c r="AL1231" i="1"/>
  <c r="AJ1231" i="1"/>
  <c r="AI1231" i="1"/>
  <c r="AG1231" i="1"/>
  <c r="AE1231" i="1"/>
  <c r="AR1225" i="1"/>
  <c r="AO1225" i="1"/>
  <c r="AN1225" i="1"/>
  <c r="AM1225" i="1"/>
  <c r="AL1225" i="1"/>
  <c r="AJ1225" i="1"/>
  <c r="AI1225" i="1"/>
  <c r="AG1225" i="1"/>
  <c r="AE1225" i="1"/>
  <c r="AR1219" i="1"/>
  <c r="AO1219" i="1"/>
  <c r="AN1219" i="1"/>
  <c r="AM1219" i="1"/>
  <c r="AL1219" i="1"/>
  <c r="AJ1219" i="1"/>
  <c r="AI1219" i="1"/>
  <c r="AG1219" i="1"/>
  <c r="AE1219" i="1"/>
  <c r="AR1213" i="1"/>
  <c r="AO1213" i="1"/>
  <c r="AN1213" i="1"/>
  <c r="AM1213" i="1"/>
  <c r="AL1213" i="1"/>
  <c r="AJ1213" i="1"/>
  <c r="AI1213" i="1"/>
  <c r="AG1213" i="1"/>
  <c r="AE1213" i="1"/>
  <c r="AR1207" i="1"/>
  <c r="AO1207" i="1"/>
  <c r="AN1207" i="1"/>
  <c r="AM1207" i="1"/>
  <c r="AL1207" i="1"/>
  <c r="AJ1207" i="1"/>
  <c r="AI1207" i="1"/>
  <c r="AG1207" i="1"/>
  <c r="AE1207" i="1"/>
  <c r="AR1201" i="1"/>
  <c r="AO1201" i="1"/>
  <c r="AN1201" i="1"/>
  <c r="AM1201" i="1"/>
  <c r="AL1201" i="1"/>
  <c r="AJ1201" i="1"/>
  <c r="AI1201" i="1"/>
  <c r="AG1201" i="1"/>
  <c r="AE1201" i="1"/>
  <c r="AR1195" i="1"/>
  <c r="AO1195" i="1"/>
  <c r="AN1195" i="1"/>
  <c r="AM1195" i="1"/>
  <c r="AL1195" i="1"/>
  <c r="AJ1195" i="1"/>
  <c r="AI1195" i="1"/>
  <c r="AG1195" i="1"/>
  <c r="AE1195" i="1"/>
  <c r="AR1189" i="1"/>
  <c r="AO1189" i="1"/>
  <c r="AN1189" i="1"/>
  <c r="AM1189" i="1"/>
  <c r="AL1189" i="1"/>
  <c r="AJ1189" i="1"/>
  <c r="AI1189" i="1"/>
  <c r="AG1189" i="1"/>
  <c r="AE1189" i="1"/>
  <c r="AR1183" i="1"/>
  <c r="AO1183" i="1"/>
  <c r="AN1183" i="1"/>
  <c r="AM1183" i="1"/>
  <c r="AL1183" i="1"/>
  <c r="AJ1183" i="1"/>
  <c r="AI1183" i="1"/>
  <c r="AG1183" i="1"/>
  <c r="AE1183" i="1"/>
  <c r="AR1177" i="1"/>
  <c r="AO1177" i="1"/>
  <c r="AN1177" i="1"/>
  <c r="AM1177" i="1"/>
  <c r="AL1177" i="1"/>
  <c r="AJ1177" i="1"/>
  <c r="AI1177" i="1"/>
  <c r="AG1177" i="1"/>
  <c r="AE1177" i="1"/>
  <c r="AR1171" i="1"/>
  <c r="AO1171" i="1"/>
  <c r="AN1171" i="1"/>
  <c r="AM1171" i="1"/>
  <c r="AL1171" i="1"/>
  <c r="AJ1171" i="1"/>
  <c r="AI1171" i="1"/>
  <c r="AG1171" i="1"/>
  <c r="AE1171" i="1"/>
  <c r="AR1165" i="1"/>
  <c r="AO1165" i="1"/>
  <c r="AN1165" i="1"/>
  <c r="AM1165" i="1"/>
  <c r="AL1165" i="1"/>
  <c r="AJ1165" i="1"/>
  <c r="AI1165" i="1"/>
  <c r="AG1165" i="1"/>
  <c r="AE1165" i="1"/>
  <c r="AR1159" i="1"/>
  <c r="AO1159" i="1"/>
  <c r="AN1159" i="1"/>
  <c r="AM1159" i="1"/>
  <c r="AL1159" i="1"/>
  <c r="AJ1159" i="1"/>
  <c r="AI1159" i="1"/>
  <c r="AG1159" i="1"/>
  <c r="AE1159" i="1"/>
  <c r="AR1153" i="1"/>
  <c r="AO1153" i="1"/>
  <c r="AN1153" i="1"/>
  <c r="AM1153" i="1"/>
  <c r="AL1153" i="1"/>
  <c r="AJ1153" i="1"/>
  <c r="AI1153" i="1"/>
  <c r="AG1153" i="1"/>
  <c r="AE1153" i="1"/>
  <c r="AR1147" i="1"/>
  <c r="AO1147" i="1"/>
  <c r="AN1147" i="1"/>
  <c r="AM1147" i="1"/>
  <c r="AL1147" i="1"/>
  <c r="AJ1147" i="1"/>
  <c r="AI1147" i="1"/>
  <c r="AG1147" i="1"/>
  <c r="AE1147" i="1"/>
  <c r="AR1141" i="1"/>
  <c r="AO1141" i="1"/>
  <c r="AN1141" i="1"/>
  <c r="AM1141" i="1"/>
  <c r="AL1141" i="1"/>
  <c r="AJ1141" i="1"/>
  <c r="AI1141" i="1"/>
  <c r="AG1141" i="1"/>
  <c r="AE1141" i="1"/>
  <c r="AR1135" i="1"/>
  <c r="AO1135" i="1"/>
  <c r="AN1135" i="1"/>
  <c r="AM1135" i="1"/>
  <c r="AL1135" i="1"/>
  <c r="AJ1135" i="1"/>
  <c r="AI1135" i="1"/>
  <c r="AG1135" i="1"/>
  <c r="AE1135" i="1"/>
  <c r="AR1129" i="1"/>
  <c r="AO1129" i="1"/>
  <c r="AN1129" i="1"/>
  <c r="AM1129" i="1"/>
  <c r="AL1129" i="1"/>
  <c r="AJ1129" i="1"/>
  <c r="AI1129" i="1"/>
  <c r="AG1129" i="1"/>
  <c r="AE1129" i="1"/>
  <c r="AR1123" i="1"/>
  <c r="AO1123" i="1"/>
  <c r="AN1123" i="1"/>
  <c r="AM1123" i="1"/>
  <c r="AL1123" i="1"/>
  <c r="AJ1123" i="1"/>
  <c r="AI1123" i="1"/>
  <c r="AG1123" i="1"/>
  <c r="AE1123" i="1"/>
  <c r="AR1117" i="1"/>
  <c r="AO1117" i="1"/>
  <c r="AN1117" i="1"/>
  <c r="AM1117" i="1"/>
  <c r="AL1117" i="1"/>
  <c r="AJ1117" i="1"/>
  <c r="AI1117" i="1"/>
  <c r="AG1117" i="1"/>
  <c r="AE1117" i="1"/>
  <c r="AR1111" i="1"/>
  <c r="AO1111" i="1"/>
  <c r="AN1111" i="1"/>
  <c r="AM1111" i="1"/>
  <c r="AL1111" i="1"/>
  <c r="AJ1111" i="1"/>
  <c r="AI1111" i="1"/>
  <c r="AG1111" i="1"/>
  <c r="AE1111" i="1"/>
  <c r="AR1105" i="1"/>
  <c r="AO1105" i="1"/>
  <c r="AN1105" i="1"/>
  <c r="AM1105" i="1"/>
  <c r="AL1105" i="1"/>
  <c r="AJ1105" i="1"/>
  <c r="AI1105" i="1"/>
  <c r="AG1105" i="1"/>
  <c r="AE1105" i="1"/>
  <c r="AR1099" i="1"/>
  <c r="AO1099" i="1"/>
  <c r="AN1099" i="1"/>
  <c r="AM1099" i="1"/>
  <c r="AL1099" i="1"/>
  <c r="AJ1099" i="1"/>
  <c r="AI1099" i="1"/>
  <c r="AG1099" i="1"/>
  <c r="AE1099" i="1"/>
  <c r="AR1093" i="1"/>
  <c r="AO1093" i="1"/>
  <c r="AN1093" i="1"/>
  <c r="AM1093" i="1"/>
  <c r="AL1093" i="1"/>
  <c r="AJ1093" i="1"/>
  <c r="AI1093" i="1"/>
  <c r="AG1093" i="1"/>
  <c r="AE1093" i="1"/>
  <c r="AR1087" i="1"/>
  <c r="AO1087" i="1"/>
  <c r="AN1087" i="1"/>
  <c r="AM1087" i="1"/>
  <c r="AL1087" i="1"/>
  <c r="AJ1087" i="1"/>
  <c r="AI1087" i="1"/>
  <c r="AG1087" i="1"/>
  <c r="AE1087" i="1"/>
  <c r="AR1081" i="1"/>
  <c r="AO1081" i="1"/>
  <c r="AN1081" i="1"/>
  <c r="AM1081" i="1"/>
  <c r="AL1081" i="1"/>
  <c r="AJ1081" i="1"/>
  <c r="AI1081" i="1"/>
  <c r="AG1081" i="1"/>
  <c r="AE1081" i="1"/>
  <c r="AR1075" i="1"/>
  <c r="AO1075" i="1"/>
  <c r="AN1075" i="1"/>
  <c r="AM1075" i="1"/>
  <c r="AL1075" i="1"/>
  <c r="AJ1075" i="1"/>
  <c r="AI1075" i="1"/>
  <c r="AG1075" i="1"/>
  <c r="AE1075" i="1"/>
  <c r="AR1069" i="1"/>
  <c r="AO1069" i="1"/>
  <c r="AN1069" i="1"/>
  <c r="AM1069" i="1"/>
  <c r="AL1069" i="1"/>
  <c r="AJ1069" i="1"/>
  <c r="AI1069" i="1"/>
  <c r="AG1069" i="1"/>
  <c r="AE1069" i="1"/>
  <c r="AR1063" i="1"/>
  <c r="AO1063" i="1"/>
  <c r="AN1063" i="1"/>
  <c r="AM1063" i="1"/>
  <c r="AL1063" i="1"/>
  <c r="AJ1063" i="1"/>
  <c r="AI1063" i="1"/>
  <c r="AG1063" i="1"/>
  <c r="AE1063" i="1"/>
  <c r="AR1057" i="1"/>
  <c r="AO1057" i="1"/>
  <c r="AN1057" i="1"/>
  <c r="AM1057" i="1"/>
  <c r="AL1057" i="1"/>
  <c r="AJ1057" i="1"/>
  <c r="AI1057" i="1"/>
  <c r="AG1057" i="1"/>
  <c r="AE1057" i="1"/>
  <c r="AR1051" i="1"/>
  <c r="AO1051" i="1"/>
  <c r="AN1051" i="1"/>
  <c r="AM1051" i="1"/>
  <c r="AL1051" i="1"/>
  <c r="AJ1051" i="1"/>
  <c r="AI1051" i="1"/>
  <c r="AG1051" i="1"/>
  <c r="AE1051" i="1"/>
  <c r="AR1045" i="1"/>
  <c r="AO1045" i="1"/>
  <c r="AN1045" i="1"/>
  <c r="AM1045" i="1"/>
  <c r="AL1045" i="1"/>
  <c r="AJ1045" i="1"/>
  <c r="AI1045" i="1"/>
  <c r="AG1045" i="1"/>
  <c r="AE1045" i="1"/>
  <c r="AR1039" i="1"/>
  <c r="AO1039" i="1"/>
  <c r="AN1039" i="1"/>
  <c r="AM1039" i="1"/>
  <c r="AL1039" i="1"/>
  <c r="AJ1039" i="1"/>
  <c r="AI1039" i="1"/>
  <c r="AG1039" i="1"/>
  <c r="AE1039" i="1"/>
  <c r="AR1033" i="1"/>
  <c r="AO1033" i="1"/>
  <c r="AN1033" i="1"/>
  <c r="AM1033" i="1"/>
  <c r="AL1033" i="1"/>
  <c r="AJ1033" i="1"/>
  <c r="AI1033" i="1"/>
  <c r="AG1033" i="1"/>
  <c r="AE1033" i="1"/>
  <c r="AR1027" i="1"/>
  <c r="AO1027" i="1"/>
  <c r="AN1027" i="1"/>
  <c r="AM1027" i="1"/>
  <c r="AL1027" i="1"/>
  <c r="AJ1027" i="1"/>
  <c r="AI1027" i="1"/>
  <c r="AG1027" i="1"/>
  <c r="AE1027" i="1"/>
  <c r="AR1021" i="1"/>
  <c r="AO1021" i="1"/>
  <c r="AN1021" i="1"/>
  <c r="AM1021" i="1"/>
  <c r="AL1021" i="1"/>
  <c r="AJ1021" i="1"/>
  <c r="AI1021" i="1"/>
  <c r="AG1021" i="1"/>
  <c r="AE1021" i="1"/>
  <c r="AR1015" i="1"/>
  <c r="AO1015" i="1"/>
  <c r="AN1015" i="1"/>
  <c r="AM1015" i="1"/>
  <c r="AL1015" i="1"/>
  <c r="AJ1015" i="1"/>
  <c r="AI1015" i="1"/>
  <c r="AG1015" i="1"/>
  <c r="AE1015" i="1"/>
  <c r="AR1009" i="1"/>
  <c r="AO1009" i="1"/>
  <c r="AN1009" i="1"/>
  <c r="AM1009" i="1"/>
  <c r="AL1009" i="1"/>
  <c r="AJ1009" i="1"/>
  <c r="AI1009" i="1"/>
  <c r="AG1009" i="1"/>
  <c r="AE1009" i="1"/>
  <c r="AR1003" i="1"/>
  <c r="AO1003" i="1"/>
  <c r="AN1003" i="1"/>
  <c r="AM1003" i="1"/>
  <c r="AL1003" i="1"/>
  <c r="AJ1003" i="1"/>
  <c r="AI1003" i="1"/>
  <c r="AG1003" i="1"/>
  <c r="AE1003" i="1"/>
  <c r="AR997" i="1"/>
  <c r="AO997" i="1"/>
  <c r="AN997" i="1"/>
  <c r="AM997" i="1"/>
  <c r="AL997" i="1"/>
  <c r="AJ997" i="1"/>
  <c r="AI997" i="1"/>
  <c r="AG997" i="1"/>
  <c r="AE997" i="1"/>
  <c r="AR991" i="1"/>
  <c r="AO991" i="1"/>
  <c r="AN991" i="1"/>
  <c r="AM991" i="1"/>
  <c r="AL991" i="1"/>
  <c r="AJ991" i="1"/>
  <c r="AI991" i="1"/>
  <c r="AG991" i="1"/>
  <c r="AE991" i="1"/>
  <c r="AR985" i="1"/>
  <c r="AO985" i="1"/>
  <c r="AN985" i="1"/>
  <c r="AM985" i="1"/>
  <c r="AL985" i="1"/>
  <c r="AJ985" i="1"/>
  <c r="AI985" i="1"/>
  <c r="AG985" i="1"/>
  <c r="AE985" i="1"/>
  <c r="AR979" i="1"/>
  <c r="AO979" i="1"/>
  <c r="AN979" i="1"/>
  <c r="AM979" i="1"/>
  <c r="AL979" i="1"/>
  <c r="AJ979" i="1"/>
  <c r="AI979" i="1"/>
  <c r="AG979" i="1"/>
  <c r="AE979" i="1"/>
  <c r="AR973" i="1"/>
  <c r="AO973" i="1"/>
  <c r="AN973" i="1"/>
  <c r="AM973" i="1"/>
  <c r="AL973" i="1"/>
  <c r="AJ973" i="1"/>
  <c r="AI973" i="1"/>
  <c r="AG973" i="1"/>
  <c r="AE973" i="1"/>
  <c r="AR967" i="1"/>
  <c r="AO967" i="1"/>
  <c r="AN967" i="1"/>
  <c r="AM967" i="1"/>
  <c r="AL967" i="1"/>
  <c r="AJ967" i="1"/>
  <c r="AI967" i="1"/>
  <c r="AG967" i="1"/>
  <c r="AE967" i="1"/>
  <c r="AR961" i="1"/>
  <c r="AO961" i="1"/>
  <c r="AN961" i="1"/>
  <c r="AM961" i="1"/>
  <c r="AL961" i="1"/>
  <c r="AJ961" i="1"/>
  <c r="AI961" i="1"/>
  <c r="AG961" i="1"/>
  <c r="AE961" i="1"/>
  <c r="AR955" i="1"/>
  <c r="AO955" i="1"/>
  <c r="AN955" i="1"/>
  <c r="AM955" i="1"/>
  <c r="AL955" i="1"/>
  <c r="AJ955" i="1"/>
  <c r="AI955" i="1"/>
  <c r="AG955" i="1"/>
  <c r="AE955" i="1"/>
  <c r="AR949" i="1"/>
  <c r="AO949" i="1"/>
  <c r="AN949" i="1"/>
  <c r="AM949" i="1"/>
  <c r="AL949" i="1"/>
  <c r="AJ949" i="1"/>
  <c r="AI949" i="1"/>
  <c r="AG949" i="1"/>
  <c r="AE949" i="1"/>
  <c r="AR943" i="1"/>
  <c r="AO943" i="1"/>
  <c r="AN943" i="1"/>
  <c r="AM943" i="1"/>
  <c r="AL943" i="1"/>
  <c r="AJ943" i="1"/>
  <c r="AI943" i="1"/>
  <c r="AG943" i="1"/>
  <c r="AE943" i="1"/>
  <c r="AR937" i="1"/>
  <c r="AO937" i="1"/>
  <c r="AN937" i="1"/>
  <c r="AM937" i="1"/>
  <c r="AL937" i="1"/>
  <c r="AJ937" i="1"/>
  <c r="AI937" i="1"/>
  <c r="AG937" i="1"/>
  <c r="AE937" i="1"/>
  <c r="AR931" i="1"/>
  <c r="AO931" i="1"/>
  <c r="AN931" i="1"/>
  <c r="AM931" i="1"/>
  <c r="AL931" i="1"/>
  <c r="AJ931" i="1"/>
  <c r="AI931" i="1"/>
  <c r="AG931" i="1"/>
  <c r="AE931" i="1"/>
  <c r="AR925" i="1"/>
  <c r="AO925" i="1"/>
  <c r="AN925" i="1"/>
  <c r="AM925" i="1"/>
  <c r="AL925" i="1"/>
  <c r="AJ925" i="1"/>
  <c r="AI925" i="1"/>
  <c r="AG925" i="1"/>
  <c r="AE925" i="1"/>
  <c r="AR919" i="1"/>
  <c r="AO919" i="1"/>
  <c r="AN919" i="1"/>
  <c r="AM919" i="1"/>
  <c r="AL919" i="1"/>
  <c r="AJ919" i="1"/>
  <c r="AI919" i="1"/>
  <c r="AG919" i="1"/>
  <c r="AE919" i="1"/>
  <c r="AR913" i="1"/>
  <c r="AO913" i="1"/>
  <c r="AN913" i="1"/>
  <c r="AM913" i="1"/>
  <c r="AL913" i="1"/>
  <c r="AJ913" i="1"/>
  <c r="AI913" i="1"/>
  <c r="AG913" i="1"/>
  <c r="AE913" i="1"/>
  <c r="AR907" i="1"/>
  <c r="AO907" i="1"/>
  <c r="AN907" i="1"/>
  <c r="AM907" i="1"/>
  <c r="AL907" i="1"/>
  <c r="AJ907" i="1"/>
  <c r="AI907" i="1"/>
  <c r="AG907" i="1"/>
  <c r="AE907" i="1"/>
  <c r="AR901" i="1"/>
  <c r="AO901" i="1"/>
  <c r="AN901" i="1"/>
  <c r="AM901" i="1"/>
  <c r="AL901" i="1"/>
  <c r="AJ901" i="1"/>
  <c r="AI901" i="1"/>
  <c r="AG901" i="1"/>
  <c r="AE901" i="1"/>
  <c r="AR895" i="1"/>
  <c r="AO895" i="1"/>
  <c r="AN895" i="1"/>
  <c r="AM895" i="1"/>
  <c r="AL895" i="1"/>
  <c r="AJ895" i="1"/>
  <c r="AI895" i="1"/>
  <c r="AG895" i="1"/>
  <c r="AE895" i="1"/>
  <c r="AR889" i="1"/>
  <c r="AO889" i="1"/>
  <c r="AN889" i="1"/>
  <c r="AM889" i="1"/>
  <c r="AL889" i="1"/>
  <c r="AJ889" i="1"/>
  <c r="AI889" i="1"/>
  <c r="AG889" i="1"/>
  <c r="AE889" i="1"/>
  <c r="AR883" i="1"/>
  <c r="AO883" i="1"/>
  <c r="AN883" i="1"/>
  <c r="AM883" i="1"/>
  <c r="AL883" i="1"/>
  <c r="AJ883" i="1"/>
  <c r="AI883" i="1"/>
  <c r="AG883" i="1"/>
  <c r="AE883" i="1"/>
  <c r="AR877" i="1"/>
  <c r="AO877" i="1"/>
  <c r="AN877" i="1"/>
  <c r="AM877" i="1"/>
  <c r="AL877" i="1"/>
  <c r="AJ877" i="1"/>
  <c r="AI877" i="1"/>
  <c r="AG877" i="1"/>
  <c r="AE877" i="1"/>
  <c r="AR871" i="1"/>
  <c r="AO871" i="1"/>
  <c r="AN871" i="1"/>
  <c r="AM871" i="1"/>
  <c r="AL871" i="1"/>
  <c r="AJ871" i="1"/>
  <c r="AI871" i="1"/>
  <c r="AG871" i="1"/>
  <c r="AE871" i="1"/>
  <c r="AR865" i="1"/>
  <c r="AO865" i="1"/>
  <c r="AN865" i="1"/>
  <c r="AM865" i="1"/>
  <c r="AL865" i="1"/>
  <c r="AJ865" i="1"/>
  <c r="AI865" i="1"/>
  <c r="AG865" i="1"/>
  <c r="AE865" i="1"/>
  <c r="AR859" i="1"/>
  <c r="AO859" i="1"/>
  <c r="AN859" i="1"/>
  <c r="AM859" i="1"/>
  <c r="AL859" i="1"/>
  <c r="AJ859" i="1"/>
  <c r="AI859" i="1"/>
  <c r="AG859" i="1"/>
  <c r="AE859" i="1"/>
  <c r="AR853" i="1"/>
  <c r="AO853" i="1"/>
  <c r="AN853" i="1"/>
  <c r="AM853" i="1"/>
  <c r="AL853" i="1"/>
  <c r="AJ853" i="1"/>
  <c r="AI853" i="1"/>
  <c r="AG853" i="1"/>
  <c r="AE853" i="1"/>
  <c r="AR847" i="1"/>
  <c r="AO847" i="1"/>
  <c r="AN847" i="1"/>
  <c r="AM847" i="1"/>
  <c r="AL847" i="1"/>
  <c r="AJ847" i="1"/>
  <c r="AI847" i="1"/>
  <c r="AG847" i="1"/>
  <c r="AE847" i="1"/>
  <c r="AR841" i="1"/>
  <c r="AO841" i="1"/>
  <c r="AN841" i="1"/>
  <c r="AM841" i="1"/>
  <c r="AL841" i="1"/>
  <c r="AJ841" i="1"/>
  <c r="AI841" i="1"/>
  <c r="AG841" i="1"/>
  <c r="AE841" i="1"/>
  <c r="AR835" i="1"/>
  <c r="AO835" i="1"/>
  <c r="AN835" i="1"/>
  <c r="AM835" i="1"/>
  <c r="AL835" i="1"/>
  <c r="AJ835" i="1"/>
  <c r="AI835" i="1"/>
  <c r="AG835" i="1"/>
  <c r="AE835" i="1"/>
  <c r="AR829" i="1"/>
  <c r="AO829" i="1"/>
  <c r="AN829" i="1"/>
  <c r="AM829" i="1"/>
  <c r="AL829" i="1"/>
  <c r="AJ829" i="1"/>
  <c r="AI829" i="1"/>
  <c r="AG829" i="1"/>
  <c r="AE829" i="1"/>
  <c r="AR823" i="1"/>
  <c r="AO823" i="1"/>
  <c r="AN823" i="1"/>
  <c r="AM823" i="1"/>
  <c r="AL823" i="1"/>
  <c r="AJ823" i="1"/>
  <c r="AI823" i="1"/>
  <c r="AG823" i="1"/>
  <c r="AE823" i="1"/>
  <c r="AR817" i="1"/>
  <c r="AO817" i="1"/>
  <c r="AN817" i="1"/>
  <c r="AM817" i="1"/>
  <c r="AL817" i="1"/>
  <c r="AJ817" i="1"/>
  <c r="AI817" i="1"/>
  <c r="AG817" i="1"/>
  <c r="AE817" i="1"/>
  <c r="AR811" i="1"/>
  <c r="AO811" i="1"/>
  <c r="AN811" i="1"/>
  <c r="AM811" i="1"/>
  <c r="AL811" i="1"/>
  <c r="AJ811" i="1"/>
  <c r="AI811" i="1"/>
  <c r="AG811" i="1"/>
  <c r="AE811" i="1"/>
  <c r="AR805" i="1"/>
  <c r="AO805" i="1"/>
  <c r="AN805" i="1"/>
  <c r="AM805" i="1"/>
  <c r="AL805" i="1"/>
  <c r="AJ805" i="1"/>
  <c r="AI805" i="1"/>
  <c r="AG805" i="1"/>
  <c r="AE805" i="1"/>
  <c r="AR799" i="1"/>
  <c r="AO799" i="1"/>
  <c r="AN799" i="1"/>
  <c r="AM799" i="1"/>
  <c r="AL799" i="1"/>
  <c r="AJ799" i="1"/>
  <c r="AI799" i="1"/>
  <c r="AG799" i="1"/>
  <c r="AE799" i="1"/>
  <c r="AR793" i="1"/>
  <c r="AO793" i="1"/>
  <c r="AN793" i="1"/>
  <c r="AM793" i="1"/>
  <c r="AL793" i="1"/>
  <c r="AJ793" i="1"/>
  <c r="AI793" i="1"/>
  <c r="AG793" i="1"/>
  <c r="AE793" i="1"/>
  <c r="AR787" i="1"/>
  <c r="AO787" i="1"/>
  <c r="AN787" i="1"/>
  <c r="AM787" i="1"/>
  <c r="AL787" i="1"/>
  <c r="AJ787" i="1"/>
  <c r="AI787" i="1"/>
  <c r="AG787" i="1"/>
  <c r="AE787" i="1"/>
  <c r="AR781" i="1"/>
  <c r="AO781" i="1"/>
  <c r="AN781" i="1"/>
  <c r="AM781" i="1"/>
  <c r="AL781" i="1"/>
  <c r="AJ781" i="1"/>
  <c r="AI781" i="1"/>
  <c r="AG781" i="1"/>
  <c r="AE781" i="1"/>
  <c r="AR775" i="1"/>
  <c r="AO775" i="1"/>
  <c r="AN775" i="1"/>
  <c r="AM775" i="1"/>
  <c r="AL775" i="1"/>
  <c r="AJ775" i="1"/>
  <c r="AI775" i="1"/>
  <c r="AG775" i="1"/>
  <c r="AE775" i="1"/>
  <c r="AR769" i="1"/>
  <c r="AO769" i="1"/>
  <c r="AN769" i="1"/>
  <c r="AM769" i="1"/>
  <c r="AL769" i="1"/>
  <c r="AJ769" i="1"/>
  <c r="AI769" i="1"/>
  <c r="AG769" i="1"/>
  <c r="AE769" i="1"/>
  <c r="AR763" i="1"/>
  <c r="AO763" i="1"/>
  <c r="AN763" i="1"/>
  <c r="AM763" i="1"/>
  <c r="AL763" i="1"/>
  <c r="AJ763" i="1"/>
  <c r="AI763" i="1"/>
  <c r="AG763" i="1"/>
  <c r="AE763" i="1"/>
  <c r="AR757" i="1"/>
  <c r="AO757" i="1"/>
  <c r="AN757" i="1"/>
  <c r="AM757" i="1"/>
  <c r="AL757" i="1"/>
  <c r="AJ757" i="1"/>
  <c r="AI757" i="1"/>
  <c r="AG757" i="1"/>
  <c r="AE757" i="1"/>
  <c r="AR751" i="1"/>
  <c r="AO751" i="1"/>
  <c r="AN751" i="1"/>
  <c r="AM751" i="1"/>
  <c r="AL751" i="1"/>
  <c r="AJ751" i="1"/>
  <c r="AI751" i="1"/>
  <c r="AG751" i="1"/>
  <c r="AE751" i="1"/>
  <c r="AR745" i="1"/>
  <c r="AO745" i="1"/>
  <c r="AN745" i="1"/>
  <c r="AM745" i="1"/>
  <c r="AL745" i="1"/>
  <c r="AJ745" i="1"/>
  <c r="AI745" i="1"/>
  <c r="AG745" i="1"/>
  <c r="AE745" i="1"/>
  <c r="AR739" i="1"/>
  <c r="AO739" i="1"/>
  <c r="AN739" i="1"/>
  <c r="AM739" i="1"/>
  <c r="AL739" i="1"/>
  <c r="AJ739" i="1"/>
  <c r="AI739" i="1"/>
  <c r="AG739" i="1"/>
  <c r="AE739" i="1"/>
  <c r="AR733" i="1"/>
  <c r="AO733" i="1"/>
  <c r="AN733" i="1"/>
  <c r="AM733" i="1"/>
  <c r="AL733" i="1"/>
  <c r="AJ733" i="1"/>
  <c r="AI733" i="1"/>
  <c r="AG733" i="1"/>
  <c r="AE733" i="1"/>
  <c r="AR727" i="1"/>
  <c r="AO727" i="1"/>
  <c r="AN727" i="1"/>
  <c r="AM727" i="1"/>
  <c r="AL727" i="1"/>
  <c r="AJ727" i="1"/>
  <c r="AI727" i="1"/>
  <c r="AG727" i="1"/>
  <c r="AE727" i="1"/>
  <c r="AR721" i="1"/>
  <c r="AO721" i="1"/>
  <c r="AN721" i="1"/>
  <c r="AM721" i="1"/>
  <c r="AL721" i="1"/>
  <c r="AJ721" i="1"/>
  <c r="AI721" i="1"/>
  <c r="AG721" i="1"/>
  <c r="AE721" i="1"/>
  <c r="AR715" i="1"/>
  <c r="AO715" i="1"/>
  <c r="AN715" i="1"/>
  <c r="AM715" i="1"/>
  <c r="AL715" i="1"/>
  <c r="AJ715" i="1"/>
  <c r="AI715" i="1"/>
  <c r="AG715" i="1"/>
  <c r="AE715" i="1"/>
  <c r="AR709" i="1"/>
  <c r="AO709" i="1"/>
  <c r="AN709" i="1"/>
  <c r="AM709" i="1"/>
  <c r="AL709" i="1"/>
  <c r="AJ709" i="1"/>
  <c r="AI709" i="1"/>
  <c r="AG709" i="1"/>
  <c r="AE709" i="1"/>
  <c r="AR703" i="1"/>
  <c r="AO703" i="1"/>
  <c r="AN703" i="1"/>
  <c r="AM703" i="1"/>
  <c r="AL703" i="1"/>
  <c r="AJ703" i="1"/>
  <c r="AI703" i="1"/>
  <c r="AG703" i="1"/>
  <c r="AE703" i="1"/>
  <c r="AR697" i="1"/>
  <c r="AO697" i="1"/>
  <c r="AN697" i="1"/>
  <c r="AM697" i="1"/>
  <c r="AL697" i="1"/>
  <c r="AJ697" i="1"/>
  <c r="AI697" i="1"/>
  <c r="AG697" i="1"/>
  <c r="AE697" i="1"/>
  <c r="AR691" i="1"/>
  <c r="AO691" i="1"/>
  <c r="AN691" i="1"/>
  <c r="AM691" i="1"/>
  <c r="AL691" i="1"/>
  <c r="AJ691" i="1"/>
  <c r="AI691" i="1"/>
  <c r="AG691" i="1"/>
  <c r="AE691" i="1"/>
  <c r="AR685" i="1"/>
  <c r="AO685" i="1"/>
  <c r="AN685" i="1"/>
  <c r="AM685" i="1"/>
  <c r="AL685" i="1"/>
  <c r="AJ685" i="1"/>
  <c r="AI685" i="1"/>
  <c r="AG685" i="1"/>
  <c r="AE685" i="1"/>
  <c r="AR679" i="1"/>
  <c r="AO679" i="1"/>
  <c r="AN679" i="1"/>
  <c r="AM679" i="1"/>
  <c r="AL679" i="1"/>
  <c r="AJ679" i="1"/>
  <c r="AI679" i="1"/>
  <c r="AG679" i="1"/>
  <c r="AE679" i="1"/>
  <c r="AR673" i="1"/>
  <c r="AO673" i="1"/>
  <c r="AN673" i="1"/>
  <c r="AM673" i="1"/>
  <c r="AL673" i="1"/>
  <c r="AJ673" i="1"/>
  <c r="AI673" i="1"/>
  <c r="AG673" i="1"/>
  <c r="AE673" i="1"/>
  <c r="AR667" i="1"/>
  <c r="AO667" i="1"/>
  <c r="AN667" i="1"/>
  <c r="AM667" i="1"/>
  <c r="AL667" i="1"/>
  <c r="AJ667" i="1"/>
  <c r="AI667" i="1"/>
  <c r="AG667" i="1"/>
  <c r="AE667" i="1"/>
  <c r="AR661" i="1"/>
  <c r="AO661" i="1"/>
  <c r="AN661" i="1"/>
  <c r="AM661" i="1"/>
  <c r="AL661" i="1"/>
  <c r="AJ661" i="1"/>
  <c r="AI661" i="1"/>
  <c r="AG661" i="1"/>
  <c r="AE661" i="1"/>
  <c r="AR655" i="1"/>
  <c r="AO655" i="1"/>
  <c r="AN655" i="1"/>
  <c r="AM655" i="1"/>
  <c r="AL655" i="1"/>
  <c r="AJ655" i="1"/>
  <c r="AI655" i="1"/>
  <c r="AG655" i="1"/>
  <c r="AE655" i="1"/>
  <c r="AR649" i="1"/>
  <c r="AO649" i="1"/>
  <c r="AN649" i="1"/>
  <c r="AM649" i="1"/>
  <c r="AL649" i="1"/>
  <c r="AJ649" i="1"/>
  <c r="AI649" i="1"/>
  <c r="AG649" i="1"/>
  <c r="AE649" i="1"/>
  <c r="AR643" i="1"/>
  <c r="AO643" i="1"/>
  <c r="AN643" i="1"/>
  <c r="AM643" i="1"/>
  <c r="AL643" i="1"/>
  <c r="AJ643" i="1"/>
  <c r="AI643" i="1"/>
  <c r="AG643" i="1"/>
  <c r="AE643" i="1"/>
  <c r="AR637" i="1"/>
  <c r="AO637" i="1"/>
  <c r="AN637" i="1"/>
  <c r="AM637" i="1"/>
  <c r="AL637" i="1"/>
  <c r="AJ637" i="1"/>
  <c r="AI637" i="1"/>
  <c r="AG637" i="1"/>
  <c r="AE637" i="1"/>
  <c r="AR631" i="1"/>
  <c r="AO631" i="1"/>
  <c r="AN631" i="1"/>
  <c r="AM631" i="1"/>
  <c r="AL631" i="1"/>
  <c r="AJ631" i="1"/>
  <c r="AI631" i="1"/>
  <c r="AG631" i="1"/>
  <c r="AE631" i="1"/>
  <c r="AR625" i="1"/>
  <c r="AO625" i="1"/>
  <c r="AN625" i="1"/>
  <c r="AM625" i="1"/>
  <c r="AL625" i="1"/>
  <c r="AJ625" i="1"/>
  <c r="AI625" i="1"/>
  <c r="AG625" i="1"/>
  <c r="AE625" i="1"/>
  <c r="AR619" i="1"/>
  <c r="AO619" i="1"/>
  <c r="AN619" i="1"/>
  <c r="AM619" i="1"/>
  <c r="AL619" i="1"/>
  <c r="AJ619" i="1"/>
  <c r="AI619" i="1"/>
  <c r="AG619" i="1"/>
  <c r="AE619" i="1"/>
  <c r="AR613" i="1"/>
  <c r="AO613" i="1"/>
  <c r="AN613" i="1"/>
  <c r="AM613" i="1"/>
  <c r="AL613" i="1"/>
  <c r="AJ613" i="1"/>
  <c r="AI613" i="1"/>
  <c r="AG613" i="1"/>
  <c r="AE613" i="1"/>
  <c r="AR607" i="1"/>
  <c r="AO607" i="1"/>
  <c r="AN607" i="1"/>
  <c r="AM607" i="1"/>
  <c r="AL607" i="1"/>
  <c r="AJ607" i="1"/>
  <c r="AI607" i="1"/>
  <c r="AG607" i="1"/>
  <c r="AE607" i="1"/>
  <c r="AR601" i="1"/>
  <c r="AO601" i="1"/>
  <c r="AN601" i="1"/>
  <c r="AM601" i="1"/>
  <c r="AL601" i="1"/>
  <c r="AJ601" i="1"/>
  <c r="AI601" i="1"/>
  <c r="AG601" i="1"/>
  <c r="AE601" i="1"/>
  <c r="AR595" i="1"/>
  <c r="AO595" i="1"/>
  <c r="AN595" i="1"/>
  <c r="AM595" i="1"/>
  <c r="AL595" i="1"/>
  <c r="AJ595" i="1"/>
  <c r="AI595" i="1"/>
  <c r="AG595" i="1"/>
  <c r="AE595" i="1"/>
  <c r="AR589" i="1"/>
  <c r="AO589" i="1"/>
  <c r="AN589" i="1"/>
  <c r="AM589" i="1"/>
  <c r="AL589" i="1"/>
  <c r="AJ589" i="1"/>
  <c r="AI589" i="1"/>
  <c r="AG589" i="1"/>
  <c r="AE589" i="1"/>
  <c r="AR583" i="1"/>
  <c r="AO583" i="1"/>
  <c r="AN583" i="1"/>
  <c r="AM583" i="1"/>
  <c r="AL583" i="1"/>
  <c r="AJ583" i="1"/>
  <c r="AI583" i="1"/>
  <c r="AG583" i="1"/>
  <c r="AE583" i="1"/>
  <c r="AR577" i="1"/>
  <c r="AO577" i="1"/>
  <c r="AN577" i="1"/>
  <c r="AM577" i="1"/>
  <c r="AL577" i="1"/>
  <c r="AJ577" i="1"/>
  <c r="AI577" i="1"/>
  <c r="AG577" i="1"/>
  <c r="AE577" i="1"/>
  <c r="AR571" i="1"/>
  <c r="AO571" i="1"/>
  <c r="AN571" i="1"/>
  <c r="AM571" i="1"/>
  <c r="AL571" i="1"/>
  <c r="AJ571" i="1"/>
  <c r="AI571" i="1"/>
  <c r="AG571" i="1"/>
  <c r="AE571" i="1"/>
  <c r="AR565" i="1"/>
  <c r="AO565" i="1"/>
  <c r="AN565" i="1"/>
  <c r="AM565" i="1"/>
  <c r="AL565" i="1"/>
  <c r="AJ565" i="1"/>
  <c r="AI565" i="1"/>
  <c r="AG565" i="1"/>
  <c r="AE565" i="1"/>
  <c r="AR559" i="1"/>
  <c r="AO559" i="1"/>
  <c r="AN559" i="1"/>
  <c r="AM559" i="1"/>
  <c r="AL559" i="1"/>
  <c r="AJ559" i="1"/>
  <c r="AI559" i="1"/>
  <c r="AG559" i="1"/>
  <c r="AE559" i="1"/>
  <c r="AR553" i="1"/>
  <c r="AO553" i="1"/>
  <c r="AN553" i="1"/>
  <c r="AM553" i="1"/>
  <c r="AL553" i="1"/>
  <c r="AJ553" i="1"/>
  <c r="AI553" i="1"/>
  <c r="AG553" i="1"/>
  <c r="AE553" i="1"/>
  <c r="AR547" i="1"/>
  <c r="AO547" i="1"/>
  <c r="AN547" i="1"/>
  <c r="AM547" i="1"/>
  <c r="AL547" i="1"/>
  <c r="AJ547" i="1"/>
  <c r="AI547" i="1"/>
  <c r="AG547" i="1"/>
  <c r="AE547" i="1"/>
  <c r="AR541" i="1"/>
  <c r="AO541" i="1"/>
  <c r="AN541" i="1"/>
  <c r="AM541" i="1"/>
  <c r="AL541" i="1"/>
  <c r="AJ541" i="1"/>
  <c r="AI541" i="1"/>
  <c r="AG541" i="1"/>
  <c r="AE541" i="1"/>
  <c r="AR535" i="1"/>
  <c r="AO535" i="1"/>
  <c r="AN535" i="1"/>
  <c r="AM535" i="1"/>
  <c r="AL535" i="1"/>
  <c r="AJ535" i="1"/>
  <c r="AI535" i="1"/>
  <c r="AG535" i="1"/>
  <c r="AE535" i="1"/>
  <c r="AR529" i="1"/>
  <c r="AO529" i="1"/>
  <c r="AN529" i="1"/>
  <c r="AM529" i="1"/>
  <c r="AL529" i="1"/>
  <c r="AJ529" i="1"/>
  <c r="AI529" i="1"/>
  <c r="AG529" i="1"/>
  <c r="AE529" i="1"/>
  <c r="AR523" i="1"/>
  <c r="AO523" i="1"/>
  <c r="AN523" i="1"/>
  <c r="AM523" i="1"/>
  <c r="AL523" i="1"/>
  <c r="AJ523" i="1"/>
  <c r="AI523" i="1"/>
  <c r="AG523" i="1"/>
  <c r="AE523" i="1"/>
  <c r="AR517" i="1"/>
  <c r="AO517" i="1"/>
  <c r="AN517" i="1"/>
  <c r="AM517" i="1"/>
  <c r="AL517" i="1"/>
  <c r="AJ517" i="1"/>
  <c r="AI517" i="1"/>
  <c r="AG517" i="1"/>
  <c r="AE517" i="1"/>
  <c r="AR511" i="1"/>
  <c r="AO511" i="1"/>
  <c r="AN511" i="1"/>
  <c r="AM511" i="1"/>
  <c r="AL511" i="1"/>
  <c r="AJ511" i="1"/>
  <c r="AI511" i="1"/>
  <c r="AG511" i="1"/>
  <c r="AE511" i="1"/>
  <c r="AR505" i="1"/>
  <c r="AO505" i="1"/>
  <c r="AN505" i="1"/>
  <c r="AM505" i="1"/>
  <c r="AL505" i="1"/>
  <c r="AJ505" i="1"/>
  <c r="AI505" i="1"/>
  <c r="AG505" i="1"/>
  <c r="AE505" i="1"/>
  <c r="AR499" i="1"/>
  <c r="AO499" i="1"/>
  <c r="AN499" i="1"/>
  <c r="AM499" i="1"/>
  <c r="AL499" i="1"/>
  <c r="AJ499" i="1"/>
  <c r="AI499" i="1"/>
  <c r="AG499" i="1"/>
  <c r="AE499" i="1"/>
  <c r="AR493" i="1"/>
  <c r="AO493" i="1"/>
  <c r="AN493" i="1"/>
  <c r="AM493" i="1"/>
  <c r="AL493" i="1"/>
  <c r="AJ493" i="1"/>
  <c r="AI493" i="1"/>
  <c r="AG493" i="1"/>
  <c r="AE493" i="1"/>
  <c r="AR487" i="1"/>
  <c r="AO487" i="1"/>
  <c r="AN487" i="1"/>
  <c r="AM487" i="1"/>
  <c r="AL487" i="1"/>
  <c r="AJ487" i="1"/>
  <c r="AI487" i="1"/>
  <c r="AG487" i="1"/>
  <c r="AE487" i="1"/>
  <c r="AR481" i="1"/>
  <c r="AO481" i="1"/>
  <c r="AN481" i="1"/>
  <c r="AM481" i="1"/>
  <c r="AL481" i="1"/>
  <c r="AJ481" i="1"/>
  <c r="AI481" i="1"/>
  <c r="AG481" i="1"/>
  <c r="AE481" i="1"/>
  <c r="AR475" i="1"/>
  <c r="AO475" i="1"/>
  <c r="AN475" i="1"/>
  <c r="AM475" i="1"/>
  <c r="AL475" i="1"/>
  <c r="AJ475" i="1"/>
  <c r="AI475" i="1"/>
  <c r="AG475" i="1"/>
  <c r="AE475" i="1"/>
  <c r="AR469" i="1"/>
  <c r="AO469" i="1"/>
  <c r="AN469" i="1"/>
  <c r="AM469" i="1"/>
  <c r="AL469" i="1"/>
  <c r="AJ469" i="1"/>
  <c r="AI469" i="1"/>
  <c r="AG469" i="1"/>
  <c r="AE469" i="1"/>
  <c r="AR463" i="1"/>
  <c r="AO463" i="1"/>
  <c r="AN463" i="1"/>
  <c r="AM463" i="1"/>
  <c r="AL463" i="1"/>
  <c r="AJ463" i="1"/>
  <c r="AI463" i="1"/>
  <c r="AG463" i="1"/>
  <c r="AE463" i="1"/>
  <c r="AR457" i="1"/>
  <c r="AO457" i="1"/>
  <c r="AN457" i="1"/>
  <c r="AM457" i="1"/>
  <c r="AL457" i="1"/>
  <c r="AJ457" i="1"/>
  <c r="AI457" i="1"/>
  <c r="AG457" i="1"/>
  <c r="AE457" i="1"/>
  <c r="AR451" i="1"/>
  <c r="AO451" i="1"/>
  <c r="AN451" i="1"/>
  <c r="AM451" i="1"/>
  <c r="AL451" i="1"/>
  <c r="AJ451" i="1"/>
  <c r="AI451" i="1"/>
  <c r="AG451" i="1"/>
  <c r="AE451" i="1"/>
  <c r="AR445" i="1"/>
  <c r="AO445" i="1"/>
  <c r="AN445" i="1"/>
  <c r="AM445" i="1"/>
  <c r="AL445" i="1"/>
  <c r="AJ445" i="1"/>
  <c r="AI445" i="1"/>
  <c r="AG445" i="1"/>
  <c r="AE445" i="1"/>
  <c r="AR439" i="1"/>
  <c r="AO439" i="1"/>
  <c r="AN439" i="1"/>
  <c r="AM439" i="1"/>
  <c r="AL439" i="1"/>
  <c r="AJ439" i="1"/>
  <c r="AI439" i="1"/>
  <c r="AG439" i="1"/>
  <c r="AE439" i="1"/>
  <c r="AR433" i="1"/>
  <c r="AO433" i="1"/>
  <c r="AN433" i="1"/>
  <c r="AM433" i="1"/>
  <c r="AL433" i="1"/>
  <c r="AJ433" i="1"/>
  <c r="AI433" i="1"/>
  <c r="AG433" i="1"/>
  <c r="AE433" i="1"/>
  <c r="AR427" i="1"/>
  <c r="AO427" i="1"/>
  <c r="AN427" i="1"/>
  <c r="AM427" i="1"/>
  <c r="AL427" i="1"/>
  <c r="AJ427" i="1"/>
  <c r="AI427" i="1"/>
  <c r="AG427" i="1"/>
  <c r="AE427" i="1"/>
  <c r="AR421" i="1"/>
  <c r="AO421" i="1"/>
  <c r="AN421" i="1"/>
  <c r="AM421" i="1"/>
  <c r="AL421" i="1"/>
  <c r="AJ421" i="1"/>
  <c r="AI421" i="1"/>
  <c r="AG421" i="1"/>
  <c r="AE421" i="1"/>
  <c r="AR415" i="1"/>
  <c r="AO415" i="1"/>
  <c r="AN415" i="1"/>
  <c r="AM415" i="1"/>
  <c r="AL415" i="1"/>
  <c r="AJ415" i="1"/>
  <c r="AI415" i="1"/>
  <c r="AG415" i="1"/>
  <c r="AE415" i="1"/>
  <c r="AR409" i="1"/>
  <c r="AO409" i="1"/>
  <c r="AN409" i="1"/>
  <c r="AM409" i="1"/>
  <c r="AL409" i="1"/>
  <c r="AJ409" i="1"/>
  <c r="AI409" i="1"/>
  <c r="AG409" i="1"/>
  <c r="AE409" i="1"/>
  <c r="AR403" i="1"/>
  <c r="AO403" i="1"/>
  <c r="AN403" i="1"/>
  <c r="AM403" i="1"/>
  <c r="AL403" i="1"/>
  <c r="AJ403" i="1"/>
  <c r="AI403" i="1"/>
  <c r="AG403" i="1"/>
  <c r="AE403" i="1"/>
  <c r="AR397" i="1"/>
  <c r="AO397" i="1"/>
  <c r="AN397" i="1"/>
  <c r="AM397" i="1"/>
  <c r="AL397" i="1"/>
  <c r="AJ397" i="1"/>
  <c r="AI397" i="1"/>
  <c r="AG397" i="1"/>
  <c r="AE397" i="1"/>
  <c r="AR391" i="1"/>
  <c r="AO391" i="1"/>
  <c r="AN391" i="1"/>
  <c r="AM391" i="1"/>
  <c r="AL391" i="1"/>
  <c r="AJ391" i="1"/>
  <c r="AI391" i="1"/>
  <c r="AG391" i="1"/>
  <c r="AE391" i="1"/>
  <c r="AR385" i="1"/>
  <c r="AO385" i="1"/>
  <c r="AN385" i="1"/>
  <c r="AM385" i="1"/>
  <c r="AL385" i="1"/>
  <c r="AJ385" i="1"/>
  <c r="AI385" i="1"/>
  <c r="AG385" i="1"/>
  <c r="AE385" i="1"/>
  <c r="AR379" i="1"/>
  <c r="AO379" i="1"/>
  <c r="AN379" i="1"/>
  <c r="AM379" i="1"/>
  <c r="AL379" i="1"/>
  <c r="AJ379" i="1"/>
  <c r="AI379" i="1"/>
  <c r="AG379" i="1"/>
  <c r="AE379" i="1"/>
  <c r="AR373" i="1"/>
  <c r="AO373" i="1"/>
  <c r="AN373" i="1"/>
  <c r="AM373" i="1"/>
  <c r="AL373" i="1"/>
  <c r="AJ373" i="1"/>
  <c r="AI373" i="1"/>
  <c r="AG373" i="1"/>
  <c r="AE373" i="1"/>
  <c r="AR367" i="1"/>
  <c r="AO367" i="1"/>
  <c r="AN367" i="1"/>
  <c r="AM367" i="1"/>
  <c r="AL367" i="1"/>
  <c r="AJ367" i="1"/>
  <c r="AI367" i="1"/>
  <c r="AG367" i="1"/>
  <c r="AE367" i="1"/>
  <c r="AR361" i="1"/>
  <c r="AO361" i="1"/>
  <c r="AN361" i="1"/>
  <c r="AM361" i="1"/>
  <c r="AL361" i="1"/>
  <c r="AJ361" i="1"/>
  <c r="AI361" i="1"/>
  <c r="AG361" i="1"/>
  <c r="AE361" i="1"/>
  <c r="AR355" i="1"/>
  <c r="AO355" i="1"/>
  <c r="AN355" i="1"/>
  <c r="AM355" i="1"/>
  <c r="AL355" i="1"/>
  <c r="AJ355" i="1"/>
  <c r="AI355" i="1"/>
  <c r="AG355" i="1"/>
  <c r="AE355" i="1"/>
  <c r="AR349" i="1"/>
  <c r="AO349" i="1"/>
  <c r="AN349" i="1"/>
  <c r="AM349" i="1"/>
  <c r="AL349" i="1"/>
  <c r="AJ349" i="1"/>
  <c r="AI349" i="1"/>
  <c r="AG349" i="1"/>
  <c r="AE349" i="1"/>
  <c r="AR343" i="1"/>
  <c r="AO343" i="1"/>
  <c r="AN343" i="1"/>
  <c r="AM343" i="1"/>
  <c r="AL343" i="1"/>
  <c r="AJ343" i="1"/>
  <c r="AI343" i="1"/>
  <c r="AG343" i="1"/>
  <c r="AE343" i="1"/>
  <c r="AR337" i="1"/>
  <c r="AO337" i="1"/>
  <c r="AN337" i="1"/>
  <c r="AM337" i="1"/>
  <c r="AL337" i="1"/>
  <c r="AJ337" i="1"/>
  <c r="AI337" i="1"/>
  <c r="AG337" i="1"/>
  <c r="AE337" i="1"/>
  <c r="AR331" i="1"/>
  <c r="AO331" i="1"/>
  <c r="AN331" i="1"/>
  <c r="AM331" i="1"/>
  <c r="AL331" i="1"/>
  <c r="AJ331" i="1"/>
  <c r="AI331" i="1"/>
  <c r="AG331" i="1"/>
  <c r="AE331" i="1"/>
  <c r="AR325" i="1"/>
  <c r="AO325" i="1"/>
  <c r="AN325" i="1"/>
  <c r="AM325" i="1"/>
  <c r="AL325" i="1"/>
  <c r="AJ325" i="1"/>
  <c r="AI325" i="1"/>
  <c r="AG325" i="1"/>
  <c r="AE325" i="1"/>
  <c r="AR319" i="1"/>
  <c r="AO319" i="1"/>
  <c r="AN319" i="1"/>
  <c r="AM319" i="1"/>
  <c r="AL319" i="1"/>
  <c r="AJ319" i="1"/>
  <c r="AI319" i="1"/>
  <c r="AG319" i="1"/>
  <c r="AE319" i="1"/>
  <c r="AR313" i="1"/>
  <c r="AO313" i="1"/>
  <c r="AN313" i="1"/>
  <c r="AM313" i="1"/>
  <c r="AL313" i="1"/>
  <c r="AJ313" i="1"/>
  <c r="AI313" i="1"/>
  <c r="AG313" i="1"/>
  <c r="AE313" i="1"/>
  <c r="AR307" i="1"/>
  <c r="AO307" i="1"/>
  <c r="AN307" i="1"/>
  <c r="AM307" i="1"/>
  <c r="AL307" i="1"/>
  <c r="AJ307" i="1"/>
  <c r="AI307" i="1"/>
  <c r="AG307" i="1"/>
  <c r="AE307" i="1"/>
  <c r="AR301" i="1"/>
  <c r="AO301" i="1"/>
  <c r="AN301" i="1"/>
  <c r="AM301" i="1"/>
  <c r="AL301" i="1"/>
  <c r="AJ301" i="1"/>
  <c r="AI301" i="1"/>
  <c r="AG301" i="1"/>
  <c r="AE301" i="1"/>
  <c r="AR295" i="1"/>
  <c r="AO295" i="1"/>
  <c r="AN295" i="1"/>
  <c r="AM295" i="1"/>
  <c r="AL295" i="1"/>
  <c r="AJ295" i="1"/>
  <c r="AI295" i="1"/>
  <c r="AG295" i="1"/>
  <c r="AE295" i="1"/>
  <c r="AR289" i="1"/>
  <c r="AO289" i="1"/>
  <c r="AN289" i="1"/>
  <c r="AM289" i="1"/>
  <c r="AL289" i="1"/>
  <c r="AJ289" i="1"/>
  <c r="AI289" i="1"/>
  <c r="AG289" i="1"/>
  <c r="AE289" i="1"/>
  <c r="AR283" i="1"/>
  <c r="AO283" i="1"/>
  <c r="AN283" i="1"/>
  <c r="AM283" i="1"/>
  <c r="AL283" i="1"/>
  <c r="AJ283" i="1"/>
  <c r="AI283" i="1"/>
  <c r="AG283" i="1"/>
  <c r="AE283" i="1"/>
  <c r="AR277" i="1"/>
  <c r="AO277" i="1"/>
  <c r="AN277" i="1"/>
  <c r="AM277" i="1"/>
  <c r="AL277" i="1"/>
  <c r="AJ277" i="1"/>
  <c r="AI277" i="1"/>
  <c r="AG277" i="1"/>
  <c r="AE277" i="1"/>
  <c r="AR271" i="1"/>
  <c r="AO271" i="1"/>
  <c r="AN271" i="1"/>
  <c r="AM271" i="1"/>
  <c r="AL271" i="1"/>
  <c r="AJ271" i="1"/>
  <c r="AI271" i="1"/>
  <c r="AG271" i="1"/>
  <c r="AE271" i="1"/>
  <c r="AR265" i="1"/>
  <c r="AO265" i="1"/>
  <c r="AN265" i="1"/>
  <c r="AM265" i="1"/>
  <c r="AL265" i="1"/>
  <c r="AJ265" i="1"/>
  <c r="AI265" i="1"/>
  <c r="AG265" i="1"/>
  <c r="AE265" i="1"/>
  <c r="AR259" i="1"/>
  <c r="AO259" i="1"/>
  <c r="AN259" i="1"/>
  <c r="AM259" i="1"/>
  <c r="AL259" i="1"/>
  <c r="AJ259" i="1"/>
  <c r="AI259" i="1"/>
  <c r="AG259" i="1"/>
  <c r="AE259" i="1"/>
  <c r="AR253" i="1"/>
  <c r="AO253" i="1"/>
  <c r="AN253" i="1"/>
  <c r="AM253" i="1"/>
  <c r="AL253" i="1"/>
  <c r="AJ253" i="1"/>
  <c r="AI253" i="1"/>
  <c r="AG253" i="1"/>
  <c r="AE253" i="1"/>
  <c r="AR247" i="1"/>
  <c r="AO247" i="1"/>
  <c r="AN247" i="1"/>
  <c r="AM247" i="1"/>
  <c r="AL247" i="1"/>
  <c r="AJ247" i="1"/>
  <c r="AI247" i="1"/>
  <c r="AG247" i="1"/>
  <c r="AE247" i="1"/>
  <c r="AR241" i="1"/>
  <c r="AO241" i="1"/>
  <c r="AN241" i="1"/>
  <c r="AM241" i="1"/>
  <c r="AL241" i="1"/>
  <c r="AJ241" i="1"/>
  <c r="AI241" i="1"/>
  <c r="AG241" i="1"/>
  <c r="AE241" i="1"/>
  <c r="AR235" i="1"/>
  <c r="AO235" i="1"/>
  <c r="AN235" i="1"/>
  <c r="AM235" i="1"/>
  <c r="AL235" i="1"/>
  <c r="AJ235" i="1"/>
  <c r="AI235" i="1"/>
  <c r="AG235" i="1"/>
  <c r="AE235" i="1"/>
  <c r="AR229" i="1"/>
  <c r="AO229" i="1"/>
  <c r="AN229" i="1"/>
  <c r="AM229" i="1"/>
  <c r="AL229" i="1"/>
  <c r="AJ229" i="1"/>
  <c r="AI229" i="1"/>
  <c r="AG229" i="1"/>
  <c r="AE229" i="1"/>
  <c r="AR223" i="1"/>
  <c r="AO223" i="1"/>
  <c r="AN223" i="1"/>
  <c r="AM223" i="1"/>
  <c r="AL223" i="1"/>
  <c r="AJ223" i="1"/>
  <c r="AI223" i="1"/>
  <c r="AG223" i="1"/>
  <c r="AE223" i="1"/>
  <c r="AR217" i="1"/>
  <c r="AO217" i="1"/>
  <c r="AN217" i="1"/>
  <c r="AM217" i="1"/>
  <c r="AL217" i="1"/>
  <c r="AJ217" i="1"/>
  <c r="AI217" i="1"/>
  <c r="AG217" i="1"/>
  <c r="AE217" i="1"/>
  <c r="AR211" i="1"/>
  <c r="AO211" i="1"/>
  <c r="AN211" i="1"/>
  <c r="AM211" i="1"/>
  <c r="AL211" i="1"/>
  <c r="AJ211" i="1"/>
  <c r="AI211" i="1"/>
  <c r="AG211" i="1"/>
  <c r="AE211" i="1"/>
  <c r="AR205" i="1"/>
  <c r="AO205" i="1"/>
  <c r="AN205" i="1"/>
  <c r="AM205" i="1"/>
  <c r="AL205" i="1"/>
  <c r="AJ205" i="1"/>
  <c r="AI205" i="1"/>
  <c r="AG205" i="1"/>
  <c r="AE205" i="1"/>
  <c r="AR199" i="1"/>
  <c r="AO199" i="1"/>
  <c r="AN199" i="1"/>
  <c r="AM199" i="1"/>
  <c r="AL199" i="1"/>
  <c r="AJ199" i="1"/>
  <c r="AI199" i="1"/>
  <c r="AG199" i="1"/>
  <c r="AE199" i="1"/>
  <c r="AR193" i="1"/>
  <c r="AO193" i="1"/>
  <c r="AN193" i="1"/>
  <c r="AM193" i="1"/>
  <c r="AL193" i="1"/>
  <c r="AJ193" i="1"/>
  <c r="AI193" i="1"/>
  <c r="AG193" i="1"/>
  <c r="AE193" i="1"/>
  <c r="AR187" i="1"/>
  <c r="AO187" i="1"/>
  <c r="AN187" i="1"/>
  <c r="AM187" i="1"/>
  <c r="AL187" i="1"/>
  <c r="AJ187" i="1"/>
  <c r="AI187" i="1"/>
  <c r="AG187" i="1"/>
  <c r="AE187" i="1"/>
  <c r="AR181" i="1"/>
  <c r="AO181" i="1"/>
  <c r="AN181" i="1"/>
  <c r="AM181" i="1"/>
  <c r="AL181" i="1"/>
  <c r="AJ181" i="1"/>
  <c r="AI181" i="1"/>
  <c r="AG181" i="1"/>
  <c r="AE181" i="1"/>
  <c r="AR175" i="1"/>
  <c r="AO175" i="1"/>
  <c r="AN175" i="1"/>
  <c r="AM175" i="1"/>
  <c r="AL175" i="1"/>
  <c r="AJ175" i="1"/>
  <c r="AI175" i="1"/>
  <c r="AG175" i="1"/>
  <c r="AE175" i="1"/>
  <c r="AR169" i="1"/>
  <c r="AO169" i="1"/>
  <c r="AN169" i="1"/>
  <c r="AM169" i="1"/>
  <c r="AL169" i="1"/>
  <c r="AJ169" i="1"/>
  <c r="AI169" i="1"/>
  <c r="AG169" i="1"/>
  <c r="AE169" i="1"/>
  <c r="AR163" i="1"/>
  <c r="AO163" i="1"/>
  <c r="AN163" i="1"/>
  <c r="AM163" i="1"/>
  <c r="AL163" i="1"/>
  <c r="AJ163" i="1"/>
  <c r="AI163" i="1"/>
  <c r="AG163" i="1"/>
  <c r="AE163" i="1"/>
  <c r="AR157" i="1"/>
  <c r="AO157" i="1"/>
  <c r="AN157" i="1"/>
  <c r="AM157" i="1"/>
  <c r="AL157" i="1"/>
  <c r="AJ157" i="1"/>
  <c r="AI157" i="1"/>
  <c r="AG157" i="1"/>
  <c r="AE157" i="1"/>
  <c r="AR151" i="1"/>
  <c r="AO151" i="1"/>
  <c r="AN151" i="1"/>
  <c r="AM151" i="1"/>
  <c r="AL151" i="1"/>
  <c r="AJ151" i="1"/>
  <c r="AI151" i="1"/>
  <c r="AG151" i="1"/>
  <c r="AE151" i="1"/>
  <c r="AR145" i="1"/>
  <c r="AO145" i="1"/>
  <c r="AN145" i="1"/>
  <c r="AM145" i="1"/>
  <c r="AL145" i="1"/>
  <c r="AJ145" i="1"/>
  <c r="AI145" i="1"/>
  <c r="AG145" i="1"/>
  <c r="AE145" i="1"/>
  <c r="AR139" i="1"/>
  <c r="AO139" i="1"/>
  <c r="AN139" i="1"/>
  <c r="AM139" i="1"/>
  <c r="AL139" i="1"/>
  <c r="AJ139" i="1"/>
  <c r="AI139" i="1"/>
  <c r="AG139" i="1"/>
  <c r="AE139" i="1"/>
  <c r="AR133" i="1"/>
  <c r="AO133" i="1"/>
  <c r="AN133" i="1"/>
  <c r="AM133" i="1"/>
  <c r="AL133" i="1"/>
  <c r="AJ133" i="1"/>
  <c r="AI133" i="1"/>
  <c r="AG133" i="1"/>
  <c r="AE133" i="1"/>
  <c r="AR127" i="1"/>
  <c r="AO127" i="1"/>
  <c r="AN127" i="1"/>
  <c r="AM127" i="1"/>
  <c r="AL127" i="1"/>
  <c r="AJ127" i="1"/>
  <c r="AI127" i="1"/>
  <c r="AG127" i="1"/>
  <c r="AE127" i="1"/>
  <c r="AR121" i="1"/>
  <c r="AO121" i="1"/>
  <c r="AN121" i="1"/>
  <c r="AM121" i="1"/>
  <c r="AL121" i="1"/>
  <c r="AJ121" i="1"/>
  <c r="AI121" i="1"/>
  <c r="AG121" i="1"/>
  <c r="AE121" i="1"/>
  <c r="AR115" i="1"/>
  <c r="AO115" i="1"/>
  <c r="AN115" i="1"/>
  <c r="AM115" i="1"/>
  <c r="AL115" i="1"/>
  <c r="AJ115" i="1"/>
  <c r="AI115" i="1"/>
  <c r="AG115" i="1"/>
  <c r="AE115" i="1"/>
  <c r="AR109" i="1"/>
  <c r="AO109" i="1"/>
  <c r="AN109" i="1"/>
  <c r="AM109" i="1"/>
  <c r="AL109" i="1"/>
  <c r="AJ109" i="1"/>
  <c r="AI109" i="1"/>
  <c r="AG109" i="1"/>
  <c r="AE109" i="1"/>
  <c r="AR103" i="1"/>
  <c r="AO103" i="1"/>
  <c r="AN103" i="1"/>
  <c r="AM103" i="1"/>
  <c r="AL103" i="1"/>
  <c r="AJ103" i="1"/>
  <c r="AI103" i="1"/>
  <c r="AG103" i="1"/>
  <c r="AE103" i="1"/>
  <c r="AR97" i="1"/>
  <c r="AO97" i="1"/>
  <c r="AN97" i="1"/>
  <c r="AM97" i="1"/>
  <c r="AL97" i="1"/>
  <c r="AJ97" i="1"/>
  <c r="AI97" i="1"/>
  <c r="AG97" i="1"/>
  <c r="AE97" i="1"/>
  <c r="AR91" i="1"/>
  <c r="AO91" i="1"/>
  <c r="AN91" i="1"/>
  <c r="AM91" i="1"/>
  <c r="AL91" i="1"/>
  <c r="AJ91" i="1"/>
  <c r="AI91" i="1"/>
  <c r="AG91" i="1"/>
  <c r="AE91" i="1"/>
  <c r="AR85" i="1"/>
  <c r="AO85" i="1"/>
  <c r="AN85" i="1"/>
  <c r="AM85" i="1"/>
  <c r="AL85" i="1"/>
  <c r="AJ85" i="1"/>
  <c r="AI85" i="1"/>
  <c r="AG85" i="1"/>
  <c r="AE85" i="1"/>
  <c r="AR79" i="1"/>
  <c r="AO79" i="1"/>
  <c r="AN79" i="1"/>
  <c r="AM79" i="1"/>
  <c r="AL79" i="1"/>
  <c r="AJ79" i="1"/>
  <c r="AI79" i="1"/>
  <c r="AG79" i="1"/>
  <c r="AE79" i="1"/>
  <c r="AR73" i="1"/>
  <c r="AO73" i="1"/>
  <c r="AN73" i="1"/>
  <c r="AM73" i="1"/>
  <c r="AL73" i="1"/>
  <c r="AJ73" i="1"/>
  <c r="AI73" i="1"/>
  <c r="AG73" i="1"/>
  <c r="AE73" i="1"/>
  <c r="AR67" i="1"/>
  <c r="AO67" i="1"/>
  <c r="AN67" i="1"/>
  <c r="AM67" i="1"/>
  <c r="AL67" i="1"/>
  <c r="AJ67" i="1"/>
  <c r="AI67" i="1"/>
  <c r="AG67" i="1"/>
  <c r="AE67" i="1"/>
  <c r="AR61" i="1"/>
  <c r="AO61" i="1"/>
  <c r="AN61" i="1"/>
  <c r="AM61" i="1"/>
  <c r="AL61" i="1"/>
  <c r="AJ61" i="1"/>
  <c r="AI61" i="1"/>
  <c r="AG61" i="1"/>
  <c r="AE61" i="1"/>
  <c r="AR55" i="1"/>
  <c r="AO55" i="1"/>
  <c r="AN55" i="1"/>
  <c r="AM55" i="1"/>
  <c r="AL55" i="1"/>
  <c r="AJ55" i="1"/>
  <c r="AI55" i="1"/>
  <c r="AG55" i="1"/>
  <c r="AE55" i="1"/>
  <c r="AR49" i="1"/>
  <c r="AO49" i="1"/>
  <c r="AN49" i="1"/>
  <c r="AM49" i="1"/>
  <c r="AL49" i="1"/>
  <c r="AJ49" i="1"/>
  <c r="AI49" i="1"/>
  <c r="AG49" i="1"/>
  <c r="AE49" i="1"/>
  <c r="AR43" i="1"/>
  <c r="AO43" i="1"/>
  <c r="AN43" i="1"/>
  <c r="AM43" i="1"/>
  <c r="AL43" i="1"/>
  <c r="AJ43" i="1"/>
  <c r="AI43" i="1"/>
  <c r="AG43" i="1"/>
  <c r="AE43" i="1"/>
  <c r="AR37" i="1"/>
  <c r="AO37" i="1"/>
  <c r="AN37" i="1"/>
  <c r="AM37" i="1"/>
  <c r="AL37" i="1"/>
  <c r="AJ37" i="1"/>
  <c r="AI37" i="1"/>
  <c r="AG37" i="1"/>
  <c r="AE37" i="1"/>
  <c r="AR31" i="1"/>
  <c r="AO31" i="1"/>
  <c r="AN31" i="1"/>
  <c r="AM31" i="1"/>
  <c r="AL31" i="1"/>
  <c r="AJ31" i="1"/>
  <c r="AI31" i="1"/>
  <c r="AG31" i="1"/>
  <c r="AE31" i="1"/>
  <c r="AR25" i="1"/>
  <c r="AO25" i="1"/>
  <c r="AN25" i="1"/>
  <c r="AM25" i="1"/>
  <c r="AL25" i="1"/>
  <c r="AJ25" i="1"/>
  <c r="AI25" i="1"/>
  <c r="AG25" i="1"/>
  <c r="AE25" i="1"/>
  <c r="AR19" i="1"/>
  <c r="AO19" i="1"/>
  <c r="AN19" i="1"/>
  <c r="AM19" i="1"/>
  <c r="AL19" i="1"/>
  <c r="AJ19" i="1"/>
  <c r="AI19" i="1"/>
  <c r="AG19" i="1"/>
  <c r="AE19" i="1"/>
  <c r="AR13" i="1"/>
  <c r="AO13" i="1"/>
  <c r="AN13" i="1"/>
  <c r="AM13" i="1"/>
  <c r="AL13" i="1"/>
  <c r="AJ13" i="1"/>
  <c r="AI13" i="1"/>
  <c r="AG13" i="1"/>
  <c r="AE13" i="1"/>
  <c r="AR7" i="1"/>
  <c r="AO7" i="1"/>
  <c r="AN7" i="1"/>
  <c r="AM7" i="1"/>
  <c r="AL7" i="1"/>
  <c r="AJ7" i="1"/>
  <c r="AI7" i="1"/>
  <c r="AG7" i="1"/>
  <c r="AE7" i="1"/>
  <c r="AH1879" i="1" l="1"/>
  <c r="AK2659" i="1"/>
  <c r="AK2653" i="1"/>
  <c r="AH1927" i="1"/>
  <c r="AH1903" i="1"/>
  <c r="AH1807" i="1"/>
  <c r="AH1711" i="1"/>
  <c r="AH1687" i="1"/>
  <c r="AH2329" i="1"/>
  <c r="AH1783" i="1"/>
  <c r="AH1021" i="1"/>
  <c r="AH2419" i="1"/>
  <c r="AH2281" i="1"/>
  <c r="AH1855" i="1"/>
  <c r="AH1831" i="1"/>
  <c r="AH1759" i="1"/>
  <c r="AH2443" i="1"/>
  <c r="AH2305" i="1"/>
  <c r="AH1735" i="1"/>
  <c r="AH2875" i="1"/>
  <c r="AH3991" i="1"/>
  <c r="AH3403" i="1"/>
  <c r="AH2965" i="1"/>
  <c r="AH2551" i="1"/>
  <c r="AH2527" i="1"/>
  <c r="AH2461" i="1"/>
  <c r="AH1135" i="1"/>
  <c r="AF3871" i="1"/>
  <c r="AH3595" i="1"/>
  <c r="AH2497" i="1"/>
  <c r="AH3835" i="1"/>
  <c r="AH2851" i="1"/>
  <c r="AH2641" i="1"/>
  <c r="AH1045" i="1"/>
  <c r="AH1159" i="1"/>
  <c r="AH1273" i="1"/>
  <c r="AH1225" i="1"/>
  <c r="AH3487" i="1"/>
  <c r="AH2629" i="1"/>
  <c r="AH2245" i="1"/>
  <c r="AH2221" i="1"/>
  <c r="AH2077" i="1"/>
  <c r="AH2053" i="1"/>
  <c r="AH1603" i="1"/>
  <c r="AH841" i="1"/>
  <c r="AH817" i="1"/>
  <c r="AH793" i="1"/>
  <c r="AH769" i="1"/>
  <c r="AH745" i="1"/>
  <c r="AH721" i="1"/>
  <c r="AH697" i="1"/>
  <c r="AH673" i="1"/>
  <c r="AH649" i="1"/>
  <c r="AH625" i="1"/>
  <c r="AH601" i="1"/>
  <c r="AH577" i="1"/>
  <c r="AH553" i="1"/>
  <c r="AH529" i="1"/>
  <c r="AH505" i="1"/>
  <c r="AH4015" i="1"/>
  <c r="AH2899" i="1"/>
  <c r="AH3739" i="1"/>
  <c r="AK2557" i="1"/>
  <c r="AK2467" i="1"/>
  <c r="AH1183" i="1"/>
  <c r="AH3685" i="1"/>
  <c r="AH3661" i="1"/>
  <c r="AH3211" i="1"/>
  <c r="AH3187" i="1"/>
  <c r="AH3163" i="1"/>
  <c r="AH3139" i="1"/>
  <c r="AH3115" i="1"/>
  <c r="AH3091" i="1"/>
  <c r="AH3067" i="1"/>
  <c r="AH3043" i="1"/>
  <c r="AF2125" i="1"/>
  <c r="AF2101" i="1"/>
  <c r="AH2371" i="1"/>
  <c r="AH3427" i="1"/>
  <c r="AH2503" i="1"/>
  <c r="AH1249" i="1"/>
  <c r="AH3703" i="1"/>
  <c r="AH3505" i="1"/>
  <c r="AH3343" i="1"/>
  <c r="AH3277" i="1"/>
  <c r="AH2785" i="1"/>
  <c r="AH2761" i="1"/>
  <c r="AH2191" i="1"/>
  <c r="AH883" i="1"/>
  <c r="AH859" i="1"/>
  <c r="AK3835" i="1"/>
  <c r="AK3607" i="1"/>
  <c r="AK3073" i="1"/>
  <c r="AF2413" i="1"/>
  <c r="AF1585" i="1"/>
  <c r="AK1765" i="1"/>
  <c r="AK1741" i="1"/>
  <c r="AF319" i="1"/>
  <c r="AF295" i="1"/>
  <c r="AF271" i="1"/>
  <c r="AF247" i="1"/>
  <c r="AF223" i="1"/>
  <c r="AF199" i="1"/>
  <c r="AF175" i="1"/>
  <c r="AF151" i="1"/>
  <c r="AF127" i="1"/>
  <c r="AF103" i="1"/>
  <c r="AF79" i="1"/>
  <c r="AF55" i="1"/>
  <c r="AF31" i="1"/>
  <c r="AF3727" i="1"/>
  <c r="AK2947" i="1"/>
  <c r="AK2647" i="1"/>
  <c r="AF2179" i="1"/>
  <c r="AK2083" i="1"/>
  <c r="AH3949" i="1"/>
  <c r="AH3889" i="1"/>
  <c r="AH3559" i="1"/>
  <c r="AH3541" i="1"/>
  <c r="AH2941" i="1"/>
  <c r="AK487" i="1"/>
  <c r="AH481" i="1"/>
  <c r="AK463" i="1"/>
  <c r="AH457" i="1"/>
  <c r="AK439" i="1"/>
  <c r="AH433" i="1"/>
  <c r="AK415" i="1"/>
  <c r="AH409" i="1"/>
  <c r="AK391" i="1"/>
  <c r="AH385" i="1"/>
  <c r="AK367" i="1"/>
  <c r="AH361" i="1"/>
  <c r="AK343" i="1"/>
  <c r="AH337" i="1"/>
  <c r="AH313" i="1"/>
  <c r="AH289" i="1"/>
  <c r="AH265" i="1"/>
  <c r="AH241" i="1"/>
  <c r="AH217" i="1"/>
  <c r="AH193" i="1"/>
  <c r="AH169" i="1"/>
  <c r="AH145" i="1"/>
  <c r="AH121" i="1"/>
  <c r="AH97" i="1"/>
  <c r="AH73" i="1"/>
  <c r="AH49" i="1"/>
  <c r="AH25" i="1"/>
  <c r="AH2665" i="1"/>
  <c r="AH4009" i="1"/>
  <c r="AF3949" i="1"/>
  <c r="AH3931" i="1"/>
  <c r="AF3913" i="1"/>
  <c r="AH3643" i="1"/>
  <c r="AH3619" i="1"/>
  <c r="AH3577" i="1"/>
  <c r="AH4033" i="1"/>
  <c r="AH3913" i="1"/>
  <c r="AH3025" i="1"/>
  <c r="AH3745" i="1"/>
  <c r="AH3721" i="1"/>
  <c r="AH3679" i="1"/>
  <c r="AK3535" i="1"/>
  <c r="AH3301" i="1"/>
  <c r="AH3253" i="1"/>
  <c r="AF3163" i="1"/>
  <c r="AF3139" i="1"/>
  <c r="AF3115" i="1"/>
  <c r="AF3091" i="1"/>
  <c r="AK2935" i="1"/>
  <c r="AH2569" i="1"/>
  <c r="AK2395" i="1"/>
  <c r="AH3523" i="1"/>
  <c r="AH3235" i="1"/>
  <c r="AK3817" i="1"/>
  <c r="AH3811" i="1"/>
  <c r="AK3793" i="1"/>
  <c r="AH3787" i="1"/>
  <c r="AH3763" i="1"/>
  <c r="AH3697" i="1"/>
  <c r="AH3385" i="1"/>
  <c r="AH3361" i="1"/>
  <c r="AH3319" i="1"/>
  <c r="AH3847" i="1"/>
  <c r="AH3469" i="1"/>
  <c r="AH3967" i="1"/>
  <c r="AK3709" i="1"/>
  <c r="AH3637" i="1"/>
  <c r="AH3613" i="1"/>
  <c r="AF3025" i="1"/>
  <c r="AH3973" i="1"/>
  <c r="AH3937" i="1"/>
  <c r="AH3919" i="1"/>
  <c r="AH3895" i="1"/>
  <c r="AH3871" i="1"/>
  <c r="AH3451" i="1"/>
  <c r="AH2923" i="1"/>
  <c r="AF3427" i="1"/>
  <c r="AF3403" i="1"/>
  <c r="AH3379" i="1"/>
  <c r="AH3337" i="1"/>
  <c r="AH3295" i="1"/>
  <c r="AK3277" i="1"/>
  <c r="AH3271" i="1"/>
  <c r="AF3253" i="1"/>
  <c r="AK3235" i="1"/>
  <c r="AH3229" i="1"/>
  <c r="AK3211" i="1"/>
  <c r="AH3205" i="1"/>
  <c r="AK3187" i="1"/>
  <c r="AH3181" i="1"/>
  <c r="AH3157" i="1"/>
  <c r="AH3133" i="1"/>
  <c r="AH3109" i="1"/>
  <c r="AH3085" i="1"/>
  <c r="AH3061" i="1"/>
  <c r="AH2605" i="1"/>
  <c r="AH2587" i="1"/>
  <c r="AH2545" i="1"/>
  <c r="AH1861" i="1"/>
  <c r="AH1837" i="1"/>
  <c r="AH1813" i="1"/>
  <c r="AH1789" i="1"/>
  <c r="AH1765" i="1"/>
  <c r="AH1741" i="1"/>
  <c r="AH1717" i="1"/>
  <c r="AH1693" i="1"/>
  <c r="AH1669" i="1"/>
  <c r="AH1609" i="1"/>
  <c r="AH1279" i="1"/>
  <c r="AH1255" i="1"/>
  <c r="AH1231" i="1"/>
  <c r="AH1189" i="1"/>
  <c r="AH1165" i="1"/>
  <c r="AH1141" i="1"/>
  <c r="AH1051" i="1"/>
  <c r="AH1027" i="1"/>
  <c r="AH1003" i="1"/>
  <c r="AH979" i="1"/>
  <c r="AH955" i="1"/>
  <c r="AH931" i="1"/>
  <c r="AH907" i="1"/>
  <c r="AH3865" i="1"/>
  <c r="AH3829" i="1"/>
  <c r="AH3805" i="1"/>
  <c r="AH3781" i="1"/>
  <c r="AH3757" i="1"/>
  <c r="AH3715" i="1"/>
  <c r="AH3655" i="1"/>
  <c r="AK3559" i="1"/>
  <c r="AH3535" i="1"/>
  <c r="AK3505" i="1"/>
  <c r="AK3487" i="1"/>
  <c r="AH3463" i="1"/>
  <c r="AH3445" i="1"/>
  <c r="AH3421" i="1"/>
  <c r="AH3397" i="1"/>
  <c r="AF3379" i="1"/>
  <c r="AH3355" i="1"/>
  <c r="AF3337" i="1"/>
  <c r="AH3313" i="1"/>
  <c r="AH3247" i="1"/>
  <c r="AH2845" i="1"/>
  <c r="AK2827" i="1"/>
  <c r="AH2821" i="1"/>
  <c r="AK2803" i="1"/>
  <c r="AH2797" i="1"/>
  <c r="AF2779" i="1"/>
  <c r="AF2755" i="1"/>
  <c r="AK2737" i="1"/>
  <c r="AH2731" i="1"/>
  <c r="AH2707" i="1"/>
  <c r="AK2689" i="1"/>
  <c r="AH2683" i="1"/>
  <c r="AH2623" i="1"/>
  <c r="AK2479" i="1"/>
  <c r="AH2023" i="1"/>
  <c r="AH1999" i="1"/>
  <c r="AH1975" i="1"/>
  <c r="AH1951" i="1"/>
  <c r="AF1717" i="1"/>
  <c r="AF1693" i="1"/>
  <c r="AF1669" i="1"/>
  <c r="AH1651" i="1"/>
  <c r="AK1633" i="1"/>
  <c r="AH1627" i="1"/>
  <c r="AF1609" i="1"/>
  <c r="AH1585" i="1"/>
  <c r="AK1567" i="1"/>
  <c r="AH1561" i="1"/>
  <c r="AK1543" i="1"/>
  <c r="AH1537" i="1"/>
  <c r="AK1519" i="1"/>
  <c r="AH1513" i="1"/>
  <c r="AK1495" i="1"/>
  <c r="AH1489" i="1"/>
  <c r="AK1471" i="1"/>
  <c r="AH1465" i="1"/>
  <c r="AK1447" i="1"/>
  <c r="AH1441" i="1"/>
  <c r="AH1417" i="1"/>
  <c r="AH1393" i="1"/>
  <c r="AH1369" i="1"/>
  <c r="AH1345" i="1"/>
  <c r="AH1321" i="1"/>
  <c r="AH1207" i="1"/>
  <c r="AH1117" i="1"/>
  <c r="AH1093" i="1"/>
  <c r="AH1069" i="1"/>
  <c r="AF3535" i="1"/>
  <c r="AH3499" i="1"/>
  <c r="AF3355" i="1"/>
  <c r="AH3331" i="1"/>
  <c r="AH3289" i="1"/>
  <c r="AH2953" i="1"/>
  <c r="AF2893" i="1"/>
  <c r="AH2773" i="1"/>
  <c r="AH2539" i="1"/>
  <c r="AH2089" i="1"/>
  <c r="AH2065" i="1"/>
  <c r="AH4027" i="1"/>
  <c r="AK4009" i="1"/>
  <c r="AH4003" i="1"/>
  <c r="AH3883" i="1"/>
  <c r="AH3859" i="1"/>
  <c r="AH3823" i="1"/>
  <c r="AH3799" i="1"/>
  <c r="AH3775" i="1"/>
  <c r="AH3751" i="1"/>
  <c r="AH3733" i="1"/>
  <c r="AH3691" i="1"/>
  <c r="AH3673" i="1"/>
  <c r="AH3589" i="1"/>
  <c r="AH3553" i="1"/>
  <c r="AH3517" i="1"/>
  <c r="AH3439" i="1"/>
  <c r="AH3415" i="1"/>
  <c r="AH3307" i="1"/>
  <c r="AH3265" i="1"/>
  <c r="AH3241" i="1"/>
  <c r="AH3031" i="1"/>
  <c r="AH3013" i="1"/>
  <c r="AH2995" i="1"/>
  <c r="AF2977" i="1"/>
  <c r="AF2953" i="1"/>
  <c r="AF2911" i="1"/>
  <c r="AH2887" i="1"/>
  <c r="AH2863" i="1"/>
  <c r="AH2839" i="1"/>
  <c r="AH2815" i="1"/>
  <c r="AF2773" i="1"/>
  <c r="AH2749" i="1"/>
  <c r="AH2725" i="1"/>
  <c r="AH2701" i="1"/>
  <c r="AH2617" i="1"/>
  <c r="AF2539" i="1"/>
  <c r="AH2359" i="1"/>
  <c r="AH2317" i="1"/>
  <c r="AH2293" i="1"/>
  <c r="AH2269" i="1"/>
  <c r="AH2179" i="1"/>
  <c r="AK2161" i="1"/>
  <c r="AH2155" i="1"/>
  <c r="AH2131" i="1"/>
  <c r="AH2107" i="1"/>
  <c r="AH2041" i="1"/>
  <c r="AH2017" i="1"/>
  <c r="AH1993" i="1"/>
  <c r="AH1969" i="1"/>
  <c r="AK1951" i="1"/>
  <c r="AH1945" i="1"/>
  <c r="AF1927" i="1"/>
  <c r="AF1903" i="1"/>
  <c r="AK3967" i="1"/>
  <c r="AH3943" i="1"/>
  <c r="AH3907" i="1"/>
  <c r="AH3631" i="1"/>
  <c r="AH3607" i="1"/>
  <c r="AK3595" i="1"/>
  <c r="AK3577" i="1"/>
  <c r="AH3571" i="1"/>
  <c r="AH3481" i="1"/>
  <c r="AF3397" i="1"/>
  <c r="AH3373" i="1"/>
  <c r="AH2911" i="1"/>
  <c r="AH2581" i="1"/>
  <c r="AK2521" i="1"/>
  <c r="AH2515" i="1"/>
  <c r="AH1297" i="1"/>
  <c r="AH3979" i="1"/>
  <c r="AH3955" i="1"/>
  <c r="AH3925" i="1"/>
  <c r="AH3901" i="1"/>
  <c r="AH3841" i="1"/>
  <c r="AH3709" i="1"/>
  <c r="AH3649" i="1"/>
  <c r="AK3631" i="1"/>
  <c r="AH3625" i="1"/>
  <c r="AH3529" i="1"/>
  <c r="AH3493" i="1"/>
  <c r="AH3475" i="1"/>
  <c r="AH3457" i="1"/>
  <c r="AH3391" i="1"/>
  <c r="AH3367" i="1"/>
  <c r="AH3349" i="1"/>
  <c r="AH3325" i="1"/>
  <c r="AH3283" i="1"/>
  <c r="AH3217" i="1"/>
  <c r="AH3193" i="1"/>
  <c r="AH3169" i="1"/>
  <c r="AH3145" i="1"/>
  <c r="AH3121" i="1"/>
  <c r="AH3097" i="1"/>
  <c r="AH3073" i="1"/>
  <c r="AH3049" i="1"/>
  <c r="AH2971" i="1"/>
  <c r="AH2947" i="1"/>
  <c r="AH2929" i="1"/>
  <c r="AH2905" i="1"/>
  <c r="AF2887" i="1"/>
  <c r="AF2863" i="1"/>
  <c r="AK2491" i="1"/>
  <c r="AH2467" i="1"/>
  <c r="AH2083" i="1"/>
  <c r="AH2059" i="1"/>
  <c r="AH1873" i="1"/>
  <c r="AH1849" i="1"/>
  <c r="AH1825" i="1"/>
  <c r="AH1801" i="1"/>
  <c r="AK1783" i="1"/>
  <c r="AH1777" i="1"/>
  <c r="AH1753" i="1"/>
  <c r="AH1729" i="1"/>
  <c r="AH1705" i="1"/>
  <c r="AH1681" i="1"/>
  <c r="AH1597" i="1"/>
  <c r="AF1435" i="1"/>
  <c r="AF1411" i="1"/>
  <c r="AF1387" i="1"/>
  <c r="AF1363" i="1"/>
  <c r="AF1339" i="1"/>
  <c r="AF1315" i="1"/>
  <c r="AH1291" i="1"/>
  <c r="AK1273" i="1"/>
  <c r="AH1267" i="1"/>
  <c r="AK1249" i="1"/>
  <c r="AH1243" i="1"/>
  <c r="AK1225" i="1"/>
  <c r="AH1201" i="1"/>
  <c r="AK1183" i="1"/>
  <c r="AH1177" i="1"/>
  <c r="AK1159" i="1"/>
  <c r="AH1153" i="1"/>
  <c r="AK1135" i="1"/>
  <c r="AH1129" i="1"/>
  <c r="AF1111" i="1"/>
  <c r="AF1087" i="1"/>
  <c r="AF1063" i="1"/>
  <c r="AK1045" i="1"/>
  <c r="AH1039" i="1"/>
  <c r="AH3985" i="1"/>
  <c r="AH3961" i="1"/>
  <c r="AH2977" i="1"/>
  <c r="AH4021" i="1"/>
  <c r="AH3997" i="1"/>
  <c r="AH3877" i="1"/>
  <c r="AH3853" i="1"/>
  <c r="AH3817" i="1"/>
  <c r="AH3793" i="1"/>
  <c r="AH3769" i="1"/>
  <c r="AH3727" i="1"/>
  <c r="AH3667" i="1"/>
  <c r="AH3601" i="1"/>
  <c r="AK3589" i="1"/>
  <c r="AH3583" i="1"/>
  <c r="AH3565" i="1"/>
  <c r="AH3547" i="1"/>
  <c r="AH3511" i="1"/>
  <c r="AH3433" i="1"/>
  <c r="AH3409" i="1"/>
  <c r="AH3259" i="1"/>
  <c r="AH3007" i="1"/>
  <c r="AH2989" i="1"/>
  <c r="AF2971" i="1"/>
  <c r="AH2881" i="1"/>
  <c r="AH2857" i="1"/>
  <c r="AH2833" i="1"/>
  <c r="AH2809" i="1"/>
  <c r="AH2743" i="1"/>
  <c r="AK2725" i="1"/>
  <c r="AH2719" i="1"/>
  <c r="AH2695" i="1"/>
  <c r="AH2671" i="1"/>
  <c r="AH2635" i="1"/>
  <c r="AH2485" i="1"/>
  <c r="AH2395" i="1"/>
  <c r="AH2377" i="1"/>
  <c r="AH2335" i="1"/>
  <c r="AK2317" i="1"/>
  <c r="AH2311" i="1"/>
  <c r="AK2293" i="1"/>
  <c r="AH2287" i="1"/>
  <c r="AK2269" i="1"/>
  <c r="AH2263" i="1"/>
  <c r="AF2245" i="1"/>
  <c r="AF2221" i="1"/>
  <c r="AH2197" i="1"/>
  <c r="AH2173" i="1"/>
  <c r="AH2011" i="1"/>
  <c r="AH1987" i="1"/>
  <c r="AH1963" i="1"/>
  <c r="AH1939" i="1"/>
  <c r="AH997" i="1"/>
  <c r="AH973" i="1"/>
  <c r="AH949" i="1"/>
  <c r="AH925" i="1"/>
  <c r="AH835" i="1"/>
  <c r="AH811" i="1"/>
  <c r="AH787" i="1"/>
  <c r="AH763" i="1"/>
  <c r="AH739" i="1"/>
  <c r="AH715" i="1"/>
  <c r="AH691" i="1"/>
  <c r="AH667" i="1"/>
  <c r="AH643" i="1"/>
  <c r="AH619" i="1"/>
  <c r="AH595" i="1"/>
  <c r="AH571" i="1"/>
  <c r="AH547" i="1"/>
  <c r="AH523" i="1"/>
  <c r="AH2791" i="1"/>
  <c r="AH2767" i="1"/>
  <c r="AH2677" i="1"/>
  <c r="AH2599" i="1"/>
  <c r="AH2563" i="1"/>
  <c r="AH2521" i="1"/>
  <c r="AK2485" i="1"/>
  <c r="AH2479" i="1"/>
  <c r="AH2437" i="1"/>
  <c r="AH2413" i="1"/>
  <c r="AH2353" i="1"/>
  <c r="AH2239" i="1"/>
  <c r="AH2215" i="1"/>
  <c r="AH2149" i="1"/>
  <c r="AH2125" i="1"/>
  <c r="AH2101" i="1"/>
  <c r="AF2059" i="1"/>
  <c r="AH2035" i="1"/>
  <c r="AF2017" i="1"/>
  <c r="AF1993" i="1"/>
  <c r="AF1969" i="1"/>
  <c r="AH1921" i="1"/>
  <c r="AH1897" i="1"/>
  <c r="AH1663" i="1"/>
  <c r="AH1645" i="1"/>
  <c r="AH1621" i="1"/>
  <c r="AH1579" i="1"/>
  <c r="AH1555" i="1"/>
  <c r="AH1531" i="1"/>
  <c r="AH1507" i="1"/>
  <c r="AH1483" i="1"/>
  <c r="AH1459" i="1"/>
  <c r="AH1435" i="1"/>
  <c r="AH1411" i="1"/>
  <c r="AH1387" i="1"/>
  <c r="AH1363" i="1"/>
  <c r="AH1339" i="1"/>
  <c r="AH1315" i="1"/>
  <c r="AH1111" i="1"/>
  <c r="AH1087" i="1"/>
  <c r="AH1063" i="1"/>
  <c r="AH901" i="1"/>
  <c r="AH877" i="1"/>
  <c r="AH853" i="1"/>
  <c r="AF763" i="1"/>
  <c r="AF739" i="1"/>
  <c r="AF715" i="1"/>
  <c r="AF691" i="1"/>
  <c r="AF667" i="1"/>
  <c r="AF643" i="1"/>
  <c r="AF619" i="1"/>
  <c r="AF595" i="1"/>
  <c r="AF571" i="1"/>
  <c r="AF547" i="1"/>
  <c r="AH499" i="1"/>
  <c r="AH475" i="1"/>
  <c r="AH451" i="1"/>
  <c r="AH427" i="1"/>
  <c r="AH403" i="1"/>
  <c r="AH379" i="1"/>
  <c r="AH355" i="1"/>
  <c r="AH331" i="1"/>
  <c r="AH307" i="1"/>
  <c r="AH283" i="1"/>
  <c r="AH259" i="1"/>
  <c r="AH235" i="1"/>
  <c r="AH211" i="1"/>
  <c r="AH187" i="1"/>
  <c r="AH163" i="1"/>
  <c r="AH139" i="1"/>
  <c r="AH115" i="1"/>
  <c r="AH91" i="1"/>
  <c r="AH67" i="1"/>
  <c r="AH43" i="1"/>
  <c r="AH19" i="1"/>
  <c r="AH2659" i="1"/>
  <c r="AK1021" i="1"/>
  <c r="AH1015" i="1"/>
  <c r="AK997" i="1"/>
  <c r="AH991" i="1"/>
  <c r="AK973" i="1"/>
  <c r="AH967" i="1"/>
  <c r="AK949" i="1"/>
  <c r="AH943" i="1"/>
  <c r="AK925" i="1"/>
  <c r="AH919" i="1"/>
  <c r="AF877" i="1"/>
  <c r="AF853" i="1"/>
  <c r="AK835" i="1"/>
  <c r="AH829" i="1"/>
  <c r="AK811" i="1"/>
  <c r="AH805" i="1"/>
  <c r="AK787" i="1"/>
  <c r="AH781" i="1"/>
  <c r="AH757" i="1"/>
  <c r="AH733" i="1"/>
  <c r="AH709" i="1"/>
  <c r="AH685" i="1"/>
  <c r="AH661" i="1"/>
  <c r="AH637" i="1"/>
  <c r="AH613" i="1"/>
  <c r="AH589" i="1"/>
  <c r="AH565" i="1"/>
  <c r="AH541" i="1"/>
  <c r="AH517" i="1"/>
  <c r="AH7" i="1"/>
  <c r="AH2455" i="1"/>
  <c r="AK2437" i="1"/>
  <c r="AH2431" i="1"/>
  <c r="AH2407" i="1"/>
  <c r="AH2389" i="1"/>
  <c r="AH2347" i="1"/>
  <c r="AH2257" i="1"/>
  <c r="AH2233" i="1"/>
  <c r="AH2209" i="1"/>
  <c r="AH2167" i="1"/>
  <c r="AK2149" i="1"/>
  <c r="AH2143" i="1"/>
  <c r="AH2119" i="1"/>
  <c r="AH1915" i="1"/>
  <c r="AK1897" i="1"/>
  <c r="AH1891" i="1"/>
  <c r="AF1849" i="1"/>
  <c r="AF1825" i="1"/>
  <c r="AF1801" i="1"/>
  <c r="AH1639" i="1"/>
  <c r="AH1573" i="1"/>
  <c r="AH1549" i="1"/>
  <c r="AH1525" i="1"/>
  <c r="AH1501" i="1"/>
  <c r="AH1477" i="1"/>
  <c r="AH1453" i="1"/>
  <c r="AH1429" i="1"/>
  <c r="AH1405" i="1"/>
  <c r="AH1381" i="1"/>
  <c r="AH1357" i="1"/>
  <c r="AH1333" i="1"/>
  <c r="AH1309" i="1"/>
  <c r="AH1219" i="1"/>
  <c r="AH1105" i="1"/>
  <c r="AH1081" i="1"/>
  <c r="AH895" i="1"/>
  <c r="AH871" i="1"/>
  <c r="AF757" i="1"/>
  <c r="AF733" i="1"/>
  <c r="AF709" i="1"/>
  <c r="AF685" i="1"/>
  <c r="AF661" i="1"/>
  <c r="AF637" i="1"/>
  <c r="AF613" i="1"/>
  <c r="AF589" i="1"/>
  <c r="AF565" i="1"/>
  <c r="AF541" i="1"/>
  <c r="AH493" i="1"/>
  <c r="AH469" i="1"/>
  <c r="AH445" i="1"/>
  <c r="AH421" i="1"/>
  <c r="AH397" i="1"/>
  <c r="AH373" i="1"/>
  <c r="AH349" i="1"/>
  <c r="AH325" i="1"/>
  <c r="AH301" i="1"/>
  <c r="AH277" i="1"/>
  <c r="AH253" i="1"/>
  <c r="AH229" i="1"/>
  <c r="AH205" i="1"/>
  <c r="AH181" i="1"/>
  <c r="AH157" i="1"/>
  <c r="AH133" i="1"/>
  <c r="AH109" i="1"/>
  <c r="AH85" i="1"/>
  <c r="AH61" i="1"/>
  <c r="AH37" i="1"/>
  <c r="AH13" i="1"/>
  <c r="AH2653" i="1"/>
  <c r="AH3223" i="1"/>
  <c r="AH3199" i="1"/>
  <c r="AH3175" i="1"/>
  <c r="AH3151" i="1"/>
  <c r="AH3127" i="1"/>
  <c r="AH3103" i="1"/>
  <c r="AH3037" i="1"/>
  <c r="AH3019" i="1"/>
  <c r="AH3001" i="1"/>
  <c r="AH2983" i="1"/>
  <c r="AH2959" i="1"/>
  <c r="AH2917" i="1"/>
  <c r="AH2827" i="1"/>
  <c r="AH2803" i="1"/>
  <c r="AH2737" i="1"/>
  <c r="AH2713" i="1"/>
  <c r="AK2581" i="1"/>
  <c r="AH2557" i="1"/>
  <c r="AK2497" i="1"/>
  <c r="AH2491" i="1"/>
  <c r="AH2473" i="1"/>
  <c r="AH2365" i="1"/>
  <c r="AH2323" i="1"/>
  <c r="AH2299" i="1"/>
  <c r="AH2275" i="1"/>
  <c r="AH2185" i="1"/>
  <c r="AH2095" i="1"/>
  <c r="AH2071" i="1"/>
  <c r="AH2047" i="1"/>
  <c r="AH2029" i="1"/>
  <c r="AH2005" i="1"/>
  <c r="AH1981" i="1"/>
  <c r="AH1957" i="1"/>
  <c r="AH1867" i="1"/>
  <c r="AH1843" i="1"/>
  <c r="AH1819" i="1"/>
  <c r="AH1795" i="1"/>
  <c r="AK1777" i="1"/>
  <c r="AH1771" i="1"/>
  <c r="AH1747" i="1"/>
  <c r="AH1723" i="1"/>
  <c r="AH1699" i="1"/>
  <c r="AH1675" i="1"/>
  <c r="AH1657" i="1"/>
  <c r="AH1615" i="1"/>
  <c r="AF1501" i="1"/>
  <c r="AF1477" i="1"/>
  <c r="AF1453" i="1"/>
  <c r="AH1285" i="1"/>
  <c r="AH1261" i="1"/>
  <c r="AH1237" i="1"/>
  <c r="AH1195" i="1"/>
  <c r="AH1171" i="1"/>
  <c r="AH1147" i="1"/>
  <c r="AH1057" i="1"/>
  <c r="AH1033" i="1"/>
  <c r="AH1009" i="1"/>
  <c r="AH985" i="1"/>
  <c r="AH961" i="1"/>
  <c r="AH937" i="1"/>
  <c r="AK919" i="1"/>
  <c r="AH913" i="1"/>
  <c r="AF895" i="1"/>
  <c r="AF871" i="1"/>
  <c r="AH847" i="1"/>
  <c r="AK829" i="1"/>
  <c r="AH823" i="1"/>
  <c r="AK805" i="1"/>
  <c r="AH799" i="1"/>
  <c r="AK781" i="1"/>
  <c r="AH775" i="1"/>
  <c r="AH751" i="1"/>
  <c r="AH727" i="1"/>
  <c r="AH703" i="1"/>
  <c r="AH679" i="1"/>
  <c r="AH655" i="1"/>
  <c r="AH631" i="1"/>
  <c r="AH607" i="1"/>
  <c r="AH583" i="1"/>
  <c r="AH559" i="1"/>
  <c r="AH535" i="1"/>
  <c r="AH511" i="1"/>
  <c r="AH3079" i="1"/>
  <c r="AH3055" i="1"/>
  <c r="AK2941" i="1"/>
  <c r="AH2935" i="1"/>
  <c r="AH2893" i="1"/>
  <c r="AH2869" i="1"/>
  <c r="AH2779" i="1"/>
  <c r="AH2755" i="1"/>
  <c r="AF2713" i="1"/>
  <c r="AH2689" i="1"/>
  <c r="AH2647" i="1"/>
  <c r="AH2611" i="1"/>
  <c r="AH2593" i="1"/>
  <c r="AH2575" i="1"/>
  <c r="AH2533" i="1"/>
  <c r="AH2509" i="1"/>
  <c r="AF2473" i="1"/>
  <c r="AH2449" i="1"/>
  <c r="AH2425" i="1"/>
  <c r="AH2401" i="1"/>
  <c r="AH2383" i="1"/>
  <c r="AH2341" i="1"/>
  <c r="AH2251" i="1"/>
  <c r="AH2227" i="1"/>
  <c r="AH2203" i="1"/>
  <c r="AH2161" i="1"/>
  <c r="AH2137" i="1"/>
  <c r="AH2113" i="1"/>
  <c r="AH1933" i="1"/>
  <c r="AH1909" i="1"/>
  <c r="AK1891" i="1"/>
  <c r="AH1885" i="1"/>
  <c r="AF1867" i="1"/>
  <c r="AF1843" i="1"/>
  <c r="AF1819" i="1"/>
  <c r="AF1795" i="1"/>
  <c r="AH1633" i="1"/>
  <c r="AH1591" i="1"/>
  <c r="AK1573" i="1"/>
  <c r="AH1567" i="1"/>
  <c r="AH1543" i="1"/>
  <c r="AH1519" i="1"/>
  <c r="AH1495" i="1"/>
  <c r="AH1471" i="1"/>
  <c r="AH1447" i="1"/>
  <c r="AH1423" i="1"/>
  <c r="AH1399" i="1"/>
  <c r="AH1375" i="1"/>
  <c r="AH1351" i="1"/>
  <c r="AH1327" i="1"/>
  <c r="AH1303" i="1"/>
  <c r="AH1213" i="1"/>
  <c r="AH1123" i="1"/>
  <c r="AH1099" i="1"/>
  <c r="AH1075" i="1"/>
  <c r="AH889" i="1"/>
  <c r="AH865" i="1"/>
  <c r="AH487" i="1"/>
  <c r="AH463" i="1"/>
  <c r="AH439" i="1"/>
  <c r="AH415" i="1"/>
  <c r="AH391" i="1"/>
  <c r="AH367" i="1"/>
  <c r="AH343" i="1"/>
  <c r="AH319" i="1"/>
  <c r="AH295" i="1"/>
  <c r="AH271" i="1"/>
  <c r="AH247" i="1"/>
  <c r="AH223" i="1"/>
  <c r="AH199" i="1"/>
  <c r="AH175" i="1"/>
  <c r="AH151" i="1"/>
  <c r="AH127" i="1"/>
  <c r="AH103" i="1"/>
  <c r="AH79" i="1"/>
  <c r="AH55" i="1"/>
  <c r="AH31" i="1"/>
  <c r="AK3991" i="1"/>
  <c r="AK3469" i="1"/>
  <c r="AK3451" i="1"/>
  <c r="AK3301" i="1"/>
  <c r="AF4003" i="1"/>
  <c r="AK3871" i="1"/>
  <c r="AK3769" i="1"/>
  <c r="AF3463" i="1"/>
  <c r="AK3427" i="1"/>
  <c r="AF3295" i="1"/>
  <c r="AF3205" i="1"/>
  <c r="AF2731" i="1"/>
  <c r="AK319" i="1"/>
  <c r="AK295" i="1"/>
  <c r="AK247" i="1"/>
  <c r="AK175" i="1"/>
  <c r="AK151" i="1"/>
  <c r="AK79" i="1"/>
  <c r="AK31" i="1"/>
  <c r="AK3811" i="1"/>
  <c r="AF3721" i="1"/>
  <c r="AK3649" i="1"/>
  <c r="AK3337" i="1"/>
  <c r="AF3313" i="1"/>
  <c r="AK3295" i="1"/>
  <c r="AK3271" i="1"/>
  <c r="AF3247" i="1"/>
  <c r="AK3229" i="1"/>
  <c r="AF3043" i="1"/>
  <c r="AK3025" i="1"/>
  <c r="AF3007" i="1"/>
  <c r="AK2845" i="1"/>
  <c r="AF2611" i="1"/>
  <c r="AK2539" i="1"/>
  <c r="AK1717" i="1"/>
  <c r="AK1693" i="1"/>
  <c r="AK1669" i="1"/>
  <c r="AF1651" i="1"/>
  <c r="AF1627" i="1"/>
  <c r="AK1609" i="1"/>
  <c r="AF1561" i="1"/>
  <c r="AF1537" i="1"/>
  <c r="AF4021" i="1"/>
  <c r="AK3943" i="1"/>
  <c r="AK3907" i="1"/>
  <c r="AF3883" i="1"/>
  <c r="AK3865" i="1"/>
  <c r="AF3829" i="1"/>
  <c r="AF3805" i="1"/>
  <c r="AF3781" i="1"/>
  <c r="AK3763" i="1"/>
  <c r="AF3739" i="1"/>
  <c r="AK3667" i="1"/>
  <c r="AF3619" i="1"/>
  <c r="AF3601" i="1"/>
  <c r="AK3571" i="1"/>
  <c r="AF3517" i="1"/>
  <c r="AK3499" i="1"/>
  <c r="AK3481" i="1"/>
  <c r="AK3445" i="1"/>
  <c r="AK3421" i="1"/>
  <c r="AK3397" i="1"/>
  <c r="AF3373" i="1"/>
  <c r="AK3355" i="1"/>
  <c r="AF3331" i="1"/>
  <c r="AK3313" i="1"/>
  <c r="AF3175" i="1"/>
  <c r="AK3157" i="1"/>
  <c r="AK3133" i="1"/>
  <c r="AK3109" i="1"/>
  <c r="AK3085" i="1"/>
  <c r="AF3061" i="1"/>
  <c r="AK3043" i="1"/>
  <c r="AK3007" i="1"/>
  <c r="AF2905" i="1"/>
  <c r="AK2887" i="1"/>
  <c r="AK2863" i="1"/>
  <c r="AF2815" i="1"/>
  <c r="AF2725" i="1"/>
  <c r="AK2707" i="1"/>
  <c r="AF2683" i="1"/>
  <c r="AK2611" i="1"/>
  <c r="AK2575" i="1"/>
  <c r="AK2107" i="1"/>
  <c r="AF2083" i="1"/>
  <c r="AK2041" i="1"/>
  <c r="AF1945" i="1"/>
  <c r="AK1927" i="1"/>
  <c r="AK1903" i="1"/>
  <c r="AK313" i="1"/>
  <c r="AK289" i="1"/>
  <c r="AK265" i="1"/>
  <c r="AK241" i="1"/>
  <c r="AK217" i="1"/>
  <c r="AK2059" i="1"/>
  <c r="AF2035" i="1"/>
  <c r="AK2017" i="1"/>
  <c r="AK1993" i="1"/>
  <c r="AK1969" i="1"/>
  <c r="AK1711" i="1"/>
  <c r="AK1687" i="1"/>
  <c r="AF1663" i="1"/>
  <c r="AF1645" i="1"/>
  <c r="AF1621" i="1"/>
  <c r="AK1297" i="1"/>
  <c r="AF901" i="1"/>
  <c r="AF3769" i="1"/>
  <c r="AK3673" i="1"/>
  <c r="AF2995" i="1"/>
  <c r="AK2503" i="1"/>
  <c r="AF3985" i="1"/>
  <c r="AF3847" i="1"/>
  <c r="AF3811" i="1"/>
  <c r="AF3625" i="1"/>
  <c r="AK3319" i="1"/>
  <c r="AK3253" i="1"/>
  <c r="AF3229" i="1"/>
  <c r="AK2953" i="1"/>
  <c r="AK2893" i="1"/>
  <c r="AF2821" i="1"/>
  <c r="AF2797" i="1"/>
  <c r="AK2377" i="1"/>
  <c r="AK271" i="1"/>
  <c r="AK103" i="1"/>
  <c r="AK55" i="1"/>
  <c r="AK4003" i="1"/>
  <c r="AK3985" i="1"/>
  <c r="AK3847" i="1"/>
  <c r="AK3787" i="1"/>
  <c r="AF3763" i="1"/>
  <c r="AK3703" i="1"/>
  <c r="AF3589" i="1"/>
  <c r="AF3955" i="1"/>
  <c r="AF3925" i="1"/>
  <c r="AF3901" i="1"/>
  <c r="AK3883" i="1"/>
  <c r="AF3859" i="1"/>
  <c r="AK3697" i="1"/>
  <c r="AF3679" i="1"/>
  <c r="AK3643" i="1"/>
  <c r="AK3619" i="1"/>
  <c r="AK3601" i="1"/>
  <c r="AK3553" i="1"/>
  <c r="AF3493" i="1"/>
  <c r="AF3415" i="1"/>
  <c r="AK3175" i="1"/>
  <c r="AF3151" i="1"/>
  <c r="AF3103" i="1"/>
  <c r="AF2965" i="1"/>
  <c r="AK2905" i="1"/>
  <c r="AF2857" i="1"/>
  <c r="AK2839" i="1"/>
  <c r="AK2749" i="1"/>
  <c r="AF2605" i="1"/>
  <c r="AF2587" i="1"/>
  <c r="AF2509" i="1"/>
  <c r="AF3973" i="1"/>
  <c r="AK3955" i="1"/>
  <c r="AK3901" i="1"/>
  <c r="AK3859" i="1"/>
  <c r="AK3715" i="1"/>
  <c r="AF3565" i="1"/>
  <c r="AK3529" i="1"/>
  <c r="AF3511" i="1"/>
  <c r="AK3475" i="1"/>
  <c r="AK3439" i="1"/>
  <c r="AK3241" i="1"/>
  <c r="AF3055" i="1"/>
  <c r="AK3037" i="1"/>
  <c r="AF3001" i="1"/>
  <c r="AF2923" i="1"/>
  <c r="AF2809" i="1"/>
  <c r="AF2677" i="1"/>
  <c r="AK2641" i="1"/>
  <c r="AF1873" i="1"/>
  <c r="AF4033" i="1"/>
  <c r="AK4015" i="1"/>
  <c r="AK3973" i="1"/>
  <c r="AF3937" i="1"/>
  <c r="AF3919" i="1"/>
  <c r="AF3895" i="1"/>
  <c r="AF3877" i="1"/>
  <c r="AK3799" i="1"/>
  <c r="AK3775" i="1"/>
  <c r="AF3751" i="1"/>
  <c r="AF3733" i="1"/>
  <c r="AF3655" i="1"/>
  <c r="AK3637" i="1"/>
  <c r="AK3583" i="1"/>
  <c r="AK3565" i="1"/>
  <c r="AK3547" i="1"/>
  <c r="AK3367" i="1"/>
  <c r="AK3349" i="1"/>
  <c r="AK3325" i="1"/>
  <c r="AK3283" i="1"/>
  <c r="AF3259" i="1"/>
  <c r="AK3193" i="1"/>
  <c r="AF3169" i="1"/>
  <c r="AF3145" i="1"/>
  <c r="AF3121" i="1"/>
  <c r="AF3097" i="1"/>
  <c r="AK3079" i="1"/>
  <c r="AF3031" i="1"/>
  <c r="AK3001" i="1"/>
  <c r="AF2899" i="1"/>
  <c r="AF2851" i="1"/>
  <c r="AK2833" i="1"/>
  <c r="AK2743" i="1"/>
  <c r="AF2719" i="1"/>
  <c r="AK2623" i="1"/>
  <c r="AF2443" i="1"/>
  <c r="AK2425" i="1"/>
  <c r="AK2401" i="1"/>
  <c r="AK2383" i="1"/>
  <c r="AK2365" i="1"/>
  <c r="AF2323" i="1"/>
  <c r="AF2299" i="1"/>
  <c r="AF2275" i="1"/>
  <c r="AK2257" i="1"/>
  <c r="AK2233" i="1"/>
  <c r="AK2209" i="1"/>
  <c r="AF2167" i="1"/>
  <c r="AF2143" i="1"/>
  <c r="AK3523" i="1"/>
  <c r="AK2635" i="1"/>
  <c r="AK7" i="1"/>
  <c r="AF4027" i="1"/>
  <c r="AF3787" i="1"/>
  <c r="AF3745" i="1"/>
  <c r="AK3727" i="1"/>
  <c r="AF3703" i="1"/>
  <c r="AF3271" i="1"/>
  <c r="AK3013" i="1"/>
  <c r="AF2845" i="1"/>
  <c r="AK223" i="1"/>
  <c r="AK199" i="1"/>
  <c r="AK127" i="1"/>
  <c r="AK4027" i="1"/>
  <c r="AF3865" i="1"/>
  <c r="AK3745" i="1"/>
  <c r="AF3571" i="1"/>
  <c r="AF3421" i="1"/>
  <c r="AK3379" i="1"/>
  <c r="AK3829" i="1"/>
  <c r="AF3661" i="1"/>
  <c r="AF3529" i="1"/>
  <c r="AK3517" i="1"/>
  <c r="AF3475" i="1"/>
  <c r="AF3457" i="1"/>
  <c r="AF3439" i="1"/>
  <c r="AK3223" i="1"/>
  <c r="AK3199" i="1"/>
  <c r="AF3127" i="1"/>
  <c r="AF3019" i="1"/>
  <c r="AK2989" i="1"/>
  <c r="AK2929" i="1"/>
  <c r="AF2767" i="1"/>
  <c r="AF2701" i="1"/>
  <c r="AK2629" i="1"/>
  <c r="AF2569" i="1"/>
  <c r="AK3925" i="1"/>
  <c r="AF3841" i="1"/>
  <c r="AF3637" i="1"/>
  <c r="AF3547" i="1"/>
  <c r="AK3493" i="1"/>
  <c r="AK3457" i="1"/>
  <c r="AK3307" i="1"/>
  <c r="AF3283" i="1"/>
  <c r="AK3265" i="1"/>
  <c r="AF3217" i="1"/>
  <c r="AK2881" i="1"/>
  <c r="AK2791" i="1"/>
  <c r="AF2623" i="1"/>
  <c r="AK2605" i="1"/>
  <c r="AK2587" i="1"/>
  <c r="AK2509" i="1"/>
  <c r="AK2125" i="1"/>
  <c r="AK4033" i="1"/>
  <c r="AF4009" i="1"/>
  <c r="AF3991" i="1"/>
  <c r="AF3967" i="1"/>
  <c r="AK3937" i="1"/>
  <c r="AK3919" i="1"/>
  <c r="AK3895" i="1"/>
  <c r="AF3835" i="1"/>
  <c r="AF3817" i="1"/>
  <c r="AF3793" i="1"/>
  <c r="AK3751" i="1"/>
  <c r="AK3691" i="1"/>
  <c r="AF3673" i="1"/>
  <c r="AK3655" i="1"/>
  <c r="AF3607" i="1"/>
  <c r="AF3541" i="1"/>
  <c r="AK3409" i="1"/>
  <c r="AF3385" i="1"/>
  <c r="AF3361" i="1"/>
  <c r="AF3343" i="1"/>
  <c r="AF3211" i="1"/>
  <c r="AF3187" i="1"/>
  <c r="AF3049" i="1"/>
  <c r="AK2983" i="1"/>
  <c r="AK2959" i="1"/>
  <c r="AF2917" i="1"/>
  <c r="AK2875" i="1"/>
  <c r="AK2785" i="1"/>
  <c r="AK2761" i="1"/>
  <c r="AF2695" i="1"/>
  <c r="AF2671" i="1"/>
  <c r="AK2665" i="1"/>
  <c r="AF2635" i="1"/>
  <c r="AF2461" i="1"/>
  <c r="AK2443" i="1"/>
  <c r="AF2419" i="1"/>
  <c r="AF2359" i="1"/>
  <c r="AF2341" i="1"/>
  <c r="AK2323" i="1"/>
  <c r="AK2299" i="1"/>
  <c r="AK2275" i="1"/>
  <c r="AF2251" i="1"/>
  <c r="AF2227" i="1"/>
  <c r="AF2203" i="1"/>
  <c r="AF2185" i="1"/>
  <c r="AK2167" i="1"/>
  <c r="AK3733" i="1"/>
  <c r="AF3709" i="1"/>
  <c r="AF3691" i="1"/>
  <c r="AK3679" i="1"/>
  <c r="AK3661" i="1"/>
  <c r="AF3643" i="1"/>
  <c r="AK3625" i="1"/>
  <c r="AF3577" i="1"/>
  <c r="AF3559" i="1"/>
  <c r="AF3499" i="1"/>
  <c r="AF3481" i="1"/>
  <c r="AK3463" i="1"/>
  <c r="AF3445" i="1"/>
  <c r="AK3403" i="1"/>
  <c r="AK3385" i="1"/>
  <c r="AK3361" i="1"/>
  <c r="AK3343" i="1"/>
  <c r="AF3319" i="1"/>
  <c r="AF3301" i="1"/>
  <c r="AF3277" i="1"/>
  <c r="AK3259" i="1"/>
  <c r="AF3235" i="1"/>
  <c r="AK3217" i="1"/>
  <c r="AF3193" i="1"/>
  <c r="AK3151" i="1"/>
  <c r="AK3127" i="1"/>
  <c r="AK3103" i="1"/>
  <c r="AF3079" i="1"/>
  <c r="AK3061" i="1"/>
  <c r="AF3037" i="1"/>
  <c r="AF3013" i="1"/>
  <c r="AK2995" i="1"/>
  <c r="AK2977" i="1"/>
  <c r="AF2935" i="1"/>
  <c r="AK2923" i="1"/>
  <c r="AF2881" i="1"/>
  <c r="AF2839" i="1"/>
  <c r="AK2821" i="1"/>
  <c r="AK2797" i="1"/>
  <c r="AK2779" i="1"/>
  <c r="AK2755" i="1"/>
  <c r="AF2737" i="1"/>
  <c r="AK2701" i="1"/>
  <c r="AK2683" i="1"/>
  <c r="AF2617" i="1"/>
  <c r="AF2599" i="1"/>
  <c r="AK2569" i="1"/>
  <c r="AK2461" i="1"/>
  <c r="AF2437" i="1"/>
  <c r="AK2419" i="1"/>
  <c r="AF2395" i="1"/>
  <c r="AF2377" i="1"/>
  <c r="AK2359" i="1"/>
  <c r="AK2341" i="1"/>
  <c r="AF2317" i="1"/>
  <c r="AF2293" i="1"/>
  <c r="AF2269" i="1"/>
  <c r="AK2251" i="1"/>
  <c r="AK2227" i="1"/>
  <c r="AK2203" i="1"/>
  <c r="AK2185" i="1"/>
  <c r="AF2161" i="1"/>
  <c r="AK2143" i="1"/>
  <c r="AF1897" i="1"/>
  <c r="AK1855" i="1"/>
  <c r="AK1831" i="1"/>
  <c r="AK1807" i="1"/>
  <c r="AF1783" i="1"/>
  <c r="AF1759" i="1"/>
  <c r="AF1735" i="1"/>
  <c r="AF1603" i="1"/>
  <c r="AK1585" i="1"/>
  <c r="AF925" i="1"/>
  <c r="AK883" i="1"/>
  <c r="AK859" i="1"/>
  <c r="AF835" i="1"/>
  <c r="AF811" i="1"/>
  <c r="AF787" i="1"/>
  <c r="AK769" i="1"/>
  <c r="AK745" i="1"/>
  <c r="AK721" i="1"/>
  <c r="AK697" i="1"/>
  <c r="AK673" i="1"/>
  <c r="AK649" i="1"/>
  <c r="AK625" i="1"/>
  <c r="AK601" i="1"/>
  <c r="AK577" i="1"/>
  <c r="AK553" i="1"/>
  <c r="AK529" i="1"/>
  <c r="AF505" i="1"/>
  <c r="AF481" i="1"/>
  <c r="AF457" i="1"/>
  <c r="AF433" i="1"/>
  <c r="AF409" i="1"/>
  <c r="AF385" i="1"/>
  <c r="AF361" i="1"/>
  <c r="AF337" i="1"/>
  <c r="AK193" i="1"/>
  <c r="AK169" i="1"/>
  <c r="AK145" i="1"/>
  <c r="AK121" i="1"/>
  <c r="AK97" i="1"/>
  <c r="AK73" i="1"/>
  <c r="AK49" i="1"/>
  <c r="AK25" i="1"/>
  <c r="AK3169" i="1"/>
  <c r="AK3145" i="1"/>
  <c r="AK3121" i="1"/>
  <c r="AK3097" i="1"/>
  <c r="AF3073" i="1"/>
  <c r="AK3055" i="1"/>
  <c r="AF2989" i="1"/>
  <c r="AK2971" i="1"/>
  <c r="AF2947" i="1"/>
  <c r="AK2917" i="1"/>
  <c r="AK2899" i="1"/>
  <c r="AF2875" i="1"/>
  <c r="AK2857" i="1"/>
  <c r="AF2833" i="1"/>
  <c r="AK2815" i="1"/>
  <c r="AF2791" i="1"/>
  <c r="AK2773" i="1"/>
  <c r="AF2749" i="1"/>
  <c r="AK2719" i="1"/>
  <c r="AK2677" i="1"/>
  <c r="AF2641" i="1"/>
  <c r="AK2551" i="1"/>
  <c r="AK2533" i="1"/>
  <c r="AF2491" i="1"/>
  <c r="AF2455" i="1"/>
  <c r="AF2431" i="1"/>
  <c r="AK2413" i="1"/>
  <c r="AF2371" i="1"/>
  <c r="AF2353" i="1"/>
  <c r="AF2335" i="1"/>
  <c r="AF2311" i="1"/>
  <c r="AF2287" i="1"/>
  <c r="AK2137" i="1"/>
  <c r="AK2119" i="1"/>
  <c r="AF2095" i="1"/>
  <c r="AF2071" i="1"/>
  <c r="AF2047" i="1"/>
  <c r="AF2029" i="1"/>
  <c r="AF2005" i="1"/>
  <c r="AF1981" i="1"/>
  <c r="AK1963" i="1"/>
  <c r="AK1939" i="1"/>
  <c r="AF1915" i="1"/>
  <c r="AF1777" i="1"/>
  <c r="AF1753" i="1"/>
  <c r="AF1729" i="1"/>
  <c r="AF1705" i="1"/>
  <c r="AF1681" i="1"/>
  <c r="AK1663" i="1"/>
  <c r="AK1645" i="1"/>
  <c r="AK1621" i="1"/>
  <c r="AK1507" i="1"/>
  <c r="AK1483" i="1"/>
  <c r="AK1459" i="1"/>
  <c r="AK1435" i="1"/>
  <c r="AK1411" i="1"/>
  <c r="AK1387" i="1"/>
  <c r="AK1363" i="1"/>
  <c r="AK1339" i="1"/>
  <c r="AK1315" i="1"/>
  <c r="AF1291" i="1"/>
  <c r="AF1267" i="1"/>
  <c r="AF1243" i="1"/>
  <c r="AF1201" i="1"/>
  <c r="AF1177" i="1"/>
  <c r="AF1153" i="1"/>
  <c r="AF1129" i="1"/>
  <c r="AK1111" i="1"/>
  <c r="AK1087" i="1"/>
  <c r="AK1063" i="1"/>
  <c r="AF1039" i="1"/>
  <c r="AF1015" i="1"/>
  <c r="AF991" i="1"/>
  <c r="AF967" i="1"/>
  <c r="AF943" i="1"/>
  <c r="AK523" i="1"/>
  <c r="AF499" i="1"/>
  <c r="AF475" i="1"/>
  <c r="AF451" i="1"/>
  <c r="AF427" i="1"/>
  <c r="AF403" i="1"/>
  <c r="AF379" i="1"/>
  <c r="AF355" i="1"/>
  <c r="AF331" i="1"/>
  <c r="AK2071" i="1"/>
  <c r="AF1549" i="1"/>
  <c r="AF1525" i="1"/>
  <c r="AK4021" i="1"/>
  <c r="AF3997" i="1"/>
  <c r="AF3979" i="1"/>
  <c r="AF3961" i="1"/>
  <c r="AK3949" i="1"/>
  <c r="AF3931" i="1"/>
  <c r="AK3913" i="1"/>
  <c r="AF3889" i="1"/>
  <c r="AK3877" i="1"/>
  <c r="AF3853" i="1"/>
  <c r="AK3841" i="1"/>
  <c r="AF3823" i="1"/>
  <c r="AK3805" i="1"/>
  <c r="AK3781" i="1"/>
  <c r="AF3757" i="1"/>
  <c r="AK3739" i="1"/>
  <c r="AK3721" i="1"/>
  <c r="AF3685" i="1"/>
  <c r="AF3613" i="1"/>
  <c r="AF3583" i="1"/>
  <c r="AF3553" i="1"/>
  <c r="AK3541" i="1"/>
  <c r="AK3511" i="1"/>
  <c r="AF3433" i="1"/>
  <c r="AK3415" i="1"/>
  <c r="AF3391" i="1"/>
  <c r="AK3373" i="1"/>
  <c r="AK3331" i="1"/>
  <c r="AF3289" i="1"/>
  <c r="AK3247" i="1"/>
  <c r="AK3205" i="1"/>
  <c r="AF3181" i="1"/>
  <c r="AK3163" i="1"/>
  <c r="AK3139" i="1"/>
  <c r="AK3115" i="1"/>
  <c r="AK3091" i="1"/>
  <c r="AF3067" i="1"/>
  <c r="AK3049" i="1"/>
  <c r="AK3031" i="1"/>
  <c r="AK3019" i="1"/>
  <c r="AK2965" i="1"/>
  <c r="AF2929" i="1"/>
  <c r="AK2911" i="1"/>
  <c r="AF2869" i="1"/>
  <c r="AK2851" i="1"/>
  <c r="AK2809" i="1"/>
  <c r="AK2767" i="1"/>
  <c r="AK2731" i="1"/>
  <c r="AK2713" i="1"/>
  <c r="AK2695" i="1"/>
  <c r="AK2671" i="1"/>
  <c r="AF2593" i="1"/>
  <c r="AK2545" i="1"/>
  <c r="AK2527" i="1"/>
  <c r="AK2473" i="1"/>
  <c r="AF2281" i="1"/>
  <c r="AK2239" i="1"/>
  <c r="AK2215" i="1"/>
  <c r="AF2191" i="1"/>
  <c r="AK2173" i="1"/>
  <c r="AK2155" i="1"/>
  <c r="AF2131" i="1"/>
  <c r="AK2113" i="1"/>
  <c r="AF2089" i="1"/>
  <c r="AF2065" i="1"/>
  <c r="AF1909" i="1"/>
  <c r="AF1885" i="1"/>
  <c r="AK1867" i="1"/>
  <c r="AK1843" i="1"/>
  <c r="AK1819" i="1"/>
  <c r="AK1795" i="1"/>
  <c r="AK1549" i="1"/>
  <c r="AK1429" i="1"/>
  <c r="AK1405" i="1"/>
  <c r="AK1381" i="1"/>
  <c r="AK1357" i="1"/>
  <c r="AK1333" i="1"/>
  <c r="AK1309" i="1"/>
  <c r="AF1285" i="1"/>
  <c r="AF1261" i="1"/>
  <c r="AF1237" i="1"/>
  <c r="AK1219" i="1"/>
  <c r="AF1195" i="1"/>
  <c r="AF1171" i="1"/>
  <c r="AF1147" i="1"/>
  <c r="AK1105" i="1"/>
  <c r="AK1081" i="1"/>
  <c r="AF1057" i="1"/>
  <c r="AF1033" i="1"/>
  <c r="AF1009" i="1"/>
  <c r="AF985" i="1"/>
  <c r="AF961" i="1"/>
  <c r="AF937" i="1"/>
  <c r="AK2563" i="1"/>
  <c r="AF2545" i="1"/>
  <c r="AF2527" i="1"/>
  <c r="AK2455" i="1"/>
  <c r="AK2431" i="1"/>
  <c r="AF2113" i="1"/>
  <c r="AK2095" i="1"/>
  <c r="AK2047" i="1"/>
  <c r="AK2029" i="1"/>
  <c r="AK2005" i="1"/>
  <c r="AK1981" i="1"/>
  <c r="AF1957" i="1"/>
  <c r="AK1915" i="1"/>
  <c r="AK1753" i="1"/>
  <c r="AK1729" i="1"/>
  <c r="AF4015" i="1"/>
  <c r="AK3997" i="1"/>
  <c r="AK3979" i="1"/>
  <c r="AK3961" i="1"/>
  <c r="AF3943" i="1"/>
  <c r="AK3931" i="1"/>
  <c r="AF3907" i="1"/>
  <c r="AK3889" i="1"/>
  <c r="AK3853" i="1"/>
  <c r="AK3823" i="1"/>
  <c r="AF3799" i="1"/>
  <c r="AF3775" i="1"/>
  <c r="AK3757" i="1"/>
  <c r="AF3715" i="1"/>
  <c r="AF3697" i="1"/>
  <c r="AK3685" i="1"/>
  <c r="AF3667" i="1"/>
  <c r="AF3649" i="1"/>
  <c r="AF3631" i="1"/>
  <c r="AK3613" i="1"/>
  <c r="AF3595" i="1"/>
  <c r="AF3523" i="1"/>
  <c r="AF3505" i="1"/>
  <c r="AF3487" i="1"/>
  <c r="AF3469" i="1"/>
  <c r="AF3451" i="1"/>
  <c r="AK3433" i="1"/>
  <c r="AF3409" i="1"/>
  <c r="AK3391" i="1"/>
  <c r="AF3367" i="1"/>
  <c r="AF3349" i="1"/>
  <c r="AF3325" i="1"/>
  <c r="AF3307" i="1"/>
  <c r="AK3289" i="1"/>
  <c r="AF3265" i="1"/>
  <c r="AF3241" i="1"/>
  <c r="AF3223" i="1"/>
  <c r="AF3199" i="1"/>
  <c r="AK3181" i="1"/>
  <c r="AF3157" i="1"/>
  <c r="AF3133" i="1"/>
  <c r="AF3109" i="1"/>
  <c r="AF3085" i="1"/>
  <c r="AK3067" i="1"/>
  <c r="AF2983" i="1"/>
  <c r="AF2959" i="1"/>
  <c r="AF2941" i="1"/>
  <c r="AK2869" i="1"/>
  <c r="AF2827" i="1"/>
  <c r="AF2803" i="1"/>
  <c r="AF2785" i="1"/>
  <c r="AF2761" i="1"/>
  <c r="AF2743" i="1"/>
  <c r="AF2707" i="1"/>
  <c r="AF2689" i="1"/>
  <c r="AF2647" i="1"/>
  <c r="AK2593" i="1"/>
  <c r="AF2575" i="1"/>
  <c r="AF2557" i="1"/>
  <c r="AF2521" i="1"/>
  <c r="AF2503" i="1"/>
  <c r="AF2485" i="1"/>
  <c r="AF2467" i="1"/>
  <c r="AF2401" i="1"/>
  <c r="AF2383" i="1"/>
  <c r="AF2365" i="1"/>
  <c r="AK2347" i="1"/>
  <c r="AK2329" i="1"/>
  <c r="AK2305" i="1"/>
  <c r="AK2281" i="1"/>
  <c r="AF2257" i="1"/>
  <c r="AF2233" i="1"/>
  <c r="AF2209" i="1"/>
  <c r="AK2191" i="1"/>
  <c r="AF2149" i="1"/>
  <c r="AK2131" i="1"/>
  <c r="AF2107" i="1"/>
  <c r="AK2089" i="1"/>
  <c r="AK2065" i="1"/>
  <c r="AF2041" i="1"/>
  <c r="AK2023" i="1"/>
  <c r="AK1999" i="1"/>
  <c r="AK1975" i="1"/>
  <c r="AF1951" i="1"/>
  <c r="AK1933" i="1"/>
  <c r="AK1909" i="1"/>
  <c r="AK1885" i="1"/>
  <c r="AF1861" i="1"/>
  <c r="AF1837" i="1"/>
  <c r="AF1591" i="1"/>
  <c r="AF1519" i="1"/>
  <c r="AF1495" i="1"/>
  <c r="AF1471" i="1"/>
  <c r="AF1447" i="1"/>
  <c r="AF1423" i="1"/>
  <c r="AF1399" i="1"/>
  <c r="AF1375" i="1"/>
  <c r="AF1351" i="1"/>
  <c r="AF1327" i="1"/>
  <c r="AF1303" i="1"/>
  <c r="AK1285" i="1"/>
  <c r="AK1261" i="1"/>
  <c r="AK1237" i="1"/>
  <c r="AF1213" i="1"/>
  <c r="AK1195" i="1"/>
  <c r="AK1171" i="1"/>
  <c r="AK1147" i="1"/>
  <c r="AF1123" i="1"/>
  <c r="AF1099" i="1"/>
  <c r="AF1075" i="1"/>
  <c r="AK1057" i="1"/>
  <c r="AK1033" i="1"/>
  <c r="AK1009" i="1"/>
  <c r="AK985" i="1"/>
  <c r="AF2023" i="1"/>
  <c r="AF1999" i="1"/>
  <c r="AF1975" i="1"/>
  <c r="AK1957" i="1"/>
  <c r="AF1933" i="1"/>
  <c r="AF1891" i="1"/>
  <c r="AK1873" i="1"/>
  <c r="AK1849" i="1"/>
  <c r="AK1825" i="1"/>
  <c r="AK1801" i="1"/>
  <c r="AK1759" i="1"/>
  <c r="AK1735" i="1"/>
  <c r="AF1711" i="1"/>
  <c r="AF1687" i="1"/>
  <c r="AK1651" i="1"/>
  <c r="AK1627" i="1"/>
  <c r="AK1591" i="1"/>
  <c r="AF1567" i="1"/>
  <c r="AF1543" i="1"/>
  <c r="AK1525" i="1"/>
  <c r="AK1501" i="1"/>
  <c r="AK1477" i="1"/>
  <c r="AK1453" i="1"/>
  <c r="AF1429" i="1"/>
  <c r="AF1405" i="1"/>
  <c r="AF1381" i="1"/>
  <c r="AF1357" i="1"/>
  <c r="AF1333" i="1"/>
  <c r="AF1309" i="1"/>
  <c r="AK1291" i="1"/>
  <c r="AK1267" i="1"/>
  <c r="AK1243" i="1"/>
  <c r="AF1219" i="1"/>
  <c r="AK1201" i="1"/>
  <c r="AK1177" i="1"/>
  <c r="AK1153" i="1"/>
  <c r="AK1129" i="1"/>
  <c r="AF1105" i="1"/>
  <c r="AF1081" i="1"/>
  <c r="AK1039" i="1"/>
  <c r="AK1015" i="1"/>
  <c r="AK991" i="1"/>
  <c r="AK967" i="1"/>
  <c r="AK943" i="1"/>
  <c r="AF919" i="1"/>
  <c r="AK901" i="1"/>
  <c r="AK877" i="1"/>
  <c r="AK853" i="1"/>
  <c r="AF829" i="1"/>
  <c r="AF805" i="1"/>
  <c r="AF781" i="1"/>
  <c r="AK763" i="1"/>
  <c r="AK739" i="1"/>
  <c r="AK715" i="1"/>
  <c r="AK691" i="1"/>
  <c r="AK667" i="1"/>
  <c r="AK643" i="1"/>
  <c r="AK619" i="1"/>
  <c r="AK595" i="1"/>
  <c r="AK571" i="1"/>
  <c r="AK547" i="1"/>
  <c r="AF523" i="1"/>
  <c r="AK505" i="1"/>
  <c r="AK481" i="1"/>
  <c r="AK457" i="1"/>
  <c r="AK433" i="1"/>
  <c r="AK409" i="1"/>
  <c r="AK385" i="1"/>
  <c r="AK361" i="1"/>
  <c r="AK337" i="1"/>
  <c r="AF313" i="1"/>
  <c r="AF289" i="1"/>
  <c r="AF265" i="1"/>
  <c r="AF241" i="1"/>
  <c r="AF217" i="1"/>
  <c r="AF193" i="1"/>
  <c r="AF169" i="1"/>
  <c r="AF145" i="1"/>
  <c r="AF121" i="1"/>
  <c r="AF97" i="1"/>
  <c r="AF73" i="1"/>
  <c r="AF49" i="1"/>
  <c r="AF25" i="1"/>
  <c r="AF2665" i="1"/>
  <c r="AK961" i="1"/>
  <c r="AK937" i="1"/>
  <c r="AF913" i="1"/>
  <c r="AK895" i="1"/>
  <c r="AK871" i="1"/>
  <c r="AF847" i="1"/>
  <c r="AF823" i="1"/>
  <c r="AF799" i="1"/>
  <c r="AF775" i="1"/>
  <c r="AK757" i="1"/>
  <c r="AK733" i="1"/>
  <c r="AK709" i="1"/>
  <c r="AK685" i="1"/>
  <c r="AK661" i="1"/>
  <c r="AK637" i="1"/>
  <c r="AK613" i="1"/>
  <c r="AK589" i="1"/>
  <c r="AK565" i="1"/>
  <c r="AK541" i="1"/>
  <c r="AF517" i="1"/>
  <c r="AK499" i="1"/>
  <c r="AK475" i="1"/>
  <c r="AK451" i="1"/>
  <c r="AK427" i="1"/>
  <c r="AK403" i="1"/>
  <c r="AK379" i="1"/>
  <c r="AK355" i="1"/>
  <c r="AK331" i="1"/>
  <c r="AF307" i="1"/>
  <c r="AF283" i="1"/>
  <c r="AF259" i="1"/>
  <c r="AF235" i="1"/>
  <c r="AF211" i="1"/>
  <c r="AF187" i="1"/>
  <c r="AF163" i="1"/>
  <c r="AF139" i="1"/>
  <c r="AF115" i="1"/>
  <c r="AF91" i="1"/>
  <c r="AF67" i="1"/>
  <c r="AF43" i="1"/>
  <c r="AF19" i="1"/>
  <c r="AF2659" i="1"/>
  <c r="AF1813" i="1"/>
  <c r="AF1771" i="1"/>
  <c r="AF1747" i="1"/>
  <c r="AK1705" i="1"/>
  <c r="AK1681" i="1"/>
  <c r="AF1639" i="1"/>
  <c r="AK1603" i="1"/>
  <c r="AF1579" i="1"/>
  <c r="AK1561" i="1"/>
  <c r="AK1537" i="1"/>
  <c r="AF1513" i="1"/>
  <c r="AF1489" i="1"/>
  <c r="AF1465" i="1"/>
  <c r="AK1423" i="1"/>
  <c r="AK1399" i="1"/>
  <c r="AK1375" i="1"/>
  <c r="AK1351" i="1"/>
  <c r="AK1327" i="1"/>
  <c r="AK1303" i="1"/>
  <c r="AF1279" i="1"/>
  <c r="AF1255" i="1"/>
  <c r="AF1231" i="1"/>
  <c r="AK1213" i="1"/>
  <c r="AF1189" i="1"/>
  <c r="AF1165" i="1"/>
  <c r="AF1141" i="1"/>
  <c r="AK1123" i="1"/>
  <c r="AK1099" i="1"/>
  <c r="AK1075" i="1"/>
  <c r="AF1051" i="1"/>
  <c r="AF1027" i="1"/>
  <c r="AF1003" i="1"/>
  <c r="AF979" i="1"/>
  <c r="AF955" i="1"/>
  <c r="AF931" i="1"/>
  <c r="AK913" i="1"/>
  <c r="AF889" i="1"/>
  <c r="AF865" i="1"/>
  <c r="AK847" i="1"/>
  <c r="AK823" i="1"/>
  <c r="AK799" i="1"/>
  <c r="AK775" i="1"/>
  <c r="AF751" i="1"/>
  <c r="AF727" i="1"/>
  <c r="AF703" i="1"/>
  <c r="AF679" i="1"/>
  <c r="AF655" i="1"/>
  <c r="AF631" i="1"/>
  <c r="AF607" i="1"/>
  <c r="AF583" i="1"/>
  <c r="AF559" i="1"/>
  <c r="AF535" i="1"/>
  <c r="AK517" i="1"/>
  <c r="AF493" i="1"/>
  <c r="AF469" i="1"/>
  <c r="AF445" i="1"/>
  <c r="AF421" i="1"/>
  <c r="AF397" i="1"/>
  <c r="AF373" i="1"/>
  <c r="AF349" i="1"/>
  <c r="AF325" i="1"/>
  <c r="AK307" i="1"/>
  <c r="AK283" i="1"/>
  <c r="AK259" i="1"/>
  <c r="AK235" i="1"/>
  <c r="AK211" i="1"/>
  <c r="AK187" i="1"/>
  <c r="AK163" i="1"/>
  <c r="AK139" i="1"/>
  <c r="AK115" i="1"/>
  <c r="AK91" i="1"/>
  <c r="AK67" i="1"/>
  <c r="AK43" i="1"/>
  <c r="AK19" i="1"/>
  <c r="AK2617" i="1"/>
  <c r="AK2599" i="1"/>
  <c r="AF2551" i="1"/>
  <c r="AF2515" i="1"/>
  <c r="AF2449" i="1"/>
  <c r="AF2407" i="1"/>
  <c r="AF2389" i="1"/>
  <c r="AK2371" i="1"/>
  <c r="AK2353" i="1"/>
  <c r="AK2335" i="1"/>
  <c r="AK2311" i="1"/>
  <c r="AK2287" i="1"/>
  <c r="AF2263" i="1"/>
  <c r="AK2245" i="1"/>
  <c r="AK2221" i="1"/>
  <c r="AF2197" i="1"/>
  <c r="AK2179" i="1"/>
  <c r="AK2101" i="1"/>
  <c r="AF2077" i="1"/>
  <c r="AF2053" i="1"/>
  <c r="AK2035" i="1"/>
  <c r="AF2011" i="1"/>
  <c r="AF1987" i="1"/>
  <c r="AK1945" i="1"/>
  <c r="AF1921" i="1"/>
  <c r="AF1879" i="1"/>
  <c r="AK1861" i="1"/>
  <c r="AK1837" i="1"/>
  <c r="AK1813" i="1"/>
  <c r="AF1789" i="1"/>
  <c r="AK1771" i="1"/>
  <c r="AK1747" i="1"/>
  <c r="AF1723" i="1"/>
  <c r="AF1699" i="1"/>
  <c r="AF1675" i="1"/>
  <c r="AF1657" i="1"/>
  <c r="AK1639" i="1"/>
  <c r="AF1615" i="1"/>
  <c r="AF1597" i="1"/>
  <c r="AK1579" i="1"/>
  <c r="AF1555" i="1"/>
  <c r="AF1531" i="1"/>
  <c r="AK1513" i="1"/>
  <c r="AK1489" i="1"/>
  <c r="AK1465" i="1"/>
  <c r="AF1441" i="1"/>
  <c r="AF1417" i="1"/>
  <c r="AF1393" i="1"/>
  <c r="AF1369" i="1"/>
  <c r="AF1345" i="1"/>
  <c r="AF1321" i="1"/>
  <c r="AK1279" i="1"/>
  <c r="AK1255" i="1"/>
  <c r="AK1231" i="1"/>
  <c r="AF1207" i="1"/>
  <c r="AK1189" i="1"/>
  <c r="AK1165" i="1"/>
  <c r="AK1141" i="1"/>
  <c r="AF1117" i="1"/>
  <c r="AF1093" i="1"/>
  <c r="AF1069" i="1"/>
  <c r="AK1051" i="1"/>
  <c r="AK1027" i="1"/>
  <c r="AK1003" i="1"/>
  <c r="AK979" i="1"/>
  <c r="AK955" i="1"/>
  <c r="AK931" i="1"/>
  <c r="AF907" i="1"/>
  <c r="AK889" i="1"/>
  <c r="AK865" i="1"/>
  <c r="AF841" i="1"/>
  <c r="AF817" i="1"/>
  <c r="AF793" i="1"/>
  <c r="AK751" i="1"/>
  <c r="AK727" i="1"/>
  <c r="AK703" i="1"/>
  <c r="AK679" i="1"/>
  <c r="AK655" i="1"/>
  <c r="AK631" i="1"/>
  <c r="AK607" i="1"/>
  <c r="AK583" i="1"/>
  <c r="AK559" i="1"/>
  <c r="AK535" i="1"/>
  <c r="AF511" i="1"/>
  <c r="AK493" i="1"/>
  <c r="AK469" i="1"/>
  <c r="AK445" i="1"/>
  <c r="AK421" i="1"/>
  <c r="AK397" i="1"/>
  <c r="AK373" i="1"/>
  <c r="AK349" i="1"/>
  <c r="AK325" i="1"/>
  <c r="AF301" i="1"/>
  <c r="AF277" i="1"/>
  <c r="AF253" i="1"/>
  <c r="AF229" i="1"/>
  <c r="AF205" i="1"/>
  <c r="AF181" i="1"/>
  <c r="AF157" i="1"/>
  <c r="AF133" i="1"/>
  <c r="AF109" i="1"/>
  <c r="AF85" i="1"/>
  <c r="AF61" i="1"/>
  <c r="AF37" i="1"/>
  <c r="AF13" i="1"/>
  <c r="AF2653" i="1"/>
  <c r="AF2629" i="1"/>
  <c r="AF2581" i="1"/>
  <c r="AF2563" i="1"/>
  <c r="AF2533" i="1"/>
  <c r="AK2515" i="1"/>
  <c r="AF2497" i="1"/>
  <c r="AF2479" i="1"/>
  <c r="AK2449" i="1"/>
  <c r="AF2425" i="1"/>
  <c r="AK2407" i="1"/>
  <c r="AK2389" i="1"/>
  <c r="AF2347" i="1"/>
  <c r="AF2329" i="1"/>
  <c r="AF2305" i="1"/>
  <c r="AK2263" i="1"/>
  <c r="AF2239" i="1"/>
  <c r="AF2215" i="1"/>
  <c r="AK2197" i="1"/>
  <c r="AF2173" i="1"/>
  <c r="AF2155" i="1"/>
  <c r="AF2137" i="1"/>
  <c r="AF2119" i="1"/>
  <c r="AK2077" i="1"/>
  <c r="AK2053" i="1"/>
  <c r="AK2011" i="1"/>
  <c r="AK1987" i="1"/>
  <c r="AF1963" i="1"/>
  <c r="AF1939" i="1"/>
  <c r="AK1921" i="1"/>
  <c r="AK1879" i="1"/>
  <c r="AF1855" i="1"/>
  <c r="AF1831" i="1"/>
  <c r="AF1807" i="1"/>
  <c r="AK1789" i="1"/>
  <c r="AF1765" i="1"/>
  <c r="AF1741" i="1"/>
  <c r="AK1723" i="1"/>
  <c r="AK1699" i="1"/>
  <c r="AK1675" i="1"/>
  <c r="AK1657" i="1"/>
  <c r="AF1633" i="1"/>
  <c r="AK1615" i="1"/>
  <c r="AK1597" i="1"/>
  <c r="AF1573" i="1"/>
  <c r="AK1555" i="1"/>
  <c r="AK1531" i="1"/>
  <c r="AF1507" i="1"/>
  <c r="AF1483" i="1"/>
  <c r="AF1459" i="1"/>
  <c r="AK1441" i="1"/>
  <c r="AK1417" i="1"/>
  <c r="AK1393" i="1"/>
  <c r="AK1369" i="1"/>
  <c r="AK1345" i="1"/>
  <c r="AK1321" i="1"/>
  <c r="AF1297" i="1"/>
  <c r="AF1273" i="1"/>
  <c r="AF1249" i="1"/>
  <c r="AF1225" i="1"/>
  <c r="AK1207" i="1"/>
  <c r="AF1183" i="1"/>
  <c r="AF1159" i="1"/>
  <c r="AF1135" i="1"/>
  <c r="AK1117" i="1"/>
  <c r="AK1093" i="1"/>
  <c r="AK1069" i="1"/>
  <c r="AF1045" i="1"/>
  <c r="AF1021" i="1"/>
  <c r="AF997" i="1"/>
  <c r="AF973" i="1"/>
  <c r="AF949" i="1"/>
  <c r="AK907" i="1"/>
  <c r="AF883" i="1"/>
  <c r="AF859" i="1"/>
  <c r="AK841" i="1"/>
  <c r="AK817" i="1"/>
  <c r="AK793" i="1"/>
  <c r="AF769" i="1"/>
  <c r="AF745" i="1"/>
  <c r="AF721" i="1"/>
  <c r="AF697" i="1"/>
  <c r="AF673" i="1"/>
  <c r="AF649" i="1"/>
  <c r="AF625" i="1"/>
  <c r="AF601" i="1"/>
  <c r="AF577" i="1"/>
  <c r="AF553" i="1"/>
  <c r="AF529" i="1"/>
  <c r="AK511" i="1"/>
  <c r="AF487" i="1"/>
  <c r="AF463" i="1"/>
  <c r="AF439" i="1"/>
  <c r="AF415" i="1"/>
  <c r="AF391" i="1"/>
  <c r="AF367" i="1"/>
  <c r="AF343" i="1"/>
  <c r="AK301" i="1"/>
  <c r="AK277" i="1"/>
  <c r="AK253" i="1"/>
  <c r="AK229" i="1"/>
  <c r="AK205" i="1"/>
  <c r="AK181" i="1"/>
  <c r="AK157" i="1"/>
  <c r="AK133" i="1"/>
  <c r="AK109" i="1"/>
  <c r="AK85" i="1"/>
  <c r="AK61" i="1"/>
  <c r="AK37" i="1"/>
  <c r="AK13" i="1"/>
  <c r="AF7" i="1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E1" i="2"/>
  <c r="M1" i="2"/>
  <c r="L1" i="2"/>
  <c r="K1" i="2"/>
  <c r="J1" i="2"/>
  <c r="I1" i="2"/>
  <c r="H1" i="2"/>
  <c r="G1" i="2"/>
  <c r="AJ1" i="2"/>
  <c r="AI1" i="2"/>
  <c r="AH1" i="2"/>
  <c r="AG1" i="2"/>
  <c r="AF1" i="2"/>
  <c r="AE1" i="2"/>
  <c r="AD1" i="2"/>
  <c r="AC1" i="2"/>
  <c r="AB1" i="2"/>
  <c r="AA1" i="2"/>
  <c r="Z1" i="2"/>
  <c r="Y1" i="2"/>
  <c r="X1" i="2"/>
  <c r="W1" i="2"/>
  <c r="V1" i="2"/>
  <c r="U1" i="2"/>
  <c r="T1" i="2"/>
  <c r="S1" i="2"/>
  <c r="R1" i="2"/>
  <c r="Q1" i="2"/>
  <c r="AF1" i="1" l="1"/>
  <c r="AG1" i="1"/>
  <c r="AH1" i="1"/>
  <c r="AI1" i="1"/>
  <c r="AL1" i="1"/>
  <c r="AM1" i="1"/>
  <c r="AO1" i="1" l="1"/>
  <c r="AP1" i="1"/>
  <c r="AQ1" i="1"/>
  <c r="AR1" i="1"/>
  <c r="AS1" i="1"/>
  <c r="AT1" i="1"/>
  <c r="N1" i="2"/>
  <c r="O1" i="2"/>
  <c r="P1" i="2"/>
  <c r="AJ1" i="1"/>
  <c r="H1" i="1"/>
  <c r="I1" i="1"/>
  <c r="J1" i="1"/>
  <c r="K1" i="1"/>
  <c r="A7" i="4"/>
  <c r="AK1" i="1"/>
  <c r="AN1" i="1"/>
  <c r="D1" i="2"/>
  <c r="F1" i="2"/>
  <c r="C1" i="2"/>
  <c r="A7" i="3"/>
  <c r="D1" i="3"/>
  <c r="A7" i="2"/>
  <c r="B1" i="1"/>
  <c r="C1" i="1"/>
  <c r="D1" i="1"/>
  <c r="E1" i="1"/>
  <c r="F1" i="1"/>
  <c r="G1" i="1"/>
  <c r="L1" i="1"/>
  <c r="M1" i="1"/>
  <c r="N1" i="1"/>
  <c r="O1" i="1"/>
  <c r="P1" i="1"/>
  <c r="Q1" i="1"/>
  <c r="R1" i="1"/>
  <c r="S1" i="1"/>
  <c r="AD1" i="1"/>
  <c r="AE1" i="1"/>
  <c r="A1" i="1"/>
  <c r="A8" i="2" l="1"/>
  <c r="A8" i="3"/>
  <c r="A9" i="3" s="1"/>
  <c r="A9" i="2" l="1"/>
  <c r="A10" i="3"/>
  <c r="A10" i="2" l="1"/>
  <c r="A11" i="3"/>
  <c r="A11" i="2" l="1"/>
  <c r="A12" i="3"/>
  <c r="A12" i="2" l="1"/>
  <c r="A13" i="3"/>
  <c r="A13" i="2" l="1"/>
  <c r="A14" i="3"/>
  <c r="AT1315" i="1"/>
  <c r="AS925" i="1"/>
  <c r="AP2887" i="1"/>
  <c r="AP325" i="1"/>
  <c r="AQ2671" i="1"/>
  <c r="AQ529" i="1"/>
  <c r="AT325" i="1"/>
  <c r="AT553" i="1"/>
  <c r="AT2845" i="1"/>
  <c r="AP2437" i="1"/>
  <c r="AQ3685" i="1"/>
  <c r="AS3367" i="1"/>
  <c r="AS2905" i="1"/>
  <c r="AS2953" i="1"/>
  <c r="AT997" i="1"/>
  <c r="AS865" i="1"/>
  <c r="AP547" i="1"/>
  <c r="AQ871" i="1"/>
  <c r="AQ3673" i="1"/>
  <c r="AT2791" i="1"/>
  <c r="AS3193" i="1"/>
  <c r="AT3673" i="1"/>
  <c r="AT1561" i="1"/>
  <c r="AP61" i="1"/>
  <c r="AQ3883" i="1"/>
  <c r="AP1723" i="1"/>
  <c r="AP3631" i="1"/>
  <c r="AP1105" i="1"/>
  <c r="AP2347" i="1"/>
  <c r="AT361" i="1"/>
  <c r="AP2851" i="1"/>
  <c r="AQ811" i="1"/>
  <c r="AP757" i="1"/>
  <c r="AQ1387" i="1"/>
  <c r="AP1489" i="1"/>
  <c r="AQ2305" i="1"/>
  <c r="AS3595" i="1"/>
  <c r="AS1177" i="1"/>
  <c r="AS3253" i="1"/>
  <c r="AQ631" i="1"/>
  <c r="AP2755" i="1"/>
  <c r="AQ2833" i="1"/>
  <c r="AP2353" i="1"/>
  <c r="AS2197" i="1"/>
  <c r="AQ2551" i="1"/>
  <c r="AP2923" i="1"/>
  <c r="AS2125" i="1"/>
  <c r="AQ667" i="1"/>
  <c r="AP49" i="1"/>
  <c r="AS2803" i="1"/>
  <c r="AS1591" i="1"/>
  <c r="AT2875" i="1"/>
  <c r="AQ1963" i="1"/>
  <c r="AP709" i="1"/>
  <c r="AT1111" i="1"/>
  <c r="AQ3355" i="1"/>
  <c r="AS853" i="1"/>
  <c r="AT2377" i="1"/>
  <c r="AQ937" i="1"/>
  <c r="AT253" i="1"/>
  <c r="AP595" i="1"/>
  <c r="AS847" i="1"/>
  <c r="AT3931" i="1"/>
  <c r="AP3271" i="1"/>
  <c r="AP3925" i="1"/>
  <c r="AT1099" i="1"/>
  <c r="AT511" i="1"/>
  <c r="AP3355" i="1"/>
  <c r="AP2269" i="1"/>
  <c r="AP2491" i="1"/>
  <c r="AT535" i="1"/>
  <c r="AT85" i="1"/>
  <c r="AT1579" i="1"/>
  <c r="AQ3841" i="1"/>
  <c r="AQ3013" i="1"/>
  <c r="AQ1633" i="1"/>
  <c r="AQ3607" i="1"/>
  <c r="AT1585" i="1"/>
  <c r="AP1711" i="1"/>
  <c r="AT13" i="1"/>
  <c r="AT2023" i="1"/>
  <c r="AP1303" i="1"/>
  <c r="AP2731" i="1"/>
  <c r="AT3181" i="1"/>
  <c r="AT1819" i="1"/>
  <c r="AS1549" i="1"/>
  <c r="AP1771" i="1"/>
  <c r="AS1135" i="1"/>
  <c r="AQ3697" i="1"/>
  <c r="AS3667" i="1"/>
  <c r="AS163" i="1"/>
  <c r="AT1627" i="1"/>
  <c r="AT67" i="1"/>
  <c r="AS2743" i="1"/>
  <c r="AP553" i="1"/>
  <c r="AT3751" i="1"/>
  <c r="AS2851" i="1"/>
  <c r="AS1543" i="1"/>
  <c r="AQ2965" i="1"/>
  <c r="AT721" i="1"/>
  <c r="AS277" i="1"/>
  <c r="AT3715" i="1"/>
  <c r="AT3607" i="1"/>
  <c r="AS325" i="1"/>
  <c r="AQ2611" i="1"/>
  <c r="AQ79" i="1"/>
  <c r="AP2869" i="1"/>
  <c r="AS715" i="1"/>
  <c r="AQ1027" i="1"/>
  <c r="AP1213" i="1"/>
  <c r="AP2065" i="1"/>
  <c r="AS3949" i="1"/>
  <c r="AS3559" i="1"/>
  <c r="AQ1051" i="1"/>
  <c r="AQ2677" i="1"/>
  <c r="AQ2599" i="1"/>
  <c r="AS3235" i="1"/>
  <c r="AS1789" i="1"/>
  <c r="AS727" i="1"/>
  <c r="AS3127" i="1"/>
  <c r="AS3343" i="1"/>
  <c r="AP3667" i="1"/>
  <c r="AP2125" i="1"/>
  <c r="AP2107" i="1"/>
  <c r="AQ2725" i="1"/>
  <c r="AQ1861" i="1"/>
  <c r="AP3115" i="1"/>
  <c r="AT3151" i="1"/>
  <c r="AT2461" i="1"/>
  <c r="AT1177" i="1"/>
  <c r="AS1183" i="1"/>
  <c r="AQ3061" i="1"/>
  <c r="AS1477" i="1"/>
  <c r="AS2233" i="1"/>
  <c r="AQ1591" i="1"/>
  <c r="AT1171" i="1"/>
  <c r="AQ1069" i="1"/>
  <c r="AP3151" i="1"/>
  <c r="AP2473" i="1"/>
  <c r="AT3643" i="1"/>
  <c r="AQ1153" i="1"/>
  <c r="AT2797" i="1"/>
  <c r="AS655" i="1"/>
  <c r="AT3637" i="1"/>
  <c r="AS2527" i="1"/>
  <c r="AP1429" i="1"/>
  <c r="AQ4009" i="1"/>
  <c r="AP919" i="1"/>
  <c r="AT2545" i="1"/>
  <c r="AQ3535" i="1"/>
  <c r="AS307" i="1"/>
  <c r="AT1057" i="1"/>
  <c r="AQ3115" i="1"/>
  <c r="AP1885" i="1"/>
  <c r="AS2941" i="1"/>
  <c r="AS2719" i="1"/>
  <c r="AT1297" i="1"/>
  <c r="AS1459" i="1"/>
  <c r="AP1123" i="1"/>
  <c r="AP859" i="1"/>
  <c r="AP583" i="1"/>
  <c r="AT1387" i="1"/>
  <c r="AS2359" i="1"/>
  <c r="AS3319" i="1"/>
  <c r="AP1459" i="1"/>
  <c r="AT847" i="1"/>
  <c r="AS1633" i="1"/>
  <c r="AS2419" i="1"/>
  <c r="AT2413" i="1"/>
  <c r="AS631" i="1"/>
  <c r="AT3991" i="1"/>
  <c r="AS1507" i="1"/>
  <c r="AP3217" i="1"/>
  <c r="AQ4015" i="1"/>
  <c r="AP3973" i="1"/>
  <c r="AS2383" i="1"/>
  <c r="AP1813" i="1"/>
  <c r="AQ3523" i="1"/>
  <c r="AP739" i="1"/>
  <c r="AQ2059" i="1"/>
  <c r="AS2395" i="1"/>
  <c r="AT2125" i="1"/>
  <c r="AT1039" i="1"/>
  <c r="AS301" i="1"/>
  <c r="AS2221" i="1"/>
  <c r="AS1453" i="1"/>
  <c r="AT1471" i="1"/>
  <c r="AP3709" i="1"/>
  <c r="AQ2635" i="1"/>
  <c r="AQ925" i="1"/>
  <c r="AS2047" i="1"/>
  <c r="AP2467" i="1"/>
  <c r="AS1825" i="1"/>
  <c r="AP2215" i="1"/>
  <c r="AT1843" i="1"/>
  <c r="AS2269" i="1"/>
  <c r="AQ3721" i="1"/>
  <c r="AS3853" i="1"/>
  <c r="AT3265" i="1"/>
  <c r="AS3991" i="1"/>
  <c r="AQ1513" i="1"/>
  <c r="AP1519" i="1"/>
  <c r="AS2539" i="1"/>
  <c r="AT3133" i="1"/>
  <c r="AQ2905" i="1"/>
  <c r="AT1105" i="1"/>
  <c r="AS1621" i="1"/>
  <c r="AT3109" i="1"/>
  <c r="AP1159" i="1"/>
  <c r="AT943" i="1"/>
  <c r="AP2113" i="1"/>
  <c r="AS1093" i="1"/>
  <c r="AQ3745" i="1"/>
  <c r="AP1807" i="1"/>
  <c r="AS2035" i="1"/>
  <c r="AS1213" i="1"/>
  <c r="AS3349" i="1"/>
  <c r="AS1519" i="1"/>
  <c r="AP3451" i="1"/>
  <c r="AS2551" i="1"/>
  <c r="AS1723" i="1"/>
  <c r="AP295" i="1"/>
  <c r="AS1417" i="1"/>
  <c r="AS673" i="1"/>
  <c r="AP619" i="1"/>
  <c r="AS3523" i="1"/>
  <c r="AS3337" i="1"/>
  <c r="AP463" i="1"/>
  <c r="AT127" i="1"/>
  <c r="AQ1123" i="1"/>
  <c r="AS295" i="1"/>
  <c r="AQ2377" i="1"/>
  <c r="AT1591" i="1"/>
  <c r="AT829" i="1"/>
  <c r="AP2959" i="1"/>
  <c r="AT2275" i="1"/>
  <c r="AQ385" i="1"/>
  <c r="AT1783" i="1"/>
  <c r="AP3193" i="1"/>
  <c r="AS3589" i="1"/>
  <c r="AS1993" i="1"/>
  <c r="AS1603" i="1"/>
  <c r="AT2227" i="1"/>
  <c r="AT913" i="1"/>
  <c r="AT1609" i="1"/>
  <c r="AP1081" i="1"/>
  <c r="AS2899" i="1"/>
  <c r="AP655" i="1"/>
  <c r="AP667" i="1"/>
  <c r="AT3313" i="1"/>
  <c r="AT2635" i="1"/>
  <c r="AT2569" i="1"/>
  <c r="AS3655" i="1"/>
  <c r="AQ3049" i="1"/>
  <c r="AT3487" i="1"/>
  <c r="AT3523" i="1"/>
  <c r="AQ1117" i="1"/>
  <c r="AP3187" i="1"/>
  <c r="AQ1081" i="1"/>
  <c r="AT3295" i="1"/>
  <c r="AS37" i="1"/>
  <c r="AP3895" i="1"/>
  <c r="AP1639" i="1"/>
  <c r="AQ3667" i="1"/>
  <c r="AT1333" i="1"/>
  <c r="AS3535" i="1"/>
  <c r="AP3337" i="1"/>
  <c r="AS3823" i="1"/>
  <c r="AT2563" i="1"/>
  <c r="AQ1507" i="1"/>
  <c r="AP3385" i="1"/>
  <c r="AS4021" i="1"/>
  <c r="AQ121" i="1"/>
  <c r="AT1933" i="1"/>
  <c r="M7" i="2"/>
  <c r="AQ1141" i="1"/>
  <c r="AS1705" i="1"/>
  <c r="AS1171" i="1"/>
  <c r="AP715" i="1"/>
  <c r="AS229" i="1"/>
  <c r="AT2521" i="1"/>
  <c r="AP181" i="1"/>
  <c r="AP511" i="1"/>
  <c r="AS367" i="1"/>
  <c r="AP415" i="1"/>
  <c r="AS1165" i="1"/>
  <c r="AQ2821" i="1"/>
  <c r="AP2209" i="1"/>
  <c r="AS3625" i="1"/>
  <c r="AT1741" i="1"/>
  <c r="AQ3079" i="1"/>
  <c r="AP3445" i="1"/>
  <c r="AS3937" i="1"/>
  <c r="AT415" i="1"/>
  <c r="AQ2587" i="1"/>
  <c r="AQ1489" i="1"/>
  <c r="AQ775" i="1"/>
  <c r="AS1909" i="1"/>
  <c r="AP1231" i="1"/>
  <c r="AP2281" i="1"/>
  <c r="AP3721" i="1"/>
  <c r="AQ463" i="1"/>
  <c r="AT1081" i="1"/>
  <c r="AQ301" i="1"/>
  <c r="AQ2575" i="1"/>
  <c r="AT3235" i="1"/>
  <c r="AQ1753" i="1"/>
  <c r="AP2401" i="1"/>
  <c r="AS91" i="1"/>
  <c r="AP4033" i="1"/>
  <c r="AP1603" i="1"/>
  <c r="AT1897" i="1"/>
  <c r="AQ3493" i="1"/>
  <c r="AQ277" i="1"/>
  <c r="AT2947" i="1"/>
  <c r="AS3637" i="1"/>
  <c r="AS2389" i="1"/>
  <c r="AS3259" i="1"/>
  <c r="AT145" i="1"/>
  <c r="AQ2851" i="1"/>
  <c r="AS949" i="1"/>
  <c r="AQ3649" i="1"/>
  <c r="AQ361" i="1"/>
  <c r="AP1297" i="1"/>
  <c r="AP3295" i="1"/>
  <c r="AQ3229" i="1"/>
  <c r="AQ1303" i="1"/>
  <c r="AP1999" i="1"/>
  <c r="AP19" i="1"/>
  <c r="AS3979" i="1"/>
  <c r="AT3889" i="1"/>
  <c r="AT1423" i="1"/>
  <c r="AP1909" i="1"/>
  <c r="AP3163" i="1"/>
  <c r="AT3823" i="1"/>
  <c r="AS3247" i="1"/>
  <c r="AT541" i="1"/>
  <c r="AQ3349" i="1"/>
  <c r="AS1435" i="1"/>
  <c r="AS2839" i="1"/>
  <c r="AP3943" i="1"/>
  <c r="AT2881" i="1"/>
  <c r="AS1429" i="1"/>
  <c r="AQ2437" i="1"/>
  <c r="AQ2935" i="1"/>
  <c r="AQ3439" i="1"/>
  <c r="AS85" i="1"/>
  <c r="AQ2509" i="1"/>
  <c r="AT3763" i="1"/>
  <c r="AQ1057" i="1"/>
  <c r="AP751" i="1"/>
  <c r="AS3181" i="1"/>
  <c r="AT3115" i="1"/>
  <c r="AP373" i="1"/>
  <c r="AQ3385" i="1"/>
  <c r="AT3409" i="1"/>
  <c r="AP163" i="1"/>
  <c r="AT3811" i="1"/>
  <c r="AT1273" i="1"/>
  <c r="J7" i="2"/>
  <c r="AT3781" i="1"/>
  <c r="AT1513" i="1"/>
  <c r="I7" i="2"/>
  <c r="AS2191" i="1"/>
  <c r="AQ757" i="1"/>
  <c r="AP3205" i="1"/>
  <c r="AQ1009" i="1"/>
  <c r="AS961" i="1"/>
  <c r="AS433" i="1"/>
  <c r="AT3439" i="1"/>
  <c r="AS319" i="1"/>
  <c r="AS781" i="1"/>
  <c r="AQ2029" i="1"/>
  <c r="AP2809" i="1"/>
  <c r="AS985" i="1"/>
  <c r="AS2365" i="1"/>
  <c r="AQ3577" i="1"/>
  <c r="AP139" i="1"/>
  <c r="AS409" i="1"/>
  <c r="AQ3451" i="1"/>
  <c r="AP3991" i="1"/>
  <c r="AT1855" i="1"/>
  <c r="AT1771" i="1"/>
  <c r="AT2923" i="1"/>
  <c r="AT2269" i="1"/>
  <c r="AS223" i="1"/>
  <c r="AP3439" i="1"/>
  <c r="AP379" i="1"/>
  <c r="AS1687" i="1"/>
  <c r="AQ3157" i="1"/>
  <c r="AS1699" i="1"/>
  <c r="AS3439" i="1"/>
  <c r="AT3727" i="1"/>
  <c r="AS457" i="1"/>
  <c r="AT1237" i="1"/>
  <c r="AS1831" i="1"/>
  <c r="AT2509" i="1"/>
  <c r="AS3001" i="1"/>
  <c r="AS3229" i="1"/>
  <c r="AP4015" i="1"/>
  <c r="AS1873" i="1"/>
  <c r="AS2785" i="1"/>
  <c r="AT3013" i="1"/>
  <c r="AQ1915" i="1"/>
  <c r="AQ3163" i="1"/>
  <c r="AS571" i="1"/>
  <c r="AQ439" i="1"/>
  <c r="AQ2419" i="1"/>
  <c r="AS1975" i="1"/>
  <c r="AQ733" i="1"/>
  <c r="AS3115" i="1"/>
  <c r="AP79" i="1"/>
  <c r="AP1687" i="1"/>
  <c r="AP961" i="1"/>
  <c r="AQ1291" i="1"/>
  <c r="AP2911" i="1"/>
  <c r="AQ3403" i="1"/>
  <c r="AT1837" i="1"/>
  <c r="AQ1561" i="1"/>
  <c r="AS739" i="1"/>
  <c r="AT3913" i="1"/>
  <c r="AP3553" i="1"/>
  <c r="AP337" i="1"/>
  <c r="AT55" i="1"/>
  <c r="AP469" i="1"/>
  <c r="AQ619" i="1"/>
  <c r="AQ2233" i="1"/>
  <c r="AQ865" i="1"/>
  <c r="AT2077" i="1"/>
  <c r="AP3739" i="1"/>
  <c r="AQ2581" i="1"/>
  <c r="AP1219" i="1"/>
  <c r="AQ3325" i="1"/>
  <c r="AP1501" i="1"/>
  <c r="AT727" i="1"/>
  <c r="AS2713" i="1"/>
  <c r="AS529" i="1"/>
  <c r="AP2011" i="1"/>
  <c r="AQ49" i="1"/>
  <c r="AP3625" i="1"/>
  <c r="AS4033" i="1"/>
  <c r="AQ3043" i="1"/>
  <c r="AT3739" i="1"/>
  <c r="AP3793" i="1"/>
  <c r="AQ3571" i="1"/>
  <c r="AQ31" i="1"/>
  <c r="AQ2227" i="1"/>
  <c r="AQ2839" i="1"/>
  <c r="AQ787" i="1"/>
  <c r="AT1231" i="1"/>
  <c r="AQ1783" i="1"/>
  <c r="AT865" i="1"/>
  <c r="AT331" i="1"/>
  <c r="AT685" i="1"/>
  <c r="AQ3931" i="1"/>
  <c r="AQ2479" i="1"/>
  <c r="AS133" i="1"/>
  <c r="AS3865" i="1"/>
  <c r="AP3673" i="1"/>
  <c r="AQ2731" i="1"/>
  <c r="AQ1975" i="1"/>
  <c r="AP1729" i="1"/>
  <c r="AT223" i="1"/>
  <c r="AS2083" i="1"/>
  <c r="AP1879" i="1"/>
  <c r="AQ2629" i="1"/>
  <c r="AS637" i="1"/>
  <c r="AQ3289" i="1"/>
  <c r="AP2953" i="1"/>
  <c r="AS151" i="1"/>
  <c r="AQ3331" i="1"/>
  <c r="AS2773" i="1"/>
  <c r="AS3475" i="1"/>
  <c r="AT3247" i="1"/>
  <c r="AQ2017" i="1"/>
  <c r="AP1423" i="1"/>
  <c r="AQ1999" i="1"/>
  <c r="AQ3103" i="1"/>
  <c r="AP2149" i="1"/>
  <c r="AQ2065" i="1"/>
  <c r="AQ3175" i="1"/>
  <c r="AT2143" i="1"/>
  <c r="AT3979" i="1"/>
  <c r="AP1393" i="1"/>
  <c r="AP1861" i="1"/>
  <c r="AP1177" i="1"/>
  <c r="AT3775" i="1"/>
  <c r="AQ1909" i="1"/>
  <c r="AT421" i="1"/>
  <c r="AT733" i="1"/>
  <c r="AS2629" i="1"/>
  <c r="AQ1477" i="1"/>
  <c r="AS3943" i="1"/>
  <c r="AS1561" i="1"/>
  <c r="AP2425" i="1"/>
  <c r="AQ3763" i="1"/>
  <c r="AP127" i="1"/>
  <c r="AQ793" i="1"/>
  <c r="AP385" i="1"/>
  <c r="AP1477" i="1"/>
  <c r="AQ1549" i="1"/>
  <c r="AS3673" i="1"/>
  <c r="AQ3301" i="1"/>
  <c r="AT2701" i="1"/>
  <c r="AT2641" i="1"/>
  <c r="AS2287" i="1"/>
  <c r="AT3457" i="1"/>
  <c r="AT181" i="1"/>
  <c r="AS745" i="1"/>
  <c r="AS2413" i="1"/>
  <c r="AQ4003" i="1"/>
  <c r="AS1963" i="1"/>
  <c r="AQ2131" i="1"/>
  <c r="AT2653" i="1"/>
  <c r="AS3061" i="1"/>
  <c r="AS3289" i="1"/>
  <c r="AS2647" i="1"/>
  <c r="AQ979" i="1"/>
  <c r="AT2071" i="1"/>
  <c r="AP103" i="1"/>
  <c r="AP1471" i="1"/>
  <c r="AP1087" i="1"/>
  <c r="AP2617" i="1"/>
  <c r="AP187" i="1"/>
  <c r="AQ2203" i="1"/>
  <c r="AQ799" i="1"/>
  <c r="AT3661" i="1"/>
  <c r="AT2131" i="1"/>
  <c r="AS2065" i="1"/>
  <c r="AS1447" i="1"/>
  <c r="AP91" i="1"/>
  <c r="AS7" i="1"/>
  <c r="AT3877" i="1"/>
  <c r="AP1351" i="1"/>
  <c r="AQ421" i="1"/>
  <c r="AQ2971" i="1"/>
  <c r="AQ3253" i="1"/>
  <c r="AS1075" i="1"/>
  <c r="AT919" i="1"/>
  <c r="AT1675" i="1"/>
  <c r="AP2821" i="1"/>
  <c r="AP571" i="1"/>
  <c r="AP1021" i="1"/>
  <c r="AT2029" i="1"/>
  <c r="AT3325" i="1"/>
  <c r="AT3847" i="1"/>
  <c r="AS1153" i="1"/>
  <c r="AQ1765" i="1"/>
  <c r="AP1015" i="1"/>
  <c r="AS649" i="1"/>
  <c r="AT1717" i="1"/>
  <c r="AQ265" i="1"/>
  <c r="AQ163" i="1"/>
  <c r="AS3631" i="1"/>
  <c r="AS3427" i="1"/>
  <c r="AQ1249" i="1"/>
  <c r="AT2713" i="1"/>
  <c r="AT985" i="1"/>
  <c r="AP2365" i="1"/>
  <c r="AQ3019" i="1"/>
  <c r="AP1525" i="1"/>
  <c r="AQ517" i="1"/>
  <c r="AP1333" i="1"/>
  <c r="AS43" i="1"/>
  <c r="AQ3553" i="1"/>
  <c r="AT3301" i="1"/>
  <c r="AP979" i="1"/>
  <c r="AQ3007" i="1"/>
  <c r="AS2059" i="1"/>
  <c r="AT1129" i="1"/>
  <c r="AP2275" i="1"/>
  <c r="AS2077" i="1"/>
  <c r="AQ781" i="1"/>
  <c r="AT1285" i="1"/>
  <c r="AT3331" i="1"/>
  <c r="AS3721" i="1"/>
  <c r="AQ1195" i="1"/>
  <c r="AS2011" i="1"/>
  <c r="AP1447" i="1"/>
  <c r="AT1279" i="1"/>
  <c r="AS1843" i="1"/>
  <c r="AQ1891" i="1"/>
  <c r="AQ3949" i="1"/>
  <c r="AQ847" i="1"/>
  <c r="AQ2449" i="1"/>
  <c r="AQ235" i="1"/>
  <c r="AP835" i="1"/>
  <c r="AS2959" i="1"/>
  <c r="AQ2353" i="1"/>
  <c r="AQ2179" i="1"/>
  <c r="AS1927" i="1"/>
  <c r="AT2155" i="1"/>
  <c r="AT3163" i="1"/>
  <c r="AS763" i="1"/>
  <c r="AQ1663" i="1"/>
  <c r="AS1147" i="1"/>
  <c r="AQ37" i="1"/>
  <c r="AS2437" i="1"/>
  <c r="AT175" i="1"/>
  <c r="AT3589" i="1"/>
  <c r="AT3577" i="1"/>
  <c r="AQ487" i="1"/>
  <c r="AQ2299" i="1"/>
  <c r="AQ1357" i="1"/>
  <c r="AS2485" i="1"/>
  <c r="AQ3769" i="1"/>
  <c r="AT1633" i="1"/>
  <c r="AT1501" i="1"/>
  <c r="AQ343" i="1"/>
  <c r="AP3001" i="1"/>
  <c r="AT2575" i="1"/>
  <c r="AT1957" i="1"/>
  <c r="AS3715" i="1"/>
  <c r="AT3949" i="1"/>
  <c r="AP721" i="1"/>
  <c r="AT781" i="1"/>
  <c r="AS469" i="1"/>
  <c r="AP115" i="1"/>
  <c r="E7" i="2"/>
  <c r="AS3079" i="1"/>
  <c r="AQ2275" i="1"/>
  <c r="AQ1285" i="1"/>
  <c r="AQ1495" i="1"/>
  <c r="AS487" i="1"/>
  <c r="AP2239" i="1"/>
  <c r="AS1735" i="1"/>
  <c r="AS1609" i="1"/>
  <c r="AT1603" i="1"/>
  <c r="AS643" i="1"/>
  <c r="AS1357" i="1"/>
  <c r="AP2749" i="1"/>
  <c r="AT3667" i="1"/>
  <c r="AS4003" i="1"/>
  <c r="AS2575" i="1"/>
  <c r="AQ2035" i="1"/>
  <c r="AT739" i="1"/>
  <c r="AS2491" i="1"/>
  <c r="AT3565" i="1"/>
  <c r="AT1765" i="1"/>
  <c r="AS1693" i="1"/>
  <c r="AQ2539" i="1"/>
  <c r="AT1987" i="1"/>
  <c r="AT1303" i="1"/>
  <c r="AQ1615" i="1"/>
  <c r="AS991" i="1"/>
  <c r="AP2479" i="1"/>
  <c r="AQ115" i="1"/>
  <c r="AT3187" i="1"/>
  <c r="AS547" i="1"/>
  <c r="AP2641" i="1"/>
  <c r="AQ943" i="1"/>
  <c r="AP3253" i="1"/>
  <c r="AQ1075" i="1"/>
  <c r="AT355" i="1"/>
  <c r="AS2509" i="1"/>
  <c r="AS2431" i="1"/>
  <c r="AP1417" i="1"/>
  <c r="AT859" i="1"/>
  <c r="AS427" i="1"/>
  <c r="AQ409" i="1"/>
  <c r="AP493" i="1"/>
  <c r="AQ2137" i="1"/>
  <c r="AS565" i="1"/>
  <c r="AT2359" i="1"/>
  <c r="AQ3181" i="1"/>
  <c r="AS1783" i="1"/>
  <c r="AT871" i="1"/>
  <c r="AP1789" i="1"/>
  <c r="AT319" i="1"/>
  <c r="AS2563" i="1"/>
  <c r="AQ859" i="1"/>
  <c r="AS3049" i="1"/>
  <c r="AP1981" i="1"/>
  <c r="AT1939" i="1"/>
  <c r="AT3145" i="1"/>
  <c r="AQ505" i="1"/>
  <c r="AP793" i="1"/>
  <c r="AT3535" i="1"/>
  <c r="AQ175" i="1"/>
  <c r="AQ493" i="1"/>
  <c r="AT493" i="1"/>
  <c r="AT2767" i="1"/>
  <c r="AT3085" i="1"/>
  <c r="AP1927" i="1"/>
  <c r="AS2503" i="1"/>
  <c r="AT1195" i="1"/>
  <c r="AT1711" i="1"/>
  <c r="AP2533" i="1"/>
  <c r="AP433" i="1"/>
  <c r="AQ61" i="1"/>
  <c r="AT3937" i="1"/>
  <c r="AP871" i="1"/>
  <c r="AP865" i="1"/>
  <c r="AQ1537" i="1"/>
  <c r="AT2467" i="1"/>
  <c r="AT73" i="1"/>
  <c r="AP1735" i="1"/>
  <c r="AQ2707" i="1"/>
  <c r="AP2935" i="1"/>
  <c r="AT343" i="1"/>
  <c r="AS1849" i="1"/>
  <c r="AQ2545" i="1"/>
  <c r="AT3919" i="1"/>
  <c r="AQ1987" i="1"/>
  <c r="AQ2755" i="1"/>
  <c r="AS3817" i="1"/>
  <c r="AQ2155" i="1"/>
  <c r="AP2173" i="1"/>
  <c r="AP1543" i="1"/>
  <c r="AS3133" i="1"/>
  <c r="AT1393" i="1"/>
  <c r="AP1945" i="1"/>
  <c r="AQ901" i="1"/>
  <c r="AQ2497" i="1"/>
  <c r="AQ2623" i="1"/>
  <c r="AS1537" i="1"/>
  <c r="AT2389" i="1"/>
  <c r="AT1309" i="1"/>
  <c r="AS907" i="1"/>
  <c r="AT1153" i="1"/>
  <c r="AP3937" i="1"/>
  <c r="AQ2503" i="1"/>
  <c r="AP271" i="1"/>
  <c r="AP193" i="1"/>
  <c r="AT1693" i="1"/>
  <c r="AP3481" i="1"/>
  <c r="AP1111" i="1"/>
  <c r="AT1867" i="1"/>
  <c r="AP73" i="1"/>
  <c r="AS2149" i="1"/>
  <c r="AP307" i="1"/>
  <c r="AP3769" i="1"/>
  <c r="AP2503" i="1"/>
  <c r="AT3271" i="1"/>
  <c r="AQ313" i="1"/>
  <c r="AT619" i="1"/>
  <c r="AT3139" i="1"/>
  <c r="AT3061" i="1"/>
  <c r="AP3175" i="1"/>
  <c r="AQ2329" i="1"/>
  <c r="AP3571" i="1"/>
  <c r="AT1567" i="1"/>
  <c r="AT1261" i="1"/>
  <c r="AT547" i="1"/>
  <c r="AQ97" i="1"/>
  <c r="AQ3391" i="1"/>
  <c r="AP2551" i="1"/>
  <c r="AP733" i="1"/>
  <c r="AS259" i="1"/>
  <c r="AP637" i="1"/>
  <c r="AT2755" i="1"/>
  <c r="AP3259" i="1"/>
  <c r="AT1651" i="1"/>
  <c r="AQ379" i="1"/>
  <c r="AT307" i="1"/>
  <c r="AT499" i="1"/>
  <c r="AP3109" i="1"/>
  <c r="AT1621" i="1"/>
  <c r="AP565" i="1"/>
  <c r="AS1525" i="1"/>
  <c r="AS1087" i="1"/>
  <c r="AQ1939" i="1"/>
  <c r="AT1921" i="1"/>
  <c r="AT2497" i="1"/>
  <c r="AQ1411" i="1"/>
  <c r="AQ2005" i="1"/>
  <c r="AP3613" i="1"/>
  <c r="AQ109" i="1"/>
  <c r="AQ4021" i="1"/>
  <c r="AP1957" i="1"/>
  <c r="AS1573" i="1"/>
  <c r="AT2197" i="1"/>
  <c r="AQ2467" i="1"/>
  <c r="AT1465" i="1"/>
  <c r="AT1093" i="1"/>
  <c r="AT835" i="1"/>
  <c r="AP2101" i="1"/>
  <c r="AS2827" i="1"/>
  <c r="AT3997" i="1"/>
  <c r="AS3415" i="1"/>
  <c r="AS757" i="1"/>
  <c r="AQ3193" i="1"/>
  <c r="AP2797" i="1"/>
  <c r="AS1387" i="1"/>
  <c r="AQ3691" i="1"/>
  <c r="AQ457" i="1"/>
  <c r="AS3505" i="1"/>
  <c r="AQ3247" i="1"/>
  <c r="AP2455" i="1"/>
  <c r="AT517" i="1"/>
  <c r="AQ817" i="1"/>
  <c r="AT2317" i="1"/>
  <c r="AP1741" i="1"/>
  <c r="AQ283" i="1"/>
  <c r="AT457" i="1"/>
  <c r="AT1951" i="1"/>
  <c r="AQ403" i="1"/>
  <c r="AS1945" i="1"/>
  <c r="AT2431" i="1"/>
  <c r="AP2605" i="1"/>
  <c r="AS2089" i="1"/>
  <c r="AP1783" i="1"/>
  <c r="AQ3715" i="1"/>
  <c r="AS1627" i="1"/>
  <c r="AP997" i="1"/>
  <c r="AP2407" i="1"/>
  <c r="AS415" i="1"/>
  <c r="AQ229" i="1"/>
  <c r="AP3643" i="1"/>
  <c r="AT2161" i="1"/>
  <c r="AP2257" i="1"/>
  <c r="AP2083" i="1"/>
  <c r="AP2995" i="1"/>
  <c r="AQ769" i="1"/>
  <c r="AP1405" i="1"/>
  <c r="AT2347" i="1"/>
  <c r="AS403" i="1"/>
  <c r="AT295" i="1"/>
  <c r="AS1855" i="1"/>
  <c r="AT2407" i="1"/>
  <c r="AQ1681" i="1"/>
  <c r="AQ1501" i="1"/>
  <c r="AS2695" i="1"/>
  <c r="AP3097" i="1"/>
  <c r="AQ2767" i="1"/>
  <c r="AT2191" i="1"/>
  <c r="AP1027" i="1"/>
  <c r="AS3169" i="1"/>
  <c r="AQ217" i="1"/>
  <c r="AQ3529" i="1"/>
  <c r="AP3751" i="1"/>
  <c r="AQ1657" i="1"/>
  <c r="AT2773" i="1"/>
  <c r="AS2737" i="1"/>
  <c r="AQ2341" i="1"/>
  <c r="AP3289" i="1"/>
  <c r="AP1201" i="1"/>
  <c r="AP703" i="1"/>
  <c r="AS1225" i="1"/>
  <c r="AS499" i="1"/>
  <c r="AT2623" i="1"/>
  <c r="AS1195" i="1"/>
  <c r="AS2665" i="1"/>
  <c r="AP679" i="1"/>
  <c r="AQ2287" i="1"/>
  <c r="AQ2779" i="1"/>
  <c r="AQ1003" i="1"/>
  <c r="AS967" i="1"/>
  <c r="AS2161" i="1"/>
  <c r="AT3067" i="1"/>
  <c r="AT349" i="1"/>
  <c r="AT1825" i="1"/>
  <c r="AT1441" i="1"/>
  <c r="AS577" i="1"/>
  <c r="AS1513" i="1"/>
  <c r="AP2413" i="1"/>
  <c r="AP2779" i="1"/>
  <c r="AQ3187" i="1"/>
  <c r="AP3463" i="1"/>
  <c r="AT2785" i="1"/>
  <c r="AS1489" i="1"/>
  <c r="AT289" i="1"/>
  <c r="AQ637" i="1"/>
  <c r="AQ2149" i="1"/>
  <c r="AT1051" i="1"/>
  <c r="AQ661" i="1"/>
  <c r="AT3691" i="1"/>
  <c r="AS3385" i="1"/>
  <c r="AT3553" i="1"/>
  <c r="AS2545" i="1"/>
  <c r="AS1555" i="1"/>
  <c r="AQ1309" i="1"/>
  <c r="AS3571" i="1"/>
  <c r="AT3391" i="1"/>
  <c r="AS1465" i="1"/>
  <c r="AQ2881" i="1"/>
  <c r="AQ181" i="1"/>
  <c r="AS1867" i="1"/>
  <c r="AT817" i="1"/>
  <c r="AQ3895" i="1"/>
  <c r="AT3103" i="1"/>
  <c r="AP1273" i="1"/>
  <c r="AT2491" i="1"/>
  <c r="AP1513" i="1"/>
  <c r="AT2821" i="1"/>
  <c r="AT1327" i="1"/>
  <c r="AS1045" i="1"/>
  <c r="AS3649" i="1"/>
  <c r="AS2515" i="1"/>
  <c r="AQ193" i="1"/>
  <c r="AS2875" i="1"/>
  <c r="AP1897" i="1"/>
  <c r="AQ643" i="1"/>
  <c r="AQ1531" i="1"/>
  <c r="AP523" i="1"/>
  <c r="AS997" i="1"/>
  <c r="AT91" i="1"/>
  <c r="AT811" i="1"/>
  <c r="AT1201" i="1"/>
  <c r="AS3985" i="1"/>
  <c r="AS2317" i="1"/>
  <c r="AP2287" i="1"/>
  <c r="AS2725" i="1"/>
  <c r="AP3691" i="1"/>
  <c r="AQ3145" i="1"/>
  <c r="AP607" i="1"/>
  <c r="AQ2593" i="1"/>
  <c r="AT1033" i="1"/>
  <c r="AT691" i="1"/>
  <c r="AT1453" i="1"/>
  <c r="AT3853" i="1"/>
  <c r="AS55" i="1"/>
  <c r="AT451" i="1"/>
  <c r="AP799" i="1"/>
  <c r="AT967" i="1"/>
  <c r="AQ1807" i="1"/>
  <c r="AP1855" i="1"/>
  <c r="AT1597" i="1"/>
  <c r="AQ3037" i="1"/>
  <c r="AS235" i="1"/>
  <c r="AQ1183" i="1"/>
  <c r="AS61" i="1"/>
  <c r="AP3343" i="1"/>
  <c r="AT937" i="1"/>
  <c r="AT1849" i="1"/>
  <c r="AS3121" i="1"/>
  <c r="AS361" i="1"/>
  <c r="AS835" i="1"/>
  <c r="AP1915" i="1"/>
  <c r="AS2329" i="1"/>
  <c r="AS1291" i="1"/>
  <c r="AQ2617" i="1"/>
  <c r="AS3613" i="1"/>
  <c r="AT841" i="1"/>
  <c r="AP1117" i="1"/>
  <c r="AQ2689" i="1"/>
  <c r="AP97" i="1"/>
  <c r="AS2203" i="1"/>
  <c r="AS2791" i="1"/>
  <c r="AQ2989" i="1"/>
  <c r="AQ1879" i="1"/>
  <c r="AT2533" i="1"/>
  <c r="AS3151" i="1"/>
  <c r="AQ2335" i="1"/>
  <c r="AQ3943" i="1"/>
  <c r="AT3529" i="1"/>
  <c r="AS3787" i="1"/>
  <c r="AS3283" i="1"/>
  <c r="AP781" i="1"/>
  <c r="AS4009" i="1"/>
  <c r="AS505" i="1"/>
  <c r="AS3403" i="1"/>
  <c r="AS3679" i="1"/>
  <c r="AQ1105" i="1"/>
  <c r="AQ367" i="1"/>
  <c r="AT3583" i="1"/>
  <c r="AS379" i="1"/>
  <c r="AT25" i="1"/>
  <c r="AS2215" i="1"/>
  <c r="AQ2695" i="1"/>
  <c r="AS1777" i="1"/>
  <c r="AP289" i="1"/>
  <c r="AP2647" i="1"/>
  <c r="AS2707" i="1"/>
  <c r="AP2155" i="1"/>
  <c r="AQ2605" i="1"/>
  <c r="AP241" i="1"/>
  <c r="AS883" i="1"/>
  <c r="AT853" i="1"/>
  <c r="AS451" i="1"/>
  <c r="AP445" i="1"/>
  <c r="AT427" i="1"/>
  <c r="AS3187" i="1"/>
  <c r="AS175" i="1"/>
  <c r="AP3547" i="1"/>
  <c r="AQ1951" i="1"/>
  <c r="AT3397" i="1"/>
  <c r="AT2743" i="1"/>
  <c r="AS2449" i="1"/>
  <c r="AP931" i="1"/>
  <c r="AT3655" i="1"/>
  <c r="AP1411" i="1"/>
  <c r="AQ325" i="1"/>
  <c r="AQ3445" i="1"/>
  <c r="AS3841" i="1"/>
  <c r="AQ709" i="1"/>
  <c r="AT1045" i="1"/>
  <c r="AT1759" i="1"/>
  <c r="AS3889" i="1"/>
  <c r="AS3829" i="1"/>
  <c r="AP283" i="1"/>
  <c r="AS1405" i="1"/>
  <c r="AT409" i="1"/>
  <c r="AQ3295" i="1"/>
  <c r="AQ169" i="1"/>
  <c r="AT1993" i="1"/>
  <c r="AP2005" i="1"/>
  <c r="AT2917" i="1"/>
  <c r="AT3373" i="1"/>
  <c r="AQ907" i="1"/>
  <c r="AT1885" i="1"/>
  <c r="AS445" i="1"/>
  <c r="AP685" i="1"/>
  <c r="AS3601" i="1"/>
  <c r="AT2383" i="1"/>
  <c r="AP3019" i="1"/>
  <c r="AQ2359" i="1"/>
  <c r="AT3685" i="1"/>
  <c r="AS3619" i="1"/>
  <c r="AT2371" i="1"/>
  <c r="AS3835" i="1"/>
  <c r="AP3817" i="1"/>
  <c r="AP31" i="1"/>
  <c r="AP427" i="1"/>
  <c r="AS2095" i="1"/>
  <c r="AP2719" i="1"/>
  <c r="AQ2815" i="1"/>
  <c r="AP1483" i="1"/>
  <c r="AS2101" i="1"/>
  <c r="AS2497" i="1"/>
  <c r="AS3013" i="1"/>
  <c r="AS193" i="1"/>
  <c r="AS3103" i="1"/>
  <c r="AQ3367" i="1"/>
  <c r="AT2053" i="1"/>
  <c r="AQ3799" i="1"/>
  <c r="AQ1453" i="1"/>
  <c r="AP1801" i="1"/>
  <c r="AT2203" i="1"/>
  <c r="AT3451" i="1"/>
  <c r="AT3625" i="1"/>
  <c r="AQ205" i="1"/>
  <c r="AS2071" i="1"/>
  <c r="AS3499" i="1"/>
  <c r="AT2065" i="1"/>
  <c r="AP1663" i="1"/>
  <c r="AP1051" i="1"/>
  <c r="AS1861" i="1"/>
  <c r="AQ2185" i="1"/>
  <c r="AP2893" i="1"/>
  <c r="AP2905" i="1"/>
  <c r="AT481" i="1"/>
  <c r="AT1183" i="1"/>
  <c r="AS1531" i="1"/>
  <c r="AS1393" i="1"/>
  <c r="AP331" i="1"/>
  <c r="AQ3259" i="1"/>
  <c r="AT3157" i="1"/>
  <c r="AS1063" i="1"/>
  <c r="AT79" i="1"/>
  <c r="AQ3601" i="1"/>
  <c r="AQ2917" i="1"/>
  <c r="AP3727" i="1"/>
  <c r="AT3883" i="1"/>
  <c r="AS2401" i="1"/>
  <c r="AS3553" i="1"/>
  <c r="AT3127" i="1"/>
  <c r="AP1495" i="1"/>
  <c r="AQ2827" i="1"/>
  <c r="AP2665" i="1"/>
  <c r="AT2395" i="1"/>
  <c r="AT1141" i="1"/>
  <c r="AQ3637" i="1"/>
  <c r="AP649" i="1"/>
  <c r="AQ967" i="1"/>
  <c r="AP2539" i="1"/>
  <c r="AQ397" i="1"/>
  <c r="AS289" i="1"/>
  <c r="AP367" i="1"/>
  <c r="AT3199" i="1"/>
  <c r="AT3481" i="1"/>
  <c r="AQ691" i="1"/>
  <c r="AQ3073" i="1"/>
  <c r="AQ3511" i="1"/>
  <c r="AT2299" i="1"/>
  <c r="AS823" i="1"/>
  <c r="AS3145" i="1"/>
  <c r="AP2941" i="1"/>
  <c r="AQ2125" i="1"/>
  <c r="AQ3547" i="1"/>
  <c r="AQ3343" i="1"/>
  <c r="AS343" i="1"/>
  <c r="AT1639" i="1"/>
  <c r="AT3595" i="1"/>
  <c r="AT529" i="1"/>
  <c r="AP3619" i="1"/>
  <c r="AS3409" i="1"/>
  <c r="AQ2797" i="1"/>
  <c r="AS1189" i="1"/>
  <c r="AQ2407" i="1"/>
  <c r="AT1219" i="1"/>
  <c r="AS1255" i="1"/>
  <c r="AQ7" i="1"/>
  <c r="AT1831" i="1"/>
  <c r="AP937" i="1"/>
  <c r="AQ1225" i="1"/>
  <c r="AQ2413" i="1"/>
  <c r="AS2029" i="1"/>
  <c r="AT1447" i="1"/>
  <c r="AP877" i="1"/>
  <c r="AQ1711" i="1"/>
  <c r="AS3397" i="1"/>
  <c r="AS3811" i="1"/>
  <c r="AS349" i="1"/>
  <c r="AP589" i="1"/>
  <c r="AS1279" i="1"/>
  <c r="AQ889" i="1"/>
  <c r="AP3349" i="1"/>
  <c r="AT2989" i="1"/>
  <c r="AP2785" i="1"/>
  <c r="AP661" i="1"/>
  <c r="AS2425" i="1"/>
  <c r="AQ319" i="1"/>
  <c r="AP3397" i="1"/>
  <c r="AP1057" i="1"/>
  <c r="AS3109" i="1"/>
  <c r="AP3841" i="1"/>
  <c r="AP1507" i="1"/>
  <c r="AS1939" i="1"/>
  <c r="AP2395" i="1"/>
  <c r="AQ2197" i="1"/>
  <c r="AT3211" i="1"/>
  <c r="C10" i="2"/>
  <c r="AS1969" i="1"/>
  <c r="AP1255" i="1"/>
  <c r="AS1729" i="1"/>
  <c r="AQ127" i="1"/>
  <c r="AP2341" i="1"/>
  <c r="AS3745" i="1"/>
  <c r="AP3223" i="1"/>
  <c r="AQ223" i="1"/>
  <c r="AQ1855" i="1"/>
  <c r="AP3037" i="1"/>
  <c r="AS2323" i="1"/>
  <c r="AQ2569" i="1"/>
  <c r="AS1903" i="1"/>
  <c r="AQ247" i="1"/>
  <c r="AT1477" i="1"/>
  <c r="AQ3433" i="1"/>
  <c r="AT379" i="1"/>
  <c r="AT2809" i="1"/>
  <c r="Q7" i="2"/>
  <c r="AP1747" i="1"/>
  <c r="AQ3595" i="1"/>
  <c r="AS3037" i="1"/>
  <c r="AQ1729" i="1"/>
  <c r="AT1663" i="1"/>
  <c r="AT2941" i="1"/>
  <c r="AQ2875" i="1"/>
  <c r="AT1507" i="1"/>
  <c r="AQ3583" i="1"/>
  <c r="AQ2119" i="1"/>
  <c r="AQ655" i="1"/>
  <c r="AS3067" i="1"/>
  <c r="AT571" i="1"/>
  <c r="AS3469" i="1"/>
  <c r="AQ3925" i="1"/>
  <c r="AS3097" i="1"/>
  <c r="AP391" i="1"/>
  <c r="AT271" i="1"/>
  <c r="AQ25" i="1"/>
  <c r="AP109" i="1"/>
  <c r="AT1063" i="1"/>
  <c r="AQ2293" i="1"/>
  <c r="AP2725" i="1"/>
  <c r="AQ1969" i="1"/>
  <c r="AQ3979" i="1"/>
  <c r="AQ3751" i="1"/>
  <c r="AP2599" i="1"/>
  <c r="AQ607" i="1"/>
  <c r="AS3763" i="1"/>
  <c r="AP847" i="1"/>
  <c r="AS799" i="1"/>
  <c r="AT1861" i="1"/>
  <c r="AS2857" i="1"/>
  <c r="AT4015" i="1"/>
  <c r="AQ1381" i="1"/>
  <c r="AQ2389" i="1"/>
  <c r="AS3805" i="1"/>
  <c r="AT463" i="1"/>
  <c r="AP2743" i="1"/>
  <c r="AQ2683" i="1"/>
  <c r="AT2047" i="1"/>
  <c r="AT1207" i="1"/>
  <c r="AQ1849" i="1"/>
  <c r="AQ3919" i="1"/>
  <c r="AQ1777" i="1"/>
  <c r="AQ2251" i="1"/>
  <c r="AQ2719" i="1"/>
  <c r="AQ151" i="1"/>
  <c r="AP1453" i="1"/>
  <c r="AS2887" i="1"/>
  <c r="AT1483" i="1"/>
  <c r="AP1567" i="1"/>
  <c r="AT2329" i="1"/>
  <c r="AS3355" i="1"/>
  <c r="AP481" i="1"/>
  <c r="AQ3307" i="1"/>
  <c r="AT3469" i="1"/>
  <c r="AP3235" i="1"/>
  <c r="AQ3241" i="1"/>
  <c r="AS3607" i="1"/>
  <c r="AS1921" i="1"/>
  <c r="AT1075" i="1"/>
  <c r="AP3637" i="1"/>
  <c r="AT877" i="1"/>
  <c r="AS1411" i="1"/>
  <c r="AS1105" i="1"/>
  <c r="AT1123" i="1"/>
  <c r="AT373" i="1"/>
  <c r="AP1381" i="1"/>
  <c r="AP3565" i="1"/>
  <c r="AT631" i="1"/>
  <c r="AS2977" i="1"/>
  <c r="AQ727" i="1"/>
  <c r="AQ2143" i="1"/>
  <c r="AQ1687" i="1"/>
  <c r="AT3283" i="1"/>
  <c r="AQ613" i="1"/>
  <c r="AP3913" i="1"/>
  <c r="AQ2953" i="1"/>
  <c r="AP3079" i="1"/>
  <c r="AP1939" i="1"/>
  <c r="AQ1255" i="1"/>
  <c r="AT3907" i="1"/>
  <c r="AT2215" i="1"/>
  <c r="AQ331" i="1"/>
  <c r="AQ295" i="1"/>
  <c r="AQ2863" i="1"/>
  <c r="AQ133" i="1"/>
  <c r="AP901" i="1"/>
  <c r="AQ3055" i="1"/>
  <c r="AS199" i="1"/>
  <c r="AS1423" i="1"/>
  <c r="AP2191" i="1"/>
  <c r="AQ2941" i="1"/>
  <c r="AS331" i="1"/>
  <c r="AQ187" i="1"/>
  <c r="AT3475" i="1"/>
  <c r="AT2479" i="1"/>
  <c r="AQ1483" i="1"/>
  <c r="AS1267" i="1"/>
  <c r="AS541" i="1"/>
  <c r="AT1543" i="1"/>
  <c r="AP787" i="1"/>
  <c r="AQ2701" i="1"/>
  <c r="AQ3793" i="1"/>
  <c r="AT2101" i="1"/>
  <c r="AP2161" i="1"/>
  <c r="AP625" i="1"/>
  <c r="AT19" i="1"/>
  <c r="AT2665" i="1"/>
  <c r="AT1255" i="1"/>
  <c r="AQ2041" i="1"/>
  <c r="AQ3937" i="1"/>
  <c r="AT2527" i="1"/>
  <c r="AP2791" i="1"/>
  <c r="AT2971" i="1"/>
  <c r="AT3307" i="1"/>
  <c r="AS439" i="1"/>
  <c r="AQ1087" i="1"/>
  <c r="AS3727" i="1"/>
  <c r="AP2677" i="1"/>
  <c r="AQ985" i="1"/>
  <c r="AP2695" i="1"/>
  <c r="AS2965" i="1"/>
  <c r="AS3205" i="1"/>
  <c r="AS805" i="1"/>
  <c r="AP3811" i="1"/>
  <c r="AS421" i="1"/>
  <c r="AQ1447" i="1"/>
  <c r="AQ823" i="1"/>
  <c r="AP3475" i="1"/>
  <c r="AT1189" i="1"/>
  <c r="AQ1603" i="1"/>
  <c r="AT565" i="1"/>
  <c r="AP1867" i="1"/>
  <c r="AT3193" i="1"/>
  <c r="AQ1819" i="1"/>
  <c r="AP3853" i="1"/>
  <c r="AT3865" i="1"/>
  <c r="AP3967" i="1"/>
  <c r="AS337" i="1"/>
  <c r="AT2281" i="1"/>
  <c r="AQ625" i="1"/>
  <c r="AS1333" i="1"/>
  <c r="AP223" i="1"/>
  <c r="AQ877" i="1"/>
  <c r="AQ2749" i="1"/>
  <c r="AP277" i="1"/>
  <c r="AT2833" i="1"/>
  <c r="AP2371" i="1"/>
  <c r="AS793" i="1"/>
  <c r="AQ2011" i="1"/>
  <c r="AP763" i="1"/>
  <c r="AS3691" i="1"/>
  <c r="AS1597" i="1"/>
  <c r="AP2557" i="1"/>
  <c r="AQ3703" i="1"/>
  <c r="AT3025" i="1"/>
  <c r="AT1339" i="1"/>
  <c r="AT1009" i="1"/>
  <c r="AS3433" i="1"/>
  <c r="AP1795" i="1"/>
  <c r="AS931" i="1"/>
  <c r="AQ3643" i="1"/>
  <c r="AT3547" i="1"/>
  <c r="AP1561" i="1"/>
  <c r="AT169" i="1"/>
  <c r="AP745" i="1"/>
  <c r="AT799" i="1"/>
  <c r="AT2689" i="1"/>
  <c r="AP3649" i="1"/>
  <c r="AQ2809" i="1"/>
  <c r="AP883" i="1"/>
  <c r="AS2731" i="1"/>
  <c r="AT4021" i="1"/>
  <c r="AS3223" i="1"/>
  <c r="AT2677" i="1"/>
  <c r="AS1837" i="1"/>
  <c r="AS3703" i="1"/>
  <c r="AS1207" i="1"/>
  <c r="AP85" i="1"/>
  <c r="AP13" i="1"/>
  <c r="AT121" i="1"/>
  <c r="AS2005" i="1"/>
  <c r="AS1237" i="1"/>
  <c r="AS1081" i="1"/>
  <c r="AS1273" i="1"/>
  <c r="AT187" i="1"/>
  <c r="AQ3853" i="1"/>
  <c r="AP2335" i="1"/>
  <c r="AT3007" i="1"/>
  <c r="AP3961" i="1"/>
  <c r="AS2797" i="1"/>
  <c r="AS2227" i="1"/>
  <c r="AS2155" i="1"/>
  <c r="AQ1363" i="1"/>
  <c r="AS2461" i="1"/>
  <c r="AT3241" i="1"/>
  <c r="AT259" i="1"/>
  <c r="AP3949" i="1"/>
  <c r="AQ3109" i="1"/>
  <c r="AT2719" i="1"/>
  <c r="AQ2887" i="1"/>
  <c r="AQ649" i="1"/>
  <c r="AP2845" i="1"/>
  <c r="AP2227" i="1"/>
  <c r="AP3127" i="1"/>
  <c r="AT3841" i="1"/>
  <c r="AQ3565" i="1"/>
  <c r="AQ2659" i="1"/>
  <c r="AS283" i="1"/>
  <c r="AP727" i="1"/>
  <c r="AP673" i="1"/>
  <c r="AP3325" i="1"/>
  <c r="AT1291" i="1"/>
  <c r="AQ373" i="1"/>
  <c r="AP2299" i="1"/>
  <c r="AS2689" i="1"/>
  <c r="AQ1459" i="1"/>
  <c r="AS169" i="1"/>
  <c r="AP355" i="1"/>
  <c r="AT2473" i="1"/>
  <c r="AQ19" i="1"/>
  <c r="AT3559" i="1"/>
  <c r="AQ883" i="1"/>
  <c r="AT3973" i="1"/>
  <c r="AP2875" i="1"/>
  <c r="AP1387" i="1"/>
  <c r="AS1297" i="1"/>
  <c r="AQ1339" i="1"/>
  <c r="AP1597" i="1"/>
  <c r="AS2677" i="1"/>
  <c r="AT3091" i="1"/>
  <c r="AS1717" i="1"/>
  <c r="AQ1171" i="1"/>
  <c r="AT2965" i="1"/>
  <c r="AS3331" i="1"/>
  <c r="AS3583" i="1"/>
  <c r="AP805" i="1"/>
  <c r="AP2629" i="1"/>
  <c r="AS13" i="1"/>
  <c r="AP3697" i="1"/>
  <c r="AS1663" i="1"/>
  <c r="AT2911" i="1"/>
  <c r="AS685" i="1"/>
  <c r="AQ2473" i="1"/>
  <c r="AQ961" i="1"/>
  <c r="AP67" i="1"/>
  <c r="AT367" i="1"/>
  <c r="AP451" i="1"/>
  <c r="AP2527" i="1"/>
  <c r="AS1339" i="1"/>
  <c r="AT2263" i="1"/>
  <c r="AP1207" i="1"/>
  <c r="AT151" i="1"/>
  <c r="AS3547" i="1"/>
  <c r="AS769" i="1"/>
  <c r="AS2821" i="1"/>
  <c r="AT469" i="1"/>
  <c r="AP2569" i="1"/>
  <c r="AT1087" i="1"/>
  <c r="AS145" i="1"/>
  <c r="AQ1825" i="1"/>
  <c r="AT2617" i="1"/>
  <c r="AQ3223" i="1"/>
  <c r="AP1153" i="1"/>
  <c r="AQ1201" i="1"/>
  <c r="AS937" i="1"/>
  <c r="AQ1267" i="1"/>
  <c r="AT1321" i="1"/>
  <c r="AQ565" i="1"/>
  <c r="AP319" i="1"/>
  <c r="AP1147" i="1"/>
  <c r="AT3349" i="1"/>
  <c r="AS607" i="1"/>
  <c r="AT193" i="1"/>
  <c r="AT1165" i="1"/>
  <c r="AQ2347" i="1"/>
  <c r="AS1957" i="1"/>
  <c r="AP55" i="1"/>
  <c r="AP1633" i="1"/>
  <c r="AQ577" i="1"/>
  <c r="AS3379" i="1"/>
  <c r="AS3907" i="1"/>
  <c r="AT883" i="1"/>
  <c r="AP3997" i="1"/>
  <c r="AQ3889" i="1"/>
  <c r="AP1831" i="1"/>
  <c r="AQ3457" i="1"/>
  <c r="AT3601" i="1"/>
  <c r="AQ1177" i="1"/>
  <c r="AQ3139" i="1"/>
  <c r="AQ3199" i="1"/>
  <c r="AQ1699" i="1"/>
  <c r="AS3895" i="1"/>
  <c r="AT745" i="1"/>
  <c r="AT3445" i="1"/>
  <c r="AT2005" i="1"/>
  <c r="AP1969" i="1"/>
  <c r="AT217" i="1"/>
  <c r="AQ601" i="1"/>
  <c r="AQ1585" i="1"/>
  <c r="AP3763" i="1"/>
  <c r="AP1243" i="1"/>
  <c r="AP3319" i="1"/>
  <c r="AT445" i="1"/>
  <c r="AP3493" i="1"/>
  <c r="AS1891" i="1"/>
  <c r="AT2863" i="1"/>
  <c r="AQ2221" i="1"/>
  <c r="AP1399" i="1"/>
  <c r="AS115" i="1"/>
  <c r="AQ1543" i="1"/>
  <c r="AP3247" i="1"/>
  <c r="AS613" i="1"/>
  <c r="AP3139" i="1"/>
  <c r="AP2311" i="1"/>
  <c r="AQ3475" i="1"/>
  <c r="AT3571" i="1"/>
  <c r="AT1147" i="1"/>
  <c r="AS1351" i="1"/>
  <c r="AS523" i="1"/>
  <c r="AS1471" i="1"/>
  <c r="AT3679" i="1"/>
  <c r="AS2869" i="1"/>
  <c r="AT157" i="1"/>
  <c r="AS877" i="1"/>
  <c r="AP1129" i="1"/>
  <c r="AS3085" i="1"/>
  <c r="AQ3469" i="1"/>
  <c r="AT2953" i="1"/>
  <c r="AQ91" i="1"/>
  <c r="AP1975" i="1"/>
  <c r="AS2281" i="1"/>
  <c r="AQ1135" i="1"/>
  <c r="AQ391" i="1"/>
  <c r="AS2911" i="1"/>
  <c r="AT2221" i="1"/>
  <c r="AT577" i="1"/>
  <c r="AQ1321" i="1"/>
  <c r="AP3421" i="1"/>
  <c r="AQ3379" i="1"/>
  <c r="AP2443" i="1"/>
  <c r="AS3301" i="1"/>
  <c r="AT2977" i="1"/>
  <c r="AP1075" i="1"/>
  <c r="AQ1723" i="1"/>
  <c r="AP3409" i="1"/>
  <c r="AP2317" i="1"/>
  <c r="AQ271" i="1"/>
  <c r="AQ1759" i="1"/>
  <c r="AP2971" i="1"/>
  <c r="AT3289" i="1"/>
  <c r="AP3085" i="1"/>
  <c r="AT3205" i="1"/>
  <c r="AP1591" i="1"/>
  <c r="AP2179" i="1"/>
  <c r="AS1615" i="1"/>
  <c r="AS1639" i="1"/>
  <c r="AS1327" i="1"/>
  <c r="AT3613" i="1"/>
  <c r="AQ1579" i="1"/>
  <c r="AS1483" i="1"/>
  <c r="AT1975" i="1"/>
  <c r="AP3067" i="1"/>
  <c r="AT4009" i="1"/>
  <c r="AT3337" i="1"/>
  <c r="AT2173" i="1"/>
  <c r="AQ3337" i="1"/>
  <c r="AT2149" i="1"/>
  <c r="AT763" i="1"/>
  <c r="AT757" i="1"/>
  <c r="AS1099" i="1"/>
  <c r="AP3211" i="1"/>
  <c r="AS3217" i="1"/>
  <c r="AT433" i="1"/>
  <c r="AS211" i="1"/>
  <c r="AQ2959" i="1"/>
  <c r="AS2929" i="1"/>
  <c r="AP3427" i="1"/>
  <c r="AQ3205" i="1"/>
  <c r="AP499" i="1"/>
  <c r="AQ3859" i="1"/>
  <c r="AS2557" i="1"/>
  <c r="AT3649" i="1"/>
  <c r="AQ2113" i="1"/>
  <c r="AP517" i="1"/>
  <c r="AT1525" i="1"/>
  <c r="AQ3361" i="1"/>
  <c r="AP3607" i="1"/>
  <c r="AP151" i="1"/>
  <c r="AS625" i="1"/>
  <c r="AS1495" i="1"/>
  <c r="AS2335" i="1"/>
  <c r="AP631" i="1"/>
  <c r="AQ1165" i="1"/>
  <c r="AT2059" i="1"/>
  <c r="AT1879" i="1"/>
  <c r="AQ1831" i="1"/>
  <c r="AQ763" i="1"/>
  <c r="AS2185" i="1"/>
  <c r="AP1279" i="1"/>
  <c r="AP3379" i="1"/>
  <c r="AP3865" i="1"/>
  <c r="AQ2371" i="1"/>
  <c r="AS1309" i="1"/>
  <c r="AP3583" i="1"/>
  <c r="AQ3961" i="1"/>
  <c r="AS3793" i="1"/>
  <c r="AP2575" i="1"/>
  <c r="AT1963" i="1"/>
  <c r="AQ745" i="1"/>
  <c r="AT1117" i="1"/>
  <c r="AS79" i="1"/>
  <c r="AS2473" i="1"/>
  <c r="AP1537" i="1"/>
  <c r="AQ3775" i="1"/>
  <c r="AT1435" i="1"/>
  <c r="AT2587" i="1"/>
  <c r="AP2449" i="1"/>
  <c r="AQ3499" i="1"/>
  <c r="AP361" i="1"/>
  <c r="AP967" i="1"/>
  <c r="AQ2077" i="1"/>
  <c r="AP1249" i="1"/>
  <c r="AP3799" i="1"/>
  <c r="AQ949" i="1"/>
  <c r="AS3757" i="1"/>
  <c r="AQ1525" i="1"/>
  <c r="AP3829" i="1"/>
  <c r="AQ2053" i="1"/>
  <c r="AT3055" i="1"/>
  <c r="AS1069" i="1"/>
  <c r="AT2761" i="1"/>
  <c r="AP3373" i="1"/>
  <c r="AP2263" i="1"/>
  <c r="AQ481" i="1"/>
  <c r="AQ3067" i="1"/>
  <c r="AT1267" i="1"/>
  <c r="AS733" i="1"/>
  <c r="AQ2461" i="1"/>
  <c r="AP895" i="1"/>
  <c r="AT2185" i="1"/>
  <c r="AT613" i="1"/>
  <c r="AQ1297" i="1"/>
  <c r="AQ1837" i="1"/>
  <c r="AS2257" i="1"/>
  <c r="AQ2431" i="1"/>
  <c r="AT3925" i="1"/>
  <c r="AP577" i="1"/>
  <c r="AT4027" i="1"/>
  <c r="AQ1063" i="1"/>
  <c r="AP853" i="1"/>
  <c r="AP457" i="1"/>
  <c r="AT2515" i="1"/>
  <c r="AQ1405" i="1"/>
  <c r="AP259" i="1"/>
  <c r="AP43" i="1"/>
  <c r="AS3487" i="1"/>
  <c r="AT205" i="1"/>
  <c r="AP1225" i="1"/>
  <c r="AT607" i="1"/>
  <c r="AT1705" i="1"/>
  <c r="AQ1735" i="1"/>
  <c r="AT3793" i="1"/>
  <c r="AP3061" i="1"/>
  <c r="AQ3541" i="1"/>
  <c r="AP1033" i="1"/>
  <c r="AQ1333" i="1"/>
  <c r="AT931" i="1"/>
  <c r="AP2635" i="1"/>
  <c r="AP3457" i="1"/>
  <c r="AP541" i="1"/>
  <c r="AQ3907" i="1"/>
  <c r="AS109" i="1"/>
  <c r="AQ1873" i="1"/>
  <c r="AS955" i="1"/>
  <c r="AQ1237" i="1"/>
  <c r="AP3733" i="1"/>
  <c r="AQ2215" i="1"/>
  <c r="AS3955" i="1"/>
  <c r="AP601" i="1"/>
  <c r="AT391" i="1"/>
  <c r="AP3307" i="1"/>
  <c r="AT2581" i="1"/>
  <c r="AT2857" i="1"/>
  <c r="AT3805" i="1"/>
  <c r="AP3805" i="1"/>
  <c r="AT2695" i="1"/>
  <c r="AQ1369" i="1"/>
  <c r="AS2569" i="1"/>
  <c r="AQ1129" i="1"/>
  <c r="AQ523" i="1"/>
  <c r="AQ535" i="1"/>
  <c r="AQ2893" i="1"/>
  <c r="AP421" i="1"/>
  <c r="AQ1627" i="1"/>
  <c r="AP1237" i="1"/>
  <c r="AQ199" i="1"/>
  <c r="AS97" i="1"/>
  <c r="AS1681" i="1"/>
  <c r="AP2377" i="1"/>
  <c r="AP4003" i="1"/>
  <c r="AS3295" i="1"/>
  <c r="AT2647" i="1"/>
  <c r="AS2305" i="1"/>
  <c r="AT2779" i="1"/>
  <c r="AP1609" i="1"/>
  <c r="AP2071" i="1"/>
  <c r="AT1945" i="1"/>
  <c r="AP1171" i="1"/>
  <c r="AS3421" i="1"/>
  <c r="AP769" i="1"/>
  <c r="AQ595" i="1"/>
  <c r="AT1915" i="1"/>
  <c r="AS2467" i="1"/>
  <c r="AT1495" i="1"/>
  <c r="AQ3283" i="1"/>
  <c r="AQ2929" i="1"/>
  <c r="P10" i="2"/>
  <c r="AP3517" i="1"/>
  <c r="AQ1315" i="1"/>
  <c r="AP3505" i="1"/>
  <c r="AT1777" i="1"/>
  <c r="AP1375" i="1"/>
  <c r="AS1033" i="1"/>
  <c r="AS2209" i="1"/>
  <c r="AT3427" i="1"/>
  <c r="AQ2773" i="1"/>
  <c r="AQ2239" i="1"/>
  <c r="AP2431" i="1"/>
  <c r="AT2113" i="1"/>
  <c r="AQ3781" i="1"/>
  <c r="AS709" i="1"/>
  <c r="AP169" i="1"/>
  <c r="AP2701" i="1"/>
  <c r="AP37" i="1"/>
  <c r="AT3787" i="1"/>
  <c r="AQ1393" i="1"/>
  <c r="AT955" i="1"/>
  <c r="AQ3271" i="1"/>
  <c r="AT2599" i="1"/>
  <c r="AQ103" i="1"/>
  <c r="AQ739" i="1"/>
  <c r="AQ427" i="1"/>
  <c r="AQ2761" i="1"/>
  <c r="AP2221" i="1"/>
  <c r="AQ2365" i="1"/>
  <c r="AQ2401" i="1"/>
  <c r="AT1363" i="1"/>
  <c r="AS553" i="1"/>
  <c r="AS2371" i="1"/>
  <c r="AQ2395" i="1"/>
  <c r="AT2611" i="1"/>
  <c r="AT2935" i="1"/>
  <c r="AP3781" i="1"/>
  <c r="K8" i="2"/>
  <c r="AQ3829" i="1"/>
  <c r="M11" i="2"/>
  <c r="AS535" i="1"/>
  <c r="AS1741" i="1"/>
  <c r="AS1807" i="1"/>
  <c r="AQ2443" i="1"/>
  <c r="AP2767" i="1"/>
  <c r="AP1585" i="1"/>
  <c r="AQ1639" i="1"/>
  <c r="AP643" i="1"/>
  <c r="AT673" i="1"/>
  <c r="AS2053" i="1"/>
  <c r="AP985" i="1"/>
  <c r="AQ2557" i="1"/>
  <c r="AT625" i="1"/>
  <c r="AT925" i="1"/>
  <c r="AQ355" i="1"/>
  <c r="AQ559" i="1"/>
  <c r="AS271" i="1"/>
  <c r="AT3361" i="1"/>
  <c r="AT3745" i="1"/>
  <c r="AS973" i="1"/>
  <c r="AT751" i="1"/>
  <c r="AS2353" i="1"/>
  <c r="AS2989" i="1"/>
  <c r="AP1045" i="1"/>
  <c r="AT1135" i="1"/>
  <c r="AT2707" i="1"/>
  <c r="AT1801" i="1"/>
  <c r="AP487" i="1"/>
  <c r="AP817" i="1"/>
  <c r="AP25" i="1"/>
  <c r="AQ3133" i="1"/>
  <c r="AT1729" i="1"/>
  <c r="AP2671" i="1"/>
  <c r="AQ3421" i="1"/>
  <c r="AS1981" i="1"/>
  <c r="AS2167" i="1"/>
  <c r="AT115" i="1"/>
  <c r="AQ2173" i="1"/>
  <c r="AT1213" i="1"/>
  <c r="AS1987" i="1"/>
  <c r="AS391" i="1"/>
  <c r="AP2137" i="1"/>
  <c r="AQ1897" i="1"/>
  <c r="AT889" i="1"/>
  <c r="AS3529" i="1"/>
  <c r="AS1027" i="1"/>
  <c r="AP1063" i="1"/>
  <c r="AP2485" i="1"/>
  <c r="AP823" i="1"/>
  <c r="AQ67" i="1"/>
  <c r="AP1369" i="1"/>
  <c r="AQ1669" i="1"/>
  <c r="AT229" i="1"/>
  <c r="AT3541" i="1"/>
  <c r="AS811" i="1"/>
  <c r="AQ895" i="1"/>
  <c r="AQ3097" i="1"/>
  <c r="AS1111" i="1"/>
  <c r="AP3283" i="1"/>
  <c r="AP1873" i="1"/>
  <c r="AP889" i="1"/>
  <c r="AS2635" i="1"/>
  <c r="Q8" i="2"/>
  <c r="AT1723" i="1"/>
  <c r="AQ2101" i="1"/>
  <c r="AT679" i="1"/>
  <c r="AS601" i="1"/>
  <c r="AQ2857" i="1"/>
  <c r="AT2449" i="1"/>
  <c r="AT2365" i="1"/>
  <c r="AQ991" i="1"/>
  <c r="AQ1771" i="1"/>
  <c r="AT3463" i="1"/>
  <c r="AQ1045" i="1"/>
  <c r="AS481" i="1"/>
  <c r="AT991" i="1"/>
  <c r="AP2197" i="1"/>
  <c r="AQ2317" i="1"/>
  <c r="AQ337" i="1"/>
  <c r="AP3589" i="1"/>
  <c r="AS3163" i="1"/>
  <c r="AP247" i="1"/>
  <c r="AP2419" i="1"/>
  <c r="AT1381" i="1"/>
  <c r="AS3967" i="1"/>
  <c r="AT661" i="1"/>
  <c r="AQ4027" i="1"/>
  <c r="AT4033" i="1"/>
  <c r="AS1915" i="1"/>
  <c r="AT1645" i="1"/>
  <c r="AT3817" i="1"/>
  <c r="AT3709" i="1"/>
  <c r="AQ589" i="1"/>
  <c r="AT1243" i="1"/>
  <c r="AT2629" i="1"/>
  <c r="AQ2083" i="1"/>
  <c r="AT1429" i="1"/>
  <c r="AS4027" i="1"/>
  <c r="AT3733" i="1"/>
  <c r="AS3709" i="1"/>
  <c r="AS2299" i="1"/>
  <c r="AT3175" i="1"/>
  <c r="AS3643" i="1"/>
  <c r="AQ2983" i="1"/>
  <c r="AP1291" i="1"/>
  <c r="AT3415" i="1"/>
  <c r="AT3277" i="1"/>
  <c r="AT385" i="1"/>
  <c r="AP2509" i="1"/>
  <c r="AQ3823" i="1"/>
  <c r="AT3031" i="1"/>
  <c r="AT2887" i="1"/>
  <c r="AQ2743" i="1"/>
  <c r="AP2305" i="1"/>
  <c r="AS253" i="1"/>
  <c r="AQ1213" i="1"/>
  <c r="AQ1645" i="1"/>
  <c r="AQ2713" i="1"/>
  <c r="AP3031" i="1"/>
  <c r="AP2929" i="1"/>
  <c r="AT2899" i="1"/>
  <c r="AS1675" i="1"/>
  <c r="M10" i="2"/>
  <c r="AP1267" i="1"/>
  <c r="AQ3787" i="1"/>
  <c r="AP1441" i="1"/>
  <c r="AT3871" i="1"/>
  <c r="AQ3091" i="1"/>
  <c r="AP2977" i="1"/>
  <c r="AS3517" i="1"/>
  <c r="AS895" i="1"/>
  <c r="AP3985" i="1"/>
  <c r="AT895" i="1"/>
  <c r="AQ433" i="1"/>
  <c r="AT265" i="1"/>
  <c r="AT1459" i="1"/>
  <c r="AP1435" i="1"/>
  <c r="N10" i="2"/>
  <c r="AT649" i="1"/>
  <c r="AS373" i="1"/>
  <c r="AP2707" i="1"/>
  <c r="AS2107" i="1"/>
  <c r="AS3241" i="1"/>
  <c r="AS3361" i="1"/>
  <c r="AT2671" i="1"/>
  <c r="AS3781" i="1"/>
  <c r="AP3847" i="1"/>
  <c r="I8" i="2"/>
  <c r="AS871" i="1"/>
  <c r="AT61" i="1"/>
  <c r="AT3121" i="1"/>
  <c r="AT397" i="1"/>
  <c r="AT2341" i="1"/>
  <c r="AT1249" i="1"/>
  <c r="AQ1033" i="1"/>
  <c r="AQ469" i="1"/>
  <c r="H10" i="2"/>
  <c r="AP2233" i="1"/>
  <c r="AS817" i="1"/>
  <c r="AS511" i="1"/>
  <c r="AS3901" i="1"/>
  <c r="AT1003" i="1"/>
  <c r="AT3967" i="1"/>
  <c r="AQ3757" i="1"/>
  <c r="AS1759" i="1"/>
  <c r="AQ1423" i="1"/>
  <c r="AT3343" i="1"/>
  <c r="AT235" i="1"/>
  <c r="AS2593" i="1"/>
  <c r="AP3367" i="1"/>
  <c r="AS1363" i="1"/>
  <c r="AQ3901" i="1"/>
  <c r="AQ3319" i="1"/>
  <c r="AP3919" i="1"/>
  <c r="AP145" i="1"/>
  <c r="AS127" i="1"/>
  <c r="AS1231" i="1"/>
  <c r="AT2983" i="1"/>
  <c r="AT3433" i="1"/>
  <c r="AP3685" i="1"/>
  <c r="AT1969" i="1"/>
  <c r="AT3961" i="1"/>
  <c r="AT2725" i="1"/>
  <c r="AT2995" i="1"/>
  <c r="AS1801" i="1"/>
  <c r="AT3829" i="1"/>
  <c r="AP1135" i="1"/>
  <c r="AS2659" i="1"/>
  <c r="AP1849" i="1"/>
  <c r="AP1921" i="1"/>
  <c r="AT3355" i="1"/>
  <c r="AP2251" i="1"/>
  <c r="AP1963" i="1"/>
  <c r="AS2881" i="1"/>
  <c r="AS241" i="1"/>
  <c r="AS2377" i="1"/>
  <c r="AP1549" i="1"/>
  <c r="AQ547" i="1"/>
  <c r="AT3217" i="1"/>
  <c r="AQ259" i="1"/>
  <c r="AS3733" i="1"/>
  <c r="B3" i="2"/>
  <c r="AQ1921" i="1"/>
  <c r="AP2521" i="1"/>
  <c r="AP229" i="1"/>
  <c r="D8" i="2"/>
  <c r="AS3073" i="1"/>
  <c r="AQ3265" i="1"/>
  <c r="AT1999" i="1"/>
  <c r="AQ2263" i="1"/>
  <c r="AP3157" i="1"/>
  <c r="AP2833" i="1"/>
  <c r="AS25" i="1"/>
  <c r="AQ3655" i="1"/>
  <c r="AT2485" i="1"/>
  <c r="AQ3661" i="1"/>
  <c r="AQ1189" i="1"/>
  <c r="E8" i="2"/>
  <c r="AP3091" i="1"/>
  <c r="AT2659" i="1"/>
  <c r="C8" i="2"/>
  <c r="AS1123" i="1"/>
  <c r="AT1537" i="1"/>
  <c r="AP2989" i="1"/>
  <c r="AP3073" i="1"/>
  <c r="AT247" i="1"/>
  <c r="AP3787" i="1"/>
  <c r="AS691" i="1"/>
  <c r="AQ997" i="1"/>
  <c r="AP2881" i="1"/>
  <c r="AQ1273" i="1"/>
  <c r="AQ3973" i="1"/>
  <c r="AP913" i="1"/>
  <c r="AQ475" i="1"/>
  <c r="AP2653" i="1"/>
  <c r="AP2815" i="1"/>
  <c r="AQ583" i="1"/>
  <c r="AT769" i="1"/>
  <c r="AP3859" i="1"/>
  <c r="AS2815" i="1"/>
  <c r="AS1813" i="1"/>
  <c r="AT2095" i="1"/>
  <c r="AT1789" i="1"/>
  <c r="AS787" i="1"/>
  <c r="AS2923" i="1"/>
  <c r="AS3373" i="1"/>
  <c r="AP1339" i="1"/>
  <c r="AQ3619" i="1"/>
  <c r="AT1813" i="1"/>
  <c r="AT697" i="1"/>
  <c r="AT3379" i="1"/>
  <c r="AP955" i="1"/>
  <c r="AP775" i="1"/>
  <c r="AT979" i="1"/>
  <c r="AT637" i="1"/>
  <c r="AS1399" i="1"/>
  <c r="N8" i="2"/>
  <c r="AP2461" i="1"/>
  <c r="AT595" i="1"/>
  <c r="AS181" i="1"/>
  <c r="L10" i="2"/>
  <c r="AS2251" i="1"/>
  <c r="AP133" i="1"/>
  <c r="AQ835" i="1"/>
  <c r="AP349" i="1"/>
  <c r="AT3505" i="1"/>
  <c r="AP559" i="1"/>
  <c r="AP3703" i="1"/>
  <c r="AQ3727" i="1"/>
  <c r="AQ931" i="1"/>
  <c r="AS3457" i="1"/>
  <c r="AS3799" i="1"/>
  <c r="AT793" i="1"/>
  <c r="AS2623" i="1"/>
  <c r="AT907" i="1"/>
  <c r="AT1405" i="1"/>
  <c r="AT2257" i="1"/>
  <c r="AP1837" i="1"/>
  <c r="AQ1675" i="1"/>
  <c r="AP3889" i="1"/>
  <c r="AQ3211" i="1"/>
  <c r="AS1771" i="1"/>
  <c r="AQ3559" i="1"/>
  <c r="AT163" i="1"/>
  <c r="AQ349" i="1"/>
  <c r="AP1825" i="1"/>
  <c r="AQ1429" i="1"/>
  <c r="AP301" i="1"/>
  <c r="AP2761" i="1"/>
  <c r="AP3979" i="1"/>
  <c r="AS3139" i="1"/>
  <c r="AP1675" i="1"/>
  <c r="J8" i="2"/>
  <c r="AS2263" i="1"/>
  <c r="AP2545" i="1"/>
  <c r="AP1555" i="1"/>
  <c r="AQ2071" i="1"/>
  <c r="AT1015" i="1"/>
  <c r="AQ55" i="1"/>
  <c r="AS139" i="1"/>
  <c r="AS2179" i="1"/>
  <c r="AQ1435" i="1"/>
  <c r="AP2737" i="1"/>
  <c r="AQ3865" i="1"/>
  <c r="AP3907" i="1"/>
  <c r="AQ1555" i="1"/>
  <c r="AQ211" i="1"/>
  <c r="AQ2047" i="1"/>
  <c r="AQ451" i="1"/>
  <c r="AP2683" i="1"/>
  <c r="AS3685" i="1"/>
  <c r="AT2503" i="1"/>
  <c r="AQ2803" i="1"/>
  <c r="AQ2977" i="1"/>
  <c r="AQ3613" i="1"/>
  <c r="AT601" i="1"/>
  <c r="O8" i="2"/>
  <c r="AP2857" i="1"/>
  <c r="AT703" i="1"/>
  <c r="AT3049" i="1"/>
  <c r="AP1573" i="1"/>
  <c r="AT1399" i="1"/>
  <c r="AP2773" i="1"/>
  <c r="B10" i="2"/>
  <c r="AP3601" i="1"/>
  <c r="AP2017" i="1"/>
  <c r="AS2239" i="1"/>
  <c r="AQ2245" i="1"/>
  <c r="AQ2311" i="1"/>
  <c r="AS3007" i="1"/>
  <c r="J10" i="2"/>
  <c r="AP3883" i="1"/>
  <c r="AP2167" i="1"/>
  <c r="AT1549" i="1"/>
  <c r="AS901" i="1"/>
  <c r="J9" i="2"/>
  <c r="E9" i="2"/>
  <c r="AT2893" i="1"/>
  <c r="AQ2995" i="1"/>
  <c r="AS1711" i="1"/>
  <c r="AS2863" i="1"/>
  <c r="AS1219" i="1"/>
  <c r="AP1327" i="1"/>
  <c r="AQ241" i="1"/>
  <c r="AS2611" i="1"/>
  <c r="AS463" i="1"/>
  <c r="AP2689" i="1"/>
  <c r="AS1999" i="1"/>
  <c r="AT3511" i="1"/>
  <c r="AQ3991" i="1"/>
  <c r="AS1285" i="1"/>
  <c r="AQ2641" i="1"/>
  <c r="AT1687" i="1"/>
  <c r="AQ2455" i="1"/>
  <c r="AP3679" i="1"/>
  <c r="AP3715" i="1"/>
  <c r="AS2641" i="1"/>
  <c r="AT2869" i="1"/>
  <c r="AQ3847" i="1"/>
  <c r="AP3877" i="1"/>
  <c r="AS3175" i="1"/>
  <c r="AT2035" i="1"/>
  <c r="AT37" i="1"/>
  <c r="AP3391" i="1"/>
  <c r="AQ3025" i="1"/>
  <c r="AQ1159" i="1"/>
  <c r="AT2539" i="1"/>
  <c r="AS121" i="1"/>
  <c r="AQ1597" i="1"/>
  <c r="AP2119" i="1"/>
  <c r="AS3997" i="1"/>
  <c r="AP2143" i="1"/>
  <c r="AP1579" i="1"/>
  <c r="AP3487" i="1"/>
  <c r="AS2131" i="1"/>
  <c r="AQ1651" i="1"/>
  <c r="AQ253" i="1"/>
  <c r="AT2311" i="1"/>
  <c r="AT3895" i="1"/>
  <c r="AQ1693" i="1"/>
  <c r="AP2515" i="1"/>
  <c r="AT2107" i="1"/>
  <c r="AQ1015" i="1"/>
  <c r="AQ3631" i="1"/>
  <c r="AS2581" i="1"/>
  <c r="AQ2269" i="1"/>
  <c r="AP3415" i="1"/>
  <c r="AQ1789" i="1"/>
  <c r="AT1417" i="1"/>
  <c r="AQ3835" i="1"/>
  <c r="AP925" i="1"/>
  <c r="AT3955" i="1"/>
  <c r="AT1699" i="1"/>
  <c r="AP1651" i="1"/>
  <c r="AP4021" i="1"/>
  <c r="L8" i="2"/>
  <c r="AS1585" i="1"/>
  <c r="AS2479" i="1"/>
  <c r="AQ3127" i="1"/>
  <c r="AQ85" i="1"/>
  <c r="AS1003" i="1"/>
  <c r="AP1531" i="1"/>
  <c r="AT3943" i="1"/>
  <c r="AS1159" i="1"/>
  <c r="AT7" i="1"/>
  <c r="AP3499" i="1"/>
  <c r="AP3757" i="1"/>
  <c r="AP3181" i="1"/>
  <c r="AP2713" i="1"/>
  <c r="AT241" i="1"/>
  <c r="AS517" i="1"/>
  <c r="AQ2485" i="1"/>
  <c r="AS2983" i="1"/>
  <c r="AS1315" i="1"/>
  <c r="AT3169" i="1"/>
  <c r="AP1039" i="1"/>
  <c r="AT1375" i="1"/>
  <c r="AT1669" i="1"/>
  <c r="AS3751" i="1"/>
  <c r="AS1021" i="1"/>
  <c r="AT1891" i="1"/>
  <c r="AT2251" i="1"/>
  <c r="AT2683" i="1"/>
  <c r="AP1141" i="1"/>
  <c r="AQ2515" i="1"/>
  <c r="AS3325" i="1"/>
  <c r="AP3511" i="1"/>
  <c r="AQ1741" i="1"/>
  <c r="AQ1621" i="1"/>
  <c r="AT1909" i="1"/>
  <c r="AS3313" i="1"/>
  <c r="AP1621" i="1"/>
  <c r="AT2179" i="1"/>
  <c r="AS73" i="1"/>
  <c r="AQ3415" i="1"/>
  <c r="AP1645" i="1"/>
  <c r="AT2089" i="1"/>
  <c r="AS1567" i="1"/>
  <c r="AP2839" i="1"/>
  <c r="AP2983" i="1"/>
  <c r="AS2833" i="1"/>
  <c r="AS589" i="1"/>
  <c r="AT1021" i="1"/>
  <c r="AS1669" i="1"/>
  <c r="AQ919" i="1"/>
  <c r="AP2383" i="1"/>
  <c r="AP3529" i="1"/>
  <c r="AP475" i="1"/>
  <c r="AP3133" i="1"/>
  <c r="AQ3169" i="1"/>
  <c r="AQ3709" i="1"/>
  <c r="AS3277" i="1"/>
  <c r="AT3835" i="1"/>
  <c r="B7" i="2"/>
  <c r="AS3445" i="1"/>
  <c r="AS3931" i="1"/>
  <c r="F7" i="2"/>
  <c r="AP403" i="1"/>
  <c r="AS2893" i="1"/>
  <c r="AS2533" i="1"/>
  <c r="AS3463" i="1"/>
  <c r="AT1555" i="1"/>
  <c r="AQ3373" i="1"/>
  <c r="AS67" i="1"/>
  <c r="AP505" i="1"/>
  <c r="AS3307" i="1"/>
  <c r="AS1879" i="1"/>
  <c r="AT3097" i="1"/>
  <c r="AQ1903" i="1"/>
  <c r="AQ1717" i="1"/>
  <c r="AS2275" i="1"/>
  <c r="AS2587" i="1"/>
  <c r="AS3157" i="1"/>
  <c r="AQ2647" i="1"/>
  <c r="AS1765" i="1"/>
  <c r="AS2173" i="1"/>
  <c r="AT1345" i="1"/>
  <c r="AQ2527" i="1"/>
  <c r="AP3121" i="1"/>
  <c r="AQ139" i="1"/>
  <c r="AQ3217" i="1"/>
  <c r="AS3577" i="1"/>
  <c r="AS661" i="1"/>
  <c r="AP217" i="1"/>
  <c r="AP1657" i="1"/>
  <c r="AT2455" i="1"/>
  <c r="AT103" i="1"/>
  <c r="AS2113" i="1"/>
  <c r="B9" i="2"/>
  <c r="AQ2533" i="1"/>
  <c r="I10" i="2"/>
  <c r="AQ3313" i="1"/>
  <c r="AS3199" i="1"/>
  <c r="AQ2899" i="1"/>
  <c r="AT3073" i="1"/>
  <c r="AT211" i="1"/>
  <c r="AS1117" i="1"/>
  <c r="AP1759" i="1"/>
  <c r="AT3079" i="1"/>
  <c r="AQ4033" i="1"/>
  <c r="AP3595" i="1"/>
  <c r="AQ3277" i="1"/>
  <c r="AT3223" i="1"/>
  <c r="AP529" i="1"/>
  <c r="AQ3817" i="1"/>
  <c r="AS157" i="1"/>
  <c r="AP1903" i="1"/>
  <c r="AS2143" i="1"/>
  <c r="AP2293" i="1"/>
  <c r="L9" i="2"/>
  <c r="AT1411" i="1"/>
  <c r="AS313" i="1"/>
  <c r="AS1651" i="1"/>
  <c r="AP3871" i="1"/>
  <c r="AS1657" i="1"/>
  <c r="AS1057" i="1"/>
  <c r="K10" i="2"/>
  <c r="AT301" i="1"/>
  <c r="AS667" i="1"/>
  <c r="B8" i="2"/>
  <c r="AT313" i="1"/>
  <c r="AP613" i="1"/>
  <c r="AS2605" i="1"/>
  <c r="AS1039" i="1"/>
  <c r="AP973" i="1"/>
  <c r="AP2323" i="1"/>
  <c r="AT1225" i="1"/>
  <c r="AS2311" i="1"/>
  <c r="AQ13" i="1"/>
  <c r="AS4015" i="1"/>
  <c r="AT3721" i="1"/>
  <c r="AT2929" i="1"/>
  <c r="AS2761" i="1"/>
  <c r="AP1615" i="1"/>
  <c r="AS1129" i="1"/>
  <c r="AP2611" i="1"/>
  <c r="AP991" i="1"/>
  <c r="AQ145" i="1"/>
  <c r="AQ1843" i="1"/>
  <c r="AS2995" i="1"/>
  <c r="F10" i="2"/>
  <c r="AT2803" i="1"/>
  <c r="AQ841" i="1"/>
  <c r="AQ3517" i="1"/>
  <c r="R7" i="2"/>
  <c r="AP3745" i="1"/>
  <c r="AQ445" i="1"/>
  <c r="AQ3739" i="1"/>
  <c r="AS2917" i="1"/>
  <c r="I9" i="2"/>
  <c r="AP2827" i="1"/>
  <c r="AQ3679" i="1"/>
  <c r="AP409" i="1"/>
  <c r="AQ2281" i="1"/>
  <c r="AT3631" i="1"/>
  <c r="AS3877" i="1"/>
  <c r="AS2137" i="1"/>
  <c r="AS1645" i="1"/>
  <c r="AQ3481" i="1"/>
  <c r="AS1441" i="1"/>
  <c r="AT3517" i="1"/>
  <c r="AS859" i="1"/>
  <c r="AT655" i="1"/>
  <c r="AS1375" i="1"/>
  <c r="AS583" i="1"/>
  <c r="AS889" i="1"/>
  <c r="AS1819" i="1"/>
  <c r="AT1489" i="1"/>
  <c r="AQ511" i="1"/>
  <c r="AS721" i="1"/>
  <c r="C7" i="2"/>
  <c r="AS1369" i="1"/>
  <c r="AS3265" i="1"/>
  <c r="AT3859" i="1"/>
  <c r="AT805" i="1"/>
  <c r="AQ1417" i="1"/>
  <c r="AP3361" i="1"/>
  <c r="AS2653" i="1"/>
  <c r="AP3145" i="1"/>
  <c r="AS979" i="1"/>
  <c r="AQ3805" i="1"/>
  <c r="AQ2491" i="1"/>
  <c r="N9" i="2"/>
  <c r="AP2899" i="1"/>
  <c r="AT2239" i="1"/>
  <c r="AQ2665" i="1"/>
  <c r="AS703" i="1"/>
  <c r="AQ2911" i="1"/>
  <c r="AS919" i="1"/>
  <c r="AQ2653" i="1"/>
  <c r="N7" i="2"/>
  <c r="AS2245" i="1"/>
  <c r="AS1009" i="1"/>
  <c r="AT583" i="1"/>
  <c r="AQ2737" i="1"/>
  <c r="AQ2947" i="1"/>
  <c r="AT1159" i="1"/>
  <c r="AP313" i="1"/>
  <c r="AT2017" i="1"/>
  <c r="AP3277" i="1"/>
  <c r="AS3925" i="1"/>
  <c r="AS2809" i="1"/>
  <c r="AS2455" i="1"/>
  <c r="AQ3397" i="1"/>
  <c r="AS2683" i="1"/>
  <c r="AQ751" i="1"/>
  <c r="AQ1039" i="1"/>
  <c r="AP2035" i="1"/>
  <c r="AP2965" i="1"/>
  <c r="AT2593" i="1"/>
  <c r="C9" i="2"/>
  <c r="AT3403" i="1"/>
  <c r="AP157" i="1"/>
  <c r="AS1243" i="1"/>
  <c r="AQ1567" i="1"/>
  <c r="AT3043" i="1"/>
  <c r="AP3931" i="1"/>
  <c r="AP949" i="1"/>
  <c r="AQ1957" i="1"/>
  <c r="AS3565" i="1"/>
  <c r="AS3511" i="1"/>
  <c r="AT1069" i="1"/>
  <c r="AS3919" i="1"/>
  <c r="AQ1747" i="1"/>
  <c r="AP1993" i="1"/>
  <c r="AS559" i="1"/>
  <c r="AT3619" i="1"/>
  <c r="AS3661" i="1"/>
  <c r="AP175" i="1"/>
  <c r="AQ1519" i="1"/>
  <c r="AS385" i="1"/>
  <c r="AQ3409" i="1"/>
  <c r="AP3013" i="1"/>
  <c r="AT2233" i="1"/>
  <c r="AT2437" i="1"/>
  <c r="AQ3151" i="1"/>
  <c r="AP3049" i="1"/>
  <c r="AS1381" i="1"/>
  <c r="AT2167" i="1"/>
  <c r="AQ3955" i="1"/>
  <c r="AP3469" i="1"/>
  <c r="AQ685" i="1"/>
  <c r="AS493" i="1"/>
  <c r="AP2659" i="1"/>
  <c r="AS2779" i="1"/>
  <c r="AP2053" i="1"/>
  <c r="AT487" i="1"/>
  <c r="AS3913" i="1"/>
  <c r="AQ673" i="1"/>
  <c r="AP3655" i="1"/>
  <c r="AP1753" i="1"/>
  <c r="AS2671" i="1"/>
  <c r="AS1345" i="1"/>
  <c r="AS3481" i="1"/>
  <c r="AP3331" i="1"/>
  <c r="AS3055" i="1"/>
  <c r="AS943" i="1"/>
  <c r="AT133" i="1"/>
  <c r="AP1951" i="1"/>
  <c r="AT3421" i="1"/>
  <c r="AS841" i="1"/>
  <c r="AQ697" i="1"/>
  <c r="AQ1885" i="1"/>
  <c r="AQ307" i="1"/>
  <c r="AT1657" i="1"/>
  <c r="AP7" i="1"/>
  <c r="O7" i="2" s="1"/>
  <c r="AQ2257" i="1"/>
  <c r="AP1009" i="1"/>
  <c r="AS2341" i="1"/>
  <c r="AS1249" i="1"/>
  <c r="AQ541" i="1"/>
  <c r="AP4009" i="1"/>
  <c r="AT3799" i="1"/>
  <c r="AQ157" i="1"/>
  <c r="AQ1099" i="1"/>
  <c r="AP535" i="1"/>
  <c r="AP3025" i="1"/>
  <c r="AT1747" i="1"/>
  <c r="AS49" i="1"/>
  <c r="AQ1375" i="1"/>
  <c r="AS187" i="1"/>
  <c r="L7" i="2"/>
  <c r="AT2209" i="1"/>
  <c r="AT2353" i="1"/>
  <c r="AP2803" i="1"/>
  <c r="AT3697" i="1"/>
  <c r="AQ3235" i="1"/>
  <c r="AP1183" i="1"/>
  <c r="AT3001" i="1"/>
  <c r="AQ1243" i="1"/>
  <c r="AP2497" i="1"/>
  <c r="AT667" i="1"/>
  <c r="AT3769" i="1"/>
  <c r="AQ1945" i="1"/>
  <c r="AT2851" i="1"/>
  <c r="AS3031" i="1"/>
  <c r="Q9" i="2"/>
  <c r="AS3769" i="1"/>
  <c r="AS2767" i="1"/>
  <c r="AP1717" i="1"/>
  <c r="AT199" i="1"/>
  <c r="AT2557" i="1"/>
  <c r="AQ2869" i="1"/>
  <c r="AP1099" i="1"/>
  <c r="AS3847" i="1"/>
  <c r="M9" i="2"/>
  <c r="AT403" i="1"/>
  <c r="AT709" i="1"/>
  <c r="AP1705" i="1"/>
  <c r="AT2551" i="1"/>
  <c r="AQ1351" i="1"/>
  <c r="AT775" i="1"/>
  <c r="AQ73" i="1"/>
  <c r="AS2701" i="1"/>
  <c r="AT823" i="1"/>
  <c r="AP3169" i="1"/>
  <c r="AQ3997" i="1"/>
  <c r="AT2293" i="1"/>
  <c r="AQ2323" i="1"/>
  <c r="AS913" i="1"/>
  <c r="AQ2845" i="1"/>
  <c r="AS1303" i="1"/>
  <c r="AS1951" i="1"/>
  <c r="AS31" i="1"/>
  <c r="R11" i="2" s="1"/>
  <c r="AQ2791" i="1"/>
  <c r="AP2329" i="1"/>
  <c r="AS1051" i="1"/>
  <c r="AP121" i="1"/>
  <c r="AT3367" i="1"/>
  <c r="AQ3985" i="1"/>
  <c r="AP1093" i="1"/>
  <c r="AT3757" i="1"/>
  <c r="AS2521" i="1"/>
  <c r="AT2425" i="1"/>
  <c r="D7" i="2"/>
  <c r="AP2041" i="1"/>
  <c r="AS619" i="1"/>
  <c r="P7" i="2"/>
  <c r="AP1363" i="1"/>
  <c r="AT973" i="1"/>
  <c r="AS1141" i="1"/>
  <c r="AT2083" i="1"/>
  <c r="AS103" i="1"/>
  <c r="AP2389" i="1"/>
  <c r="AP697" i="1"/>
  <c r="AS1933" i="1"/>
  <c r="AP1003" i="1"/>
  <c r="AS1015" i="1"/>
  <c r="AQ3967" i="1"/>
  <c r="AP943" i="1"/>
  <c r="K11" i="2"/>
  <c r="AQ3001" i="1"/>
  <c r="AP1345" i="1"/>
  <c r="AQ2785" i="1"/>
  <c r="AP265" i="1"/>
  <c r="AQ2023" i="1"/>
  <c r="AP1699" i="1"/>
  <c r="AP2131" i="1"/>
  <c r="AP2245" i="1"/>
  <c r="E10" i="2"/>
  <c r="AP1693" i="1"/>
  <c r="AT97" i="1"/>
  <c r="AT2605" i="1"/>
  <c r="AS265" i="1"/>
  <c r="AS2017" i="1"/>
  <c r="AS1897" i="1"/>
  <c r="AS3025" i="1"/>
  <c r="AT3253" i="1"/>
  <c r="AT1735" i="1"/>
  <c r="AT523" i="1"/>
  <c r="AS2749" i="1"/>
  <c r="AT643" i="1"/>
  <c r="AQ1813" i="1"/>
  <c r="AQ1111" i="1"/>
  <c r="AP1819" i="1"/>
  <c r="AP3577" i="1"/>
  <c r="AP3541" i="1"/>
  <c r="AQ2161" i="1"/>
  <c r="AQ829" i="1"/>
  <c r="AP2089" i="1"/>
  <c r="AQ1261" i="1"/>
  <c r="AQ1231" i="1"/>
  <c r="AS2119" i="1"/>
  <c r="AP2029" i="1"/>
  <c r="AQ1609" i="1"/>
  <c r="AQ1795" i="1"/>
  <c r="AQ571" i="1"/>
  <c r="AS2293" i="1"/>
  <c r="AP1681" i="1"/>
  <c r="AS829" i="1"/>
  <c r="AP811" i="1"/>
  <c r="AQ1327" i="1"/>
  <c r="AT901" i="1"/>
  <c r="AP1669" i="1"/>
  <c r="AQ2923" i="1"/>
  <c r="AP2593" i="1"/>
  <c r="AS595" i="1"/>
  <c r="AQ499" i="1"/>
  <c r="AT1615" i="1"/>
  <c r="AT2245" i="1"/>
  <c r="AT961" i="1"/>
  <c r="AT3037" i="1"/>
  <c r="AT3985" i="1"/>
  <c r="AQ3463" i="1"/>
  <c r="AS397" i="1"/>
  <c r="H7" i="2"/>
  <c r="S7" i="2"/>
  <c r="AP3103" i="1"/>
  <c r="AP829" i="1"/>
  <c r="AQ3487" i="1"/>
  <c r="AT2287" i="1"/>
  <c r="AP1843" i="1"/>
  <c r="D10" i="2"/>
  <c r="AS3271" i="1"/>
  <c r="AS2041" i="1"/>
  <c r="AP3043" i="1"/>
  <c r="AP2185" i="1"/>
  <c r="AP439" i="1"/>
  <c r="AQ715" i="1"/>
  <c r="AP3055" i="1"/>
  <c r="AS3451" i="1"/>
  <c r="AP3229" i="1"/>
  <c r="AT1981" i="1"/>
  <c r="AS3871" i="1"/>
  <c r="AQ1993" i="1"/>
  <c r="AS2845" i="1"/>
  <c r="AS2443" i="1"/>
  <c r="AQ3913" i="1"/>
  <c r="AT3499" i="1"/>
  <c r="AT2011" i="1"/>
  <c r="AP2077" i="1"/>
  <c r="AT2335" i="1"/>
  <c r="AT1573" i="1"/>
  <c r="AT43" i="1"/>
  <c r="AS2947" i="1"/>
  <c r="AP3901" i="1"/>
  <c r="AQ2191" i="1"/>
  <c r="AS2599" i="1"/>
  <c r="AQ1573" i="1"/>
  <c r="AS3697" i="1"/>
  <c r="AT1027" i="1"/>
  <c r="AP253" i="1"/>
  <c r="AP2863" i="1"/>
  <c r="AQ679" i="1"/>
  <c r="AQ853" i="1"/>
  <c r="AQ913" i="1"/>
  <c r="AP2947" i="1"/>
  <c r="AP205" i="1"/>
  <c r="AT277" i="1"/>
  <c r="AP3313" i="1"/>
  <c r="AP1069" i="1"/>
  <c r="AT3229" i="1"/>
  <c r="AP2623" i="1"/>
  <c r="AP2047" i="1"/>
  <c r="AT2839" i="1"/>
  <c r="AS2755" i="1"/>
  <c r="AP2917" i="1"/>
  <c r="AP1285" i="1"/>
  <c r="AQ289" i="1"/>
  <c r="AP2563" i="1"/>
  <c r="AP3433" i="1"/>
  <c r="AP3775" i="1"/>
  <c r="AT1369" i="1"/>
  <c r="AS775" i="1"/>
  <c r="AP343" i="1"/>
  <c r="AP1891" i="1"/>
  <c r="AT1927" i="1"/>
  <c r="AP2359" i="1"/>
  <c r="AP1777" i="1"/>
  <c r="AP3007" i="1"/>
  <c r="AT4003" i="1"/>
  <c r="AP1189" i="1"/>
  <c r="AP2095" i="1"/>
  <c r="AQ805" i="1"/>
  <c r="AQ973" i="1"/>
  <c r="AQ1465" i="1"/>
  <c r="AQ553" i="1"/>
  <c r="E11" i="2"/>
  <c r="AT2959" i="1"/>
  <c r="AS3973" i="1"/>
  <c r="AQ3811" i="1"/>
  <c r="AP3535" i="1"/>
  <c r="AQ3877" i="1"/>
  <c r="AS1747" i="1"/>
  <c r="AP1987" i="1"/>
  <c r="AP199" i="1"/>
  <c r="AT2731" i="1"/>
  <c r="AP2023" i="1"/>
  <c r="AS679" i="1"/>
  <c r="AP3241" i="1"/>
  <c r="AS3391" i="1"/>
  <c r="AP3403" i="1"/>
  <c r="AT49" i="1"/>
  <c r="AP2203" i="1"/>
  <c r="AP1357" i="1"/>
  <c r="K9" i="2"/>
  <c r="AS3961" i="1"/>
  <c r="AS1501" i="1"/>
  <c r="AS2347" i="1"/>
  <c r="AT2815" i="1"/>
  <c r="AS475" i="1"/>
  <c r="AP841" i="1"/>
  <c r="AQ1093" i="1"/>
  <c r="D9" i="2"/>
  <c r="AP1309" i="1"/>
  <c r="AT559" i="1"/>
  <c r="AT949" i="1"/>
  <c r="AQ3589" i="1"/>
  <c r="AQ955" i="1"/>
  <c r="AS3859" i="1"/>
  <c r="P11" i="2"/>
  <c r="K12" i="2"/>
  <c r="O12" i="2"/>
  <c r="AT1351" i="1"/>
  <c r="AT283" i="1"/>
  <c r="S8" i="2"/>
  <c r="AQ3871" i="1"/>
  <c r="AQ2167" i="1"/>
  <c r="AS3019" i="1"/>
  <c r="B3" i="3"/>
  <c r="O9" i="2"/>
  <c r="AP3835" i="1"/>
  <c r="AQ3733" i="1"/>
  <c r="AT2323" i="1"/>
  <c r="AS1201" i="1"/>
  <c r="AS355" i="1"/>
  <c r="AS1579" i="1"/>
  <c r="AS3775" i="1"/>
  <c r="AQ2563" i="1"/>
  <c r="AQ43" i="1"/>
  <c r="AT2443" i="1"/>
  <c r="AQ1279" i="1"/>
  <c r="AQ2521" i="1"/>
  <c r="AT31" i="1"/>
  <c r="S11" i="2" s="1"/>
  <c r="AQ2089" i="1"/>
  <c r="AT3493" i="1"/>
  <c r="AT787" i="1"/>
  <c r="AQ3031" i="1"/>
  <c r="AQ1441" i="1"/>
  <c r="AT1357" i="1"/>
  <c r="AQ2383" i="1"/>
  <c r="AQ3427" i="1"/>
  <c r="AQ1147" i="1"/>
  <c r="AP397" i="1"/>
  <c r="O11" i="2"/>
  <c r="AS217" i="1"/>
  <c r="AP1765" i="1"/>
  <c r="AS3043" i="1"/>
  <c r="F9" i="2"/>
  <c r="AQ721" i="1"/>
  <c r="AT1795" i="1"/>
  <c r="AP3265" i="1"/>
  <c r="AS19" i="1"/>
  <c r="R9" i="2" s="1"/>
  <c r="AS2617" i="1"/>
  <c r="AP1195" i="1"/>
  <c r="AT1519" i="1"/>
  <c r="AP1261" i="1"/>
  <c r="C11" i="2"/>
  <c r="K7" i="2"/>
  <c r="AP3661" i="1"/>
  <c r="AP235" i="1"/>
  <c r="AQ415" i="1"/>
  <c r="AQ1471" i="1"/>
  <c r="AQ1927" i="1"/>
  <c r="AT2827" i="1"/>
  <c r="AP3199" i="1"/>
  <c r="AP3955" i="1"/>
  <c r="AS3493" i="1"/>
  <c r="AQ1981" i="1"/>
  <c r="AQ1867" i="1"/>
  <c r="Q10" i="2"/>
  <c r="AQ3121" i="1"/>
  <c r="P8" i="2"/>
  <c r="N11" i="2"/>
  <c r="L11" i="2"/>
  <c r="B7" i="3"/>
  <c r="AQ2425" i="1"/>
  <c r="AP691" i="1"/>
  <c r="AP2059" i="1"/>
  <c r="AT2401" i="1"/>
  <c r="AQ1219" i="1"/>
  <c r="F11" i="2"/>
  <c r="M8" i="2"/>
  <c r="AS205" i="1"/>
  <c r="AP1465" i="1"/>
  <c r="AT1873" i="1"/>
  <c r="AQ1933" i="1"/>
  <c r="AT3385" i="1"/>
  <c r="AS751" i="1"/>
  <c r="AP1315" i="1"/>
  <c r="AP2581" i="1"/>
  <c r="AT2737" i="1"/>
  <c r="AP3823" i="1"/>
  <c r="AT439" i="1"/>
  <c r="AP1165" i="1"/>
  <c r="AT2419" i="1"/>
  <c r="AS1885" i="1"/>
  <c r="AT139" i="1"/>
  <c r="AT715" i="1"/>
  <c r="AQ1705" i="1"/>
  <c r="AQ2095" i="1"/>
  <c r="AT2137" i="1"/>
  <c r="AT3901" i="1"/>
  <c r="AT109" i="1"/>
  <c r="AS1261" i="1"/>
  <c r="AT589" i="1"/>
  <c r="S9" i="2"/>
  <c r="AP1933" i="1"/>
  <c r="AT2041" i="1"/>
  <c r="AT337" i="1"/>
  <c r="AQ703" i="1"/>
  <c r="H8" i="2"/>
  <c r="F8" i="2"/>
  <c r="AT1903" i="1"/>
  <c r="AT3703" i="1"/>
  <c r="AP3523" i="1"/>
  <c r="D11" i="2"/>
  <c r="AQ3505" i="1"/>
  <c r="AT1753" i="1"/>
  <c r="AP2587" i="1"/>
  <c r="AS3739" i="1"/>
  <c r="AQ3625" i="1"/>
  <c r="AS697" i="1"/>
  <c r="AS247" i="1"/>
  <c r="AS3091" i="1"/>
  <c r="AQ1801" i="1"/>
  <c r="AT475" i="1"/>
  <c r="AP3559" i="1"/>
  <c r="AT1681" i="1"/>
  <c r="AP211" i="1"/>
  <c r="AQ3085" i="1"/>
  <c r="AS2407" i="1"/>
  <c r="AT1531" i="1"/>
  <c r="AS3883" i="1"/>
  <c r="AP1627" i="1"/>
  <c r="AQ1345" i="1"/>
  <c r="AT1807" i="1"/>
  <c r="AP4027" i="1"/>
  <c r="H12" i="2"/>
  <c r="F12" i="2"/>
  <c r="R8" i="2"/>
  <c r="AS1321" i="1"/>
  <c r="H9" i="2"/>
  <c r="Q11" i="2"/>
  <c r="AQ1399" i="1"/>
  <c r="AT3019" i="1"/>
  <c r="AS2023" i="1"/>
  <c r="AT2749" i="1"/>
  <c r="AP3301" i="1"/>
  <c r="AS1753" i="1"/>
  <c r="AQ2209" i="1"/>
  <c r="AP907" i="1"/>
  <c r="AT2305" i="1"/>
  <c r="AS3211" i="1"/>
  <c r="AT505" i="1"/>
  <c r="AQ1207" i="1"/>
  <c r="AP1321" i="1"/>
  <c r="P9" i="2"/>
  <c r="AS1795" i="1"/>
  <c r="AS2971" i="1"/>
  <c r="AT3259" i="1"/>
  <c r="AS3541" i="1"/>
  <c r="AT2119" i="1"/>
  <c r="S10" i="2"/>
  <c r="J11" i="2"/>
  <c r="H11" i="2"/>
  <c r="B11" i="2"/>
  <c r="AQ2107" i="1"/>
  <c r="AT2905" i="1"/>
  <c r="AT3319" i="1"/>
  <c r="AS2935" i="1"/>
  <c r="AQ1021" i="1"/>
  <c r="I11" i="2"/>
  <c r="E12" i="2"/>
  <c r="J12" i="2"/>
  <c r="P12" i="2"/>
  <c r="Q12" i="2"/>
  <c r="I12" i="2"/>
  <c r="C12" i="2"/>
  <c r="E13" i="2"/>
  <c r="S13" i="2"/>
  <c r="O13" i="2"/>
  <c r="R13" i="2"/>
  <c r="D12" i="2"/>
  <c r="B12" i="2"/>
  <c r="R12" i="2"/>
  <c r="L12" i="2"/>
  <c r="B7" i="4"/>
  <c r="J13" i="2"/>
  <c r="P13" i="2"/>
  <c r="N12" i="2"/>
  <c r="M12" i="2"/>
  <c r="S12" i="2"/>
  <c r="H13" i="2"/>
  <c r="A14" i="2" l="1"/>
  <c r="A15" i="3"/>
  <c r="C7" i="3"/>
  <c r="M13" i="2"/>
  <c r="B14" i="2"/>
  <c r="R14" i="2"/>
  <c r="O14" i="2"/>
  <c r="L13" i="2"/>
  <c r="R10" i="2"/>
  <c r="B13" i="2"/>
  <c r="D13" i="2"/>
  <c r="K13" i="2"/>
  <c r="O10" i="2"/>
  <c r="K14" i="2"/>
  <c r="F13" i="2"/>
  <c r="Q14" i="2"/>
  <c r="M14" i="2"/>
  <c r="Q13" i="2"/>
  <c r="C13" i="2"/>
  <c r="N13" i="2"/>
  <c r="I13" i="2"/>
  <c r="N14" i="2"/>
  <c r="A15" i="2" l="1"/>
  <c r="A16" i="3"/>
  <c r="B3" i="4"/>
  <c r="D14" i="2"/>
  <c r="C14" i="2"/>
  <c r="I14" i="2"/>
  <c r="N15" i="2"/>
  <c r="J14" i="2"/>
  <c r="L14" i="2"/>
  <c r="E14" i="2"/>
  <c r="J15" i="2"/>
  <c r="P14" i="2"/>
  <c r="K15" i="2"/>
  <c r="S14" i="2"/>
  <c r="Q15" i="2"/>
  <c r="F14" i="2"/>
  <c r="F15" i="2"/>
  <c r="H14" i="2"/>
  <c r="A16" i="2" l="1"/>
  <c r="A17" i="3"/>
  <c r="S15" i="2"/>
  <c r="R15" i="2"/>
  <c r="P15" i="2"/>
  <c r="D16" i="2"/>
  <c r="C15" i="2"/>
  <c r="O15" i="2"/>
  <c r="H16" i="2"/>
  <c r="P16" i="2"/>
  <c r="D15" i="2"/>
  <c r="I15" i="2"/>
  <c r="L15" i="2"/>
  <c r="B15" i="2"/>
  <c r="E15" i="2"/>
  <c r="H15" i="2"/>
  <c r="M15" i="2"/>
  <c r="A17" i="2" l="1"/>
  <c r="A18" i="3"/>
  <c r="R16" i="2"/>
  <c r="F16" i="2"/>
  <c r="E16" i="2"/>
  <c r="L16" i="2"/>
  <c r="S16" i="2"/>
  <c r="O16" i="2"/>
  <c r="I16" i="2"/>
  <c r="N16" i="2"/>
  <c r="C17" i="2"/>
  <c r="M17" i="2"/>
  <c r="H17" i="2"/>
  <c r="M16" i="2"/>
  <c r="B16" i="2"/>
  <c r="K16" i="2"/>
  <c r="C16" i="2"/>
  <c r="F17" i="2"/>
  <c r="Q16" i="2"/>
  <c r="L17" i="2"/>
  <c r="E17" i="2"/>
  <c r="J16" i="2"/>
  <c r="P17" i="2"/>
  <c r="O17" i="2"/>
  <c r="A18" i="2" l="1"/>
  <c r="A19" i="3"/>
  <c r="P18" i="2"/>
  <c r="R18" i="2"/>
  <c r="K18" i="2"/>
  <c r="N17" i="2"/>
  <c r="Q17" i="2"/>
  <c r="M18" i="2"/>
  <c r="I17" i="2"/>
  <c r="D18" i="2"/>
  <c r="R17" i="2"/>
  <c r="H18" i="2"/>
  <c r="K17" i="2"/>
  <c r="O18" i="2"/>
  <c r="I18" i="2"/>
  <c r="D17" i="2"/>
  <c r="B17" i="2"/>
  <c r="J18" i="2"/>
  <c r="L18" i="2"/>
  <c r="B18" i="2"/>
  <c r="E18" i="2"/>
  <c r="S17" i="2"/>
  <c r="F18" i="2"/>
  <c r="Q18" i="2"/>
  <c r="S18" i="2"/>
  <c r="N18" i="2"/>
  <c r="J17" i="2"/>
  <c r="C18" i="2"/>
  <c r="A19" i="2" l="1"/>
  <c r="A20" i="3"/>
  <c r="N19" i="2"/>
  <c r="H19" i="2"/>
  <c r="P19" i="2"/>
  <c r="R19" i="2"/>
  <c r="O19" i="2"/>
  <c r="A20" i="2" l="1"/>
  <c r="A21" i="3"/>
  <c r="O20" i="2"/>
  <c r="H20" i="2"/>
  <c r="E20" i="2"/>
  <c r="D20" i="2"/>
  <c r="Q19" i="2"/>
  <c r="D19" i="2"/>
  <c r="J19" i="2"/>
  <c r="M19" i="2"/>
  <c r="K20" i="2"/>
  <c r="F19" i="2"/>
  <c r="B20" i="2"/>
  <c r="P20" i="2"/>
  <c r="S20" i="2"/>
  <c r="B19" i="2"/>
  <c r="C19" i="2"/>
  <c r="S19" i="2"/>
  <c r="I20" i="2"/>
  <c r="R20" i="2"/>
  <c r="K19" i="2"/>
  <c r="L19" i="2"/>
  <c r="Q20" i="2"/>
  <c r="L20" i="2"/>
  <c r="E19" i="2"/>
  <c r="I19" i="2"/>
  <c r="A21" i="2" l="1"/>
  <c r="A22" i="3"/>
  <c r="J21" i="2"/>
  <c r="M21" i="2"/>
  <c r="P21" i="2"/>
  <c r="L21" i="2"/>
  <c r="H21" i="2"/>
  <c r="F20" i="2"/>
  <c r="N20" i="2"/>
  <c r="F21" i="2"/>
  <c r="O21" i="2"/>
  <c r="Q21" i="2"/>
  <c r="J20" i="2"/>
  <c r="C20" i="2"/>
  <c r="B21" i="2"/>
  <c r="N21" i="2"/>
  <c r="K21" i="2"/>
  <c r="E21" i="2"/>
  <c r="M20" i="2"/>
  <c r="A22" i="2" l="1"/>
  <c r="A23" i="3"/>
  <c r="O22" i="2"/>
  <c r="J22" i="2"/>
  <c r="D21" i="2"/>
  <c r="B22" i="2"/>
  <c r="R21" i="2"/>
  <c r="K22" i="2"/>
  <c r="L22" i="2"/>
  <c r="F22" i="2"/>
  <c r="P22" i="2"/>
  <c r="S21" i="2"/>
  <c r="C21" i="2"/>
  <c r="I21" i="2"/>
  <c r="Q22" i="2"/>
  <c r="M22" i="2"/>
  <c r="D22" i="2"/>
  <c r="N22" i="2"/>
  <c r="S22" i="2"/>
  <c r="A23" i="2" l="1"/>
  <c r="A24" i="3"/>
  <c r="R22" i="2"/>
  <c r="C22" i="2"/>
  <c r="M23" i="2"/>
  <c r="C23" i="2"/>
  <c r="B23" i="2"/>
  <c r="E22" i="2"/>
  <c r="I22" i="2"/>
  <c r="H23" i="2"/>
  <c r="H22" i="2"/>
  <c r="Q23" i="2"/>
  <c r="I23" i="2"/>
  <c r="A24" i="2" l="1"/>
  <c r="A25" i="3"/>
  <c r="I24" i="2"/>
  <c r="J23" i="2"/>
  <c r="N23" i="2"/>
  <c r="C24" i="2"/>
  <c r="O24" i="2"/>
  <c r="J24" i="2"/>
  <c r="L23" i="2"/>
  <c r="E23" i="2"/>
  <c r="R23" i="2"/>
  <c r="F23" i="2"/>
  <c r="P24" i="2"/>
  <c r="H24" i="2"/>
  <c r="D23" i="2"/>
  <c r="Q24" i="2"/>
  <c r="F24" i="2"/>
  <c r="R24" i="2"/>
  <c r="K23" i="2"/>
  <c r="B24" i="2"/>
  <c r="O23" i="2"/>
  <c r="P23" i="2"/>
  <c r="S23" i="2"/>
  <c r="A25" i="2" l="1"/>
  <c r="A26" i="3"/>
  <c r="L24" i="2"/>
  <c r="N24" i="2"/>
  <c r="M24" i="2"/>
  <c r="O25" i="2"/>
  <c r="K25" i="2"/>
  <c r="R25" i="2"/>
  <c r="D24" i="2"/>
  <c r="K24" i="2"/>
  <c r="N25" i="2"/>
  <c r="S24" i="2"/>
  <c r="B25" i="2"/>
  <c r="C25" i="2"/>
  <c r="E24" i="2"/>
  <c r="A26" i="2" l="1"/>
  <c r="A27" i="3"/>
  <c r="M26" i="2"/>
  <c r="R26" i="2"/>
  <c r="S25" i="2"/>
  <c r="F26" i="2"/>
  <c r="Q25" i="2"/>
  <c r="N26" i="2"/>
  <c r="K26" i="2"/>
  <c r="D25" i="2"/>
  <c r="I26" i="2"/>
  <c r="H25" i="2"/>
  <c r="P26" i="2"/>
  <c r="D26" i="2"/>
  <c r="M25" i="2"/>
  <c r="B26" i="2"/>
  <c r="I25" i="2"/>
  <c r="J25" i="2"/>
  <c r="L25" i="2"/>
  <c r="O26" i="2"/>
  <c r="Q26" i="2"/>
  <c r="P25" i="2"/>
  <c r="J26" i="2"/>
  <c r="C26" i="2"/>
  <c r="E25" i="2"/>
  <c r="S26" i="2"/>
  <c r="F25" i="2"/>
  <c r="A27" i="2" l="1"/>
  <c r="A28" i="3"/>
  <c r="L26" i="2"/>
  <c r="N27" i="2"/>
  <c r="P27" i="2"/>
  <c r="R27" i="2"/>
  <c r="H26" i="2"/>
  <c r="M27" i="2"/>
  <c r="C27" i="2"/>
  <c r="F27" i="2"/>
  <c r="O27" i="2"/>
  <c r="H27" i="2"/>
  <c r="B27" i="2"/>
  <c r="E26" i="2"/>
  <c r="Q27" i="2"/>
  <c r="I27" i="2"/>
  <c r="S27" i="2"/>
  <c r="A28" i="2" l="1"/>
  <c r="A29" i="3"/>
  <c r="J27" i="2"/>
  <c r="D27" i="2"/>
  <c r="H28" i="2"/>
  <c r="E27" i="2"/>
  <c r="D28" i="2"/>
  <c r="R28" i="2"/>
  <c r="E28" i="2"/>
  <c r="L27" i="2"/>
  <c r="C28" i="2"/>
  <c r="K27" i="2"/>
  <c r="N28" i="2"/>
  <c r="A29" i="2" l="1"/>
  <c r="A30" i="3"/>
  <c r="H29" i="2"/>
  <c r="O29" i="2"/>
  <c r="J28" i="2"/>
  <c r="K29" i="2"/>
  <c r="C29" i="2"/>
  <c r="I29" i="2"/>
  <c r="F28" i="2"/>
  <c r="B29" i="2"/>
  <c r="P29" i="2"/>
  <c r="P28" i="2"/>
  <c r="F29" i="2"/>
  <c r="R29" i="2"/>
  <c r="B28" i="2"/>
  <c r="Q28" i="2"/>
  <c r="S29" i="2"/>
  <c r="L28" i="2"/>
  <c r="N29" i="2"/>
  <c r="O28" i="2"/>
  <c r="K28" i="2"/>
  <c r="M28" i="2"/>
  <c r="J29" i="2"/>
  <c r="E29" i="2"/>
  <c r="Q29" i="2"/>
  <c r="L29" i="2"/>
  <c r="D29" i="2"/>
  <c r="I28" i="2"/>
  <c r="M29" i="2"/>
  <c r="S28" i="2"/>
  <c r="A30" i="2" l="1"/>
  <c r="A31" i="3"/>
  <c r="E30" i="2"/>
  <c r="P30" i="2"/>
  <c r="K30" i="2"/>
  <c r="L30" i="2"/>
  <c r="O30" i="2"/>
  <c r="C30" i="2"/>
  <c r="B30" i="2"/>
  <c r="I30" i="2"/>
  <c r="R30" i="2"/>
  <c r="F30" i="2"/>
  <c r="N30" i="2"/>
  <c r="M30" i="2"/>
  <c r="H30" i="2"/>
  <c r="Q30" i="2"/>
  <c r="AD7" i="2" l="1"/>
  <c r="V7" i="2"/>
  <c r="AB7" i="2"/>
  <c r="Y7" i="2"/>
  <c r="W7" i="2"/>
  <c r="Z7" i="2"/>
  <c r="AC7" i="2"/>
  <c r="X7" i="2"/>
  <c r="AH7" i="2"/>
  <c r="AE7" i="2"/>
  <c r="A31" i="2"/>
  <c r="A32" i="3"/>
  <c r="S31" i="2"/>
  <c r="AF7" i="2"/>
  <c r="M7" i="3"/>
  <c r="D30" i="2"/>
  <c r="F7" i="3"/>
  <c r="S30" i="2"/>
  <c r="N7" i="3"/>
  <c r="J30" i="2"/>
  <c r="K31" i="2"/>
  <c r="H7" i="3"/>
  <c r="E7" i="3"/>
  <c r="L31" i="2"/>
  <c r="K7" i="3"/>
  <c r="Q7" i="3"/>
  <c r="L7" i="3"/>
  <c r="AI7" i="2"/>
  <c r="R31" i="2"/>
  <c r="I7" i="3"/>
  <c r="U7" i="2" l="1"/>
  <c r="AA7" i="2"/>
  <c r="A32" i="2"/>
  <c r="A33" i="3"/>
  <c r="M31" i="2"/>
  <c r="N31" i="2"/>
  <c r="C31" i="2"/>
  <c r="O32" i="2"/>
  <c r="O31" i="2"/>
  <c r="J31" i="2"/>
  <c r="F31" i="2"/>
  <c r="Q32" i="2"/>
  <c r="E31" i="2"/>
  <c r="D32" i="2"/>
  <c r="J7" i="3"/>
  <c r="AG7" i="2"/>
  <c r="R7" i="3"/>
  <c r="F32" i="2"/>
  <c r="D31" i="2"/>
  <c r="R32" i="2"/>
  <c r="S32" i="2"/>
  <c r="I31" i="2"/>
  <c r="D7" i="3"/>
  <c r="B31" i="2"/>
  <c r="H31" i="2"/>
  <c r="Q31" i="2"/>
  <c r="O7" i="3"/>
  <c r="C32" i="2"/>
  <c r="P31" i="2"/>
  <c r="K32" i="2"/>
  <c r="E32" i="2"/>
  <c r="AJ7" i="2"/>
  <c r="A33" i="2" l="1"/>
  <c r="A34" i="3"/>
  <c r="C8" i="3"/>
  <c r="P33" i="2"/>
  <c r="Q33" i="2"/>
  <c r="N33" i="2"/>
  <c r="S7" i="3"/>
  <c r="M32" i="2"/>
  <c r="M33" i="2"/>
  <c r="P7" i="3"/>
  <c r="I33" i="2"/>
  <c r="D33" i="2"/>
  <c r="B33" i="2"/>
  <c r="B8" i="3"/>
  <c r="S33" i="2"/>
  <c r="E33" i="2"/>
  <c r="H32" i="2"/>
  <c r="O33" i="2"/>
  <c r="B32" i="2"/>
  <c r="J33" i="2"/>
  <c r="L33" i="2"/>
  <c r="N32" i="2"/>
  <c r="L32" i="2"/>
  <c r="J32" i="2"/>
  <c r="H33" i="2"/>
  <c r="K33" i="2"/>
  <c r="C33" i="2"/>
  <c r="I32" i="2"/>
  <c r="P32" i="2"/>
  <c r="F33" i="2"/>
  <c r="R33" i="2"/>
  <c r="C67" i="3" l="1"/>
  <c r="B67" i="3"/>
  <c r="A34" i="2"/>
  <c r="C34" i="2"/>
  <c r="J34" i="2"/>
  <c r="B34" i="2"/>
  <c r="O34" i="2"/>
  <c r="N34" i="2"/>
  <c r="R34" i="2"/>
  <c r="H34" i="2"/>
  <c r="S34" i="2"/>
  <c r="K34" i="2"/>
  <c r="D34" i="2"/>
  <c r="I34" i="2"/>
  <c r="E34" i="2"/>
  <c r="F34" i="2"/>
  <c r="M34" i="2"/>
  <c r="A35" i="2" l="1"/>
  <c r="F35" i="2"/>
  <c r="B35" i="2"/>
  <c r="P34" i="2"/>
  <c r="L34" i="2"/>
  <c r="C35" i="2"/>
  <c r="M35" i="2"/>
  <c r="Q34" i="2"/>
  <c r="N35" i="2"/>
  <c r="Q35" i="2"/>
  <c r="R35" i="2"/>
  <c r="A36" i="2" l="1"/>
  <c r="I35" i="2"/>
  <c r="D35" i="2"/>
  <c r="O35" i="2"/>
  <c r="Q36" i="2"/>
  <c r="F36" i="2"/>
  <c r="D36" i="2"/>
  <c r="E35" i="2"/>
  <c r="H35" i="2"/>
  <c r="E36" i="2"/>
  <c r="S35" i="2"/>
  <c r="R36" i="2"/>
  <c r="B36" i="2"/>
  <c r="K35" i="2"/>
  <c r="J36" i="2"/>
  <c r="P36" i="2"/>
  <c r="J35" i="2"/>
  <c r="P35" i="2"/>
  <c r="L35" i="2"/>
  <c r="M36" i="2"/>
  <c r="L36" i="2"/>
  <c r="A37" i="2" l="1"/>
  <c r="K36" i="2"/>
  <c r="H36" i="2"/>
  <c r="C36" i="2"/>
  <c r="S36" i="2"/>
  <c r="N37" i="2"/>
  <c r="I36" i="2"/>
  <c r="D37" i="2"/>
  <c r="E37" i="2"/>
  <c r="B37" i="2"/>
  <c r="N36" i="2"/>
  <c r="O37" i="2"/>
  <c r="F37" i="2"/>
  <c r="I37" i="2"/>
  <c r="O36" i="2"/>
  <c r="S37" i="2"/>
  <c r="J37" i="2"/>
  <c r="A38" i="2" l="1"/>
  <c r="Q37" i="2"/>
  <c r="Q38" i="2"/>
  <c r="I38" i="2"/>
  <c r="K37" i="2"/>
  <c r="L38" i="2"/>
  <c r="C37" i="2"/>
  <c r="H37" i="2"/>
  <c r="S38" i="2"/>
  <c r="P37" i="2"/>
  <c r="R37" i="2"/>
  <c r="L37" i="2"/>
  <c r="M37" i="2"/>
  <c r="A39" i="2" l="1"/>
  <c r="N39" i="2"/>
  <c r="H38" i="2"/>
  <c r="J38" i="2"/>
  <c r="Q39" i="2"/>
  <c r="F39" i="2"/>
  <c r="P38" i="2"/>
  <c r="D38" i="2"/>
  <c r="J39" i="2"/>
  <c r="B38" i="2"/>
  <c r="E38" i="2"/>
  <c r="M38" i="2"/>
  <c r="N38" i="2"/>
  <c r="O39" i="2"/>
  <c r="R39" i="2"/>
  <c r="R38" i="2"/>
  <c r="F38" i="2"/>
  <c r="O38" i="2"/>
  <c r="C38" i="2"/>
  <c r="K38" i="2"/>
  <c r="A40" i="2" l="1"/>
  <c r="P39" i="2"/>
  <c r="B40" i="2"/>
  <c r="C39" i="2"/>
  <c r="H39" i="2"/>
  <c r="C40" i="2"/>
  <c r="L39" i="2"/>
  <c r="B39" i="2"/>
  <c r="S39" i="2"/>
  <c r="I40" i="2"/>
  <c r="K39" i="2"/>
  <c r="M39" i="2"/>
  <c r="I39" i="2"/>
  <c r="Q40" i="2"/>
  <c r="D39" i="2"/>
  <c r="E39" i="2"/>
  <c r="N40" i="2"/>
  <c r="K40" i="2"/>
  <c r="L40" i="2"/>
  <c r="A41" i="2" l="1"/>
  <c r="K41" i="2"/>
  <c r="D41" i="2"/>
  <c r="N41" i="2"/>
  <c r="F40" i="2"/>
  <c r="H40" i="2"/>
  <c r="R40" i="2"/>
  <c r="C41" i="2"/>
  <c r="P40" i="2"/>
  <c r="R41" i="2"/>
  <c r="D40" i="2"/>
  <c r="S40" i="2"/>
  <c r="O40" i="2"/>
  <c r="O41" i="2"/>
  <c r="M41" i="2"/>
  <c r="I41" i="2"/>
  <c r="M40" i="2"/>
  <c r="Q41" i="2"/>
  <c r="J40" i="2"/>
  <c r="L41" i="2"/>
  <c r="S41" i="2"/>
  <c r="E40" i="2"/>
  <c r="A42" i="2" l="1"/>
  <c r="F41" i="2"/>
  <c r="H41" i="2"/>
  <c r="L42" i="2"/>
  <c r="P41" i="2"/>
  <c r="J41" i="2"/>
  <c r="B41" i="2"/>
  <c r="E41" i="2"/>
  <c r="A43" i="2" l="1"/>
  <c r="P43" i="2"/>
  <c r="S42" i="2"/>
  <c r="I43" i="2"/>
  <c r="E42" i="2"/>
  <c r="P42" i="2"/>
  <c r="E43" i="2"/>
  <c r="N42" i="2"/>
  <c r="L43" i="2"/>
  <c r="S43" i="2"/>
  <c r="N43" i="2"/>
  <c r="F43" i="2"/>
  <c r="R43" i="2"/>
  <c r="M42" i="2"/>
  <c r="I42" i="2"/>
  <c r="H43" i="2"/>
  <c r="K43" i="2"/>
  <c r="F42" i="2"/>
  <c r="H42" i="2"/>
  <c r="R42" i="2"/>
  <c r="O42" i="2"/>
  <c r="J42" i="2"/>
  <c r="C43" i="2"/>
  <c r="D42" i="2"/>
  <c r="C42" i="2"/>
  <c r="J43" i="2"/>
  <c r="B42" i="2"/>
  <c r="Q42" i="2"/>
  <c r="D43" i="2"/>
  <c r="K42" i="2"/>
  <c r="Q43" i="2"/>
  <c r="O43" i="2"/>
  <c r="M43" i="2"/>
  <c r="B43" i="2"/>
  <c r="A44" i="2" l="1"/>
  <c r="K44" i="2"/>
  <c r="H44" i="2"/>
  <c r="L44" i="2"/>
  <c r="C44" i="2"/>
  <c r="J44" i="2"/>
  <c r="D44" i="2"/>
  <c r="F44" i="2"/>
  <c r="B44" i="2"/>
  <c r="E44" i="2"/>
  <c r="S44" i="2"/>
  <c r="N44" i="2"/>
  <c r="M44" i="2"/>
  <c r="P44" i="2"/>
  <c r="O44" i="2"/>
  <c r="I44" i="2"/>
  <c r="Q44" i="2"/>
  <c r="R44" i="2"/>
  <c r="A45" i="2" l="1"/>
  <c r="R45" i="2"/>
  <c r="B45" i="2"/>
  <c r="O45" i="2"/>
  <c r="E45" i="2"/>
  <c r="C45" i="2"/>
  <c r="Q45" i="2"/>
  <c r="J45" i="2"/>
  <c r="P45" i="2"/>
  <c r="I45" i="2"/>
  <c r="N45" i="2"/>
  <c r="L45" i="2"/>
  <c r="S45" i="2"/>
  <c r="F45" i="2"/>
  <c r="K45" i="2"/>
  <c r="H45" i="2"/>
  <c r="M45" i="2"/>
  <c r="D45" i="2"/>
  <c r="A46" i="2" l="1"/>
  <c r="N46" i="2"/>
  <c r="J46" i="2"/>
  <c r="H46" i="2"/>
  <c r="O46" i="2"/>
  <c r="I46" i="2"/>
  <c r="Q46" i="2"/>
  <c r="K46" i="2"/>
  <c r="F46" i="2"/>
  <c r="M46" i="2"/>
  <c r="R46" i="2"/>
  <c r="B46" i="2"/>
  <c r="D46" i="2"/>
  <c r="C46" i="2"/>
  <c r="P46" i="2"/>
  <c r="S46" i="2"/>
  <c r="A47" i="2" l="1"/>
  <c r="B47" i="2"/>
  <c r="C47" i="2"/>
  <c r="K47" i="2"/>
  <c r="S47" i="2"/>
  <c r="E46" i="2"/>
  <c r="Q47" i="2"/>
  <c r="P47" i="2"/>
  <c r="N47" i="2"/>
  <c r="L46" i="2"/>
  <c r="H47" i="2"/>
  <c r="L47" i="2"/>
  <c r="I47" i="2"/>
  <c r="J47" i="2"/>
  <c r="E47" i="2"/>
  <c r="O47" i="2"/>
  <c r="R47" i="2"/>
  <c r="M47" i="2"/>
  <c r="D47" i="2"/>
  <c r="F47" i="2"/>
  <c r="A48" i="2" l="1"/>
  <c r="F48" i="2"/>
  <c r="K48" i="2"/>
  <c r="P48" i="2"/>
  <c r="Q48" i="2"/>
  <c r="C48" i="2"/>
  <c r="S48" i="2"/>
  <c r="O48" i="2"/>
  <c r="L48" i="2"/>
  <c r="B48" i="2"/>
  <c r="I48" i="2"/>
  <c r="M48" i="2"/>
  <c r="E48" i="2"/>
  <c r="H48" i="2"/>
  <c r="R48" i="2"/>
  <c r="D48" i="2"/>
  <c r="J48" i="2"/>
  <c r="N48" i="2"/>
  <c r="A49" i="2" l="1"/>
  <c r="B49" i="2"/>
  <c r="K49" i="2"/>
  <c r="R49" i="2"/>
  <c r="H49" i="2"/>
  <c r="N49" i="2"/>
  <c r="J49" i="2"/>
  <c r="F49" i="2"/>
  <c r="O49" i="2"/>
  <c r="S49" i="2"/>
  <c r="M49" i="2"/>
  <c r="L49" i="2"/>
  <c r="D49" i="2"/>
  <c r="P49" i="2"/>
  <c r="E49" i="2"/>
  <c r="Q49" i="2"/>
  <c r="I49" i="2"/>
  <c r="A50" i="2" l="1"/>
  <c r="P50" i="2"/>
  <c r="D50" i="2"/>
  <c r="M50" i="2"/>
  <c r="B50" i="2"/>
  <c r="N50" i="2"/>
  <c r="F50" i="2"/>
  <c r="K50" i="2"/>
  <c r="E50" i="2"/>
  <c r="I50" i="2"/>
  <c r="J50" i="2"/>
  <c r="C49" i="2"/>
  <c r="L50" i="2"/>
  <c r="Q50" i="2"/>
  <c r="R50" i="2"/>
  <c r="C50" i="2"/>
  <c r="O50" i="2"/>
  <c r="S50" i="2"/>
  <c r="H50" i="2"/>
  <c r="A51" i="2" l="1"/>
  <c r="Q51" i="2"/>
  <c r="J51" i="2"/>
  <c r="I51" i="2"/>
  <c r="P51" i="2"/>
  <c r="N51" i="2"/>
  <c r="R51" i="2"/>
  <c r="S51" i="2"/>
  <c r="K51" i="2"/>
  <c r="O51" i="2"/>
  <c r="M51" i="2"/>
  <c r="D51" i="2"/>
  <c r="H51" i="2"/>
  <c r="B51" i="2"/>
  <c r="C51" i="2"/>
  <c r="L51" i="2"/>
  <c r="E51" i="2"/>
  <c r="A52" i="2" l="1"/>
  <c r="F51" i="2"/>
  <c r="I52" i="2"/>
  <c r="D52" i="2"/>
  <c r="S52" i="2"/>
  <c r="K52" i="2"/>
  <c r="H52" i="2"/>
  <c r="J52" i="2"/>
  <c r="Q52" i="2"/>
  <c r="A53" i="2" l="1"/>
  <c r="B52" i="2"/>
  <c r="F53" i="2"/>
  <c r="F52" i="2"/>
  <c r="M52" i="2"/>
  <c r="O52" i="2"/>
  <c r="L52" i="2"/>
  <c r="C52" i="2"/>
  <c r="E52" i="2"/>
  <c r="E53" i="2"/>
  <c r="N52" i="2"/>
  <c r="R52" i="2"/>
  <c r="P52" i="2"/>
  <c r="B53" i="2"/>
  <c r="A54" i="2" l="1"/>
  <c r="H53" i="2"/>
  <c r="S53" i="2"/>
  <c r="Q53" i="2"/>
  <c r="I53" i="2"/>
  <c r="M53" i="2"/>
  <c r="N53" i="2"/>
  <c r="L53" i="2"/>
  <c r="D53" i="2"/>
  <c r="C53" i="2"/>
  <c r="K53" i="2"/>
  <c r="R53" i="2"/>
  <c r="S54" i="2"/>
  <c r="O53" i="2"/>
  <c r="J53" i="2"/>
  <c r="P53" i="2"/>
  <c r="X31" i="2" l="1"/>
  <c r="A55" i="2"/>
  <c r="H54" i="2"/>
  <c r="E54" i="2"/>
  <c r="F54" i="2"/>
  <c r="O54" i="2"/>
  <c r="R54" i="2"/>
  <c r="M54" i="2"/>
  <c r="B54" i="2"/>
  <c r="N54" i="2"/>
  <c r="I54" i="2"/>
  <c r="J55" i="2"/>
  <c r="L54" i="2"/>
  <c r="D54" i="2"/>
  <c r="J54" i="2"/>
  <c r="Q54" i="2"/>
  <c r="K54" i="2"/>
  <c r="I55" i="2"/>
  <c r="P54" i="2"/>
  <c r="C54" i="2"/>
  <c r="AC31" i="2" l="1"/>
  <c r="Z31" i="2"/>
  <c r="AA31" i="2"/>
  <c r="W31" i="2"/>
  <c r="AH31" i="2"/>
  <c r="AD31" i="2"/>
  <c r="AE31" i="2"/>
  <c r="U31" i="2"/>
  <c r="Y31" i="2"/>
  <c r="AB31" i="2"/>
  <c r="V31" i="2"/>
  <c r="A56" i="2"/>
  <c r="C56" i="2"/>
  <c r="N8" i="3"/>
  <c r="C55" i="2"/>
  <c r="E56" i="2"/>
  <c r="P55" i="2"/>
  <c r="AJ31" i="2"/>
  <c r="Q56" i="2"/>
  <c r="L8" i="3"/>
  <c r="H8" i="3"/>
  <c r="K55" i="2"/>
  <c r="S55" i="2"/>
  <c r="H55" i="2"/>
  <c r="K56" i="2"/>
  <c r="Q8" i="3"/>
  <c r="I8" i="3"/>
  <c r="M8" i="3"/>
  <c r="H56" i="2"/>
  <c r="D55" i="2"/>
  <c r="E8" i="3"/>
  <c r="E55" i="2"/>
  <c r="R55" i="2"/>
  <c r="D8" i="3"/>
  <c r="I56" i="2"/>
  <c r="N55" i="2"/>
  <c r="AF31" i="2"/>
  <c r="R56" i="2"/>
  <c r="M56" i="2"/>
  <c r="P56" i="2"/>
  <c r="F55" i="2"/>
  <c r="B56" i="2"/>
  <c r="L55" i="2"/>
  <c r="N56" i="2"/>
  <c r="Q55" i="2"/>
  <c r="O55" i="2"/>
  <c r="K8" i="3"/>
  <c r="D56" i="2"/>
  <c r="B55" i="2"/>
  <c r="J8" i="3"/>
  <c r="J56" i="2"/>
  <c r="F8" i="3"/>
  <c r="L56" i="2"/>
  <c r="M55" i="2"/>
  <c r="S56" i="2"/>
  <c r="A57" i="2" l="1"/>
  <c r="J57" i="2"/>
  <c r="AI31" i="2"/>
  <c r="I57" i="2"/>
  <c r="R57" i="2"/>
  <c r="O56" i="2"/>
  <c r="F57" i="2"/>
  <c r="AG31" i="2"/>
  <c r="O8" i="3"/>
  <c r="K57" i="2"/>
  <c r="S8" i="3"/>
  <c r="F56" i="2"/>
  <c r="P57" i="2"/>
  <c r="B9" i="3"/>
  <c r="C9" i="3"/>
  <c r="N57" i="2"/>
  <c r="C68" i="3" l="1"/>
  <c r="A58" i="2"/>
  <c r="E57" i="2"/>
  <c r="I58" i="2"/>
  <c r="C57" i="2"/>
  <c r="D57" i="2"/>
  <c r="N58" i="2"/>
  <c r="H58" i="2"/>
  <c r="S57" i="2"/>
  <c r="R8" i="3"/>
  <c r="M57" i="2"/>
  <c r="H57" i="2"/>
  <c r="K58" i="2"/>
  <c r="B58" i="2"/>
  <c r="O58" i="2"/>
  <c r="P8" i="3"/>
  <c r="P58" i="2"/>
  <c r="L57" i="2"/>
  <c r="E58" i="2"/>
  <c r="B57" i="2"/>
  <c r="Q57" i="2"/>
  <c r="O57" i="2"/>
  <c r="B68" i="3" l="1"/>
  <c r="A59" i="2"/>
  <c r="M58" i="2"/>
  <c r="S58" i="2"/>
  <c r="J59" i="2"/>
  <c r="R59" i="2"/>
  <c r="C59" i="2"/>
  <c r="J58" i="2"/>
  <c r="B59" i="2"/>
  <c r="L58" i="2"/>
  <c r="D59" i="2"/>
  <c r="K59" i="2"/>
  <c r="F59" i="2"/>
  <c r="C58" i="2"/>
  <c r="S59" i="2"/>
  <c r="D58" i="2"/>
  <c r="F58" i="2"/>
  <c r="O59" i="2"/>
  <c r="P59" i="2"/>
  <c r="M59" i="2"/>
  <c r="Q58" i="2"/>
  <c r="R58" i="2"/>
  <c r="H59" i="2"/>
  <c r="I59" i="2"/>
  <c r="N59" i="2"/>
  <c r="A60" i="2" l="1"/>
  <c r="H60" i="2"/>
  <c r="F60" i="2"/>
  <c r="L60" i="2"/>
  <c r="S60" i="2"/>
  <c r="E60" i="2"/>
  <c r="O60" i="2"/>
  <c r="D60" i="2"/>
  <c r="C60" i="2"/>
  <c r="L59" i="2"/>
  <c r="P60" i="2"/>
  <c r="J60" i="2"/>
  <c r="Q59" i="2"/>
  <c r="R60" i="2"/>
  <c r="E59" i="2"/>
  <c r="A61" i="2" l="1"/>
  <c r="Q60" i="2"/>
  <c r="N60" i="2"/>
  <c r="D61" i="2"/>
  <c r="K60" i="2"/>
  <c r="H61" i="2"/>
  <c r="I60" i="2"/>
  <c r="B60" i="2"/>
  <c r="P61" i="2"/>
  <c r="M60" i="2"/>
  <c r="A62" i="2" l="1"/>
  <c r="C61" i="2"/>
  <c r="O62" i="2"/>
  <c r="F61" i="2"/>
  <c r="B62" i="2"/>
  <c r="S61" i="2"/>
  <c r="I61" i="2"/>
  <c r="I62" i="2"/>
  <c r="L61" i="2"/>
  <c r="J61" i="2"/>
  <c r="E61" i="2"/>
  <c r="N61" i="2"/>
  <c r="B61" i="2"/>
  <c r="Q61" i="2"/>
  <c r="O61" i="2"/>
  <c r="D62" i="2"/>
  <c r="L62" i="2"/>
  <c r="R62" i="2"/>
  <c r="C62" i="2"/>
  <c r="R61" i="2"/>
  <c r="M61" i="2"/>
  <c r="K61" i="2"/>
  <c r="P62" i="2"/>
  <c r="F62" i="2"/>
  <c r="Q62" i="2"/>
  <c r="A63" i="2" l="1"/>
  <c r="H62" i="2"/>
  <c r="F63" i="2"/>
  <c r="Q63" i="2"/>
  <c r="P63" i="2"/>
  <c r="M62" i="2"/>
  <c r="E63" i="2"/>
  <c r="J63" i="2"/>
  <c r="B63" i="2"/>
  <c r="M63" i="2"/>
  <c r="N62" i="2"/>
  <c r="S62" i="2"/>
  <c r="C63" i="2"/>
  <c r="K62" i="2"/>
  <c r="D63" i="2"/>
  <c r="R63" i="2"/>
  <c r="O63" i="2"/>
  <c r="N63" i="2"/>
  <c r="E62" i="2"/>
  <c r="H63" i="2"/>
  <c r="I63" i="2"/>
  <c r="K63" i="2"/>
  <c r="J62" i="2"/>
  <c r="S63" i="2"/>
  <c r="L63" i="2"/>
  <c r="A64" i="2" l="1"/>
  <c r="C64" i="2"/>
  <c r="F64" i="2"/>
  <c r="R64" i="2"/>
  <c r="O64" i="2"/>
  <c r="P64" i="2"/>
  <c r="N64" i="2"/>
  <c r="E64" i="2"/>
  <c r="H64" i="2"/>
  <c r="L64" i="2"/>
  <c r="M64" i="2"/>
  <c r="K64" i="2"/>
  <c r="Q64" i="2"/>
  <c r="I64" i="2"/>
  <c r="S64" i="2"/>
  <c r="B64" i="2"/>
  <c r="J64" i="2"/>
  <c r="D64" i="2"/>
  <c r="A65" i="2" l="1"/>
  <c r="O65" i="2"/>
  <c r="S65" i="2"/>
  <c r="N65" i="2"/>
  <c r="Q65" i="2"/>
  <c r="E65" i="2"/>
  <c r="R65" i="2"/>
  <c r="L65" i="2"/>
  <c r="C65" i="2"/>
  <c r="B65" i="2"/>
  <c r="J65" i="2"/>
  <c r="H65" i="2"/>
  <c r="P65" i="2"/>
  <c r="D65" i="2"/>
  <c r="M65" i="2"/>
  <c r="K65" i="2"/>
  <c r="I65" i="2"/>
  <c r="F65" i="2"/>
  <c r="A66" i="2" l="1"/>
  <c r="K66" i="2"/>
  <c r="H66" i="2"/>
  <c r="R66" i="2"/>
  <c r="M66" i="2"/>
  <c r="O66" i="2"/>
  <c r="J66" i="2"/>
  <c r="L66" i="2"/>
  <c r="N66" i="2"/>
  <c r="I66" i="2"/>
  <c r="S66" i="2"/>
  <c r="C66" i="2"/>
  <c r="D66" i="2"/>
  <c r="E66" i="2"/>
  <c r="F66" i="2"/>
  <c r="B66" i="2"/>
  <c r="Q66" i="2"/>
  <c r="P66" i="2"/>
  <c r="A67" i="2" l="1"/>
  <c r="B67" i="2"/>
  <c r="S67" i="2"/>
  <c r="F67" i="2"/>
  <c r="E67" i="2"/>
  <c r="P67" i="2"/>
  <c r="Q67" i="2"/>
  <c r="C67" i="2"/>
  <c r="O67" i="2"/>
  <c r="I67" i="2"/>
  <c r="H67" i="2"/>
  <c r="L67" i="2"/>
  <c r="R67" i="2"/>
  <c r="K67" i="2"/>
  <c r="M67" i="2"/>
  <c r="N67" i="2"/>
  <c r="J67" i="2"/>
  <c r="D67" i="2"/>
  <c r="A68" i="2" l="1"/>
  <c r="I68" i="2"/>
  <c r="B68" i="2"/>
  <c r="D68" i="2"/>
  <c r="J68" i="2"/>
  <c r="E68" i="2"/>
  <c r="M68" i="2"/>
  <c r="R68" i="2"/>
  <c r="L68" i="2"/>
  <c r="C68" i="2"/>
  <c r="S68" i="2"/>
  <c r="F68" i="2"/>
  <c r="O68" i="2"/>
  <c r="P68" i="2"/>
  <c r="K68" i="2"/>
  <c r="H68" i="2"/>
  <c r="Q68" i="2"/>
  <c r="N68" i="2"/>
  <c r="A69" i="2" l="1"/>
  <c r="C69" i="2"/>
  <c r="H69" i="2"/>
  <c r="O69" i="2"/>
  <c r="P69" i="2"/>
  <c r="D69" i="2"/>
  <c r="F69" i="2"/>
  <c r="E69" i="2"/>
  <c r="R69" i="2"/>
  <c r="N69" i="2"/>
  <c r="Q69" i="2"/>
  <c r="B69" i="2"/>
  <c r="K69" i="2"/>
  <c r="S69" i="2"/>
  <c r="M69" i="2"/>
  <c r="J69" i="2"/>
  <c r="I69" i="2"/>
  <c r="L69" i="2"/>
  <c r="A70" i="2" l="1"/>
  <c r="K70" i="2"/>
  <c r="D70" i="2"/>
  <c r="B70" i="2"/>
  <c r="I70" i="2"/>
  <c r="M70" i="2"/>
  <c r="N70" i="2"/>
  <c r="S70" i="2"/>
  <c r="P70" i="2"/>
  <c r="J70" i="2"/>
  <c r="O70" i="2"/>
  <c r="Q70" i="2"/>
  <c r="C70" i="2"/>
  <c r="F70" i="2"/>
  <c r="R70" i="2"/>
  <c r="L70" i="2"/>
  <c r="H70" i="2"/>
  <c r="E70" i="2"/>
  <c r="A71" i="2" l="1"/>
  <c r="K71" i="2"/>
  <c r="S71" i="2"/>
  <c r="Q71" i="2"/>
  <c r="F71" i="2"/>
  <c r="C71" i="2"/>
  <c r="L71" i="2"/>
  <c r="O71" i="2"/>
  <c r="I71" i="2"/>
  <c r="J71" i="2"/>
  <c r="D71" i="2"/>
  <c r="R71" i="2"/>
  <c r="P71" i="2"/>
  <c r="B71" i="2"/>
  <c r="N71" i="2"/>
  <c r="H71" i="2"/>
  <c r="M71" i="2"/>
  <c r="E71" i="2"/>
  <c r="A72" i="2" l="1"/>
  <c r="O72" i="2"/>
  <c r="S72" i="2"/>
  <c r="N72" i="2"/>
  <c r="I72" i="2"/>
  <c r="L72" i="2"/>
  <c r="C72" i="2"/>
  <c r="M72" i="2"/>
  <c r="D72" i="2"/>
  <c r="F72" i="2"/>
  <c r="J72" i="2"/>
  <c r="K72" i="2"/>
  <c r="B72" i="2"/>
  <c r="Q72" i="2"/>
  <c r="P72" i="2"/>
  <c r="E72" i="2"/>
  <c r="H72" i="2"/>
  <c r="R72" i="2"/>
  <c r="A73" i="2" l="1"/>
  <c r="E73" i="2"/>
  <c r="C73" i="2"/>
  <c r="D73" i="2"/>
  <c r="N73" i="2"/>
  <c r="I73" i="2"/>
  <c r="M73" i="2"/>
  <c r="H73" i="2"/>
  <c r="K73" i="2"/>
  <c r="P73" i="2"/>
  <c r="L73" i="2"/>
  <c r="F73" i="2"/>
  <c r="R73" i="2"/>
  <c r="S73" i="2"/>
  <c r="J73" i="2"/>
  <c r="O73" i="2"/>
  <c r="Q73" i="2"/>
  <c r="B73" i="2"/>
  <c r="A74" i="2" l="1"/>
  <c r="R74" i="2"/>
  <c r="H74" i="2"/>
  <c r="E74" i="2"/>
  <c r="D74" i="2"/>
  <c r="A75" i="2" l="1"/>
  <c r="J74" i="2"/>
  <c r="L75" i="2"/>
  <c r="O74" i="2"/>
  <c r="B74" i="2"/>
  <c r="K74" i="2"/>
  <c r="M74" i="2"/>
  <c r="L74" i="2"/>
  <c r="S74" i="2"/>
  <c r="I74" i="2"/>
  <c r="F74" i="2"/>
  <c r="N74" i="2"/>
  <c r="P74" i="2"/>
  <c r="S75" i="2"/>
  <c r="C74" i="2"/>
  <c r="Q74" i="2"/>
  <c r="A76" i="2" l="1"/>
  <c r="B75" i="2"/>
  <c r="M75" i="2"/>
  <c r="S76" i="2"/>
  <c r="E75" i="2"/>
  <c r="K75" i="2"/>
  <c r="D75" i="2"/>
  <c r="O75" i="2"/>
  <c r="P75" i="2"/>
  <c r="N75" i="2"/>
  <c r="R76" i="2"/>
  <c r="I75" i="2"/>
  <c r="H75" i="2"/>
  <c r="R75" i="2"/>
  <c r="F75" i="2"/>
  <c r="C75" i="2"/>
  <c r="Q75" i="2"/>
  <c r="J75" i="2"/>
  <c r="A77" i="2" l="1"/>
  <c r="Q76" i="2"/>
  <c r="B76" i="2"/>
  <c r="M76" i="2"/>
  <c r="J76" i="2"/>
  <c r="D76" i="2"/>
  <c r="P76" i="2"/>
  <c r="K76" i="2"/>
  <c r="O76" i="2"/>
  <c r="E76" i="2"/>
  <c r="F76" i="2"/>
  <c r="I76" i="2"/>
  <c r="N76" i="2"/>
  <c r="H76" i="2"/>
  <c r="L76" i="2"/>
  <c r="S77" i="2"/>
  <c r="C76" i="2"/>
  <c r="A78" i="2" l="1"/>
  <c r="K77" i="2"/>
  <c r="B77" i="2"/>
  <c r="F77" i="2"/>
  <c r="L77" i="2"/>
  <c r="P77" i="2"/>
  <c r="J78" i="2"/>
  <c r="H77" i="2"/>
  <c r="E78" i="2"/>
  <c r="B78" i="2"/>
  <c r="O77" i="2"/>
  <c r="M77" i="2"/>
  <c r="F78" i="2"/>
  <c r="J77" i="2"/>
  <c r="M78" i="2"/>
  <c r="I78" i="2"/>
  <c r="C78" i="2"/>
  <c r="R78" i="2"/>
  <c r="N77" i="2"/>
  <c r="L78" i="2"/>
  <c r="H78" i="2"/>
  <c r="D78" i="2"/>
  <c r="P78" i="2"/>
  <c r="I77" i="2"/>
  <c r="O78" i="2"/>
  <c r="R77" i="2"/>
  <c r="Q78" i="2"/>
  <c r="K78" i="2"/>
  <c r="E77" i="2"/>
  <c r="D77" i="2"/>
  <c r="N78" i="2"/>
  <c r="Q77" i="2"/>
  <c r="C77" i="2"/>
  <c r="S78" i="2"/>
  <c r="Z55" i="2" l="1"/>
  <c r="AB55" i="2"/>
  <c r="AC55" i="2"/>
  <c r="V55" i="2"/>
  <c r="AA55" i="2"/>
  <c r="AD55" i="2"/>
  <c r="Y55" i="2"/>
  <c r="W55" i="2"/>
  <c r="X55" i="2"/>
  <c r="AE55" i="2"/>
  <c r="AH55" i="2"/>
  <c r="U55" i="2"/>
  <c r="A79" i="2"/>
  <c r="H79" i="2"/>
  <c r="P79" i="2"/>
  <c r="J79" i="2"/>
  <c r="D9" i="3"/>
  <c r="I79" i="2"/>
  <c r="E9" i="3"/>
  <c r="Q9" i="3"/>
  <c r="F79" i="2"/>
  <c r="J9" i="3"/>
  <c r="L9" i="3"/>
  <c r="F9" i="3"/>
  <c r="E79" i="2"/>
  <c r="K9" i="3"/>
  <c r="O79" i="2"/>
  <c r="B79" i="2"/>
  <c r="N9" i="3"/>
  <c r="I9" i="3"/>
  <c r="N79" i="2"/>
  <c r="M9" i="3"/>
  <c r="H9" i="3"/>
  <c r="AG55" i="2"/>
  <c r="AI55" i="2"/>
  <c r="A80" i="2" l="1"/>
  <c r="N80" i="2"/>
  <c r="K79" i="2"/>
  <c r="Q79" i="2"/>
  <c r="E80" i="2"/>
  <c r="AF55" i="2"/>
  <c r="F80" i="2"/>
  <c r="AJ55" i="2"/>
  <c r="P80" i="2"/>
  <c r="C79" i="2"/>
  <c r="J80" i="2"/>
  <c r="S79" i="2"/>
  <c r="L80" i="2"/>
  <c r="M79" i="2"/>
  <c r="I80" i="2"/>
  <c r="S80" i="2"/>
  <c r="R80" i="2"/>
  <c r="D79" i="2"/>
  <c r="R9" i="3"/>
  <c r="L79" i="2"/>
  <c r="C80" i="2"/>
  <c r="D80" i="2"/>
  <c r="R79" i="2"/>
  <c r="K80" i="2"/>
  <c r="Q80" i="2"/>
  <c r="M80" i="2"/>
  <c r="H80" i="2"/>
  <c r="P9" i="3"/>
  <c r="O80" i="2"/>
  <c r="B10" i="3"/>
  <c r="B69" i="3" l="1"/>
  <c r="A81" i="2"/>
  <c r="L81" i="2"/>
  <c r="C81" i="2"/>
  <c r="B80" i="2"/>
  <c r="E81" i="2"/>
  <c r="K81" i="2"/>
  <c r="D81" i="2"/>
  <c r="I81" i="2"/>
  <c r="O9" i="3"/>
  <c r="C10" i="3"/>
  <c r="S81" i="2"/>
  <c r="M81" i="2"/>
  <c r="O81" i="2"/>
  <c r="J81" i="2"/>
  <c r="H81" i="2"/>
  <c r="N81" i="2"/>
  <c r="R81" i="2"/>
  <c r="B81" i="2"/>
  <c r="S9" i="3"/>
  <c r="C69" i="3" l="1"/>
  <c r="A82" i="2"/>
  <c r="P82" i="2"/>
  <c r="P81" i="2"/>
  <c r="S82" i="2"/>
  <c r="N82" i="2"/>
  <c r="H82" i="2"/>
  <c r="O82" i="2"/>
  <c r="M82" i="2"/>
  <c r="K82" i="2"/>
  <c r="I82" i="2"/>
  <c r="B82" i="2"/>
  <c r="Q81" i="2"/>
  <c r="L82" i="2"/>
  <c r="F81" i="2"/>
  <c r="E82" i="2"/>
  <c r="R82" i="2"/>
  <c r="A83" i="2" l="1"/>
  <c r="D82" i="2"/>
  <c r="F82" i="2"/>
  <c r="M83" i="2"/>
  <c r="J82" i="2"/>
  <c r="C82" i="2"/>
  <c r="Q82" i="2"/>
  <c r="A84" i="2" l="1"/>
  <c r="S84" i="2"/>
  <c r="D84" i="2"/>
  <c r="B83" i="2"/>
  <c r="H83" i="2"/>
  <c r="J83" i="2"/>
  <c r="D83" i="2"/>
  <c r="O83" i="2"/>
  <c r="S83" i="2"/>
  <c r="R83" i="2"/>
  <c r="B84" i="2"/>
  <c r="L83" i="2"/>
  <c r="Q83" i="2"/>
  <c r="P83" i="2"/>
  <c r="E83" i="2"/>
  <c r="F83" i="2"/>
  <c r="K83" i="2"/>
  <c r="I83" i="2"/>
  <c r="C83" i="2"/>
  <c r="N83" i="2"/>
  <c r="A85" i="2" l="1"/>
  <c r="F84" i="2"/>
  <c r="N84" i="2"/>
  <c r="L84" i="2"/>
  <c r="C84" i="2"/>
  <c r="O84" i="2"/>
  <c r="H85" i="2"/>
  <c r="J84" i="2"/>
  <c r="I84" i="2"/>
  <c r="R84" i="2"/>
  <c r="E84" i="2"/>
  <c r="M84" i="2"/>
  <c r="K84" i="2"/>
  <c r="Q84" i="2"/>
  <c r="S85" i="2"/>
  <c r="H84" i="2"/>
  <c r="P84" i="2"/>
  <c r="A86" i="2" l="1"/>
  <c r="D85" i="2"/>
  <c r="J85" i="2"/>
  <c r="F85" i="2"/>
  <c r="I85" i="2"/>
  <c r="C85" i="2"/>
  <c r="P85" i="2"/>
  <c r="J86" i="2"/>
  <c r="E85" i="2"/>
  <c r="O85" i="2"/>
  <c r="M85" i="2"/>
  <c r="S86" i="2"/>
  <c r="L85" i="2"/>
  <c r="N85" i="2"/>
  <c r="R85" i="2"/>
  <c r="K85" i="2"/>
  <c r="B85" i="2"/>
  <c r="Q85" i="2"/>
  <c r="A87" i="2" l="1"/>
  <c r="H86" i="2"/>
  <c r="I86" i="2"/>
  <c r="O87" i="2"/>
  <c r="R87" i="2"/>
  <c r="H87" i="2"/>
  <c r="R86" i="2"/>
  <c r="M86" i="2"/>
  <c r="B87" i="2"/>
  <c r="K87" i="2"/>
  <c r="F86" i="2"/>
  <c r="O86" i="2"/>
  <c r="B86" i="2"/>
  <c r="D87" i="2"/>
  <c r="N87" i="2"/>
  <c r="M87" i="2"/>
  <c r="E86" i="2"/>
  <c r="K86" i="2"/>
  <c r="S87" i="2"/>
  <c r="F87" i="2"/>
  <c r="L87" i="2"/>
  <c r="J87" i="2"/>
  <c r="I87" i="2"/>
  <c r="P86" i="2"/>
  <c r="C86" i="2"/>
  <c r="N86" i="2"/>
  <c r="P87" i="2"/>
  <c r="D86" i="2"/>
  <c r="L86" i="2"/>
  <c r="C87" i="2"/>
  <c r="Q86" i="2"/>
  <c r="Q87" i="2"/>
  <c r="E87" i="2"/>
  <c r="A88" i="2" l="1"/>
  <c r="I88" i="2"/>
  <c r="J88" i="2"/>
  <c r="Q88" i="2"/>
  <c r="L88" i="2"/>
  <c r="R88" i="2"/>
  <c r="B88" i="2"/>
  <c r="S88" i="2"/>
  <c r="P88" i="2"/>
  <c r="F88" i="2"/>
  <c r="M88" i="2"/>
  <c r="O88" i="2"/>
  <c r="N88" i="2"/>
  <c r="D88" i="2"/>
  <c r="K88" i="2"/>
  <c r="C88" i="2"/>
  <c r="E88" i="2"/>
  <c r="H88" i="2"/>
  <c r="A89" i="2" l="1"/>
  <c r="S89" i="2"/>
  <c r="R89" i="2"/>
  <c r="K89" i="2"/>
  <c r="C89" i="2"/>
  <c r="D89" i="2"/>
  <c r="E89" i="2"/>
  <c r="F89" i="2"/>
  <c r="I89" i="2"/>
  <c r="B89" i="2"/>
  <c r="O89" i="2"/>
  <c r="P89" i="2"/>
  <c r="H89" i="2"/>
  <c r="Q89" i="2"/>
  <c r="M89" i="2"/>
  <c r="J89" i="2"/>
  <c r="N89" i="2"/>
  <c r="L89" i="2"/>
  <c r="A90" i="2" l="1"/>
  <c r="J90" i="2"/>
  <c r="S90" i="2"/>
  <c r="I90" i="2"/>
  <c r="H90" i="2"/>
  <c r="O90" i="2"/>
  <c r="P90" i="2"/>
  <c r="R90" i="2"/>
  <c r="Q90" i="2"/>
  <c r="B90" i="2"/>
  <c r="C90" i="2"/>
  <c r="N90" i="2"/>
  <c r="M90" i="2"/>
  <c r="K90" i="2"/>
  <c r="E90" i="2"/>
  <c r="F90" i="2"/>
  <c r="L90" i="2"/>
  <c r="D90" i="2"/>
  <c r="A91" i="2" l="1"/>
  <c r="S91" i="2"/>
  <c r="C91" i="2"/>
  <c r="N91" i="2"/>
  <c r="F91" i="2"/>
  <c r="L91" i="2"/>
  <c r="R91" i="2"/>
  <c r="P91" i="2"/>
  <c r="E91" i="2"/>
  <c r="B91" i="2"/>
  <c r="Q91" i="2"/>
  <c r="H91" i="2"/>
  <c r="M91" i="2"/>
  <c r="D91" i="2"/>
  <c r="I91" i="2"/>
  <c r="O91" i="2"/>
  <c r="J91" i="2"/>
  <c r="K91" i="2"/>
  <c r="A92" i="2" l="1"/>
  <c r="B92" i="2"/>
  <c r="L92" i="2"/>
  <c r="F92" i="2"/>
  <c r="R92" i="2"/>
  <c r="N92" i="2"/>
  <c r="M92" i="2"/>
  <c r="Q92" i="2"/>
  <c r="D92" i="2"/>
  <c r="J92" i="2"/>
  <c r="O92" i="2"/>
  <c r="S92" i="2"/>
  <c r="P92" i="2"/>
  <c r="E92" i="2"/>
  <c r="H92" i="2"/>
  <c r="C92" i="2"/>
  <c r="K92" i="2"/>
  <c r="I92" i="2"/>
  <c r="A93" i="2" l="1"/>
  <c r="E93" i="2"/>
  <c r="M93" i="2"/>
  <c r="H93" i="2"/>
  <c r="J93" i="2"/>
  <c r="R93" i="2"/>
  <c r="Q93" i="2"/>
  <c r="C93" i="2"/>
  <c r="N93" i="2"/>
  <c r="D93" i="2"/>
  <c r="F93" i="2"/>
  <c r="B93" i="2"/>
  <c r="S93" i="2"/>
  <c r="P93" i="2"/>
  <c r="I93" i="2"/>
  <c r="K93" i="2"/>
  <c r="O93" i="2"/>
  <c r="L93" i="2"/>
  <c r="A94" i="2" l="1"/>
  <c r="B94" i="2"/>
  <c r="N94" i="2"/>
  <c r="S94" i="2"/>
  <c r="Q94" i="2"/>
  <c r="I94" i="2"/>
  <c r="H94" i="2"/>
  <c r="O94" i="2"/>
  <c r="M94" i="2"/>
  <c r="J94" i="2"/>
  <c r="R94" i="2"/>
  <c r="F94" i="2"/>
  <c r="D94" i="2"/>
  <c r="C94" i="2"/>
  <c r="L94" i="2"/>
  <c r="K94" i="2"/>
  <c r="E94" i="2"/>
  <c r="P94" i="2"/>
  <c r="A95" i="2" l="1"/>
  <c r="D95" i="2"/>
  <c r="J95" i="2"/>
  <c r="S95" i="2"/>
  <c r="O95" i="2"/>
  <c r="N95" i="2"/>
  <c r="B95" i="2"/>
  <c r="R95" i="2"/>
  <c r="L95" i="2"/>
  <c r="P95" i="2"/>
  <c r="Q95" i="2"/>
  <c r="K95" i="2"/>
  <c r="E95" i="2"/>
  <c r="C95" i="2"/>
  <c r="F95" i="2"/>
  <c r="I95" i="2"/>
  <c r="M95" i="2"/>
  <c r="H95" i="2"/>
  <c r="A96" i="2" l="1"/>
  <c r="Q96" i="2"/>
  <c r="P96" i="2"/>
  <c r="C96" i="2"/>
  <c r="M96" i="2"/>
  <c r="R96" i="2"/>
  <c r="B96" i="2"/>
  <c r="S96" i="2"/>
  <c r="H96" i="2"/>
  <c r="K96" i="2"/>
  <c r="F96" i="2"/>
  <c r="L96" i="2"/>
  <c r="N96" i="2"/>
  <c r="D96" i="2"/>
  <c r="J96" i="2"/>
  <c r="O96" i="2"/>
  <c r="I96" i="2"/>
  <c r="E96" i="2"/>
  <c r="A97" i="2" l="1"/>
  <c r="R97" i="2"/>
  <c r="B97" i="2"/>
  <c r="P97" i="2"/>
  <c r="O97" i="2"/>
  <c r="C97" i="2"/>
  <c r="E97" i="2"/>
  <c r="H97" i="2"/>
  <c r="F97" i="2"/>
  <c r="I97" i="2"/>
  <c r="L97" i="2"/>
  <c r="J97" i="2"/>
  <c r="K97" i="2"/>
  <c r="N97" i="2"/>
  <c r="Q97" i="2"/>
  <c r="S97" i="2"/>
  <c r="M97" i="2"/>
  <c r="D97" i="2"/>
  <c r="A98" i="2" l="1"/>
  <c r="N98" i="2"/>
  <c r="B98" i="2"/>
  <c r="Q98" i="2"/>
  <c r="F98" i="2"/>
  <c r="S98" i="2"/>
  <c r="K98" i="2"/>
  <c r="L98" i="2"/>
  <c r="E98" i="2"/>
  <c r="O98" i="2"/>
  <c r="H98" i="2"/>
  <c r="D98" i="2"/>
  <c r="M98" i="2"/>
  <c r="J98" i="2"/>
  <c r="R98" i="2"/>
  <c r="P98" i="2"/>
  <c r="I98" i="2"/>
  <c r="C98" i="2"/>
  <c r="A99" i="2" l="1"/>
  <c r="Q99" i="2"/>
  <c r="A100" i="2" l="1"/>
  <c r="O99" i="2"/>
  <c r="K100" i="2"/>
  <c r="N100" i="2"/>
  <c r="E99" i="2"/>
  <c r="J99" i="2"/>
  <c r="K99" i="2"/>
  <c r="R99" i="2"/>
  <c r="F99" i="2"/>
  <c r="L99" i="2"/>
  <c r="H99" i="2"/>
  <c r="B99" i="2"/>
  <c r="P99" i="2"/>
  <c r="R100" i="2"/>
  <c r="M99" i="2"/>
  <c r="I99" i="2"/>
  <c r="C99" i="2"/>
  <c r="N99" i="2"/>
  <c r="D99" i="2"/>
  <c r="S99" i="2"/>
  <c r="A101" i="2" l="1"/>
  <c r="P100" i="2"/>
  <c r="M101" i="2"/>
  <c r="E100" i="2"/>
  <c r="O100" i="2"/>
  <c r="M100" i="2"/>
  <c r="N101" i="2"/>
  <c r="S100" i="2"/>
  <c r="E101" i="2"/>
  <c r="Q100" i="2"/>
  <c r="J100" i="2"/>
  <c r="I100" i="2"/>
  <c r="H100" i="2"/>
  <c r="Q101" i="2"/>
  <c r="F100" i="2"/>
  <c r="B100" i="2"/>
  <c r="C100" i="2"/>
  <c r="D100" i="2"/>
  <c r="L100" i="2"/>
  <c r="A102" i="2" l="1"/>
  <c r="L101" i="2"/>
  <c r="R101" i="2"/>
  <c r="B101" i="2"/>
  <c r="O101" i="2"/>
  <c r="F101" i="2"/>
  <c r="C101" i="2"/>
  <c r="S101" i="2"/>
  <c r="P101" i="2"/>
  <c r="L102" i="2"/>
  <c r="H101" i="2"/>
  <c r="K101" i="2"/>
  <c r="I101" i="2"/>
  <c r="D101" i="2"/>
  <c r="J101" i="2"/>
  <c r="AC79" i="2" l="1"/>
  <c r="X79" i="2"/>
  <c r="A103" i="2"/>
  <c r="L10" i="3"/>
  <c r="Q103" i="2"/>
  <c r="R103" i="2"/>
  <c r="R102" i="2"/>
  <c r="I102" i="2"/>
  <c r="E102" i="2"/>
  <c r="H103" i="2"/>
  <c r="H102" i="2"/>
  <c r="M102" i="2"/>
  <c r="S103" i="2"/>
  <c r="S102" i="2"/>
  <c r="E103" i="2"/>
  <c r="O102" i="2"/>
  <c r="B102" i="2"/>
  <c r="F102" i="2"/>
  <c r="Q102" i="2"/>
  <c r="I103" i="2"/>
  <c r="J102" i="2"/>
  <c r="N102" i="2"/>
  <c r="P102" i="2"/>
  <c r="K102" i="2"/>
  <c r="B103" i="2"/>
  <c r="D102" i="2"/>
  <c r="C102" i="2"/>
  <c r="Z79" i="2" l="1"/>
  <c r="V79" i="2"/>
  <c r="AD79" i="2"/>
  <c r="Y79" i="2"/>
  <c r="AB79" i="2"/>
  <c r="W79" i="2"/>
  <c r="AH79" i="2"/>
  <c r="AA79" i="2"/>
  <c r="AE79" i="2"/>
  <c r="U79" i="2"/>
  <c r="A104" i="2"/>
  <c r="M10" i="3"/>
  <c r="P104" i="2"/>
  <c r="D10" i="3"/>
  <c r="K104" i="2"/>
  <c r="D104" i="2"/>
  <c r="K10" i="3"/>
  <c r="E10" i="3"/>
  <c r="P103" i="2"/>
  <c r="F103" i="2"/>
  <c r="B11" i="3"/>
  <c r="I10" i="3"/>
  <c r="E104" i="2"/>
  <c r="I104" i="2"/>
  <c r="H104" i="2"/>
  <c r="AG79" i="2"/>
  <c r="N104" i="2"/>
  <c r="F104" i="2"/>
  <c r="J10" i="3"/>
  <c r="L103" i="2"/>
  <c r="O103" i="2"/>
  <c r="N103" i="2"/>
  <c r="M104" i="2"/>
  <c r="B104" i="2"/>
  <c r="Q10" i="3"/>
  <c r="L104" i="2"/>
  <c r="S104" i="2"/>
  <c r="J103" i="2"/>
  <c r="K103" i="2"/>
  <c r="C104" i="2"/>
  <c r="F10" i="3"/>
  <c r="M103" i="2"/>
  <c r="D103" i="2"/>
  <c r="O104" i="2"/>
  <c r="H10" i="3"/>
  <c r="C103" i="2"/>
  <c r="Q104" i="2"/>
  <c r="R104" i="2"/>
  <c r="N10" i="3"/>
  <c r="A105" i="2" l="1"/>
  <c r="AJ79" i="2"/>
  <c r="O105" i="2"/>
  <c r="P10" i="3"/>
  <c r="AF79" i="2"/>
  <c r="AI79" i="2"/>
  <c r="S105" i="2"/>
  <c r="J104" i="2"/>
  <c r="C11" i="3"/>
  <c r="J105" i="2"/>
  <c r="N105" i="2"/>
  <c r="Q105" i="2"/>
  <c r="B70" i="3" l="1"/>
  <c r="A106" i="2"/>
  <c r="S10" i="3"/>
  <c r="H105" i="2"/>
  <c r="M105" i="2"/>
  <c r="E105" i="2"/>
  <c r="K105" i="2"/>
  <c r="I105" i="2"/>
  <c r="R10" i="3"/>
  <c r="C105" i="2"/>
  <c r="J106" i="2"/>
  <c r="L105" i="2"/>
  <c r="R105" i="2"/>
  <c r="F105" i="2"/>
  <c r="B105" i="2"/>
  <c r="O106" i="2"/>
  <c r="P105" i="2"/>
  <c r="D105" i="2"/>
  <c r="O10" i="3"/>
  <c r="C70" i="3" l="1"/>
  <c r="A107" i="2"/>
  <c r="M107" i="2"/>
  <c r="I106" i="2"/>
  <c r="B106" i="2"/>
  <c r="F106" i="2"/>
  <c r="M106" i="2"/>
  <c r="C106" i="2"/>
  <c r="E106" i="2"/>
  <c r="D106" i="2"/>
  <c r="Q106" i="2"/>
  <c r="N106" i="2"/>
  <c r="L106" i="2"/>
  <c r="H106" i="2"/>
  <c r="P106" i="2"/>
  <c r="S106" i="2"/>
  <c r="R106" i="2"/>
  <c r="K106" i="2"/>
  <c r="A108" i="2" l="1"/>
  <c r="E107" i="2"/>
  <c r="B107" i="2"/>
  <c r="N107" i="2"/>
  <c r="P107" i="2"/>
  <c r="F107" i="2"/>
  <c r="Q107" i="2"/>
  <c r="C107" i="2"/>
  <c r="O107" i="2"/>
  <c r="H107" i="2"/>
  <c r="I107" i="2"/>
  <c r="D107" i="2"/>
  <c r="S107" i="2"/>
  <c r="R107" i="2"/>
  <c r="L107" i="2"/>
  <c r="K107" i="2"/>
  <c r="M108" i="2"/>
  <c r="J107" i="2"/>
  <c r="A109" i="2" l="1"/>
  <c r="R108" i="2"/>
  <c r="D109" i="2"/>
  <c r="L108" i="2"/>
  <c r="O108" i="2"/>
  <c r="O109" i="2"/>
  <c r="Q108" i="2"/>
  <c r="N108" i="2"/>
  <c r="K108" i="2"/>
  <c r="H108" i="2"/>
  <c r="P109" i="2"/>
  <c r="I109" i="2"/>
  <c r="S108" i="2"/>
  <c r="B108" i="2"/>
  <c r="N109" i="2"/>
  <c r="C108" i="2"/>
  <c r="M109" i="2"/>
  <c r="B109" i="2"/>
  <c r="Q109" i="2"/>
  <c r="C109" i="2"/>
  <c r="P108" i="2"/>
  <c r="D108" i="2"/>
  <c r="J108" i="2"/>
  <c r="F109" i="2"/>
  <c r="H109" i="2"/>
  <c r="R109" i="2"/>
  <c r="S109" i="2"/>
  <c r="J109" i="2"/>
  <c r="F108" i="2"/>
  <c r="K109" i="2"/>
  <c r="E109" i="2"/>
  <c r="E108" i="2"/>
  <c r="I108" i="2"/>
  <c r="L109" i="2"/>
  <c r="A110" i="2" l="1"/>
  <c r="O110" i="2"/>
  <c r="L110" i="2"/>
  <c r="D110" i="2"/>
  <c r="J110" i="2"/>
  <c r="E110" i="2"/>
  <c r="S110" i="2"/>
  <c r="F110" i="2"/>
  <c r="I110" i="2"/>
  <c r="Q110" i="2"/>
  <c r="K110" i="2"/>
  <c r="M110" i="2"/>
  <c r="P110" i="2"/>
  <c r="N110" i="2"/>
  <c r="R110" i="2"/>
  <c r="C110" i="2"/>
  <c r="H110" i="2"/>
  <c r="B110" i="2"/>
  <c r="A111" i="2" l="1"/>
  <c r="P111" i="2"/>
  <c r="R111" i="2"/>
  <c r="D111" i="2"/>
  <c r="B111" i="2"/>
  <c r="N111" i="2"/>
  <c r="S111" i="2"/>
  <c r="K111" i="2"/>
  <c r="M111" i="2"/>
  <c r="I111" i="2"/>
  <c r="C111" i="2"/>
  <c r="E111" i="2"/>
  <c r="O111" i="2"/>
  <c r="Q111" i="2"/>
  <c r="H111" i="2"/>
  <c r="J111" i="2"/>
  <c r="F111" i="2"/>
  <c r="L111" i="2"/>
  <c r="A112" i="2" l="1"/>
  <c r="J112" i="2"/>
  <c r="L112" i="2"/>
  <c r="M112" i="2"/>
  <c r="P112" i="2"/>
  <c r="F112" i="2"/>
  <c r="S112" i="2"/>
  <c r="I112" i="2"/>
  <c r="E112" i="2"/>
  <c r="Q112" i="2"/>
  <c r="C112" i="2"/>
  <c r="R112" i="2"/>
  <c r="O112" i="2"/>
  <c r="N112" i="2"/>
  <c r="K112" i="2"/>
  <c r="D112" i="2"/>
  <c r="B112" i="2"/>
  <c r="H112" i="2"/>
  <c r="A113" i="2" l="1"/>
  <c r="L113" i="2"/>
  <c r="D113" i="2"/>
  <c r="E113" i="2"/>
  <c r="O113" i="2"/>
  <c r="C113" i="2"/>
  <c r="M113" i="2"/>
  <c r="H113" i="2"/>
  <c r="F113" i="2"/>
  <c r="N113" i="2"/>
  <c r="B113" i="2"/>
  <c r="S113" i="2"/>
  <c r="K113" i="2"/>
  <c r="I113" i="2"/>
  <c r="P113" i="2"/>
  <c r="Q113" i="2"/>
  <c r="J113" i="2"/>
  <c r="R113" i="2"/>
  <c r="A114" i="2" l="1"/>
  <c r="F114" i="2"/>
  <c r="I114" i="2"/>
  <c r="Q114" i="2"/>
  <c r="D114" i="2"/>
  <c r="E114" i="2"/>
  <c r="C114" i="2"/>
  <c r="S114" i="2"/>
  <c r="P114" i="2"/>
  <c r="N114" i="2"/>
  <c r="A115" i="2" l="1"/>
  <c r="Q115" i="2"/>
  <c r="K114" i="2"/>
  <c r="C115" i="2"/>
  <c r="N115" i="2"/>
  <c r="M115" i="2"/>
  <c r="E115" i="2"/>
  <c r="D115" i="2"/>
  <c r="R115" i="2"/>
  <c r="B114" i="2"/>
  <c r="J115" i="2"/>
  <c r="O115" i="2"/>
  <c r="S115" i="2"/>
  <c r="K115" i="2"/>
  <c r="L115" i="2"/>
  <c r="H115" i="2"/>
  <c r="L114" i="2"/>
  <c r="P115" i="2"/>
  <c r="F115" i="2"/>
  <c r="O114" i="2"/>
  <c r="H114" i="2"/>
  <c r="B115" i="2"/>
  <c r="R114" i="2"/>
  <c r="I115" i="2"/>
  <c r="J114" i="2"/>
  <c r="M114" i="2"/>
  <c r="A116" i="2" l="1"/>
  <c r="B116" i="2"/>
  <c r="Q116" i="2"/>
  <c r="R116" i="2"/>
  <c r="M116" i="2"/>
  <c r="N116" i="2"/>
  <c r="L116" i="2"/>
  <c r="H116" i="2"/>
  <c r="E116" i="2"/>
  <c r="D116" i="2"/>
  <c r="S116" i="2"/>
  <c r="C116" i="2"/>
  <c r="K116" i="2"/>
  <c r="F116" i="2"/>
  <c r="I116" i="2"/>
  <c r="O116" i="2"/>
  <c r="J116" i="2"/>
  <c r="P116" i="2"/>
  <c r="A117" i="2" l="1"/>
  <c r="I117" i="2"/>
  <c r="J117" i="2"/>
  <c r="N117" i="2"/>
  <c r="L117" i="2"/>
  <c r="B117" i="2"/>
  <c r="M117" i="2"/>
  <c r="C117" i="2"/>
  <c r="H117" i="2"/>
  <c r="E117" i="2"/>
  <c r="O117" i="2"/>
  <c r="D117" i="2"/>
  <c r="S117" i="2"/>
  <c r="Q117" i="2"/>
  <c r="F117" i="2"/>
  <c r="R117" i="2"/>
  <c r="K117" i="2"/>
  <c r="P117" i="2"/>
  <c r="A118" i="2" l="1"/>
  <c r="P118" i="2"/>
  <c r="M118" i="2"/>
  <c r="B118" i="2"/>
  <c r="N118" i="2"/>
  <c r="I118" i="2"/>
  <c r="K118" i="2"/>
  <c r="H118" i="2"/>
  <c r="L118" i="2"/>
  <c r="O118" i="2"/>
  <c r="S118" i="2"/>
  <c r="C118" i="2"/>
  <c r="E118" i="2"/>
  <c r="D118" i="2"/>
  <c r="F118" i="2"/>
  <c r="J118" i="2"/>
  <c r="Q118" i="2"/>
  <c r="R118" i="2"/>
  <c r="A119" i="2" l="1"/>
  <c r="E119" i="2"/>
  <c r="O119" i="2"/>
  <c r="P119" i="2"/>
  <c r="J119" i="2"/>
  <c r="F119" i="2"/>
  <c r="S119" i="2"/>
  <c r="H119" i="2"/>
  <c r="M119" i="2"/>
  <c r="N119" i="2"/>
  <c r="L119" i="2"/>
  <c r="Q119" i="2"/>
  <c r="R119" i="2"/>
  <c r="B119" i="2"/>
  <c r="D119" i="2"/>
  <c r="C119" i="2"/>
  <c r="I119" i="2"/>
  <c r="K119" i="2"/>
  <c r="A120" i="2" l="1"/>
  <c r="J120" i="2"/>
  <c r="F120" i="2"/>
  <c r="M120" i="2"/>
  <c r="O120" i="2"/>
  <c r="E120" i="2"/>
  <c r="R120" i="2"/>
  <c r="Q120" i="2"/>
  <c r="C120" i="2"/>
  <c r="B120" i="2"/>
  <c r="S120" i="2"/>
  <c r="I120" i="2"/>
  <c r="N120" i="2"/>
  <c r="P120" i="2"/>
  <c r="H120" i="2"/>
  <c r="L120" i="2"/>
  <c r="K120" i="2"/>
  <c r="D120" i="2"/>
  <c r="A121" i="2" l="1"/>
  <c r="H121" i="2"/>
  <c r="L121" i="2"/>
  <c r="S121" i="2"/>
  <c r="E121" i="2"/>
  <c r="K121" i="2"/>
  <c r="F121" i="2"/>
  <c r="C121" i="2"/>
  <c r="B121" i="2"/>
  <c r="M121" i="2"/>
  <c r="J121" i="2"/>
  <c r="I121" i="2"/>
  <c r="O121" i="2"/>
  <c r="Q121" i="2"/>
  <c r="D121" i="2"/>
  <c r="N121" i="2"/>
  <c r="P121" i="2"/>
  <c r="R121" i="2"/>
  <c r="A122" i="2" l="1"/>
  <c r="Q122" i="2"/>
  <c r="E122" i="2"/>
  <c r="I122" i="2"/>
  <c r="R122" i="2"/>
  <c r="J122" i="2"/>
  <c r="H122" i="2"/>
  <c r="N122" i="2"/>
  <c r="P122" i="2"/>
  <c r="B122" i="2"/>
  <c r="K122" i="2"/>
  <c r="D122" i="2"/>
  <c r="S122" i="2"/>
  <c r="M122" i="2"/>
  <c r="C122" i="2"/>
  <c r="O122" i="2"/>
  <c r="L122" i="2"/>
  <c r="F122" i="2"/>
  <c r="A123" i="2" l="1"/>
  <c r="P123" i="2"/>
  <c r="L123" i="2"/>
  <c r="C123" i="2"/>
  <c r="N123" i="2"/>
  <c r="H123" i="2"/>
  <c r="K123" i="2"/>
  <c r="I123" i="2"/>
  <c r="M123" i="2"/>
  <c r="S123" i="2"/>
  <c r="J123" i="2"/>
  <c r="E123" i="2"/>
  <c r="D123" i="2"/>
  <c r="O123" i="2"/>
  <c r="F123" i="2"/>
  <c r="Q123" i="2"/>
  <c r="R123" i="2"/>
  <c r="B123" i="2"/>
  <c r="A124" i="2" l="1"/>
  <c r="H124" i="2"/>
  <c r="M124" i="2"/>
  <c r="L124" i="2"/>
  <c r="N124" i="2"/>
  <c r="K124" i="2"/>
  <c r="R124" i="2"/>
  <c r="E124" i="2"/>
  <c r="S124" i="2"/>
  <c r="D124" i="2"/>
  <c r="P124" i="2"/>
  <c r="I124" i="2"/>
  <c r="O124" i="2"/>
  <c r="J124" i="2"/>
  <c r="Q124" i="2"/>
  <c r="C124" i="2"/>
  <c r="F124" i="2"/>
  <c r="B124" i="2"/>
  <c r="A125" i="2" l="1"/>
  <c r="E125" i="2"/>
  <c r="I125" i="2"/>
  <c r="K125" i="2"/>
  <c r="M125" i="2"/>
  <c r="B125" i="2"/>
  <c r="N125" i="2"/>
  <c r="A126" i="2" l="1"/>
  <c r="F125" i="2"/>
  <c r="L125" i="2"/>
  <c r="D125" i="2"/>
  <c r="S125" i="2"/>
  <c r="O125" i="2"/>
  <c r="J125" i="2"/>
  <c r="R126" i="2"/>
  <c r="P125" i="2"/>
  <c r="Q125" i="2"/>
  <c r="R125" i="2"/>
  <c r="H125" i="2"/>
  <c r="I126" i="2"/>
  <c r="C125" i="2"/>
  <c r="J126" i="2"/>
  <c r="Z103" i="2" l="1"/>
  <c r="X103" i="2"/>
  <c r="AA103" i="2"/>
  <c r="A127" i="2"/>
  <c r="J11" i="3"/>
  <c r="I127" i="2"/>
  <c r="D127" i="2"/>
  <c r="M126" i="2"/>
  <c r="M127" i="2"/>
  <c r="H126" i="2"/>
  <c r="N127" i="2"/>
  <c r="H127" i="2"/>
  <c r="D126" i="2"/>
  <c r="S126" i="2"/>
  <c r="S127" i="2"/>
  <c r="F126" i="2"/>
  <c r="L127" i="2"/>
  <c r="J127" i="2"/>
  <c r="K126" i="2"/>
  <c r="O126" i="2"/>
  <c r="R127" i="2"/>
  <c r="E127" i="2"/>
  <c r="I11" i="3"/>
  <c r="N126" i="2"/>
  <c r="C127" i="2"/>
  <c r="C126" i="2"/>
  <c r="Q127" i="2"/>
  <c r="L126" i="2"/>
  <c r="P127" i="2"/>
  <c r="P126" i="2"/>
  <c r="O127" i="2"/>
  <c r="B126" i="2"/>
  <c r="F127" i="2"/>
  <c r="Q126" i="2"/>
  <c r="K127" i="2"/>
  <c r="B127" i="2"/>
  <c r="E126" i="2"/>
  <c r="AC103" i="2" l="1"/>
  <c r="V103" i="2"/>
  <c r="Y103" i="2"/>
  <c r="W103" i="2"/>
  <c r="AD103" i="2"/>
  <c r="AE103" i="2"/>
  <c r="AB103" i="2"/>
  <c r="U103" i="2"/>
  <c r="AH103" i="2"/>
  <c r="A128" i="2"/>
  <c r="S128" i="2"/>
  <c r="E128" i="2"/>
  <c r="D11" i="3"/>
  <c r="O128" i="2"/>
  <c r="AF103" i="2"/>
  <c r="L11" i="3"/>
  <c r="F11" i="3"/>
  <c r="K11" i="3"/>
  <c r="M11" i="3"/>
  <c r="I128" i="2"/>
  <c r="K128" i="2"/>
  <c r="C12" i="3"/>
  <c r="F128" i="2"/>
  <c r="M128" i="2"/>
  <c r="Q11" i="3"/>
  <c r="Q128" i="2"/>
  <c r="H11" i="3"/>
  <c r="P128" i="2"/>
  <c r="D128" i="2"/>
  <c r="E11" i="3"/>
  <c r="R128" i="2"/>
  <c r="L128" i="2"/>
  <c r="N128" i="2"/>
  <c r="J128" i="2"/>
  <c r="B128" i="2"/>
  <c r="B12" i="3"/>
  <c r="H128" i="2"/>
  <c r="N11" i="3"/>
  <c r="C128" i="2"/>
  <c r="AJ103" i="2"/>
  <c r="A129" i="2" l="1"/>
  <c r="I129" i="2"/>
  <c r="AG103" i="2"/>
  <c r="E129" i="2"/>
  <c r="L129" i="2"/>
  <c r="S11" i="3"/>
  <c r="C129" i="2"/>
  <c r="J129" i="2"/>
  <c r="D129" i="2"/>
  <c r="K129" i="2"/>
  <c r="F129" i="2"/>
  <c r="Q129" i="2"/>
  <c r="B129" i="2"/>
  <c r="O11" i="3"/>
  <c r="H129" i="2"/>
  <c r="P129" i="2"/>
  <c r="S129" i="2"/>
  <c r="R129" i="2"/>
  <c r="AI103" i="2"/>
  <c r="N129" i="2"/>
  <c r="C71" i="3" l="1"/>
  <c r="A130" i="2"/>
  <c r="J130" i="2"/>
  <c r="H130" i="2"/>
  <c r="F130" i="2"/>
  <c r="N130" i="2"/>
  <c r="O130" i="2"/>
  <c r="B130" i="2"/>
  <c r="O129" i="2"/>
  <c r="M130" i="2"/>
  <c r="M129" i="2"/>
  <c r="D130" i="2"/>
  <c r="R130" i="2"/>
  <c r="E130" i="2"/>
  <c r="Q130" i="2"/>
  <c r="L130" i="2"/>
  <c r="R11" i="3"/>
  <c r="S130" i="2"/>
  <c r="K130" i="2"/>
  <c r="P130" i="2"/>
  <c r="C130" i="2"/>
  <c r="P11" i="3"/>
  <c r="I130" i="2"/>
  <c r="B71" i="3" l="1"/>
  <c r="A131" i="2"/>
  <c r="J131" i="2"/>
  <c r="P131" i="2"/>
  <c r="S131" i="2"/>
  <c r="F131" i="2"/>
  <c r="O131" i="2"/>
  <c r="H131" i="2"/>
  <c r="R131" i="2"/>
  <c r="M131" i="2"/>
  <c r="B131" i="2"/>
  <c r="L131" i="2"/>
  <c r="Q131" i="2"/>
  <c r="E131" i="2"/>
  <c r="N131" i="2"/>
  <c r="K131" i="2"/>
  <c r="I131" i="2"/>
  <c r="D131" i="2"/>
  <c r="C131" i="2"/>
  <c r="A132" i="2" l="1"/>
  <c r="P132" i="2"/>
  <c r="H132" i="2"/>
  <c r="K132" i="2"/>
  <c r="L132" i="2"/>
  <c r="M132" i="2"/>
  <c r="C132" i="2"/>
  <c r="D132" i="2"/>
  <c r="F132" i="2"/>
  <c r="Q132" i="2"/>
  <c r="O132" i="2"/>
  <c r="N132" i="2"/>
  <c r="B132" i="2"/>
  <c r="I132" i="2"/>
  <c r="J132" i="2"/>
  <c r="E132" i="2"/>
  <c r="S132" i="2"/>
  <c r="R132" i="2"/>
  <c r="A133" i="2" l="1"/>
  <c r="R133" i="2"/>
  <c r="D133" i="2"/>
  <c r="P133" i="2"/>
  <c r="J133" i="2"/>
  <c r="F133" i="2"/>
  <c r="K133" i="2"/>
  <c r="Q133" i="2"/>
  <c r="I133" i="2"/>
  <c r="L133" i="2"/>
  <c r="C133" i="2"/>
  <c r="M133" i="2"/>
  <c r="E133" i="2"/>
  <c r="H133" i="2"/>
  <c r="S133" i="2"/>
  <c r="B133" i="2"/>
  <c r="O133" i="2"/>
  <c r="N133" i="2"/>
  <c r="A134" i="2" l="1"/>
  <c r="I134" i="2"/>
  <c r="K134" i="2"/>
  <c r="P134" i="2"/>
  <c r="L134" i="2"/>
  <c r="E134" i="2"/>
  <c r="N134" i="2"/>
  <c r="H134" i="2"/>
  <c r="B134" i="2"/>
  <c r="M134" i="2"/>
  <c r="C134" i="2"/>
  <c r="D134" i="2"/>
  <c r="F134" i="2"/>
  <c r="J134" i="2"/>
  <c r="Q134" i="2"/>
  <c r="R134" i="2"/>
  <c r="S134" i="2"/>
  <c r="A135" i="2" l="1"/>
  <c r="O134" i="2"/>
  <c r="I135" i="2"/>
  <c r="B135" i="2"/>
  <c r="K135" i="2"/>
  <c r="J135" i="2"/>
  <c r="H135" i="2"/>
  <c r="R135" i="2"/>
  <c r="N135" i="2"/>
  <c r="L135" i="2"/>
  <c r="D135" i="2"/>
  <c r="O135" i="2"/>
  <c r="M135" i="2"/>
  <c r="S135" i="2"/>
  <c r="Q135" i="2"/>
  <c r="C135" i="2"/>
  <c r="P135" i="2"/>
  <c r="F135" i="2"/>
  <c r="E135" i="2"/>
  <c r="A136" i="2" l="1"/>
  <c r="Q136" i="2"/>
  <c r="C136" i="2"/>
  <c r="H136" i="2"/>
  <c r="M136" i="2"/>
  <c r="E136" i="2"/>
  <c r="D136" i="2"/>
  <c r="B136" i="2"/>
  <c r="P136" i="2"/>
  <c r="K136" i="2"/>
  <c r="S136" i="2"/>
  <c r="O136" i="2"/>
  <c r="R136" i="2"/>
  <c r="F136" i="2"/>
  <c r="L136" i="2"/>
  <c r="N136" i="2"/>
  <c r="I136" i="2"/>
  <c r="J136" i="2"/>
  <c r="A137" i="2" l="1"/>
  <c r="I137" i="2"/>
  <c r="P137" i="2"/>
  <c r="R137" i="2"/>
  <c r="J137" i="2"/>
  <c r="Q137" i="2"/>
  <c r="K137" i="2"/>
  <c r="N137" i="2"/>
  <c r="C137" i="2"/>
  <c r="H137" i="2"/>
  <c r="B137" i="2"/>
  <c r="S137" i="2"/>
  <c r="D137" i="2"/>
  <c r="O137" i="2"/>
  <c r="E137" i="2"/>
  <c r="M137" i="2"/>
  <c r="L137" i="2"/>
  <c r="F137" i="2"/>
  <c r="A138" i="2" l="1"/>
  <c r="E138" i="2"/>
  <c r="Q138" i="2"/>
  <c r="I138" i="2"/>
  <c r="O138" i="2"/>
  <c r="H138" i="2"/>
  <c r="L138" i="2"/>
  <c r="R138" i="2"/>
  <c r="M138" i="2"/>
  <c r="F138" i="2"/>
  <c r="B138" i="2"/>
  <c r="S138" i="2"/>
  <c r="J138" i="2"/>
  <c r="P138" i="2"/>
  <c r="N138" i="2"/>
  <c r="K138" i="2"/>
  <c r="C138" i="2"/>
  <c r="D138" i="2"/>
  <c r="A139" i="2" l="1"/>
  <c r="B139" i="2"/>
  <c r="M139" i="2"/>
  <c r="I139" i="2"/>
  <c r="F139" i="2"/>
  <c r="O139" i="2"/>
  <c r="K139" i="2"/>
  <c r="P139" i="2"/>
  <c r="J139" i="2"/>
  <c r="R139" i="2"/>
  <c r="S139" i="2"/>
  <c r="H139" i="2"/>
  <c r="L139" i="2"/>
  <c r="E139" i="2"/>
  <c r="D139" i="2"/>
  <c r="Q139" i="2"/>
  <c r="A140" i="2" l="1"/>
  <c r="O140" i="2"/>
  <c r="L140" i="2"/>
  <c r="I140" i="2"/>
  <c r="E140" i="2"/>
  <c r="M140" i="2"/>
  <c r="S140" i="2"/>
  <c r="K140" i="2"/>
  <c r="P140" i="2"/>
  <c r="B140" i="2"/>
  <c r="C139" i="2"/>
  <c r="D140" i="2"/>
  <c r="N139" i="2"/>
  <c r="J140" i="2"/>
  <c r="C140" i="2"/>
  <c r="A141" i="2" l="1"/>
  <c r="N140" i="2"/>
  <c r="N141" i="2"/>
  <c r="Q140" i="2"/>
  <c r="R140" i="2"/>
  <c r="I141" i="2"/>
  <c r="H141" i="2"/>
  <c r="F140" i="2"/>
  <c r="J141" i="2"/>
  <c r="P141" i="2"/>
  <c r="L141" i="2"/>
  <c r="K141" i="2"/>
  <c r="H140" i="2"/>
  <c r="D141" i="2"/>
  <c r="A142" i="2" l="1"/>
  <c r="S141" i="2"/>
  <c r="C142" i="2"/>
  <c r="O142" i="2"/>
  <c r="B141" i="2"/>
  <c r="R141" i="2"/>
  <c r="E142" i="2"/>
  <c r="F141" i="2"/>
  <c r="O141" i="2"/>
  <c r="K142" i="2"/>
  <c r="E141" i="2"/>
  <c r="S142" i="2"/>
  <c r="I142" i="2"/>
  <c r="B142" i="2"/>
  <c r="Q142" i="2"/>
  <c r="M142" i="2"/>
  <c r="D142" i="2"/>
  <c r="Q141" i="2"/>
  <c r="M141" i="2"/>
  <c r="L142" i="2"/>
  <c r="P142" i="2"/>
  <c r="H142" i="2"/>
  <c r="F142" i="2"/>
  <c r="J142" i="2"/>
  <c r="C141" i="2"/>
  <c r="N142" i="2"/>
  <c r="R142" i="2"/>
  <c r="A143" i="2" l="1"/>
  <c r="F143" i="2"/>
  <c r="H143" i="2"/>
  <c r="P143" i="2"/>
  <c r="S143" i="2"/>
  <c r="M143" i="2"/>
  <c r="B143" i="2"/>
  <c r="E143" i="2"/>
  <c r="K143" i="2"/>
  <c r="O143" i="2"/>
  <c r="L143" i="2"/>
  <c r="N143" i="2"/>
  <c r="J143" i="2"/>
  <c r="C143" i="2"/>
  <c r="Q143" i="2"/>
  <c r="I143" i="2"/>
  <c r="D143" i="2"/>
  <c r="R143" i="2"/>
  <c r="A144" i="2" l="1"/>
  <c r="F144" i="2"/>
  <c r="R144" i="2"/>
  <c r="O144" i="2"/>
  <c r="E144" i="2"/>
  <c r="L144" i="2"/>
  <c r="D144" i="2"/>
  <c r="C144" i="2"/>
  <c r="N144" i="2"/>
  <c r="J144" i="2"/>
  <c r="Q144" i="2"/>
  <c r="P144" i="2"/>
  <c r="H144" i="2"/>
  <c r="B144" i="2"/>
  <c r="S144" i="2"/>
  <c r="I144" i="2"/>
  <c r="K144" i="2"/>
  <c r="M144" i="2"/>
  <c r="A145" i="2" l="1"/>
  <c r="N145" i="2"/>
  <c r="I145" i="2"/>
  <c r="E145" i="2"/>
  <c r="P145" i="2"/>
  <c r="F145" i="2"/>
  <c r="O145" i="2"/>
  <c r="R145" i="2"/>
  <c r="S145" i="2"/>
  <c r="Q145" i="2"/>
  <c r="J145" i="2"/>
  <c r="K145" i="2"/>
  <c r="B145" i="2"/>
  <c r="L145" i="2"/>
  <c r="M145" i="2"/>
  <c r="D145" i="2"/>
  <c r="C145" i="2"/>
  <c r="A146" i="2" l="1"/>
  <c r="H145" i="2"/>
  <c r="B146" i="2"/>
  <c r="K146" i="2"/>
  <c r="O146" i="2"/>
  <c r="A147" i="2" l="1"/>
  <c r="S146" i="2"/>
  <c r="N146" i="2"/>
  <c r="Q146" i="2"/>
  <c r="R146" i="2"/>
  <c r="P147" i="2"/>
  <c r="Q147" i="2"/>
  <c r="I146" i="2"/>
  <c r="L146" i="2"/>
  <c r="D146" i="2"/>
  <c r="E146" i="2"/>
  <c r="M146" i="2"/>
  <c r="H146" i="2"/>
  <c r="P146" i="2"/>
  <c r="I147" i="2"/>
  <c r="F146" i="2"/>
  <c r="J146" i="2"/>
  <c r="C146" i="2"/>
  <c r="O147" i="2"/>
  <c r="A148" i="2" l="1"/>
  <c r="L147" i="2"/>
  <c r="B147" i="2"/>
  <c r="C147" i="2"/>
  <c r="F147" i="2"/>
  <c r="S147" i="2"/>
  <c r="C148" i="2"/>
  <c r="D147" i="2"/>
  <c r="E147" i="2"/>
  <c r="N147" i="2"/>
  <c r="M147" i="2"/>
  <c r="R147" i="2"/>
  <c r="J147" i="2"/>
  <c r="K147" i="2"/>
  <c r="H147" i="2"/>
  <c r="A149" i="2" l="1"/>
  <c r="Q148" i="2"/>
  <c r="J148" i="2"/>
  <c r="R148" i="2"/>
  <c r="Q149" i="2"/>
  <c r="P148" i="2"/>
  <c r="E148" i="2"/>
  <c r="F149" i="2"/>
  <c r="I148" i="2"/>
  <c r="F148" i="2"/>
  <c r="S148" i="2"/>
  <c r="C149" i="2"/>
  <c r="N149" i="2"/>
  <c r="D149" i="2"/>
  <c r="K148" i="2"/>
  <c r="H149" i="2"/>
  <c r="S149" i="2"/>
  <c r="J149" i="2"/>
  <c r="I149" i="2"/>
  <c r="L149" i="2"/>
  <c r="L148" i="2"/>
  <c r="R149" i="2"/>
  <c r="P149" i="2"/>
  <c r="M149" i="2"/>
  <c r="K149" i="2"/>
  <c r="O148" i="2"/>
  <c r="N148" i="2"/>
  <c r="M148" i="2"/>
  <c r="B148" i="2"/>
  <c r="E149" i="2"/>
  <c r="B149" i="2"/>
  <c r="D148" i="2"/>
  <c r="O149" i="2"/>
  <c r="H148" i="2"/>
  <c r="A150" i="2" l="1"/>
  <c r="N150" i="2"/>
  <c r="O150" i="2"/>
  <c r="D150" i="2"/>
  <c r="Q150" i="2"/>
  <c r="C150" i="2"/>
  <c r="P150" i="2"/>
  <c r="K150" i="2"/>
  <c r="I150" i="2"/>
  <c r="B150" i="2"/>
  <c r="R150" i="2"/>
  <c r="L150" i="2"/>
  <c r="M150" i="2"/>
  <c r="S150" i="2"/>
  <c r="F150" i="2"/>
  <c r="E150" i="2"/>
  <c r="J150" i="2"/>
  <c r="H150" i="2"/>
  <c r="AC127" i="2" l="1"/>
  <c r="AB127" i="2"/>
  <c r="AD127" i="2"/>
  <c r="Z127" i="2"/>
  <c r="AE127" i="2"/>
  <c r="X127" i="2"/>
  <c r="Y127" i="2"/>
  <c r="W127" i="2"/>
  <c r="V127" i="2"/>
  <c r="AH127" i="2"/>
  <c r="AA127" i="2"/>
  <c r="U127" i="2"/>
  <c r="A151" i="2"/>
  <c r="S151" i="2"/>
  <c r="D151" i="2"/>
  <c r="I151" i="2"/>
  <c r="D12" i="3"/>
  <c r="H12" i="3"/>
  <c r="E12" i="3"/>
  <c r="M12" i="3"/>
  <c r="AJ127" i="2"/>
  <c r="F12" i="3"/>
  <c r="P151" i="2"/>
  <c r="C151" i="2"/>
  <c r="M151" i="2"/>
  <c r="N12" i="3"/>
  <c r="F151" i="2"/>
  <c r="O151" i="2"/>
  <c r="Q12" i="3"/>
  <c r="J12" i="3"/>
  <c r="N151" i="2"/>
  <c r="B151" i="2"/>
  <c r="H151" i="2"/>
  <c r="R151" i="2"/>
  <c r="L151" i="2"/>
  <c r="E151" i="2"/>
  <c r="Q151" i="2"/>
  <c r="K12" i="3"/>
  <c r="I12" i="3"/>
  <c r="K151" i="2"/>
  <c r="L12" i="3"/>
  <c r="J151" i="2"/>
  <c r="AF127" i="2"/>
  <c r="A152" i="2" l="1"/>
  <c r="C13" i="3"/>
  <c r="I152" i="2"/>
  <c r="S12" i="3"/>
  <c r="M152" i="2"/>
  <c r="C152" i="2"/>
  <c r="AG127" i="2"/>
  <c r="H152" i="2"/>
  <c r="R152" i="2"/>
  <c r="D152" i="2"/>
  <c r="F152" i="2"/>
  <c r="E152" i="2"/>
  <c r="L152" i="2"/>
  <c r="O12" i="3"/>
  <c r="AI127" i="2"/>
  <c r="B13" i="3"/>
  <c r="J152" i="2"/>
  <c r="O152" i="2"/>
  <c r="P152" i="2"/>
  <c r="R12" i="3"/>
  <c r="S152" i="2"/>
  <c r="B152" i="2"/>
  <c r="N152" i="2"/>
  <c r="Q152" i="2"/>
  <c r="K152" i="2"/>
  <c r="C72" i="3" l="1"/>
  <c r="A153" i="2"/>
  <c r="Q153" i="2"/>
  <c r="E153" i="2"/>
  <c r="F153" i="2"/>
  <c r="J153" i="2"/>
  <c r="H153" i="2"/>
  <c r="P12" i="3"/>
  <c r="O153" i="2"/>
  <c r="L153" i="2"/>
  <c r="C153" i="2"/>
  <c r="S153" i="2"/>
  <c r="R153" i="2"/>
  <c r="M153" i="2"/>
  <c r="B153" i="2"/>
  <c r="K153" i="2"/>
  <c r="D153" i="2"/>
  <c r="N153" i="2"/>
  <c r="I153" i="2"/>
  <c r="P153" i="2"/>
  <c r="B72" i="3" l="1"/>
  <c r="A154" i="2"/>
  <c r="R154" i="2"/>
  <c r="M154" i="2"/>
  <c r="O154" i="2"/>
  <c r="B154" i="2"/>
  <c r="J154" i="2"/>
  <c r="S154" i="2"/>
  <c r="A155" i="2" l="1"/>
  <c r="B155" i="2"/>
  <c r="C154" i="2"/>
  <c r="P155" i="2"/>
  <c r="F154" i="2"/>
  <c r="Q155" i="2"/>
  <c r="E154" i="2"/>
  <c r="S155" i="2"/>
  <c r="L154" i="2"/>
  <c r="H154" i="2"/>
  <c r="L155" i="2"/>
  <c r="N155" i="2"/>
  <c r="D154" i="2"/>
  <c r="J155" i="2"/>
  <c r="K155" i="2"/>
  <c r="H155" i="2"/>
  <c r="R155" i="2"/>
  <c r="K154" i="2"/>
  <c r="O155" i="2"/>
  <c r="F155" i="2"/>
  <c r="N154" i="2"/>
  <c r="Q154" i="2"/>
  <c r="I154" i="2"/>
  <c r="P154" i="2"/>
  <c r="A156" i="2" l="1"/>
  <c r="C155" i="2"/>
  <c r="N156" i="2"/>
  <c r="L156" i="2"/>
  <c r="I155" i="2"/>
  <c r="M155" i="2"/>
  <c r="E155" i="2"/>
  <c r="D155" i="2"/>
  <c r="A157" i="2" l="1"/>
  <c r="I157" i="2"/>
  <c r="F156" i="2"/>
  <c r="K157" i="2"/>
  <c r="D157" i="2"/>
  <c r="F157" i="2"/>
  <c r="K156" i="2"/>
  <c r="E156" i="2"/>
  <c r="H156" i="2"/>
  <c r="H157" i="2"/>
  <c r="E157" i="2"/>
  <c r="B156" i="2"/>
  <c r="O157" i="2"/>
  <c r="J156" i="2"/>
  <c r="R157" i="2"/>
  <c r="L157" i="2"/>
  <c r="P156" i="2"/>
  <c r="J157" i="2"/>
  <c r="O156" i="2"/>
  <c r="M157" i="2"/>
  <c r="S157" i="2"/>
  <c r="I156" i="2"/>
  <c r="Q157" i="2"/>
  <c r="Q156" i="2"/>
  <c r="C157" i="2"/>
  <c r="B157" i="2"/>
  <c r="R156" i="2"/>
  <c r="M156" i="2"/>
  <c r="D156" i="2"/>
  <c r="N157" i="2"/>
  <c r="P157" i="2"/>
  <c r="S156" i="2"/>
  <c r="C156" i="2"/>
  <c r="A158" i="2" l="1"/>
  <c r="R158" i="2"/>
  <c r="S158" i="2"/>
  <c r="E158" i="2"/>
  <c r="B158" i="2"/>
  <c r="Q158" i="2"/>
  <c r="C158" i="2"/>
  <c r="P158" i="2"/>
  <c r="D158" i="2"/>
  <c r="H158" i="2"/>
  <c r="I158" i="2"/>
  <c r="L158" i="2"/>
  <c r="F158" i="2"/>
  <c r="O158" i="2"/>
  <c r="M158" i="2"/>
  <c r="J158" i="2"/>
  <c r="N158" i="2"/>
  <c r="K158" i="2"/>
  <c r="A159" i="2" l="1"/>
  <c r="O159" i="2"/>
  <c r="B159" i="2"/>
  <c r="L159" i="2"/>
  <c r="H159" i="2"/>
  <c r="E159" i="2"/>
  <c r="Q159" i="2"/>
  <c r="S159" i="2"/>
  <c r="M159" i="2"/>
  <c r="D159" i="2"/>
  <c r="P159" i="2"/>
  <c r="K159" i="2"/>
  <c r="N159" i="2"/>
  <c r="R159" i="2"/>
  <c r="C159" i="2"/>
  <c r="J159" i="2"/>
  <c r="F159" i="2"/>
  <c r="I159" i="2"/>
  <c r="A160" i="2" l="1"/>
  <c r="I160" i="2"/>
  <c r="Q160" i="2"/>
  <c r="K160" i="2"/>
  <c r="L160" i="2"/>
  <c r="O160" i="2"/>
  <c r="D160" i="2"/>
  <c r="M160" i="2"/>
  <c r="S160" i="2"/>
  <c r="C160" i="2"/>
  <c r="R160" i="2"/>
  <c r="N160" i="2"/>
  <c r="P160" i="2"/>
  <c r="J160" i="2"/>
  <c r="E160" i="2"/>
  <c r="H160" i="2"/>
  <c r="F160" i="2"/>
  <c r="B160" i="2"/>
  <c r="A161" i="2" l="1"/>
  <c r="J161" i="2"/>
  <c r="K161" i="2"/>
  <c r="L161" i="2"/>
  <c r="H161" i="2"/>
  <c r="O161" i="2"/>
  <c r="R161" i="2"/>
  <c r="I161" i="2"/>
  <c r="Q161" i="2"/>
  <c r="C161" i="2"/>
  <c r="P161" i="2"/>
  <c r="N161" i="2"/>
  <c r="E161" i="2"/>
  <c r="F161" i="2"/>
  <c r="D161" i="2"/>
  <c r="B161" i="2"/>
  <c r="M161" i="2"/>
  <c r="S161" i="2"/>
  <c r="A162" i="2" l="1"/>
  <c r="N162" i="2"/>
  <c r="R162" i="2"/>
  <c r="H162" i="2"/>
  <c r="P162" i="2"/>
  <c r="M162" i="2"/>
  <c r="Q162" i="2"/>
  <c r="S162" i="2"/>
  <c r="L162" i="2"/>
  <c r="J162" i="2"/>
  <c r="D162" i="2"/>
  <c r="I162" i="2"/>
  <c r="C162" i="2"/>
  <c r="K162" i="2"/>
  <c r="O162" i="2"/>
  <c r="F162" i="2"/>
  <c r="E162" i="2"/>
  <c r="B162" i="2"/>
  <c r="A163" i="2" l="1"/>
  <c r="J163" i="2"/>
  <c r="D163" i="2"/>
  <c r="M163" i="2"/>
  <c r="P163" i="2"/>
  <c r="O163" i="2"/>
  <c r="E163" i="2"/>
  <c r="Q163" i="2"/>
  <c r="N163" i="2"/>
  <c r="C163" i="2"/>
  <c r="F163" i="2"/>
  <c r="K163" i="2"/>
  <c r="R163" i="2"/>
  <c r="H163" i="2"/>
  <c r="L163" i="2"/>
  <c r="I163" i="2"/>
  <c r="B163" i="2"/>
  <c r="S163" i="2"/>
  <c r="A164" i="2" l="1"/>
  <c r="Q164" i="2"/>
  <c r="K164" i="2"/>
  <c r="N164" i="2"/>
  <c r="E164" i="2"/>
  <c r="F164" i="2"/>
  <c r="P164" i="2"/>
  <c r="L164" i="2"/>
  <c r="J164" i="2"/>
  <c r="O164" i="2"/>
  <c r="R164" i="2"/>
  <c r="M164" i="2"/>
  <c r="S164" i="2"/>
  <c r="C164" i="2"/>
  <c r="D164" i="2"/>
  <c r="H164" i="2"/>
  <c r="B164" i="2"/>
  <c r="I164" i="2"/>
  <c r="A165" i="2" l="1"/>
  <c r="F165" i="2"/>
  <c r="C165" i="2"/>
  <c r="H165" i="2"/>
  <c r="M165" i="2"/>
  <c r="A166" i="2" l="1"/>
  <c r="D165" i="2"/>
  <c r="N166" i="2"/>
  <c r="P165" i="2"/>
  <c r="J165" i="2"/>
  <c r="K166" i="2"/>
  <c r="L166" i="2"/>
  <c r="L165" i="2"/>
  <c r="O165" i="2"/>
  <c r="I166" i="2"/>
  <c r="I165" i="2"/>
  <c r="N165" i="2"/>
  <c r="B165" i="2"/>
  <c r="E165" i="2"/>
  <c r="K165" i="2"/>
  <c r="S165" i="2"/>
  <c r="H166" i="2"/>
  <c r="B166" i="2"/>
  <c r="F166" i="2"/>
  <c r="Q165" i="2"/>
  <c r="R166" i="2"/>
  <c r="R165" i="2"/>
  <c r="A167" i="2" l="1"/>
  <c r="S167" i="2"/>
  <c r="P166" i="2"/>
  <c r="M166" i="2"/>
  <c r="Q166" i="2"/>
  <c r="R167" i="2"/>
  <c r="E167" i="2"/>
  <c r="O166" i="2"/>
  <c r="M167" i="2"/>
  <c r="Q167" i="2"/>
  <c r="S166" i="2"/>
  <c r="F167" i="2"/>
  <c r="K167" i="2"/>
  <c r="N167" i="2"/>
  <c r="J166" i="2"/>
  <c r="J167" i="2"/>
  <c r="D166" i="2"/>
  <c r="E166" i="2"/>
  <c r="C166" i="2"/>
  <c r="A168" i="2" l="1"/>
  <c r="D168" i="2"/>
  <c r="C167" i="2"/>
  <c r="J168" i="2"/>
  <c r="R168" i="2"/>
  <c r="B167" i="2"/>
  <c r="E168" i="2"/>
  <c r="F168" i="2"/>
  <c r="O168" i="2"/>
  <c r="H167" i="2"/>
  <c r="I168" i="2"/>
  <c r="B168" i="2"/>
  <c r="Q168" i="2"/>
  <c r="H168" i="2"/>
  <c r="S168" i="2"/>
  <c r="P167" i="2"/>
  <c r="L167" i="2"/>
  <c r="I167" i="2"/>
  <c r="D167" i="2"/>
  <c r="K168" i="2"/>
  <c r="P168" i="2"/>
  <c r="M168" i="2"/>
  <c r="O167" i="2"/>
  <c r="N168" i="2"/>
  <c r="C168" i="2"/>
  <c r="A169" i="2" l="1"/>
  <c r="L168" i="2"/>
  <c r="N169" i="2"/>
  <c r="R169" i="2"/>
  <c r="P169" i="2"/>
  <c r="I169" i="2"/>
  <c r="K169" i="2"/>
  <c r="B169" i="2"/>
  <c r="A170" i="2" l="1"/>
  <c r="D169" i="2"/>
  <c r="J170" i="2"/>
  <c r="E170" i="2"/>
  <c r="Q169" i="2"/>
  <c r="C170" i="2"/>
  <c r="K170" i="2"/>
  <c r="Q170" i="2"/>
  <c r="F169" i="2"/>
  <c r="N170" i="2"/>
  <c r="B170" i="2"/>
  <c r="S170" i="2"/>
  <c r="L169" i="2"/>
  <c r="E169" i="2"/>
  <c r="M169" i="2"/>
  <c r="C169" i="2"/>
  <c r="O170" i="2"/>
  <c r="H170" i="2"/>
  <c r="J169" i="2"/>
  <c r="O169" i="2"/>
  <c r="S169" i="2"/>
  <c r="F170" i="2"/>
  <c r="D170" i="2"/>
  <c r="R170" i="2"/>
  <c r="H169" i="2"/>
  <c r="A171" i="2" l="1"/>
  <c r="L170" i="2"/>
  <c r="K171" i="2"/>
  <c r="C171" i="2"/>
  <c r="F171" i="2"/>
  <c r="S171" i="2"/>
  <c r="O171" i="2"/>
  <c r="B171" i="2"/>
  <c r="L171" i="2"/>
  <c r="I170" i="2"/>
  <c r="D171" i="2"/>
  <c r="J171" i="2"/>
  <c r="N171" i="2"/>
  <c r="M171" i="2"/>
  <c r="P170" i="2"/>
  <c r="P171" i="2"/>
  <c r="M170" i="2"/>
  <c r="A172" i="2" l="1"/>
  <c r="E171" i="2"/>
  <c r="Q171" i="2"/>
  <c r="C172" i="2"/>
  <c r="H171" i="2"/>
  <c r="M172" i="2"/>
  <c r="R171" i="2"/>
  <c r="H172" i="2"/>
  <c r="S172" i="2"/>
  <c r="K172" i="2"/>
  <c r="I171" i="2"/>
  <c r="A173" i="2" l="1"/>
  <c r="H173" i="2"/>
  <c r="I172" i="2"/>
  <c r="I173" i="2"/>
  <c r="L172" i="2"/>
  <c r="R173" i="2"/>
  <c r="N173" i="2"/>
  <c r="B172" i="2"/>
  <c r="J173" i="2"/>
  <c r="D172" i="2"/>
  <c r="N172" i="2"/>
  <c r="B173" i="2"/>
  <c r="F172" i="2"/>
  <c r="P172" i="2"/>
  <c r="J172" i="2"/>
  <c r="R172" i="2"/>
  <c r="O172" i="2"/>
  <c r="E172" i="2"/>
  <c r="Q172" i="2"/>
  <c r="A174" i="2" l="1"/>
  <c r="O173" i="2"/>
  <c r="O174" i="2"/>
  <c r="P173" i="2"/>
  <c r="M174" i="2"/>
  <c r="D173" i="2"/>
  <c r="K173" i="2"/>
  <c r="L173" i="2"/>
  <c r="M173" i="2"/>
  <c r="Q173" i="2"/>
  <c r="F173" i="2"/>
  <c r="S173" i="2"/>
  <c r="E173" i="2"/>
  <c r="C173" i="2"/>
  <c r="AD151" i="2" l="1"/>
  <c r="X151" i="2"/>
  <c r="A175" i="2"/>
  <c r="K174" i="2"/>
  <c r="I174" i="2"/>
  <c r="B174" i="2"/>
  <c r="P174" i="2"/>
  <c r="J175" i="2"/>
  <c r="C174" i="2"/>
  <c r="L175" i="2"/>
  <c r="J174" i="2"/>
  <c r="D175" i="2"/>
  <c r="F174" i="2"/>
  <c r="R174" i="2"/>
  <c r="L174" i="2"/>
  <c r="H174" i="2"/>
  <c r="K175" i="2"/>
  <c r="M13" i="3"/>
  <c r="D174" i="2"/>
  <c r="S174" i="2"/>
  <c r="Q174" i="2"/>
  <c r="N174" i="2"/>
  <c r="E174" i="2"/>
  <c r="Y151" i="2" l="1"/>
  <c r="AB151" i="2"/>
  <c r="W151" i="2"/>
  <c r="AH151" i="2"/>
  <c r="AE151" i="2"/>
  <c r="V151" i="2"/>
  <c r="U151" i="2"/>
  <c r="AA151" i="2"/>
  <c r="AC151" i="2"/>
  <c r="Z151" i="2"/>
  <c r="A176" i="2"/>
  <c r="D176" i="2"/>
  <c r="D13" i="3"/>
  <c r="H175" i="2"/>
  <c r="Q175" i="2"/>
  <c r="Q176" i="2"/>
  <c r="B176" i="2"/>
  <c r="S175" i="2"/>
  <c r="E176" i="2"/>
  <c r="J176" i="2"/>
  <c r="I13" i="3"/>
  <c r="B175" i="2"/>
  <c r="K176" i="2"/>
  <c r="N13" i="3"/>
  <c r="O176" i="2"/>
  <c r="H13" i="3"/>
  <c r="E13" i="3"/>
  <c r="I176" i="2"/>
  <c r="J13" i="3"/>
  <c r="F175" i="2"/>
  <c r="R175" i="2"/>
  <c r="C175" i="2"/>
  <c r="O175" i="2"/>
  <c r="M176" i="2"/>
  <c r="N175" i="2"/>
  <c r="I175" i="2"/>
  <c r="E175" i="2"/>
  <c r="F13" i="3"/>
  <c r="P175" i="2"/>
  <c r="Q13" i="3"/>
  <c r="N176" i="2"/>
  <c r="M175" i="2"/>
  <c r="F176" i="2"/>
  <c r="K13" i="3"/>
  <c r="L13" i="3"/>
  <c r="AJ151" i="2"/>
  <c r="A177" i="2" l="1"/>
  <c r="S176" i="2"/>
  <c r="C176" i="2"/>
  <c r="M177" i="2"/>
  <c r="AG151" i="2"/>
  <c r="P177" i="2"/>
  <c r="B14" i="3"/>
  <c r="P176" i="2"/>
  <c r="C14" i="3"/>
  <c r="N177" i="2"/>
  <c r="L177" i="2"/>
  <c r="L176" i="2"/>
  <c r="C177" i="2"/>
  <c r="AF151" i="2"/>
  <c r="F177" i="2"/>
  <c r="AI151" i="2"/>
  <c r="R176" i="2"/>
  <c r="S13" i="3"/>
  <c r="R177" i="2"/>
  <c r="H176" i="2"/>
  <c r="C73" i="3" l="1"/>
  <c r="A178" i="2"/>
  <c r="Q177" i="2"/>
  <c r="R13" i="3"/>
  <c r="R178" i="2"/>
  <c r="S177" i="2"/>
  <c r="P13" i="3"/>
  <c r="D177" i="2"/>
  <c r="E178" i="2"/>
  <c r="O13" i="3"/>
  <c r="J178" i="2"/>
  <c r="K177" i="2"/>
  <c r="F178" i="2"/>
  <c r="E177" i="2"/>
  <c r="B177" i="2"/>
  <c r="I177" i="2"/>
  <c r="B178" i="2"/>
  <c r="O177" i="2"/>
  <c r="I178" i="2"/>
  <c r="H178" i="2"/>
  <c r="H177" i="2"/>
  <c r="J177" i="2"/>
  <c r="P178" i="2"/>
  <c r="Q178" i="2"/>
  <c r="B73" i="3" l="1"/>
  <c r="A179" i="2"/>
  <c r="N179" i="2"/>
  <c r="F179" i="2"/>
  <c r="S179" i="2"/>
  <c r="J179" i="2"/>
  <c r="O179" i="2"/>
  <c r="B179" i="2"/>
  <c r="N178" i="2"/>
  <c r="I179" i="2"/>
  <c r="Q179" i="2"/>
  <c r="E179" i="2"/>
  <c r="M178" i="2"/>
  <c r="H179" i="2"/>
  <c r="K179" i="2"/>
  <c r="K178" i="2"/>
  <c r="R179" i="2"/>
  <c r="C179" i="2"/>
  <c r="D179" i="2"/>
  <c r="O178" i="2"/>
  <c r="C178" i="2"/>
  <c r="L178" i="2"/>
  <c r="L179" i="2"/>
  <c r="M179" i="2"/>
  <c r="P179" i="2"/>
  <c r="S178" i="2"/>
  <c r="D178" i="2"/>
  <c r="A180" i="2" l="1"/>
  <c r="C180" i="2"/>
  <c r="F180" i="2"/>
  <c r="O180" i="2"/>
  <c r="Q180" i="2"/>
  <c r="N180" i="2"/>
  <c r="B180" i="2"/>
  <c r="M180" i="2"/>
  <c r="J180" i="2"/>
  <c r="D180" i="2"/>
  <c r="P180" i="2"/>
  <c r="E180" i="2"/>
  <c r="S180" i="2"/>
  <c r="R180" i="2"/>
  <c r="K180" i="2"/>
  <c r="H180" i="2"/>
  <c r="L180" i="2"/>
  <c r="I180" i="2"/>
  <c r="A181" i="2" l="1"/>
  <c r="C181" i="2"/>
  <c r="S181" i="2"/>
  <c r="K181" i="2"/>
  <c r="I181" i="2"/>
  <c r="H181" i="2"/>
  <c r="P181" i="2"/>
  <c r="E181" i="2"/>
  <c r="Q181" i="2"/>
  <c r="L181" i="2"/>
  <c r="N181" i="2"/>
  <c r="J181" i="2"/>
  <c r="D181" i="2"/>
  <c r="F181" i="2"/>
  <c r="O181" i="2"/>
  <c r="B181" i="2"/>
  <c r="M181" i="2"/>
  <c r="R181" i="2"/>
  <c r="A182" i="2" l="1"/>
  <c r="D182" i="2"/>
  <c r="A183" i="2" l="1"/>
  <c r="I183" i="2"/>
  <c r="B182" i="2"/>
  <c r="M182" i="2"/>
  <c r="N183" i="2"/>
  <c r="O182" i="2"/>
  <c r="K183" i="2"/>
  <c r="S182" i="2"/>
  <c r="F183" i="2"/>
  <c r="L183" i="2"/>
  <c r="L182" i="2"/>
  <c r="J183" i="2"/>
  <c r="N182" i="2"/>
  <c r="P183" i="2"/>
  <c r="R182" i="2"/>
  <c r="K182" i="2"/>
  <c r="Q183" i="2"/>
  <c r="P182" i="2"/>
  <c r="H182" i="2"/>
  <c r="E182" i="2"/>
  <c r="B183" i="2"/>
  <c r="C183" i="2"/>
  <c r="I182" i="2"/>
  <c r="Q182" i="2"/>
  <c r="R183" i="2"/>
  <c r="F182" i="2"/>
  <c r="M183" i="2"/>
  <c r="O183" i="2"/>
  <c r="S183" i="2"/>
  <c r="J182" i="2"/>
  <c r="C182" i="2"/>
  <c r="H183" i="2"/>
  <c r="A184" i="2" l="1"/>
  <c r="E184" i="2"/>
  <c r="D184" i="2"/>
  <c r="B184" i="2"/>
  <c r="C184" i="2"/>
  <c r="F184" i="2"/>
  <c r="J184" i="2"/>
  <c r="K184" i="2"/>
  <c r="M184" i="2"/>
  <c r="P184" i="2"/>
  <c r="E183" i="2"/>
  <c r="N184" i="2"/>
  <c r="R184" i="2"/>
  <c r="H184" i="2"/>
  <c r="L184" i="2"/>
  <c r="O184" i="2"/>
  <c r="Q184" i="2"/>
  <c r="D183" i="2"/>
  <c r="I184" i="2"/>
  <c r="S184" i="2"/>
  <c r="A185" i="2" l="1"/>
  <c r="Q185" i="2"/>
  <c r="H185" i="2"/>
  <c r="E185" i="2"/>
  <c r="N185" i="2"/>
  <c r="J185" i="2"/>
  <c r="P185" i="2"/>
  <c r="D185" i="2"/>
  <c r="S185" i="2"/>
  <c r="I185" i="2"/>
  <c r="F185" i="2"/>
  <c r="B185" i="2"/>
  <c r="K185" i="2"/>
  <c r="C185" i="2"/>
  <c r="L185" i="2"/>
  <c r="O185" i="2"/>
  <c r="M185" i="2"/>
  <c r="R185" i="2"/>
  <c r="A186" i="2" l="1"/>
  <c r="P186" i="2"/>
  <c r="K186" i="2"/>
  <c r="Q186" i="2"/>
  <c r="E186" i="2"/>
  <c r="C186" i="2"/>
  <c r="I186" i="2"/>
  <c r="F186" i="2"/>
  <c r="M186" i="2"/>
  <c r="H186" i="2"/>
  <c r="L186" i="2"/>
  <c r="O186" i="2"/>
  <c r="B186" i="2"/>
  <c r="J186" i="2"/>
  <c r="D186" i="2"/>
  <c r="S186" i="2"/>
  <c r="R186" i="2"/>
  <c r="N186" i="2"/>
  <c r="A187" i="2" l="1"/>
  <c r="K187" i="2"/>
  <c r="F187" i="2"/>
  <c r="C187" i="2"/>
  <c r="B187" i="2"/>
  <c r="P187" i="2"/>
  <c r="Q187" i="2"/>
  <c r="O187" i="2"/>
  <c r="J187" i="2"/>
  <c r="D187" i="2"/>
  <c r="I187" i="2"/>
  <c r="N187" i="2"/>
  <c r="E187" i="2"/>
  <c r="S187" i="2"/>
  <c r="L187" i="2"/>
  <c r="R187" i="2"/>
  <c r="M187" i="2"/>
  <c r="H187" i="2"/>
  <c r="A188" i="2" l="1"/>
  <c r="D188" i="2"/>
  <c r="C188" i="2"/>
  <c r="S188" i="2"/>
  <c r="J188" i="2"/>
  <c r="B188" i="2"/>
  <c r="Q188" i="2"/>
  <c r="I188" i="2"/>
  <c r="O188" i="2"/>
  <c r="K188" i="2"/>
  <c r="H188" i="2"/>
  <c r="P188" i="2"/>
  <c r="L188" i="2"/>
  <c r="M188" i="2"/>
  <c r="N188" i="2"/>
  <c r="R188" i="2"/>
  <c r="F188" i="2"/>
  <c r="E188" i="2"/>
  <c r="A189" i="2" l="1"/>
  <c r="J189" i="2"/>
  <c r="R189" i="2"/>
  <c r="D189" i="2"/>
  <c r="S189" i="2"/>
  <c r="K189" i="2"/>
  <c r="O189" i="2"/>
  <c r="L189" i="2"/>
  <c r="P189" i="2"/>
  <c r="N189" i="2"/>
  <c r="M189" i="2"/>
  <c r="Q189" i="2"/>
  <c r="B189" i="2"/>
  <c r="I189" i="2"/>
  <c r="E189" i="2"/>
  <c r="H189" i="2"/>
  <c r="F189" i="2"/>
  <c r="C189" i="2"/>
  <c r="A190" i="2" l="1"/>
  <c r="D190" i="2"/>
  <c r="A191" i="2" l="1"/>
  <c r="Q191" i="2"/>
  <c r="M191" i="2"/>
  <c r="J190" i="2"/>
  <c r="E190" i="2"/>
  <c r="O191" i="2"/>
  <c r="I190" i="2"/>
  <c r="C190" i="2"/>
  <c r="P190" i="2"/>
  <c r="F191" i="2"/>
  <c r="N190" i="2"/>
  <c r="H191" i="2"/>
  <c r="S191" i="2"/>
  <c r="N191" i="2"/>
  <c r="S190" i="2"/>
  <c r="J191" i="2"/>
  <c r="H190" i="2"/>
  <c r="E191" i="2"/>
  <c r="I191" i="2"/>
  <c r="M190" i="2"/>
  <c r="P191" i="2"/>
  <c r="D191" i="2"/>
  <c r="K191" i="2"/>
  <c r="B191" i="2"/>
  <c r="R191" i="2"/>
  <c r="F190" i="2"/>
  <c r="C191" i="2"/>
  <c r="L190" i="2"/>
  <c r="L191" i="2"/>
  <c r="O190" i="2"/>
  <c r="R190" i="2"/>
  <c r="B190" i="2"/>
  <c r="K190" i="2"/>
  <c r="Q190" i="2"/>
  <c r="A192" i="2" l="1"/>
  <c r="H192" i="2"/>
  <c r="J192" i="2"/>
  <c r="L192" i="2"/>
  <c r="P192" i="2"/>
  <c r="K192" i="2"/>
  <c r="S192" i="2"/>
  <c r="O192" i="2"/>
  <c r="B192" i="2"/>
  <c r="R192" i="2"/>
  <c r="F192" i="2"/>
  <c r="Q192" i="2"/>
  <c r="N192" i="2"/>
  <c r="I192" i="2"/>
  <c r="E192" i="2"/>
  <c r="M192" i="2"/>
  <c r="C192" i="2"/>
  <c r="A193" i="2" l="1"/>
  <c r="N193" i="2"/>
  <c r="O193" i="2"/>
  <c r="F193" i="2"/>
  <c r="D192" i="2"/>
  <c r="J193" i="2"/>
  <c r="I193" i="2"/>
  <c r="M193" i="2"/>
  <c r="Q193" i="2"/>
  <c r="R193" i="2"/>
  <c r="K193" i="2"/>
  <c r="P193" i="2"/>
  <c r="E193" i="2"/>
  <c r="H193" i="2"/>
  <c r="L193" i="2"/>
  <c r="D193" i="2"/>
  <c r="C193" i="2"/>
  <c r="S193" i="2"/>
  <c r="B193" i="2"/>
  <c r="A194" i="2" l="1"/>
  <c r="F194" i="2"/>
  <c r="B194" i="2"/>
  <c r="R194" i="2"/>
  <c r="M194" i="2"/>
  <c r="D194" i="2"/>
  <c r="Q194" i="2"/>
  <c r="C194" i="2"/>
  <c r="H194" i="2"/>
  <c r="P194" i="2"/>
  <c r="S194" i="2"/>
  <c r="J194" i="2"/>
  <c r="O194" i="2"/>
  <c r="E194" i="2"/>
  <c r="L194" i="2"/>
  <c r="I194" i="2"/>
  <c r="K194" i="2"/>
  <c r="N194" i="2"/>
  <c r="A195" i="2" l="1"/>
  <c r="L195" i="2"/>
  <c r="Q195" i="2"/>
  <c r="E195" i="2"/>
  <c r="I195" i="2"/>
  <c r="M195" i="2"/>
  <c r="D195" i="2"/>
  <c r="N195" i="2"/>
  <c r="K195" i="2"/>
  <c r="C195" i="2"/>
  <c r="S195" i="2"/>
  <c r="B195" i="2"/>
  <c r="P195" i="2"/>
  <c r="H195" i="2"/>
  <c r="O195" i="2"/>
  <c r="F195" i="2"/>
  <c r="R195" i="2"/>
  <c r="J195" i="2"/>
  <c r="A196" i="2" l="1"/>
  <c r="R196" i="2"/>
  <c r="E196" i="2"/>
  <c r="D196" i="2"/>
  <c r="I196" i="2"/>
  <c r="S196" i="2"/>
  <c r="Q196" i="2"/>
  <c r="K196" i="2"/>
  <c r="P196" i="2"/>
  <c r="L196" i="2"/>
  <c r="O196" i="2"/>
  <c r="C196" i="2"/>
  <c r="F196" i="2"/>
  <c r="B196" i="2"/>
  <c r="J196" i="2"/>
  <c r="H196" i="2"/>
  <c r="N196" i="2"/>
  <c r="M196" i="2"/>
  <c r="A197" i="2" l="1"/>
  <c r="M197" i="2"/>
  <c r="S197" i="2"/>
  <c r="O197" i="2"/>
  <c r="E197" i="2"/>
  <c r="I197" i="2"/>
  <c r="Q197" i="2"/>
  <c r="K197" i="2"/>
  <c r="N197" i="2"/>
  <c r="L197" i="2"/>
  <c r="H197" i="2"/>
  <c r="F197" i="2"/>
  <c r="R197" i="2"/>
  <c r="D197" i="2"/>
  <c r="C197" i="2"/>
  <c r="J197" i="2"/>
  <c r="P197" i="2"/>
  <c r="B197" i="2"/>
  <c r="A198" i="2" l="1"/>
  <c r="H198" i="2"/>
  <c r="C198" i="2"/>
  <c r="K198" i="2"/>
  <c r="E198" i="2"/>
  <c r="R198" i="2"/>
  <c r="J198" i="2"/>
  <c r="D198" i="2"/>
  <c r="S198" i="2"/>
  <c r="M198" i="2"/>
  <c r="L198" i="2"/>
  <c r="F198" i="2"/>
  <c r="P198" i="2"/>
  <c r="N198" i="2"/>
  <c r="Q198" i="2"/>
  <c r="O198" i="2"/>
  <c r="B198" i="2"/>
  <c r="I198" i="2"/>
  <c r="V175" i="2" l="1"/>
  <c r="AE175" i="2"/>
  <c r="W175" i="2"/>
  <c r="U175" i="2"/>
  <c r="AD175" i="2"/>
  <c r="AH175" i="2"/>
  <c r="Y175" i="2"/>
  <c r="AA175" i="2"/>
  <c r="Z175" i="2"/>
  <c r="AC175" i="2"/>
  <c r="AB175" i="2"/>
  <c r="X175" i="2"/>
  <c r="A199" i="2"/>
  <c r="P199" i="2"/>
  <c r="J14" i="3"/>
  <c r="O199" i="2"/>
  <c r="AG175" i="2"/>
  <c r="L14" i="3"/>
  <c r="R199" i="2"/>
  <c r="K14" i="3"/>
  <c r="C199" i="2"/>
  <c r="S199" i="2"/>
  <c r="Q14" i="3"/>
  <c r="I14" i="3"/>
  <c r="D14" i="3"/>
  <c r="H14" i="3"/>
  <c r="M14" i="3"/>
  <c r="N14" i="3"/>
  <c r="F14" i="3"/>
  <c r="E14" i="3"/>
  <c r="AI175" i="2"/>
  <c r="A200" i="2" l="1"/>
  <c r="B199" i="2"/>
  <c r="F199" i="2"/>
  <c r="Q200" i="2"/>
  <c r="Q199" i="2"/>
  <c r="K199" i="2"/>
  <c r="D199" i="2"/>
  <c r="J199" i="2"/>
  <c r="R14" i="3"/>
  <c r="E199" i="2"/>
  <c r="F200" i="2"/>
  <c r="P14" i="3"/>
  <c r="H199" i="2"/>
  <c r="C15" i="3"/>
  <c r="P200" i="2"/>
  <c r="AF175" i="2"/>
  <c r="S200" i="2"/>
  <c r="L199" i="2"/>
  <c r="N199" i="2"/>
  <c r="E200" i="2"/>
  <c r="I199" i="2"/>
  <c r="I200" i="2"/>
  <c r="AJ175" i="2"/>
  <c r="O200" i="2"/>
  <c r="M199" i="2"/>
  <c r="B74" i="3" l="1"/>
  <c r="A201" i="2"/>
  <c r="O201" i="2"/>
  <c r="D200" i="2"/>
  <c r="F201" i="2"/>
  <c r="L200" i="2"/>
  <c r="K200" i="2"/>
  <c r="B200" i="2"/>
  <c r="H200" i="2"/>
  <c r="B15" i="3"/>
  <c r="S14" i="3"/>
  <c r="B201" i="2"/>
  <c r="O14" i="3"/>
  <c r="M200" i="2"/>
  <c r="S201" i="2"/>
  <c r="C200" i="2"/>
  <c r="N200" i="2"/>
  <c r="J200" i="2"/>
  <c r="R200" i="2"/>
  <c r="C74" i="3" l="1"/>
  <c r="A202" i="2"/>
  <c r="K201" i="2"/>
  <c r="N201" i="2"/>
  <c r="Q201" i="2"/>
  <c r="L201" i="2"/>
  <c r="C201" i="2"/>
  <c r="H201" i="2"/>
  <c r="I201" i="2"/>
  <c r="D201" i="2"/>
  <c r="R201" i="2"/>
  <c r="J201" i="2"/>
  <c r="E201" i="2"/>
  <c r="P201" i="2"/>
  <c r="C202" i="2"/>
  <c r="M202" i="2"/>
  <c r="M201" i="2"/>
  <c r="A203" i="2" l="1"/>
  <c r="N202" i="2"/>
  <c r="H202" i="2"/>
  <c r="F202" i="2"/>
  <c r="L202" i="2"/>
  <c r="O202" i="2"/>
  <c r="I203" i="2"/>
  <c r="J203" i="2"/>
  <c r="R202" i="2"/>
  <c r="Q203" i="2"/>
  <c r="B202" i="2"/>
  <c r="R203" i="2"/>
  <c r="F203" i="2"/>
  <c r="E203" i="2"/>
  <c r="M203" i="2"/>
  <c r="J202" i="2"/>
  <c r="H203" i="2"/>
  <c r="N203" i="2"/>
  <c r="B203" i="2"/>
  <c r="S203" i="2"/>
  <c r="D203" i="2"/>
  <c r="C203" i="2"/>
  <c r="Q202" i="2"/>
  <c r="K203" i="2"/>
  <c r="P203" i="2"/>
  <c r="P202" i="2"/>
  <c r="L203" i="2"/>
  <c r="S202" i="2"/>
  <c r="O203" i="2"/>
  <c r="E202" i="2"/>
  <c r="K202" i="2"/>
  <c r="D202" i="2"/>
  <c r="I202" i="2"/>
  <c r="A204" i="2" l="1"/>
  <c r="M204" i="2"/>
  <c r="D204" i="2"/>
  <c r="P204" i="2"/>
  <c r="B204" i="2"/>
  <c r="Q204" i="2"/>
  <c r="O204" i="2"/>
  <c r="E204" i="2"/>
  <c r="I204" i="2"/>
  <c r="S204" i="2"/>
  <c r="L204" i="2"/>
  <c r="K204" i="2"/>
  <c r="C204" i="2"/>
  <c r="N204" i="2"/>
  <c r="R204" i="2"/>
  <c r="F204" i="2"/>
  <c r="H204" i="2"/>
  <c r="J204" i="2"/>
  <c r="A205" i="2" l="1"/>
  <c r="I205" i="2"/>
  <c r="F205" i="2"/>
  <c r="N205" i="2"/>
  <c r="K205" i="2"/>
  <c r="Q205" i="2"/>
  <c r="D205" i="2"/>
  <c r="O205" i="2"/>
  <c r="C205" i="2"/>
  <c r="P205" i="2"/>
  <c r="B205" i="2"/>
  <c r="H205" i="2"/>
  <c r="S205" i="2"/>
  <c r="L205" i="2"/>
  <c r="M205" i="2"/>
  <c r="E205" i="2"/>
  <c r="J205" i="2"/>
  <c r="R205" i="2"/>
  <c r="A206" i="2" l="1"/>
  <c r="P206" i="2"/>
  <c r="M206" i="2"/>
  <c r="F206" i="2"/>
  <c r="O206" i="2"/>
  <c r="J206" i="2"/>
  <c r="E206" i="2"/>
  <c r="H206" i="2"/>
  <c r="D206" i="2"/>
  <c r="R206" i="2"/>
  <c r="I206" i="2"/>
  <c r="S206" i="2"/>
  <c r="L206" i="2"/>
  <c r="K206" i="2"/>
  <c r="B206" i="2"/>
  <c r="C206" i="2"/>
  <c r="N206" i="2"/>
  <c r="A207" i="2" l="1"/>
  <c r="C207" i="2"/>
  <c r="B207" i="2"/>
  <c r="O207" i="2"/>
  <c r="S207" i="2"/>
  <c r="L207" i="2"/>
  <c r="Q206" i="2"/>
  <c r="M207" i="2"/>
  <c r="D207" i="2"/>
  <c r="P207" i="2"/>
  <c r="I207" i="2"/>
  <c r="H207" i="2"/>
  <c r="Q207" i="2"/>
  <c r="K207" i="2"/>
  <c r="F207" i="2"/>
  <c r="E207" i="2"/>
  <c r="A208" i="2" l="1"/>
  <c r="H208" i="2"/>
  <c r="I208" i="2"/>
  <c r="Q208" i="2"/>
  <c r="R208" i="2"/>
  <c r="M208" i="2"/>
  <c r="J207" i="2"/>
  <c r="E208" i="2"/>
  <c r="R207" i="2"/>
  <c r="D208" i="2"/>
  <c r="P208" i="2"/>
  <c r="L208" i="2"/>
  <c r="N207" i="2"/>
  <c r="N208" i="2"/>
  <c r="F208" i="2"/>
  <c r="C208" i="2"/>
  <c r="K208" i="2"/>
  <c r="A209" i="2" l="1"/>
  <c r="Q209" i="2"/>
  <c r="F209" i="2"/>
  <c r="D209" i="2"/>
  <c r="R209" i="2"/>
  <c r="O208" i="2"/>
  <c r="S208" i="2"/>
  <c r="B208" i="2"/>
  <c r="M209" i="2"/>
  <c r="H209" i="2"/>
  <c r="J208" i="2"/>
  <c r="S209" i="2"/>
  <c r="A210" i="2" l="1"/>
  <c r="L209" i="2"/>
  <c r="L210" i="2"/>
  <c r="O209" i="2"/>
  <c r="B210" i="2"/>
  <c r="E210" i="2"/>
  <c r="C210" i="2"/>
  <c r="C209" i="2"/>
  <c r="H210" i="2"/>
  <c r="K209" i="2"/>
  <c r="P210" i="2"/>
  <c r="N209" i="2"/>
  <c r="E209" i="2"/>
  <c r="K210" i="2"/>
  <c r="P209" i="2"/>
  <c r="N210" i="2"/>
  <c r="I209" i="2"/>
  <c r="B209" i="2"/>
  <c r="R210" i="2"/>
  <c r="Q210" i="2"/>
  <c r="F210" i="2"/>
  <c r="J209" i="2"/>
  <c r="M210" i="2"/>
  <c r="I210" i="2"/>
  <c r="A211" i="2" l="1"/>
  <c r="J211" i="2"/>
  <c r="H211" i="2"/>
  <c r="K211" i="2"/>
  <c r="P211" i="2"/>
  <c r="S210" i="2"/>
  <c r="C211" i="2"/>
  <c r="M211" i="2"/>
  <c r="I211" i="2"/>
  <c r="Q211" i="2"/>
  <c r="O211" i="2"/>
  <c r="D210" i="2"/>
  <c r="O210" i="2"/>
  <c r="D211" i="2"/>
  <c r="J210" i="2"/>
  <c r="A212" i="2" l="1"/>
  <c r="D212" i="2"/>
  <c r="F212" i="2"/>
  <c r="M212" i="2"/>
  <c r="E211" i="2"/>
  <c r="J212" i="2"/>
  <c r="Q212" i="2"/>
  <c r="B211" i="2"/>
  <c r="B212" i="2"/>
  <c r="F211" i="2"/>
  <c r="H212" i="2"/>
  <c r="K212" i="2"/>
  <c r="E212" i="2"/>
  <c r="S211" i="2"/>
  <c r="C212" i="2"/>
  <c r="R211" i="2"/>
  <c r="N212" i="2"/>
  <c r="N211" i="2"/>
  <c r="L212" i="2"/>
  <c r="I212" i="2"/>
  <c r="O212" i="2"/>
  <c r="P212" i="2"/>
  <c r="S212" i="2"/>
  <c r="R212" i="2"/>
  <c r="L211" i="2"/>
  <c r="A213" i="2" l="1"/>
  <c r="M213" i="2"/>
  <c r="C213" i="2"/>
  <c r="F213" i="2"/>
  <c r="H213" i="2"/>
  <c r="K213" i="2"/>
  <c r="J213" i="2"/>
  <c r="O213" i="2"/>
  <c r="L213" i="2"/>
  <c r="E213" i="2"/>
  <c r="Q213" i="2"/>
  <c r="R213" i="2"/>
  <c r="D213" i="2"/>
  <c r="B213" i="2"/>
  <c r="P213" i="2"/>
  <c r="S213" i="2"/>
  <c r="N213" i="2"/>
  <c r="I213" i="2"/>
  <c r="A214" i="2" l="1"/>
  <c r="P214" i="2"/>
  <c r="F214" i="2"/>
  <c r="R214" i="2"/>
  <c r="I214" i="2"/>
  <c r="L214" i="2"/>
  <c r="E214" i="2"/>
  <c r="B214" i="2"/>
  <c r="M214" i="2"/>
  <c r="Q214" i="2"/>
  <c r="N214" i="2"/>
  <c r="J214" i="2"/>
  <c r="K214" i="2"/>
  <c r="H214" i="2"/>
  <c r="D214" i="2"/>
  <c r="C214" i="2"/>
  <c r="O214" i="2"/>
  <c r="S214" i="2"/>
  <c r="A215" i="2" l="1"/>
  <c r="E215" i="2"/>
  <c r="Q215" i="2"/>
  <c r="S215" i="2"/>
  <c r="N215" i="2"/>
  <c r="H215" i="2"/>
  <c r="P215" i="2"/>
  <c r="C215" i="2"/>
  <c r="M215" i="2"/>
  <c r="J215" i="2"/>
  <c r="O215" i="2"/>
  <c r="B215" i="2"/>
  <c r="R215" i="2"/>
  <c r="L215" i="2"/>
  <c r="I215" i="2"/>
  <c r="F215" i="2"/>
  <c r="D215" i="2"/>
  <c r="K215" i="2"/>
  <c r="A216" i="2" l="1"/>
  <c r="J216" i="2"/>
  <c r="C216" i="2"/>
  <c r="H216" i="2"/>
  <c r="Q216" i="2"/>
  <c r="R216" i="2"/>
  <c r="N216" i="2"/>
  <c r="F216" i="2"/>
  <c r="O216" i="2"/>
  <c r="E216" i="2"/>
  <c r="K216" i="2"/>
  <c r="M216" i="2"/>
  <c r="B216" i="2"/>
  <c r="P216" i="2"/>
  <c r="I216" i="2"/>
  <c r="S216" i="2"/>
  <c r="L216" i="2"/>
  <c r="D216" i="2"/>
  <c r="A217" i="2" l="1"/>
  <c r="J217" i="2"/>
  <c r="R217" i="2"/>
  <c r="H217" i="2"/>
  <c r="F217" i="2"/>
  <c r="M217" i="2"/>
  <c r="S217" i="2"/>
  <c r="K217" i="2"/>
  <c r="E217" i="2"/>
  <c r="I217" i="2"/>
  <c r="L217" i="2"/>
  <c r="D217" i="2"/>
  <c r="O217" i="2"/>
  <c r="C217" i="2"/>
  <c r="P217" i="2"/>
  <c r="B217" i="2"/>
  <c r="Q217" i="2"/>
  <c r="N217" i="2"/>
  <c r="A218" i="2" l="1"/>
  <c r="S218" i="2"/>
  <c r="H218" i="2"/>
  <c r="M218" i="2"/>
  <c r="F218" i="2"/>
  <c r="P218" i="2"/>
  <c r="E218" i="2"/>
  <c r="D218" i="2"/>
  <c r="R218" i="2"/>
  <c r="C218" i="2"/>
  <c r="N218" i="2"/>
  <c r="B218" i="2"/>
  <c r="Q218" i="2"/>
  <c r="J218" i="2"/>
  <c r="K218" i="2"/>
  <c r="O218" i="2"/>
  <c r="L218" i="2"/>
  <c r="I218" i="2"/>
  <c r="A219" i="2" l="1"/>
  <c r="C219" i="2"/>
  <c r="D219" i="2"/>
  <c r="K219" i="2"/>
  <c r="O219" i="2"/>
  <c r="L219" i="2"/>
  <c r="P219" i="2"/>
  <c r="M219" i="2"/>
  <c r="Q219" i="2"/>
  <c r="B219" i="2"/>
  <c r="F219" i="2"/>
  <c r="H219" i="2"/>
  <c r="S219" i="2"/>
  <c r="E219" i="2"/>
  <c r="R219" i="2"/>
  <c r="J219" i="2"/>
  <c r="I219" i="2"/>
  <c r="N219" i="2"/>
  <c r="A220" i="2" l="1"/>
  <c r="N220" i="2"/>
  <c r="F220" i="2"/>
  <c r="Q220" i="2"/>
  <c r="E220" i="2"/>
  <c r="L220" i="2"/>
  <c r="R220" i="2"/>
  <c r="D220" i="2"/>
  <c r="I220" i="2"/>
  <c r="K220" i="2"/>
  <c r="B220" i="2"/>
  <c r="C220" i="2"/>
  <c r="J220" i="2"/>
  <c r="P220" i="2"/>
  <c r="M220" i="2"/>
  <c r="H220" i="2"/>
  <c r="O220" i="2"/>
  <c r="S220" i="2"/>
  <c r="A221" i="2" l="1"/>
  <c r="J221" i="2"/>
  <c r="P221" i="2"/>
  <c r="O221" i="2"/>
  <c r="C221" i="2"/>
  <c r="F221" i="2"/>
  <c r="D221" i="2"/>
  <c r="R221" i="2"/>
  <c r="L221" i="2"/>
  <c r="M221" i="2"/>
  <c r="N221" i="2"/>
  <c r="E221" i="2"/>
  <c r="B221" i="2"/>
  <c r="S221" i="2"/>
  <c r="H221" i="2"/>
  <c r="Q221" i="2"/>
  <c r="K221" i="2"/>
  <c r="I221" i="2"/>
  <c r="A222" i="2" l="1"/>
  <c r="C222" i="2"/>
  <c r="H222" i="2"/>
  <c r="J222" i="2"/>
  <c r="D222" i="2"/>
  <c r="I222" i="2"/>
  <c r="E222" i="2"/>
  <c r="B222" i="2"/>
  <c r="Q222" i="2"/>
  <c r="R222" i="2"/>
  <c r="M222" i="2"/>
  <c r="P222" i="2"/>
  <c r="F222" i="2"/>
  <c r="S222" i="2"/>
  <c r="O222" i="2"/>
  <c r="L222" i="2"/>
  <c r="K222" i="2"/>
  <c r="N222" i="2"/>
  <c r="V199" i="2" l="1"/>
  <c r="AB199" i="2"/>
  <c r="Y199" i="2"/>
  <c r="X199" i="2"/>
  <c r="AH199" i="2"/>
  <c r="AC199" i="2"/>
  <c r="W199" i="2"/>
  <c r="U199" i="2"/>
  <c r="Z199" i="2"/>
  <c r="AA199" i="2"/>
  <c r="AE199" i="2"/>
  <c r="AD199" i="2"/>
  <c r="A223" i="2"/>
  <c r="H15" i="3"/>
  <c r="R223" i="2"/>
  <c r="O223" i="2"/>
  <c r="J15" i="3"/>
  <c r="P223" i="2"/>
  <c r="Q223" i="2"/>
  <c r="I15" i="3"/>
  <c r="K15" i="3"/>
  <c r="E15" i="3"/>
  <c r="Q15" i="3"/>
  <c r="N15" i="3"/>
  <c r="AG199" i="2"/>
  <c r="L15" i="3"/>
  <c r="E223" i="2"/>
  <c r="I223" i="2"/>
  <c r="F223" i="2"/>
  <c r="K223" i="2"/>
  <c r="AF199" i="2"/>
  <c r="M15" i="3"/>
  <c r="AJ199" i="2"/>
  <c r="F15" i="3"/>
  <c r="D15" i="3"/>
  <c r="A224" i="2" l="1"/>
  <c r="H223" i="2"/>
  <c r="C223" i="2"/>
  <c r="B223" i="2"/>
  <c r="N223" i="2"/>
  <c r="L223" i="2"/>
  <c r="P15" i="3"/>
  <c r="J223" i="2"/>
  <c r="S15" i="3"/>
  <c r="AI199" i="2"/>
  <c r="O15" i="3"/>
  <c r="M224" i="2"/>
  <c r="S223" i="2"/>
  <c r="D223" i="2"/>
  <c r="M223" i="2"/>
  <c r="C75" i="3" l="1"/>
  <c r="B75" i="3"/>
  <c r="A225" i="2"/>
  <c r="P225" i="2"/>
  <c r="K224" i="2"/>
  <c r="I224" i="2"/>
  <c r="J225" i="2"/>
  <c r="F224" i="2"/>
  <c r="B225" i="2"/>
  <c r="O224" i="2"/>
  <c r="L225" i="2"/>
  <c r="J224" i="2"/>
  <c r="H224" i="2"/>
  <c r="B224" i="2"/>
  <c r="R15" i="3"/>
  <c r="B16" i="3"/>
  <c r="I225" i="2"/>
  <c r="N224" i="2"/>
  <c r="L224" i="2"/>
  <c r="C16" i="3"/>
  <c r="F225" i="2"/>
  <c r="Q224" i="2"/>
  <c r="E224" i="2"/>
  <c r="S224" i="2"/>
  <c r="P224" i="2"/>
  <c r="H225" i="2"/>
  <c r="R225" i="2"/>
  <c r="C224" i="2"/>
  <c r="D224" i="2"/>
  <c r="R224" i="2"/>
  <c r="N225" i="2"/>
  <c r="A226" i="2" l="1"/>
  <c r="B226" i="2"/>
  <c r="C225" i="2"/>
  <c r="S226" i="2"/>
  <c r="M225" i="2"/>
  <c r="K225" i="2"/>
  <c r="E225" i="2"/>
  <c r="D225" i="2"/>
  <c r="R226" i="2"/>
  <c r="O226" i="2"/>
  <c r="J226" i="2"/>
  <c r="S225" i="2"/>
  <c r="O225" i="2"/>
  <c r="Q225" i="2"/>
  <c r="Q226" i="2"/>
  <c r="A227" i="2" l="1"/>
  <c r="C226" i="2"/>
  <c r="F226" i="2"/>
  <c r="I226" i="2"/>
  <c r="O227" i="2"/>
  <c r="D227" i="2"/>
  <c r="P227" i="2"/>
  <c r="M227" i="2"/>
  <c r="E226" i="2"/>
  <c r="K226" i="2"/>
  <c r="D226" i="2"/>
  <c r="H226" i="2"/>
  <c r="M226" i="2"/>
  <c r="P226" i="2"/>
  <c r="C227" i="2"/>
  <c r="I227" i="2"/>
  <c r="F227" i="2"/>
  <c r="L226" i="2"/>
  <c r="N226" i="2"/>
  <c r="N227" i="2"/>
  <c r="H227" i="2"/>
  <c r="A228" i="2" l="1"/>
  <c r="L227" i="2"/>
  <c r="P228" i="2"/>
  <c r="Q228" i="2"/>
  <c r="C228" i="2"/>
  <c r="K227" i="2"/>
  <c r="I228" i="2"/>
  <c r="B228" i="2"/>
  <c r="S227" i="2"/>
  <c r="E228" i="2"/>
  <c r="D228" i="2"/>
  <c r="R228" i="2"/>
  <c r="M228" i="2"/>
  <c r="L228" i="2"/>
  <c r="R227" i="2"/>
  <c r="S228" i="2"/>
  <c r="J227" i="2"/>
  <c r="F228" i="2"/>
  <c r="J228" i="2"/>
  <c r="K228" i="2"/>
  <c r="N228" i="2"/>
  <c r="Q227" i="2"/>
  <c r="E227" i="2"/>
  <c r="B227" i="2"/>
  <c r="H228" i="2"/>
  <c r="O228" i="2"/>
  <c r="A229" i="2" l="1"/>
  <c r="B229" i="2"/>
  <c r="L229" i="2"/>
  <c r="M229" i="2"/>
  <c r="R229" i="2"/>
  <c r="D229" i="2"/>
  <c r="I229" i="2"/>
  <c r="J229" i="2"/>
  <c r="C229" i="2"/>
  <c r="N229" i="2"/>
  <c r="O229" i="2"/>
  <c r="K229" i="2"/>
  <c r="S229" i="2"/>
  <c r="F229" i="2"/>
  <c r="P229" i="2"/>
  <c r="E229" i="2"/>
  <c r="H229" i="2"/>
  <c r="Q229" i="2"/>
  <c r="A230" i="2" l="1"/>
  <c r="B230" i="2"/>
  <c r="J230" i="2"/>
  <c r="K230" i="2"/>
  <c r="E230" i="2"/>
  <c r="S230" i="2"/>
  <c r="F230" i="2"/>
  <c r="D230" i="2"/>
  <c r="H230" i="2"/>
  <c r="L230" i="2"/>
  <c r="N230" i="2"/>
  <c r="C230" i="2"/>
  <c r="R230" i="2"/>
  <c r="M230" i="2"/>
  <c r="P230" i="2"/>
  <c r="O230" i="2"/>
  <c r="A231" i="2" l="1"/>
  <c r="P231" i="2"/>
  <c r="I230" i="2"/>
  <c r="H231" i="2"/>
  <c r="R231" i="2"/>
  <c r="L231" i="2"/>
  <c r="K231" i="2"/>
  <c r="N231" i="2"/>
  <c r="Q231" i="2"/>
  <c r="C231" i="2"/>
  <c r="D231" i="2"/>
  <c r="O231" i="2"/>
  <c r="J231" i="2"/>
  <c r="B231" i="2"/>
  <c r="E231" i="2"/>
  <c r="F231" i="2"/>
  <c r="Q230" i="2"/>
  <c r="I231" i="2"/>
  <c r="S231" i="2"/>
  <c r="M231" i="2"/>
  <c r="A232" i="2" l="1"/>
  <c r="Q232" i="2"/>
  <c r="B232" i="2"/>
  <c r="L232" i="2"/>
  <c r="N232" i="2"/>
  <c r="J232" i="2"/>
  <c r="D232" i="2"/>
  <c r="C232" i="2"/>
  <c r="E232" i="2"/>
  <c r="R232" i="2"/>
  <c r="P232" i="2"/>
  <c r="O232" i="2"/>
  <c r="S232" i="2"/>
  <c r="K232" i="2"/>
  <c r="H232" i="2"/>
  <c r="I232" i="2"/>
  <c r="M232" i="2"/>
  <c r="F232" i="2"/>
  <c r="A233" i="2" l="1"/>
  <c r="R233" i="2"/>
  <c r="C233" i="2"/>
  <c r="B233" i="2"/>
  <c r="D233" i="2"/>
  <c r="P233" i="2"/>
  <c r="Q233" i="2"/>
  <c r="J233" i="2"/>
  <c r="L233" i="2"/>
  <c r="F233" i="2"/>
  <c r="E233" i="2"/>
  <c r="M233" i="2"/>
  <c r="O233" i="2"/>
  <c r="H233" i="2"/>
  <c r="N233" i="2"/>
  <c r="K233" i="2"/>
  <c r="S233" i="2"/>
  <c r="I233" i="2"/>
  <c r="A234" i="2" l="1"/>
  <c r="I234" i="2"/>
  <c r="M234" i="2"/>
  <c r="K234" i="2"/>
  <c r="L234" i="2"/>
  <c r="E234" i="2"/>
  <c r="O234" i="2"/>
  <c r="J234" i="2"/>
  <c r="S234" i="2"/>
  <c r="B234" i="2"/>
  <c r="P234" i="2"/>
  <c r="F234" i="2"/>
  <c r="D234" i="2"/>
  <c r="R234" i="2"/>
  <c r="H234" i="2"/>
  <c r="N234" i="2"/>
  <c r="Q234" i="2"/>
  <c r="C234" i="2"/>
  <c r="A235" i="2" l="1"/>
  <c r="S235" i="2"/>
  <c r="H235" i="2"/>
  <c r="F235" i="2"/>
  <c r="M235" i="2"/>
  <c r="K235" i="2"/>
  <c r="E235" i="2"/>
  <c r="L235" i="2"/>
  <c r="N235" i="2"/>
  <c r="I235" i="2"/>
  <c r="D235" i="2"/>
  <c r="P235" i="2"/>
  <c r="O235" i="2"/>
  <c r="B235" i="2"/>
  <c r="C235" i="2"/>
  <c r="Q235" i="2"/>
  <c r="J235" i="2"/>
  <c r="R235" i="2"/>
  <c r="A236" i="2" l="1"/>
  <c r="E236" i="2"/>
  <c r="S236" i="2"/>
  <c r="N236" i="2"/>
  <c r="F236" i="2"/>
  <c r="H236" i="2"/>
  <c r="O236" i="2"/>
  <c r="I236" i="2"/>
  <c r="D236" i="2"/>
  <c r="J236" i="2"/>
  <c r="C236" i="2"/>
  <c r="L236" i="2"/>
  <c r="P236" i="2"/>
  <c r="M236" i="2"/>
  <c r="Q236" i="2"/>
  <c r="K236" i="2"/>
  <c r="R236" i="2"/>
  <c r="B236" i="2"/>
  <c r="A237" i="2" l="1"/>
  <c r="S237" i="2"/>
  <c r="J237" i="2"/>
  <c r="H237" i="2"/>
  <c r="F237" i="2"/>
  <c r="D237" i="2"/>
  <c r="M237" i="2"/>
  <c r="E237" i="2"/>
  <c r="L237" i="2"/>
  <c r="C237" i="2"/>
  <c r="N237" i="2"/>
  <c r="K237" i="2"/>
  <c r="R237" i="2"/>
  <c r="O237" i="2"/>
  <c r="I237" i="2"/>
  <c r="B237" i="2"/>
  <c r="Q237" i="2"/>
  <c r="P237" i="2"/>
  <c r="A238" i="2" l="1"/>
  <c r="J238" i="2"/>
  <c r="N238" i="2"/>
  <c r="L238" i="2"/>
  <c r="M238" i="2"/>
  <c r="P238" i="2"/>
  <c r="O238" i="2"/>
  <c r="R238" i="2"/>
  <c r="K238" i="2"/>
  <c r="E238" i="2"/>
  <c r="Q238" i="2"/>
  <c r="B238" i="2"/>
  <c r="F238" i="2"/>
  <c r="H238" i="2"/>
  <c r="D238" i="2"/>
  <c r="S238" i="2"/>
  <c r="I238" i="2"/>
  <c r="C238" i="2"/>
  <c r="A239" i="2" l="1"/>
  <c r="S239" i="2"/>
  <c r="F239" i="2"/>
  <c r="R239" i="2"/>
  <c r="O239" i="2"/>
  <c r="C239" i="2"/>
  <c r="M239" i="2"/>
  <c r="E239" i="2"/>
  <c r="I239" i="2"/>
  <c r="B239" i="2"/>
  <c r="P239" i="2"/>
  <c r="D239" i="2"/>
  <c r="N239" i="2"/>
  <c r="J239" i="2"/>
  <c r="Q239" i="2"/>
  <c r="H239" i="2"/>
  <c r="K239" i="2"/>
  <c r="L239" i="2"/>
  <c r="A240" i="2" l="1"/>
  <c r="H240" i="2"/>
  <c r="M240" i="2"/>
  <c r="C240" i="2"/>
  <c r="E240" i="2"/>
  <c r="K240" i="2"/>
  <c r="R240" i="2"/>
  <c r="S240" i="2"/>
  <c r="N240" i="2"/>
  <c r="L240" i="2"/>
  <c r="J240" i="2"/>
  <c r="P240" i="2"/>
  <c r="Q240" i="2"/>
  <c r="B240" i="2"/>
  <c r="D240" i="2"/>
  <c r="I240" i="2"/>
  <c r="O240" i="2"/>
  <c r="F240" i="2"/>
  <c r="A241" i="2" l="1"/>
  <c r="C241" i="2"/>
  <c r="K241" i="2"/>
  <c r="B241" i="2"/>
  <c r="J241" i="2"/>
  <c r="S241" i="2"/>
  <c r="R241" i="2"/>
  <c r="E241" i="2"/>
  <c r="O241" i="2"/>
  <c r="L241" i="2"/>
  <c r="M241" i="2"/>
  <c r="P241" i="2"/>
  <c r="N241" i="2"/>
  <c r="Q241" i="2"/>
  <c r="D241" i="2"/>
  <c r="F241" i="2"/>
  <c r="I241" i="2"/>
  <c r="H241" i="2"/>
  <c r="A242" i="2" l="1"/>
  <c r="E242" i="2"/>
  <c r="R242" i="2"/>
  <c r="Q242" i="2"/>
  <c r="B242" i="2"/>
  <c r="I242" i="2"/>
  <c r="K242" i="2"/>
  <c r="C242" i="2"/>
  <c r="O242" i="2"/>
  <c r="M242" i="2"/>
  <c r="F242" i="2"/>
  <c r="P242" i="2"/>
  <c r="N242" i="2"/>
  <c r="S242" i="2"/>
  <c r="J242" i="2"/>
  <c r="D242" i="2"/>
  <c r="L242" i="2"/>
  <c r="H242" i="2"/>
  <c r="A243" i="2" l="1"/>
  <c r="C243" i="2"/>
  <c r="J243" i="2"/>
  <c r="M243" i="2"/>
  <c r="D243" i="2"/>
  <c r="L243" i="2"/>
  <c r="I243" i="2"/>
  <c r="Q243" i="2"/>
  <c r="H243" i="2"/>
  <c r="O243" i="2"/>
  <c r="R243" i="2"/>
  <c r="S243" i="2"/>
  <c r="K243" i="2"/>
  <c r="E243" i="2"/>
  <c r="N243" i="2"/>
  <c r="P243" i="2"/>
  <c r="F243" i="2"/>
  <c r="B243" i="2"/>
  <c r="A244" i="2" l="1"/>
  <c r="H244" i="2"/>
  <c r="E244" i="2"/>
  <c r="P244" i="2"/>
  <c r="J244" i="2"/>
  <c r="N244" i="2"/>
  <c r="B244" i="2"/>
  <c r="M244" i="2"/>
  <c r="S244" i="2"/>
  <c r="Q244" i="2"/>
  <c r="O244" i="2"/>
  <c r="F244" i="2"/>
  <c r="I244" i="2"/>
  <c r="L244" i="2"/>
  <c r="R244" i="2"/>
  <c r="D244" i="2"/>
  <c r="K244" i="2"/>
  <c r="C244" i="2"/>
  <c r="A245" i="2" l="1"/>
  <c r="P245" i="2"/>
  <c r="R245" i="2"/>
  <c r="I245" i="2"/>
  <c r="L245" i="2"/>
  <c r="M245" i="2"/>
  <c r="S245" i="2"/>
  <c r="E245" i="2"/>
  <c r="C245" i="2"/>
  <c r="K245" i="2"/>
  <c r="O245" i="2"/>
  <c r="B245" i="2"/>
  <c r="J245" i="2"/>
  <c r="D245" i="2"/>
  <c r="F245" i="2"/>
  <c r="Q245" i="2"/>
  <c r="N245" i="2"/>
  <c r="H245" i="2"/>
  <c r="A246" i="2" l="1"/>
  <c r="I246" i="2"/>
  <c r="P246" i="2"/>
  <c r="K246" i="2"/>
  <c r="H246" i="2"/>
  <c r="M246" i="2"/>
  <c r="N246" i="2"/>
  <c r="Q246" i="2"/>
  <c r="B246" i="2"/>
  <c r="F246" i="2"/>
  <c r="E246" i="2"/>
  <c r="O246" i="2"/>
  <c r="R246" i="2"/>
  <c r="S246" i="2"/>
  <c r="L246" i="2"/>
  <c r="J246" i="2"/>
  <c r="C246" i="2"/>
  <c r="D246" i="2"/>
  <c r="V223" i="2" l="1"/>
  <c r="U223" i="2"/>
  <c r="AE223" i="2"/>
  <c r="Y223" i="2"/>
  <c r="AH223" i="2"/>
  <c r="AA223" i="2"/>
  <c r="W223" i="2"/>
  <c r="AB223" i="2"/>
  <c r="X223" i="2"/>
  <c r="Z223" i="2"/>
  <c r="AD223" i="2"/>
  <c r="AC223" i="2"/>
  <c r="A247" i="2"/>
  <c r="B247" i="2"/>
  <c r="H16" i="3"/>
  <c r="J16" i="3"/>
  <c r="M247" i="2"/>
  <c r="L16" i="3"/>
  <c r="M16" i="3"/>
  <c r="K16" i="3"/>
  <c r="S247" i="2"/>
  <c r="AF223" i="2"/>
  <c r="J247" i="2"/>
  <c r="D247" i="2"/>
  <c r="E16" i="3"/>
  <c r="N16" i="3"/>
  <c r="AG223" i="2"/>
  <c r="O247" i="2"/>
  <c r="F247" i="2"/>
  <c r="I16" i="3"/>
  <c r="Q16" i="3"/>
  <c r="I247" i="2"/>
  <c r="D16" i="3"/>
  <c r="H247" i="2"/>
  <c r="F16" i="3"/>
  <c r="AJ223" i="2"/>
  <c r="A248" i="2" l="1"/>
  <c r="O248" i="2"/>
  <c r="N247" i="2"/>
  <c r="I248" i="2"/>
  <c r="C247" i="2"/>
  <c r="E247" i="2"/>
  <c r="L247" i="2"/>
  <c r="K247" i="2"/>
  <c r="Q247" i="2"/>
  <c r="B17" i="3"/>
  <c r="R247" i="2"/>
  <c r="R248" i="2"/>
  <c r="E248" i="2"/>
  <c r="P248" i="2"/>
  <c r="S16" i="3"/>
  <c r="K248" i="2"/>
  <c r="D248" i="2"/>
  <c r="C248" i="2"/>
  <c r="N248" i="2"/>
  <c r="P247" i="2"/>
  <c r="S248" i="2"/>
  <c r="M248" i="2"/>
  <c r="Q248" i="2"/>
  <c r="L248" i="2"/>
  <c r="F248" i="2"/>
  <c r="B248" i="2"/>
  <c r="O16" i="3"/>
  <c r="P16" i="3"/>
  <c r="AI223" i="2"/>
  <c r="C76" i="3" l="1"/>
  <c r="B76" i="3"/>
  <c r="A249" i="2"/>
  <c r="R16" i="3"/>
  <c r="R249" i="2"/>
  <c r="H248" i="2"/>
  <c r="Q249" i="2"/>
  <c r="S249" i="2"/>
  <c r="F249" i="2"/>
  <c r="N249" i="2"/>
  <c r="J248" i="2"/>
  <c r="B249" i="2"/>
  <c r="C17" i="3"/>
  <c r="M249" i="2"/>
  <c r="O249" i="2"/>
  <c r="A250" i="2" l="1"/>
  <c r="K249" i="2"/>
  <c r="C249" i="2"/>
  <c r="H249" i="2"/>
  <c r="D249" i="2"/>
  <c r="J249" i="2"/>
  <c r="Q250" i="2"/>
  <c r="L249" i="2"/>
  <c r="I249" i="2"/>
  <c r="E249" i="2"/>
  <c r="P249" i="2"/>
  <c r="A251" i="2" l="1"/>
  <c r="B250" i="2"/>
  <c r="I251" i="2"/>
  <c r="Q251" i="2"/>
  <c r="C250" i="2"/>
  <c r="O250" i="2"/>
  <c r="N251" i="2"/>
  <c r="R250" i="2"/>
  <c r="J251" i="2"/>
  <c r="C251" i="2"/>
  <c r="L250" i="2"/>
  <c r="P250" i="2"/>
  <c r="D250" i="2"/>
  <c r="N250" i="2"/>
  <c r="E250" i="2"/>
  <c r="M250" i="2"/>
  <c r="R251" i="2"/>
  <c r="L251" i="2"/>
  <c r="K250" i="2"/>
  <c r="I250" i="2"/>
  <c r="S250" i="2"/>
  <c r="K251" i="2"/>
  <c r="P251" i="2"/>
  <c r="S251" i="2"/>
  <c r="O251" i="2"/>
  <c r="B251" i="2"/>
  <c r="F251" i="2"/>
  <c r="F250" i="2"/>
  <c r="J250" i="2"/>
  <c r="E251" i="2"/>
  <c r="H251" i="2"/>
  <c r="D251" i="2"/>
  <c r="H250" i="2"/>
  <c r="M251" i="2"/>
  <c r="A252" i="2" l="1"/>
  <c r="B252" i="2"/>
  <c r="E252" i="2"/>
  <c r="O252" i="2"/>
  <c r="F252" i="2"/>
  <c r="P252" i="2"/>
  <c r="I252" i="2"/>
  <c r="Q252" i="2"/>
  <c r="J252" i="2"/>
  <c r="L252" i="2"/>
  <c r="N252" i="2"/>
  <c r="S252" i="2"/>
  <c r="H252" i="2"/>
  <c r="C252" i="2"/>
  <c r="D252" i="2"/>
  <c r="R252" i="2"/>
  <c r="K252" i="2"/>
  <c r="M252" i="2"/>
  <c r="A253" i="2" l="1"/>
  <c r="P253" i="2"/>
  <c r="J253" i="2"/>
  <c r="D253" i="2"/>
  <c r="L253" i="2"/>
  <c r="F253" i="2"/>
  <c r="Q253" i="2"/>
  <c r="M253" i="2"/>
  <c r="C253" i="2"/>
  <c r="R253" i="2"/>
  <c r="N253" i="2"/>
  <c r="B253" i="2"/>
  <c r="H253" i="2"/>
  <c r="I253" i="2"/>
  <c r="A254" i="2" l="1"/>
  <c r="C254" i="2"/>
  <c r="S253" i="2"/>
  <c r="K253" i="2"/>
  <c r="O253" i="2"/>
  <c r="F254" i="2"/>
  <c r="S254" i="2"/>
  <c r="E253" i="2"/>
  <c r="Q254" i="2"/>
  <c r="A255" i="2" l="1"/>
  <c r="E254" i="2"/>
  <c r="O255" i="2"/>
  <c r="N254" i="2"/>
  <c r="R254" i="2"/>
  <c r="O254" i="2"/>
  <c r="N255" i="2"/>
  <c r="J254" i="2"/>
  <c r="B254" i="2"/>
  <c r="P254" i="2"/>
  <c r="H254" i="2"/>
  <c r="I254" i="2"/>
  <c r="M254" i="2"/>
  <c r="K254" i="2"/>
  <c r="L254" i="2"/>
  <c r="D254" i="2"/>
  <c r="A256" i="2" l="1"/>
  <c r="K256" i="2"/>
  <c r="Q255" i="2"/>
  <c r="E256" i="2"/>
  <c r="B256" i="2"/>
  <c r="Q256" i="2"/>
  <c r="R256" i="2"/>
  <c r="F256" i="2"/>
  <c r="J256" i="2"/>
  <c r="E255" i="2"/>
  <c r="K255" i="2"/>
  <c r="L255" i="2"/>
  <c r="J255" i="2"/>
  <c r="D256" i="2"/>
  <c r="C255" i="2"/>
  <c r="S255" i="2"/>
  <c r="M255" i="2"/>
  <c r="N256" i="2"/>
  <c r="M256" i="2"/>
  <c r="P255" i="2"/>
  <c r="F255" i="2"/>
  <c r="C256" i="2"/>
  <c r="I255" i="2"/>
  <c r="I256" i="2"/>
  <c r="D255" i="2"/>
  <c r="H255" i="2"/>
  <c r="B255" i="2"/>
  <c r="P256" i="2"/>
  <c r="R255" i="2"/>
  <c r="H256" i="2"/>
  <c r="S256" i="2"/>
  <c r="L256" i="2"/>
  <c r="O256" i="2"/>
  <c r="A257" i="2" l="1"/>
  <c r="J257" i="2"/>
  <c r="E257" i="2"/>
  <c r="C257" i="2"/>
  <c r="F257" i="2"/>
  <c r="O257" i="2"/>
  <c r="L257" i="2"/>
  <c r="I257" i="2"/>
  <c r="P257" i="2"/>
  <c r="H257" i="2"/>
  <c r="B257" i="2"/>
  <c r="D257" i="2"/>
  <c r="N257" i="2"/>
  <c r="K257" i="2"/>
  <c r="Q257" i="2"/>
  <c r="M257" i="2"/>
  <c r="R257" i="2"/>
  <c r="S257" i="2"/>
  <c r="A258" i="2" l="1"/>
  <c r="S258" i="2"/>
  <c r="J258" i="2"/>
  <c r="I258" i="2"/>
  <c r="K258" i="2"/>
  <c r="H258" i="2"/>
  <c r="L258" i="2"/>
  <c r="C258" i="2"/>
  <c r="F258" i="2"/>
  <c r="R258" i="2"/>
  <c r="Q258" i="2"/>
  <c r="N258" i="2"/>
  <c r="E258" i="2"/>
  <c r="B258" i="2"/>
  <c r="M258" i="2"/>
  <c r="O258" i="2"/>
  <c r="P258" i="2"/>
  <c r="D258" i="2"/>
  <c r="A259" i="2" l="1"/>
  <c r="N259" i="2"/>
  <c r="R259" i="2"/>
  <c r="D259" i="2"/>
  <c r="J259" i="2"/>
  <c r="L259" i="2"/>
  <c r="M259" i="2"/>
  <c r="B259" i="2"/>
  <c r="P259" i="2"/>
  <c r="K259" i="2"/>
  <c r="Q259" i="2"/>
  <c r="S259" i="2"/>
  <c r="I259" i="2"/>
  <c r="C259" i="2"/>
  <c r="F259" i="2"/>
  <c r="O259" i="2"/>
  <c r="H259" i="2"/>
  <c r="E259" i="2"/>
  <c r="A260" i="2" l="1"/>
  <c r="N260" i="2"/>
  <c r="E260" i="2"/>
  <c r="F260" i="2"/>
  <c r="Q260" i="2"/>
  <c r="B260" i="2"/>
  <c r="I260" i="2"/>
  <c r="J260" i="2"/>
  <c r="R260" i="2"/>
  <c r="H260" i="2"/>
  <c r="L260" i="2"/>
  <c r="K260" i="2"/>
  <c r="O260" i="2"/>
  <c r="M260" i="2"/>
  <c r="S260" i="2"/>
  <c r="D260" i="2"/>
  <c r="P260" i="2"/>
  <c r="C260" i="2"/>
  <c r="A261" i="2" l="1"/>
  <c r="E261" i="2"/>
  <c r="N261" i="2"/>
  <c r="L261" i="2"/>
  <c r="J261" i="2"/>
  <c r="B261" i="2"/>
  <c r="P261" i="2"/>
  <c r="F261" i="2"/>
  <c r="Q261" i="2"/>
  <c r="M261" i="2"/>
  <c r="R261" i="2"/>
  <c r="I261" i="2"/>
  <c r="H261" i="2"/>
  <c r="S261" i="2"/>
  <c r="D261" i="2"/>
  <c r="K261" i="2"/>
  <c r="C261" i="2"/>
  <c r="O261" i="2"/>
  <c r="A262" i="2" l="1"/>
  <c r="P262" i="2"/>
  <c r="O262" i="2"/>
  <c r="N262" i="2"/>
  <c r="B262" i="2"/>
  <c r="R262" i="2"/>
  <c r="D262" i="2"/>
  <c r="H262" i="2"/>
  <c r="Q262" i="2"/>
  <c r="K262" i="2"/>
  <c r="J262" i="2"/>
  <c r="C262" i="2"/>
  <c r="F262" i="2"/>
  <c r="M262" i="2"/>
  <c r="L262" i="2"/>
  <c r="I262" i="2"/>
  <c r="E262" i="2"/>
  <c r="S262" i="2"/>
  <c r="A263" i="2" l="1"/>
  <c r="N263" i="2"/>
  <c r="Q263" i="2"/>
  <c r="R263" i="2"/>
  <c r="C263" i="2"/>
  <c r="I263" i="2"/>
  <c r="L263" i="2"/>
  <c r="J263" i="2"/>
  <c r="F263" i="2"/>
  <c r="S263" i="2"/>
  <c r="K263" i="2"/>
  <c r="P263" i="2"/>
  <c r="B263" i="2"/>
  <c r="E263" i="2"/>
  <c r="D263" i="2"/>
  <c r="M263" i="2"/>
  <c r="O263" i="2"/>
  <c r="H263" i="2"/>
  <c r="A264" i="2" l="1"/>
  <c r="L264" i="2"/>
  <c r="C264" i="2"/>
  <c r="D264" i="2"/>
  <c r="J264" i="2"/>
  <c r="O264" i="2"/>
  <c r="M264" i="2"/>
  <c r="N264" i="2"/>
  <c r="S264" i="2"/>
  <c r="Q264" i="2"/>
  <c r="P264" i="2"/>
  <c r="B264" i="2"/>
  <c r="R264" i="2"/>
  <c r="H264" i="2"/>
  <c r="K264" i="2"/>
  <c r="I264" i="2"/>
  <c r="F264" i="2"/>
  <c r="E264" i="2"/>
  <c r="A265" i="2" l="1"/>
  <c r="O265" i="2"/>
  <c r="H265" i="2"/>
  <c r="I265" i="2"/>
  <c r="S265" i="2"/>
  <c r="K265" i="2"/>
  <c r="P265" i="2"/>
  <c r="F265" i="2"/>
  <c r="E265" i="2"/>
  <c r="J265" i="2"/>
  <c r="C265" i="2"/>
  <c r="L265" i="2"/>
  <c r="N265" i="2"/>
  <c r="R265" i="2"/>
  <c r="M265" i="2"/>
  <c r="B265" i="2"/>
  <c r="D265" i="2"/>
  <c r="Q265" i="2"/>
  <c r="A266" i="2" l="1"/>
  <c r="C266" i="2"/>
  <c r="F266" i="2"/>
  <c r="K266" i="2"/>
  <c r="E266" i="2"/>
  <c r="P266" i="2"/>
  <c r="B266" i="2"/>
  <c r="D266" i="2"/>
  <c r="I266" i="2"/>
  <c r="L266" i="2"/>
  <c r="O266" i="2"/>
  <c r="R266" i="2"/>
  <c r="M266" i="2"/>
  <c r="J266" i="2"/>
  <c r="S266" i="2"/>
  <c r="N266" i="2"/>
  <c r="H266" i="2"/>
  <c r="Q266" i="2"/>
  <c r="A267" i="2" l="1"/>
  <c r="F267" i="2"/>
  <c r="C267" i="2"/>
  <c r="L267" i="2"/>
  <c r="I267" i="2"/>
  <c r="H267" i="2"/>
  <c r="N267" i="2"/>
  <c r="K267" i="2"/>
  <c r="S267" i="2"/>
  <c r="P267" i="2"/>
  <c r="O267" i="2"/>
  <c r="B267" i="2"/>
  <c r="E267" i="2"/>
  <c r="D267" i="2"/>
  <c r="M267" i="2"/>
  <c r="R267" i="2"/>
  <c r="Q267" i="2"/>
  <c r="J267" i="2"/>
  <c r="A268" i="2" l="1"/>
  <c r="R268" i="2"/>
  <c r="E268" i="2"/>
  <c r="C268" i="2"/>
  <c r="S268" i="2"/>
  <c r="F268" i="2"/>
  <c r="B268" i="2"/>
  <c r="L268" i="2"/>
  <c r="D268" i="2"/>
  <c r="P268" i="2"/>
  <c r="I268" i="2"/>
  <c r="K268" i="2"/>
  <c r="J268" i="2"/>
  <c r="H268" i="2"/>
  <c r="Q268" i="2"/>
  <c r="O268" i="2"/>
  <c r="M268" i="2"/>
  <c r="N268" i="2"/>
  <c r="A269" i="2" l="1"/>
  <c r="P269" i="2"/>
  <c r="L269" i="2"/>
  <c r="M269" i="2"/>
  <c r="F269" i="2"/>
  <c r="O269" i="2"/>
  <c r="I269" i="2"/>
  <c r="E269" i="2"/>
  <c r="C269" i="2"/>
  <c r="D269" i="2"/>
  <c r="R269" i="2"/>
  <c r="J269" i="2"/>
  <c r="Q269" i="2"/>
  <c r="B269" i="2"/>
  <c r="K269" i="2"/>
  <c r="H269" i="2"/>
  <c r="N269" i="2"/>
  <c r="S269" i="2"/>
  <c r="A270" i="2" l="1"/>
  <c r="F270" i="2"/>
  <c r="E270" i="2"/>
  <c r="I270" i="2"/>
  <c r="B270" i="2"/>
  <c r="C270" i="2"/>
  <c r="R270" i="2"/>
  <c r="M270" i="2"/>
  <c r="Q270" i="2"/>
  <c r="N270" i="2"/>
  <c r="D270" i="2"/>
  <c r="J270" i="2"/>
  <c r="P270" i="2"/>
  <c r="K270" i="2"/>
  <c r="S270" i="2"/>
  <c r="O270" i="2"/>
  <c r="L270" i="2"/>
  <c r="H270" i="2"/>
  <c r="V247" i="2" l="1"/>
  <c r="U247" i="2"/>
  <c r="AE247" i="2"/>
  <c r="Y247" i="2"/>
  <c r="AH247" i="2"/>
  <c r="AB247" i="2"/>
  <c r="AA247" i="2"/>
  <c r="Z247" i="2"/>
  <c r="AC247" i="2"/>
  <c r="W247" i="2"/>
  <c r="AD247" i="2"/>
  <c r="X247" i="2"/>
  <c r="A271" i="2"/>
  <c r="N17" i="3"/>
  <c r="H17" i="3"/>
  <c r="F271" i="2"/>
  <c r="D271" i="2"/>
  <c r="I271" i="2"/>
  <c r="E17" i="3"/>
  <c r="C271" i="2"/>
  <c r="L17" i="3"/>
  <c r="D17" i="3"/>
  <c r="M17" i="3"/>
  <c r="J17" i="3"/>
  <c r="M271" i="2"/>
  <c r="L271" i="2"/>
  <c r="B271" i="2"/>
  <c r="P271" i="2"/>
  <c r="J271" i="2"/>
  <c r="E271" i="2"/>
  <c r="AF247" i="2"/>
  <c r="N271" i="2"/>
  <c r="H271" i="2"/>
  <c r="I17" i="3"/>
  <c r="Q17" i="3"/>
  <c r="K17" i="3"/>
  <c r="O271" i="2"/>
  <c r="F17" i="3"/>
  <c r="K271" i="2"/>
  <c r="R271" i="2"/>
  <c r="Q271" i="2"/>
  <c r="AI247" i="2"/>
  <c r="A272" i="2" l="1"/>
  <c r="AJ247" i="2"/>
  <c r="B272" i="2"/>
  <c r="E272" i="2"/>
  <c r="Q272" i="2"/>
  <c r="AG247" i="2"/>
  <c r="C18" i="3"/>
  <c r="D272" i="2"/>
  <c r="H272" i="2"/>
  <c r="M272" i="2"/>
  <c r="R17" i="3"/>
  <c r="C272" i="2"/>
  <c r="S271" i="2"/>
  <c r="B18" i="3"/>
  <c r="O17" i="3"/>
  <c r="I272" i="2"/>
  <c r="P272" i="2"/>
  <c r="J272" i="2"/>
  <c r="L272" i="2"/>
  <c r="R272" i="2"/>
  <c r="A273" i="2" l="1"/>
  <c r="L273" i="2"/>
  <c r="P273" i="2"/>
  <c r="N272" i="2"/>
  <c r="K272" i="2"/>
  <c r="P17" i="3"/>
  <c r="S272" i="2"/>
  <c r="F272" i="2"/>
  <c r="O272" i="2"/>
  <c r="O273" i="2"/>
  <c r="S17" i="3"/>
  <c r="B77" i="3" l="1"/>
  <c r="C77" i="3"/>
  <c r="A274" i="2"/>
  <c r="K274" i="2"/>
  <c r="M273" i="2"/>
  <c r="I273" i="2"/>
  <c r="N274" i="2"/>
  <c r="O274" i="2"/>
  <c r="R274" i="2"/>
  <c r="N273" i="2"/>
  <c r="B274" i="2"/>
  <c r="D274" i="2"/>
  <c r="F274" i="2"/>
  <c r="C274" i="2"/>
  <c r="I274" i="2"/>
  <c r="S274" i="2"/>
  <c r="E274" i="2"/>
  <c r="B273" i="2"/>
  <c r="P274" i="2"/>
  <c r="C273" i="2"/>
  <c r="J274" i="2"/>
  <c r="Q274" i="2"/>
  <c r="K273" i="2"/>
  <c r="H273" i="2"/>
  <c r="Q273" i="2"/>
  <c r="F273" i="2"/>
  <c r="R273" i="2"/>
  <c r="M274" i="2"/>
  <c r="J273" i="2"/>
  <c r="H274" i="2"/>
  <c r="E273" i="2"/>
  <c r="L274" i="2"/>
  <c r="D273" i="2"/>
  <c r="S273" i="2"/>
  <c r="A275" i="2" l="1"/>
  <c r="K275" i="2"/>
  <c r="M275" i="2"/>
  <c r="C275" i="2"/>
  <c r="Q275" i="2"/>
  <c r="J275" i="2"/>
  <c r="L275" i="2"/>
  <c r="N275" i="2"/>
  <c r="I275" i="2"/>
  <c r="D275" i="2"/>
  <c r="F275" i="2"/>
  <c r="E275" i="2"/>
  <c r="P275" i="2"/>
  <c r="R275" i="2"/>
  <c r="H275" i="2"/>
  <c r="S275" i="2"/>
  <c r="O275" i="2"/>
  <c r="B275" i="2"/>
  <c r="A276" i="2" l="1"/>
  <c r="I276" i="2"/>
  <c r="R276" i="2"/>
  <c r="J276" i="2"/>
  <c r="K276" i="2"/>
  <c r="P276" i="2"/>
  <c r="S276" i="2"/>
  <c r="C276" i="2"/>
  <c r="E276" i="2"/>
  <c r="O276" i="2"/>
  <c r="D276" i="2"/>
  <c r="Q276" i="2"/>
  <c r="L276" i="2"/>
  <c r="B276" i="2"/>
  <c r="H276" i="2"/>
  <c r="N276" i="2"/>
  <c r="F276" i="2"/>
  <c r="M276" i="2"/>
  <c r="A277" i="2" l="1"/>
  <c r="C277" i="2"/>
  <c r="I277" i="2"/>
  <c r="J277" i="2"/>
  <c r="Q277" i="2"/>
  <c r="H277" i="2"/>
  <c r="D277" i="2"/>
  <c r="M277" i="2"/>
  <c r="O277" i="2"/>
  <c r="K277" i="2"/>
  <c r="P277" i="2"/>
  <c r="E277" i="2"/>
  <c r="L277" i="2"/>
  <c r="F277" i="2"/>
  <c r="B277" i="2"/>
  <c r="N277" i="2"/>
  <c r="R277" i="2"/>
  <c r="S277" i="2"/>
  <c r="A278" i="2" l="1"/>
  <c r="Q278" i="2"/>
  <c r="F278" i="2"/>
  <c r="J278" i="2"/>
  <c r="L278" i="2"/>
  <c r="I278" i="2"/>
  <c r="B278" i="2"/>
  <c r="H278" i="2"/>
  <c r="M278" i="2"/>
  <c r="D278" i="2"/>
  <c r="R278" i="2"/>
  <c r="C278" i="2"/>
  <c r="K278" i="2"/>
  <c r="P278" i="2"/>
  <c r="N278" i="2"/>
  <c r="S278" i="2"/>
  <c r="O278" i="2"/>
  <c r="E278" i="2"/>
  <c r="A279" i="2" l="1"/>
  <c r="M279" i="2"/>
  <c r="A280" i="2" l="1"/>
  <c r="I280" i="2"/>
  <c r="J280" i="2"/>
  <c r="N279" i="2"/>
  <c r="M280" i="2"/>
  <c r="E280" i="2"/>
  <c r="F279" i="2"/>
  <c r="P279" i="2"/>
  <c r="L279" i="2"/>
  <c r="B279" i="2"/>
  <c r="E279" i="2"/>
  <c r="H280" i="2"/>
  <c r="B280" i="2"/>
  <c r="K280" i="2"/>
  <c r="R280" i="2"/>
  <c r="D279" i="2"/>
  <c r="H279" i="2"/>
  <c r="Q279" i="2"/>
  <c r="S279" i="2"/>
  <c r="Q280" i="2"/>
  <c r="R279" i="2"/>
  <c r="S280" i="2"/>
  <c r="I279" i="2"/>
  <c r="J279" i="2"/>
  <c r="L280" i="2"/>
  <c r="F280" i="2"/>
  <c r="P280" i="2"/>
  <c r="O280" i="2"/>
  <c r="O279" i="2"/>
  <c r="C279" i="2"/>
  <c r="C280" i="2"/>
  <c r="D280" i="2"/>
  <c r="N280" i="2"/>
  <c r="K279" i="2"/>
  <c r="A281" i="2" l="1"/>
  <c r="B281" i="2"/>
  <c r="E281" i="2"/>
  <c r="J281" i="2"/>
  <c r="C281" i="2"/>
  <c r="Q281" i="2"/>
  <c r="K281" i="2"/>
  <c r="R281" i="2"/>
  <c r="H281" i="2"/>
  <c r="D281" i="2"/>
  <c r="O281" i="2"/>
  <c r="P281" i="2"/>
  <c r="L281" i="2"/>
  <c r="M281" i="2"/>
  <c r="I281" i="2"/>
  <c r="F281" i="2"/>
  <c r="S281" i="2"/>
  <c r="N281" i="2"/>
  <c r="A282" i="2" l="1"/>
  <c r="L282" i="2"/>
  <c r="J282" i="2"/>
  <c r="H282" i="2"/>
  <c r="B282" i="2"/>
  <c r="I282" i="2"/>
  <c r="N282" i="2"/>
  <c r="C282" i="2"/>
  <c r="E282" i="2"/>
  <c r="S282" i="2"/>
  <c r="Q282" i="2"/>
  <c r="M282" i="2"/>
  <c r="D282" i="2"/>
  <c r="P282" i="2"/>
  <c r="A283" i="2" l="1"/>
  <c r="K282" i="2"/>
  <c r="F282" i="2"/>
  <c r="S283" i="2"/>
  <c r="L283" i="2"/>
  <c r="R282" i="2"/>
  <c r="O283" i="2"/>
  <c r="O282" i="2"/>
  <c r="A284" i="2" l="1"/>
  <c r="J283" i="2"/>
  <c r="H283" i="2"/>
  <c r="K283" i="2"/>
  <c r="C283" i="2"/>
  <c r="M283" i="2"/>
  <c r="F283" i="2"/>
  <c r="D283" i="2"/>
  <c r="P283" i="2"/>
  <c r="C284" i="2"/>
  <c r="N283" i="2"/>
  <c r="R283" i="2"/>
  <c r="S284" i="2"/>
  <c r="E284" i="2"/>
  <c r="E283" i="2"/>
  <c r="B283" i="2"/>
  <c r="Q283" i="2"/>
  <c r="I283" i="2"/>
  <c r="A285" i="2" l="1"/>
  <c r="Q284" i="2"/>
  <c r="M284" i="2"/>
  <c r="B284" i="2"/>
  <c r="D284" i="2"/>
  <c r="H284" i="2"/>
  <c r="I284" i="2"/>
  <c r="O284" i="2"/>
  <c r="F284" i="2"/>
  <c r="R284" i="2"/>
  <c r="P284" i="2"/>
  <c r="J284" i="2"/>
  <c r="K284" i="2"/>
  <c r="L284" i="2"/>
  <c r="Q285" i="2"/>
  <c r="N284" i="2"/>
  <c r="A286" i="2" l="1"/>
  <c r="H286" i="2"/>
  <c r="I285" i="2"/>
  <c r="Q286" i="2"/>
  <c r="R285" i="2"/>
  <c r="O286" i="2"/>
  <c r="I286" i="2"/>
  <c r="E286" i="2"/>
  <c r="O285" i="2"/>
  <c r="L286" i="2"/>
  <c r="F285" i="2"/>
  <c r="C286" i="2"/>
  <c r="S286" i="2"/>
  <c r="E285" i="2"/>
  <c r="S285" i="2"/>
  <c r="M285" i="2"/>
  <c r="B286" i="2"/>
  <c r="J286" i="2"/>
  <c r="M286" i="2"/>
  <c r="P285" i="2"/>
  <c r="C285" i="2"/>
  <c r="P286" i="2"/>
  <c r="D285" i="2"/>
  <c r="N286" i="2"/>
  <c r="F286" i="2"/>
  <c r="N285" i="2"/>
  <c r="D286" i="2"/>
  <c r="H285" i="2"/>
  <c r="R286" i="2"/>
  <c r="L285" i="2"/>
  <c r="J285" i="2"/>
  <c r="B285" i="2"/>
  <c r="K286" i="2"/>
  <c r="K285" i="2"/>
  <c r="A287" i="2" l="1"/>
  <c r="D287" i="2"/>
  <c r="B287" i="2"/>
  <c r="F287" i="2"/>
  <c r="J287" i="2"/>
  <c r="I287" i="2"/>
  <c r="K287" i="2"/>
  <c r="Q287" i="2"/>
  <c r="C287" i="2"/>
  <c r="M287" i="2"/>
  <c r="E287" i="2"/>
  <c r="R287" i="2"/>
  <c r="O287" i="2"/>
  <c r="P287" i="2"/>
  <c r="H287" i="2"/>
  <c r="L287" i="2"/>
  <c r="S287" i="2"/>
  <c r="N287" i="2"/>
  <c r="A288" i="2" l="1"/>
  <c r="N288" i="2"/>
  <c r="D288" i="2"/>
  <c r="R288" i="2"/>
  <c r="M288" i="2"/>
  <c r="O288" i="2"/>
  <c r="J288" i="2"/>
  <c r="I288" i="2"/>
  <c r="H288" i="2"/>
  <c r="S288" i="2"/>
  <c r="C288" i="2"/>
  <c r="B288" i="2"/>
  <c r="F288" i="2"/>
  <c r="E288" i="2"/>
  <c r="L288" i="2"/>
  <c r="Q288" i="2"/>
  <c r="P288" i="2"/>
  <c r="K288" i="2"/>
  <c r="A289" i="2" l="1"/>
  <c r="Q289" i="2"/>
  <c r="D289" i="2"/>
  <c r="B289" i="2"/>
  <c r="O289" i="2"/>
  <c r="J289" i="2"/>
  <c r="C289" i="2"/>
  <c r="K289" i="2"/>
  <c r="F289" i="2"/>
  <c r="N289" i="2"/>
  <c r="I289" i="2"/>
  <c r="M289" i="2"/>
  <c r="L289" i="2"/>
  <c r="P289" i="2"/>
  <c r="E289" i="2"/>
  <c r="R289" i="2"/>
  <c r="S289" i="2"/>
  <c r="H289" i="2"/>
  <c r="A290" i="2" l="1"/>
  <c r="C290" i="2"/>
  <c r="H290" i="2"/>
  <c r="I290" i="2"/>
  <c r="R290" i="2"/>
  <c r="P290" i="2"/>
  <c r="D290" i="2"/>
  <c r="B290" i="2"/>
  <c r="Q290" i="2"/>
  <c r="N290" i="2"/>
  <c r="F290" i="2"/>
  <c r="O290" i="2"/>
  <c r="M290" i="2"/>
  <c r="L290" i="2"/>
  <c r="J290" i="2"/>
  <c r="K290" i="2"/>
  <c r="S290" i="2"/>
  <c r="E290" i="2"/>
  <c r="A291" i="2" l="1"/>
  <c r="S291" i="2"/>
  <c r="R291" i="2"/>
  <c r="P291" i="2"/>
  <c r="E291" i="2"/>
  <c r="K291" i="2"/>
  <c r="N291" i="2"/>
  <c r="F291" i="2"/>
  <c r="M291" i="2"/>
  <c r="O291" i="2"/>
  <c r="J291" i="2"/>
  <c r="B291" i="2"/>
  <c r="D291" i="2"/>
  <c r="Q291" i="2"/>
  <c r="I291" i="2"/>
  <c r="C291" i="2"/>
  <c r="H291" i="2"/>
  <c r="L291" i="2"/>
  <c r="A292" i="2" l="1"/>
  <c r="S292" i="2"/>
  <c r="H292" i="2"/>
  <c r="N292" i="2"/>
  <c r="Q292" i="2"/>
  <c r="B292" i="2"/>
  <c r="L292" i="2"/>
  <c r="I292" i="2"/>
  <c r="R292" i="2"/>
  <c r="M292" i="2"/>
  <c r="P292" i="2"/>
  <c r="K292" i="2"/>
  <c r="J292" i="2"/>
  <c r="O292" i="2"/>
  <c r="E292" i="2"/>
  <c r="D292" i="2"/>
  <c r="C292" i="2"/>
  <c r="F292" i="2"/>
  <c r="A293" i="2" l="1"/>
  <c r="D293" i="2"/>
  <c r="F293" i="2"/>
  <c r="S293" i="2"/>
  <c r="I293" i="2"/>
  <c r="K293" i="2"/>
  <c r="E293" i="2"/>
  <c r="L293" i="2"/>
  <c r="M293" i="2"/>
  <c r="Q293" i="2"/>
  <c r="J293" i="2"/>
  <c r="R293" i="2"/>
  <c r="C293" i="2"/>
  <c r="P293" i="2"/>
  <c r="B293" i="2"/>
  <c r="O293" i="2"/>
  <c r="N293" i="2"/>
  <c r="H293" i="2"/>
  <c r="A294" i="2" l="1"/>
  <c r="M294" i="2"/>
  <c r="P294" i="2"/>
  <c r="R294" i="2"/>
  <c r="S294" i="2"/>
  <c r="L294" i="2"/>
  <c r="H294" i="2"/>
  <c r="B294" i="2"/>
  <c r="I294" i="2"/>
  <c r="E294" i="2"/>
  <c r="C294" i="2"/>
  <c r="J294" i="2"/>
  <c r="Q294" i="2"/>
  <c r="K294" i="2"/>
  <c r="F294" i="2"/>
  <c r="N294" i="2"/>
  <c r="O294" i="2"/>
  <c r="D294" i="2"/>
  <c r="V271" i="2" l="1"/>
  <c r="U271" i="2"/>
  <c r="AD271" i="2"/>
  <c r="Y271" i="2"/>
  <c r="X271" i="2"/>
  <c r="W271" i="2"/>
  <c r="AB271" i="2"/>
  <c r="AC271" i="2"/>
  <c r="AE271" i="2"/>
  <c r="Z271" i="2"/>
  <c r="AA271" i="2"/>
  <c r="AH271" i="2"/>
  <c r="A295" i="2"/>
  <c r="N18" i="3"/>
  <c r="O295" i="2"/>
  <c r="H295" i="2"/>
  <c r="L295" i="2"/>
  <c r="M295" i="2"/>
  <c r="F295" i="2"/>
  <c r="Q295" i="2"/>
  <c r="Q18" i="3"/>
  <c r="AI271" i="2"/>
  <c r="F18" i="3"/>
  <c r="E18" i="3"/>
  <c r="R295" i="2"/>
  <c r="L18" i="3"/>
  <c r="S295" i="2"/>
  <c r="K295" i="2"/>
  <c r="J18" i="3"/>
  <c r="K18" i="3"/>
  <c r="P295" i="2"/>
  <c r="J295" i="2"/>
  <c r="D18" i="3"/>
  <c r="B295" i="2"/>
  <c r="H18" i="3"/>
  <c r="D295" i="2"/>
  <c r="I295" i="2"/>
  <c r="N295" i="2"/>
  <c r="I18" i="3"/>
  <c r="M18" i="3"/>
  <c r="AF271" i="2"/>
  <c r="A296" i="2" l="1"/>
  <c r="D296" i="2"/>
  <c r="B19" i="3"/>
  <c r="AG271" i="2"/>
  <c r="J296" i="2"/>
  <c r="L296" i="2"/>
  <c r="K296" i="2"/>
  <c r="E296" i="2"/>
  <c r="F296" i="2"/>
  <c r="S296" i="2"/>
  <c r="O18" i="3"/>
  <c r="R18" i="3"/>
  <c r="C296" i="2"/>
  <c r="P296" i="2"/>
  <c r="O296" i="2"/>
  <c r="R296" i="2"/>
  <c r="B296" i="2"/>
  <c r="Q296" i="2"/>
  <c r="AJ271" i="2"/>
  <c r="E295" i="2"/>
  <c r="N296" i="2"/>
  <c r="I296" i="2"/>
  <c r="C295" i="2"/>
  <c r="M296" i="2"/>
  <c r="A297" i="2" l="1"/>
  <c r="S18" i="3"/>
  <c r="C19" i="3"/>
  <c r="C297" i="2"/>
  <c r="K297" i="2"/>
  <c r="P18" i="3"/>
  <c r="N297" i="2"/>
  <c r="R297" i="2"/>
  <c r="J297" i="2"/>
  <c r="D297" i="2"/>
  <c r="F297" i="2"/>
  <c r="Q297" i="2"/>
  <c r="M297" i="2"/>
  <c r="O297" i="2"/>
  <c r="L297" i="2"/>
  <c r="B297" i="2"/>
  <c r="S297" i="2"/>
  <c r="E297" i="2"/>
  <c r="H296" i="2"/>
  <c r="B78" i="3" l="1"/>
  <c r="C78" i="3"/>
  <c r="A298" i="2"/>
  <c r="F298" i="2"/>
  <c r="J298" i="2"/>
  <c r="H297" i="2"/>
  <c r="P297" i="2"/>
  <c r="R298" i="2"/>
  <c r="K298" i="2"/>
  <c r="H298" i="2"/>
  <c r="I297" i="2"/>
  <c r="N298" i="2"/>
  <c r="S298" i="2"/>
  <c r="L298" i="2"/>
  <c r="P298" i="2"/>
  <c r="O298" i="2"/>
  <c r="I298" i="2"/>
  <c r="Q298" i="2"/>
  <c r="C298" i="2"/>
  <c r="B298" i="2"/>
  <c r="D298" i="2"/>
  <c r="E298" i="2"/>
  <c r="M298" i="2"/>
  <c r="A299" i="2" l="1"/>
  <c r="Q299" i="2"/>
  <c r="F299" i="2"/>
  <c r="K299" i="2"/>
  <c r="R299" i="2"/>
  <c r="N299" i="2"/>
  <c r="I299" i="2"/>
  <c r="L299" i="2"/>
  <c r="H299" i="2"/>
  <c r="M299" i="2"/>
  <c r="D299" i="2"/>
  <c r="B299" i="2"/>
  <c r="J299" i="2"/>
  <c r="O299" i="2"/>
  <c r="P299" i="2"/>
  <c r="E299" i="2"/>
  <c r="C299" i="2"/>
  <c r="S299" i="2"/>
  <c r="A300" i="2" l="1"/>
  <c r="D300" i="2"/>
  <c r="O300" i="2"/>
  <c r="K300" i="2"/>
  <c r="L300" i="2"/>
  <c r="I300" i="2"/>
  <c r="C300" i="2"/>
  <c r="P300" i="2"/>
  <c r="B300" i="2"/>
  <c r="F300" i="2"/>
  <c r="H300" i="2"/>
  <c r="J300" i="2"/>
  <c r="Q300" i="2"/>
  <c r="N300" i="2"/>
  <c r="E300" i="2"/>
  <c r="M300" i="2"/>
  <c r="R300" i="2"/>
  <c r="S300" i="2"/>
  <c r="A301" i="2" l="1"/>
  <c r="E301" i="2"/>
  <c r="C301" i="2"/>
  <c r="R301" i="2"/>
  <c r="L301" i="2"/>
  <c r="B301" i="2"/>
  <c r="M301" i="2"/>
  <c r="D301" i="2"/>
  <c r="H301" i="2"/>
  <c r="I301" i="2"/>
  <c r="F301" i="2"/>
  <c r="Q301" i="2"/>
  <c r="P301" i="2"/>
  <c r="K301" i="2"/>
  <c r="S301" i="2"/>
  <c r="N301" i="2"/>
  <c r="O301" i="2"/>
  <c r="J301" i="2"/>
  <c r="A302" i="2" l="1"/>
  <c r="H302" i="2"/>
  <c r="I302" i="2"/>
  <c r="F302" i="2"/>
  <c r="C302" i="2"/>
  <c r="M302" i="2"/>
  <c r="N302" i="2"/>
  <c r="P302" i="2"/>
  <c r="R302" i="2"/>
  <c r="Q302" i="2"/>
  <c r="E302" i="2"/>
  <c r="S302" i="2"/>
  <c r="L302" i="2"/>
  <c r="B302" i="2"/>
  <c r="O302" i="2"/>
  <c r="K302" i="2"/>
  <c r="D302" i="2"/>
  <c r="J302" i="2"/>
  <c r="A303" i="2" l="1"/>
  <c r="D303" i="2"/>
  <c r="H303" i="2"/>
  <c r="S303" i="2"/>
  <c r="I303" i="2"/>
  <c r="B303" i="2"/>
  <c r="E303" i="2"/>
  <c r="N303" i="2"/>
  <c r="R303" i="2"/>
  <c r="P303" i="2"/>
  <c r="M303" i="2"/>
  <c r="O303" i="2"/>
  <c r="L303" i="2"/>
  <c r="K303" i="2"/>
  <c r="J303" i="2"/>
  <c r="Q303" i="2"/>
  <c r="C303" i="2"/>
  <c r="F303" i="2"/>
  <c r="A304" i="2" l="1"/>
  <c r="H304" i="2"/>
  <c r="F304" i="2"/>
  <c r="N304" i="2"/>
  <c r="K304" i="2"/>
  <c r="O304" i="2"/>
  <c r="Q304" i="2"/>
  <c r="B304" i="2"/>
  <c r="M304" i="2"/>
  <c r="E304" i="2"/>
  <c r="C304" i="2"/>
  <c r="I304" i="2"/>
  <c r="D304" i="2"/>
  <c r="P304" i="2"/>
  <c r="L304" i="2"/>
  <c r="J304" i="2"/>
  <c r="R304" i="2"/>
  <c r="S304" i="2"/>
  <c r="A305" i="2" l="1"/>
  <c r="F305" i="2"/>
  <c r="P305" i="2"/>
  <c r="L305" i="2"/>
  <c r="N305" i="2"/>
  <c r="E305" i="2"/>
  <c r="K305" i="2"/>
  <c r="D305" i="2"/>
  <c r="M305" i="2"/>
  <c r="H305" i="2"/>
  <c r="J305" i="2"/>
  <c r="Q305" i="2"/>
  <c r="O305" i="2"/>
  <c r="B305" i="2"/>
  <c r="R305" i="2"/>
  <c r="S305" i="2"/>
  <c r="C305" i="2"/>
  <c r="I305" i="2"/>
  <c r="A306" i="2" l="1"/>
  <c r="K306" i="2"/>
  <c r="B306" i="2"/>
  <c r="S306" i="2"/>
  <c r="E306" i="2"/>
  <c r="L306" i="2"/>
  <c r="O306" i="2"/>
  <c r="I306" i="2"/>
  <c r="P306" i="2"/>
  <c r="Q306" i="2"/>
  <c r="M306" i="2"/>
  <c r="F306" i="2"/>
  <c r="R306" i="2"/>
  <c r="C306" i="2"/>
  <c r="D306" i="2"/>
  <c r="J306" i="2"/>
  <c r="H306" i="2"/>
  <c r="N306" i="2"/>
  <c r="A307" i="2" l="1"/>
  <c r="E307" i="2"/>
  <c r="M307" i="2"/>
  <c r="O307" i="2"/>
  <c r="Q307" i="2"/>
  <c r="F307" i="2"/>
  <c r="D307" i="2"/>
  <c r="S307" i="2"/>
  <c r="K307" i="2"/>
  <c r="B307" i="2"/>
  <c r="P307" i="2"/>
  <c r="N307" i="2"/>
  <c r="J307" i="2"/>
  <c r="H307" i="2"/>
  <c r="L307" i="2"/>
  <c r="C307" i="2"/>
  <c r="R307" i="2"/>
  <c r="I307" i="2"/>
  <c r="A308" i="2" l="1"/>
  <c r="F308" i="2"/>
  <c r="I308" i="2"/>
  <c r="E308" i="2"/>
  <c r="C308" i="2"/>
  <c r="K308" i="2"/>
  <c r="D308" i="2"/>
  <c r="O308" i="2"/>
  <c r="J308" i="2"/>
  <c r="S308" i="2"/>
  <c r="B308" i="2"/>
  <c r="M308" i="2"/>
  <c r="R308" i="2"/>
  <c r="Q308" i="2"/>
  <c r="H308" i="2"/>
  <c r="N308" i="2"/>
  <c r="P308" i="2"/>
  <c r="L308" i="2"/>
  <c r="A309" i="2" l="1"/>
  <c r="N309" i="2"/>
  <c r="J309" i="2"/>
  <c r="K309" i="2"/>
  <c r="P309" i="2"/>
  <c r="R309" i="2"/>
  <c r="D309" i="2"/>
  <c r="L309" i="2"/>
  <c r="S309" i="2"/>
  <c r="Q309" i="2"/>
  <c r="O309" i="2"/>
  <c r="E309" i="2"/>
  <c r="M309" i="2"/>
  <c r="H309" i="2"/>
  <c r="C309" i="2"/>
  <c r="I309" i="2"/>
  <c r="F309" i="2"/>
  <c r="B309" i="2"/>
  <c r="A310" i="2" l="1"/>
  <c r="I310" i="2"/>
  <c r="R310" i="2"/>
  <c r="F310" i="2"/>
  <c r="Q310" i="2"/>
  <c r="H310" i="2"/>
  <c r="M310" i="2"/>
  <c r="O310" i="2"/>
  <c r="P310" i="2"/>
  <c r="D310" i="2"/>
  <c r="C310" i="2"/>
  <c r="K310" i="2"/>
  <c r="E310" i="2"/>
  <c r="J310" i="2"/>
  <c r="S310" i="2"/>
  <c r="N310" i="2"/>
  <c r="B310" i="2"/>
  <c r="L310" i="2"/>
  <c r="A311" i="2" l="1"/>
  <c r="O311" i="2"/>
  <c r="N311" i="2"/>
  <c r="F311" i="2"/>
  <c r="D311" i="2"/>
  <c r="S311" i="2"/>
  <c r="P311" i="2"/>
  <c r="B311" i="2"/>
  <c r="H311" i="2"/>
  <c r="M311" i="2"/>
  <c r="E311" i="2"/>
  <c r="L311" i="2"/>
  <c r="Q311" i="2"/>
  <c r="J311" i="2"/>
  <c r="R311" i="2"/>
  <c r="C311" i="2"/>
  <c r="I311" i="2"/>
  <c r="K311" i="2"/>
  <c r="A312" i="2" l="1"/>
  <c r="D312" i="2"/>
  <c r="K312" i="2"/>
  <c r="R312" i="2"/>
  <c r="L312" i="2"/>
  <c r="N312" i="2"/>
  <c r="Q312" i="2"/>
  <c r="E312" i="2"/>
  <c r="S312" i="2"/>
  <c r="C312" i="2"/>
  <c r="J312" i="2"/>
  <c r="H312" i="2"/>
  <c r="I312" i="2"/>
  <c r="M312" i="2"/>
  <c r="F312" i="2"/>
  <c r="B312" i="2"/>
  <c r="P312" i="2"/>
  <c r="O312" i="2"/>
  <c r="A313" i="2" l="1"/>
  <c r="Q313" i="2"/>
  <c r="F313" i="2"/>
  <c r="B313" i="2"/>
  <c r="K313" i="2"/>
  <c r="D313" i="2"/>
  <c r="R313" i="2"/>
  <c r="M313" i="2"/>
  <c r="C313" i="2"/>
  <c r="S313" i="2"/>
  <c r="L313" i="2"/>
  <c r="O313" i="2"/>
  <c r="E313" i="2"/>
  <c r="I313" i="2"/>
  <c r="J313" i="2"/>
  <c r="H313" i="2"/>
  <c r="N313" i="2"/>
  <c r="P313" i="2"/>
  <c r="A314" i="2" l="1"/>
  <c r="I314" i="2"/>
  <c r="J314" i="2"/>
  <c r="Q314" i="2"/>
  <c r="L314" i="2"/>
  <c r="F314" i="2"/>
  <c r="O314" i="2"/>
  <c r="D314" i="2"/>
  <c r="B314" i="2"/>
  <c r="E314" i="2"/>
  <c r="S314" i="2"/>
  <c r="M314" i="2"/>
  <c r="N314" i="2"/>
  <c r="P314" i="2"/>
  <c r="R314" i="2"/>
  <c r="K314" i="2"/>
  <c r="C314" i="2"/>
  <c r="H314" i="2"/>
  <c r="A315" i="2" l="1"/>
  <c r="R315" i="2"/>
  <c r="C315" i="2"/>
  <c r="O315" i="2"/>
  <c r="S315" i="2"/>
  <c r="D315" i="2"/>
  <c r="F315" i="2"/>
  <c r="Q315" i="2"/>
  <c r="P315" i="2"/>
  <c r="K315" i="2"/>
  <c r="J315" i="2"/>
  <c r="L315" i="2"/>
  <c r="M315" i="2"/>
  <c r="E315" i="2"/>
  <c r="H315" i="2"/>
  <c r="I315" i="2"/>
  <c r="N315" i="2"/>
  <c r="B315" i="2"/>
  <c r="A316" i="2" l="1"/>
  <c r="S316" i="2"/>
  <c r="H316" i="2"/>
  <c r="J316" i="2"/>
  <c r="F316" i="2"/>
  <c r="R316" i="2"/>
  <c r="I316" i="2"/>
  <c r="D316" i="2"/>
  <c r="P316" i="2"/>
  <c r="C316" i="2"/>
  <c r="K316" i="2"/>
  <c r="O316" i="2"/>
  <c r="L316" i="2"/>
  <c r="N316" i="2"/>
  <c r="M316" i="2"/>
  <c r="B316" i="2"/>
  <c r="Q316" i="2"/>
  <c r="E316" i="2"/>
  <c r="A317" i="2" l="1"/>
  <c r="L317" i="2"/>
  <c r="O317" i="2"/>
  <c r="S317" i="2"/>
  <c r="F317" i="2"/>
  <c r="H317" i="2"/>
  <c r="E317" i="2"/>
  <c r="M317" i="2"/>
  <c r="C317" i="2"/>
  <c r="P317" i="2"/>
  <c r="R317" i="2"/>
  <c r="D317" i="2"/>
  <c r="N317" i="2"/>
  <c r="Q317" i="2"/>
  <c r="J317" i="2"/>
  <c r="K317" i="2"/>
  <c r="B317" i="2"/>
  <c r="I317" i="2"/>
  <c r="A318" i="2" l="1"/>
  <c r="S318" i="2"/>
  <c r="K318" i="2"/>
  <c r="M318" i="2"/>
  <c r="E318" i="2"/>
  <c r="I318" i="2"/>
  <c r="L318" i="2"/>
  <c r="O318" i="2"/>
  <c r="J318" i="2"/>
  <c r="R318" i="2"/>
  <c r="Q318" i="2"/>
  <c r="P318" i="2"/>
  <c r="D318" i="2"/>
  <c r="F318" i="2"/>
  <c r="C318" i="2"/>
  <c r="B318" i="2"/>
  <c r="N318" i="2"/>
  <c r="H318" i="2"/>
  <c r="V295" i="2" l="1"/>
  <c r="AH295" i="2"/>
  <c r="AE295" i="2"/>
  <c r="Y295" i="2"/>
  <c r="U295" i="2"/>
  <c r="W295" i="2"/>
  <c r="AB295" i="2"/>
  <c r="AA295" i="2"/>
  <c r="AD295" i="2"/>
  <c r="AC295" i="2"/>
  <c r="Z295" i="2"/>
  <c r="X295" i="2"/>
  <c r="A319" i="2"/>
  <c r="H319" i="2"/>
  <c r="K19" i="3"/>
  <c r="C319" i="2"/>
  <c r="P319" i="2"/>
  <c r="L19" i="3"/>
  <c r="N319" i="2"/>
  <c r="E319" i="2"/>
  <c r="M319" i="2"/>
  <c r="I319" i="2"/>
  <c r="N19" i="3"/>
  <c r="J19" i="3"/>
  <c r="H19" i="3"/>
  <c r="B319" i="2"/>
  <c r="R319" i="2"/>
  <c r="AF295" i="2"/>
  <c r="M19" i="3"/>
  <c r="Q319" i="2"/>
  <c r="D19" i="3"/>
  <c r="D319" i="2"/>
  <c r="Q19" i="3"/>
  <c r="S319" i="2"/>
  <c r="L319" i="2"/>
  <c r="J319" i="2"/>
  <c r="K319" i="2"/>
  <c r="F19" i="3"/>
  <c r="E19" i="3"/>
  <c r="I19" i="3"/>
  <c r="O319" i="2"/>
  <c r="F319" i="2"/>
  <c r="AJ295" i="2"/>
  <c r="A320" i="2" l="1"/>
  <c r="M320" i="2"/>
  <c r="Q320" i="2"/>
  <c r="AG295" i="2"/>
  <c r="F320" i="2"/>
  <c r="C320" i="2"/>
  <c r="O19" i="3"/>
  <c r="B320" i="2"/>
  <c r="AI295" i="2"/>
  <c r="E320" i="2"/>
  <c r="C20" i="3"/>
  <c r="B20" i="3"/>
  <c r="S320" i="2"/>
  <c r="K320" i="2"/>
  <c r="P320" i="2"/>
  <c r="L320" i="2"/>
  <c r="H320" i="2"/>
  <c r="S19" i="3"/>
  <c r="I320" i="2"/>
  <c r="O320" i="2"/>
  <c r="N320" i="2"/>
  <c r="J320" i="2"/>
  <c r="R320" i="2"/>
  <c r="D320" i="2"/>
  <c r="C79" i="3" l="1"/>
  <c r="A321" i="2"/>
  <c r="D321" i="2"/>
  <c r="M321" i="2"/>
  <c r="L321" i="2"/>
  <c r="R19" i="3"/>
  <c r="P19" i="3"/>
  <c r="B321" i="2"/>
  <c r="E321" i="2"/>
  <c r="N321" i="2"/>
  <c r="B79" i="3" l="1"/>
  <c r="A322" i="2"/>
  <c r="I322" i="2"/>
  <c r="F321" i="2"/>
  <c r="S322" i="2"/>
  <c r="S321" i="2"/>
  <c r="L322" i="2"/>
  <c r="Q321" i="2"/>
  <c r="P321" i="2"/>
  <c r="P322" i="2"/>
  <c r="J321" i="2"/>
  <c r="I321" i="2"/>
  <c r="O321" i="2"/>
  <c r="D322" i="2"/>
  <c r="E322" i="2"/>
  <c r="Q322" i="2"/>
  <c r="K321" i="2"/>
  <c r="R321" i="2"/>
  <c r="H322" i="2"/>
  <c r="O322" i="2"/>
  <c r="J322" i="2"/>
  <c r="H321" i="2"/>
  <c r="C321" i="2"/>
  <c r="A323" i="2" l="1"/>
  <c r="C322" i="2"/>
  <c r="F322" i="2"/>
  <c r="N322" i="2"/>
  <c r="B322" i="2"/>
  <c r="K322" i="2"/>
  <c r="R322" i="2"/>
  <c r="M322" i="2"/>
  <c r="I323" i="2"/>
  <c r="A324" i="2" l="1"/>
  <c r="L323" i="2"/>
  <c r="S324" i="2"/>
  <c r="Q323" i="2"/>
  <c r="C324" i="2"/>
  <c r="L324" i="2"/>
  <c r="H324" i="2"/>
  <c r="E323" i="2"/>
  <c r="Q324" i="2"/>
  <c r="J324" i="2"/>
  <c r="O324" i="2"/>
  <c r="F324" i="2"/>
  <c r="P324" i="2"/>
  <c r="K323" i="2"/>
  <c r="K324" i="2"/>
  <c r="R323" i="2"/>
  <c r="D323" i="2"/>
  <c r="M323" i="2"/>
  <c r="H323" i="2"/>
  <c r="S323" i="2"/>
  <c r="C323" i="2"/>
  <c r="E324" i="2"/>
  <c r="P323" i="2"/>
  <c r="F323" i="2"/>
  <c r="N323" i="2"/>
  <c r="N324" i="2"/>
  <c r="B324" i="2"/>
  <c r="B323" i="2"/>
  <c r="J323" i="2"/>
  <c r="R324" i="2"/>
  <c r="D324" i="2"/>
  <c r="I324" i="2"/>
  <c r="O323" i="2"/>
  <c r="A325" i="2" l="1"/>
  <c r="Q325" i="2"/>
  <c r="S325" i="2"/>
  <c r="K325" i="2"/>
  <c r="M324" i="2"/>
  <c r="F325" i="2"/>
  <c r="H325" i="2"/>
  <c r="B325" i="2"/>
  <c r="O325" i="2"/>
  <c r="P325" i="2"/>
  <c r="N325" i="2"/>
  <c r="J325" i="2"/>
  <c r="R325" i="2"/>
  <c r="C325" i="2"/>
  <c r="A326" i="2" l="1"/>
  <c r="E325" i="2"/>
  <c r="L325" i="2"/>
  <c r="I326" i="2"/>
  <c r="M326" i="2"/>
  <c r="N326" i="2"/>
  <c r="C326" i="2"/>
  <c r="R326" i="2"/>
  <c r="I325" i="2"/>
  <c r="P326" i="2"/>
  <c r="D325" i="2"/>
  <c r="M325" i="2"/>
  <c r="A327" i="2" l="1"/>
  <c r="O327" i="2"/>
  <c r="Q326" i="2"/>
  <c r="E326" i="2"/>
  <c r="K326" i="2"/>
  <c r="B327" i="2"/>
  <c r="F326" i="2"/>
  <c r="L326" i="2"/>
  <c r="F327" i="2"/>
  <c r="Q327" i="2"/>
  <c r="S327" i="2"/>
  <c r="H326" i="2"/>
  <c r="K327" i="2"/>
  <c r="H327" i="2"/>
  <c r="D326" i="2"/>
  <c r="O326" i="2"/>
  <c r="B326" i="2"/>
  <c r="P327" i="2"/>
  <c r="N327" i="2"/>
  <c r="J326" i="2"/>
  <c r="I327" i="2"/>
  <c r="L327" i="2"/>
  <c r="S326" i="2"/>
  <c r="A328" i="2" l="1"/>
  <c r="J327" i="2"/>
  <c r="C327" i="2"/>
  <c r="S328" i="2"/>
  <c r="R327" i="2"/>
  <c r="Q328" i="2"/>
  <c r="M327" i="2"/>
  <c r="E327" i="2"/>
  <c r="D327" i="2"/>
  <c r="A329" i="2" l="1"/>
  <c r="C328" i="2"/>
  <c r="H329" i="2"/>
  <c r="C329" i="2"/>
  <c r="E329" i="2"/>
  <c r="P329" i="2"/>
  <c r="D328" i="2"/>
  <c r="S329" i="2"/>
  <c r="F328" i="2"/>
  <c r="R328" i="2"/>
  <c r="N329" i="2"/>
  <c r="L328" i="2"/>
  <c r="R329" i="2"/>
  <c r="B329" i="2"/>
  <c r="O328" i="2"/>
  <c r="H328" i="2"/>
  <c r="F329" i="2"/>
  <c r="Q329" i="2"/>
  <c r="K328" i="2"/>
  <c r="B328" i="2"/>
  <c r="K329" i="2"/>
  <c r="P328" i="2"/>
  <c r="J329" i="2"/>
  <c r="M328" i="2"/>
  <c r="M329" i="2"/>
  <c r="J328" i="2"/>
  <c r="E328" i="2"/>
  <c r="I329" i="2"/>
  <c r="D329" i="2"/>
  <c r="I328" i="2"/>
  <c r="N328" i="2"/>
  <c r="O329" i="2"/>
  <c r="L329" i="2"/>
  <c r="A330" i="2" l="1"/>
  <c r="D330" i="2"/>
  <c r="Q330" i="2"/>
  <c r="I330" i="2"/>
  <c r="S330" i="2"/>
  <c r="J330" i="2"/>
  <c r="O330" i="2"/>
  <c r="C330" i="2"/>
  <c r="M330" i="2"/>
  <c r="R330" i="2"/>
  <c r="L330" i="2"/>
  <c r="P330" i="2"/>
  <c r="F330" i="2"/>
  <c r="K330" i="2"/>
  <c r="N330" i="2"/>
  <c r="E330" i="2"/>
  <c r="H330" i="2"/>
  <c r="B330" i="2"/>
  <c r="A331" i="2" l="1"/>
  <c r="H331" i="2"/>
  <c r="F331" i="2"/>
  <c r="M331" i="2"/>
  <c r="N331" i="2"/>
  <c r="K331" i="2"/>
  <c r="R331" i="2"/>
  <c r="I331" i="2"/>
  <c r="J331" i="2"/>
  <c r="L331" i="2"/>
  <c r="C331" i="2"/>
  <c r="Q331" i="2"/>
  <c r="B331" i="2"/>
  <c r="E331" i="2"/>
  <c r="O331" i="2"/>
  <c r="D331" i="2"/>
  <c r="S331" i="2"/>
  <c r="P331" i="2"/>
  <c r="A332" i="2" l="1"/>
  <c r="Q332" i="2"/>
  <c r="D332" i="2"/>
  <c r="E332" i="2"/>
  <c r="C332" i="2"/>
  <c r="N332" i="2"/>
  <c r="K332" i="2"/>
  <c r="M332" i="2"/>
  <c r="F332" i="2"/>
  <c r="J332" i="2"/>
  <c r="P332" i="2"/>
  <c r="I332" i="2"/>
  <c r="B332" i="2"/>
  <c r="S332" i="2"/>
  <c r="L332" i="2"/>
  <c r="O332" i="2"/>
  <c r="H332" i="2"/>
  <c r="R332" i="2"/>
  <c r="A333" i="2" l="1"/>
  <c r="J333" i="2"/>
  <c r="O333" i="2"/>
  <c r="S333" i="2"/>
  <c r="N333" i="2"/>
  <c r="M333" i="2"/>
  <c r="D333" i="2"/>
  <c r="L333" i="2"/>
  <c r="I333" i="2"/>
  <c r="F333" i="2"/>
  <c r="K333" i="2"/>
  <c r="B333" i="2"/>
  <c r="R333" i="2"/>
  <c r="C333" i="2"/>
  <c r="H333" i="2"/>
  <c r="P333" i="2"/>
  <c r="E333" i="2"/>
  <c r="Q333" i="2"/>
  <c r="A334" i="2" l="1"/>
  <c r="B334" i="2"/>
  <c r="J334" i="2"/>
  <c r="H334" i="2"/>
  <c r="I334" i="2"/>
  <c r="K334" i="2"/>
  <c r="E334" i="2"/>
  <c r="L334" i="2"/>
  <c r="C334" i="2"/>
  <c r="D334" i="2"/>
  <c r="N334" i="2"/>
  <c r="S334" i="2"/>
  <c r="F334" i="2"/>
  <c r="M334" i="2"/>
  <c r="R334" i="2"/>
  <c r="P334" i="2"/>
  <c r="Q334" i="2"/>
  <c r="O334" i="2"/>
  <c r="A335" i="2" l="1"/>
  <c r="I335" i="2"/>
  <c r="M335" i="2"/>
  <c r="K335" i="2"/>
  <c r="O335" i="2"/>
  <c r="Q335" i="2"/>
  <c r="N335" i="2"/>
  <c r="E335" i="2"/>
  <c r="C335" i="2"/>
  <c r="L335" i="2"/>
  <c r="F335" i="2"/>
  <c r="P335" i="2"/>
  <c r="H335" i="2"/>
  <c r="B335" i="2"/>
  <c r="J335" i="2"/>
  <c r="S335" i="2"/>
  <c r="D335" i="2"/>
  <c r="R335" i="2"/>
  <c r="A336" i="2" l="1"/>
  <c r="S336" i="2"/>
  <c r="J336" i="2"/>
  <c r="K336" i="2"/>
  <c r="L336" i="2"/>
  <c r="I336" i="2"/>
  <c r="Q336" i="2"/>
  <c r="E336" i="2"/>
  <c r="H336" i="2"/>
  <c r="O336" i="2"/>
  <c r="C336" i="2"/>
  <c r="M336" i="2"/>
  <c r="N336" i="2"/>
  <c r="A337" i="2" l="1"/>
  <c r="R336" i="2"/>
  <c r="O337" i="2"/>
  <c r="B336" i="2"/>
  <c r="F336" i="2"/>
  <c r="D336" i="2"/>
  <c r="I337" i="2"/>
  <c r="P336" i="2"/>
  <c r="K337" i="2"/>
  <c r="L337" i="2"/>
  <c r="J337" i="2"/>
  <c r="A338" i="2" l="1"/>
  <c r="K338" i="2"/>
  <c r="D338" i="2"/>
  <c r="I338" i="2"/>
  <c r="R338" i="2"/>
  <c r="D337" i="2"/>
  <c r="P337" i="2"/>
  <c r="O338" i="2"/>
  <c r="C338" i="2"/>
  <c r="P338" i="2"/>
  <c r="S337" i="2"/>
  <c r="S338" i="2"/>
  <c r="Q338" i="2"/>
  <c r="C337" i="2"/>
  <c r="M338" i="2"/>
  <c r="N338" i="2"/>
  <c r="F338" i="2"/>
  <c r="H338" i="2"/>
  <c r="B338" i="2"/>
  <c r="N337" i="2"/>
  <c r="B337" i="2"/>
  <c r="M337" i="2"/>
  <c r="E338" i="2"/>
  <c r="L338" i="2"/>
  <c r="Q337" i="2"/>
  <c r="E337" i="2"/>
  <c r="H337" i="2"/>
  <c r="R337" i="2"/>
  <c r="F337" i="2"/>
  <c r="A339" i="2" l="1"/>
  <c r="P339" i="2"/>
  <c r="N339" i="2"/>
  <c r="R339" i="2"/>
  <c r="E339" i="2"/>
  <c r="L339" i="2"/>
  <c r="S339" i="2"/>
  <c r="Q339" i="2"/>
  <c r="J338" i="2"/>
  <c r="A340" i="2" l="1"/>
  <c r="M339" i="2"/>
  <c r="D340" i="2"/>
  <c r="F339" i="2"/>
  <c r="K339" i="2"/>
  <c r="O340" i="2"/>
  <c r="R340" i="2"/>
  <c r="H340" i="2"/>
  <c r="J339" i="2"/>
  <c r="J340" i="2"/>
  <c r="E340" i="2"/>
  <c r="D339" i="2"/>
  <c r="F340" i="2"/>
  <c r="B340" i="2"/>
  <c r="O339" i="2"/>
  <c r="K340" i="2"/>
  <c r="S340" i="2"/>
  <c r="B339" i="2"/>
  <c r="I339" i="2"/>
  <c r="I340" i="2"/>
  <c r="Q340" i="2"/>
  <c r="H339" i="2"/>
  <c r="N340" i="2"/>
  <c r="C339" i="2"/>
  <c r="M340" i="2"/>
  <c r="L340" i="2"/>
  <c r="P340" i="2"/>
  <c r="A341" i="2" l="1"/>
  <c r="E341" i="2"/>
  <c r="P341" i="2"/>
  <c r="O341" i="2"/>
  <c r="Q341" i="2"/>
  <c r="K341" i="2"/>
  <c r="I341" i="2"/>
  <c r="B341" i="2"/>
  <c r="C341" i="2"/>
  <c r="R341" i="2"/>
  <c r="D341" i="2"/>
  <c r="C340" i="2"/>
  <c r="H341" i="2"/>
  <c r="L341" i="2"/>
  <c r="N341" i="2"/>
  <c r="M341" i="2"/>
  <c r="J341" i="2"/>
  <c r="S341" i="2"/>
  <c r="F341" i="2"/>
  <c r="A342" i="2" l="1"/>
  <c r="O342" i="2"/>
  <c r="M342" i="2"/>
  <c r="C342" i="2"/>
  <c r="S342" i="2"/>
  <c r="N342" i="2"/>
  <c r="L342" i="2"/>
  <c r="Q342" i="2"/>
  <c r="F342" i="2"/>
  <c r="D342" i="2"/>
  <c r="H342" i="2"/>
  <c r="I342" i="2"/>
  <c r="K342" i="2"/>
  <c r="B342" i="2"/>
  <c r="P342" i="2"/>
  <c r="J342" i="2"/>
  <c r="R342" i="2"/>
  <c r="E342" i="2"/>
  <c r="V319" i="2" l="1"/>
  <c r="AE319" i="2"/>
  <c r="W319" i="2"/>
  <c r="AC319" i="2"/>
  <c r="X319" i="2"/>
  <c r="AB319" i="2"/>
  <c r="AD319" i="2"/>
  <c r="Y319" i="2"/>
  <c r="AH319" i="2"/>
  <c r="U319" i="2"/>
  <c r="AA319" i="2"/>
  <c r="Z319" i="2"/>
  <c r="A343" i="2"/>
  <c r="AJ319" i="2"/>
  <c r="B343" i="2"/>
  <c r="J343" i="2"/>
  <c r="M20" i="3"/>
  <c r="F20" i="3"/>
  <c r="P343" i="2"/>
  <c r="S343" i="2"/>
  <c r="Q343" i="2"/>
  <c r="K343" i="2"/>
  <c r="E20" i="3"/>
  <c r="Q20" i="3"/>
  <c r="R343" i="2"/>
  <c r="N343" i="2"/>
  <c r="I20" i="3"/>
  <c r="E343" i="2"/>
  <c r="D343" i="2"/>
  <c r="F343" i="2"/>
  <c r="L20" i="3"/>
  <c r="I343" i="2"/>
  <c r="L343" i="2"/>
  <c r="H343" i="2"/>
  <c r="K20" i="3"/>
  <c r="O343" i="2"/>
  <c r="D20" i="3"/>
  <c r="AF319" i="2"/>
  <c r="J20" i="3"/>
  <c r="M343" i="2"/>
  <c r="H20" i="3"/>
  <c r="N20" i="3"/>
  <c r="A344" i="2" l="1"/>
  <c r="H344" i="2"/>
  <c r="O344" i="2"/>
  <c r="P344" i="2"/>
  <c r="C344" i="2"/>
  <c r="Q344" i="2"/>
  <c r="N344" i="2"/>
  <c r="C343" i="2"/>
  <c r="I344" i="2"/>
  <c r="S20" i="3"/>
  <c r="L344" i="2"/>
  <c r="B344" i="2"/>
  <c r="O20" i="3"/>
  <c r="B21" i="3"/>
  <c r="D344" i="2"/>
  <c r="M344" i="2"/>
  <c r="S344" i="2"/>
  <c r="J344" i="2"/>
  <c r="K344" i="2"/>
  <c r="AG319" i="2"/>
  <c r="R344" i="2"/>
  <c r="E344" i="2"/>
  <c r="AI319" i="2"/>
  <c r="C80" i="3" l="1"/>
  <c r="A345" i="2"/>
  <c r="P345" i="2"/>
  <c r="Q345" i="2"/>
  <c r="B345" i="2"/>
  <c r="N345" i="2"/>
  <c r="F345" i="2"/>
  <c r="S345" i="2"/>
  <c r="C345" i="2"/>
  <c r="C21" i="3"/>
  <c r="J345" i="2"/>
  <c r="R20" i="3"/>
  <c r="P20" i="3"/>
  <c r="F344" i="2"/>
  <c r="K345" i="2"/>
  <c r="L345" i="2"/>
  <c r="H345" i="2"/>
  <c r="O345" i="2"/>
  <c r="E345" i="2"/>
  <c r="M345" i="2"/>
  <c r="B80" i="3" l="1"/>
  <c r="A346" i="2"/>
  <c r="I346" i="2"/>
  <c r="Q346" i="2"/>
  <c r="B346" i="2"/>
  <c r="E346" i="2"/>
  <c r="K346" i="2"/>
  <c r="M346" i="2"/>
  <c r="P346" i="2"/>
  <c r="N346" i="2"/>
  <c r="R345" i="2"/>
  <c r="S346" i="2"/>
  <c r="L346" i="2"/>
  <c r="I345" i="2"/>
  <c r="O346" i="2"/>
  <c r="F346" i="2"/>
  <c r="D345" i="2"/>
  <c r="R346" i="2"/>
  <c r="C346" i="2"/>
  <c r="J346" i="2"/>
  <c r="H346" i="2"/>
  <c r="A347" i="2" l="1"/>
  <c r="F347" i="2"/>
  <c r="P347" i="2"/>
  <c r="I347" i="2"/>
  <c r="R347" i="2"/>
  <c r="N347" i="2"/>
  <c r="K347" i="2"/>
  <c r="B347" i="2"/>
  <c r="D347" i="2"/>
  <c r="S347" i="2"/>
  <c r="J347" i="2"/>
  <c r="Q347" i="2"/>
  <c r="O347" i="2"/>
  <c r="E347" i="2"/>
  <c r="C347" i="2"/>
  <c r="D346" i="2"/>
  <c r="A348" i="2" l="1"/>
  <c r="N348" i="2"/>
  <c r="F348" i="2"/>
  <c r="D348" i="2"/>
  <c r="O348" i="2"/>
  <c r="M348" i="2"/>
  <c r="E348" i="2"/>
  <c r="C348" i="2"/>
  <c r="H348" i="2"/>
  <c r="S348" i="2"/>
  <c r="L348" i="2"/>
  <c r="R348" i="2"/>
  <c r="H347" i="2"/>
  <c r="L347" i="2"/>
  <c r="Q348" i="2"/>
  <c r="I348" i="2"/>
  <c r="K348" i="2"/>
  <c r="M347" i="2"/>
  <c r="B348" i="2"/>
  <c r="A349" i="2" l="1"/>
  <c r="J349" i="2"/>
  <c r="P349" i="2"/>
  <c r="P348" i="2"/>
  <c r="Q349" i="2"/>
  <c r="I349" i="2"/>
  <c r="L349" i="2"/>
  <c r="B349" i="2"/>
  <c r="R349" i="2"/>
  <c r="O349" i="2"/>
  <c r="M349" i="2"/>
  <c r="J348" i="2"/>
  <c r="C349" i="2"/>
  <c r="E349" i="2"/>
  <c r="D349" i="2"/>
  <c r="N349" i="2"/>
  <c r="A350" i="2" l="1"/>
  <c r="K350" i="2"/>
  <c r="H350" i="2"/>
  <c r="H349" i="2"/>
  <c r="S350" i="2"/>
  <c r="K349" i="2"/>
  <c r="S349" i="2"/>
  <c r="C350" i="2"/>
  <c r="O350" i="2"/>
  <c r="E350" i="2"/>
  <c r="F349" i="2"/>
  <c r="B350" i="2"/>
  <c r="P350" i="2"/>
  <c r="F350" i="2"/>
  <c r="N350" i="2"/>
  <c r="A351" i="2" l="1"/>
  <c r="M350" i="2"/>
  <c r="R351" i="2"/>
  <c r="E351" i="2"/>
  <c r="H351" i="2"/>
  <c r="J351" i="2"/>
  <c r="Q351" i="2"/>
  <c r="C351" i="2"/>
  <c r="B351" i="2"/>
  <c r="S351" i="2"/>
  <c r="F351" i="2"/>
  <c r="D350" i="2"/>
  <c r="M351" i="2"/>
  <c r="P351" i="2"/>
  <c r="J350" i="2"/>
  <c r="L351" i="2"/>
  <c r="K351" i="2"/>
  <c r="D351" i="2"/>
  <c r="R350" i="2"/>
  <c r="I351" i="2"/>
  <c r="L350" i="2"/>
  <c r="Q350" i="2"/>
  <c r="N351" i="2"/>
  <c r="I350" i="2"/>
  <c r="O351" i="2"/>
  <c r="A352" i="2" l="1"/>
  <c r="S352" i="2"/>
  <c r="O352" i="2"/>
  <c r="Q352" i="2"/>
  <c r="P352" i="2"/>
  <c r="D352" i="2"/>
  <c r="I352" i="2"/>
  <c r="C352" i="2"/>
  <c r="K352" i="2"/>
  <c r="E352" i="2"/>
  <c r="F352" i="2"/>
  <c r="N352" i="2"/>
  <c r="R352" i="2"/>
  <c r="M352" i="2"/>
  <c r="H352" i="2"/>
  <c r="B352" i="2"/>
  <c r="J352" i="2"/>
  <c r="L352" i="2"/>
  <c r="A353" i="2" l="1"/>
  <c r="R353" i="2"/>
  <c r="M353" i="2"/>
  <c r="J353" i="2"/>
  <c r="K353" i="2"/>
  <c r="E353" i="2"/>
  <c r="N353" i="2"/>
  <c r="H353" i="2"/>
  <c r="S353" i="2"/>
  <c r="I353" i="2"/>
  <c r="C353" i="2"/>
  <c r="D353" i="2"/>
  <c r="L353" i="2"/>
  <c r="B353" i="2"/>
  <c r="Q353" i="2"/>
  <c r="P353" i="2"/>
  <c r="O353" i="2"/>
  <c r="F353" i="2"/>
  <c r="A354" i="2" l="1"/>
  <c r="L354" i="2"/>
  <c r="E354" i="2"/>
  <c r="H354" i="2"/>
  <c r="Q354" i="2"/>
  <c r="F354" i="2"/>
  <c r="I354" i="2"/>
  <c r="C354" i="2"/>
  <c r="K354" i="2"/>
  <c r="B354" i="2"/>
  <c r="M354" i="2"/>
  <c r="N354" i="2"/>
  <c r="O354" i="2"/>
  <c r="D354" i="2"/>
  <c r="S354" i="2"/>
  <c r="J354" i="2"/>
  <c r="R354" i="2"/>
  <c r="P354" i="2"/>
  <c r="A355" i="2" l="1"/>
  <c r="K355" i="2"/>
  <c r="D355" i="2"/>
  <c r="O355" i="2"/>
  <c r="F355" i="2"/>
  <c r="P355" i="2"/>
  <c r="C355" i="2"/>
  <c r="Q355" i="2"/>
  <c r="I355" i="2"/>
  <c r="R355" i="2"/>
  <c r="S355" i="2"/>
  <c r="E355" i="2"/>
  <c r="H355" i="2"/>
  <c r="N355" i="2"/>
  <c r="L355" i="2"/>
  <c r="M355" i="2"/>
  <c r="J355" i="2"/>
  <c r="B355" i="2"/>
  <c r="A356" i="2" l="1"/>
  <c r="F356" i="2"/>
  <c r="E356" i="2"/>
  <c r="O356" i="2"/>
  <c r="J356" i="2"/>
  <c r="M356" i="2"/>
  <c r="I356" i="2"/>
  <c r="S356" i="2"/>
  <c r="K356" i="2"/>
  <c r="D356" i="2"/>
  <c r="H356" i="2"/>
  <c r="N356" i="2"/>
  <c r="C356" i="2"/>
  <c r="P356" i="2"/>
  <c r="B356" i="2"/>
  <c r="Q356" i="2"/>
  <c r="R356" i="2"/>
  <c r="L356" i="2"/>
  <c r="A357" i="2" l="1"/>
  <c r="O357" i="2"/>
  <c r="J357" i="2"/>
  <c r="B357" i="2"/>
  <c r="S357" i="2"/>
  <c r="F357" i="2"/>
  <c r="D357" i="2"/>
  <c r="N357" i="2"/>
  <c r="Q357" i="2"/>
  <c r="L357" i="2"/>
  <c r="I357" i="2"/>
  <c r="M357" i="2"/>
  <c r="P357" i="2"/>
  <c r="R357" i="2"/>
  <c r="C357" i="2"/>
  <c r="E357" i="2"/>
  <c r="H357" i="2"/>
  <c r="K357" i="2"/>
  <c r="A358" i="2" l="1"/>
  <c r="M358" i="2"/>
  <c r="I358" i="2"/>
  <c r="O358" i="2"/>
  <c r="H358" i="2"/>
  <c r="J358" i="2"/>
  <c r="K358" i="2"/>
  <c r="L358" i="2"/>
  <c r="E358" i="2"/>
  <c r="Q358" i="2"/>
  <c r="P358" i="2"/>
  <c r="C358" i="2"/>
  <c r="N358" i="2"/>
  <c r="B358" i="2"/>
  <c r="D358" i="2"/>
  <c r="F358" i="2"/>
  <c r="S358" i="2"/>
  <c r="R358" i="2"/>
  <c r="A359" i="2" l="1"/>
  <c r="P359" i="2"/>
  <c r="D359" i="2"/>
  <c r="J359" i="2"/>
  <c r="M359" i="2"/>
  <c r="N359" i="2"/>
  <c r="B359" i="2"/>
  <c r="E359" i="2"/>
  <c r="S359" i="2"/>
  <c r="O359" i="2"/>
  <c r="C359" i="2"/>
  <c r="Q359" i="2"/>
  <c r="H359" i="2"/>
  <c r="F359" i="2"/>
  <c r="I359" i="2"/>
  <c r="K359" i="2"/>
  <c r="L359" i="2"/>
  <c r="R359" i="2"/>
  <c r="A360" i="2" l="1"/>
  <c r="L360" i="2"/>
  <c r="J360" i="2"/>
  <c r="O360" i="2"/>
  <c r="P360" i="2"/>
  <c r="B360" i="2"/>
  <c r="I360" i="2"/>
  <c r="F360" i="2"/>
  <c r="H360" i="2"/>
  <c r="S360" i="2"/>
  <c r="C360" i="2"/>
  <c r="E360" i="2"/>
  <c r="K360" i="2"/>
  <c r="N360" i="2"/>
  <c r="R360" i="2"/>
  <c r="M360" i="2"/>
  <c r="Q360" i="2"/>
  <c r="D360" i="2"/>
  <c r="A361" i="2" l="1"/>
  <c r="I361" i="2"/>
  <c r="B361" i="2"/>
  <c r="P361" i="2"/>
  <c r="R361" i="2"/>
  <c r="C361" i="2"/>
  <c r="H361" i="2"/>
  <c r="L361" i="2"/>
  <c r="E361" i="2"/>
  <c r="O361" i="2"/>
  <c r="S361" i="2"/>
  <c r="Q361" i="2"/>
  <c r="K361" i="2"/>
  <c r="M361" i="2"/>
  <c r="N361" i="2"/>
  <c r="D361" i="2"/>
  <c r="J361" i="2"/>
  <c r="F361" i="2"/>
  <c r="A362" i="2" l="1"/>
  <c r="C362" i="2"/>
  <c r="P362" i="2"/>
  <c r="J362" i="2"/>
  <c r="I362" i="2"/>
  <c r="S362" i="2"/>
  <c r="B362" i="2"/>
  <c r="F362" i="2"/>
  <c r="K362" i="2"/>
  <c r="N362" i="2"/>
  <c r="R362" i="2"/>
  <c r="L362" i="2"/>
  <c r="O362" i="2"/>
  <c r="H362" i="2"/>
  <c r="Q362" i="2"/>
  <c r="D362" i="2"/>
  <c r="E362" i="2"/>
  <c r="M362" i="2"/>
  <c r="A363" i="2" l="1"/>
  <c r="K363" i="2"/>
  <c r="L363" i="2"/>
  <c r="M363" i="2"/>
  <c r="E363" i="2"/>
  <c r="J363" i="2"/>
  <c r="B363" i="2"/>
  <c r="F363" i="2"/>
  <c r="R363" i="2"/>
  <c r="N363" i="2"/>
  <c r="I363" i="2"/>
  <c r="A364" i="2" l="1"/>
  <c r="S363" i="2"/>
  <c r="H363" i="2"/>
  <c r="P363" i="2"/>
  <c r="D363" i="2"/>
  <c r="Q363" i="2"/>
  <c r="C363" i="2"/>
  <c r="O363" i="2"/>
  <c r="S364" i="2"/>
  <c r="A365" i="2" l="1"/>
  <c r="I365" i="2"/>
  <c r="L365" i="2"/>
  <c r="O365" i="2"/>
  <c r="R365" i="2"/>
  <c r="N364" i="2"/>
  <c r="R364" i="2"/>
  <c r="H364" i="2"/>
  <c r="Q365" i="2"/>
  <c r="F364" i="2"/>
  <c r="M365" i="2"/>
  <c r="P364" i="2"/>
  <c r="H365" i="2"/>
  <c r="N365" i="2"/>
  <c r="B364" i="2"/>
  <c r="J365" i="2"/>
  <c r="D364" i="2"/>
  <c r="B365" i="2"/>
  <c r="P365" i="2"/>
  <c r="C365" i="2"/>
  <c r="M364" i="2"/>
  <c r="F365" i="2"/>
  <c r="Q364" i="2"/>
  <c r="K364" i="2"/>
  <c r="E364" i="2"/>
  <c r="J364" i="2"/>
  <c r="C364" i="2"/>
  <c r="E365" i="2"/>
  <c r="L364" i="2"/>
  <c r="S365" i="2"/>
  <c r="K365" i="2"/>
  <c r="D365" i="2"/>
  <c r="I364" i="2"/>
  <c r="O364" i="2"/>
  <c r="A366" i="2" l="1"/>
  <c r="C366" i="2"/>
  <c r="N366" i="2"/>
  <c r="M366" i="2"/>
  <c r="S366" i="2"/>
  <c r="I366" i="2"/>
  <c r="J366" i="2"/>
  <c r="P366" i="2"/>
  <c r="L366" i="2"/>
  <c r="E366" i="2"/>
  <c r="O366" i="2"/>
  <c r="K366" i="2"/>
  <c r="D366" i="2"/>
  <c r="H366" i="2"/>
  <c r="Q366" i="2"/>
  <c r="F366" i="2"/>
  <c r="R366" i="2"/>
  <c r="B366" i="2"/>
  <c r="V343" i="2" l="1"/>
  <c r="AA343" i="2"/>
  <c r="AB343" i="2"/>
  <c r="Y343" i="2"/>
  <c r="AC343" i="2"/>
  <c r="X343" i="2"/>
  <c r="W343" i="2"/>
  <c r="AE343" i="2"/>
  <c r="AH343" i="2"/>
  <c r="U343" i="2"/>
  <c r="Z343" i="2"/>
  <c r="AD343" i="2"/>
  <c r="A367" i="2"/>
  <c r="N367" i="2"/>
  <c r="S367" i="2"/>
  <c r="K21" i="3"/>
  <c r="M21" i="3"/>
  <c r="AJ343" i="2"/>
  <c r="L21" i="3"/>
  <c r="D21" i="3"/>
  <c r="I21" i="3"/>
  <c r="Q21" i="3"/>
  <c r="E21" i="3"/>
  <c r="J367" i="2"/>
  <c r="M367" i="2"/>
  <c r="E367" i="2"/>
  <c r="J21" i="3"/>
  <c r="F21" i="3"/>
  <c r="H21" i="3"/>
  <c r="H367" i="2"/>
  <c r="C367" i="2"/>
  <c r="D367" i="2"/>
  <c r="N21" i="3"/>
  <c r="AG343" i="2"/>
  <c r="A368" i="2" l="1"/>
  <c r="P368" i="2"/>
  <c r="E368" i="2"/>
  <c r="Q367" i="2"/>
  <c r="AI343" i="2"/>
  <c r="B368" i="2"/>
  <c r="C22" i="3"/>
  <c r="K367" i="2"/>
  <c r="I368" i="2"/>
  <c r="C368" i="2"/>
  <c r="R368" i="2"/>
  <c r="S368" i="2"/>
  <c r="B367" i="2"/>
  <c r="M368" i="2"/>
  <c r="D368" i="2"/>
  <c r="I367" i="2"/>
  <c r="H368" i="2"/>
  <c r="J368" i="2"/>
  <c r="S21" i="3"/>
  <c r="F368" i="2"/>
  <c r="O367" i="2"/>
  <c r="O368" i="2"/>
  <c r="Q368" i="2"/>
  <c r="K368" i="2"/>
  <c r="P367" i="2"/>
  <c r="F367" i="2"/>
  <c r="P21" i="3"/>
  <c r="AF343" i="2"/>
  <c r="N368" i="2"/>
  <c r="L367" i="2"/>
  <c r="L368" i="2"/>
  <c r="R367" i="2"/>
  <c r="C81" i="3" l="1"/>
  <c r="B81" i="3"/>
  <c r="A369" i="2"/>
  <c r="B369" i="2"/>
  <c r="O21" i="3"/>
  <c r="B22" i="3"/>
  <c r="J369" i="2"/>
  <c r="D369" i="2"/>
  <c r="I369" i="2"/>
  <c r="E369" i="2"/>
  <c r="P369" i="2"/>
  <c r="L369" i="2"/>
  <c r="R21" i="3"/>
  <c r="O369" i="2"/>
  <c r="A370" i="2" l="1"/>
  <c r="M370" i="2"/>
  <c r="J370" i="2"/>
  <c r="H370" i="2"/>
  <c r="K369" i="2"/>
  <c r="H369" i="2"/>
  <c r="R370" i="2"/>
  <c r="S370" i="2"/>
  <c r="N369" i="2"/>
  <c r="C370" i="2"/>
  <c r="E370" i="2"/>
  <c r="Q370" i="2"/>
  <c r="R369" i="2"/>
  <c r="D370" i="2"/>
  <c r="C369" i="2"/>
  <c r="K370" i="2"/>
  <c r="F369" i="2"/>
  <c r="B370" i="2"/>
  <c r="M369" i="2"/>
  <c r="F370" i="2"/>
  <c r="I370" i="2"/>
  <c r="S369" i="2"/>
  <c r="L370" i="2"/>
  <c r="O370" i="2"/>
  <c r="P370" i="2"/>
  <c r="N370" i="2"/>
  <c r="Q369" i="2"/>
  <c r="A371" i="2" l="1"/>
  <c r="C371" i="2"/>
  <c r="P371" i="2"/>
  <c r="K371" i="2"/>
  <c r="Q371" i="2"/>
  <c r="R371" i="2"/>
  <c r="E371" i="2"/>
  <c r="I371" i="2"/>
  <c r="N371" i="2"/>
  <c r="D371" i="2"/>
  <c r="L371" i="2"/>
  <c r="S371" i="2"/>
  <c r="M371" i="2"/>
  <c r="J371" i="2"/>
  <c r="O371" i="2"/>
  <c r="F371" i="2"/>
  <c r="B371" i="2"/>
  <c r="H371" i="2"/>
  <c r="A372" i="2" l="1"/>
  <c r="C372" i="2"/>
  <c r="A373" i="2" l="1"/>
  <c r="R373" i="2"/>
  <c r="J372" i="2"/>
  <c r="R372" i="2"/>
  <c r="B372" i="2"/>
  <c r="I372" i="2"/>
  <c r="D372" i="2"/>
  <c r="M372" i="2"/>
  <c r="E372" i="2"/>
  <c r="F372" i="2"/>
  <c r="P372" i="2"/>
  <c r="K372" i="2"/>
  <c r="S372" i="2"/>
  <c r="O372" i="2"/>
  <c r="N372" i="2"/>
  <c r="L372" i="2"/>
  <c r="H372" i="2"/>
  <c r="Q372" i="2"/>
  <c r="A374" i="2" l="1"/>
  <c r="Q374" i="2"/>
  <c r="F373" i="2"/>
  <c r="O373" i="2"/>
  <c r="I374" i="2"/>
  <c r="S374" i="2"/>
  <c r="L373" i="2"/>
  <c r="E373" i="2"/>
  <c r="H374" i="2"/>
  <c r="P374" i="2"/>
  <c r="M374" i="2"/>
  <c r="O374" i="2"/>
  <c r="P373" i="2"/>
  <c r="H373" i="2"/>
  <c r="N374" i="2"/>
  <c r="J374" i="2"/>
  <c r="I373" i="2"/>
  <c r="B374" i="2"/>
  <c r="K373" i="2"/>
  <c r="K374" i="2"/>
  <c r="Q373" i="2"/>
  <c r="S373" i="2"/>
  <c r="F374" i="2"/>
  <c r="B373" i="2"/>
  <c r="J373" i="2"/>
  <c r="C373" i="2"/>
  <c r="N373" i="2"/>
  <c r="C374" i="2"/>
  <c r="D374" i="2"/>
  <c r="D373" i="2"/>
  <c r="E374" i="2"/>
  <c r="L374" i="2"/>
  <c r="M373" i="2"/>
  <c r="R374" i="2"/>
  <c r="A375" i="2" l="1"/>
  <c r="P375" i="2"/>
  <c r="D375" i="2"/>
  <c r="Q375" i="2"/>
  <c r="J375" i="2"/>
  <c r="H375" i="2"/>
  <c r="I375" i="2"/>
  <c r="F375" i="2"/>
  <c r="M375" i="2"/>
  <c r="L375" i="2"/>
  <c r="C375" i="2"/>
  <c r="B375" i="2"/>
  <c r="E375" i="2"/>
  <c r="K375" i="2"/>
  <c r="O375" i="2"/>
  <c r="N375" i="2"/>
  <c r="S375" i="2"/>
  <c r="R375" i="2"/>
  <c r="A376" i="2" l="1"/>
  <c r="E376" i="2"/>
  <c r="A377" i="2" l="1"/>
  <c r="D376" i="2"/>
  <c r="E377" i="2"/>
  <c r="B377" i="2"/>
  <c r="S376" i="2"/>
  <c r="P376" i="2"/>
  <c r="K376" i="2"/>
  <c r="O377" i="2"/>
  <c r="J377" i="2"/>
  <c r="I377" i="2"/>
  <c r="F376" i="2"/>
  <c r="Q376" i="2"/>
  <c r="J376" i="2"/>
  <c r="N376" i="2"/>
  <c r="N377" i="2"/>
  <c r="K377" i="2"/>
  <c r="S377" i="2"/>
  <c r="L376" i="2"/>
  <c r="F377" i="2"/>
  <c r="B376" i="2"/>
  <c r="R376" i="2"/>
  <c r="O376" i="2"/>
  <c r="P377" i="2"/>
  <c r="L377" i="2"/>
  <c r="I376" i="2"/>
  <c r="H376" i="2"/>
  <c r="D377" i="2"/>
  <c r="C376" i="2"/>
  <c r="M376" i="2"/>
  <c r="H377" i="2"/>
  <c r="Q377" i="2"/>
  <c r="R377" i="2"/>
  <c r="M377" i="2"/>
  <c r="C377" i="2"/>
  <c r="A378" i="2" l="1"/>
  <c r="P378" i="2"/>
  <c r="A379" i="2" l="1"/>
  <c r="S378" i="2"/>
  <c r="M379" i="2"/>
  <c r="C379" i="2"/>
  <c r="F379" i="2"/>
  <c r="K378" i="2"/>
  <c r="D379" i="2"/>
  <c r="P379" i="2"/>
  <c r="S379" i="2"/>
  <c r="Q379" i="2"/>
  <c r="D378" i="2"/>
  <c r="N379" i="2"/>
  <c r="O378" i="2"/>
  <c r="N378" i="2"/>
  <c r="O379" i="2"/>
  <c r="K379" i="2"/>
  <c r="B378" i="2"/>
  <c r="E379" i="2"/>
  <c r="I379" i="2"/>
  <c r="C378" i="2"/>
  <c r="Q378" i="2"/>
  <c r="H379" i="2"/>
  <c r="M378" i="2"/>
  <c r="F378" i="2"/>
  <c r="R378" i="2"/>
  <c r="H378" i="2"/>
  <c r="L379" i="2"/>
  <c r="R379" i="2"/>
  <c r="E378" i="2"/>
  <c r="B379" i="2"/>
  <c r="L378" i="2"/>
  <c r="J378" i="2"/>
  <c r="I378" i="2"/>
  <c r="J379" i="2"/>
  <c r="A380" i="2" l="1"/>
  <c r="L380" i="2"/>
  <c r="K380" i="2"/>
  <c r="S380" i="2"/>
  <c r="R380" i="2"/>
  <c r="I380" i="2"/>
  <c r="N380" i="2"/>
  <c r="Q380" i="2"/>
  <c r="H380" i="2"/>
  <c r="O380" i="2"/>
  <c r="M380" i="2"/>
  <c r="P380" i="2"/>
  <c r="J380" i="2"/>
  <c r="B380" i="2"/>
  <c r="E380" i="2"/>
  <c r="D380" i="2"/>
  <c r="F380" i="2"/>
  <c r="C380" i="2"/>
  <c r="A381" i="2" l="1"/>
  <c r="D381" i="2"/>
  <c r="A382" i="2" l="1"/>
  <c r="I381" i="2"/>
  <c r="K381" i="2"/>
  <c r="R381" i="2"/>
  <c r="P381" i="2"/>
  <c r="J381" i="2"/>
  <c r="L381" i="2"/>
  <c r="O381" i="2"/>
  <c r="H381" i="2"/>
  <c r="E381" i="2"/>
  <c r="M382" i="2"/>
  <c r="B381" i="2"/>
  <c r="Q381" i="2"/>
  <c r="F381" i="2"/>
  <c r="S381" i="2"/>
  <c r="C381" i="2"/>
  <c r="N381" i="2"/>
  <c r="M381" i="2"/>
  <c r="A383" i="2" l="1"/>
  <c r="S383" i="2"/>
  <c r="C382" i="2"/>
  <c r="R382" i="2"/>
  <c r="E383" i="2"/>
  <c r="K383" i="2"/>
  <c r="F382" i="2"/>
  <c r="B382" i="2"/>
  <c r="C383" i="2"/>
  <c r="O383" i="2"/>
  <c r="P383" i="2"/>
  <c r="L382" i="2"/>
  <c r="O382" i="2"/>
  <c r="S382" i="2"/>
  <c r="Q383" i="2"/>
  <c r="H382" i="2"/>
  <c r="H383" i="2"/>
  <c r="M383" i="2"/>
  <c r="J383" i="2"/>
  <c r="I383" i="2"/>
  <c r="P382" i="2"/>
  <c r="I382" i="2"/>
  <c r="Q382" i="2"/>
  <c r="E382" i="2"/>
  <c r="L383" i="2"/>
  <c r="N382" i="2"/>
  <c r="D383" i="2"/>
  <c r="R383" i="2"/>
  <c r="F383" i="2"/>
  <c r="J382" i="2"/>
  <c r="N383" i="2"/>
  <c r="D382" i="2"/>
  <c r="B383" i="2"/>
  <c r="K382" i="2"/>
  <c r="A384" i="2" l="1"/>
  <c r="N384" i="2"/>
  <c r="A385" i="2" l="1"/>
  <c r="B385" i="2"/>
  <c r="L384" i="2"/>
  <c r="S384" i="2"/>
  <c r="M384" i="2"/>
  <c r="Q384" i="2"/>
  <c r="I384" i="2"/>
  <c r="H384" i="2"/>
  <c r="B384" i="2"/>
  <c r="P384" i="2"/>
  <c r="K385" i="2"/>
  <c r="J384" i="2"/>
  <c r="E384" i="2"/>
  <c r="O384" i="2"/>
  <c r="D384" i="2"/>
  <c r="R384" i="2"/>
  <c r="K384" i="2"/>
  <c r="C384" i="2"/>
  <c r="F384" i="2"/>
  <c r="A386" i="2" l="1"/>
  <c r="H385" i="2"/>
  <c r="S385" i="2"/>
  <c r="F385" i="2"/>
  <c r="L385" i="2"/>
  <c r="Q385" i="2"/>
  <c r="O385" i="2"/>
  <c r="J385" i="2"/>
  <c r="S386" i="2"/>
  <c r="N385" i="2"/>
  <c r="P385" i="2"/>
  <c r="C385" i="2"/>
  <c r="R385" i="2"/>
  <c r="I385" i="2"/>
  <c r="D385" i="2"/>
  <c r="M385" i="2"/>
  <c r="E385" i="2"/>
  <c r="A387" i="2" l="1"/>
  <c r="Q387" i="2"/>
  <c r="M386" i="2"/>
  <c r="E387" i="2"/>
  <c r="R387" i="2"/>
  <c r="C386" i="2"/>
  <c r="M387" i="2"/>
  <c r="R386" i="2"/>
  <c r="H386" i="2"/>
  <c r="J387" i="2"/>
  <c r="N387" i="2"/>
  <c r="O387" i="2"/>
  <c r="E386" i="2"/>
  <c r="I387" i="2"/>
  <c r="P386" i="2"/>
  <c r="L386" i="2"/>
  <c r="D386" i="2"/>
  <c r="J386" i="2"/>
  <c r="L387" i="2"/>
  <c r="K386" i="2"/>
  <c r="N386" i="2"/>
  <c r="K387" i="2"/>
  <c r="D387" i="2"/>
  <c r="H387" i="2"/>
  <c r="C387" i="2"/>
  <c r="I386" i="2"/>
  <c r="P387" i="2"/>
  <c r="O386" i="2"/>
  <c r="F387" i="2"/>
  <c r="Q386" i="2"/>
  <c r="B386" i="2"/>
  <c r="S387" i="2"/>
  <c r="B387" i="2"/>
  <c r="F386" i="2"/>
  <c r="A388" i="2" l="1"/>
  <c r="O388" i="2"/>
  <c r="I388" i="2"/>
  <c r="M388" i="2"/>
  <c r="H388" i="2"/>
  <c r="F388" i="2"/>
  <c r="C388" i="2"/>
  <c r="N388" i="2"/>
  <c r="L388" i="2"/>
  <c r="E388" i="2"/>
  <c r="B388" i="2"/>
  <c r="R388" i="2"/>
  <c r="D388" i="2"/>
  <c r="K388" i="2"/>
  <c r="Q388" i="2"/>
  <c r="J388" i="2"/>
  <c r="S388" i="2"/>
  <c r="P388" i="2"/>
  <c r="A389" i="2" l="1"/>
  <c r="L389" i="2"/>
  <c r="A390" i="2" l="1"/>
  <c r="K389" i="2"/>
  <c r="Q389" i="2"/>
  <c r="J389" i="2"/>
  <c r="C389" i="2"/>
  <c r="I389" i="2"/>
  <c r="P389" i="2"/>
  <c r="O389" i="2"/>
  <c r="F389" i="2"/>
  <c r="K390" i="2"/>
  <c r="S390" i="2"/>
  <c r="D389" i="2"/>
  <c r="H389" i="2"/>
  <c r="N390" i="2"/>
  <c r="R389" i="2"/>
  <c r="O390" i="2"/>
  <c r="Q390" i="2"/>
  <c r="E389" i="2"/>
  <c r="D390" i="2"/>
  <c r="M389" i="2"/>
  <c r="N389" i="2"/>
  <c r="B389" i="2"/>
  <c r="S389" i="2"/>
  <c r="AE367" i="2" l="1"/>
  <c r="U367" i="2"/>
  <c r="X367" i="2"/>
  <c r="AH367" i="2"/>
  <c r="AB367" i="2"/>
  <c r="A391" i="2"/>
  <c r="F391" i="2"/>
  <c r="N391" i="2"/>
  <c r="E390" i="2"/>
  <c r="J391" i="2"/>
  <c r="I391" i="2"/>
  <c r="M391" i="2"/>
  <c r="C391" i="2"/>
  <c r="C390" i="2"/>
  <c r="J390" i="2"/>
  <c r="K22" i="3"/>
  <c r="M390" i="2"/>
  <c r="Q391" i="2"/>
  <c r="R390" i="2"/>
  <c r="N22" i="3"/>
  <c r="H391" i="2"/>
  <c r="B391" i="2"/>
  <c r="P390" i="2"/>
  <c r="AG367" i="2" s="1"/>
  <c r="L391" i="2"/>
  <c r="F390" i="2"/>
  <c r="P391" i="2"/>
  <c r="O391" i="2"/>
  <c r="Q22" i="3"/>
  <c r="H390" i="2"/>
  <c r="D391" i="2"/>
  <c r="K391" i="2"/>
  <c r="L390" i="2"/>
  <c r="R391" i="2"/>
  <c r="AJ367" i="2"/>
  <c r="E391" i="2"/>
  <c r="I390" i="2"/>
  <c r="B390" i="2"/>
  <c r="D22" i="3"/>
  <c r="AA367" i="2" l="1"/>
  <c r="Z367" i="2"/>
  <c r="AC367" i="2"/>
  <c r="W367" i="2"/>
  <c r="AD367" i="2"/>
  <c r="V367" i="2"/>
  <c r="Y367" i="2"/>
  <c r="A392" i="2"/>
  <c r="I22" i="3"/>
  <c r="M22" i="3"/>
  <c r="H22" i="3"/>
  <c r="S391" i="2"/>
  <c r="F392" i="2"/>
  <c r="B23" i="3"/>
  <c r="I392" i="2"/>
  <c r="P22" i="3"/>
  <c r="C23" i="3"/>
  <c r="L22" i="3"/>
  <c r="H392" i="2"/>
  <c r="S22" i="3"/>
  <c r="F22" i="3"/>
  <c r="AI367" i="2"/>
  <c r="E22" i="3"/>
  <c r="AF367" i="2"/>
  <c r="J22" i="3"/>
  <c r="B82" i="3" l="1"/>
  <c r="C82" i="3"/>
  <c r="A393" i="2"/>
  <c r="L392" i="2"/>
  <c r="C392" i="2"/>
  <c r="R392" i="2"/>
  <c r="N392" i="2"/>
  <c r="E392" i="2"/>
  <c r="M392" i="2"/>
  <c r="S392" i="2"/>
  <c r="B392" i="2"/>
  <c r="S393" i="2"/>
  <c r="D392" i="2"/>
  <c r="O22" i="3"/>
  <c r="F393" i="2"/>
  <c r="P392" i="2"/>
  <c r="O392" i="2"/>
  <c r="J392" i="2"/>
  <c r="Q392" i="2"/>
  <c r="K392" i="2"/>
  <c r="P393" i="2"/>
  <c r="R22" i="3"/>
  <c r="A394" i="2" l="1"/>
  <c r="O393" i="2"/>
  <c r="E393" i="2"/>
  <c r="D393" i="2"/>
  <c r="B393" i="2"/>
  <c r="L393" i="2"/>
  <c r="C393" i="2"/>
  <c r="O394" i="2"/>
  <c r="R393" i="2"/>
  <c r="L394" i="2"/>
  <c r="K394" i="2"/>
  <c r="J393" i="2"/>
  <c r="Q393" i="2"/>
  <c r="I393" i="2"/>
  <c r="I394" i="2"/>
  <c r="M393" i="2"/>
  <c r="E394" i="2"/>
  <c r="Q394" i="2"/>
  <c r="H393" i="2"/>
  <c r="R394" i="2"/>
  <c r="H394" i="2"/>
  <c r="N393" i="2"/>
  <c r="J394" i="2"/>
  <c r="S394" i="2"/>
  <c r="B394" i="2"/>
  <c r="K393" i="2"/>
  <c r="A395" i="2" l="1"/>
  <c r="O395" i="2"/>
  <c r="C394" i="2"/>
  <c r="M394" i="2"/>
  <c r="E395" i="2"/>
  <c r="C395" i="2"/>
  <c r="P394" i="2"/>
  <c r="J395" i="2"/>
  <c r="D395" i="2"/>
  <c r="F394" i="2"/>
  <c r="L395" i="2"/>
  <c r="M395" i="2"/>
  <c r="B395" i="2"/>
  <c r="Q395" i="2"/>
  <c r="I395" i="2"/>
  <c r="D394" i="2"/>
  <c r="N394" i="2"/>
  <c r="A396" i="2" l="1"/>
  <c r="Q396" i="2"/>
  <c r="J396" i="2"/>
  <c r="K395" i="2"/>
  <c r="H395" i="2"/>
  <c r="M396" i="2"/>
  <c r="L396" i="2"/>
  <c r="F395" i="2"/>
  <c r="C396" i="2"/>
  <c r="R396" i="2"/>
  <c r="R395" i="2"/>
  <c r="S395" i="2"/>
  <c r="I396" i="2"/>
  <c r="N396" i="2"/>
  <c r="N395" i="2"/>
  <c r="B396" i="2"/>
  <c r="P395" i="2"/>
  <c r="A397" i="2" l="1"/>
  <c r="D397" i="2"/>
  <c r="K396" i="2"/>
  <c r="I397" i="2"/>
  <c r="S396" i="2"/>
  <c r="P397" i="2"/>
  <c r="R397" i="2"/>
  <c r="D396" i="2"/>
  <c r="K397" i="2"/>
  <c r="M397" i="2"/>
  <c r="O396" i="2"/>
  <c r="P396" i="2"/>
  <c r="J397" i="2"/>
  <c r="N397" i="2"/>
  <c r="Q397" i="2"/>
  <c r="L397" i="2"/>
  <c r="O397" i="2"/>
  <c r="S397" i="2"/>
  <c r="F396" i="2"/>
  <c r="E397" i="2"/>
  <c r="F397" i="2"/>
  <c r="E396" i="2"/>
  <c r="H397" i="2"/>
  <c r="B397" i="2"/>
  <c r="C397" i="2"/>
  <c r="H396" i="2"/>
  <c r="A398" i="2" l="1"/>
  <c r="O398" i="2"/>
  <c r="N398" i="2"/>
  <c r="P398" i="2"/>
  <c r="R398" i="2"/>
  <c r="C398" i="2"/>
  <c r="J398" i="2"/>
  <c r="L398" i="2"/>
  <c r="H398" i="2"/>
  <c r="D398" i="2"/>
  <c r="B398" i="2"/>
  <c r="E398" i="2"/>
  <c r="F398" i="2"/>
  <c r="K398" i="2"/>
  <c r="I398" i="2"/>
  <c r="S398" i="2"/>
  <c r="Q398" i="2"/>
  <c r="M398" i="2"/>
  <c r="A399" i="2" l="1"/>
  <c r="O399" i="2"/>
  <c r="N399" i="2"/>
  <c r="P399" i="2"/>
  <c r="E399" i="2"/>
  <c r="A400" i="2" l="1"/>
  <c r="H399" i="2"/>
  <c r="M400" i="2"/>
  <c r="J399" i="2"/>
  <c r="F400" i="2"/>
  <c r="J400" i="2"/>
  <c r="Q400" i="2"/>
  <c r="D399" i="2"/>
  <c r="K399" i="2"/>
  <c r="K400" i="2"/>
  <c r="C399" i="2"/>
  <c r="B399" i="2"/>
  <c r="I399" i="2"/>
  <c r="S399" i="2"/>
  <c r="L399" i="2"/>
  <c r="E400" i="2"/>
  <c r="Q399" i="2"/>
  <c r="R399" i="2"/>
  <c r="M399" i="2"/>
  <c r="S400" i="2"/>
  <c r="F399" i="2"/>
  <c r="R400" i="2"/>
  <c r="A401" i="2" l="1"/>
  <c r="O400" i="2"/>
  <c r="O401" i="2"/>
  <c r="P401" i="2"/>
  <c r="N400" i="2"/>
  <c r="B401" i="2"/>
  <c r="D400" i="2"/>
  <c r="S401" i="2"/>
  <c r="H401" i="2"/>
  <c r="Q401" i="2"/>
  <c r="M401" i="2"/>
  <c r="L401" i="2"/>
  <c r="R401" i="2"/>
  <c r="L400" i="2"/>
  <c r="I401" i="2"/>
  <c r="P400" i="2"/>
  <c r="J401" i="2"/>
  <c r="B400" i="2"/>
  <c r="H400" i="2"/>
  <c r="D401" i="2"/>
  <c r="E401" i="2"/>
  <c r="F401" i="2"/>
  <c r="C400" i="2"/>
  <c r="K401" i="2"/>
  <c r="N401" i="2"/>
  <c r="C401" i="2"/>
  <c r="I400" i="2"/>
  <c r="A402" i="2" l="1"/>
  <c r="I402" i="2"/>
  <c r="A403" i="2" l="1"/>
  <c r="J402" i="2"/>
  <c r="O402" i="2"/>
  <c r="O403" i="2"/>
  <c r="B402" i="2"/>
  <c r="Q402" i="2"/>
  <c r="E403" i="2"/>
  <c r="S402" i="2"/>
  <c r="C402" i="2"/>
  <c r="F402" i="2"/>
  <c r="R402" i="2"/>
  <c r="N402" i="2"/>
  <c r="M402" i="2"/>
  <c r="H402" i="2"/>
  <c r="E402" i="2"/>
  <c r="D402" i="2"/>
  <c r="L402" i="2"/>
  <c r="K402" i="2"/>
  <c r="P402" i="2"/>
  <c r="A404" i="2" l="1"/>
  <c r="F403" i="2"/>
  <c r="J403" i="2"/>
  <c r="S403" i="2"/>
  <c r="E404" i="2"/>
  <c r="Q403" i="2"/>
  <c r="P404" i="2"/>
  <c r="B403" i="2"/>
  <c r="M403" i="2"/>
  <c r="L403" i="2"/>
  <c r="I403" i="2"/>
  <c r="R403" i="2"/>
  <c r="M404" i="2"/>
  <c r="C403" i="2"/>
  <c r="K403" i="2"/>
  <c r="N403" i="2"/>
  <c r="D403" i="2"/>
  <c r="H403" i="2"/>
  <c r="P403" i="2"/>
  <c r="I404" i="2"/>
  <c r="A405" i="2" l="1"/>
  <c r="K404" i="2"/>
  <c r="H404" i="2"/>
  <c r="O404" i="2"/>
  <c r="Q405" i="2"/>
  <c r="R405" i="2"/>
  <c r="N404" i="2"/>
  <c r="E405" i="2"/>
  <c r="F405" i="2"/>
  <c r="J405" i="2"/>
  <c r="J404" i="2"/>
  <c r="C404" i="2"/>
  <c r="I405" i="2"/>
  <c r="O405" i="2"/>
  <c r="L404" i="2"/>
  <c r="R404" i="2"/>
  <c r="B404" i="2"/>
  <c r="P405" i="2"/>
  <c r="S405" i="2"/>
  <c r="N405" i="2"/>
  <c r="K405" i="2"/>
  <c r="S404" i="2"/>
  <c r="C405" i="2"/>
  <c r="L405" i="2"/>
  <c r="D404" i="2"/>
  <c r="Q404" i="2"/>
  <c r="H405" i="2"/>
  <c r="F404" i="2"/>
  <c r="A406" i="2" l="1"/>
  <c r="D405" i="2"/>
  <c r="S406" i="2"/>
  <c r="B405" i="2"/>
  <c r="M405" i="2"/>
  <c r="N406" i="2"/>
  <c r="E406" i="2"/>
  <c r="A407" i="2" l="1"/>
  <c r="M406" i="2"/>
  <c r="K406" i="2"/>
  <c r="Q407" i="2"/>
  <c r="P407" i="2"/>
  <c r="S407" i="2"/>
  <c r="O407" i="2"/>
  <c r="R406" i="2"/>
  <c r="M407" i="2"/>
  <c r="P406" i="2"/>
  <c r="H406" i="2"/>
  <c r="Q406" i="2"/>
  <c r="F406" i="2"/>
  <c r="C406" i="2"/>
  <c r="I406" i="2"/>
  <c r="N407" i="2"/>
  <c r="O406" i="2"/>
  <c r="D406" i="2"/>
  <c r="B406" i="2"/>
  <c r="J407" i="2"/>
  <c r="L406" i="2"/>
  <c r="J406" i="2"/>
  <c r="A408" i="2" l="1"/>
  <c r="D408" i="2"/>
  <c r="C407" i="2"/>
  <c r="F408" i="2"/>
  <c r="N408" i="2"/>
  <c r="B407" i="2"/>
  <c r="E407" i="2"/>
  <c r="D407" i="2"/>
  <c r="H407" i="2"/>
  <c r="Q408" i="2"/>
  <c r="P408" i="2"/>
  <c r="L407" i="2"/>
  <c r="M408" i="2"/>
  <c r="C408" i="2"/>
  <c r="J408" i="2"/>
  <c r="B408" i="2"/>
  <c r="S408" i="2"/>
  <c r="R408" i="2"/>
  <c r="R407" i="2"/>
  <c r="K407" i="2"/>
  <c r="F407" i="2"/>
  <c r="H408" i="2"/>
  <c r="I407" i="2"/>
  <c r="A409" i="2" l="1"/>
  <c r="S409" i="2"/>
  <c r="K408" i="2"/>
  <c r="L408" i="2"/>
  <c r="L409" i="2"/>
  <c r="I408" i="2"/>
  <c r="O409" i="2"/>
  <c r="E408" i="2"/>
  <c r="C409" i="2"/>
  <c r="J409" i="2"/>
  <c r="E409" i="2"/>
  <c r="P409" i="2"/>
  <c r="K409" i="2"/>
  <c r="N409" i="2"/>
  <c r="I409" i="2"/>
  <c r="M409" i="2"/>
  <c r="D409" i="2"/>
  <c r="H409" i="2"/>
  <c r="O408" i="2"/>
  <c r="B409" i="2"/>
  <c r="A410" i="2" l="1"/>
  <c r="Q409" i="2"/>
  <c r="H410" i="2"/>
  <c r="F409" i="2"/>
  <c r="F410" i="2"/>
  <c r="C410" i="2"/>
  <c r="R409" i="2"/>
  <c r="L410" i="2"/>
  <c r="O410" i="2"/>
  <c r="E410" i="2"/>
  <c r="S410" i="2"/>
  <c r="A411" i="2" l="1"/>
  <c r="N410" i="2"/>
  <c r="D410" i="2"/>
  <c r="F411" i="2"/>
  <c r="J410" i="2"/>
  <c r="P410" i="2"/>
  <c r="O411" i="2"/>
  <c r="H411" i="2"/>
  <c r="S411" i="2"/>
  <c r="D411" i="2"/>
  <c r="I410" i="2"/>
  <c r="K410" i="2"/>
  <c r="L411" i="2"/>
  <c r="K411" i="2"/>
  <c r="R410" i="2"/>
  <c r="M410" i="2"/>
  <c r="P411" i="2"/>
  <c r="Q410" i="2"/>
  <c r="B411" i="2"/>
  <c r="C411" i="2"/>
  <c r="J411" i="2"/>
  <c r="B410" i="2"/>
  <c r="I411" i="2"/>
  <c r="M411" i="2"/>
  <c r="N411" i="2"/>
  <c r="Q411" i="2"/>
  <c r="R411" i="2"/>
  <c r="A412" i="2" l="1"/>
  <c r="I412" i="2"/>
  <c r="E411" i="2"/>
  <c r="S412" i="2"/>
  <c r="R412" i="2"/>
  <c r="C412" i="2"/>
  <c r="L412" i="2"/>
  <c r="D412" i="2"/>
  <c r="E412" i="2"/>
  <c r="P412" i="2"/>
  <c r="Q412" i="2"/>
  <c r="K412" i="2"/>
  <c r="B412" i="2"/>
  <c r="H412" i="2"/>
  <c r="N412" i="2"/>
  <c r="M412" i="2"/>
  <c r="J412" i="2"/>
  <c r="F412" i="2"/>
  <c r="O412" i="2"/>
  <c r="A413" i="2" l="1"/>
  <c r="K413" i="2"/>
  <c r="A414" i="2" l="1"/>
  <c r="B413" i="2"/>
  <c r="P413" i="2"/>
  <c r="N413" i="2"/>
  <c r="I413" i="2"/>
  <c r="E413" i="2"/>
  <c r="O413" i="2"/>
  <c r="L413" i="2"/>
  <c r="Q413" i="2"/>
  <c r="D413" i="2"/>
  <c r="M413" i="2"/>
  <c r="F413" i="2"/>
  <c r="C413" i="2"/>
  <c r="R413" i="2"/>
  <c r="J413" i="2"/>
  <c r="H413" i="2"/>
  <c r="N414" i="2"/>
  <c r="S413" i="2"/>
  <c r="X391" i="2" l="1"/>
  <c r="AE391" i="2"/>
  <c r="A415" i="2"/>
  <c r="L414" i="2"/>
  <c r="P414" i="2"/>
  <c r="B414" i="2"/>
  <c r="Q414" i="2"/>
  <c r="C415" i="2"/>
  <c r="D414" i="2"/>
  <c r="N23" i="3"/>
  <c r="D415" i="2"/>
  <c r="K414" i="2"/>
  <c r="E415" i="2"/>
  <c r="H414" i="2"/>
  <c r="F414" i="2"/>
  <c r="M414" i="2"/>
  <c r="O414" i="2"/>
  <c r="C414" i="2"/>
  <c r="R414" i="2"/>
  <c r="J414" i="2"/>
  <c r="K415" i="2"/>
  <c r="E414" i="2"/>
  <c r="L415" i="2"/>
  <c r="R415" i="2"/>
  <c r="I414" i="2"/>
  <c r="S414" i="2"/>
  <c r="AG391" i="2"/>
  <c r="Z391" i="2" l="1"/>
  <c r="AA391" i="2"/>
  <c r="AD391" i="2"/>
  <c r="V391" i="2"/>
  <c r="AH391" i="2"/>
  <c r="W391" i="2"/>
  <c r="Y391" i="2"/>
  <c r="U391" i="2"/>
  <c r="AC391" i="2"/>
  <c r="AB391" i="2"/>
  <c r="A416" i="2"/>
  <c r="P415" i="2"/>
  <c r="F23" i="3"/>
  <c r="L23" i="3"/>
  <c r="S415" i="2"/>
  <c r="L416" i="2"/>
  <c r="B415" i="2"/>
  <c r="Q23" i="3"/>
  <c r="K23" i="3"/>
  <c r="Q416" i="2"/>
  <c r="E23" i="3"/>
  <c r="H415" i="2"/>
  <c r="M23" i="3"/>
  <c r="M415" i="2"/>
  <c r="J23" i="3"/>
  <c r="F415" i="2"/>
  <c r="D416" i="2"/>
  <c r="J415" i="2"/>
  <c r="N415" i="2"/>
  <c r="I415" i="2"/>
  <c r="AJ391" i="2"/>
  <c r="P23" i="3"/>
  <c r="H23" i="3"/>
  <c r="C24" i="3"/>
  <c r="N416" i="2"/>
  <c r="AF391" i="2"/>
  <c r="Q415" i="2"/>
  <c r="D23" i="3"/>
  <c r="I23" i="3"/>
  <c r="P416" i="2"/>
  <c r="O415" i="2"/>
  <c r="B83" i="3" l="1"/>
  <c r="A417" i="2"/>
  <c r="K416" i="2"/>
  <c r="J417" i="2"/>
  <c r="AI391" i="2"/>
  <c r="C416" i="2"/>
  <c r="S416" i="2"/>
  <c r="E417" i="2"/>
  <c r="O23" i="3"/>
  <c r="E416" i="2"/>
  <c r="H416" i="2"/>
  <c r="Q417" i="2"/>
  <c r="R416" i="2"/>
  <c r="I416" i="2"/>
  <c r="F416" i="2"/>
  <c r="B416" i="2"/>
  <c r="O416" i="2"/>
  <c r="I417" i="2"/>
  <c r="B24" i="3"/>
  <c r="M416" i="2"/>
  <c r="K417" i="2"/>
  <c r="J416" i="2"/>
  <c r="S23" i="3"/>
  <c r="C83" i="3" l="1"/>
  <c r="A418" i="2"/>
  <c r="F417" i="2"/>
  <c r="B417" i="2"/>
  <c r="L418" i="2"/>
  <c r="F418" i="2"/>
  <c r="O418" i="2"/>
  <c r="N417" i="2"/>
  <c r="S417" i="2"/>
  <c r="P417" i="2"/>
  <c r="H418" i="2"/>
  <c r="C418" i="2"/>
  <c r="Q418" i="2"/>
  <c r="O417" i="2"/>
  <c r="C417" i="2"/>
  <c r="N418" i="2"/>
  <c r="M417" i="2"/>
  <c r="L417" i="2"/>
  <c r="D417" i="2"/>
  <c r="H417" i="2"/>
  <c r="I418" i="2"/>
  <c r="K418" i="2"/>
  <c r="R418" i="2"/>
  <c r="J418" i="2"/>
  <c r="B418" i="2"/>
  <c r="R417" i="2"/>
  <c r="R23" i="3"/>
  <c r="A419" i="2" l="1"/>
  <c r="P418" i="2"/>
  <c r="D418" i="2"/>
  <c r="E418" i="2"/>
  <c r="Q419" i="2"/>
  <c r="S418" i="2"/>
  <c r="M418" i="2"/>
  <c r="A420" i="2" l="1"/>
  <c r="B419" i="2"/>
  <c r="C420" i="2"/>
  <c r="R419" i="2"/>
  <c r="I420" i="2"/>
  <c r="S419" i="2"/>
  <c r="N419" i="2"/>
  <c r="J419" i="2"/>
  <c r="H419" i="2"/>
  <c r="F419" i="2"/>
  <c r="I419" i="2"/>
  <c r="O419" i="2"/>
  <c r="E420" i="2"/>
  <c r="C419" i="2"/>
  <c r="M419" i="2"/>
  <c r="E419" i="2"/>
  <c r="S420" i="2"/>
  <c r="P419" i="2"/>
  <c r="L419" i="2"/>
  <c r="K419" i="2"/>
  <c r="D419" i="2"/>
  <c r="A421" i="2" l="1"/>
  <c r="L421" i="2"/>
  <c r="B420" i="2"/>
  <c r="P421" i="2"/>
  <c r="R420" i="2"/>
  <c r="Q420" i="2"/>
  <c r="Q421" i="2"/>
  <c r="L420" i="2"/>
  <c r="F420" i="2"/>
  <c r="H420" i="2"/>
  <c r="P420" i="2"/>
  <c r="H421" i="2"/>
  <c r="F421" i="2"/>
  <c r="M420" i="2"/>
  <c r="K420" i="2"/>
  <c r="B421" i="2"/>
  <c r="D420" i="2"/>
  <c r="R421" i="2"/>
  <c r="N420" i="2"/>
  <c r="J420" i="2"/>
  <c r="K421" i="2"/>
  <c r="M421" i="2"/>
  <c r="O420" i="2"/>
  <c r="C421" i="2"/>
  <c r="S421" i="2"/>
  <c r="A422" i="2" l="1"/>
  <c r="R422" i="2"/>
  <c r="I421" i="2"/>
  <c r="N422" i="2"/>
  <c r="E421" i="2"/>
  <c r="O422" i="2"/>
  <c r="C422" i="2"/>
  <c r="I422" i="2"/>
  <c r="O421" i="2"/>
  <c r="D421" i="2"/>
  <c r="K422" i="2"/>
  <c r="J422" i="2"/>
  <c r="J421" i="2"/>
  <c r="N421" i="2"/>
  <c r="A423" i="2" l="1"/>
  <c r="B422" i="2"/>
  <c r="Q422" i="2"/>
  <c r="S422" i="2"/>
  <c r="J423" i="2"/>
  <c r="D422" i="2"/>
  <c r="F422" i="2"/>
  <c r="L422" i="2"/>
  <c r="E422" i="2"/>
  <c r="P422" i="2"/>
  <c r="H422" i="2"/>
  <c r="M422" i="2"/>
  <c r="A424" i="2" l="1"/>
  <c r="Q424" i="2"/>
  <c r="L423" i="2"/>
  <c r="K423" i="2"/>
  <c r="L424" i="2"/>
  <c r="R423" i="2"/>
  <c r="I423" i="2"/>
  <c r="N423" i="2"/>
  <c r="I424" i="2"/>
  <c r="F423" i="2"/>
  <c r="P423" i="2"/>
  <c r="K424" i="2"/>
  <c r="O424" i="2"/>
  <c r="O423" i="2"/>
  <c r="B423" i="2"/>
  <c r="N424" i="2"/>
  <c r="H423" i="2"/>
  <c r="D424" i="2"/>
  <c r="R424" i="2"/>
  <c r="E424" i="2"/>
  <c r="D423" i="2"/>
  <c r="S423" i="2"/>
  <c r="E423" i="2"/>
  <c r="M424" i="2"/>
  <c r="S424" i="2"/>
  <c r="Q423" i="2"/>
  <c r="H424" i="2"/>
  <c r="C423" i="2"/>
  <c r="B424" i="2"/>
  <c r="J424" i="2"/>
  <c r="C424" i="2"/>
  <c r="M423" i="2"/>
  <c r="P424" i="2"/>
  <c r="F424" i="2"/>
  <c r="A425" i="2" l="1"/>
  <c r="R425" i="2"/>
  <c r="M425" i="2"/>
  <c r="N425" i="2"/>
  <c r="J425" i="2"/>
  <c r="K425" i="2"/>
  <c r="D425" i="2"/>
  <c r="B425" i="2"/>
  <c r="F425" i="2"/>
  <c r="Q425" i="2"/>
  <c r="E425" i="2"/>
  <c r="L425" i="2"/>
  <c r="I425" i="2"/>
  <c r="P425" i="2"/>
  <c r="S425" i="2"/>
  <c r="C425" i="2"/>
  <c r="H425" i="2"/>
  <c r="O425" i="2"/>
  <c r="A426" i="2" l="1"/>
  <c r="Q426" i="2"/>
  <c r="P426" i="2"/>
  <c r="H426" i="2"/>
  <c r="E426" i="2"/>
  <c r="N426" i="2"/>
  <c r="C426" i="2"/>
  <c r="M426" i="2"/>
  <c r="D426" i="2"/>
  <c r="B426" i="2"/>
  <c r="S426" i="2"/>
  <c r="F426" i="2"/>
  <c r="J426" i="2"/>
  <c r="R426" i="2"/>
  <c r="I426" i="2"/>
  <c r="L426" i="2"/>
  <c r="K426" i="2"/>
  <c r="O426" i="2"/>
  <c r="A427" i="2" l="1"/>
  <c r="P427" i="2"/>
  <c r="A428" i="2" l="1"/>
  <c r="Q427" i="2"/>
  <c r="P428" i="2"/>
  <c r="N428" i="2"/>
  <c r="I428" i="2"/>
  <c r="O428" i="2"/>
  <c r="F427" i="2"/>
  <c r="E427" i="2"/>
  <c r="K427" i="2"/>
  <c r="S427" i="2"/>
  <c r="S428" i="2"/>
  <c r="C428" i="2"/>
  <c r="L428" i="2"/>
  <c r="R428" i="2"/>
  <c r="D428" i="2"/>
  <c r="R427" i="2"/>
  <c r="M428" i="2"/>
  <c r="K428" i="2"/>
  <c r="J427" i="2"/>
  <c r="I427" i="2"/>
  <c r="B428" i="2"/>
  <c r="E428" i="2"/>
  <c r="Q428" i="2"/>
  <c r="F428" i="2"/>
  <c r="C427" i="2"/>
  <c r="O427" i="2"/>
  <c r="J428" i="2"/>
  <c r="H428" i="2"/>
  <c r="M427" i="2"/>
  <c r="L427" i="2"/>
  <c r="N427" i="2"/>
  <c r="B427" i="2"/>
  <c r="D427" i="2"/>
  <c r="H427" i="2"/>
  <c r="A429" i="2" l="1"/>
  <c r="J429" i="2"/>
  <c r="A430" i="2" l="1"/>
  <c r="B430" i="2"/>
  <c r="E429" i="2"/>
  <c r="M429" i="2"/>
  <c r="D430" i="2"/>
  <c r="I430" i="2"/>
  <c r="K429" i="2"/>
  <c r="M430" i="2"/>
  <c r="H430" i="2"/>
  <c r="J430" i="2"/>
  <c r="S430" i="2"/>
  <c r="B429" i="2"/>
  <c r="O429" i="2"/>
  <c r="O430" i="2"/>
  <c r="R429" i="2"/>
  <c r="K430" i="2"/>
  <c r="P429" i="2"/>
  <c r="C429" i="2"/>
  <c r="I429" i="2"/>
  <c r="F430" i="2"/>
  <c r="Q430" i="2"/>
  <c r="Q429" i="2"/>
  <c r="L429" i="2"/>
  <c r="L430" i="2"/>
  <c r="N430" i="2"/>
  <c r="R430" i="2"/>
  <c r="E430" i="2"/>
  <c r="N429" i="2"/>
  <c r="C430" i="2"/>
  <c r="D429" i="2"/>
  <c r="H429" i="2"/>
  <c r="P430" i="2"/>
  <c r="S429" i="2"/>
  <c r="F429" i="2"/>
  <c r="A431" i="2" l="1"/>
  <c r="Q431" i="2"/>
  <c r="D431" i="2"/>
  <c r="C431" i="2"/>
  <c r="R431" i="2"/>
  <c r="P431" i="2"/>
  <c r="J431" i="2"/>
  <c r="I431" i="2"/>
  <c r="H431" i="2"/>
  <c r="N431" i="2"/>
  <c r="K431" i="2"/>
  <c r="B431" i="2"/>
  <c r="O431" i="2"/>
  <c r="F431" i="2"/>
  <c r="L431" i="2"/>
  <c r="E431" i="2"/>
  <c r="M431" i="2"/>
  <c r="S431" i="2"/>
  <c r="A432" i="2" l="1"/>
  <c r="E432" i="2"/>
  <c r="P432" i="2"/>
  <c r="C432" i="2"/>
  <c r="H432" i="2"/>
  <c r="R432" i="2"/>
  <c r="J432" i="2"/>
  <c r="Q432" i="2"/>
  <c r="L432" i="2"/>
  <c r="D432" i="2"/>
  <c r="K432" i="2"/>
  <c r="I432" i="2"/>
  <c r="F432" i="2"/>
  <c r="B432" i="2"/>
  <c r="M432" i="2"/>
  <c r="S432" i="2"/>
  <c r="N432" i="2"/>
  <c r="O432" i="2"/>
  <c r="A433" i="2" l="1"/>
  <c r="J433" i="2"/>
  <c r="E433" i="2"/>
  <c r="S433" i="2"/>
  <c r="M433" i="2"/>
  <c r="D433" i="2"/>
  <c r="H433" i="2"/>
  <c r="O433" i="2"/>
  <c r="P433" i="2"/>
  <c r="K433" i="2"/>
  <c r="R433" i="2"/>
  <c r="I433" i="2"/>
  <c r="F433" i="2"/>
  <c r="N433" i="2"/>
  <c r="C433" i="2"/>
  <c r="Q433" i="2"/>
  <c r="B433" i="2"/>
  <c r="L433" i="2"/>
  <c r="A434" i="2" l="1"/>
  <c r="R434" i="2"/>
  <c r="I434" i="2"/>
  <c r="M434" i="2"/>
  <c r="E434" i="2"/>
  <c r="O434" i="2"/>
  <c r="L434" i="2"/>
  <c r="B434" i="2"/>
  <c r="N434" i="2"/>
  <c r="J434" i="2"/>
  <c r="C434" i="2"/>
  <c r="H434" i="2"/>
  <c r="F434" i="2"/>
  <c r="K434" i="2"/>
  <c r="Q434" i="2"/>
  <c r="S434" i="2"/>
  <c r="D434" i="2"/>
  <c r="P434" i="2"/>
  <c r="A435" i="2" l="1"/>
  <c r="B435" i="2"/>
  <c r="H435" i="2"/>
  <c r="O435" i="2"/>
  <c r="J435" i="2"/>
  <c r="P435" i="2"/>
  <c r="R435" i="2"/>
  <c r="E435" i="2"/>
  <c r="C435" i="2"/>
  <c r="L435" i="2"/>
  <c r="M435" i="2"/>
  <c r="K435" i="2"/>
  <c r="I435" i="2"/>
  <c r="F435" i="2"/>
  <c r="S435" i="2"/>
  <c r="D435" i="2"/>
  <c r="Q435" i="2"/>
  <c r="N435" i="2"/>
  <c r="A436" i="2" l="1"/>
  <c r="S436" i="2"/>
  <c r="O436" i="2"/>
  <c r="J436" i="2"/>
  <c r="E436" i="2"/>
  <c r="F436" i="2"/>
  <c r="L436" i="2"/>
  <c r="K436" i="2"/>
  <c r="N436" i="2"/>
  <c r="D436" i="2"/>
  <c r="P436" i="2"/>
  <c r="I436" i="2"/>
  <c r="B436" i="2"/>
  <c r="R436" i="2"/>
  <c r="C436" i="2"/>
  <c r="M436" i="2"/>
  <c r="H436" i="2"/>
  <c r="Q436" i="2"/>
  <c r="A437" i="2" l="1"/>
  <c r="O437" i="2"/>
  <c r="Q437" i="2"/>
  <c r="C437" i="2"/>
  <c r="D437" i="2"/>
  <c r="S437" i="2"/>
  <c r="L437" i="2"/>
  <c r="M437" i="2"/>
  <c r="K437" i="2"/>
  <c r="I437" i="2"/>
  <c r="F437" i="2"/>
  <c r="N437" i="2"/>
  <c r="P437" i="2"/>
  <c r="R437" i="2"/>
  <c r="B437" i="2"/>
  <c r="E437" i="2"/>
  <c r="H437" i="2"/>
  <c r="J437" i="2"/>
  <c r="A438" i="2" l="1"/>
  <c r="H438" i="2"/>
  <c r="D438" i="2"/>
  <c r="N438" i="2"/>
  <c r="J438" i="2"/>
  <c r="K438" i="2"/>
  <c r="B438" i="2"/>
  <c r="O438" i="2"/>
  <c r="L438" i="2"/>
  <c r="I438" i="2"/>
  <c r="M438" i="2"/>
  <c r="C438" i="2"/>
  <c r="P438" i="2"/>
  <c r="Q438" i="2"/>
  <c r="S438" i="2"/>
  <c r="E438" i="2"/>
  <c r="R438" i="2"/>
  <c r="F438" i="2"/>
  <c r="V415" i="2" l="1"/>
  <c r="Y415" i="2"/>
  <c r="U415" i="2"/>
  <c r="AD415" i="2"/>
  <c r="AC415" i="2"/>
  <c r="W415" i="2"/>
  <c r="Z415" i="2"/>
  <c r="AB415" i="2"/>
  <c r="X415" i="2"/>
  <c r="AA415" i="2"/>
  <c r="AE415" i="2"/>
  <c r="AH415" i="2"/>
  <c r="A439" i="2"/>
  <c r="L24" i="3"/>
  <c r="H439" i="2"/>
  <c r="C439" i="2"/>
  <c r="H24" i="3"/>
  <c r="P439" i="2"/>
  <c r="L439" i="2"/>
  <c r="K24" i="3"/>
  <c r="N24" i="3"/>
  <c r="M439" i="2"/>
  <c r="M24" i="3"/>
  <c r="D24" i="3"/>
  <c r="Q24" i="3"/>
  <c r="S439" i="2"/>
  <c r="J439" i="2"/>
  <c r="N439" i="2"/>
  <c r="E24" i="3"/>
  <c r="F439" i="2"/>
  <c r="J24" i="3"/>
  <c r="R439" i="2"/>
  <c r="B439" i="2"/>
  <c r="F24" i="3"/>
  <c r="E439" i="2"/>
  <c r="AI415" i="2"/>
  <c r="I439" i="2"/>
  <c r="I24" i="3"/>
  <c r="AF415" i="2"/>
  <c r="A440" i="2" l="1"/>
  <c r="Q439" i="2"/>
  <c r="O439" i="2"/>
  <c r="K439" i="2"/>
  <c r="O24" i="3"/>
  <c r="R24" i="3"/>
  <c r="Q440" i="2"/>
  <c r="C25" i="3"/>
  <c r="D439" i="2"/>
  <c r="H440" i="2"/>
  <c r="AJ415" i="2"/>
  <c r="AG415" i="2"/>
  <c r="B25" i="3"/>
  <c r="A441" i="2" l="1"/>
  <c r="K441" i="2"/>
  <c r="E441" i="2"/>
  <c r="I441" i="2"/>
  <c r="J440" i="2"/>
  <c r="N440" i="2"/>
  <c r="B440" i="2"/>
  <c r="M441" i="2"/>
  <c r="M440" i="2"/>
  <c r="P440" i="2"/>
  <c r="J441" i="2"/>
  <c r="B441" i="2"/>
  <c r="S24" i="3"/>
  <c r="I440" i="2"/>
  <c r="L441" i="2"/>
  <c r="L440" i="2"/>
  <c r="S441" i="2"/>
  <c r="C440" i="2"/>
  <c r="K440" i="2"/>
  <c r="O440" i="2"/>
  <c r="D441" i="2"/>
  <c r="H441" i="2"/>
  <c r="F440" i="2"/>
  <c r="S440" i="2"/>
  <c r="C441" i="2"/>
  <c r="R441" i="2"/>
  <c r="Q441" i="2"/>
  <c r="P24" i="3"/>
  <c r="O441" i="2"/>
  <c r="F441" i="2"/>
  <c r="E440" i="2"/>
  <c r="D440" i="2"/>
  <c r="P441" i="2"/>
  <c r="R440" i="2"/>
  <c r="N441" i="2"/>
  <c r="B84" i="3" l="1"/>
  <c r="C84" i="3"/>
  <c r="A442" i="2"/>
  <c r="Q442" i="2"/>
  <c r="A443" i="2" l="1"/>
  <c r="O442" i="2"/>
  <c r="S442" i="2"/>
  <c r="M442" i="2"/>
  <c r="S443" i="2"/>
  <c r="P442" i="2"/>
  <c r="N442" i="2"/>
  <c r="R442" i="2"/>
  <c r="I442" i="2"/>
  <c r="K442" i="2"/>
  <c r="B443" i="2"/>
  <c r="R443" i="2"/>
  <c r="F442" i="2"/>
  <c r="C442" i="2"/>
  <c r="H442" i="2"/>
  <c r="C443" i="2"/>
  <c r="L442" i="2"/>
  <c r="B442" i="2"/>
  <c r="E442" i="2"/>
  <c r="D442" i="2"/>
  <c r="K443" i="2"/>
  <c r="J442" i="2"/>
  <c r="H443" i="2"/>
  <c r="A444" i="2" l="1"/>
  <c r="L443" i="2"/>
  <c r="E443" i="2"/>
  <c r="M444" i="2"/>
  <c r="O444" i="2"/>
  <c r="F443" i="2"/>
  <c r="F444" i="2"/>
  <c r="J443" i="2"/>
  <c r="E444" i="2"/>
  <c r="L444" i="2"/>
  <c r="P444" i="2"/>
  <c r="D443" i="2"/>
  <c r="N443" i="2"/>
  <c r="M443" i="2"/>
  <c r="P443" i="2"/>
  <c r="R444" i="2"/>
  <c r="B444" i="2"/>
  <c r="S444" i="2"/>
  <c r="O443" i="2"/>
  <c r="Q443" i="2"/>
  <c r="I443" i="2"/>
  <c r="A445" i="2" l="1"/>
  <c r="D445" i="2"/>
  <c r="H444" i="2"/>
  <c r="I444" i="2"/>
  <c r="Q444" i="2"/>
  <c r="R445" i="2"/>
  <c r="K445" i="2"/>
  <c r="K444" i="2"/>
  <c r="S445" i="2"/>
  <c r="O445" i="2"/>
  <c r="L445" i="2"/>
  <c r="N444" i="2"/>
  <c r="J445" i="2"/>
  <c r="P445" i="2"/>
  <c r="N445" i="2"/>
  <c r="C444" i="2"/>
  <c r="H445" i="2"/>
  <c r="B445" i="2"/>
  <c r="C445" i="2"/>
  <c r="Q445" i="2"/>
  <c r="E445" i="2"/>
  <c r="I445" i="2"/>
  <c r="D444" i="2"/>
  <c r="M445" i="2"/>
  <c r="F445" i="2"/>
  <c r="J444" i="2"/>
  <c r="A446" i="2" l="1"/>
  <c r="I446" i="2"/>
  <c r="Q446" i="2"/>
  <c r="B446" i="2"/>
  <c r="F446" i="2"/>
  <c r="J446" i="2"/>
  <c r="P446" i="2"/>
  <c r="S446" i="2"/>
  <c r="O446" i="2"/>
  <c r="E446" i="2"/>
  <c r="D446" i="2"/>
  <c r="H446" i="2"/>
  <c r="A447" i="2" l="1"/>
  <c r="K446" i="2"/>
  <c r="H447" i="2"/>
  <c r="R446" i="2"/>
  <c r="S447" i="2"/>
  <c r="L446" i="2"/>
  <c r="O447" i="2"/>
  <c r="M446" i="2"/>
  <c r="N446" i="2"/>
  <c r="C446" i="2"/>
  <c r="A448" i="2" l="1"/>
  <c r="M447" i="2"/>
  <c r="P447" i="2"/>
  <c r="N447" i="2"/>
  <c r="J447" i="2"/>
  <c r="S448" i="2"/>
  <c r="O448" i="2"/>
  <c r="B447" i="2"/>
  <c r="E447" i="2"/>
  <c r="K447" i="2"/>
  <c r="Q447" i="2"/>
  <c r="M448" i="2"/>
  <c r="I447" i="2"/>
  <c r="R447" i="2"/>
  <c r="P448" i="2"/>
  <c r="C447" i="2"/>
  <c r="H448" i="2"/>
  <c r="R448" i="2"/>
  <c r="L447" i="2"/>
  <c r="K448" i="2"/>
  <c r="D447" i="2"/>
  <c r="F447" i="2"/>
  <c r="A449" i="2" l="1"/>
  <c r="C449" i="2"/>
  <c r="E448" i="2"/>
  <c r="N448" i="2"/>
  <c r="C448" i="2"/>
  <c r="I448" i="2"/>
  <c r="L448" i="2"/>
  <c r="B449" i="2"/>
  <c r="I449" i="2"/>
  <c r="N449" i="2"/>
  <c r="J449" i="2"/>
  <c r="F449" i="2"/>
  <c r="Q449" i="2"/>
  <c r="D448" i="2"/>
  <c r="Q448" i="2"/>
  <c r="L449" i="2"/>
  <c r="H449" i="2"/>
  <c r="D449" i="2"/>
  <c r="E449" i="2"/>
  <c r="K449" i="2"/>
  <c r="J448" i="2"/>
  <c r="P449" i="2"/>
  <c r="S449" i="2"/>
  <c r="B448" i="2"/>
  <c r="F448" i="2"/>
  <c r="M449" i="2"/>
  <c r="R449" i="2"/>
  <c r="A450" i="2" l="1"/>
  <c r="P450" i="2"/>
  <c r="M450" i="2"/>
  <c r="E450" i="2"/>
  <c r="R450" i="2"/>
  <c r="K450" i="2"/>
  <c r="S450" i="2"/>
  <c r="Q450" i="2"/>
  <c r="I450" i="2"/>
  <c r="F450" i="2"/>
  <c r="O449" i="2"/>
  <c r="B450" i="2"/>
  <c r="L450" i="2"/>
  <c r="C450" i="2"/>
  <c r="O450" i="2"/>
  <c r="J450" i="2"/>
  <c r="D450" i="2"/>
  <c r="N450" i="2"/>
  <c r="H450" i="2"/>
  <c r="A451" i="2" l="1"/>
  <c r="N451" i="2"/>
  <c r="J451" i="2"/>
  <c r="Q451" i="2"/>
  <c r="O451" i="2"/>
  <c r="S451" i="2"/>
  <c r="F451" i="2"/>
  <c r="P451" i="2"/>
  <c r="I451" i="2"/>
  <c r="B451" i="2"/>
  <c r="D451" i="2"/>
  <c r="H451" i="2"/>
  <c r="R451" i="2"/>
  <c r="L451" i="2"/>
  <c r="C451" i="2"/>
  <c r="E451" i="2"/>
  <c r="M451" i="2"/>
  <c r="K451" i="2"/>
  <c r="A452" i="2" l="1"/>
  <c r="B452" i="2"/>
  <c r="J452" i="2"/>
  <c r="I452" i="2"/>
  <c r="S452" i="2"/>
  <c r="K452" i="2"/>
  <c r="O452" i="2"/>
  <c r="C452" i="2"/>
  <c r="D452" i="2"/>
  <c r="F452" i="2"/>
  <c r="P452" i="2"/>
  <c r="E452" i="2"/>
  <c r="M452" i="2"/>
  <c r="H452" i="2"/>
  <c r="R452" i="2"/>
  <c r="N452" i="2"/>
  <c r="L452" i="2"/>
  <c r="Q452" i="2"/>
  <c r="A453" i="2" l="1"/>
  <c r="I453" i="2"/>
  <c r="C453" i="2"/>
  <c r="L453" i="2"/>
  <c r="B453" i="2"/>
  <c r="O453" i="2"/>
  <c r="Q453" i="2"/>
  <c r="P453" i="2"/>
  <c r="S453" i="2"/>
  <c r="M453" i="2"/>
  <c r="D453" i="2"/>
  <c r="E453" i="2"/>
  <c r="F453" i="2"/>
  <c r="K453" i="2"/>
  <c r="J453" i="2"/>
  <c r="H453" i="2"/>
  <c r="R453" i="2"/>
  <c r="N453" i="2"/>
  <c r="A454" i="2" l="1"/>
  <c r="K454" i="2"/>
  <c r="I454" i="2"/>
  <c r="N454" i="2"/>
  <c r="J454" i="2"/>
  <c r="Q454" i="2"/>
  <c r="P454" i="2"/>
  <c r="H454" i="2"/>
  <c r="O454" i="2"/>
  <c r="R454" i="2"/>
  <c r="M454" i="2"/>
  <c r="S454" i="2"/>
  <c r="L454" i="2"/>
  <c r="D454" i="2"/>
  <c r="F454" i="2"/>
  <c r="C454" i="2"/>
  <c r="E454" i="2"/>
  <c r="B454" i="2"/>
  <c r="A455" i="2" l="1"/>
  <c r="R455" i="2"/>
  <c r="O455" i="2"/>
  <c r="F455" i="2"/>
  <c r="P455" i="2"/>
  <c r="L455" i="2"/>
  <c r="K455" i="2"/>
  <c r="J455" i="2"/>
  <c r="B455" i="2"/>
  <c r="Q455" i="2"/>
  <c r="N455" i="2"/>
  <c r="H455" i="2"/>
  <c r="M455" i="2"/>
  <c r="C455" i="2"/>
  <c r="D455" i="2"/>
  <c r="I455" i="2"/>
  <c r="E455" i="2"/>
  <c r="S455" i="2"/>
  <c r="A456" i="2" l="1"/>
  <c r="O456" i="2"/>
  <c r="P456" i="2"/>
  <c r="C456" i="2"/>
  <c r="K456" i="2"/>
  <c r="R456" i="2"/>
  <c r="I456" i="2"/>
  <c r="B456" i="2"/>
  <c r="N456" i="2"/>
  <c r="D456" i="2"/>
  <c r="M456" i="2"/>
  <c r="F456" i="2"/>
  <c r="S456" i="2"/>
  <c r="E456" i="2"/>
  <c r="L456" i="2"/>
  <c r="J456" i="2"/>
  <c r="H456" i="2"/>
  <c r="Q456" i="2"/>
  <c r="A457" i="2" l="1"/>
  <c r="M457" i="2"/>
  <c r="C457" i="2"/>
  <c r="J457" i="2"/>
  <c r="L457" i="2"/>
  <c r="R457" i="2"/>
  <c r="P457" i="2"/>
  <c r="Q457" i="2"/>
  <c r="N457" i="2"/>
  <c r="B457" i="2"/>
  <c r="H457" i="2"/>
  <c r="E457" i="2"/>
  <c r="A458" i="2" l="1"/>
  <c r="F457" i="2"/>
  <c r="Q458" i="2"/>
  <c r="O457" i="2"/>
  <c r="K457" i="2"/>
  <c r="S457" i="2"/>
  <c r="D457" i="2"/>
  <c r="I457" i="2"/>
  <c r="A459" i="2" l="1"/>
  <c r="R459" i="2"/>
  <c r="L458" i="2"/>
  <c r="J459" i="2"/>
  <c r="C459" i="2"/>
  <c r="P459" i="2"/>
  <c r="L459" i="2"/>
  <c r="D458" i="2"/>
  <c r="E459" i="2"/>
  <c r="M458" i="2"/>
  <c r="E458" i="2"/>
  <c r="M459" i="2"/>
  <c r="B458" i="2"/>
  <c r="F458" i="2"/>
  <c r="S458" i="2"/>
  <c r="I458" i="2"/>
  <c r="P458" i="2"/>
  <c r="O458" i="2"/>
  <c r="N459" i="2"/>
  <c r="D459" i="2"/>
  <c r="J458" i="2"/>
  <c r="K458" i="2"/>
  <c r="I459" i="2"/>
  <c r="O459" i="2"/>
  <c r="H458" i="2"/>
  <c r="K459" i="2"/>
  <c r="C458" i="2"/>
  <c r="H459" i="2"/>
  <c r="F459" i="2"/>
  <c r="N458" i="2"/>
  <c r="R458" i="2"/>
  <c r="A460" i="2" l="1"/>
  <c r="Q460" i="2"/>
  <c r="S459" i="2"/>
  <c r="B459" i="2"/>
  <c r="C460" i="2"/>
  <c r="N460" i="2"/>
  <c r="E460" i="2"/>
  <c r="R460" i="2"/>
  <c r="L460" i="2"/>
  <c r="Q459" i="2"/>
  <c r="K460" i="2"/>
  <c r="I460" i="2"/>
  <c r="M460" i="2"/>
  <c r="A461" i="2" l="1"/>
  <c r="C461" i="2"/>
  <c r="P460" i="2"/>
  <c r="S461" i="2"/>
  <c r="N461" i="2"/>
  <c r="H460" i="2"/>
  <c r="O461" i="2"/>
  <c r="O460" i="2"/>
  <c r="M461" i="2"/>
  <c r="F461" i="2"/>
  <c r="J461" i="2"/>
  <c r="B461" i="2"/>
  <c r="B460" i="2"/>
  <c r="K461" i="2"/>
  <c r="P461" i="2"/>
  <c r="S460" i="2"/>
  <c r="D461" i="2"/>
  <c r="R461" i="2"/>
  <c r="H461" i="2"/>
  <c r="D460" i="2"/>
  <c r="J460" i="2"/>
  <c r="L461" i="2"/>
  <c r="Q461" i="2"/>
  <c r="F460" i="2"/>
  <c r="I461" i="2"/>
  <c r="E461" i="2"/>
  <c r="A462" i="2" l="1"/>
  <c r="P462" i="2"/>
  <c r="L462" i="2"/>
  <c r="H462" i="2"/>
  <c r="N462" i="2"/>
  <c r="C462" i="2"/>
  <c r="F462" i="2"/>
  <c r="I462" i="2"/>
  <c r="M462" i="2"/>
  <c r="Q462" i="2"/>
  <c r="O462" i="2"/>
  <c r="K462" i="2"/>
  <c r="B462" i="2"/>
  <c r="J462" i="2"/>
  <c r="E462" i="2"/>
  <c r="D462" i="2"/>
  <c r="R462" i="2"/>
  <c r="S462" i="2"/>
  <c r="V439" i="2" l="1"/>
  <c r="AB439" i="2"/>
  <c r="AC439" i="2"/>
  <c r="AD439" i="2"/>
  <c r="AH439" i="2"/>
  <c r="X439" i="2"/>
  <c r="AA439" i="2"/>
  <c r="W439" i="2"/>
  <c r="Y439" i="2"/>
  <c r="Z439" i="2"/>
  <c r="U439" i="2"/>
  <c r="AE439" i="2"/>
  <c r="A463" i="2"/>
  <c r="S463" i="2"/>
  <c r="E463" i="2"/>
  <c r="P463" i="2"/>
  <c r="J25" i="3"/>
  <c r="C463" i="2"/>
  <c r="O463" i="2"/>
  <c r="M463" i="2"/>
  <c r="D463" i="2"/>
  <c r="B463" i="2"/>
  <c r="D25" i="3"/>
  <c r="L25" i="3"/>
  <c r="K25" i="3"/>
  <c r="E25" i="3"/>
  <c r="H25" i="3"/>
  <c r="AF439" i="2"/>
  <c r="I463" i="2"/>
  <c r="J463" i="2"/>
  <c r="L463" i="2"/>
  <c r="N463" i="2"/>
  <c r="N25" i="3"/>
  <c r="F463" i="2"/>
  <c r="F25" i="3"/>
  <c r="K463" i="2"/>
  <c r="M25" i="3"/>
  <c r="H463" i="2"/>
  <c r="I25" i="3"/>
  <c r="Q25" i="3"/>
  <c r="Q463" i="2"/>
  <c r="R463" i="2"/>
  <c r="AI439" i="2"/>
  <c r="A464" i="2" l="1"/>
  <c r="K464" i="2"/>
  <c r="J464" i="2"/>
  <c r="B464" i="2"/>
  <c r="Q464" i="2"/>
  <c r="H464" i="2"/>
  <c r="C26" i="3"/>
  <c r="F464" i="2"/>
  <c r="E464" i="2"/>
  <c r="P464" i="2"/>
  <c r="I464" i="2"/>
  <c r="AJ439" i="2"/>
  <c r="O464" i="2"/>
  <c r="L464" i="2"/>
  <c r="O25" i="3"/>
  <c r="D464" i="2"/>
  <c r="AG439" i="2"/>
  <c r="B26" i="3"/>
  <c r="R25" i="3"/>
  <c r="S464" i="2"/>
  <c r="C464" i="2"/>
  <c r="N464" i="2"/>
  <c r="M464" i="2"/>
  <c r="R464" i="2"/>
  <c r="A465" i="2" l="1"/>
  <c r="N465" i="2"/>
  <c r="K465" i="2"/>
  <c r="S465" i="2"/>
  <c r="Q465" i="2"/>
  <c r="P25" i="3"/>
  <c r="M465" i="2"/>
  <c r="P465" i="2"/>
  <c r="O465" i="2"/>
  <c r="I465" i="2"/>
  <c r="S25" i="3"/>
  <c r="J465" i="2"/>
  <c r="R465" i="2"/>
  <c r="D465" i="2"/>
  <c r="E465" i="2"/>
  <c r="F465" i="2"/>
  <c r="B465" i="2"/>
  <c r="L465" i="2"/>
  <c r="C465" i="2"/>
  <c r="H465" i="2"/>
  <c r="C85" i="3" l="1"/>
  <c r="B85" i="3"/>
  <c r="A466" i="2"/>
  <c r="O466" i="2"/>
  <c r="N466" i="2"/>
  <c r="Q466" i="2"/>
  <c r="F466" i="2"/>
  <c r="I466" i="2"/>
  <c r="L466" i="2"/>
  <c r="J466" i="2"/>
  <c r="B466" i="2"/>
  <c r="K466" i="2"/>
  <c r="P466" i="2"/>
  <c r="S466" i="2"/>
  <c r="M466" i="2"/>
  <c r="D466" i="2"/>
  <c r="C466" i="2"/>
  <c r="R466" i="2"/>
  <c r="E466" i="2"/>
  <c r="A467" i="2" l="1"/>
  <c r="M467" i="2"/>
  <c r="Q467" i="2"/>
  <c r="E467" i="2"/>
  <c r="N467" i="2"/>
  <c r="R467" i="2"/>
  <c r="D467" i="2"/>
  <c r="B467" i="2"/>
  <c r="P467" i="2"/>
  <c r="L467" i="2"/>
  <c r="I467" i="2"/>
  <c r="H466" i="2"/>
  <c r="K467" i="2"/>
  <c r="C467" i="2"/>
  <c r="J467" i="2"/>
  <c r="O467" i="2"/>
  <c r="F467" i="2"/>
  <c r="H467" i="2"/>
  <c r="S467" i="2"/>
  <c r="A468" i="2" l="1"/>
  <c r="H468" i="2"/>
  <c r="E468" i="2"/>
  <c r="S468" i="2"/>
  <c r="I468" i="2"/>
  <c r="B468" i="2"/>
  <c r="J468" i="2"/>
  <c r="D468" i="2"/>
  <c r="F468" i="2"/>
  <c r="R468" i="2"/>
  <c r="C468" i="2"/>
  <c r="O468" i="2"/>
  <c r="Q468" i="2"/>
  <c r="P468" i="2"/>
  <c r="N468" i="2"/>
  <c r="M468" i="2"/>
  <c r="L468" i="2"/>
  <c r="K468" i="2"/>
  <c r="A469" i="2" l="1"/>
  <c r="I469" i="2"/>
  <c r="L469" i="2"/>
  <c r="Q469" i="2"/>
  <c r="H469" i="2"/>
  <c r="F469" i="2"/>
  <c r="M469" i="2"/>
  <c r="O469" i="2"/>
  <c r="S469" i="2"/>
  <c r="J469" i="2"/>
  <c r="R469" i="2"/>
  <c r="N469" i="2"/>
  <c r="P469" i="2"/>
  <c r="D469" i="2"/>
  <c r="C469" i="2"/>
  <c r="K469" i="2"/>
  <c r="E469" i="2"/>
  <c r="B469" i="2"/>
  <c r="A470" i="2" l="1"/>
  <c r="D470" i="2"/>
  <c r="E470" i="2"/>
  <c r="C470" i="2"/>
  <c r="R470" i="2"/>
  <c r="S470" i="2"/>
  <c r="N470" i="2"/>
  <c r="M470" i="2"/>
  <c r="K470" i="2"/>
  <c r="J470" i="2"/>
  <c r="P470" i="2"/>
  <c r="O470" i="2"/>
  <c r="F470" i="2"/>
  <c r="H470" i="2"/>
  <c r="L470" i="2"/>
  <c r="I470" i="2"/>
  <c r="Q470" i="2"/>
  <c r="B470" i="2"/>
  <c r="A471" i="2" l="1"/>
  <c r="D471" i="2"/>
  <c r="N471" i="2"/>
  <c r="L471" i="2"/>
  <c r="I471" i="2"/>
  <c r="E471" i="2"/>
  <c r="H471" i="2"/>
  <c r="P471" i="2"/>
  <c r="J471" i="2"/>
  <c r="B471" i="2"/>
  <c r="C471" i="2"/>
  <c r="M471" i="2"/>
  <c r="R471" i="2"/>
  <c r="K471" i="2"/>
  <c r="F471" i="2"/>
  <c r="Q471" i="2"/>
  <c r="S471" i="2"/>
  <c r="O471" i="2"/>
  <c r="A472" i="2" l="1"/>
  <c r="H472" i="2"/>
  <c r="A473" i="2" l="1"/>
  <c r="O473" i="2"/>
  <c r="D472" i="2"/>
  <c r="D473" i="2"/>
  <c r="M473" i="2"/>
  <c r="I473" i="2"/>
  <c r="P472" i="2"/>
  <c r="K472" i="2"/>
  <c r="N472" i="2"/>
  <c r="R472" i="2"/>
  <c r="J473" i="2"/>
  <c r="B472" i="2"/>
  <c r="H473" i="2"/>
  <c r="E473" i="2"/>
  <c r="L472" i="2"/>
  <c r="N473" i="2"/>
  <c r="J472" i="2"/>
  <c r="M472" i="2"/>
  <c r="Q473" i="2"/>
  <c r="B473" i="2"/>
  <c r="O472" i="2"/>
  <c r="E472" i="2"/>
  <c r="F472" i="2"/>
  <c r="S472" i="2"/>
  <c r="K473" i="2"/>
  <c r="L473" i="2"/>
  <c r="R473" i="2"/>
  <c r="S473" i="2"/>
  <c r="Q472" i="2"/>
  <c r="C472" i="2"/>
  <c r="F473" i="2"/>
  <c r="P473" i="2"/>
  <c r="I472" i="2"/>
  <c r="A474" i="2" l="1"/>
  <c r="C473" i="2"/>
  <c r="B474" i="2"/>
  <c r="A475" i="2" l="1"/>
  <c r="J474" i="2"/>
  <c r="R475" i="2"/>
  <c r="H475" i="2"/>
  <c r="H474" i="2"/>
  <c r="K475" i="2"/>
  <c r="D475" i="2"/>
  <c r="R474" i="2"/>
  <c r="O474" i="2"/>
  <c r="I474" i="2"/>
  <c r="L474" i="2"/>
  <c r="M475" i="2"/>
  <c r="N474" i="2"/>
  <c r="O475" i="2"/>
  <c r="K474" i="2"/>
  <c r="P475" i="2"/>
  <c r="L475" i="2"/>
  <c r="Q474" i="2"/>
  <c r="N475" i="2"/>
  <c r="J475" i="2"/>
  <c r="C474" i="2"/>
  <c r="E474" i="2"/>
  <c r="I475" i="2"/>
  <c r="Q475" i="2"/>
  <c r="S475" i="2"/>
  <c r="E475" i="2"/>
  <c r="M474" i="2"/>
  <c r="C475" i="2"/>
  <c r="F474" i="2"/>
  <c r="P474" i="2"/>
  <c r="S474" i="2"/>
  <c r="D474" i="2"/>
  <c r="B475" i="2"/>
  <c r="F475" i="2"/>
  <c r="A476" i="2" l="1"/>
  <c r="O476" i="2"/>
  <c r="S476" i="2"/>
  <c r="K476" i="2"/>
  <c r="F476" i="2"/>
  <c r="J476" i="2"/>
  <c r="I476" i="2"/>
  <c r="N476" i="2"/>
  <c r="R476" i="2"/>
  <c r="L476" i="2"/>
  <c r="D476" i="2"/>
  <c r="M476" i="2"/>
  <c r="C476" i="2"/>
  <c r="B476" i="2"/>
  <c r="Q476" i="2"/>
  <c r="H476" i="2"/>
  <c r="E476" i="2"/>
  <c r="P476" i="2"/>
  <c r="A477" i="2" l="1"/>
  <c r="B477" i="2"/>
  <c r="K477" i="2"/>
  <c r="J477" i="2"/>
  <c r="L477" i="2"/>
  <c r="M477" i="2"/>
  <c r="P477" i="2"/>
  <c r="D477" i="2"/>
  <c r="R477" i="2"/>
  <c r="S477" i="2"/>
  <c r="C477" i="2"/>
  <c r="E477" i="2"/>
  <c r="F477" i="2"/>
  <c r="H477" i="2"/>
  <c r="I477" i="2"/>
  <c r="Q477" i="2"/>
  <c r="O477" i="2"/>
  <c r="N477" i="2"/>
  <c r="A478" i="2" l="1"/>
  <c r="K478" i="2"/>
  <c r="M478" i="2"/>
  <c r="R478" i="2"/>
  <c r="S478" i="2"/>
  <c r="C478" i="2"/>
  <c r="Q478" i="2"/>
  <c r="O478" i="2"/>
  <c r="H478" i="2"/>
  <c r="L478" i="2"/>
  <c r="B478" i="2"/>
  <c r="N478" i="2"/>
  <c r="P478" i="2"/>
  <c r="F478" i="2"/>
  <c r="J478" i="2"/>
  <c r="D478" i="2"/>
  <c r="I478" i="2"/>
  <c r="E478" i="2"/>
  <c r="A479" i="2" l="1"/>
  <c r="S479" i="2"/>
  <c r="J479" i="2"/>
  <c r="Q479" i="2"/>
  <c r="N479" i="2"/>
  <c r="B479" i="2"/>
  <c r="O479" i="2"/>
  <c r="C479" i="2"/>
  <c r="I479" i="2"/>
  <c r="P479" i="2"/>
  <c r="R479" i="2"/>
  <c r="L479" i="2"/>
  <c r="F479" i="2"/>
  <c r="H479" i="2"/>
  <c r="D479" i="2"/>
  <c r="E479" i="2"/>
  <c r="K479" i="2"/>
  <c r="M479" i="2"/>
  <c r="A480" i="2" l="1"/>
  <c r="D480" i="2"/>
  <c r="O480" i="2"/>
  <c r="R480" i="2"/>
  <c r="C480" i="2"/>
  <c r="S480" i="2"/>
  <c r="M480" i="2"/>
  <c r="Q480" i="2"/>
  <c r="K480" i="2"/>
  <c r="I480" i="2"/>
  <c r="F480" i="2"/>
  <c r="L480" i="2"/>
  <c r="E480" i="2"/>
  <c r="H480" i="2"/>
  <c r="P480" i="2"/>
  <c r="N480" i="2"/>
  <c r="J480" i="2"/>
  <c r="B480" i="2"/>
  <c r="A481" i="2" l="1"/>
  <c r="E481" i="2"/>
  <c r="H481" i="2"/>
  <c r="J481" i="2"/>
  <c r="N481" i="2"/>
  <c r="S481" i="2"/>
  <c r="I481" i="2"/>
  <c r="C481" i="2"/>
  <c r="O481" i="2"/>
  <c r="L481" i="2"/>
  <c r="B481" i="2"/>
  <c r="M481" i="2"/>
  <c r="D481" i="2"/>
  <c r="P481" i="2"/>
  <c r="R481" i="2"/>
  <c r="K481" i="2"/>
  <c r="F481" i="2"/>
  <c r="Q481" i="2"/>
  <c r="A482" i="2" l="1"/>
  <c r="S482" i="2"/>
  <c r="M482" i="2"/>
  <c r="J482" i="2"/>
  <c r="Q482" i="2"/>
  <c r="H482" i="2"/>
  <c r="B482" i="2"/>
  <c r="N482" i="2"/>
  <c r="E482" i="2"/>
  <c r="C482" i="2"/>
  <c r="D482" i="2"/>
  <c r="F482" i="2"/>
  <c r="I482" i="2"/>
  <c r="K482" i="2"/>
  <c r="P482" i="2"/>
  <c r="L482" i="2"/>
  <c r="O482" i="2"/>
  <c r="R482" i="2"/>
  <c r="A483" i="2" l="1"/>
  <c r="Q483" i="2"/>
  <c r="O483" i="2"/>
  <c r="P483" i="2"/>
  <c r="R483" i="2"/>
  <c r="C483" i="2"/>
  <c r="L483" i="2"/>
  <c r="S483" i="2"/>
  <c r="D483" i="2"/>
  <c r="E483" i="2"/>
  <c r="J483" i="2"/>
  <c r="N483" i="2"/>
  <c r="I483" i="2"/>
  <c r="M483" i="2"/>
  <c r="F483" i="2"/>
  <c r="K483" i="2"/>
  <c r="H483" i="2"/>
  <c r="B483" i="2"/>
  <c r="A484" i="2" l="1"/>
  <c r="S484" i="2"/>
  <c r="M484" i="2"/>
  <c r="H484" i="2"/>
  <c r="L484" i="2"/>
  <c r="K484" i="2"/>
  <c r="E484" i="2"/>
  <c r="J484" i="2"/>
  <c r="F484" i="2"/>
  <c r="D484" i="2"/>
  <c r="R484" i="2"/>
  <c r="C484" i="2"/>
  <c r="Q484" i="2"/>
  <c r="O484" i="2"/>
  <c r="N484" i="2"/>
  <c r="I484" i="2"/>
  <c r="P484" i="2"/>
  <c r="B484" i="2"/>
  <c r="A485" i="2" l="1"/>
  <c r="S485" i="2"/>
  <c r="J485" i="2"/>
  <c r="K485" i="2"/>
  <c r="E485" i="2"/>
  <c r="M485" i="2"/>
  <c r="B485" i="2"/>
  <c r="D485" i="2"/>
  <c r="F485" i="2"/>
  <c r="P485" i="2"/>
  <c r="R485" i="2"/>
  <c r="Q485" i="2"/>
  <c r="O485" i="2"/>
  <c r="C485" i="2"/>
  <c r="I485" i="2"/>
  <c r="L485" i="2"/>
  <c r="N485" i="2"/>
  <c r="H485" i="2"/>
  <c r="A486" i="2" l="1"/>
  <c r="M486" i="2"/>
  <c r="P486" i="2"/>
  <c r="I486" i="2"/>
  <c r="J486" i="2"/>
  <c r="E486" i="2"/>
  <c r="B486" i="2"/>
  <c r="K486" i="2"/>
  <c r="O486" i="2"/>
  <c r="L486" i="2"/>
  <c r="D486" i="2"/>
  <c r="H486" i="2"/>
  <c r="N486" i="2"/>
  <c r="S486" i="2"/>
  <c r="Q486" i="2"/>
  <c r="C486" i="2"/>
  <c r="R486" i="2"/>
  <c r="F486" i="2"/>
  <c r="V463" i="2" l="1"/>
  <c r="AE463" i="2"/>
  <c r="AA463" i="2"/>
  <c r="U463" i="2"/>
  <c r="Y463" i="2"/>
  <c r="X463" i="2"/>
  <c r="AH463" i="2"/>
  <c r="AD463" i="2"/>
  <c r="W463" i="2"/>
  <c r="Z463" i="2"/>
  <c r="AC463" i="2"/>
  <c r="AB463" i="2"/>
  <c r="A487" i="2"/>
  <c r="M26" i="3"/>
  <c r="D26" i="3"/>
  <c r="J26" i="3"/>
  <c r="AF463" i="2"/>
  <c r="K26" i="3"/>
  <c r="I26" i="3"/>
  <c r="N26" i="3"/>
  <c r="Q26" i="3"/>
  <c r="J487" i="2"/>
  <c r="L26" i="3"/>
  <c r="E26" i="3"/>
  <c r="F26" i="3"/>
  <c r="H26" i="3"/>
  <c r="AI463" i="2"/>
  <c r="A488" i="2" l="1"/>
  <c r="R488" i="2"/>
  <c r="O487" i="2"/>
  <c r="F487" i="2"/>
  <c r="I487" i="2"/>
  <c r="M487" i="2"/>
  <c r="M488" i="2"/>
  <c r="L487" i="2"/>
  <c r="N488" i="2"/>
  <c r="F488" i="2"/>
  <c r="B487" i="2"/>
  <c r="K487" i="2"/>
  <c r="K488" i="2"/>
  <c r="B488" i="2"/>
  <c r="D487" i="2"/>
  <c r="D488" i="2"/>
  <c r="P487" i="2"/>
  <c r="C487" i="2"/>
  <c r="J488" i="2"/>
  <c r="E487" i="2"/>
  <c r="R487" i="2"/>
  <c r="AG463" i="2"/>
  <c r="P488" i="2"/>
  <c r="S487" i="2"/>
  <c r="H487" i="2"/>
  <c r="E488" i="2"/>
  <c r="I488" i="2"/>
  <c r="S488" i="2"/>
  <c r="R26" i="3"/>
  <c r="N487" i="2"/>
  <c r="L488" i="2"/>
  <c r="AJ463" i="2"/>
  <c r="Q487" i="2"/>
  <c r="H488" i="2"/>
  <c r="O26" i="3"/>
  <c r="C488" i="2"/>
  <c r="Q488" i="2"/>
  <c r="A489" i="2" l="1"/>
  <c r="M489" i="2"/>
  <c r="P26" i="3"/>
  <c r="D489" i="2"/>
  <c r="R489" i="2"/>
  <c r="C27" i="3"/>
  <c r="F489" i="2"/>
  <c r="H489" i="2"/>
  <c r="I489" i="2"/>
  <c r="S26" i="3"/>
  <c r="Q489" i="2"/>
  <c r="O489" i="2"/>
  <c r="O488" i="2"/>
  <c r="E489" i="2"/>
  <c r="N489" i="2"/>
  <c r="L489" i="2"/>
  <c r="P489" i="2"/>
  <c r="B27" i="3"/>
  <c r="B86" i="3" l="1"/>
  <c r="C86" i="3"/>
  <c r="A490" i="2"/>
  <c r="M490" i="2"/>
  <c r="B490" i="2"/>
  <c r="C489" i="2"/>
  <c r="J490" i="2"/>
  <c r="I490" i="2"/>
  <c r="B489" i="2"/>
  <c r="S489" i="2"/>
  <c r="J489" i="2"/>
  <c r="K489" i="2"/>
  <c r="N490" i="2"/>
  <c r="K490" i="2"/>
  <c r="A491" i="2" l="1"/>
  <c r="H491" i="2"/>
  <c r="C490" i="2"/>
  <c r="D491" i="2"/>
  <c r="S491" i="2"/>
  <c r="R491" i="2"/>
  <c r="N491" i="2"/>
  <c r="F491" i="2"/>
  <c r="L490" i="2"/>
  <c r="E490" i="2"/>
  <c r="B491" i="2"/>
  <c r="D490" i="2"/>
  <c r="J491" i="2"/>
  <c r="S490" i="2"/>
  <c r="F490" i="2"/>
  <c r="Q491" i="2"/>
  <c r="H490" i="2"/>
  <c r="Q490" i="2"/>
  <c r="O490" i="2"/>
  <c r="M491" i="2"/>
  <c r="R490" i="2"/>
  <c r="I491" i="2"/>
  <c r="P490" i="2"/>
  <c r="A492" i="2" l="1"/>
  <c r="L491" i="2"/>
  <c r="O491" i="2"/>
  <c r="E491" i="2"/>
  <c r="B492" i="2"/>
  <c r="P491" i="2"/>
  <c r="K491" i="2"/>
  <c r="C491" i="2"/>
  <c r="F492" i="2"/>
  <c r="A493" i="2" l="1"/>
  <c r="D493" i="2"/>
  <c r="K492" i="2"/>
  <c r="D492" i="2"/>
  <c r="K493" i="2"/>
  <c r="E492" i="2"/>
  <c r="I493" i="2"/>
  <c r="R492" i="2"/>
  <c r="J492" i="2"/>
  <c r="P493" i="2"/>
  <c r="L492" i="2"/>
  <c r="H492" i="2"/>
  <c r="Q492" i="2"/>
  <c r="I492" i="2"/>
  <c r="C492" i="2"/>
  <c r="O492" i="2"/>
  <c r="C493" i="2"/>
  <c r="R493" i="2"/>
  <c r="M493" i="2"/>
  <c r="S492" i="2"/>
  <c r="N492" i="2"/>
  <c r="M492" i="2"/>
  <c r="B493" i="2"/>
  <c r="N493" i="2"/>
  <c r="P492" i="2"/>
  <c r="A494" i="2" l="1"/>
  <c r="I494" i="2"/>
  <c r="K494" i="2"/>
  <c r="O494" i="2"/>
  <c r="J493" i="2"/>
  <c r="H493" i="2"/>
  <c r="F494" i="2"/>
  <c r="E493" i="2"/>
  <c r="S493" i="2"/>
  <c r="D494" i="2"/>
  <c r="S494" i="2"/>
  <c r="O493" i="2"/>
  <c r="E494" i="2"/>
  <c r="B494" i="2"/>
  <c r="N494" i="2"/>
  <c r="H494" i="2"/>
  <c r="Q493" i="2"/>
  <c r="M494" i="2"/>
  <c r="J494" i="2"/>
  <c r="R494" i="2"/>
  <c r="F493" i="2"/>
  <c r="L494" i="2"/>
  <c r="L493" i="2"/>
  <c r="Q494" i="2"/>
  <c r="P494" i="2"/>
  <c r="C494" i="2"/>
  <c r="A495" i="2" l="1"/>
  <c r="R495" i="2"/>
  <c r="A496" i="2" l="1"/>
  <c r="J495" i="2"/>
  <c r="C496" i="2"/>
  <c r="D496" i="2"/>
  <c r="I496" i="2"/>
  <c r="B495" i="2"/>
  <c r="N495" i="2"/>
  <c r="H495" i="2"/>
  <c r="E495" i="2"/>
  <c r="N496" i="2"/>
  <c r="S496" i="2"/>
  <c r="M495" i="2"/>
  <c r="I495" i="2"/>
  <c r="B496" i="2"/>
  <c r="Q495" i="2"/>
  <c r="C495" i="2"/>
  <c r="O495" i="2"/>
  <c r="R496" i="2"/>
  <c r="F495" i="2"/>
  <c r="K496" i="2"/>
  <c r="L496" i="2"/>
  <c r="K495" i="2"/>
  <c r="J496" i="2"/>
  <c r="H496" i="2"/>
  <c r="M496" i="2"/>
  <c r="P495" i="2"/>
  <c r="F496" i="2"/>
  <c r="S495" i="2"/>
  <c r="L495" i="2"/>
  <c r="O496" i="2"/>
  <c r="E496" i="2"/>
  <c r="Q496" i="2"/>
  <c r="D495" i="2"/>
  <c r="P496" i="2"/>
  <c r="A497" i="2" l="1"/>
  <c r="O497" i="2"/>
  <c r="I497" i="2"/>
  <c r="F497" i="2"/>
  <c r="C497" i="2"/>
  <c r="L497" i="2"/>
  <c r="R497" i="2"/>
  <c r="S497" i="2"/>
  <c r="P497" i="2"/>
  <c r="D497" i="2"/>
  <c r="E497" i="2"/>
  <c r="K497" i="2"/>
  <c r="N497" i="2"/>
  <c r="Q497" i="2"/>
  <c r="J497" i="2"/>
  <c r="H497" i="2"/>
  <c r="B497" i="2"/>
  <c r="M497" i="2"/>
  <c r="A498" i="2" l="1"/>
  <c r="D498" i="2"/>
  <c r="E498" i="2"/>
  <c r="L498" i="2"/>
  <c r="C498" i="2"/>
  <c r="O498" i="2"/>
  <c r="P498" i="2"/>
  <c r="R498" i="2"/>
  <c r="M498" i="2"/>
  <c r="J498" i="2"/>
  <c r="H498" i="2"/>
  <c r="Q498" i="2"/>
  <c r="B498" i="2"/>
  <c r="S498" i="2"/>
  <c r="K498" i="2"/>
  <c r="F498" i="2"/>
  <c r="I498" i="2"/>
  <c r="N498" i="2"/>
  <c r="A499" i="2" l="1"/>
  <c r="B499" i="2"/>
  <c r="M499" i="2"/>
  <c r="F499" i="2"/>
  <c r="N499" i="2"/>
  <c r="L499" i="2"/>
  <c r="S499" i="2"/>
  <c r="O499" i="2"/>
  <c r="E499" i="2"/>
  <c r="R499" i="2"/>
  <c r="P499" i="2"/>
  <c r="I499" i="2"/>
  <c r="Q499" i="2"/>
  <c r="C499" i="2"/>
  <c r="J499" i="2"/>
  <c r="K499" i="2"/>
  <c r="H499" i="2"/>
  <c r="D499" i="2"/>
  <c r="A500" i="2" l="1"/>
  <c r="J500" i="2"/>
  <c r="Q500" i="2"/>
  <c r="M500" i="2"/>
  <c r="C500" i="2"/>
  <c r="F500" i="2"/>
  <c r="I500" i="2"/>
  <c r="P500" i="2"/>
  <c r="H500" i="2"/>
  <c r="O500" i="2"/>
  <c r="D500" i="2"/>
  <c r="L500" i="2"/>
  <c r="E500" i="2"/>
  <c r="R500" i="2"/>
  <c r="B500" i="2"/>
  <c r="K500" i="2"/>
  <c r="N500" i="2"/>
  <c r="S500" i="2"/>
  <c r="A501" i="2" l="1"/>
  <c r="B501" i="2"/>
  <c r="L501" i="2"/>
  <c r="R501" i="2"/>
  <c r="D501" i="2"/>
  <c r="S501" i="2"/>
  <c r="E501" i="2"/>
  <c r="P501" i="2"/>
  <c r="O501" i="2"/>
  <c r="Q501" i="2"/>
  <c r="I501" i="2"/>
  <c r="M501" i="2"/>
  <c r="H501" i="2"/>
  <c r="K501" i="2"/>
  <c r="F501" i="2"/>
  <c r="C501" i="2"/>
  <c r="N501" i="2"/>
  <c r="J501" i="2"/>
  <c r="A502" i="2" l="1"/>
  <c r="K502" i="2"/>
  <c r="P502" i="2"/>
  <c r="O502" i="2"/>
  <c r="D502" i="2"/>
  <c r="R502" i="2"/>
  <c r="J502" i="2"/>
  <c r="S502" i="2"/>
  <c r="C502" i="2"/>
  <c r="F502" i="2"/>
  <c r="N502" i="2"/>
  <c r="M502" i="2"/>
  <c r="E502" i="2"/>
  <c r="Q502" i="2"/>
  <c r="L502" i="2"/>
  <c r="I502" i="2"/>
  <c r="H502" i="2"/>
  <c r="B502" i="2"/>
  <c r="A503" i="2" l="1"/>
  <c r="F503" i="2"/>
  <c r="A504" i="2" l="1"/>
  <c r="N503" i="2"/>
  <c r="P503" i="2"/>
  <c r="S503" i="2"/>
  <c r="I504" i="2"/>
  <c r="K504" i="2"/>
  <c r="J503" i="2"/>
  <c r="O503" i="2"/>
  <c r="H503" i="2"/>
  <c r="R504" i="2"/>
  <c r="E504" i="2"/>
  <c r="D503" i="2"/>
  <c r="M503" i="2"/>
  <c r="J504" i="2"/>
  <c r="D504" i="2"/>
  <c r="B503" i="2"/>
  <c r="S504" i="2"/>
  <c r="R503" i="2"/>
  <c r="L504" i="2"/>
  <c r="B504" i="2"/>
  <c r="Q503" i="2"/>
  <c r="L503" i="2"/>
  <c r="E503" i="2"/>
  <c r="F504" i="2"/>
  <c r="N504" i="2"/>
  <c r="K503" i="2"/>
  <c r="C503" i="2"/>
  <c r="O504" i="2"/>
  <c r="M504" i="2"/>
  <c r="C504" i="2"/>
  <c r="Q504" i="2"/>
  <c r="I503" i="2"/>
  <c r="H504" i="2"/>
  <c r="P504" i="2"/>
  <c r="A505" i="2" l="1"/>
  <c r="S505" i="2"/>
  <c r="P505" i="2"/>
  <c r="O505" i="2"/>
  <c r="N505" i="2"/>
  <c r="J505" i="2"/>
  <c r="B505" i="2"/>
  <c r="C505" i="2"/>
  <c r="I505" i="2"/>
  <c r="R505" i="2"/>
  <c r="E505" i="2"/>
  <c r="H505" i="2"/>
  <c r="L505" i="2"/>
  <c r="M505" i="2"/>
  <c r="Q505" i="2"/>
  <c r="K505" i="2"/>
  <c r="F505" i="2"/>
  <c r="D505" i="2"/>
  <c r="A506" i="2" l="1"/>
  <c r="F506" i="2"/>
  <c r="L506" i="2"/>
  <c r="H506" i="2"/>
  <c r="R506" i="2"/>
  <c r="C506" i="2"/>
  <c r="J506" i="2"/>
  <c r="E506" i="2"/>
  <c r="I506" i="2"/>
  <c r="B506" i="2"/>
  <c r="Q506" i="2"/>
  <c r="D506" i="2"/>
  <c r="S506" i="2"/>
  <c r="K506" i="2"/>
  <c r="P506" i="2"/>
  <c r="M506" i="2"/>
  <c r="O506" i="2"/>
  <c r="N506" i="2"/>
  <c r="A507" i="2" l="1"/>
  <c r="M507" i="2"/>
  <c r="H507" i="2"/>
  <c r="I507" i="2"/>
  <c r="E507" i="2"/>
  <c r="P507" i="2"/>
  <c r="F507" i="2"/>
  <c r="B507" i="2"/>
  <c r="S507" i="2"/>
  <c r="R507" i="2"/>
  <c r="K507" i="2"/>
  <c r="O507" i="2"/>
  <c r="Q507" i="2"/>
  <c r="D507" i="2"/>
  <c r="L507" i="2"/>
  <c r="N507" i="2"/>
  <c r="C507" i="2"/>
  <c r="J507" i="2"/>
  <c r="A508" i="2" l="1"/>
  <c r="M508" i="2"/>
  <c r="E508" i="2"/>
  <c r="N508" i="2"/>
  <c r="B508" i="2"/>
  <c r="P508" i="2"/>
  <c r="D508" i="2"/>
  <c r="I508" i="2"/>
  <c r="K508" i="2"/>
  <c r="F508" i="2"/>
  <c r="R508" i="2"/>
  <c r="H508" i="2"/>
  <c r="J508" i="2"/>
  <c r="L508" i="2"/>
  <c r="S508" i="2"/>
  <c r="C508" i="2"/>
  <c r="Q508" i="2"/>
  <c r="O508" i="2"/>
  <c r="A509" i="2" l="1"/>
  <c r="F509" i="2"/>
  <c r="N509" i="2"/>
  <c r="I509" i="2"/>
  <c r="L509" i="2"/>
  <c r="K509" i="2"/>
  <c r="C509" i="2"/>
  <c r="S509" i="2"/>
  <c r="R509" i="2"/>
  <c r="M509" i="2"/>
  <c r="P509" i="2"/>
  <c r="Q509" i="2"/>
  <c r="J509" i="2"/>
  <c r="E509" i="2"/>
  <c r="O509" i="2"/>
  <c r="H509" i="2"/>
  <c r="D509" i="2"/>
  <c r="B509" i="2"/>
  <c r="A510" i="2" l="1"/>
  <c r="Q510" i="2"/>
  <c r="C510" i="2"/>
  <c r="R510" i="2"/>
  <c r="H510" i="2"/>
  <c r="P510" i="2"/>
  <c r="O510" i="2"/>
  <c r="I510" i="2"/>
  <c r="B510" i="2"/>
  <c r="F510" i="2"/>
  <c r="J510" i="2"/>
  <c r="M510" i="2"/>
  <c r="L510" i="2"/>
  <c r="S510" i="2"/>
  <c r="E510" i="2"/>
  <c r="K510" i="2"/>
  <c r="N510" i="2"/>
  <c r="D510" i="2"/>
  <c r="V487" i="2" l="1"/>
  <c r="AC487" i="2"/>
  <c r="AH487" i="2"/>
  <c r="X487" i="2"/>
  <c r="AB487" i="2"/>
  <c r="W487" i="2"/>
  <c r="AA487" i="2"/>
  <c r="AD487" i="2"/>
  <c r="Z487" i="2"/>
  <c r="U487" i="2"/>
  <c r="Y487" i="2"/>
  <c r="AE487" i="2"/>
  <c r="A511" i="2"/>
  <c r="O511" i="2"/>
  <c r="E511" i="2"/>
  <c r="AF487" i="2"/>
  <c r="K511" i="2"/>
  <c r="C511" i="2"/>
  <c r="K27" i="3"/>
  <c r="L27" i="3"/>
  <c r="I27" i="3"/>
  <c r="Q27" i="3"/>
  <c r="P511" i="2"/>
  <c r="H27" i="3"/>
  <c r="I511" i="2"/>
  <c r="D27" i="3"/>
  <c r="F27" i="3"/>
  <c r="N27" i="3"/>
  <c r="J511" i="2"/>
  <c r="E27" i="3"/>
  <c r="J27" i="3"/>
  <c r="M27" i="3"/>
  <c r="AJ487" i="2"/>
  <c r="A512" i="2" l="1"/>
  <c r="AI487" i="2"/>
  <c r="H511" i="2"/>
  <c r="F511" i="2"/>
  <c r="N511" i="2"/>
  <c r="C28" i="3"/>
  <c r="H512" i="2"/>
  <c r="M512" i="2"/>
  <c r="AG487" i="2"/>
  <c r="N512" i="2"/>
  <c r="O27" i="3"/>
  <c r="B511" i="2"/>
  <c r="O512" i="2"/>
  <c r="Q511" i="2"/>
  <c r="S511" i="2"/>
  <c r="S512" i="2"/>
  <c r="M511" i="2"/>
  <c r="Q512" i="2"/>
  <c r="R511" i="2"/>
  <c r="D511" i="2"/>
  <c r="L511" i="2"/>
  <c r="S27" i="3"/>
  <c r="C87" i="3" l="1"/>
  <c r="A513" i="2"/>
  <c r="P27" i="3"/>
  <c r="H513" i="2"/>
  <c r="P513" i="2"/>
  <c r="R512" i="2"/>
  <c r="D512" i="2"/>
  <c r="J512" i="2"/>
  <c r="L512" i="2"/>
  <c r="I512" i="2"/>
  <c r="P512" i="2"/>
  <c r="K512" i="2"/>
  <c r="B28" i="3"/>
  <c r="E512" i="2"/>
  <c r="R27" i="3"/>
  <c r="C512" i="2"/>
  <c r="B512" i="2"/>
  <c r="F512" i="2"/>
  <c r="C513" i="2"/>
  <c r="B87" i="3" l="1"/>
  <c r="A514" i="2"/>
  <c r="N513" i="2"/>
  <c r="B513" i="2"/>
  <c r="D514" i="2"/>
  <c r="J514" i="2"/>
  <c r="S513" i="2"/>
  <c r="D513" i="2"/>
  <c r="I514" i="2"/>
  <c r="R514" i="2"/>
  <c r="N514" i="2"/>
  <c r="E513" i="2"/>
  <c r="O513" i="2"/>
  <c r="J513" i="2"/>
  <c r="M513" i="2"/>
  <c r="Q513" i="2"/>
  <c r="L513" i="2"/>
  <c r="I513" i="2"/>
  <c r="F513" i="2"/>
  <c r="M514" i="2"/>
  <c r="K513" i="2"/>
  <c r="R513" i="2"/>
  <c r="A515" i="2" l="1"/>
  <c r="J515" i="2"/>
  <c r="N515" i="2"/>
  <c r="F514" i="2"/>
  <c r="E514" i="2"/>
  <c r="P514" i="2"/>
  <c r="D515" i="2"/>
  <c r="K514" i="2"/>
  <c r="B515" i="2"/>
  <c r="H514" i="2"/>
  <c r="B514" i="2"/>
  <c r="Q514" i="2"/>
  <c r="L515" i="2"/>
  <c r="C514" i="2"/>
  <c r="M515" i="2"/>
  <c r="F515" i="2"/>
  <c r="S514" i="2"/>
  <c r="L514" i="2"/>
  <c r="C515" i="2"/>
  <c r="O514" i="2"/>
  <c r="S515" i="2"/>
  <c r="R515" i="2"/>
  <c r="P515" i="2"/>
  <c r="Q515" i="2"/>
  <c r="H515" i="2"/>
  <c r="A516" i="2" l="1"/>
  <c r="I515" i="2"/>
  <c r="D516" i="2"/>
  <c r="S516" i="2"/>
  <c r="K515" i="2"/>
  <c r="Q516" i="2"/>
  <c r="J516" i="2"/>
  <c r="O516" i="2"/>
  <c r="P516" i="2"/>
  <c r="K516" i="2"/>
  <c r="E515" i="2"/>
  <c r="L516" i="2"/>
  <c r="H516" i="2"/>
  <c r="O515" i="2"/>
  <c r="A517" i="2" l="1"/>
  <c r="F517" i="2"/>
  <c r="D517" i="2"/>
  <c r="R516" i="2"/>
  <c r="J517" i="2"/>
  <c r="N517" i="2"/>
  <c r="E517" i="2"/>
  <c r="B517" i="2"/>
  <c r="M517" i="2"/>
  <c r="I516" i="2"/>
  <c r="M516" i="2"/>
  <c r="C516" i="2"/>
  <c r="O517" i="2"/>
  <c r="C517" i="2"/>
  <c r="L517" i="2"/>
  <c r="R517" i="2"/>
  <c r="E516" i="2"/>
  <c r="S517" i="2"/>
  <c r="Q517" i="2"/>
  <c r="N516" i="2"/>
  <c r="H517" i="2"/>
  <c r="I517" i="2"/>
  <c r="B516" i="2"/>
  <c r="K517" i="2"/>
  <c r="P517" i="2"/>
  <c r="F516" i="2"/>
  <c r="A518" i="2" l="1"/>
  <c r="M518" i="2"/>
  <c r="E518" i="2"/>
  <c r="N518" i="2"/>
  <c r="F518" i="2"/>
  <c r="C518" i="2"/>
  <c r="J518" i="2"/>
  <c r="O518" i="2"/>
  <c r="I518" i="2"/>
  <c r="Q518" i="2"/>
  <c r="K518" i="2"/>
  <c r="D518" i="2"/>
  <c r="S518" i="2"/>
  <c r="H518" i="2"/>
  <c r="P518" i="2"/>
  <c r="R518" i="2"/>
  <c r="B518" i="2"/>
  <c r="L518" i="2"/>
  <c r="A519" i="2" l="1"/>
  <c r="S519" i="2"/>
  <c r="Q519" i="2"/>
  <c r="N519" i="2"/>
  <c r="P519" i="2"/>
  <c r="F519" i="2"/>
  <c r="R519" i="2"/>
  <c r="L519" i="2"/>
  <c r="M519" i="2"/>
  <c r="D519" i="2"/>
  <c r="O519" i="2"/>
  <c r="E519" i="2"/>
  <c r="C519" i="2"/>
  <c r="B519" i="2"/>
  <c r="H519" i="2"/>
  <c r="I519" i="2"/>
  <c r="J519" i="2"/>
  <c r="K519" i="2"/>
  <c r="A520" i="2" l="1"/>
  <c r="P520" i="2"/>
  <c r="K520" i="2"/>
  <c r="M520" i="2"/>
  <c r="N520" i="2"/>
  <c r="I520" i="2"/>
  <c r="H520" i="2"/>
  <c r="C520" i="2"/>
  <c r="E520" i="2"/>
  <c r="R520" i="2"/>
  <c r="B520" i="2"/>
  <c r="Q520" i="2"/>
  <c r="F520" i="2"/>
  <c r="O520" i="2"/>
  <c r="S520" i="2"/>
  <c r="L520" i="2"/>
  <c r="D520" i="2"/>
  <c r="J520" i="2"/>
  <c r="A521" i="2" l="1"/>
  <c r="E521" i="2"/>
  <c r="P521" i="2"/>
  <c r="I521" i="2"/>
  <c r="J521" i="2"/>
  <c r="R521" i="2"/>
  <c r="F521" i="2"/>
  <c r="L521" i="2"/>
  <c r="H521" i="2"/>
  <c r="D521" i="2"/>
  <c r="K521" i="2"/>
  <c r="M521" i="2"/>
  <c r="C521" i="2"/>
  <c r="O521" i="2"/>
  <c r="B521" i="2"/>
  <c r="N521" i="2"/>
  <c r="S521" i="2"/>
  <c r="Q521" i="2"/>
  <c r="A522" i="2" l="1"/>
  <c r="Q522" i="2"/>
  <c r="R522" i="2"/>
  <c r="L522" i="2"/>
  <c r="C522" i="2"/>
  <c r="N522" i="2"/>
  <c r="D522" i="2"/>
  <c r="I522" i="2"/>
  <c r="K522" i="2"/>
  <c r="S522" i="2"/>
  <c r="O522" i="2"/>
  <c r="P522" i="2"/>
  <c r="H522" i="2"/>
  <c r="M522" i="2"/>
  <c r="E522" i="2"/>
  <c r="F522" i="2"/>
  <c r="B522" i="2"/>
  <c r="J522" i="2"/>
  <c r="A523" i="2" l="1"/>
  <c r="D523" i="2"/>
  <c r="O523" i="2"/>
  <c r="J523" i="2"/>
  <c r="S523" i="2"/>
  <c r="C523" i="2"/>
  <c r="K523" i="2"/>
  <c r="F523" i="2"/>
  <c r="E523" i="2"/>
  <c r="Q523" i="2"/>
  <c r="L523" i="2"/>
  <c r="B523" i="2"/>
  <c r="P523" i="2"/>
  <c r="R523" i="2"/>
  <c r="N523" i="2"/>
  <c r="I523" i="2"/>
  <c r="H523" i="2"/>
  <c r="M523" i="2"/>
  <c r="A524" i="2" l="1"/>
  <c r="C524" i="2"/>
  <c r="R524" i="2"/>
  <c r="L524" i="2"/>
  <c r="Q524" i="2"/>
  <c r="M524" i="2"/>
  <c r="N524" i="2"/>
  <c r="B524" i="2"/>
  <c r="J524" i="2"/>
  <c r="D524" i="2"/>
  <c r="I524" i="2"/>
  <c r="H524" i="2"/>
  <c r="P524" i="2"/>
  <c r="S524" i="2"/>
  <c r="K524" i="2"/>
  <c r="O524" i="2"/>
  <c r="E524" i="2"/>
  <c r="F524" i="2"/>
  <c r="A525" i="2" l="1"/>
  <c r="R525" i="2"/>
  <c r="B525" i="2"/>
  <c r="I525" i="2"/>
  <c r="H525" i="2"/>
  <c r="F525" i="2"/>
  <c r="K525" i="2"/>
  <c r="Q525" i="2"/>
  <c r="L525" i="2"/>
  <c r="N525" i="2"/>
  <c r="P525" i="2"/>
  <c r="O525" i="2"/>
  <c r="S525" i="2"/>
  <c r="D525" i="2"/>
  <c r="E525" i="2"/>
  <c r="C525" i="2"/>
  <c r="J525" i="2"/>
  <c r="M525" i="2"/>
  <c r="A526" i="2" l="1"/>
  <c r="C526" i="2"/>
  <c r="E526" i="2"/>
  <c r="R526" i="2"/>
  <c r="P526" i="2"/>
  <c r="H526" i="2"/>
  <c r="O526" i="2"/>
  <c r="N526" i="2"/>
  <c r="B526" i="2"/>
  <c r="D526" i="2"/>
  <c r="S526" i="2"/>
  <c r="K526" i="2"/>
  <c r="J526" i="2"/>
  <c r="L526" i="2"/>
  <c r="Q526" i="2"/>
  <c r="I526" i="2"/>
  <c r="F526" i="2"/>
  <c r="A527" i="2" l="1"/>
  <c r="B527" i="2"/>
  <c r="E527" i="2"/>
  <c r="N527" i="2"/>
  <c r="D527" i="2"/>
  <c r="C527" i="2"/>
  <c r="F527" i="2"/>
  <c r="Q527" i="2"/>
  <c r="S527" i="2"/>
  <c r="R527" i="2"/>
  <c r="P527" i="2"/>
  <c r="M526" i="2"/>
  <c r="I527" i="2"/>
  <c r="J527" i="2"/>
  <c r="H527" i="2"/>
  <c r="O527" i="2"/>
  <c r="L527" i="2"/>
  <c r="K527" i="2"/>
  <c r="M527" i="2"/>
  <c r="A528" i="2" l="1"/>
  <c r="R528" i="2"/>
  <c r="E528" i="2"/>
  <c r="K528" i="2"/>
  <c r="C528" i="2"/>
  <c r="M528" i="2"/>
  <c r="O528" i="2"/>
  <c r="Q528" i="2"/>
  <c r="P528" i="2"/>
  <c r="B528" i="2"/>
  <c r="I528" i="2"/>
  <c r="F528" i="2"/>
  <c r="H528" i="2"/>
  <c r="L528" i="2"/>
  <c r="D528" i="2"/>
  <c r="J528" i="2"/>
  <c r="S528" i="2"/>
  <c r="N528" i="2"/>
  <c r="A529" i="2" l="1"/>
  <c r="H529" i="2"/>
  <c r="K529" i="2"/>
  <c r="L529" i="2"/>
  <c r="I529" i="2"/>
  <c r="E529" i="2"/>
  <c r="F529" i="2"/>
  <c r="Q529" i="2"/>
  <c r="R529" i="2"/>
  <c r="N529" i="2"/>
  <c r="M529" i="2"/>
  <c r="D529" i="2"/>
  <c r="P529" i="2"/>
  <c r="O529" i="2"/>
  <c r="J529" i="2"/>
  <c r="C529" i="2"/>
  <c r="B529" i="2"/>
  <c r="S529" i="2"/>
  <c r="A530" i="2" l="1"/>
  <c r="M530" i="2"/>
  <c r="S530" i="2"/>
  <c r="R530" i="2"/>
  <c r="D530" i="2"/>
  <c r="P530" i="2"/>
  <c r="B530" i="2"/>
  <c r="N530" i="2"/>
  <c r="C530" i="2"/>
  <c r="L530" i="2"/>
  <c r="I530" i="2"/>
  <c r="O530" i="2"/>
  <c r="Q530" i="2"/>
  <c r="F530" i="2"/>
  <c r="K530" i="2"/>
  <c r="H530" i="2"/>
  <c r="E530" i="2"/>
  <c r="J530" i="2"/>
  <c r="A531" i="2" l="1"/>
  <c r="S531" i="2"/>
  <c r="C531" i="2"/>
  <c r="B531" i="2"/>
  <c r="L531" i="2"/>
  <c r="K531" i="2"/>
  <c r="Q531" i="2"/>
  <c r="H531" i="2"/>
  <c r="D531" i="2"/>
  <c r="M531" i="2"/>
  <c r="R531" i="2"/>
  <c r="E531" i="2"/>
  <c r="O531" i="2"/>
  <c r="P531" i="2"/>
  <c r="I531" i="2"/>
  <c r="F531" i="2"/>
  <c r="N531" i="2"/>
  <c r="J531" i="2"/>
  <c r="A532" i="2" l="1"/>
  <c r="O532" i="2"/>
  <c r="F532" i="2"/>
  <c r="S532" i="2"/>
  <c r="K532" i="2"/>
  <c r="I532" i="2"/>
  <c r="D532" i="2"/>
  <c r="M532" i="2"/>
  <c r="E532" i="2"/>
  <c r="J532" i="2"/>
  <c r="Q532" i="2"/>
  <c r="L532" i="2"/>
  <c r="H532" i="2"/>
  <c r="C532" i="2"/>
  <c r="R532" i="2"/>
  <c r="P532" i="2"/>
  <c r="B532" i="2"/>
  <c r="N532" i="2"/>
  <c r="A533" i="2" l="1"/>
  <c r="B533" i="2"/>
  <c r="R533" i="2"/>
  <c r="F533" i="2"/>
  <c r="K533" i="2"/>
  <c r="C533" i="2"/>
  <c r="J533" i="2"/>
  <c r="E533" i="2"/>
  <c r="P533" i="2"/>
  <c r="O533" i="2"/>
  <c r="Q533" i="2"/>
  <c r="S533" i="2"/>
  <c r="D533" i="2"/>
  <c r="N533" i="2"/>
  <c r="L533" i="2"/>
  <c r="I533" i="2"/>
  <c r="M533" i="2"/>
  <c r="H533" i="2"/>
  <c r="A534" i="2" l="1"/>
  <c r="M534" i="2"/>
  <c r="O534" i="2"/>
  <c r="D534" i="2"/>
  <c r="C534" i="2"/>
  <c r="L534" i="2"/>
  <c r="N534" i="2"/>
  <c r="I534" i="2"/>
  <c r="K534" i="2"/>
  <c r="P534" i="2"/>
  <c r="S534" i="2"/>
  <c r="H534" i="2"/>
  <c r="B534" i="2"/>
  <c r="J534" i="2"/>
  <c r="R534" i="2"/>
  <c r="F534" i="2"/>
  <c r="E534" i="2"/>
  <c r="Q534" i="2"/>
  <c r="V511" i="2" l="1"/>
  <c r="U511" i="2"/>
  <c r="AC511" i="2"/>
  <c r="X511" i="2"/>
  <c r="W511" i="2"/>
  <c r="Y511" i="2"/>
  <c r="AH511" i="2"/>
  <c r="AA511" i="2"/>
  <c r="AD511" i="2"/>
  <c r="Z511" i="2"/>
  <c r="AB511" i="2"/>
  <c r="AE511" i="2"/>
  <c r="A535" i="2"/>
  <c r="H535" i="2"/>
  <c r="M28" i="3"/>
  <c r="K28" i="3"/>
  <c r="L535" i="2"/>
  <c r="J535" i="2"/>
  <c r="N535" i="2"/>
  <c r="R535" i="2"/>
  <c r="E28" i="3"/>
  <c r="C535" i="2"/>
  <c r="K535" i="2"/>
  <c r="E535" i="2"/>
  <c r="H28" i="3"/>
  <c r="O535" i="2"/>
  <c r="L28" i="3"/>
  <c r="AF511" i="2"/>
  <c r="D535" i="2"/>
  <c r="I28" i="3"/>
  <c r="F28" i="3"/>
  <c r="S535" i="2"/>
  <c r="B535" i="2"/>
  <c r="Q535" i="2"/>
  <c r="D28" i="3"/>
  <c r="M535" i="2"/>
  <c r="N28" i="3"/>
  <c r="Q28" i="3"/>
  <c r="P535" i="2"/>
  <c r="J28" i="3"/>
  <c r="F535" i="2"/>
  <c r="AJ511" i="2"/>
  <c r="A536" i="2" l="1"/>
  <c r="N536" i="2"/>
  <c r="B29" i="3"/>
  <c r="M536" i="2"/>
  <c r="J536" i="2"/>
  <c r="O28" i="3"/>
  <c r="AI511" i="2"/>
  <c r="I535" i="2"/>
  <c r="S28" i="3"/>
  <c r="L536" i="2"/>
  <c r="K536" i="2"/>
  <c r="C536" i="2"/>
  <c r="AG511" i="2"/>
  <c r="B536" i="2"/>
  <c r="C29" i="3"/>
  <c r="C88" i="3" l="1"/>
  <c r="A537" i="2"/>
  <c r="E536" i="2"/>
  <c r="C537" i="2"/>
  <c r="P537" i="2"/>
  <c r="O536" i="2"/>
  <c r="D536" i="2"/>
  <c r="F536" i="2"/>
  <c r="K537" i="2"/>
  <c r="I536" i="2"/>
  <c r="R28" i="3"/>
  <c r="P536" i="2"/>
  <c r="S536" i="2"/>
  <c r="Q536" i="2"/>
  <c r="H537" i="2"/>
  <c r="L537" i="2"/>
  <c r="H536" i="2"/>
  <c r="R536" i="2"/>
  <c r="O537" i="2"/>
  <c r="P28" i="3"/>
  <c r="B88" i="3" l="1"/>
  <c r="A538" i="2"/>
  <c r="D537" i="2"/>
  <c r="I537" i="2"/>
  <c r="S537" i="2"/>
  <c r="L538" i="2"/>
  <c r="M537" i="2"/>
  <c r="E537" i="2"/>
  <c r="R537" i="2"/>
  <c r="J538" i="2"/>
  <c r="I538" i="2"/>
  <c r="F537" i="2"/>
  <c r="R538" i="2"/>
  <c r="K538" i="2"/>
  <c r="D538" i="2"/>
  <c r="P538" i="2"/>
  <c r="S538" i="2"/>
  <c r="B537" i="2"/>
  <c r="Q537" i="2"/>
  <c r="J537" i="2"/>
  <c r="N537" i="2"/>
  <c r="A539" i="2" l="1"/>
  <c r="L539" i="2"/>
  <c r="I539" i="2"/>
  <c r="B538" i="2"/>
  <c r="H538" i="2"/>
  <c r="O539" i="2"/>
  <c r="M538" i="2"/>
  <c r="Q538" i="2"/>
  <c r="O538" i="2"/>
  <c r="H539" i="2"/>
  <c r="N538" i="2"/>
  <c r="F538" i="2"/>
  <c r="E538" i="2"/>
  <c r="P539" i="2"/>
  <c r="K539" i="2"/>
  <c r="C539" i="2"/>
  <c r="Q539" i="2"/>
  <c r="J539" i="2"/>
  <c r="C538" i="2"/>
  <c r="A540" i="2" l="1"/>
  <c r="E539" i="2"/>
  <c r="O540" i="2"/>
  <c r="R539" i="2"/>
  <c r="M539" i="2"/>
  <c r="D539" i="2"/>
  <c r="L540" i="2"/>
  <c r="S539" i="2"/>
  <c r="F539" i="2"/>
  <c r="B539" i="2"/>
  <c r="C540" i="2"/>
  <c r="N539" i="2"/>
  <c r="A541" i="2" l="1"/>
  <c r="R540" i="2"/>
  <c r="M540" i="2"/>
  <c r="D540" i="2"/>
  <c r="E540" i="2"/>
  <c r="I540" i="2"/>
  <c r="H540" i="2"/>
  <c r="P540" i="2"/>
  <c r="K540" i="2"/>
  <c r="F540" i="2"/>
  <c r="S540" i="2"/>
  <c r="J540" i="2"/>
  <c r="B540" i="2"/>
  <c r="Q541" i="2"/>
  <c r="N540" i="2"/>
  <c r="Q540" i="2"/>
  <c r="A542" i="2" l="1"/>
  <c r="B542" i="2"/>
  <c r="J542" i="2"/>
  <c r="N541" i="2"/>
  <c r="P541" i="2"/>
  <c r="Q542" i="2"/>
  <c r="S542" i="2"/>
  <c r="K541" i="2"/>
  <c r="I542" i="2"/>
  <c r="S541" i="2"/>
  <c r="O541" i="2"/>
  <c r="M541" i="2"/>
  <c r="D541" i="2"/>
  <c r="M542" i="2"/>
  <c r="B541" i="2"/>
  <c r="F541" i="2"/>
  <c r="F542" i="2"/>
  <c r="C542" i="2"/>
  <c r="P542" i="2"/>
  <c r="R542" i="2"/>
  <c r="E542" i="2"/>
  <c r="O542" i="2"/>
  <c r="J541" i="2"/>
  <c r="H541" i="2"/>
  <c r="K542" i="2"/>
  <c r="L542" i="2"/>
  <c r="N542" i="2"/>
  <c r="E541" i="2"/>
  <c r="R541" i="2"/>
  <c r="D542" i="2"/>
  <c r="H542" i="2"/>
  <c r="L541" i="2"/>
  <c r="C541" i="2"/>
  <c r="I541" i="2"/>
  <c r="A543" i="2" l="1"/>
  <c r="H543" i="2"/>
  <c r="Q543" i="2"/>
  <c r="E543" i="2"/>
  <c r="F543" i="2"/>
  <c r="J543" i="2"/>
  <c r="P543" i="2"/>
  <c r="B543" i="2"/>
  <c r="N543" i="2"/>
  <c r="C543" i="2"/>
  <c r="L543" i="2"/>
  <c r="R543" i="2"/>
  <c r="M543" i="2"/>
  <c r="S543" i="2"/>
  <c r="K543" i="2"/>
  <c r="O543" i="2"/>
  <c r="D543" i="2"/>
  <c r="I543" i="2"/>
  <c r="A544" i="2" l="1"/>
  <c r="M544" i="2"/>
  <c r="F544" i="2"/>
  <c r="K544" i="2"/>
  <c r="O544" i="2"/>
  <c r="R544" i="2"/>
  <c r="P544" i="2"/>
  <c r="D544" i="2"/>
  <c r="L544" i="2"/>
  <c r="S544" i="2"/>
  <c r="J544" i="2"/>
  <c r="B544" i="2"/>
  <c r="E544" i="2"/>
  <c r="N544" i="2"/>
  <c r="Q544" i="2"/>
  <c r="I544" i="2"/>
  <c r="C544" i="2"/>
  <c r="H544" i="2"/>
  <c r="A545" i="2" l="1"/>
  <c r="N545" i="2"/>
  <c r="M545" i="2"/>
  <c r="R545" i="2"/>
  <c r="F545" i="2"/>
  <c r="H545" i="2"/>
  <c r="S545" i="2"/>
  <c r="I545" i="2"/>
  <c r="K545" i="2"/>
  <c r="E545" i="2"/>
  <c r="B545" i="2"/>
  <c r="P545" i="2"/>
  <c r="Q545" i="2"/>
  <c r="O545" i="2"/>
  <c r="J545" i="2"/>
  <c r="L545" i="2"/>
  <c r="C545" i="2"/>
  <c r="D545" i="2"/>
  <c r="A546" i="2" l="1"/>
  <c r="J546" i="2"/>
  <c r="F546" i="2"/>
  <c r="K546" i="2"/>
  <c r="Q546" i="2"/>
  <c r="I546" i="2"/>
  <c r="E546" i="2"/>
  <c r="L546" i="2"/>
  <c r="D546" i="2"/>
  <c r="H546" i="2"/>
  <c r="O546" i="2"/>
  <c r="B546" i="2"/>
  <c r="M546" i="2"/>
  <c r="S546" i="2"/>
  <c r="C546" i="2"/>
  <c r="R546" i="2"/>
  <c r="N546" i="2"/>
  <c r="P546" i="2"/>
  <c r="A547" i="2" l="1"/>
  <c r="Q547" i="2"/>
  <c r="M547" i="2"/>
  <c r="N547" i="2"/>
  <c r="R547" i="2"/>
  <c r="J547" i="2"/>
  <c r="S547" i="2"/>
  <c r="O547" i="2"/>
  <c r="F547" i="2"/>
  <c r="H547" i="2"/>
  <c r="L547" i="2"/>
  <c r="E547" i="2"/>
  <c r="P547" i="2"/>
  <c r="C547" i="2"/>
  <c r="I547" i="2"/>
  <c r="B547" i="2"/>
  <c r="K547" i="2"/>
  <c r="D547" i="2"/>
  <c r="A548" i="2" l="1"/>
  <c r="F548" i="2"/>
  <c r="K548" i="2"/>
  <c r="I548" i="2"/>
  <c r="P548" i="2"/>
  <c r="N548" i="2"/>
  <c r="Q548" i="2"/>
  <c r="H548" i="2"/>
  <c r="E548" i="2"/>
  <c r="L548" i="2"/>
  <c r="R548" i="2"/>
  <c r="B548" i="2"/>
  <c r="J548" i="2"/>
  <c r="D548" i="2"/>
  <c r="S548" i="2"/>
  <c r="C548" i="2"/>
  <c r="O548" i="2"/>
  <c r="M548" i="2"/>
  <c r="A549" i="2" l="1"/>
  <c r="F549" i="2"/>
  <c r="N549" i="2"/>
  <c r="J549" i="2"/>
  <c r="P549" i="2"/>
  <c r="O549" i="2"/>
  <c r="L549" i="2"/>
  <c r="H549" i="2"/>
  <c r="M549" i="2"/>
  <c r="K549" i="2"/>
  <c r="C549" i="2"/>
  <c r="Q549" i="2"/>
  <c r="D549" i="2"/>
  <c r="B549" i="2"/>
  <c r="R549" i="2"/>
  <c r="I549" i="2"/>
  <c r="E549" i="2"/>
  <c r="S549" i="2"/>
  <c r="A550" i="2" l="1"/>
  <c r="K550" i="2"/>
  <c r="F550" i="2"/>
  <c r="M550" i="2"/>
  <c r="Q550" i="2"/>
  <c r="D550" i="2"/>
  <c r="B550" i="2"/>
  <c r="C550" i="2"/>
  <c r="P550" i="2"/>
  <c r="N550" i="2"/>
  <c r="S550" i="2"/>
  <c r="I550" i="2"/>
  <c r="J550" i="2"/>
  <c r="L550" i="2"/>
  <c r="H550" i="2"/>
  <c r="R550" i="2"/>
  <c r="O550" i="2"/>
  <c r="E550" i="2"/>
  <c r="A551" i="2" l="1"/>
  <c r="Q551" i="2"/>
  <c r="L551" i="2"/>
  <c r="N551" i="2"/>
  <c r="E551" i="2"/>
  <c r="M551" i="2"/>
  <c r="H551" i="2"/>
  <c r="B551" i="2"/>
  <c r="D551" i="2"/>
  <c r="I551" i="2"/>
  <c r="R551" i="2"/>
  <c r="K551" i="2"/>
  <c r="O551" i="2"/>
  <c r="P551" i="2"/>
  <c r="J551" i="2"/>
  <c r="C551" i="2"/>
  <c r="S551" i="2"/>
  <c r="F551" i="2"/>
  <c r="A552" i="2" l="1"/>
  <c r="R552" i="2"/>
  <c r="E552" i="2"/>
  <c r="F552" i="2"/>
  <c r="D552" i="2"/>
  <c r="P552" i="2"/>
  <c r="B552" i="2"/>
  <c r="J552" i="2"/>
  <c r="O552" i="2"/>
  <c r="I552" i="2"/>
  <c r="Q552" i="2"/>
  <c r="H552" i="2"/>
  <c r="M552" i="2"/>
  <c r="N552" i="2"/>
  <c r="S552" i="2"/>
  <c r="C552" i="2"/>
  <c r="K552" i="2"/>
  <c r="L552" i="2"/>
  <c r="A553" i="2" l="1"/>
  <c r="K553" i="2"/>
  <c r="E553" i="2"/>
  <c r="C553" i="2"/>
  <c r="D553" i="2"/>
  <c r="I553" i="2"/>
  <c r="F553" i="2"/>
  <c r="S553" i="2"/>
  <c r="N553" i="2"/>
  <c r="P553" i="2"/>
  <c r="Q553" i="2"/>
  <c r="H553" i="2"/>
  <c r="M553" i="2"/>
  <c r="J553" i="2"/>
  <c r="B553" i="2"/>
  <c r="L553" i="2"/>
  <c r="O553" i="2"/>
  <c r="R553" i="2"/>
  <c r="A554" i="2" l="1"/>
  <c r="J554" i="2"/>
  <c r="E554" i="2"/>
  <c r="I554" i="2"/>
  <c r="R554" i="2"/>
  <c r="Q554" i="2"/>
  <c r="F554" i="2"/>
  <c r="M554" i="2"/>
  <c r="K554" i="2"/>
  <c r="S554" i="2"/>
  <c r="N554" i="2"/>
  <c r="C554" i="2"/>
  <c r="D554" i="2"/>
  <c r="H554" i="2"/>
  <c r="B554" i="2"/>
  <c r="L554" i="2"/>
  <c r="O554" i="2"/>
  <c r="P554" i="2"/>
  <c r="A555" i="2" l="1"/>
  <c r="L555" i="2"/>
  <c r="F555" i="2"/>
  <c r="P555" i="2"/>
  <c r="N555" i="2"/>
  <c r="D555" i="2"/>
  <c r="C555" i="2"/>
  <c r="J555" i="2"/>
  <c r="K555" i="2"/>
  <c r="S555" i="2"/>
  <c r="E555" i="2"/>
  <c r="M555" i="2"/>
  <c r="H555" i="2"/>
  <c r="I555" i="2"/>
  <c r="Q555" i="2"/>
  <c r="B555" i="2"/>
  <c r="O555" i="2"/>
  <c r="R555" i="2"/>
  <c r="A556" i="2" l="1"/>
  <c r="N556" i="2"/>
  <c r="R556" i="2"/>
  <c r="P556" i="2"/>
  <c r="K556" i="2"/>
  <c r="M556" i="2"/>
  <c r="Q556" i="2"/>
  <c r="F556" i="2"/>
  <c r="J556" i="2"/>
  <c r="I556" i="2"/>
  <c r="H556" i="2"/>
  <c r="C556" i="2"/>
  <c r="B556" i="2"/>
  <c r="D556" i="2"/>
  <c r="L556" i="2"/>
  <c r="O556" i="2"/>
  <c r="S556" i="2"/>
  <c r="E556" i="2"/>
  <c r="A557" i="2" l="1"/>
  <c r="R557" i="2"/>
  <c r="M557" i="2"/>
  <c r="H557" i="2"/>
  <c r="I557" i="2"/>
  <c r="F557" i="2"/>
  <c r="P557" i="2"/>
  <c r="J557" i="2"/>
  <c r="E557" i="2"/>
  <c r="B557" i="2"/>
  <c r="N557" i="2"/>
  <c r="Q557" i="2"/>
  <c r="C557" i="2"/>
  <c r="S557" i="2"/>
  <c r="K557" i="2"/>
  <c r="L557" i="2"/>
  <c r="D557" i="2"/>
  <c r="O557" i="2"/>
  <c r="A558" i="2" l="1"/>
  <c r="F558" i="2"/>
  <c r="H558" i="2"/>
  <c r="K558" i="2"/>
  <c r="N558" i="2"/>
  <c r="L558" i="2"/>
  <c r="P558" i="2"/>
  <c r="E558" i="2"/>
  <c r="S558" i="2"/>
  <c r="O558" i="2"/>
  <c r="R558" i="2"/>
  <c r="B558" i="2"/>
  <c r="M558" i="2"/>
  <c r="J558" i="2"/>
  <c r="Q558" i="2"/>
  <c r="I558" i="2"/>
  <c r="D558" i="2"/>
  <c r="C558" i="2"/>
  <c r="V535" i="2" l="1"/>
  <c r="AH535" i="2"/>
  <c r="Z535" i="2"/>
  <c r="AE535" i="2"/>
  <c r="W535" i="2"/>
  <c r="X535" i="2"/>
  <c r="AB535" i="2"/>
  <c r="AC535" i="2"/>
  <c r="Y535" i="2"/>
  <c r="AD535" i="2"/>
  <c r="U535" i="2"/>
  <c r="AA535" i="2"/>
  <c r="A559" i="2"/>
  <c r="M29" i="3"/>
  <c r="L559" i="2"/>
  <c r="F29" i="3"/>
  <c r="I29" i="3"/>
  <c r="E29" i="3"/>
  <c r="AF535" i="2"/>
  <c r="D29" i="3"/>
  <c r="L29" i="3"/>
  <c r="I559" i="2"/>
  <c r="K559" i="2"/>
  <c r="M559" i="2"/>
  <c r="F559" i="2"/>
  <c r="K29" i="3"/>
  <c r="Q29" i="3"/>
  <c r="J29" i="3"/>
  <c r="P559" i="2"/>
  <c r="N29" i="3"/>
  <c r="J559" i="2"/>
  <c r="H29" i="3"/>
  <c r="AI535" i="2"/>
  <c r="A560" i="2" l="1"/>
  <c r="Q560" i="2"/>
  <c r="K560" i="2"/>
  <c r="M560" i="2"/>
  <c r="Q559" i="2"/>
  <c r="C559" i="2"/>
  <c r="R559" i="2"/>
  <c r="J560" i="2"/>
  <c r="B559" i="2"/>
  <c r="O29" i="3"/>
  <c r="AJ535" i="2"/>
  <c r="O560" i="2"/>
  <c r="O559" i="2"/>
  <c r="N559" i="2"/>
  <c r="E559" i="2"/>
  <c r="H559" i="2"/>
  <c r="S559" i="2"/>
  <c r="D560" i="2"/>
  <c r="AG535" i="2"/>
  <c r="N560" i="2"/>
  <c r="R560" i="2"/>
  <c r="E560" i="2"/>
  <c r="I560" i="2"/>
  <c r="D559" i="2"/>
  <c r="R29" i="3"/>
  <c r="A561" i="2" l="1"/>
  <c r="M561" i="2"/>
  <c r="C561" i="2"/>
  <c r="P29" i="3"/>
  <c r="I561" i="2"/>
  <c r="N561" i="2"/>
  <c r="F561" i="2"/>
  <c r="D561" i="2"/>
  <c r="L560" i="2"/>
  <c r="O561" i="2"/>
  <c r="P561" i="2"/>
  <c r="C560" i="2"/>
  <c r="S29" i="3"/>
  <c r="B561" i="2"/>
  <c r="F560" i="2"/>
  <c r="R561" i="2"/>
  <c r="S561" i="2"/>
  <c r="H561" i="2"/>
  <c r="B30" i="3"/>
  <c r="S560" i="2"/>
  <c r="K561" i="2"/>
  <c r="C30" i="3"/>
  <c r="Q561" i="2"/>
  <c r="H560" i="2"/>
  <c r="B560" i="2"/>
  <c r="J561" i="2"/>
  <c r="P560" i="2"/>
  <c r="L561" i="2"/>
  <c r="E561" i="2"/>
  <c r="B89" i="3" l="1"/>
  <c r="C89" i="3"/>
  <c r="A562" i="2"/>
  <c r="O562" i="2"/>
  <c r="D562" i="2"/>
  <c r="P562" i="2"/>
  <c r="B562" i="2"/>
  <c r="M562" i="2"/>
  <c r="F562" i="2"/>
  <c r="Q562" i="2"/>
  <c r="I562" i="2"/>
  <c r="J562" i="2"/>
  <c r="S562" i="2"/>
  <c r="K562" i="2"/>
  <c r="L562" i="2"/>
  <c r="R562" i="2"/>
  <c r="N562" i="2"/>
  <c r="E562" i="2"/>
  <c r="C562" i="2"/>
  <c r="A563" i="2" l="1"/>
  <c r="B563" i="2"/>
  <c r="J563" i="2"/>
  <c r="O563" i="2"/>
  <c r="D563" i="2"/>
  <c r="Q563" i="2"/>
  <c r="S563" i="2"/>
  <c r="P563" i="2"/>
  <c r="H563" i="2"/>
  <c r="I563" i="2"/>
  <c r="R563" i="2"/>
  <c r="H562" i="2"/>
  <c r="M563" i="2"/>
  <c r="N563" i="2"/>
  <c r="A564" i="2" l="1"/>
  <c r="L563" i="2"/>
  <c r="K563" i="2"/>
  <c r="E563" i="2"/>
  <c r="C563" i="2"/>
  <c r="O564" i="2"/>
  <c r="N564" i="2"/>
  <c r="F563" i="2"/>
  <c r="H564" i="2"/>
  <c r="K564" i="2"/>
  <c r="D564" i="2"/>
  <c r="A565" i="2" l="1"/>
  <c r="B565" i="2"/>
  <c r="K565" i="2"/>
  <c r="Q565" i="2"/>
  <c r="H565" i="2"/>
  <c r="L565" i="2"/>
  <c r="L564" i="2"/>
  <c r="E564" i="2"/>
  <c r="F565" i="2"/>
  <c r="M565" i="2"/>
  <c r="Q564" i="2"/>
  <c r="R564" i="2"/>
  <c r="N565" i="2"/>
  <c r="F564" i="2"/>
  <c r="O565" i="2"/>
  <c r="P564" i="2"/>
  <c r="E565" i="2"/>
  <c r="C564" i="2"/>
  <c r="B564" i="2"/>
  <c r="M564" i="2"/>
  <c r="I565" i="2"/>
  <c r="J564" i="2"/>
  <c r="D565" i="2"/>
  <c r="R565" i="2"/>
  <c r="S564" i="2"/>
  <c r="J565" i="2"/>
  <c r="P565" i="2"/>
  <c r="C565" i="2"/>
  <c r="I564" i="2"/>
  <c r="A566" i="2" l="1"/>
  <c r="I566" i="2"/>
  <c r="E566" i="2"/>
  <c r="K566" i="2"/>
  <c r="N566" i="2"/>
  <c r="S565" i="2"/>
  <c r="B566" i="2"/>
  <c r="L566" i="2"/>
  <c r="D566" i="2"/>
  <c r="A567" i="2" l="1"/>
  <c r="P566" i="2"/>
  <c r="C567" i="2"/>
  <c r="M566" i="2"/>
  <c r="H566" i="2"/>
  <c r="F566" i="2"/>
  <c r="O566" i="2"/>
  <c r="C566" i="2"/>
  <c r="J566" i="2"/>
  <c r="R566" i="2"/>
  <c r="M567" i="2"/>
  <c r="Q566" i="2"/>
  <c r="S566" i="2"/>
  <c r="A568" i="2" l="1"/>
  <c r="O567" i="2"/>
  <c r="K568" i="2"/>
  <c r="L567" i="2"/>
  <c r="F567" i="2"/>
  <c r="C568" i="2"/>
  <c r="N567" i="2"/>
  <c r="R567" i="2"/>
  <c r="E567" i="2"/>
  <c r="D567" i="2"/>
  <c r="P567" i="2"/>
  <c r="J567" i="2"/>
  <c r="Q568" i="2"/>
  <c r="F568" i="2"/>
  <c r="K567" i="2"/>
  <c r="Q567" i="2"/>
  <c r="H568" i="2"/>
  <c r="H567" i="2"/>
  <c r="B567" i="2"/>
  <c r="I567" i="2"/>
  <c r="S567" i="2"/>
  <c r="A569" i="2" l="1"/>
  <c r="N568" i="2"/>
  <c r="R568" i="2"/>
  <c r="B568" i="2"/>
  <c r="H569" i="2"/>
  <c r="J568" i="2"/>
  <c r="S568" i="2"/>
  <c r="M568" i="2"/>
  <c r="O568" i="2"/>
  <c r="P568" i="2"/>
  <c r="I568" i="2"/>
  <c r="D568" i="2"/>
  <c r="L568" i="2"/>
  <c r="E568" i="2"/>
  <c r="A570" i="2" l="1"/>
  <c r="O569" i="2"/>
  <c r="M569" i="2"/>
  <c r="Q569" i="2"/>
  <c r="P569" i="2"/>
  <c r="K569" i="2"/>
  <c r="P570" i="2"/>
  <c r="F569" i="2"/>
  <c r="N569" i="2"/>
  <c r="I569" i="2"/>
  <c r="R569" i="2"/>
  <c r="B569" i="2"/>
  <c r="C569" i="2"/>
  <c r="Q570" i="2"/>
  <c r="D569" i="2"/>
  <c r="L569" i="2"/>
  <c r="S569" i="2"/>
  <c r="E569" i="2"/>
  <c r="J569" i="2"/>
  <c r="A571" i="2" l="1"/>
  <c r="O570" i="2"/>
  <c r="R570" i="2"/>
  <c r="S570" i="2"/>
  <c r="M570" i="2"/>
  <c r="H570" i="2"/>
  <c r="P571" i="2"/>
  <c r="N570" i="2"/>
  <c r="I571" i="2"/>
  <c r="J570" i="2"/>
  <c r="I570" i="2"/>
  <c r="L570" i="2"/>
  <c r="B570" i="2"/>
  <c r="J571" i="2"/>
  <c r="D570" i="2"/>
  <c r="K570" i="2"/>
  <c r="C570" i="2"/>
  <c r="F570" i="2"/>
  <c r="K571" i="2"/>
  <c r="E570" i="2"/>
  <c r="A572" i="2" l="1"/>
  <c r="C571" i="2"/>
  <c r="N571" i="2"/>
  <c r="M571" i="2"/>
  <c r="N572" i="2"/>
  <c r="H572" i="2"/>
  <c r="S571" i="2"/>
  <c r="L571" i="2"/>
  <c r="D571" i="2"/>
  <c r="F571" i="2"/>
  <c r="E571" i="2"/>
  <c r="Q571" i="2"/>
  <c r="B571" i="2"/>
  <c r="H571" i="2"/>
  <c r="O572" i="2"/>
  <c r="R571" i="2"/>
  <c r="O571" i="2"/>
  <c r="A573" i="2" l="1"/>
  <c r="F573" i="2"/>
  <c r="P572" i="2"/>
  <c r="Q572" i="2"/>
  <c r="D573" i="2"/>
  <c r="P573" i="2"/>
  <c r="F572" i="2"/>
  <c r="S572" i="2"/>
  <c r="M572" i="2"/>
  <c r="I572" i="2"/>
  <c r="R573" i="2"/>
  <c r="L573" i="2"/>
  <c r="D572" i="2"/>
  <c r="B573" i="2"/>
  <c r="O573" i="2"/>
  <c r="E573" i="2"/>
  <c r="E572" i="2"/>
  <c r="J572" i="2"/>
  <c r="C572" i="2"/>
  <c r="R572" i="2"/>
  <c r="B572" i="2"/>
  <c r="Q573" i="2"/>
  <c r="L572" i="2"/>
  <c r="N573" i="2"/>
  <c r="K572" i="2"/>
  <c r="A574" i="2" l="1"/>
  <c r="C573" i="2"/>
  <c r="H573" i="2"/>
  <c r="J573" i="2"/>
  <c r="E574" i="2"/>
  <c r="S573" i="2"/>
  <c r="K573" i="2"/>
  <c r="M573" i="2"/>
  <c r="I573" i="2"/>
  <c r="A575" i="2" l="1"/>
  <c r="S574" i="2"/>
  <c r="K574" i="2"/>
  <c r="Q574" i="2"/>
  <c r="C575" i="2"/>
  <c r="M574" i="2"/>
  <c r="J575" i="2"/>
  <c r="O575" i="2"/>
  <c r="L574" i="2"/>
  <c r="I575" i="2"/>
  <c r="N575" i="2"/>
  <c r="R575" i="2"/>
  <c r="R574" i="2"/>
  <c r="B575" i="2"/>
  <c r="H575" i="2"/>
  <c r="L575" i="2"/>
  <c r="N574" i="2"/>
  <c r="D575" i="2"/>
  <c r="J574" i="2"/>
  <c r="S575" i="2"/>
  <c r="O574" i="2"/>
  <c r="Q575" i="2"/>
  <c r="H574" i="2"/>
  <c r="C574" i="2"/>
  <c r="B574" i="2"/>
  <c r="F575" i="2"/>
  <c r="P575" i="2"/>
  <c r="F574" i="2"/>
  <c r="P574" i="2"/>
  <c r="D574" i="2"/>
  <c r="M575" i="2"/>
  <c r="K575" i="2"/>
  <c r="E575" i="2"/>
  <c r="I574" i="2"/>
  <c r="A576" i="2" l="1"/>
  <c r="S576" i="2"/>
  <c r="N576" i="2"/>
  <c r="H576" i="2"/>
  <c r="L576" i="2"/>
  <c r="K576" i="2"/>
  <c r="Q576" i="2"/>
  <c r="P576" i="2"/>
  <c r="R576" i="2"/>
  <c r="O576" i="2"/>
  <c r="D576" i="2"/>
  <c r="F576" i="2"/>
  <c r="B576" i="2"/>
  <c r="J576" i="2"/>
  <c r="M576" i="2"/>
  <c r="C576" i="2"/>
  <c r="E576" i="2"/>
  <c r="I576" i="2"/>
  <c r="A577" i="2" l="1"/>
  <c r="D577" i="2"/>
  <c r="M577" i="2"/>
  <c r="L577" i="2"/>
  <c r="J577" i="2"/>
  <c r="K577" i="2"/>
  <c r="Q577" i="2"/>
  <c r="E577" i="2"/>
  <c r="F577" i="2"/>
  <c r="C577" i="2"/>
  <c r="P577" i="2"/>
  <c r="R577" i="2"/>
  <c r="N577" i="2"/>
  <c r="H577" i="2"/>
  <c r="I577" i="2"/>
  <c r="S577" i="2"/>
  <c r="O577" i="2"/>
  <c r="B577" i="2"/>
  <c r="A578" i="2" l="1"/>
  <c r="K578" i="2"/>
  <c r="O578" i="2"/>
  <c r="B578" i="2"/>
  <c r="R578" i="2"/>
  <c r="F578" i="2"/>
  <c r="H578" i="2"/>
  <c r="L578" i="2"/>
  <c r="J578" i="2"/>
  <c r="E578" i="2"/>
  <c r="S578" i="2"/>
  <c r="N578" i="2"/>
  <c r="Q578" i="2"/>
  <c r="C578" i="2"/>
  <c r="I578" i="2"/>
  <c r="P578" i="2"/>
  <c r="M578" i="2"/>
  <c r="D578" i="2"/>
  <c r="A579" i="2" l="1"/>
  <c r="H579" i="2"/>
  <c r="L579" i="2"/>
  <c r="M579" i="2"/>
  <c r="B579" i="2"/>
  <c r="S579" i="2"/>
  <c r="I579" i="2"/>
  <c r="O579" i="2"/>
  <c r="D579" i="2"/>
  <c r="C579" i="2"/>
  <c r="F579" i="2"/>
  <c r="E579" i="2"/>
  <c r="Q579" i="2"/>
  <c r="J579" i="2"/>
  <c r="R579" i="2"/>
  <c r="P579" i="2"/>
  <c r="K579" i="2"/>
  <c r="N579" i="2"/>
  <c r="A580" i="2" l="1"/>
  <c r="L580" i="2"/>
  <c r="I580" i="2"/>
  <c r="R580" i="2"/>
  <c r="D580" i="2"/>
  <c r="O580" i="2"/>
  <c r="K580" i="2"/>
  <c r="S580" i="2"/>
  <c r="F580" i="2"/>
  <c r="Q580" i="2"/>
  <c r="H580" i="2"/>
  <c r="C580" i="2"/>
  <c r="B580" i="2"/>
  <c r="J580" i="2"/>
  <c r="N580" i="2"/>
  <c r="E580" i="2"/>
  <c r="M580" i="2"/>
  <c r="P580" i="2"/>
  <c r="A581" i="2" l="1"/>
  <c r="I581" i="2"/>
  <c r="D581" i="2"/>
  <c r="F581" i="2"/>
  <c r="Q581" i="2"/>
  <c r="N581" i="2"/>
  <c r="S581" i="2"/>
  <c r="C581" i="2"/>
  <c r="K581" i="2"/>
  <c r="B581" i="2"/>
  <c r="L581" i="2"/>
  <c r="J581" i="2"/>
  <c r="R581" i="2"/>
  <c r="H581" i="2"/>
  <c r="M581" i="2"/>
  <c r="E581" i="2"/>
  <c r="P581" i="2"/>
  <c r="O581" i="2"/>
  <c r="A582" i="2" l="1"/>
  <c r="L582" i="2"/>
  <c r="O582" i="2"/>
  <c r="E582" i="2"/>
  <c r="H582" i="2"/>
  <c r="F582" i="2"/>
  <c r="P582" i="2"/>
  <c r="B582" i="2"/>
  <c r="R582" i="2"/>
  <c r="D582" i="2"/>
  <c r="I582" i="2"/>
  <c r="Q582" i="2"/>
  <c r="N582" i="2"/>
  <c r="J582" i="2"/>
  <c r="K582" i="2"/>
  <c r="C582" i="2"/>
  <c r="S582" i="2"/>
  <c r="M582" i="2"/>
  <c r="V559" i="2" l="1"/>
  <c r="AB559" i="2"/>
  <c r="U559" i="2"/>
  <c r="AE559" i="2"/>
  <c r="Y559" i="2"/>
  <c r="X559" i="2"/>
  <c r="AD559" i="2"/>
  <c r="AC559" i="2"/>
  <c r="AA559" i="2"/>
  <c r="Z559" i="2"/>
  <c r="AH559" i="2"/>
  <c r="W559" i="2"/>
  <c r="A583" i="2"/>
  <c r="D30" i="3"/>
  <c r="N30" i="3"/>
  <c r="H30" i="3"/>
  <c r="J583" i="2"/>
  <c r="L30" i="3"/>
  <c r="I30" i="3"/>
  <c r="M30" i="3"/>
  <c r="AI559" i="2"/>
  <c r="Q30" i="3"/>
  <c r="AF559" i="2"/>
  <c r="K30" i="3"/>
  <c r="O583" i="2"/>
  <c r="P583" i="2"/>
  <c r="E30" i="3"/>
  <c r="F30" i="3"/>
  <c r="J30" i="3"/>
  <c r="S583" i="2"/>
  <c r="N583" i="2"/>
  <c r="F583" i="2"/>
  <c r="A584" i="2" l="1"/>
  <c r="L583" i="2"/>
  <c r="C584" i="2"/>
  <c r="S584" i="2"/>
  <c r="R583" i="2"/>
  <c r="AG559" i="2"/>
  <c r="E583" i="2"/>
  <c r="O30" i="3"/>
  <c r="Q583" i="2"/>
  <c r="P584" i="2"/>
  <c r="R584" i="2"/>
  <c r="L584" i="2"/>
  <c r="F584" i="2"/>
  <c r="K584" i="2"/>
  <c r="C583" i="2"/>
  <c r="AJ559" i="2"/>
  <c r="D583" i="2"/>
  <c r="M583" i="2"/>
  <c r="H583" i="2"/>
  <c r="H584" i="2"/>
  <c r="R30" i="3"/>
  <c r="B583" i="2"/>
  <c r="I583" i="2"/>
  <c r="K583" i="2"/>
  <c r="A585" i="2" l="1"/>
  <c r="J585" i="2"/>
  <c r="P30" i="3"/>
  <c r="C585" i="2"/>
  <c r="Q584" i="2"/>
  <c r="E585" i="2"/>
  <c r="O584" i="2"/>
  <c r="P585" i="2"/>
  <c r="B585" i="2"/>
  <c r="I585" i="2"/>
  <c r="D584" i="2"/>
  <c r="F585" i="2"/>
  <c r="I584" i="2"/>
  <c r="M585" i="2"/>
  <c r="D585" i="2"/>
  <c r="J584" i="2"/>
  <c r="M584" i="2"/>
  <c r="B31" i="3"/>
  <c r="L585" i="2"/>
  <c r="S585" i="2"/>
  <c r="H585" i="2"/>
  <c r="C31" i="3"/>
  <c r="S30" i="3"/>
  <c r="N585" i="2"/>
  <c r="N584" i="2"/>
  <c r="E584" i="2"/>
  <c r="B584" i="2"/>
  <c r="C90" i="3" l="1"/>
  <c r="B90" i="3"/>
  <c r="A586" i="2"/>
  <c r="N586" i="2"/>
  <c r="R585" i="2"/>
  <c r="O585" i="2"/>
  <c r="D586" i="2"/>
  <c r="C586" i="2"/>
  <c r="K585" i="2"/>
  <c r="Q585" i="2"/>
  <c r="R586" i="2"/>
  <c r="A587" i="2" l="1"/>
  <c r="F586" i="2"/>
  <c r="H586" i="2"/>
  <c r="D587" i="2"/>
  <c r="N587" i="2"/>
  <c r="Q586" i="2"/>
  <c r="B586" i="2"/>
  <c r="F587" i="2"/>
  <c r="H587" i="2"/>
  <c r="O586" i="2"/>
  <c r="S587" i="2"/>
  <c r="E586" i="2"/>
  <c r="K586" i="2"/>
  <c r="J586" i="2"/>
  <c r="L586" i="2"/>
  <c r="I586" i="2"/>
  <c r="P586" i="2"/>
  <c r="M586" i="2"/>
  <c r="S586" i="2"/>
  <c r="A588" i="2" l="1"/>
  <c r="O587" i="2"/>
  <c r="J587" i="2"/>
  <c r="R587" i="2"/>
  <c r="K587" i="2"/>
  <c r="P588" i="2"/>
  <c r="Q588" i="2"/>
  <c r="E587" i="2"/>
  <c r="E588" i="2"/>
  <c r="R588" i="2"/>
  <c r="D588" i="2"/>
  <c r="L587" i="2"/>
  <c r="S588" i="2"/>
  <c r="H588" i="2"/>
  <c r="Q587" i="2"/>
  <c r="I587" i="2"/>
  <c r="B587" i="2"/>
  <c r="M588" i="2"/>
  <c r="P587" i="2"/>
  <c r="M587" i="2"/>
  <c r="C587" i="2"/>
  <c r="A589" i="2" l="1"/>
  <c r="I588" i="2"/>
  <c r="M589" i="2"/>
  <c r="E589" i="2"/>
  <c r="R589" i="2"/>
  <c r="D589" i="2"/>
  <c r="B588" i="2"/>
  <c r="N588" i="2"/>
  <c r="J589" i="2"/>
  <c r="K588" i="2"/>
  <c r="C589" i="2"/>
  <c r="C588" i="2"/>
  <c r="J588" i="2"/>
  <c r="I589" i="2"/>
  <c r="L589" i="2"/>
  <c r="F588" i="2"/>
  <c r="L588" i="2"/>
  <c r="F589" i="2"/>
  <c r="P589" i="2"/>
  <c r="B589" i="2"/>
  <c r="K589" i="2"/>
  <c r="O588" i="2"/>
  <c r="N589" i="2"/>
  <c r="A590" i="2" l="1"/>
  <c r="I590" i="2"/>
  <c r="J590" i="2"/>
  <c r="S589" i="2"/>
  <c r="Q589" i="2"/>
  <c r="O589" i="2"/>
  <c r="H589" i="2"/>
  <c r="R590" i="2"/>
  <c r="E590" i="2"/>
  <c r="A591" i="2" l="1"/>
  <c r="M590" i="2"/>
  <c r="B590" i="2"/>
  <c r="C590" i="2"/>
  <c r="S590" i="2"/>
  <c r="D590" i="2"/>
  <c r="F590" i="2"/>
  <c r="J591" i="2"/>
  <c r="H590" i="2"/>
  <c r="Q591" i="2"/>
  <c r="K590" i="2"/>
  <c r="I591" i="2"/>
  <c r="P590" i="2"/>
  <c r="C591" i="2"/>
  <c r="S591" i="2"/>
  <c r="N590" i="2"/>
  <c r="B591" i="2"/>
  <c r="L590" i="2"/>
  <c r="Q590" i="2"/>
  <c r="O590" i="2"/>
  <c r="A592" i="2" l="1"/>
  <c r="R592" i="2"/>
  <c r="K591" i="2"/>
  <c r="M592" i="2"/>
  <c r="F592" i="2"/>
  <c r="H592" i="2"/>
  <c r="R591" i="2"/>
  <c r="E592" i="2"/>
  <c r="O591" i="2"/>
  <c r="O592" i="2"/>
  <c r="C592" i="2"/>
  <c r="N592" i="2"/>
  <c r="F591" i="2"/>
  <c r="D591" i="2"/>
  <c r="K592" i="2"/>
  <c r="P592" i="2"/>
  <c r="B592" i="2"/>
  <c r="S592" i="2"/>
  <c r="H591" i="2"/>
  <c r="P591" i="2"/>
  <c r="E591" i="2"/>
  <c r="L591" i="2"/>
  <c r="N591" i="2"/>
  <c r="M591" i="2"/>
  <c r="J592" i="2"/>
  <c r="L592" i="2"/>
  <c r="D592" i="2"/>
  <c r="Q592" i="2"/>
  <c r="A593" i="2" l="1"/>
  <c r="E593" i="2"/>
  <c r="I592" i="2"/>
  <c r="B593" i="2"/>
  <c r="Q593" i="2"/>
  <c r="M593" i="2"/>
  <c r="K593" i="2"/>
  <c r="R593" i="2"/>
  <c r="F593" i="2"/>
  <c r="I593" i="2"/>
  <c r="N593" i="2"/>
  <c r="S593" i="2"/>
  <c r="O593" i="2"/>
  <c r="D593" i="2"/>
  <c r="H593" i="2"/>
  <c r="C593" i="2"/>
  <c r="L593" i="2"/>
  <c r="P593" i="2"/>
  <c r="J593" i="2"/>
  <c r="A594" i="2" l="1"/>
  <c r="J594" i="2"/>
  <c r="S594" i="2"/>
  <c r="R594" i="2"/>
  <c r="D594" i="2"/>
  <c r="I594" i="2"/>
  <c r="Q594" i="2"/>
  <c r="F594" i="2"/>
  <c r="N594" i="2"/>
  <c r="O594" i="2"/>
  <c r="B594" i="2"/>
  <c r="H594" i="2"/>
  <c r="L594" i="2"/>
  <c r="P594" i="2"/>
  <c r="M594" i="2"/>
  <c r="E594" i="2"/>
  <c r="K594" i="2"/>
  <c r="C594" i="2"/>
  <c r="A595" i="2" l="1"/>
  <c r="S595" i="2"/>
  <c r="R595" i="2"/>
  <c r="O595" i="2"/>
  <c r="C595" i="2"/>
  <c r="D595" i="2"/>
  <c r="P595" i="2"/>
  <c r="H595" i="2"/>
  <c r="N595" i="2"/>
  <c r="F595" i="2"/>
  <c r="B595" i="2"/>
  <c r="M595" i="2"/>
  <c r="K595" i="2"/>
  <c r="J595" i="2"/>
  <c r="Q595" i="2"/>
  <c r="E595" i="2"/>
  <c r="L595" i="2"/>
  <c r="I595" i="2"/>
  <c r="A596" i="2" l="1"/>
  <c r="E596" i="2"/>
  <c r="A597" i="2" l="1"/>
  <c r="K597" i="2"/>
  <c r="M596" i="2"/>
  <c r="F596" i="2"/>
  <c r="L596" i="2"/>
  <c r="J596" i="2"/>
  <c r="H596" i="2"/>
  <c r="N596" i="2"/>
  <c r="B596" i="2"/>
  <c r="O596" i="2"/>
  <c r="P596" i="2"/>
  <c r="Q596" i="2"/>
  <c r="I596" i="2"/>
  <c r="D596" i="2"/>
  <c r="C596" i="2"/>
  <c r="K596" i="2"/>
  <c r="S596" i="2"/>
  <c r="R596" i="2"/>
  <c r="A598" i="2" l="1"/>
  <c r="S597" i="2"/>
  <c r="D598" i="2"/>
  <c r="H597" i="2"/>
  <c r="K598" i="2"/>
  <c r="J597" i="2"/>
  <c r="C597" i="2"/>
  <c r="E598" i="2"/>
  <c r="D597" i="2"/>
  <c r="R597" i="2"/>
  <c r="N597" i="2"/>
  <c r="C598" i="2"/>
  <c r="Q598" i="2"/>
  <c r="Q597" i="2"/>
  <c r="J598" i="2"/>
  <c r="H598" i="2"/>
  <c r="S598" i="2"/>
  <c r="E597" i="2"/>
  <c r="O597" i="2"/>
  <c r="L598" i="2"/>
  <c r="O598" i="2"/>
  <c r="L597" i="2"/>
  <c r="P598" i="2"/>
  <c r="P597" i="2"/>
  <c r="N598" i="2"/>
  <c r="I598" i="2"/>
  <c r="F597" i="2"/>
  <c r="I597" i="2"/>
  <c r="M597" i="2"/>
  <c r="M598" i="2"/>
  <c r="B597" i="2"/>
  <c r="F598" i="2"/>
  <c r="A599" i="2" l="1"/>
  <c r="B598" i="2"/>
  <c r="R598" i="2"/>
  <c r="I599" i="2"/>
  <c r="A600" i="2" l="1"/>
  <c r="R599" i="2"/>
  <c r="B599" i="2"/>
  <c r="H599" i="2"/>
  <c r="C600" i="2"/>
  <c r="F600" i="2"/>
  <c r="M599" i="2"/>
  <c r="J600" i="2"/>
  <c r="N599" i="2"/>
  <c r="R600" i="2"/>
  <c r="M600" i="2"/>
  <c r="O599" i="2"/>
  <c r="P600" i="2"/>
  <c r="Q600" i="2"/>
  <c r="N600" i="2"/>
  <c r="O600" i="2"/>
  <c r="D600" i="2"/>
  <c r="C599" i="2"/>
  <c r="B600" i="2"/>
  <c r="K599" i="2"/>
  <c r="Q599" i="2"/>
  <c r="L599" i="2"/>
  <c r="H600" i="2"/>
  <c r="K600" i="2"/>
  <c r="E600" i="2"/>
  <c r="D599" i="2"/>
  <c r="E599" i="2"/>
  <c r="P599" i="2"/>
  <c r="L600" i="2"/>
  <c r="I600" i="2"/>
  <c r="F599" i="2"/>
  <c r="S600" i="2"/>
  <c r="S599" i="2"/>
  <c r="J599" i="2"/>
  <c r="A601" i="2" l="1"/>
  <c r="S601" i="2"/>
  <c r="D601" i="2"/>
  <c r="B601" i="2"/>
  <c r="P601" i="2"/>
  <c r="K601" i="2"/>
  <c r="Q601" i="2"/>
  <c r="H601" i="2"/>
  <c r="C601" i="2"/>
  <c r="L601" i="2"/>
  <c r="J601" i="2"/>
  <c r="R601" i="2"/>
  <c r="E601" i="2"/>
  <c r="N601" i="2"/>
  <c r="I601" i="2"/>
  <c r="F601" i="2"/>
  <c r="O601" i="2"/>
  <c r="M601" i="2"/>
  <c r="A602" i="2" l="1"/>
  <c r="J602" i="2"/>
  <c r="D602" i="2"/>
  <c r="M602" i="2"/>
  <c r="O602" i="2"/>
  <c r="L602" i="2"/>
  <c r="S602" i="2"/>
  <c r="I602" i="2"/>
  <c r="P602" i="2"/>
  <c r="H602" i="2"/>
  <c r="C602" i="2"/>
  <c r="K602" i="2"/>
  <c r="Q602" i="2"/>
  <c r="N602" i="2"/>
  <c r="E602" i="2"/>
  <c r="B602" i="2"/>
  <c r="F602" i="2"/>
  <c r="R602" i="2"/>
  <c r="A603" i="2" l="1"/>
  <c r="Q603" i="2"/>
  <c r="L603" i="2"/>
  <c r="O603" i="2"/>
  <c r="D603" i="2"/>
  <c r="B603" i="2"/>
  <c r="F603" i="2"/>
  <c r="S603" i="2"/>
  <c r="H603" i="2"/>
  <c r="M603" i="2"/>
  <c r="E603" i="2"/>
  <c r="N603" i="2"/>
  <c r="K603" i="2"/>
  <c r="R603" i="2"/>
  <c r="P603" i="2"/>
  <c r="C603" i="2"/>
  <c r="I603" i="2"/>
  <c r="J603" i="2"/>
  <c r="A604" i="2" l="1"/>
  <c r="E604" i="2"/>
  <c r="I604" i="2"/>
  <c r="F604" i="2"/>
  <c r="S604" i="2"/>
  <c r="O604" i="2"/>
  <c r="K604" i="2"/>
  <c r="J604" i="2"/>
  <c r="B604" i="2"/>
  <c r="D604" i="2"/>
  <c r="N604" i="2"/>
  <c r="R604" i="2"/>
  <c r="L604" i="2"/>
  <c r="M604" i="2"/>
  <c r="Q604" i="2"/>
  <c r="H604" i="2"/>
  <c r="C604" i="2"/>
  <c r="P604" i="2"/>
  <c r="A605" i="2" l="1"/>
  <c r="M605" i="2"/>
  <c r="O605" i="2"/>
  <c r="J605" i="2"/>
  <c r="N605" i="2"/>
  <c r="I605" i="2"/>
  <c r="L605" i="2"/>
  <c r="P605" i="2"/>
  <c r="S605" i="2"/>
  <c r="H605" i="2"/>
  <c r="D605" i="2"/>
  <c r="K605" i="2"/>
  <c r="F605" i="2"/>
  <c r="R605" i="2"/>
  <c r="C605" i="2"/>
  <c r="Q605" i="2"/>
  <c r="E605" i="2"/>
  <c r="B605" i="2"/>
  <c r="A606" i="2" l="1"/>
  <c r="M606" i="2"/>
  <c r="E606" i="2"/>
  <c r="B606" i="2"/>
  <c r="P606" i="2"/>
  <c r="C606" i="2"/>
  <c r="L606" i="2"/>
  <c r="H606" i="2"/>
  <c r="O606" i="2"/>
  <c r="J606" i="2"/>
  <c r="F606" i="2"/>
  <c r="I606" i="2"/>
  <c r="N606" i="2"/>
  <c r="K606" i="2"/>
  <c r="D606" i="2"/>
  <c r="S606" i="2"/>
  <c r="Q606" i="2"/>
  <c r="R606" i="2"/>
  <c r="V583" i="2" l="1"/>
  <c r="AB583" i="2"/>
  <c r="AC583" i="2"/>
  <c r="AA583" i="2"/>
  <c r="Y583" i="2"/>
  <c r="U583" i="2"/>
  <c r="AE583" i="2"/>
  <c r="X583" i="2"/>
  <c r="W583" i="2"/>
  <c r="AH583" i="2"/>
  <c r="AD583" i="2"/>
  <c r="Z583" i="2"/>
  <c r="A607" i="2"/>
  <c r="C607" i="2"/>
  <c r="D607" i="2"/>
  <c r="L31" i="3"/>
  <c r="P607" i="2"/>
  <c r="H31" i="3"/>
  <c r="K607" i="2"/>
  <c r="Q31" i="3"/>
  <c r="AI583" i="2"/>
  <c r="H607" i="2"/>
  <c r="J607" i="2"/>
  <c r="M607" i="2"/>
  <c r="M31" i="3"/>
  <c r="D31" i="3"/>
  <c r="F607" i="2"/>
  <c r="R607" i="2"/>
  <c r="E607" i="2"/>
  <c r="N31" i="3"/>
  <c r="B607" i="2"/>
  <c r="F31" i="3"/>
  <c r="K31" i="3"/>
  <c r="I31" i="3"/>
  <c r="O607" i="2"/>
  <c r="J31" i="3"/>
  <c r="N607" i="2"/>
  <c r="L607" i="2"/>
  <c r="E31" i="3"/>
  <c r="I607" i="2"/>
  <c r="AF583" i="2"/>
  <c r="A608" i="2" l="1"/>
  <c r="M608" i="2"/>
  <c r="H608" i="2"/>
  <c r="B32" i="3"/>
  <c r="C608" i="2"/>
  <c r="L608" i="2"/>
  <c r="J608" i="2"/>
  <c r="R31" i="3"/>
  <c r="K608" i="2"/>
  <c r="C32" i="3"/>
  <c r="AJ583" i="2"/>
  <c r="R608" i="2"/>
  <c r="B608" i="2"/>
  <c r="O608" i="2"/>
  <c r="I608" i="2"/>
  <c r="F608" i="2"/>
  <c r="D608" i="2"/>
  <c r="O31" i="3"/>
  <c r="E608" i="2"/>
  <c r="S607" i="2"/>
  <c r="N608" i="2"/>
  <c r="AG583" i="2"/>
  <c r="Q607" i="2"/>
  <c r="Q608" i="2"/>
  <c r="S608" i="2"/>
  <c r="P608" i="2"/>
  <c r="A609" i="2" l="1"/>
  <c r="S31" i="3"/>
  <c r="Q609" i="2"/>
  <c r="J609" i="2"/>
  <c r="P31" i="3"/>
  <c r="R609" i="2"/>
  <c r="K609" i="2"/>
  <c r="L609" i="2"/>
  <c r="C609" i="2"/>
  <c r="D609" i="2"/>
  <c r="M609" i="2"/>
  <c r="O609" i="2"/>
  <c r="I609" i="2"/>
  <c r="E609" i="2"/>
  <c r="H609" i="2"/>
  <c r="S609" i="2"/>
  <c r="N609" i="2"/>
  <c r="F609" i="2"/>
  <c r="P609" i="2"/>
  <c r="C91" i="3" l="1"/>
  <c r="B91" i="3"/>
  <c r="A610" i="2"/>
  <c r="J610" i="2"/>
  <c r="R610" i="2"/>
  <c r="L610" i="2"/>
  <c r="I610" i="2"/>
  <c r="H610" i="2"/>
  <c r="B610" i="2"/>
  <c r="D610" i="2"/>
  <c r="B609" i="2"/>
  <c r="O610" i="2"/>
  <c r="S610" i="2"/>
  <c r="C610" i="2"/>
  <c r="P610" i="2"/>
  <c r="A611" i="2" l="1"/>
  <c r="D611" i="2"/>
  <c r="F610" i="2"/>
  <c r="N611" i="2"/>
  <c r="B611" i="2"/>
  <c r="M610" i="2"/>
  <c r="N610" i="2"/>
  <c r="E610" i="2"/>
  <c r="Q610" i="2"/>
  <c r="K610" i="2"/>
  <c r="A612" i="2" l="1"/>
  <c r="O611" i="2"/>
  <c r="J611" i="2"/>
  <c r="L612" i="2"/>
  <c r="K611" i="2"/>
  <c r="L611" i="2"/>
  <c r="C611" i="2"/>
  <c r="F611" i="2"/>
  <c r="Q612" i="2"/>
  <c r="P611" i="2"/>
  <c r="E612" i="2"/>
  <c r="S612" i="2"/>
  <c r="E611" i="2"/>
  <c r="S611" i="2"/>
  <c r="H611" i="2"/>
  <c r="Q611" i="2"/>
  <c r="I611" i="2"/>
  <c r="R611" i="2"/>
  <c r="F612" i="2"/>
  <c r="M611" i="2"/>
  <c r="A613" i="2" l="1"/>
  <c r="E613" i="2"/>
  <c r="P612" i="2"/>
  <c r="M613" i="2"/>
  <c r="D612" i="2"/>
  <c r="J613" i="2"/>
  <c r="H613" i="2"/>
  <c r="I612" i="2"/>
  <c r="J612" i="2"/>
  <c r="M612" i="2"/>
  <c r="B612" i="2"/>
  <c r="K612" i="2"/>
  <c r="R612" i="2"/>
  <c r="N612" i="2"/>
  <c r="Q613" i="2"/>
  <c r="O612" i="2"/>
  <c r="H612" i="2"/>
  <c r="O613" i="2"/>
  <c r="D613" i="2"/>
  <c r="C612" i="2"/>
  <c r="K613" i="2"/>
  <c r="A614" i="2" l="1"/>
  <c r="E614" i="2"/>
  <c r="J614" i="2"/>
  <c r="I614" i="2"/>
  <c r="B613" i="2"/>
  <c r="C613" i="2"/>
  <c r="O614" i="2"/>
  <c r="P614" i="2"/>
  <c r="C614" i="2"/>
  <c r="Q614" i="2"/>
  <c r="M614" i="2"/>
  <c r="F614" i="2"/>
  <c r="D614" i="2"/>
  <c r="S613" i="2"/>
  <c r="P613" i="2"/>
  <c r="B614" i="2"/>
  <c r="I613" i="2"/>
  <c r="K614" i="2"/>
  <c r="L613" i="2"/>
  <c r="R613" i="2"/>
  <c r="N614" i="2"/>
  <c r="R614" i="2"/>
  <c r="L614" i="2"/>
  <c r="F613" i="2"/>
  <c r="N613" i="2"/>
  <c r="A615" i="2" l="1"/>
  <c r="M615" i="2"/>
  <c r="S615" i="2"/>
  <c r="F615" i="2"/>
  <c r="E615" i="2"/>
  <c r="S614" i="2"/>
  <c r="N615" i="2"/>
  <c r="O615" i="2"/>
  <c r="D615" i="2"/>
  <c r="H615" i="2"/>
  <c r="J615" i="2"/>
  <c r="C615" i="2"/>
  <c r="I615" i="2"/>
  <c r="Q615" i="2"/>
  <c r="B615" i="2"/>
  <c r="R615" i="2"/>
  <c r="H614" i="2"/>
  <c r="K615" i="2"/>
  <c r="L615" i="2"/>
  <c r="P615" i="2"/>
  <c r="A616" i="2" l="1"/>
  <c r="P616" i="2"/>
  <c r="K616" i="2"/>
  <c r="N616" i="2"/>
  <c r="H616" i="2"/>
  <c r="L616" i="2"/>
  <c r="I616" i="2"/>
  <c r="R616" i="2"/>
  <c r="S616" i="2"/>
  <c r="J616" i="2"/>
  <c r="C616" i="2"/>
  <c r="D616" i="2"/>
  <c r="F616" i="2"/>
  <c r="B616" i="2"/>
  <c r="O616" i="2"/>
  <c r="Q616" i="2"/>
  <c r="M616" i="2"/>
  <c r="E616" i="2"/>
  <c r="A617" i="2" l="1"/>
  <c r="L617" i="2"/>
  <c r="C617" i="2"/>
  <c r="R617" i="2"/>
  <c r="E617" i="2"/>
  <c r="Q617" i="2"/>
  <c r="D617" i="2"/>
  <c r="S617" i="2"/>
  <c r="N617" i="2"/>
  <c r="J617" i="2"/>
  <c r="B617" i="2"/>
  <c r="O617" i="2"/>
  <c r="K617" i="2"/>
  <c r="M617" i="2"/>
  <c r="P617" i="2"/>
  <c r="I617" i="2"/>
  <c r="F617" i="2"/>
  <c r="H617" i="2"/>
  <c r="A618" i="2" l="1"/>
  <c r="S618" i="2"/>
  <c r="D618" i="2"/>
  <c r="Q618" i="2"/>
  <c r="C618" i="2"/>
  <c r="H618" i="2"/>
  <c r="E618" i="2"/>
  <c r="L618" i="2"/>
  <c r="B618" i="2"/>
  <c r="M618" i="2"/>
  <c r="I618" i="2"/>
  <c r="R618" i="2"/>
  <c r="P618" i="2"/>
  <c r="N618" i="2"/>
  <c r="O618" i="2"/>
  <c r="F618" i="2"/>
  <c r="K618" i="2"/>
  <c r="J618" i="2"/>
  <c r="A619" i="2" l="1"/>
  <c r="D619" i="2"/>
  <c r="F619" i="2"/>
  <c r="L619" i="2"/>
  <c r="H619" i="2"/>
  <c r="E619" i="2"/>
  <c r="J619" i="2"/>
  <c r="I619" i="2"/>
  <c r="C619" i="2"/>
  <c r="S619" i="2"/>
  <c r="B619" i="2"/>
  <c r="O619" i="2"/>
  <c r="N619" i="2"/>
  <c r="Q619" i="2"/>
  <c r="R619" i="2"/>
  <c r="K619" i="2"/>
  <c r="M619" i="2"/>
  <c r="P619" i="2"/>
  <c r="A620" i="2" l="1"/>
  <c r="E620" i="2"/>
  <c r="C620" i="2"/>
  <c r="L620" i="2"/>
  <c r="R620" i="2"/>
  <c r="J620" i="2"/>
  <c r="K620" i="2"/>
  <c r="D620" i="2"/>
  <c r="B620" i="2"/>
  <c r="P620" i="2"/>
  <c r="I620" i="2"/>
  <c r="N620" i="2"/>
  <c r="F620" i="2"/>
  <c r="Q620" i="2"/>
  <c r="M620" i="2"/>
  <c r="O620" i="2"/>
  <c r="H620" i="2"/>
  <c r="S620" i="2"/>
  <c r="A621" i="2" l="1"/>
  <c r="C621" i="2"/>
  <c r="M621" i="2"/>
  <c r="K621" i="2"/>
  <c r="F621" i="2"/>
  <c r="N621" i="2"/>
  <c r="J621" i="2"/>
  <c r="O621" i="2"/>
  <c r="H621" i="2"/>
  <c r="E621" i="2"/>
  <c r="S621" i="2"/>
  <c r="B621" i="2"/>
  <c r="L621" i="2"/>
  <c r="D621" i="2"/>
  <c r="R621" i="2"/>
  <c r="Q621" i="2"/>
  <c r="I621" i="2"/>
  <c r="P621" i="2"/>
  <c r="A622" i="2" l="1"/>
  <c r="S622" i="2"/>
  <c r="I622" i="2"/>
  <c r="K622" i="2"/>
  <c r="D622" i="2"/>
  <c r="N622" i="2"/>
  <c r="J622" i="2"/>
  <c r="E622" i="2"/>
  <c r="P622" i="2"/>
  <c r="C622" i="2"/>
  <c r="B622" i="2"/>
  <c r="F622" i="2"/>
  <c r="L622" i="2"/>
  <c r="R622" i="2"/>
  <c r="M622" i="2"/>
  <c r="H622" i="2"/>
  <c r="Q622" i="2"/>
  <c r="O622" i="2"/>
  <c r="A623" i="2" l="1"/>
  <c r="J623" i="2"/>
  <c r="O623" i="2"/>
  <c r="F623" i="2"/>
  <c r="P623" i="2"/>
  <c r="R623" i="2"/>
  <c r="H623" i="2"/>
  <c r="I623" i="2"/>
  <c r="Q623" i="2"/>
  <c r="C623" i="2"/>
  <c r="B623" i="2"/>
  <c r="M623" i="2"/>
  <c r="N623" i="2"/>
  <c r="L623" i="2"/>
  <c r="E623" i="2"/>
  <c r="D623" i="2"/>
  <c r="S623" i="2"/>
  <c r="K623" i="2"/>
  <c r="A624" i="2" l="1"/>
  <c r="D624" i="2"/>
  <c r="C624" i="2"/>
  <c r="S624" i="2"/>
  <c r="R624" i="2"/>
  <c r="E624" i="2"/>
  <c r="F624" i="2"/>
  <c r="H624" i="2"/>
  <c r="N624" i="2"/>
  <c r="I624" i="2"/>
  <c r="B624" i="2"/>
  <c r="M624" i="2"/>
  <c r="O624" i="2"/>
  <c r="K624" i="2"/>
  <c r="P624" i="2"/>
  <c r="L624" i="2"/>
  <c r="J624" i="2"/>
  <c r="Q624" i="2"/>
  <c r="A625" i="2" l="1"/>
  <c r="R625" i="2"/>
  <c r="I625" i="2"/>
  <c r="S625" i="2"/>
  <c r="C625" i="2"/>
  <c r="O625" i="2"/>
  <c r="J625" i="2"/>
  <c r="L625" i="2"/>
  <c r="K625" i="2"/>
  <c r="B625" i="2"/>
  <c r="P625" i="2"/>
  <c r="N625" i="2"/>
  <c r="D625" i="2"/>
  <c r="Q625" i="2"/>
  <c r="E625" i="2"/>
  <c r="H625" i="2"/>
  <c r="M625" i="2"/>
  <c r="F625" i="2"/>
  <c r="A626" i="2" l="1"/>
  <c r="Q626" i="2"/>
  <c r="L626" i="2"/>
  <c r="K626" i="2"/>
  <c r="H626" i="2"/>
  <c r="B626" i="2"/>
  <c r="O626" i="2"/>
  <c r="C626" i="2"/>
  <c r="S626" i="2"/>
  <c r="E626" i="2"/>
  <c r="D626" i="2"/>
  <c r="I626" i="2"/>
  <c r="J626" i="2"/>
  <c r="N626" i="2"/>
  <c r="M626" i="2"/>
  <c r="F626" i="2"/>
  <c r="R626" i="2"/>
  <c r="P626" i="2"/>
  <c r="A627" i="2" l="1"/>
  <c r="M627" i="2"/>
  <c r="B627" i="2"/>
  <c r="F627" i="2"/>
  <c r="E627" i="2"/>
  <c r="I627" i="2"/>
  <c r="Q627" i="2"/>
  <c r="H627" i="2"/>
  <c r="L627" i="2"/>
  <c r="N627" i="2"/>
  <c r="S627" i="2"/>
  <c r="C627" i="2"/>
  <c r="P627" i="2"/>
  <c r="J627" i="2"/>
  <c r="D627" i="2"/>
  <c r="K627" i="2"/>
  <c r="O627" i="2"/>
  <c r="R627" i="2"/>
  <c r="A628" i="2" l="1"/>
  <c r="L628" i="2"/>
  <c r="M628" i="2"/>
  <c r="E628" i="2"/>
  <c r="O628" i="2"/>
  <c r="K628" i="2"/>
  <c r="C628" i="2"/>
  <c r="Q628" i="2"/>
  <c r="I628" i="2"/>
  <c r="H628" i="2"/>
  <c r="B628" i="2"/>
  <c r="J628" i="2"/>
  <c r="P628" i="2"/>
  <c r="S628" i="2"/>
  <c r="N628" i="2"/>
  <c r="D628" i="2"/>
  <c r="F628" i="2"/>
  <c r="R628" i="2"/>
  <c r="A629" i="2" l="1"/>
  <c r="K629" i="2"/>
  <c r="S629" i="2"/>
  <c r="I629" i="2"/>
  <c r="Q629" i="2"/>
  <c r="O629" i="2"/>
  <c r="L629" i="2"/>
  <c r="F629" i="2"/>
  <c r="B629" i="2"/>
  <c r="M629" i="2"/>
  <c r="R629" i="2"/>
  <c r="D629" i="2"/>
  <c r="E629" i="2"/>
  <c r="H629" i="2"/>
  <c r="N629" i="2"/>
  <c r="C629" i="2"/>
  <c r="P629" i="2"/>
  <c r="J629" i="2"/>
  <c r="A630" i="2" l="1"/>
  <c r="Q630" i="2"/>
  <c r="X607" i="2" l="1"/>
  <c r="AH607" i="2"/>
  <c r="A631" i="2"/>
  <c r="Q32" i="3"/>
  <c r="D630" i="2"/>
  <c r="C630" i="2"/>
  <c r="N630" i="2"/>
  <c r="J630" i="2"/>
  <c r="L630" i="2"/>
  <c r="E630" i="2"/>
  <c r="N631" i="2"/>
  <c r="B631" i="2"/>
  <c r="P630" i="2"/>
  <c r="F631" i="2"/>
  <c r="S631" i="2"/>
  <c r="K630" i="2"/>
  <c r="R631" i="2"/>
  <c r="I630" i="2"/>
  <c r="E631" i="2"/>
  <c r="B630" i="2"/>
  <c r="H630" i="2"/>
  <c r="I631" i="2"/>
  <c r="Q631" i="2"/>
  <c r="M630" i="2"/>
  <c r="R630" i="2"/>
  <c r="S630" i="2"/>
  <c r="F630" i="2"/>
  <c r="O630" i="2"/>
  <c r="AJ607" i="2"/>
  <c r="U607" i="2" l="1"/>
  <c r="AC607" i="2"/>
  <c r="AB607" i="2"/>
  <c r="AA607" i="2"/>
  <c r="W607" i="2"/>
  <c r="AD607" i="2"/>
  <c r="Z607" i="2"/>
  <c r="V607" i="2"/>
  <c r="Y607" i="2"/>
  <c r="AE607" i="2"/>
  <c r="A632" i="2"/>
  <c r="K632" i="2"/>
  <c r="K631" i="2"/>
  <c r="L32" i="3"/>
  <c r="J32" i="3"/>
  <c r="B632" i="2"/>
  <c r="O632" i="2"/>
  <c r="H32" i="3"/>
  <c r="C631" i="2"/>
  <c r="D631" i="2"/>
  <c r="F632" i="2"/>
  <c r="M632" i="2"/>
  <c r="M631" i="2"/>
  <c r="R632" i="2"/>
  <c r="Q632" i="2"/>
  <c r="I32" i="3"/>
  <c r="P631" i="2"/>
  <c r="K32" i="3"/>
  <c r="H632" i="2"/>
  <c r="J632" i="2"/>
  <c r="O631" i="2"/>
  <c r="N32" i="3"/>
  <c r="E32" i="3"/>
  <c r="L631" i="2"/>
  <c r="C632" i="2"/>
  <c r="AI607" i="2"/>
  <c r="H631" i="2"/>
  <c r="S32" i="3"/>
  <c r="S632" i="2"/>
  <c r="M32" i="3"/>
  <c r="D32" i="3"/>
  <c r="B33" i="3"/>
  <c r="P632" i="2"/>
  <c r="L632" i="2"/>
  <c r="AG607" i="2"/>
  <c r="I632" i="2"/>
  <c r="J631" i="2"/>
  <c r="E632" i="2"/>
  <c r="N632" i="2"/>
  <c r="D632" i="2"/>
  <c r="F32" i="3"/>
  <c r="C92" i="3" l="1"/>
  <c r="A633" i="2"/>
  <c r="R633" i="2"/>
  <c r="S633" i="2"/>
  <c r="C633" i="2"/>
  <c r="O633" i="2"/>
  <c r="P32" i="3"/>
  <c r="D633" i="2"/>
  <c r="AF607" i="2"/>
  <c r="H633" i="2"/>
  <c r="E633" i="2"/>
  <c r="N633" i="2"/>
  <c r="M633" i="2"/>
  <c r="P633" i="2"/>
  <c r="F633" i="2"/>
  <c r="J633" i="2"/>
  <c r="R32" i="3"/>
  <c r="L633" i="2"/>
  <c r="C33" i="3"/>
  <c r="K633" i="2"/>
  <c r="I633" i="2"/>
  <c r="Q633" i="2"/>
  <c r="B633" i="2"/>
  <c r="B92" i="3" l="1"/>
  <c r="A634" i="2"/>
  <c r="S634" i="2"/>
  <c r="O634" i="2"/>
  <c r="E634" i="2"/>
  <c r="K634" i="2"/>
  <c r="N634" i="2"/>
  <c r="O32" i="3"/>
  <c r="A635" i="2" l="1"/>
  <c r="J634" i="2"/>
  <c r="R635" i="2"/>
  <c r="L634" i="2"/>
  <c r="P634" i="2"/>
  <c r="D634" i="2"/>
  <c r="B635" i="2"/>
  <c r="S635" i="2"/>
  <c r="M634" i="2"/>
  <c r="P635" i="2"/>
  <c r="I635" i="2"/>
  <c r="H635" i="2"/>
  <c r="L635" i="2"/>
  <c r="B634" i="2"/>
  <c r="H634" i="2"/>
  <c r="M635" i="2"/>
  <c r="O635" i="2"/>
  <c r="C634" i="2"/>
  <c r="D635" i="2"/>
  <c r="N635" i="2"/>
  <c r="I634" i="2"/>
  <c r="C635" i="2"/>
  <c r="K635" i="2"/>
  <c r="F635" i="2"/>
  <c r="E635" i="2"/>
  <c r="Q634" i="2"/>
  <c r="R634" i="2"/>
  <c r="F634" i="2"/>
  <c r="A636" i="2" l="1"/>
  <c r="N636" i="2"/>
  <c r="P636" i="2"/>
  <c r="Q635" i="2"/>
  <c r="F636" i="2"/>
  <c r="E636" i="2"/>
  <c r="I636" i="2"/>
  <c r="Q636" i="2"/>
  <c r="J636" i="2"/>
  <c r="S636" i="2"/>
  <c r="K636" i="2"/>
  <c r="C636" i="2"/>
  <c r="J635" i="2"/>
  <c r="O636" i="2"/>
  <c r="R636" i="2"/>
  <c r="L636" i="2"/>
  <c r="B636" i="2"/>
  <c r="H636" i="2"/>
  <c r="D636" i="2"/>
  <c r="M636" i="2"/>
  <c r="A637" i="2" l="1"/>
  <c r="H637" i="2"/>
  <c r="E637" i="2"/>
  <c r="L637" i="2"/>
  <c r="C637" i="2"/>
  <c r="R637" i="2"/>
  <c r="J637" i="2"/>
  <c r="P637" i="2"/>
  <c r="S637" i="2"/>
  <c r="B637" i="2"/>
  <c r="I637" i="2"/>
  <c r="K637" i="2"/>
  <c r="D637" i="2"/>
  <c r="Q637" i="2"/>
  <c r="M637" i="2"/>
  <c r="N637" i="2"/>
  <c r="O637" i="2"/>
  <c r="F637" i="2"/>
  <c r="A638" i="2" l="1"/>
  <c r="R638" i="2"/>
  <c r="M638" i="2"/>
  <c r="H638" i="2"/>
  <c r="O638" i="2"/>
  <c r="F638" i="2"/>
  <c r="Q638" i="2"/>
  <c r="E638" i="2"/>
  <c r="J638" i="2"/>
  <c r="N638" i="2"/>
  <c r="B638" i="2"/>
  <c r="P638" i="2"/>
  <c r="D638" i="2"/>
  <c r="S638" i="2"/>
  <c r="C638" i="2"/>
  <c r="I638" i="2"/>
  <c r="L638" i="2"/>
  <c r="K638" i="2"/>
  <c r="A639" i="2" l="1"/>
  <c r="I639" i="2"/>
  <c r="R639" i="2"/>
  <c r="C639" i="2"/>
  <c r="O639" i="2"/>
  <c r="L639" i="2"/>
  <c r="F639" i="2"/>
  <c r="E639" i="2"/>
  <c r="N639" i="2"/>
  <c r="D639" i="2"/>
  <c r="Q639" i="2"/>
  <c r="P639" i="2"/>
  <c r="S639" i="2"/>
  <c r="H639" i="2"/>
  <c r="K639" i="2"/>
  <c r="M639" i="2"/>
  <c r="J639" i="2"/>
  <c r="B639" i="2"/>
  <c r="A640" i="2" l="1"/>
  <c r="D640" i="2"/>
  <c r="E640" i="2"/>
  <c r="R640" i="2"/>
  <c r="H640" i="2"/>
  <c r="Q640" i="2"/>
  <c r="B640" i="2"/>
  <c r="N640" i="2"/>
  <c r="M640" i="2"/>
  <c r="F640" i="2"/>
  <c r="K640" i="2"/>
  <c r="J640" i="2"/>
  <c r="S640" i="2"/>
  <c r="L640" i="2"/>
  <c r="O640" i="2"/>
  <c r="I640" i="2"/>
  <c r="P640" i="2"/>
  <c r="C640" i="2"/>
  <c r="A641" i="2" l="1"/>
  <c r="Q641" i="2"/>
  <c r="D641" i="2"/>
  <c r="M641" i="2"/>
  <c r="B641" i="2"/>
  <c r="J641" i="2"/>
  <c r="R641" i="2"/>
  <c r="P641" i="2"/>
  <c r="L641" i="2"/>
  <c r="I641" i="2"/>
  <c r="K641" i="2"/>
  <c r="C641" i="2"/>
  <c r="F641" i="2"/>
  <c r="S641" i="2"/>
  <c r="E641" i="2"/>
  <c r="H641" i="2"/>
  <c r="O641" i="2"/>
  <c r="N641" i="2"/>
  <c r="A642" i="2" l="1"/>
  <c r="C642" i="2"/>
  <c r="J642" i="2"/>
  <c r="R642" i="2"/>
  <c r="D642" i="2"/>
  <c r="B642" i="2"/>
  <c r="E642" i="2"/>
  <c r="L642" i="2"/>
  <c r="H642" i="2"/>
  <c r="M642" i="2"/>
  <c r="P642" i="2"/>
  <c r="I642" i="2"/>
  <c r="O642" i="2"/>
  <c r="F642" i="2"/>
  <c r="K642" i="2"/>
  <c r="N642" i="2"/>
  <c r="S642" i="2"/>
  <c r="Q642" i="2"/>
  <c r="A643" i="2" l="1"/>
  <c r="K643" i="2"/>
  <c r="B643" i="2"/>
  <c r="L643" i="2"/>
  <c r="R643" i="2"/>
  <c r="I643" i="2"/>
  <c r="H643" i="2"/>
  <c r="F643" i="2"/>
  <c r="P643" i="2"/>
  <c r="O643" i="2"/>
  <c r="E643" i="2"/>
  <c r="J643" i="2"/>
  <c r="M643" i="2"/>
  <c r="S643" i="2"/>
  <c r="Q643" i="2"/>
  <c r="C643" i="2"/>
  <c r="N643" i="2"/>
  <c r="D643" i="2"/>
  <c r="A644" i="2" l="1"/>
  <c r="L644" i="2"/>
  <c r="I644" i="2"/>
  <c r="N644" i="2"/>
  <c r="F644" i="2"/>
  <c r="D644" i="2"/>
  <c r="M644" i="2"/>
  <c r="K644" i="2"/>
  <c r="C644" i="2"/>
  <c r="R644" i="2"/>
  <c r="B644" i="2"/>
  <c r="S644" i="2"/>
  <c r="P644" i="2"/>
  <c r="E644" i="2"/>
  <c r="O644" i="2"/>
  <c r="Q644" i="2"/>
  <c r="H644" i="2"/>
  <c r="J644" i="2"/>
  <c r="A645" i="2" l="1"/>
  <c r="R645" i="2"/>
  <c r="I645" i="2"/>
  <c r="B645" i="2"/>
  <c r="F645" i="2"/>
  <c r="S645" i="2"/>
  <c r="D645" i="2"/>
  <c r="O645" i="2"/>
  <c r="H645" i="2"/>
  <c r="Q645" i="2"/>
  <c r="E645" i="2"/>
  <c r="C645" i="2"/>
  <c r="K645" i="2"/>
  <c r="M645" i="2"/>
  <c r="N645" i="2"/>
  <c r="J645" i="2"/>
  <c r="L645" i="2"/>
  <c r="P645" i="2"/>
  <c r="A646" i="2" l="1"/>
  <c r="Q646" i="2"/>
  <c r="D646" i="2"/>
  <c r="B646" i="2"/>
  <c r="S646" i="2"/>
  <c r="R646" i="2"/>
  <c r="K646" i="2"/>
  <c r="H646" i="2"/>
  <c r="F646" i="2"/>
  <c r="E646" i="2"/>
  <c r="C646" i="2"/>
  <c r="O646" i="2"/>
  <c r="I646" i="2"/>
  <c r="M646" i="2"/>
  <c r="J646" i="2"/>
  <c r="L646" i="2"/>
  <c r="N646" i="2"/>
  <c r="P646" i="2"/>
  <c r="A647" i="2" l="1"/>
  <c r="L647" i="2"/>
  <c r="R647" i="2"/>
  <c r="O647" i="2"/>
  <c r="N647" i="2"/>
  <c r="S647" i="2"/>
  <c r="E647" i="2"/>
  <c r="H647" i="2"/>
  <c r="I647" i="2"/>
  <c r="P647" i="2"/>
  <c r="M647" i="2"/>
  <c r="J647" i="2"/>
  <c r="D647" i="2"/>
  <c r="C647" i="2"/>
  <c r="F647" i="2"/>
  <c r="K647" i="2"/>
  <c r="Q647" i="2"/>
  <c r="B647" i="2"/>
  <c r="A648" i="2" l="1"/>
  <c r="N648" i="2"/>
  <c r="P648" i="2"/>
  <c r="J648" i="2"/>
  <c r="D648" i="2"/>
  <c r="C648" i="2"/>
  <c r="L648" i="2"/>
  <c r="E648" i="2"/>
  <c r="S648" i="2"/>
  <c r="H648" i="2"/>
  <c r="K648" i="2"/>
  <c r="I648" i="2"/>
  <c r="M648" i="2"/>
  <c r="B648" i="2"/>
  <c r="O648" i="2"/>
  <c r="Q648" i="2"/>
  <c r="F648" i="2"/>
  <c r="R648" i="2"/>
  <c r="A649" i="2" l="1"/>
  <c r="K649" i="2"/>
  <c r="F649" i="2"/>
  <c r="L649" i="2"/>
  <c r="S649" i="2"/>
  <c r="H649" i="2"/>
  <c r="D649" i="2"/>
  <c r="E649" i="2"/>
  <c r="B649" i="2"/>
  <c r="O649" i="2"/>
  <c r="R649" i="2"/>
  <c r="M649" i="2"/>
  <c r="J649" i="2"/>
  <c r="Q649" i="2"/>
  <c r="I649" i="2"/>
  <c r="N649" i="2"/>
  <c r="P649" i="2"/>
  <c r="C649" i="2"/>
  <c r="A650" i="2" l="1"/>
  <c r="D650" i="2"/>
  <c r="K650" i="2"/>
  <c r="R650" i="2"/>
  <c r="N650" i="2"/>
  <c r="I650" i="2"/>
  <c r="H650" i="2"/>
  <c r="E650" i="2"/>
  <c r="J650" i="2"/>
  <c r="Q650" i="2"/>
  <c r="P650" i="2"/>
  <c r="B650" i="2"/>
  <c r="M650" i="2"/>
  <c r="O650" i="2"/>
  <c r="C650" i="2"/>
  <c r="L650" i="2"/>
  <c r="F650" i="2"/>
  <c r="S650" i="2"/>
  <c r="A651" i="2" l="1"/>
  <c r="F651" i="2"/>
  <c r="I651" i="2"/>
  <c r="H651" i="2"/>
  <c r="R651" i="2"/>
  <c r="J651" i="2"/>
  <c r="O651" i="2"/>
  <c r="P651" i="2"/>
  <c r="D651" i="2"/>
  <c r="C651" i="2"/>
  <c r="K651" i="2"/>
  <c r="S651" i="2"/>
  <c r="Q651" i="2"/>
  <c r="M651" i="2"/>
  <c r="N651" i="2"/>
  <c r="L651" i="2"/>
  <c r="B651" i="2"/>
  <c r="E651" i="2"/>
  <c r="A652" i="2" l="1"/>
  <c r="S652" i="2"/>
  <c r="D652" i="2"/>
  <c r="O652" i="2"/>
  <c r="I652" i="2"/>
  <c r="R652" i="2"/>
  <c r="C652" i="2"/>
  <c r="N652" i="2"/>
  <c r="P652" i="2"/>
  <c r="H652" i="2"/>
  <c r="M652" i="2"/>
  <c r="Q652" i="2"/>
  <c r="J652" i="2"/>
  <c r="F652" i="2"/>
  <c r="B652" i="2"/>
  <c r="E652" i="2"/>
  <c r="K652" i="2"/>
  <c r="L652" i="2"/>
  <c r="A653" i="2" l="1"/>
  <c r="O653" i="2"/>
  <c r="P653" i="2"/>
  <c r="S653" i="2"/>
  <c r="C653" i="2"/>
  <c r="Q653" i="2"/>
  <c r="M653" i="2"/>
  <c r="D653" i="2"/>
  <c r="N653" i="2"/>
  <c r="E653" i="2"/>
  <c r="K653" i="2"/>
  <c r="H653" i="2"/>
  <c r="J653" i="2"/>
  <c r="L653" i="2"/>
  <c r="F653" i="2"/>
  <c r="R653" i="2"/>
  <c r="I653" i="2"/>
  <c r="B653" i="2"/>
  <c r="A654" i="2" l="1"/>
  <c r="S654" i="2"/>
  <c r="D654" i="2"/>
  <c r="H654" i="2"/>
  <c r="B654" i="2"/>
  <c r="Q654" i="2"/>
  <c r="P654" i="2"/>
  <c r="M654" i="2"/>
  <c r="O654" i="2"/>
  <c r="F654" i="2"/>
  <c r="E654" i="2"/>
  <c r="N654" i="2"/>
  <c r="J654" i="2"/>
  <c r="R654" i="2"/>
  <c r="C654" i="2"/>
  <c r="I654" i="2"/>
  <c r="K654" i="2"/>
  <c r="L654" i="2"/>
  <c r="V631" i="2" l="1"/>
  <c r="AD631" i="2"/>
  <c r="Z631" i="2"/>
  <c r="Y631" i="2"/>
  <c r="AE631" i="2"/>
  <c r="AA631" i="2"/>
  <c r="AB631" i="2"/>
  <c r="X631" i="2"/>
  <c r="W631" i="2"/>
  <c r="AC631" i="2"/>
  <c r="AH631" i="2"/>
  <c r="U631" i="2"/>
  <c r="A655" i="2"/>
  <c r="J655" i="2"/>
  <c r="H33" i="3"/>
  <c r="F33" i="3"/>
  <c r="M655" i="2"/>
  <c r="Q655" i="2"/>
  <c r="D33" i="3"/>
  <c r="E33" i="3"/>
  <c r="I33" i="3"/>
  <c r="D655" i="2"/>
  <c r="AG631" i="2"/>
  <c r="M33" i="3"/>
  <c r="N33" i="3"/>
  <c r="Q33" i="3"/>
  <c r="J33" i="3"/>
  <c r="S655" i="2"/>
  <c r="K655" i="2"/>
  <c r="K33" i="3"/>
  <c r="L33" i="3"/>
  <c r="AJ631" i="2"/>
  <c r="A656" i="2" l="1"/>
  <c r="I655" i="2"/>
  <c r="C656" i="2"/>
  <c r="E655" i="2"/>
  <c r="P655" i="2"/>
  <c r="F655" i="2"/>
  <c r="E656" i="2"/>
  <c r="AI631" i="2"/>
  <c r="AF631" i="2"/>
  <c r="C655" i="2"/>
  <c r="B656" i="2"/>
  <c r="P33" i="3"/>
  <c r="S33" i="3"/>
  <c r="O655" i="2"/>
  <c r="L655" i="2"/>
  <c r="Q656" i="2"/>
  <c r="N655" i="2"/>
  <c r="R655" i="2"/>
  <c r="L656" i="2"/>
  <c r="H655" i="2"/>
  <c r="J656" i="2"/>
  <c r="B655" i="2"/>
  <c r="S656" i="2"/>
  <c r="B93" i="3" l="1"/>
  <c r="C93" i="3"/>
  <c r="A657" i="2"/>
  <c r="F656" i="2"/>
  <c r="D656" i="2"/>
  <c r="B34" i="3"/>
  <c r="M657" i="2"/>
  <c r="R33" i="3"/>
  <c r="M656" i="2"/>
  <c r="H656" i="2"/>
  <c r="I656" i="2"/>
  <c r="H657" i="2"/>
  <c r="K656" i="2"/>
  <c r="E657" i="2"/>
  <c r="S657" i="2"/>
  <c r="O33" i="3"/>
  <c r="R656" i="2"/>
  <c r="P656" i="2"/>
  <c r="C657" i="2"/>
  <c r="J657" i="2"/>
  <c r="D657" i="2"/>
  <c r="O656" i="2"/>
  <c r="C34" i="3"/>
  <c r="N656" i="2"/>
  <c r="P657" i="2"/>
  <c r="A658" i="2" l="1"/>
  <c r="K657" i="2"/>
  <c r="I658" i="2"/>
  <c r="O658" i="2"/>
  <c r="H658" i="2"/>
  <c r="L657" i="2"/>
  <c r="M658" i="2"/>
  <c r="S658" i="2"/>
  <c r="R657" i="2"/>
  <c r="O657" i="2"/>
  <c r="N658" i="2"/>
  <c r="B658" i="2"/>
  <c r="J658" i="2"/>
  <c r="R658" i="2"/>
  <c r="F657" i="2"/>
  <c r="P658" i="2"/>
  <c r="Q657" i="2"/>
  <c r="K658" i="2"/>
  <c r="E658" i="2"/>
  <c r="N657" i="2"/>
  <c r="B657" i="2"/>
  <c r="F658" i="2"/>
  <c r="I657" i="2"/>
  <c r="A659" i="2" l="1"/>
  <c r="C658" i="2"/>
  <c r="L658" i="2"/>
  <c r="F659" i="2"/>
  <c r="M659" i="2"/>
  <c r="I659" i="2"/>
  <c r="Q659" i="2"/>
  <c r="R659" i="2"/>
  <c r="D658" i="2"/>
  <c r="Q658" i="2"/>
  <c r="N659" i="2"/>
  <c r="J659" i="2"/>
  <c r="H659" i="2"/>
  <c r="E659" i="2"/>
  <c r="A660" i="2" l="1"/>
  <c r="I660" i="2"/>
  <c r="Q660" i="2"/>
  <c r="P659" i="2"/>
  <c r="K660" i="2"/>
  <c r="D659" i="2"/>
  <c r="L660" i="2"/>
  <c r="O660" i="2"/>
  <c r="K659" i="2"/>
  <c r="B659" i="2"/>
  <c r="M660" i="2"/>
  <c r="E660" i="2"/>
  <c r="R660" i="2"/>
  <c r="H660" i="2"/>
  <c r="C660" i="2"/>
  <c r="S659" i="2"/>
  <c r="L659" i="2"/>
  <c r="N660" i="2"/>
  <c r="O659" i="2"/>
  <c r="B660" i="2"/>
  <c r="S660" i="2"/>
  <c r="J660" i="2"/>
  <c r="C659" i="2"/>
  <c r="F660" i="2"/>
  <c r="A661" i="2" l="1"/>
  <c r="O661" i="2"/>
  <c r="D661" i="2"/>
  <c r="D660" i="2"/>
  <c r="C661" i="2"/>
  <c r="P660" i="2"/>
  <c r="J661" i="2"/>
  <c r="L661" i="2"/>
  <c r="H661" i="2"/>
  <c r="S661" i="2"/>
  <c r="P661" i="2"/>
  <c r="M661" i="2"/>
  <c r="E661" i="2"/>
  <c r="I661" i="2"/>
  <c r="B661" i="2"/>
  <c r="K661" i="2"/>
  <c r="R661" i="2"/>
  <c r="F661" i="2"/>
  <c r="N661" i="2"/>
  <c r="Q661" i="2"/>
  <c r="A662" i="2" l="1"/>
  <c r="S662" i="2"/>
  <c r="L662" i="2"/>
  <c r="F662" i="2"/>
  <c r="I662" i="2"/>
  <c r="D662" i="2"/>
  <c r="Q662" i="2"/>
  <c r="R662" i="2"/>
  <c r="N662" i="2"/>
  <c r="M662" i="2"/>
  <c r="K662" i="2"/>
  <c r="B662" i="2"/>
  <c r="J662" i="2"/>
  <c r="H662" i="2"/>
  <c r="P662" i="2"/>
  <c r="O662" i="2"/>
  <c r="C662" i="2"/>
  <c r="E662" i="2"/>
  <c r="A663" i="2" l="1"/>
  <c r="Q663" i="2"/>
  <c r="S663" i="2"/>
  <c r="C663" i="2"/>
  <c r="F663" i="2"/>
  <c r="E663" i="2"/>
  <c r="K663" i="2"/>
  <c r="J663" i="2"/>
  <c r="B663" i="2"/>
  <c r="P663" i="2"/>
  <c r="M663" i="2"/>
  <c r="I663" i="2"/>
  <c r="H663" i="2"/>
  <c r="O663" i="2"/>
  <c r="R663" i="2"/>
  <c r="L663" i="2"/>
  <c r="D663" i="2"/>
  <c r="N663" i="2"/>
  <c r="A664" i="2" l="1"/>
  <c r="J664" i="2"/>
  <c r="Q664" i="2"/>
  <c r="O664" i="2"/>
  <c r="I664" i="2"/>
  <c r="P664" i="2"/>
  <c r="H664" i="2"/>
  <c r="D664" i="2"/>
  <c r="L664" i="2"/>
  <c r="R664" i="2"/>
  <c r="E664" i="2"/>
  <c r="K664" i="2"/>
  <c r="S664" i="2"/>
  <c r="C664" i="2"/>
  <c r="N664" i="2"/>
  <c r="M664" i="2"/>
  <c r="F664" i="2"/>
  <c r="B664" i="2"/>
  <c r="A665" i="2" l="1"/>
  <c r="O665" i="2"/>
  <c r="P665" i="2"/>
  <c r="Q665" i="2"/>
  <c r="N665" i="2"/>
  <c r="C665" i="2"/>
  <c r="E665" i="2"/>
  <c r="H665" i="2"/>
  <c r="R665" i="2"/>
  <c r="K665" i="2"/>
  <c r="I665" i="2"/>
  <c r="F665" i="2"/>
  <c r="L665" i="2"/>
  <c r="J665" i="2"/>
  <c r="B665" i="2"/>
  <c r="D665" i="2"/>
  <c r="M665" i="2"/>
  <c r="S665" i="2"/>
  <c r="A666" i="2" l="1"/>
  <c r="Q666" i="2"/>
  <c r="J666" i="2"/>
  <c r="P666" i="2"/>
  <c r="R666" i="2"/>
  <c r="D666" i="2"/>
  <c r="M666" i="2"/>
  <c r="L666" i="2"/>
  <c r="K666" i="2"/>
  <c r="S666" i="2"/>
  <c r="I666" i="2"/>
  <c r="B666" i="2"/>
  <c r="C666" i="2"/>
  <c r="O666" i="2"/>
  <c r="E666" i="2"/>
  <c r="F666" i="2"/>
  <c r="H666" i="2"/>
  <c r="N666" i="2"/>
  <c r="A667" i="2" l="1"/>
  <c r="F667" i="2"/>
  <c r="L667" i="2"/>
  <c r="D667" i="2"/>
  <c r="I667" i="2"/>
  <c r="S667" i="2"/>
  <c r="K667" i="2"/>
  <c r="R667" i="2"/>
  <c r="O667" i="2"/>
  <c r="J667" i="2"/>
  <c r="M667" i="2"/>
  <c r="Q667" i="2"/>
  <c r="N667" i="2"/>
  <c r="P667" i="2"/>
  <c r="C667" i="2"/>
  <c r="H667" i="2"/>
  <c r="B667" i="2"/>
  <c r="E667" i="2"/>
  <c r="A668" i="2" l="1"/>
  <c r="F668" i="2"/>
  <c r="S668" i="2"/>
  <c r="E668" i="2"/>
  <c r="J668" i="2"/>
  <c r="H668" i="2"/>
  <c r="M668" i="2"/>
  <c r="P668" i="2"/>
  <c r="R668" i="2"/>
  <c r="C668" i="2"/>
  <c r="B668" i="2"/>
  <c r="O668" i="2"/>
  <c r="I668" i="2"/>
  <c r="N668" i="2"/>
  <c r="D668" i="2"/>
  <c r="Q668" i="2"/>
  <c r="L668" i="2"/>
  <c r="K668" i="2"/>
  <c r="A669" i="2" l="1"/>
  <c r="C669" i="2"/>
  <c r="H669" i="2"/>
  <c r="L669" i="2"/>
  <c r="R669" i="2"/>
  <c r="P669" i="2"/>
  <c r="N669" i="2"/>
  <c r="K669" i="2"/>
  <c r="B669" i="2"/>
  <c r="E669" i="2"/>
  <c r="M669" i="2"/>
  <c r="F669" i="2"/>
  <c r="D669" i="2"/>
  <c r="S669" i="2"/>
  <c r="Q669" i="2"/>
  <c r="J669" i="2"/>
  <c r="I669" i="2"/>
  <c r="O669" i="2"/>
  <c r="A670" i="2" l="1"/>
  <c r="B670" i="2"/>
  <c r="E670" i="2"/>
  <c r="Q670" i="2"/>
  <c r="M670" i="2"/>
  <c r="H670" i="2"/>
  <c r="F670" i="2"/>
  <c r="C670" i="2"/>
  <c r="S670" i="2"/>
  <c r="O670" i="2"/>
  <c r="L670" i="2"/>
  <c r="R670" i="2"/>
  <c r="A671" i="2" l="1"/>
  <c r="M671" i="2"/>
  <c r="D670" i="2"/>
  <c r="C671" i="2"/>
  <c r="I670" i="2"/>
  <c r="J670" i="2"/>
  <c r="K670" i="2"/>
  <c r="P670" i="2"/>
  <c r="N670" i="2"/>
  <c r="A672" i="2" l="1"/>
  <c r="K671" i="2"/>
  <c r="K672" i="2"/>
  <c r="Q671" i="2"/>
  <c r="E671" i="2"/>
  <c r="S671" i="2"/>
  <c r="P671" i="2"/>
  <c r="B671" i="2"/>
  <c r="D671" i="2"/>
  <c r="R671" i="2"/>
  <c r="F671" i="2"/>
  <c r="H671" i="2"/>
  <c r="L671" i="2"/>
  <c r="N671" i="2"/>
  <c r="O671" i="2"/>
  <c r="I671" i="2"/>
  <c r="J671" i="2"/>
  <c r="A673" i="2" l="1"/>
  <c r="M673" i="2"/>
  <c r="O672" i="2"/>
  <c r="R673" i="2"/>
  <c r="D673" i="2"/>
  <c r="C672" i="2"/>
  <c r="R672" i="2"/>
  <c r="B673" i="2"/>
  <c r="S673" i="2"/>
  <c r="S672" i="2"/>
  <c r="P673" i="2"/>
  <c r="I673" i="2"/>
  <c r="D672" i="2"/>
  <c r="J672" i="2"/>
  <c r="H673" i="2"/>
  <c r="C673" i="2"/>
  <c r="L673" i="2"/>
  <c r="E673" i="2"/>
  <c r="F673" i="2"/>
  <c r="B672" i="2"/>
  <c r="N673" i="2"/>
  <c r="H672" i="2"/>
  <c r="N672" i="2"/>
  <c r="Q673" i="2"/>
  <c r="M672" i="2"/>
  <c r="L672" i="2"/>
  <c r="O673" i="2"/>
  <c r="E672" i="2"/>
  <c r="K673" i="2"/>
  <c r="F672" i="2"/>
  <c r="Q672" i="2"/>
  <c r="I672" i="2"/>
  <c r="J673" i="2"/>
  <c r="P672" i="2"/>
  <c r="A674" i="2" l="1"/>
  <c r="B674" i="2"/>
  <c r="O674" i="2"/>
  <c r="K674" i="2"/>
  <c r="N674" i="2"/>
  <c r="L674" i="2"/>
  <c r="Q674" i="2"/>
  <c r="I674" i="2"/>
  <c r="S674" i="2"/>
  <c r="J674" i="2"/>
  <c r="H674" i="2"/>
  <c r="R674" i="2"/>
  <c r="F674" i="2"/>
  <c r="P674" i="2"/>
  <c r="C674" i="2"/>
  <c r="M674" i="2"/>
  <c r="D674" i="2"/>
  <c r="E674" i="2"/>
  <c r="A675" i="2" l="1"/>
  <c r="O675" i="2"/>
  <c r="F675" i="2"/>
  <c r="K675" i="2"/>
  <c r="J675" i="2"/>
  <c r="B675" i="2"/>
  <c r="M675" i="2"/>
  <c r="S675" i="2"/>
  <c r="N675" i="2"/>
  <c r="I675" i="2"/>
  <c r="C675" i="2"/>
  <c r="P675" i="2"/>
  <c r="E675" i="2"/>
  <c r="Q675" i="2"/>
  <c r="R675" i="2"/>
  <c r="H675" i="2"/>
  <c r="L675" i="2"/>
  <c r="D675" i="2"/>
  <c r="A676" i="2" l="1"/>
  <c r="L676" i="2"/>
  <c r="B676" i="2"/>
  <c r="C676" i="2"/>
  <c r="I676" i="2"/>
  <c r="H676" i="2"/>
  <c r="N676" i="2"/>
  <c r="F676" i="2"/>
  <c r="S676" i="2"/>
  <c r="M676" i="2"/>
  <c r="E676" i="2"/>
  <c r="J676" i="2"/>
  <c r="O676" i="2"/>
  <c r="K676" i="2"/>
  <c r="Q676" i="2"/>
  <c r="P676" i="2"/>
  <c r="R676" i="2"/>
  <c r="D676" i="2"/>
  <c r="A677" i="2" l="1"/>
  <c r="O677" i="2"/>
  <c r="Q677" i="2"/>
  <c r="S677" i="2"/>
  <c r="K677" i="2"/>
  <c r="R677" i="2"/>
  <c r="D677" i="2"/>
  <c r="P677" i="2"/>
  <c r="L677" i="2"/>
  <c r="J677" i="2"/>
  <c r="M677" i="2"/>
  <c r="B677" i="2"/>
  <c r="I677" i="2"/>
  <c r="N677" i="2"/>
  <c r="F677" i="2"/>
  <c r="C677" i="2"/>
  <c r="H677" i="2"/>
  <c r="E677" i="2"/>
  <c r="A678" i="2" l="1"/>
  <c r="C678" i="2"/>
  <c r="Q678" i="2"/>
  <c r="L678" i="2"/>
  <c r="F678" i="2"/>
  <c r="M678" i="2"/>
  <c r="R678" i="2"/>
  <c r="N678" i="2"/>
  <c r="H678" i="2"/>
  <c r="P678" i="2"/>
  <c r="O678" i="2"/>
  <c r="S678" i="2"/>
  <c r="I678" i="2"/>
  <c r="B678" i="2"/>
  <c r="D678" i="2"/>
  <c r="J678" i="2"/>
  <c r="E678" i="2"/>
  <c r="K678" i="2"/>
  <c r="V655" i="2" l="1"/>
  <c r="Y655" i="2"/>
  <c r="AB655" i="2"/>
  <c r="AC655" i="2"/>
  <c r="Z655" i="2"/>
  <c r="AE655" i="2"/>
  <c r="AD655" i="2"/>
  <c r="AA655" i="2"/>
  <c r="U655" i="2"/>
  <c r="AH655" i="2"/>
  <c r="W655" i="2"/>
  <c r="F34" i="3"/>
  <c r="L34" i="3"/>
  <c r="M34" i="3"/>
  <c r="Q34" i="3"/>
  <c r="J34" i="3"/>
  <c r="E34" i="3"/>
  <c r="I34" i="3"/>
  <c r="H34" i="3"/>
  <c r="D34" i="3"/>
  <c r="K34" i="3"/>
  <c r="N34" i="3"/>
  <c r="AF655" i="2"/>
  <c r="AJ655" i="2"/>
  <c r="X655" i="2" l="1"/>
  <c r="AG655" i="2"/>
  <c r="S34" i="3"/>
  <c r="AI655" i="2"/>
  <c r="O34" i="3"/>
  <c r="C94" i="3" l="1"/>
  <c r="R34" i="3"/>
  <c r="P34" i="3"/>
  <c r="B94" i="3" l="1"/>
  <c r="AB7" i="3" l="1"/>
  <c r="AA7" i="3"/>
  <c r="AD7" i="3"/>
  <c r="U7" i="3"/>
  <c r="AC7" i="3"/>
  <c r="V7" i="3"/>
  <c r="W7" i="3"/>
  <c r="X7" i="3"/>
  <c r="Z7" i="3"/>
  <c r="AH7" i="3"/>
  <c r="AE7" i="3"/>
  <c r="Y7" i="3"/>
  <c r="N7" i="4"/>
  <c r="I7" i="4"/>
  <c r="Q7" i="4"/>
  <c r="E7" i="4"/>
  <c r="K7" i="4"/>
  <c r="D7" i="4"/>
  <c r="AF7" i="3"/>
  <c r="F7" i="4"/>
  <c r="L7" i="4"/>
  <c r="AI7" i="3"/>
  <c r="AG7" i="3"/>
  <c r="P7" i="4" s="1"/>
  <c r="M7" i="4"/>
  <c r="J7" i="4"/>
  <c r="H7" i="4"/>
  <c r="AJ7" i="3"/>
  <c r="S7" i="4" s="1"/>
  <c r="B55" i="3" l="1"/>
  <c r="C49" i="3"/>
  <c r="C52" i="3"/>
  <c r="B50" i="3"/>
  <c r="C58" i="3"/>
  <c r="B57" i="3"/>
  <c r="B56" i="3"/>
  <c r="B59" i="3"/>
  <c r="B51" i="3"/>
  <c r="C53" i="3"/>
  <c r="B47" i="3"/>
  <c r="B49" i="3"/>
  <c r="C59" i="3"/>
  <c r="B52" i="3"/>
  <c r="B54" i="3"/>
  <c r="B46" i="3"/>
  <c r="C46" i="3"/>
  <c r="C55" i="3"/>
  <c r="C60" i="3"/>
  <c r="C51" i="3"/>
  <c r="C47" i="3"/>
  <c r="C45" i="3"/>
  <c r="B53" i="3"/>
  <c r="C57" i="3"/>
  <c r="C56" i="3"/>
  <c r="B48" i="3"/>
  <c r="B58" i="3"/>
  <c r="C48" i="3"/>
  <c r="C50" i="3"/>
  <c r="B60" i="3"/>
  <c r="B45" i="3"/>
  <c r="C54" i="3"/>
  <c r="E60" i="3"/>
  <c r="E49" i="3"/>
  <c r="E58" i="3"/>
  <c r="D56" i="3"/>
  <c r="D49" i="3"/>
  <c r="E51" i="3"/>
  <c r="E56" i="3"/>
  <c r="D54" i="3"/>
  <c r="E48" i="3"/>
  <c r="D51" i="3"/>
  <c r="D45" i="3"/>
  <c r="E53" i="3"/>
  <c r="E50" i="3"/>
  <c r="E59" i="3"/>
  <c r="D48" i="3"/>
  <c r="D57" i="3"/>
  <c r="D46" i="3"/>
  <c r="D52" i="3"/>
  <c r="E54" i="3"/>
  <c r="D50" i="3"/>
  <c r="E46" i="3"/>
  <c r="E55" i="3"/>
  <c r="D55" i="3"/>
  <c r="E47" i="3"/>
  <c r="D47" i="3"/>
  <c r="E52" i="3"/>
  <c r="D60" i="3"/>
  <c r="E45" i="3"/>
  <c r="E57" i="3"/>
  <c r="D59" i="3"/>
  <c r="D58" i="3"/>
  <c r="D53" i="3"/>
  <c r="R7" i="4"/>
  <c r="O7" i="4"/>
  <c r="E79" i="3" l="1"/>
  <c r="F79" i="3" s="1"/>
  <c r="E68" i="3"/>
  <c r="F68" i="3" s="1"/>
  <c r="E87" i="3"/>
  <c r="F87" i="3" s="1"/>
  <c r="E85" i="3"/>
  <c r="F85" i="3" s="1"/>
  <c r="E67" i="3"/>
  <c r="F67" i="3" s="1"/>
  <c r="E89" i="3"/>
  <c r="F89" i="3" s="1"/>
  <c r="E83" i="3"/>
  <c r="F83" i="3" s="1"/>
  <c r="E88" i="3"/>
  <c r="F88" i="3" s="1"/>
  <c r="E78" i="3"/>
  <c r="F78" i="3" s="1"/>
  <c r="E74" i="3"/>
  <c r="F74" i="3" s="1"/>
  <c r="E72" i="3"/>
  <c r="F72" i="3" s="1"/>
  <c r="E80" i="3"/>
  <c r="F80" i="3" s="1"/>
  <c r="E70" i="3"/>
  <c r="F70" i="3" s="1"/>
  <c r="E82" i="3"/>
  <c r="F82" i="3" s="1"/>
  <c r="E84" i="3"/>
  <c r="F84" i="3" s="1"/>
  <c r="E90" i="3"/>
  <c r="F90" i="3" s="1"/>
  <c r="E69" i="3"/>
  <c r="F69" i="3" s="1"/>
  <c r="E81" i="3"/>
  <c r="F81" i="3" s="1"/>
  <c r="E76" i="3"/>
  <c r="F76" i="3" s="1"/>
  <c r="E71" i="3"/>
  <c r="F71" i="3" s="1"/>
  <c r="E73" i="3"/>
  <c r="F73" i="3" s="1"/>
  <c r="E77" i="3"/>
  <c r="F77" i="3" s="1"/>
  <c r="E86" i="3"/>
  <c r="F86" i="3" s="1"/>
  <c r="E75" i="3"/>
  <c r="F75" i="3" s="1"/>
</calcChain>
</file>

<file path=xl/comments1.xml><?xml version="1.0" encoding="utf-8"?>
<comments xmlns="http://schemas.openxmlformats.org/spreadsheetml/2006/main">
  <authors>
    <author>Toma</author>
  </authors>
  <commentList>
    <comment ref="A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器機不具合の可能性あるためデータ欠損</t>
        </r>
      </text>
    </comment>
  </commentList>
</comments>
</file>

<file path=xl/comments2.xml><?xml version="1.0" encoding="utf-8"?>
<comments xmlns="http://schemas.openxmlformats.org/spreadsheetml/2006/main">
  <authors>
    <author>Toma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器機不具合の可能性あるためデータ欠損</t>
        </r>
      </text>
    </comment>
  </commentList>
</comments>
</file>

<file path=xl/comments3.xml><?xml version="1.0" encoding="utf-8"?>
<comments xmlns="http://schemas.openxmlformats.org/spreadsheetml/2006/main">
  <authors>
    <author>Toma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器機不具合の可能性あるためデータ欠損</t>
        </r>
      </text>
    </comment>
  </commentList>
</comments>
</file>

<file path=xl/sharedStrings.xml><?xml version="1.0" encoding="utf-8"?>
<sst xmlns="http://schemas.openxmlformats.org/spreadsheetml/2006/main" count="21243" uniqueCount="206">
  <si>
    <t>V</t>
  </si>
  <si>
    <t>m/s</t>
  </si>
  <si>
    <t>mm/hr</t>
    <phoneticPr fontId="18"/>
  </si>
  <si>
    <t>m/s</t>
    <phoneticPr fontId="18"/>
  </si>
  <si>
    <t>hr</t>
    <phoneticPr fontId="18"/>
  </si>
  <si>
    <t>mm/10min</t>
    <phoneticPr fontId="18"/>
  </si>
  <si>
    <t>min</t>
    <phoneticPr fontId="18"/>
  </si>
  <si>
    <t>hr/day</t>
    <phoneticPr fontId="18"/>
  </si>
  <si>
    <r>
      <rPr>
        <sz val="11"/>
        <color theme="1"/>
        <rFont val="ＭＳ Ｐゴシック"/>
        <family val="3"/>
        <charset val="128"/>
      </rPr>
      <t>記録要素</t>
    </r>
    <rPh sb="0" eb="2">
      <t>キロク</t>
    </rPh>
    <rPh sb="2" eb="4">
      <t>ヨウソ</t>
    </rPh>
    <phoneticPr fontId="18"/>
  </si>
  <si>
    <r>
      <rPr>
        <sz val="11"/>
        <color theme="1"/>
        <rFont val="ＭＳ Ｐゴシック"/>
        <family val="3"/>
        <charset val="128"/>
      </rPr>
      <t>単位</t>
    </r>
    <rPh sb="0" eb="2">
      <t>タンイ</t>
    </rPh>
    <phoneticPr fontId="18"/>
  </si>
  <si>
    <r>
      <rPr>
        <sz val="11"/>
        <color theme="1"/>
        <rFont val="ＭＳ Ｐゴシック"/>
        <family val="3"/>
        <charset val="128"/>
      </rPr>
      <t>データ内容</t>
    </r>
    <rPh sb="3" eb="5">
      <t>ナイヨウ</t>
    </rPh>
    <phoneticPr fontId="18"/>
  </si>
  <si>
    <r>
      <rPr>
        <sz val="11"/>
        <color theme="1"/>
        <rFont val="ＭＳ Ｐゴシック"/>
        <family val="3"/>
        <charset val="128"/>
      </rPr>
      <t>備考</t>
    </r>
    <rPh sb="0" eb="2">
      <t>ビコウ</t>
    </rPh>
    <phoneticPr fontId="18"/>
  </si>
  <si>
    <r>
      <rPr>
        <sz val="11"/>
        <color theme="1"/>
        <rFont val="ＭＳ Ｐゴシック"/>
        <family val="3"/>
        <charset val="128"/>
      </rPr>
      <t>雨量</t>
    </r>
    <rPh sb="0" eb="2">
      <t>ウリョウ</t>
    </rPh>
    <phoneticPr fontId="18"/>
  </si>
  <si>
    <r>
      <rPr>
        <sz val="11"/>
        <color theme="1"/>
        <rFont val="ＭＳ Ｐゴシック"/>
        <family val="3"/>
        <charset val="128"/>
      </rPr>
      <t>インターバル間の積算雨量</t>
    </r>
    <rPh sb="6" eb="7">
      <t>カン</t>
    </rPh>
    <rPh sb="8" eb="10">
      <t>セキサン</t>
    </rPh>
    <rPh sb="10" eb="12">
      <t>ウリョウ</t>
    </rPh>
    <phoneticPr fontId="18"/>
  </si>
  <si>
    <r>
      <rPr>
        <sz val="11"/>
        <color theme="1"/>
        <rFont val="ＭＳ Ｐゴシック"/>
        <family val="3"/>
        <charset val="128"/>
      </rPr>
      <t>気温</t>
    </r>
    <rPh sb="0" eb="2">
      <t>キオン</t>
    </rPh>
    <phoneticPr fontId="18"/>
  </si>
  <si>
    <r>
      <rPr>
        <sz val="11"/>
        <color theme="1"/>
        <rFont val="ＭＳ Ｐゴシック"/>
        <family val="3"/>
        <charset val="128"/>
      </rPr>
      <t>℃</t>
    </r>
    <phoneticPr fontId="18"/>
  </si>
  <si>
    <r>
      <rPr>
        <sz val="11"/>
        <color theme="1"/>
        <rFont val="ＭＳ Ｐゴシック"/>
        <family val="3"/>
        <charset val="128"/>
      </rPr>
      <t>全天日射量</t>
    </r>
    <rPh sb="0" eb="2">
      <t>ゼンテン</t>
    </rPh>
    <rPh sb="2" eb="5">
      <t>ニッシャリョウ</t>
    </rPh>
    <phoneticPr fontId="18"/>
  </si>
  <si>
    <r>
      <rPr>
        <sz val="11"/>
        <color theme="1"/>
        <rFont val="ＭＳ Ｐゴシック"/>
        <family val="3"/>
        <charset val="128"/>
      </rPr>
      <t>インターバル間の積算日射量</t>
    </r>
    <rPh sb="6" eb="7">
      <t>カン</t>
    </rPh>
    <rPh sb="8" eb="10">
      <t>セキサン</t>
    </rPh>
    <rPh sb="10" eb="13">
      <t>ニッシャリョウ</t>
    </rPh>
    <phoneticPr fontId="18"/>
  </si>
  <si>
    <r>
      <rPr>
        <sz val="11"/>
        <color theme="1"/>
        <rFont val="ＭＳ Ｐゴシック"/>
        <family val="3"/>
        <charset val="128"/>
      </rPr>
      <t>日照時間</t>
    </r>
    <rPh sb="0" eb="2">
      <t>ニッショウ</t>
    </rPh>
    <rPh sb="2" eb="4">
      <t>ジカン</t>
    </rPh>
    <phoneticPr fontId="18"/>
  </si>
  <si>
    <r>
      <rPr>
        <sz val="11"/>
        <color theme="1"/>
        <rFont val="ＭＳ Ｐゴシック"/>
        <family val="3"/>
        <charset val="128"/>
      </rPr>
      <t>平均風速</t>
    </r>
    <rPh sb="0" eb="2">
      <t>ヘイキン</t>
    </rPh>
    <rPh sb="2" eb="4">
      <t>フウソク</t>
    </rPh>
    <phoneticPr fontId="18"/>
  </si>
  <si>
    <r>
      <rPr>
        <sz val="11"/>
        <color theme="1"/>
        <rFont val="ＭＳ Ｐゴシック"/>
        <family val="3"/>
        <charset val="128"/>
      </rPr>
      <t>平均風向</t>
    </r>
    <rPh sb="0" eb="2">
      <t>ヘイキン</t>
    </rPh>
    <rPh sb="2" eb="4">
      <t>フウコウ</t>
    </rPh>
    <phoneticPr fontId="18"/>
  </si>
  <si>
    <r>
      <rPr>
        <sz val="11"/>
        <color theme="1"/>
        <rFont val="ＭＳ Ｐゴシック"/>
        <family val="3"/>
        <charset val="128"/>
      </rPr>
      <t>最大風速</t>
    </r>
    <rPh sb="0" eb="2">
      <t>サイダイ</t>
    </rPh>
    <rPh sb="2" eb="4">
      <t>フウソク</t>
    </rPh>
    <phoneticPr fontId="18"/>
  </si>
  <si>
    <r>
      <rPr>
        <sz val="11"/>
        <color theme="1"/>
        <rFont val="ＭＳ Ｐゴシック"/>
        <family val="3"/>
        <charset val="128"/>
      </rPr>
      <t>最大風速時風向</t>
    </r>
    <rPh sb="0" eb="2">
      <t>サイダイ</t>
    </rPh>
    <rPh sb="2" eb="4">
      <t>フウソク</t>
    </rPh>
    <rPh sb="4" eb="5">
      <t>ジ</t>
    </rPh>
    <rPh sb="5" eb="7">
      <t>フウコウ</t>
    </rPh>
    <phoneticPr fontId="18"/>
  </si>
  <si>
    <r>
      <rPr>
        <sz val="11"/>
        <color theme="1"/>
        <rFont val="ＭＳ Ｐゴシック"/>
        <family val="3"/>
        <charset val="128"/>
      </rPr>
      <t>最大風速時起時</t>
    </r>
    <rPh sb="0" eb="2">
      <t>サイダイ</t>
    </rPh>
    <rPh sb="2" eb="4">
      <t>フウソク</t>
    </rPh>
    <rPh sb="4" eb="5">
      <t>ジ</t>
    </rPh>
    <rPh sb="5" eb="7">
      <t>キジ</t>
    </rPh>
    <phoneticPr fontId="18"/>
  </si>
  <si>
    <r>
      <rPr>
        <sz val="11"/>
        <color theme="1"/>
        <rFont val="ＭＳ Ｐゴシック"/>
        <family val="3"/>
        <charset val="128"/>
      </rPr>
      <t>最大瞬間風速</t>
    </r>
    <rPh sb="0" eb="2">
      <t>サイダイ</t>
    </rPh>
    <rPh sb="2" eb="4">
      <t>シュンカン</t>
    </rPh>
    <rPh sb="4" eb="6">
      <t>フウソク</t>
    </rPh>
    <phoneticPr fontId="18"/>
  </si>
  <si>
    <r>
      <rPr>
        <sz val="11"/>
        <color theme="1"/>
        <rFont val="ＭＳ Ｐゴシック"/>
        <family val="3"/>
        <charset val="128"/>
      </rPr>
      <t>インターバル間の瞬間最大風速</t>
    </r>
    <rPh sb="6" eb="7">
      <t>カン</t>
    </rPh>
    <rPh sb="8" eb="10">
      <t>シュンカン</t>
    </rPh>
    <rPh sb="10" eb="12">
      <t>サイダイ</t>
    </rPh>
    <rPh sb="12" eb="14">
      <t>フウソク</t>
    </rPh>
    <phoneticPr fontId="18"/>
  </si>
  <si>
    <r>
      <rPr>
        <sz val="11"/>
        <color theme="1"/>
        <rFont val="ＭＳ Ｐゴシック"/>
        <family val="3"/>
        <charset val="128"/>
      </rPr>
      <t>最大瞬間風速時風向</t>
    </r>
    <rPh sb="0" eb="2">
      <t>サイダイ</t>
    </rPh>
    <rPh sb="2" eb="4">
      <t>シュンカン</t>
    </rPh>
    <rPh sb="4" eb="6">
      <t>フウソク</t>
    </rPh>
    <rPh sb="6" eb="7">
      <t>ジ</t>
    </rPh>
    <rPh sb="7" eb="9">
      <t>フウコウ</t>
    </rPh>
    <phoneticPr fontId="18"/>
  </si>
  <si>
    <r>
      <rPr>
        <sz val="11"/>
        <color theme="1"/>
        <rFont val="ＭＳ Ｐゴシック"/>
        <family val="3"/>
        <charset val="128"/>
      </rPr>
      <t>最大瞬間数即時起時</t>
    </r>
    <rPh sb="0" eb="2">
      <t>サイダイ</t>
    </rPh>
    <rPh sb="2" eb="4">
      <t>シュンカン</t>
    </rPh>
    <rPh sb="4" eb="5">
      <t>スウ</t>
    </rPh>
    <rPh sb="5" eb="7">
      <t>ソクジ</t>
    </rPh>
    <rPh sb="7" eb="8">
      <t>キ</t>
    </rPh>
    <rPh sb="8" eb="9">
      <t>ジ</t>
    </rPh>
    <phoneticPr fontId="18"/>
  </si>
  <si>
    <r>
      <rPr>
        <sz val="11"/>
        <color theme="1"/>
        <rFont val="ＭＳ Ｐゴシック"/>
        <family val="3"/>
        <charset val="128"/>
      </rPr>
      <t>瞬間風速</t>
    </r>
    <rPh sb="0" eb="2">
      <t>シュンカン</t>
    </rPh>
    <rPh sb="2" eb="4">
      <t>フウソク</t>
    </rPh>
    <phoneticPr fontId="18"/>
  </si>
  <si>
    <r>
      <rPr>
        <sz val="11"/>
        <color theme="1"/>
        <rFont val="ＭＳ Ｐゴシック"/>
        <family val="3"/>
        <charset val="128"/>
      </rPr>
      <t>インターバル時の瞬間風速</t>
    </r>
    <rPh sb="6" eb="7">
      <t>ジ</t>
    </rPh>
    <rPh sb="8" eb="10">
      <t>シュンカン</t>
    </rPh>
    <rPh sb="10" eb="12">
      <t>フウソク</t>
    </rPh>
    <phoneticPr fontId="18"/>
  </si>
  <si>
    <r>
      <rPr>
        <sz val="11"/>
        <color theme="1"/>
        <rFont val="ＭＳ Ｐゴシック"/>
        <family val="3"/>
        <charset val="128"/>
      </rPr>
      <t>瞬間風向</t>
    </r>
    <rPh sb="0" eb="2">
      <t>シュンカン</t>
    </rPh>
    <rPh sb="2" eb="4">
      <t>フウコウ</t>
    </rPh>
    <phoneticPr fontId="18"/>
  </si>
  <si>
    <r>
      <rPr>
        <sz val="11"/>
        <color theme="1"/>
        <rFont val="ＭＳ Ｐゴシック"/>
        <family val="3"/>
        <charset val="128"/>
      </rPr>
      <t>風速標準偏差</t>
    </r>
    <rPh sb="0" eb="2">
      <t>フウソク</t>
    </rPh>
    <rPh sb="2" eb="4">
      <t>ヒョウジュン</t>
    </rPh>
    <rPh sb="4" eb="6">
      <t>ヘンサ</t>
    </rPh>
    <phoneticPr fontId="18"/>
  </si>
  <si>
    <r>
      <rPr>
        <sz val="11"/>
        <color theme="1"/>
        <rFont val="ＭＳ Ｐゴシック"/>
        <family val="3"/>
        <charset val="128"/>
      </rPr>
      <t>全天日射量が</t>
    </r>
    <r>
      <rPr>
        <sz val="11"/>
        <color theme="1"/>
        <rFont val="Arial"/>
        <family val="2"/>
      </rPr>
      <t>120W/m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以上である時間（※直達日射量ではない）</t>
    </r>
    <rPh sb="0" eb="2">
      <t>ゼンテン</t>
    </rPh>
    <rPh sb="22" eb="23">
      <t>チョク</t>
    </rPh>
    <rPh sb="23" eb="24">
      <t>タツ</t>
    </rPh>
    <rPh sb="24" eb="27">
      <t>ニッシャリョウ</t>
    </rPh>
    <phoneticPr fontId="18"/>
  </si>
  <si>
    <r>
      <t>10</t>
    </r>
    <r>
      <rPr>
        <sz val="11"/>
        <color theme="1"/>
        <rFont val="ＭＳ Ｐゴシック"/>
        <family val="3"/>
        <charset val="128"/>
      </rPr>
      <t>分間の全天日射量観測値が</t>
    </r>
    <r>
      <rPr>
        <sz val="11"/>
        <color theme="1"/>
        <rFont val="Arial"/>
        <family val="2"/>
      </rPr>
      <t>120W/m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以上であった場合に日照時間を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分として積算</t>
    </r>
    <rPh sb="2" eb="4">
      <t>フンカン</t>
    </rPh>
    <rPh sb="5" eb="7">
      <t>ゼンテン</t>
    </rPh>
    <rPh sb="7" eb="10">
      <t>ニッシャリョウ</t>
    </rPh>
    <rPh sb="10" eb="13">
      <t>カンソクチ</t>
    </rPh>
    <rPh sb="21" eb="23">
      <t>イジョウ</t>
    </rPh>
    <rPh sb="27" eb="29">
      <t>バアイ</t>
    </rPh>
    <rPh sb="30" eb="32">
      <t>ニッショウ</t>
    </rPh>
    <rPh sb="32" eb="34">
      <t>ジカン</t>
    </rPh>
    <rPh sb="37" eb="38">
      <t>プン</t>
    </rPh>
    <rPh sb="41" eb="43">
      <t>セキサン</t>
    </rPh>
    <phoneticPr fontId="18"/>
  </si>
  <si>
    <r>
      <rPr>
        <sz val="11"/>
        <color theme="1"/>
        <rFont val="ＭＳ Ｐゴシック"/>
        <family val="3"/>
        <charset val="128"/>
      </rPr>
      <t>測定前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分間の平均風速</t>
    </r>
    <rPh sb="0" eb="3">
      <t>ソクテイマエ</t>
    </rPh>
    <rPh sb="5" eb="7">
      <t>フンカン</t>
    </rPh>
    <rPh sb="8" eb="10">
      <t>ヘイキン</t>
    </rPh>
    <rPh sb="10" eb="12">
      <t>フウソク</t>
    </rPh>
    <phoneticPr fontId="18"/>
  </si>
  <si>
    <r>
      <rPr>
        <sz val="11"/>
        <color theme="1"/>
        <rFont val="ＭＳ Ｐゴシック"/>
        <family val="3"/>
        <charset val="128"/>
      </rPr>
      <t>測定前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分間のベクトル平均風速（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方位）</t>
    </r>
    <rPh sb="0" eb="3">
      <t>ソクテイマエ</t>
    </rPh>
    <rPh sb="5" eb="7">
      <t>フンカン</t>
    </rPh>
    <rPh sb="12" eb="14">
      <t>ヘイキン</t>
    </rPh>
    <rPh sb="14" eb="16">
      <t>フウソク</t>
    </rPh>
    <rPh sb="19" eb="21">
      <t>ホウイ</t>
    </rPh>
    <phoneticPr fontId="18"/>
  </si>
  <si>
    <r>
      <rPr>
        <sz val="11"/>
        <color theme="1"/>
        <rFont val="ＭＳ Ｐゴシック"/>
        <family val="3"/>
        <charset val="128"/>
      </rPr>
      <t>インターバル間の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分移動平均最大風速</t>
    </r>
    <rPh sb="6" eb="7">
      <t>カン</t>
    </rPh>
    <rPh sb="10" eb="11">
      <t>フン</t>
    </rPh>
    <rPh sb="11" eb="13">
      <t>イドウ</t>
    </rPh>
    <rPh sb="13" eb="15">
      <t>ヘイキン</t>
    </rPh>
    <rPh sb="15" eb="17">
      <t>サイダイ</t>
    </rPh>
    <rPh sb="17" eb="19">
      <t>フウソク</t>
    </rPh>
    <phoneticPr fontId="18"/>
  </si>
  <si>
    <r>
      <rPr>
        <sz val="11"/>
        <color theme="1"/>
        <rFont val="ＭＳ Ｐゴシック"/>
        <family val="3"/>
        <charset val="128"/>
      </rPr>
      <t>最大風速時のベクトル平均風向（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方位）</t>
    </r>
    <rPh sb="0" eb="2">
      <t>サイダイ</t>
    </rPh>
    <rPh sb="2" eb="4">
      <t>フウソク</t>
    </rPh>
    <rPh sb="4" eb="5">
      <t>ジ</t>
    </rPh>
    <rPh sb="10" eb="12">
      <t>ヘイキン</t>
    </rPh>
    <rPh sb="12" eb="14">
      <t>フウコウ</t>
    </rPh>
    <rPh sb="17" eb="19">
      <t>ホウイ</t>
    </rPh>
    <phoneticPr fontId="18"/>
  </si>
  <si>
    <r>
      <rPr>
        <sz val="11"/>
        <color theme="1"/>
        <rFont val="ＭＳ Ｐゴシック"/>
        <family val="3"/>
        <charset val="128"/>
      </rPr>
      <t>最大風速時の起時（</t>
    </r>
    <r>
      <rPr>
        <sz val="11"/>
        <color theme="1"/>
        <rFont val="Arial"/>
        <family val="2"/>
      </rPr>
      <t>HH:MM:SS</t>
    </r>
    <r>
      <rPr>
        <sz val="11"/>
        <color theme="1"/>
        <rFont val="ＭＳ Ｐゴシック"/>
        <family val="3"/>
        <charset val="128"/>
      </rPr>
      <t>）</t>
    </r>
    <rPh sb="0" eb="2">
      <t>サイダイ</t>
    </rPh>
    <rPh sb="2" eb="4">
      <t>フウソク</t>
    </rPh>
    <rPh sb="4" eb="5">
      <t>ジ</t>
    </rPh>
    <rPh sb="6" eb="8">
      <t>キジ</t>
    </rPh>
    <phoneticPr fontId="18"/>
  </si>
  <si>
    <r>
      <rPr>
        <sz val="11"/>
        <color theme="1"/>
        <rFont val="ＭＳ Ｐゴシック"/>
        <family val="3"/>
        <charset val="128"/>
      </rPr>
      <t>最大瞬間風速時の風向（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方位）</t>
    </r>
    <rPh sb="0" eb="2">
      <t>サイダイ</t>
    </rPh>
    <rPh sb="2" eb="4">
      <t>シュンカン</t>
    </rPh>
    <rPh sb="4" eb="6">
      <t>フウソク</t>
    </rPh>
    <rPh sb="6" eb="7">
      <t>ジ</t>
    </rPh>
    <rPh sb="8" eb="10">
      <t>フウコウ</t>
    </rPh>
    <rPh sb="13" eb="15">
      <t>ホウイ</t>
    </rPh>
    <phoneticPr fontId="18"/>
  </si>
  <si>
    <r>
      <rPr>
        <sz val="11"/>
        <color theme="1"/>
        <rFont val="ＭＳ Ｐゴシック"/>
        <family val="3"/>
        <charset val="128"/>
      </rPr>
      <t>最大瞬間風速時の起時（</t>
    </r>
    <r>
      <rPr>
        <sz val="11"/>
        <color theme="1"/>
        <rFont val="Arial"/>
        <family val="2"/>
      </rPr>
      <t>HH:MM:SS</t>
    </r>
    <r>
      <rPr>
        <sz val="11"/>
        <color theme="1"/>
        <rFont val="ＭＳ Ｐゴシック"/>
        <family val="3"/>
        <charset val="128"/>
      </rPr>
      <t>）</t>
    </r>
    <rPh sb="0" eb="2">
      <t>サイダイ</t>
    </rPh>
    <rPh sb="2" eb="4">
      <t>シュンカン</t>
    </rPh>
    <rPh sb="4" eb="6">
      <t>フウソク</t>
    </rPh>
    <rPh sb="6" eb="7">
      <t>ジ</t>
    </rPh>
    <rPh sb="8" eb="10">
      <t>キジ</t>
    </rPh>
    <phoneticPr fontId="18"/>
  </si>
  <si>
    <r>
      <rPr>
        <sz val="11"/>
        <color theme="1"/>
        <rFont val="ＭＳ Ｐゴシック"/>
        <family val="3"/>
        <charset val="128"/>
      </rPr>
      <t>インターバル時の瞬間風向（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方位）</t>
    </r>
    <rPh sb="6" eb="7">
      <t>ジ</t>
    </rPh>
    <rPh sb="8" eb="10">
      <t>シュンカン</t>
    </rPh>
    <rPh sb="10" eb="12">
      <t>フウコウ</t>
    </rPh>
    <rPh sb="15" eb="17">
      <t>ホウイ</t>
    </rPh>
    <phoneticPr fontId="18"/>
  </si>
  <si>
    <r>
      <rPr>
        <sz val="11"/>
        <color theme="1"/>
        <rFont val="ＭＳ Ｐゴシック"/>
        <family val="3"/>
        <charset val="128"/>
      </rPr>
      <t>測定前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分間の風速の標準偏差</t>
    </r>
    <rPh sb="0" eb="3">
      <t>ソクテイマエ</t>
    </rPh>
    <rPh sb="5" eb="7">
      <t>フンカン</t>
    </rPh>
    <rPh sb="8" eb="10">
      <t>フウソク</t>
    </rPh>
    <rPh sb="11" eb="13">
      <t>ヒョウジュン</t>
    </rPh>
    <rPh sb="13" eb="15">
      <t>ヘンサ</t>
    </rPh>
    <phoneticPr fontId="18"/>
  </si>
  <si>
    <r>
      <rPr>
        <sz val="11"/>
        <color theme="1"/>
        <rFont val="Arial"/>
        <family val="2"/>
        <charset val="128"/>
      </rPr>
      <t>測定</t>
    </r>
    <r>
      <rPr>
        <sz val="11"/>
        <color theme="1"/>
        <rFont val="Arial"/>
        <family val="2"/>
      </rPr>
      <t>No</t>
    </r>
  </si>
  <si>
    <r>
      <rPr>
        <sz val="11"/>
        <color theme="1"/>
        <rFont val="Arial"/>
        <family val="2"/>
        <charset val="128"/>
      </rPr>
      <t>測定日</t>
    </r>
  </si>
  <si>
    <r>
      <rPr>
        <sz val="11"/>
        <color theme="1"/>
        <rFont val="Arial"/>
        <family val="2"/>
        <charset val="128"/>
      </rPr>
      <t>測定時刻</t>
    </r>
  </si>
  <si>
    <r>
      <rPr>
        <sz val="11"/>
        <color theme="1"/>
        <rFont val="Arial"/>
        <family val="2"/>
        <charset val="128"/>
      </rPr>
      <t>冷接点</t>
    </r>
  </si>
  <si>
    <r>
      <rPr>
        <sz val="11"/>
        <color theme="1"/>
        <rFont val="Arial"/>
        <family val="2"/>
        <charset val="128"/>
      </rPr>
      <t>電源電圧</t>
    </r>
  </si>
  <si>
    <r>
      <rPr>
        <sz val="11"/>
        <color theme="1"/>
        <rFont val="ＭＳ Ｐゴシック"/>
        <family val="3"/>
        <charset val="128"/>
      </rPr>
      <t>全天日射量</t>
    </r>
    <rPh sb="0" eb="2">
      <t>ゼンテン</t>
    </rPh>
    <phoneticPr fontId="18"/>
  </si>
  <si>
    <r>
      <rPr>
        <sz val="11"/>
        <color theme="1"/>
        <rFont val="Arial"/>
        <family val="2"/>
        <charset val="128"/>
      </rPr>
      <t>平均風速</t>
    </r>
  </si>
  <si>
    <r>
      <rPr>
        <sz val="11"/>
        <color theme="1"/>
        <rFont val="Arial"/>
        <family val="2"/>
        <charset val="128"/>
      </rPr>
      <t>平均風向</t>
    </r>
  </si>
  <si>
    <r>
      <rPr>
        <sz val="11"/>
        <color theme="1"/>
        <rFont val="Arial"/>
        <family val="2"/>
        <charset val="128"/>
      </rPr>
      <t>最大風速</t>
    </r>
  </si>
  <si>
    <r>
      <rPr>
        <sz val="11"/>
        <color theme="1"/>
        <rFont val="Arial"/>
        <family val="2"/>
        <charset val="128"/>
      </rPr>
      <t>風向</t>
    </r>
  </si>
  <si>
    <r>
      <rPr>
        <sz val="11"/>
        <color theme="1"/>
        <rFont val="Arial"/>
        <family val="2"/>
        <charset val="128"/>
      </rPr>
      <t>起時</t>
    </r>
  </si>
  <si>
    <r>
      <rPr>
        <sz val="11"/>
        <color theme="1"/>
        <rFont val="Arial"/>
        <family val="2"/>
        <charset val="128"/>
      </rPr>
      <t>最大瞬間</t>
    </r>
  </si>
  <si>
    <r>
      <rPr>
        <sz val="11"/>
        <color theme="1"/>
        <rFont val="Arial"/>
        <family val="2"/>
        <charset val="128"/>
      </rPr>
      <t>瞬間風速</t>
    </r>
  </si>
  <si>
    <r>
      <rPr>
        <sz val="11"/>
        <color theme="1"/>
        <rFont val="Arial"/>
        <family val="2"/>
        <charset val="128"/>
      </rPr>
      <t>瞬間風向</t>
    </r>
  </si>
  <si>
    <r>
      <rPr>
        <sz val="11"/>
        <color theme="1"/>
        <rFont val="Arial"/>
        <family val="2"/>
        <charset val="128"/>
      </rPr>
      <t>標準偏差</t>
    </r>
  </si>
  <si>
    <r>
      <rPr>
        <sz val="11"/>
        <color theme="1"/>
        <rFont val="ＭＳ Ｐゴシック"/>
        <family val="3"/>
        <charset val="128"/>
      </rPr>
      <t>最大風速風向</t>
    </r>
    <rPh sb="0" eb="2">
      <t>サイダイ</t>
    </rPh>
    <rPh sb="2" eb="4">
      <t>フウソク</t>
    </rPh>
    <rPh sb="4" eb="6">
      <t>フウコウ</t>
    </rPh>
    <phoneticPr fontId="18"/>
  </si>
  <si>
    <r>
      <rPr>
        <sz val="11"/>
        <color theme="1"/>
        <rFont val="ＭＳ Ｐゴシック"/>
        <family val="3"/>
        <charset val="128"/>
      </rPr>
      <t>最大風速起時</t>
    </r>
    <rPh sb="0" eb="2">
      <t>サイダイ</t>
    </rPh>
    <rPh sb="2" eb="4">
      <t>フウソク</t>
    </rPh>
    <rPh sb="4" eb="6">
      <t>キジ</t>
    </rPh>
    <phoneticPr fontId="18"/>
  </si>
  <si>
    <r>
      <rPr>
        <sz val="11"/>
        <color theme="1"/>
        <rFont val="ＭＳ Ｐゴシック"/>
        <family val="3"/>
        <charset val="128"/>
      </rPr>
      <t>最大瞬間風速風向</t>
    </r>
    <rPh sb="0" eb="2">
      <t>サイダイ</t>
    </rPh>
    <rPh sb="2" eb="4">
      <t>シュンカン</t>
    </rPh>
    <rPh sb="4" eb="6">
      <t>フウソク</t>
    </rPh>
    <rPh sb="6" eb="8">
      <t>フウコウ</t>
    </rPh>
    <phoneticPr fontId="18"/>
  </si>
  <si>
    <r>
      <rPr>
        <sz val="11"/>
        <color theme="1"/>
        <rFont val="ＭＳ Ｐゴシック"/>
        <family val="3"/>
        <charset val="128"/>
      </rPr>
      <t>最大瞬間風速起時</t>
    </r>
    <rPh sb="0" eb="2">
      <t>サイダイ</t>
    </rPh>
    <rPh sb="2" eb="4">
      <t>シュンカン</t>
    </rPh>
    <rPh sb="4" eb="6">
      <t>フウソク</t>
    </rPh>
    <rPh sb="6" eb="8">
      <t>キジ</t>
    </rPh>
    <phoneticPr fontId="18"/>
  </si>
  <si>
    <r>
      <rPr>
        <sz val="11"/>
        <color theme="1"/>
        <rFont val="Arial"/>
        <family val="2"/>
        <charset val="128"/>
      </rPr>
      <t>年</t>
    </r>
    <r>
      <rPr>
        <sz val="11"/>
        <color theme="1"/>
        <rFont val="Arial"/>
        <family val="2"/>
      </rPr>
      <t>/</t>
    </r>
    <r>
      <rPr>
        <sz val="11"/>
        <color theme="1"/>
        <rFont val="Arial"/>
        <family val="2"/>
        <charset val="128"/>
      </rPr>
      <t>月</t>
    </r>
    <r>
      <rPr>
        <sz val="11"/>
        <color theme="1"/>
        <rFont val="Arial"/>
        <family val="2"/>
      </rPr>
      <t>/</t>
    </r>
    <r>
      <rPr>
        <sz val="11"/>
        <color theme="1"/>
        <rFont val="Arial"/>
        <family val="2"/>
        <charset val="128"/>
      </rPr>
      <t>日</t>
    </r>
  </si>
  <si>
    <r>
      <rPr>
        <sz val="11"/>
        <color theme="1"/>
        <rFont val="Arial"/>
        <family val="2"/>
        <charset val="128"/>
      </rPr>
      <t>時</t>
    </r>
    <r>
      <rPr>
        <sz val="11"/>
        <color theme="1"/>
        <rFont val="Arial"/>
        <family val="2"/>
      </rPr>
      <t>:</t>
    </r>
    <r>
      <rPr>
        <sz val="11"/>
        <color theme="1"/>
        <rFont val="Arial"/>
        <family val="2"/>
        <charset val="128"/>
      </rPr>
      <t>分</t>
    </r>
    <r>
      <rPr>
        <sz val="11"/>
        <color theme="1"/>
        <rFont val="Arial"/>
        <family val="2"/>
      </rPr>
      <t>:</t>
    </r>
    <r>
      <rPr>
        <sz val="11"/>
        <color theme="1"/>
        <rFont val="Arial"/>
        <family val="2"/>
        <charset val="128"/>
      </rPr>
      <t>秒</t>
    </r>
  </si>
  <si>
    <r>
      <rPr>
        <sz val="11"/>
        <color theme="1"/>
        <rFont val="Arial"/>
        <family val="2"/>
        <charset val="128"/>
      </rPr>
      <t>ﾟ</t>
    </r>
    <r>
      <rPr>
        <sz val="11"/>
        <color theme="1"/>
        <rFont val="Arial"/>
        <family val="2"/>
      </rPr>
      <t>C</t>
    </r>
  </si>
  <si>
    <r>
      <t>MJ/m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/10min</t>
    </r>
    <phoneticPr fontId="18"/>
  </si>
  <si>
    <r>
      <t>W/m</t>
    </r>
    <r>
      <rPr>
        <vertAlign val="superscript"/>
        <sz val="11"/>
        <color theme="1"/>
        <rFont val="Arial"/>
        <family val="2"/>
      </rPr>
      <t>2</t>
    </r>
    <phoneticPr fontId="18"/>
  </si>
  <si>
    <r>
      <t>MJ/m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/hr</t>
    </r>
    <phoneticPr fontId="18"/>
  </si>
  <si>
    <r>
      <rPr>
        <sz val="11"/>
        <color theme="1"/>
        <rFont val="Arial"/>
        <family val="2"/>
        <charset val="128"/>
      </rPr>
      <t>参照シート</t>
    </r>
  </si>
  <si>
    <r>
      <rPr>
        <sz val="11"/>
        <color theme="1"/>
        <rFont val="Arial"/>
        <family val="2"/>
        <charset val="128"/>
      </rPr>
      <t>データ数</t>
    </r>
  </si>
  <si>
    <r>
      <rPr>
        <sz val="11"/>
        <color theme="1"/>
        <rFont val="Arial"/>
        <family val="2"/>
        <charset val="128"/>
      </rPr>
      <t>開始時刻</t>
    </r>
  </si>
  <si>
    <r>
      <rPr>
        <sz val="11"/>
        <color theme="1"/>
        <rFont val="Arial"/>
        <family val="2"/>
        <charset val="128"/>
      </rPr>
      <t>データ開始行</t>
    </r>
  </si>
  <si>
    <r>
      <rPr>
        <sz val="11"/>
        <color theme="1"/>
        <rFont val="Arial"/>
        <family val="2"/>
        <charset val="128"/>
      </rPr>
      <t>参照先頭</t>
    </r>
  </si>
  <si>
    <t>MJ/10min=3.6/(60)*10kW10min</t>
    <phoneticPr fontId="18"/>
  </si>
  <si>
    <t>22m</t>
    <phoneticPr fontId="18"/>
  </si>
  <si>
    <r>
      <rPr>
        <sz val="11"/>
        <color theme="1"/>
        <rFont val="ＭＳ Ｐゴシック"/>
        <family val="3"/>
        <charset val="128"/>
      </rPr>
      <t>観測地点</t>
    </r>
    <rPh sb="0" eb="2">
      <t>カンソク</t>
    </rPh>
    <rPh sb="2" eb="4">
      <t>チテン</t>
    </rPh>
    <phoneticPr fontId="18"/>
  </si>
  <si>
    <r>
      <rPr>
        <sz val="11"/>
        <color theme="1"/>
        <rFont val="ＭＳ Ｐゴシック"/>
        <family val="3"/>
        <charset val="128"/>
      </rPr>
      <t>標高</t>
    </r>
    <rPh sb="0" eb="2">
      <t>ヒョウコウ</t>
    </rPh>
    <phoneticPr fontId="18"/>
  </si>
  <si>
    <r>
      <rPr>
        <sz val="11"/>
        <color theme="1"/>
        <rFont val="ＭＳ Ｐゴシック"/>
        <family val="3"/>
        <charset val="128"/>
      </rPr>
      <t>広さ</t>
    </r>
    <rPh sb="0" eb="1">
      <t>ヒロ</t>
    </rPh>
    <phoneticPr fontId="18"/>
  </si>
  <si>
    <r>
      <rPr>
        <sz val="11"/>
        <color theme="1"/>
        <rFont val="ＭＳ Ｐゴシック"/>
        <family val="3"/>
        <charset val="128"/>
      </rPr>
      <t>地表被覆</t>
    </r>
    <rPh sb="0" eb="2">
      <t>チヒョウ</t>
    </rPh>
    <rPh sb="2" eb="4">
      <t>ヒフク</t>
    </rPh>
    <phoneticPr fontId="18"/>
  </si>
  <si>
    <r>
      <rPr>
        <sz val="11"/>
        <color theme="1"/>
        <rFont val="ＭＳ Ｐゴシック"/>
        <family val="3"/>
        <charset val="128"/>
      </rPr>
      <t>裸地</t>
    </r>
    <rPh sb="0" eb="2">
      <t>ラチ</t>
    </rPh>
    <phoneticPr fontId="18"/>
  </si>
  <si>
    <r>
      <rPr>
        <sz val="11"/>
        <color theme="1"/>
        <rFont val="ＭＳ Ｐゴシック"/>
        <family val="3"/>
        <charset val="128"/>
      </rPr>
      <t>測定項目</t>
    </r>
    <rPh sb="0" eb="2">
      <t>ソクテイ</t>
    </rPh>
    <rPh sb="2" eb="4">
      <t>コウモク</t>
    </rPh>
    <phoneticPr fontId="18"/>
  </si>
  <si>
    <r>
      <rPr>
        <sz val="11"/>
        <color theme="1"/>
        <rFont val="ＭＳ Ｐゴシック"/>
        <family val="3"/>
        <charset val="128"/>
      </rPr>
      <t>測定間隔（分）</t>
    </r>
    <rPh sb="0" eb="2">
      <t>ソクテイ</t>
    </rPh>
    <rPh sb="2" eb="4">
      <t>カンカク</t>
    </rPh>
    <rPh sb="5" eb="6">
      <t>フン</t>
    </rPh>
    <phoneticPr fontId="18"/>
  </si>
  <si>
    <r>
      <rPr>
        <sz val="11"/>
        <color theme="1"/>
        <rFont val="ＭＳ Ｐゴシック"/>
        <family val="3"/>
        <charset val="128"/>
      </rPr>
      <t>風向</t>
    </r>
    <rPh sb="0" eb="2">
      <t>フウコウ</t>
    </rPh>
    <phoneticPr fontId="18"/>
  </si>
  <si>
    <r>
      <rPr>
        <sz val="11"/>
        <color theme="1"/>
        <rFont val="ＭＳ Ｐゴシック"/>
        <family val="3"/>
        <charset val="128"/>
      </rPr>
      <t>風速</t>
    </r>
    <rPh sb="0" eb="2">
      <t>フウソク</t>
    </rPh>
    <phoneticPr fontId="18"/>
  </si>
  <si>
    <r>
      <rPr>
        <sz val="11"/>
        <color theme="1"/>
        <rFont val="ＭＳ Ｐゴシック"/>
        <family val="3"/>
        <charset val="128"/>
      </rPr>
      <t>日射量</t>
    </r>
    <rPh sb="0" eb="3">
      <t>ニッシャリョウ</t>
    </rPh>
    <phoneticPr fontId="18"/>
  </si>
  <si>
    <r>
      <rPr>
        <sz val="11"/>
        <color theme="1"/>
        <rFont val="ＭＳ Ｐゴシック"/>
        <family val="3"/>
        <charset val="128"/>
      </rPr>
      <t>測定位置（高さ</t>
    </r>
    <r>
      <rPr>
        <sz val="11"/>
        <color theme="1"/>
        <rFont val="Arial"/>
        <family val="2"/>
      </rPr>
      <t>, m</t>
    </r>
    <r>
      <rPr>
        <sz val="11"/>
        <color theme="1"/>
        <rFont val="ＭＳ Ｐゴシック"/>
        <family val="3"/>
        <charset val="128"/>
      </rPr>
      <t>）</t>
    </r>
    <rPh sb="0" eb="2">
      <t>ソクテイ</t>
    </rPh>
    <rPh sb="2" eb="4">
      <t>イチ</t>
    </rPh>
    <rPh sb="5" eb="6">
      <t>タカ</t>
    </rPh>
    <phoneticPr fontId="18"/>
  </si>
  <si>
    <t>FAST-Multi</t>
    <phoneticPr fontId="18"/>
  </si>
  <si>
    <t>MCS</t>
    <phoneticPr fontId="18"/>
  </si>
  <si>
    <r>
      <rPr>
        <sz val="11"/>
        <color theme="1"/>
        <rFont val="ＭＳ Ｐゴシック"/>
        <family val="3"/>
        <charset val="128"/>
      </rPr>
      <t>転倒ます型雨量計（</t>
    </r>
    <r>
      <rPr>
        <sz val="11"/>
        <color theme="1"/>
        <rFont val="Arial"/>
        <family val="2"/>
      </rPr>
      <t>MOT-NO. 34-T</t>
    </r>
    <r>
      <rPr>
        <sz val="11"/>
        <color theme="1"/>
        <rFont val="ＭＳ Ｐゴシック"/>
        <family val="3"/>
        <charset val="128"/>
      </rPr>
      <t>）</t>
    </r>
    <rPh sb="0" eb="2">
      <t>テントウ</t>
    </rPh>
    <rPh sb="4" eb="5">
      <t>ガタ</t>
    </rPh>
    <rPh sb="5" eb="8">
      <t>ウリョウケイ</t>
    </rPh>
    <phoneticPr fontId="18"/>
  </si>
  <si>
    <r>
      <rPr>
        <sz val="11"/>
        <color theme="1"/>
        <rFont val="ＭＳ Ｐゴシック"/>
        <family val="3"/>
        <charset val="128"/>
      </rPr>
      <t>日射計（</t>
    </r>
    <r>
      <rPr>
        <sz val="11"/>
        <color theme="1"/>
        <rFont val="Arial"/>
        <family val="2"/>
      </rPr>
      <t>MPR-PCM-01</t>
    </r>
    <r>
      <rPr>
        <sz val="11"/>
        <color theme="1"/>
        <rFont val="ＭＳ Ｐゴシック"/>
        <family val="3"/>
        <charset val="128"/>
      </rPr>
      <t>）</t>
    </r>
    <rPh sb="0" eb="2">
      <t>ニッシャ</t>
    </rPh>
    <rPh sb="2" eb="3">
      <t>ケイ</t>
    </rPh>
    <phoneticPr fontId="18"/>
  </si>
  <si>
    <r>
      <rPr>
        <sz val="11"/>
        <color theme="1"/>
        <rFont val="ＭＳ Ｐゴシック"/>
        <family val="3"/>
        <charset val="128"/>
      </rPr>
      <t>温度計（</t>
    </r>
    <r>
      <rPr>
        <sz val="11"/>
        <color theme="1"/>
        <rFont val="Arial"/>
        <family val="2"/>
      </rPr>
      <t>MHY-Pt-100</t>
    </r>
    <r>
      <rPr>
        <sz val="11"/>
        <color theme="1"/>
        <rFont val="ＭＳ Ｐゴシック"/>
        <family val="3"/>
        <charset val="128"/>
      </rPr>
      <t>）</t>
    </r>
    <rPh sb="0" eb="3">
      <t>オンドケイ</t>
    </rPh>
    <phoneticPr fontId="18"/>
  </si>
  <si>
    <r>
      <rPr>
        <sz val="11"/>
        <color theme="1"/>
        <rFont val="ＭＳ Ｐゴシック"/>
        <family val="3"/>
        <charset val="128"/>
      </rPr>
      <t>風向風速計（</t>
    </r>
    <r>
      <rPr>
        <sz val="11"/>
        <color theme="1"/>
        <rFont val="Arial"/>
        <family val="2"/>
      </rPr>
      <t>MYG-5103</t>
    </r>
    <r>
      <rPr>
        <sz val="11"/>
        <color theme="1"/>
        <rFont val="ＭＳ Ｐゴシック"/>
        <family val="3"/>
        <charset val="128"/>
      </rPr>
      <t>）</t>
    </r>
    <rPh sb="0" eb="2">
      <t>フウコウ</t>
    </rPh>
    <rPh sb="2" eb="5">
      <t>フウソクケイ</t>
    </rPh>
    <phoneticPr fontId="18"/>
  </si>
  <si>
    <r>
      <rPr>
        <sz val="11"/>
        <color theme="1"/>
        <rFont val="ＭＳ Ｐゴシック"/>
        <family val="3"/>
        <charset val="128"/>
      </rPr>
      <t>愛媛大学農学部附属農場（北緯</t>
    </r>
    <r>
      <rPr>
        <sz val="11"/>
        <color theme="1"/>
        <rFont val="Arial"/>
        <family val="2"/>
      </rPr>
      <t>132</t>
    </r>
    <r>
      <rPr>
        <sz val="11"/>
        <color theme="1"/>
        <rFont val="ＭＳ Ｐゴシック"/>
        <family val="3"/>
        <charset val="128"/>
      </rPr>
      <t>度</t>
    </r>
    <r>
      <rPr>
        <sz val="11"/>
        <color theme="1"/>
        <rFont val="Arial"/>
        <family val="2"/>
      </rPr>
      <t>47</t>
    </r>
    <r>
      <rPr>
        <sz val="11"/>
        <color theme="1"/>
        <rFont val="ＭＳ Ｐゴシック"/>
        <family val="3"/>
        <charset val="128"/>
      </rPr>
      <t>分</t>
    </r>
    <r>
      <rPr>
        <sz val="11"/>
        <color theme="1"/>
        <rFont val="Arial"/>
        <family val="2"/>
      </rPr>
      <t>26</t>
    </r>
    <r>
      <rPr>
        <sz val="11"/>
        <color theme="1"/>
        <rFont val="ＭＳ Ｐゴシック"/>
        <family val="3"/>
        <charset val="128"/>
      </rPr>
      <t>秒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ＭＳ Ｐゴシック"/>
        <family val="3"/>
        <charset val="128"/>
      </rPr>
      <t>東経</t>
    </r>
    <r>
      <rPr>
        <sz val="11"/>
        <color theme="1"/>
        <rFont val="Arial"/>
        <family val="2"/>
      </rPr>
      <t>33</t>
    </r>
    <r>
      <rPr>
        <sz val="11"/>
        <color theme="1"/>
        <rFont val="ＭＳ Ｐゴシック"/>
        <family val="3"/>
        <charset val="128"/>
      </rPr>
      <t>度</t>
    </r>
    <r>
      <rPr>
        <sz val="11"/>
        <color theme="1"/>
        <rFont val="Arial"/>
        <family val="2"/>
      </rPr>
      <t>57</t>
    </r>
    <r>
      <rPr>
        <sz val="11"/>
        <color theme="1"/>
        <rFont val="ＭＳ Ｐゴシック"/>
        <family val="3"/>
        <charset val="128"/>
      </rPr>
      <t>分</t>
    </r>
    <r>
      <rPr>
        <sz val="11"/>
        <color theme="1"/>
        <rFont val="Arial"/>
        <family val="2"/>
      </rPr>
      <t>42</t>
    </r>
    <r>
      <rPr>
        <sz val="11"/>
        <color theme="1"/>
        <rFont val="ＭＳ Ｐゴシック"/>
        <family val="3"/>
        <charset val="128"/>
      </rPr>
      <t>秒）</t>
    </r>
    <rPh sb="0" eb="2">
      <t>エヒメ</t>
    </rPh>
    <rPh sb="2" eb="4">
      <t>ダイガク</t>
    </rPh>
    <rPh sb="4" eb="7">
      <t>ノウガクブ</t>
    </rPh>
    <rPh sb="7" eb="9">
      <t>フゾク</t>
    </rPh>
    <rPh sb="9" eb="11">
      <t>ノウジョウ</t>
    </rPh>
    <rPh sb="12" eb="14">
      <t>ホクイ</t>
    </rPh>
    <rPh sb="17" eb="18">
      <t>ド</t>
    </rPh>
    <rPh sb="20" eb="21">
      <t>フン</t>
    </rPh>
    <rPh sb="23" eb="24">
      <t>ビョウ</t>
    </rPh>
    <rPh sb="26" eb="28">
      <t>トウケイ</t>
    </rPh>
    <rPh sb="30" eb="31">
      <t>ド</t>
    </rPh>
    <rPh sb="33" eb="34">
      <t>フン</t>
    </rPh>
    <rPh sb="36" eb="37">
      <t>ビョウ</t>
    </rPh>
    <phoneticPr fontId="18"/>
  </si>
  <si>
    <r>
      <rPr>
        <sz val="11"/>
        <color theme="1"/>
        <rFont val="ＭＳ Ｐゴシック"/>
        <family val="3"/>
        <charset val="128"/>
      </rPr>
      <t>附属農場気象データ</t>
    </r>
    <r>
      <rPr>
        <sz val="11"/>
        <color theme="1"/>
        <rFont val="Arial"/>
        <family val="2"/>
      </rPr>
      <t>_10</t>
    </r>
    <r>
      <rPr>
        <sz val="11"/>
        <color theme="1"/>
        <rFont val="ＭＳ Ｐゴシック"/>
        <family val="3"/>
        <charset val="128"/>
      </rPr>
      <t>分</t>
    </r>
    <rPh sb="0" eb="2">
      <t>フゾク</t>
    </rPh>
    <phoneticPr fontId="18"/>
  </si>
  <si>
    <r>
      <rPr>
        <sz val="11"/>
        <color theme="1"/>
        <rFont val="ＭＳ Ｐゴシック"/>
        <family val="3"/>
        <charset val="128"/>
      </rPr>
      <t>附属農場気象データ</t>
    </r>
    <r>
      <rPr>
        <sz val="11"/>
        <color theme="1"/>
        <rFont val="Arial"/>
        <family val="2"/>
      </rPr>
      <t>_1</t>
    </r>
    <r>
      <rPr>
        <sz val="11"/>
        <color theme="1"/>
        <rFont val="ＭＳ Ｐゴシック"/>
        <family val="3"/>
        <charset val="128"/>
      </rPr>
      <t>時間</t>
    </r>
    <phoneticPr fontId="18"/>
  </si>
  <si>
    <t>平均気温</t>
    <rPh sb="0" eb="2">
      <t>ヘイキン</t>
    </rPh>
    <phoneticPr fontId="18"/>
  </si>
  <si>
    <t>積算雨量</t>
    <rPh sb="0" eb="2">
      <t>セキサン</t>
    </rPh>
    <phoneticPr fontId="18"/>
  </si>
  <si>
    <t>N</t>
    <phoneticPr fontId="18"/>
  </si>
  <si>
    <t>NNE</t>
    <phoneticPr fontId="18"/>
  </si>
  <si>
    <t>NE</t>
    <phoneticPr fontId="18"/>
  </si>
  <si>
    <t>E</t>
    <phoneticPr fontId="18"/>
  </si>
  <si>
    <t>SE</t>
    <phoneticPr fontId="18"/>
  </si>
  <si>
    <t>SSE</t>
    <phoneticPr fontId="18"/>
  </si>
  <si>
    <t>S</t>
    <phoneticPr fontId="18"/>
  </si>
  <si>
    <t>SSW</t>
    <phoneticPr fontId="18"/>
  </si>
  <si>
    <t>SW</t>
    <phoneticPr fontId="18"/>
  </si>
  <si>
    <t>W</t>
    <phoneticPr fontId="18"/>
  </si>
  <si>
    <t>NW</t>
    <phoneticPr fontId="18"/>
  </si>
  <si>
    <t>ENE</t>
    <phoneticPr fontId="18"/>
  </si>
  <si>
    <t>WNW</t>
    <phoneticPr fontId="18"/>
  </si>
  <si>
    <t>ESE</t>
    <phoneticPr fontId="18"/>
  </si>
  <si>
    <t>WSW</t>
    <phoneticPr fontId="18"/>
  </si>
  <si>
    <t>NNW</t>
    <phoneticPr fontId="18"/>
  </si>
  <si>
    <t>方位</t>
    <rPh sb="0" eb="2">
      <t>ホウイ</t>
    </rPh>
    <phoneticPr fontId="18"/>
  </si>
  <si>
    <t>回数</t>
    <rPh sb="0" eb="2">
      <t>カイスウ</t>
    </rPh>
    <phoneticPr fontId="18"/>
  </si>
  <si>
    <t>平均</t>
    <rPh sb="0" eb="2">
      <t>ヘイキン</t>
    </rPh>
    <phoneticPr fontId="18"/>
  </si>
  <si>
    <t>最大風速</t>
    <rPh sb="0" eb="2">
      <t>サイダイ</t>
    </rPh>
    <rPh sb="2" eb="4">
      <t>フウソク</t>
    </rPh>
    <phoneticPr fontId="18"/>
  </si>
  <si>
    <t>最大瞬間風速</t>
    <rPh sb="0" eb="2">
      <t>サイダイ</t>
    </rPh>
    <rPh sb="2" eb="4">
      <t>シュンカン</t>
    </rPh>
    <rPh sb="4" eb="6">
      <t>フウソク</t>
    </rPh>
    <phoneticPr fontId="18"/>
  </si>
  <si>
    <t>Day</t>
    <phoneticPr fontId="18"/>
  </si>
  <si>
    <t>時間</t>
    <rPh sb="0" eb="2">
      <t>ジカン</t>
    </rPh>
    <phoneticPr fontId="18"/>
  </si>
  <si>
    <t>附属農場気象データ_1日</t>
    <phoneticPr fontId="18"/>
  </si>
  <si>
    <t>(mm/day)</t>
    <phoneticPr fontId="18"/>
  </si>
  <si>
    <r>
      <t>(</t>
    </r>
    <r>
      <rPr>
        <sz val="11"/>
        <color theme="1"/>
        <rFont val="ＭＳ Ｐゴシック"/>
        <family val="3"/>
        <charset val="128"/>
      </rPr>
      <t>ﾟ</t>
    </r>
    <r>
      <rPr>
        <sz val="11"/>
        <color theme="1"/>
        <rFont val="Arial"/>
        <family val="2"/>
      </rPr>
      <t>C)</t>
    </r>
    <phoneticPr fontId="18"/>
  </si>
  <si>
    <t>(hr/day)</t>
    <phoneticPr fontId="18"/>
  </si>
  <si>
    <t>(m/s)</t>
    <phoneticPr fontId="18"/>
  </si>
  <si>
    <t>(mm/month)</t>
    <phoneticPr fontId="18"/>
  </si>
  <si>
    <t>(MJ/Month)</t>
    <phoneticPr fontId="18"/>
  </si>
  <si>
    <t>月</t>
    <phoneticPr fontId="18"/>
  </si>
  <si>
    <t>相対湿度</t>
    <rPh sb="0" eb="2">
      <t>ソウタイ</t>
    </rPh>
    <rPh sb="2" eb="4">
      <t>シツド</t>
    </rPh>
    <phoneticPr fontId="18"/>
  </si>
  <si>
    <t>%</t>
    <phoneticPr fontId="18"/>
  </si>
  <si>
    <t>(%)</t>
    <phoneticPr fontId="18"/>
  </si>
  <si>
    <r>
      <t>(MJ/m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/hr)</t>
    </r>
    <phoneticPr fontId="18"/>
  </si>
  <si>
    <t>(%)</t>
    <phoneticPr fontId="18"/>
  </si>
  <si>
    <r>
      <rPr>
        <sz val="11"/>
        <color theme="1"/>
        <rFont val="ＭＳ Ｐゴシック"/>
        <family val="3"/>
        <charset val="128"/>
      </rPr>
      <t>測定機器</t>
    </r>
    <rPh sb="0" eb="2">
      <t>ソクテイ</t>
    </rPh>
    <rPh sb="2" eb="4">
      <t>キキ</t>
    </rPh>
    <phoneticPr fontId="18"/>
  </si>
  <si>
    <r>
      <rPr>
        <sz val="11"/>
        <color theme="1"/>
        <rFont val="ＭＳ Ｐゴシック"/>
        <family val="3"/>
        <charset val="128"/>
      </rPr>
      <t>メーカー</t>
    </r>
    <phoneticPr fontId="18"/>
  </si>
  <si>
    <r>
      <rPr>
        <sz val="11"/>
        <color theme="1"/>
        <rFont val="ＭＳ Ｐゴシック"/>
        <family val="3"/>
        <charset val="128"/>
      </rPr>
      <t>校正年月</t>
    </r>
    <rPh sb="0" eb="2">
      <t>コウセイ</t>
    </rPh>
    <rPh sb="2" eb="3">
      <t>ネン</t>
    </rPh>
    <rPh sb="3" eb="4">
      <t>ガツ</t>
    </rPh>
    <phoneticPr fontId="18"/>
  </si>
  <si>
    <r>
      <rPr>
        <sz val="11"/>
        <color theme="1"/>
        <rFont val="ＭＳ Ｐゴシック"/>
        <family val="3"/>
        <charset val="128"/>
      </rPr>
      <t>プリード</t>
    </r>
    <phoneticPr fontId="18"/>
  </si>
  <si>
    <r>
      <rPr>
        <sz val="11"/>
        <color theme="1"/>
        <rFont val="ＭＳ Ｐゴシック"/>
        <family val="3"/>
        <charset val="128"/>
      </rPr>
      <t>相対湿度</t>
    </r>
    <rPh sb="0" eb="2">
      <t>ソウタイ</t>
    </rPh>
    <rPh sb="2" eb="4">
      <t>シツド</t>
    </rPh>
    <phoneticPr fontId="18"/>
  </si>
  <si>
    <r>
      <rPr>
        <sz val="11"/>
        <color theme="1"/>
        <rFont val="ＭＳ Ｐゴシック"/>
        <family val="3"/>
        <charset val="128"/>
      </rPr>
      <t>温湿度用放射シールドを使用</t>
    </r>
    <rPh sb="0" eb="3">
      <t>オンシツド</t>
    </rPh>
    <rPh sb="3" eb="4">
      <t>ヨウ</t>
    </rPh>
    <rPh sb="4" eb="6">
      <t>ホウシャ</t>
    </rPh>
    <rPh sb="11" eb="13">
      <t>シヨウ</t>
    </rPh>
    <phoneticPr fontId="18"/>
  </si>
  <si>
    <r>
      <rPr>
        <sz val="11"/>
        <color theme="1"/>
        <rFont val="ＭＳ Ｐゴシック"/>
        <family val="3"/>
        <charset val="128"/>
      </rPr>
      <t>データロガー</t>
    </r>
    <phoneticPr fontId="18"/>
  </si>
  <si>
    <r>
      <t>64m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8m×8m</t>
    </r>
    <r>
      <rPr>
        <sz val="11"/>
        <color theme="1"/>
        <rFont val="ＭＳ Ｐゴシック"/>
        <family val="3"/>
        <charset val="128"/>
      </rPr>
      <t>）</t>
    </r>
    <phoneticPr fontId="18"/>
  </si>
  <si>
    <r>
      <t>6/16 10:30</t>
    </r>
    <r>
      <rPr>
        <sz val="11"/>
        <color theme="1"/>
        <rFont val="ＭＳ Ｐゴシック"/>
        <family val="3"/>
        <charset val="128"/>
      </rPr>
      <t>より温湿度計（</t>
    </r>
    <r>
      <rPr>
        <sz val="11"/>
        <color theme="1"/>
        <rFont val="Arial"/>
        <family val="2"/>
      </rPr>
      <t>HMP-155D</t>
    </r>
    <r>
      <rPr>
        <sz val="11"/>
        <color theme="1"/>
        <rFont val="ＭＳ Ｐゴシック"/>
        <family val="3"/>
        <charset val="128"/>
      </rPr>
      <t>）による測定</t>
    </r>
    <rPh sb="12" eb="16">
      <t>オンシツドケイ</t>
    </rPh>
    <rPh sb="29" eb="31">
      <t>ソクテイ</t>
    </rPh>
    <phoneticPr fontId="18"/>
  </si>
  <si>
    <r>
      <rPr>
        <sz val="11"/>
        <color theme="1"/>
        <rFont val="ＭＳ Ｐゴシック"/>
        <family val="3"/>
        <charset val="128"/>
      </rPr>
      <t>温湿度計（</t>
    </r>
    <r>
      <rPr>
        <sz val="11"/>
        <color theme="1"/>
        <rFont val="Arial"/>
        <family val="2"/>
      </rPr>
      <t>HMP-155D</t>
    </r>
    <r>
      <rPr>
        <sz val="11"/>
        <color theme="1"/>
        <rFont val="ＭＳ Ｐゴシック"/>
        <family val="3"/>
        <charset val="128"/>
      </rPr>
      <t>）</t>
    </r>
    <rPh sb="0" eb="4">
      <t>オンシツドケイ</t>
    </rPh>
    <phoneticPr fontId="18"/>
  </si>
  <si>
    <t>降水量</t>
    <rPh sb="0" eb="3">
      <t>コウスイリョウ</t>
    </rPh>
    <phoneticPr fontId="18"/>
  </si>
  <si>
    <t>（縦型通風筒）</t>
    <rPh sb="1" eb="3">
      <t>タテガタ</t>
    </rPh>
    <rPh sb="3" eb="5">
      <t>ツウフウ</t>
    </rPh>
    <rPh sb="5" eb="6">
      <t>ツツ</t>
    </rPh>
    <phoneticPr fontId="18"/>
  </si>
  <si>
    <t>PVC-04</t>
    <phoneticPr fontId="18"/>
  </si>
  <si>
    <t>内部に温湿度計を設置</t>
    <rPh sb="0" eb="2">
      <t>ナイブ</t>
    </rPh>
    <rPh sb="3" eb="7">
      <t>オンシツドケイ</t>
    </rPh>
    <rPh sb="8" eb="10">
      <t>セッチ</t>
    </rPh>
    <phoneticPr fontId="18"/>
  </si>
  <si>
    <t>NE</t>
  </si>
  <si>
    <t>ENE</t>
  </si>
  <si>
    <t>NNE</t>
  </si>
  <si>
    <t>ESE</t>
  </si>
  <si>
    <t>SE</t>
  </si>
  <si>
    <t>E</t>
  </si>
  <si>
    <t>S</t>
  </si>
  <si>
    <t>W</t>
  </si>
  <si>
    <t>NW</t>
  </si>
  <si>
    <t>SSW</t>
  </si>
  <si>
    <t>NNW</t>
  </si>
  <si>
    <t>WNW</t>
  </si>
  <si>
    <t>SSE</t>
  </si>
  <si>
    <t>SW</t>
  </si>
  <si>
    <t>WSW</t>
  </si>
  <si>
    <t>N</t>
  </si>
  <si>
    <t>光合成有効放射（瞬時値）</t>
    <rPh sb="0" eb="3">
      <t>コウゴウセイ</t>
    </rPh>
    <rPh sb="3" eb="5">
      <t>ユウコウ</t>
    </rPh>
    <rPh sb="5" eb="7">
      <t>ホウシャ</t>
    </rPh>
    <rPh sb="8" eb="11">
      <t>シュンジチ</t>
    </rPh>
    <phoneticPr fontId="18"/>
  </si>
  <si>
    <t>光合成有効放射（積算値）</t>
    <rPh sb="0" eb="3">
      <t>コウゴウセイ</t>
    </rPh>
    <rPh sb="3" eb="5">
      <t>ユウコウ</t>
    </rPh>
    <rPh sb="5" eb="7">
      <t>ホウシャ</t>
    </rPh>
    <rPh sb="8" eb="10">
      <t>セキサン</t>
    </rPh>
    <rPh sb="10" eb="11">
      <t>アタイ</t>
    </rPh>
    <phoneticPr fontId="18"/>
  </si>
  <si>
    <t>光合成有効放射（平均値）</t>
    <rPh sb="0" eb="3">
      <t>コウゴウセイ</t>
    </rPh>
    <rPh sb="3" eb="5">
      <t>ユウコウ</t>
    </rPh>
    <rPh sb="5" eb="7">
      <t>ホウシャ</t>
    </rPh>
    <rPh sb="8" eb="11">
      <t>ヘイキンチ</t>
    </rPh>
    <phoneticPr fontId="18"/>
  </si>
  <si>
    <t>V</t>
    <phoneticPr fontId="18"/>
  </si>
  <si>
    <t>地温</t>
    <rPh sb="0" eb="2">
      <t>チオン</t>
    </rPh>
    <phoneticPr fontId="18"/>
  </si>
  <si>
    <t>%</t>
  </si>
  <si>
    <t>%</t>
    <phoneticPr fontId="18"/>
  </si>
  <si>
    <r>
      <t>µMol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s</t>
    </r>
    <r>
      <rPr>
        <vertAlign val="superscript"/>
        <sz val="11"/>
        <color theme="1"/>
        <rFont val="Arial"/>
        <family val="2"/>
      </rPr>
      <t>-1</t>
    </r>
    <phoneticPr fontId="18"/>
  </si>
  <si>
    <r>
      <t>µMol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10min</t>
    </r>
    <r>
      <rPr>
        <vertAlign val="superscript"/>
        <sz val="11"/>
        <color theme="1"/>
        <rFont val="Arial"/>
        <family val="2"/>
      </rPr>
      <t>-1</t>
    </r>
    <phoneticPr fontId="18"/>
  </si>
  <si>
    <t>kOhm</t>
    <phoneticPr fontId="18"/>
  </si>
  <si>
    <r>
      <t>µMol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hr</t>
    </r>
    <r>
      <rPr>
        <vertAlign val="superscript"/>
        <sz val="11"/>
        <color theme="1"/>
        <rFont val="Arial"/>
        <family val="2"/>
      </rPr>
      <t>-1</t>
    </r>
    <phoneticPr fontId="18"/>
  </si>
  <si>
    <t>平均地温</t>
    <rPh sb="0" eb="2">
      <t>ヘイキン</t>
    </rPh>
    <rPh sb="2" eb="4">
      <t>チオン</t>
    </rPh>
    <phoneticPr fontId="18"/>
  </si>
  <si>
    <t>平均土壌体積水分率</t>
    <rPh sb="0" eb="2">
      <t>ヘイキン</t>
    </rPh>
    <rPh sb="2" eb="4">
      <t>ドジョウ</t>
    </rPh>
    <rPh sb="4" eb="6">
      <t>タイセキ</t>
    </rPh>
    <rPh sb="6" eb="8">
      <t>スイブン</t>
    </rPh>
    <rPh sb="8" eb="9">
      <t>リツ</t>
    </rPh>
    <phoneticPr fontId="18"/>
  </si>
  <si>
    <t>土壌体積水分率</t>
    <rPh sb="0" eb="2">
      <t>ドジョウ</t>
    </rPh>
    <rPh sb="2" eb="4">
      <t>タイセキ</t>
    </rPh>
    <rPh sb="4" eb="6">
      <t>スイブン</t>
    </rPh>
    <rPh sb="6" eb="7">
      <t>リツ</t>
    </rPh>
    <phoneticPr fontId="18"/>
  </si>
  <si>
    <t>ﾟC</t>
  </si>
  <si>
    <t>地温</t>
    <rPh sb="0" eb="2">
      <t>チオン</t>
    </rPh>
    <phoneticPr fontId="18"/>
  </si>
  <si>
    <t>土壌堆積水分率</t>
    <rPh sb="0" eb="2">
      <t>ドジョウ</t>
    </rPh>
    <rPh sb="2" eb="4">
      <t>タイセキ</t>
    </rPh>
    <rPh sb="4" eb="6">
      <t>スイブン</t>
    </rPh>
    <rPh sb="6" eb="7">
      <t>リツ</t>
    </rPh>
    <phoneticPr fontId="18"/>
  </si>
  <si>
    <r>
      <t>µMol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s</t>
    </r>
    <r>
      <rPr>
        <vertAlign val="superscript"/>
        <sz val="11"/>
        <color theme="1"/>
        <rFont val="Arial"/>
        <family val="2"/>
      </rPr>
      <t>-1</t>
    </r>
    <phoneticPr fontId="18"/>
  </si>
  <si>
    <r>
      <t>µMol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interval</t>
    </r>
    <r>
      <rPr>
        <vertAlign val="superscript"/>
        <sz val="11"/>
        <color theme="1"/>
        <rFont val="Arial"/>
        <family val="2"/>
      </rPr>
      <t>-1</t>
    </r>
    <phoneticPr fontId="18"/>
  </si>
  <si>
    <t>インターバル間の積算光合成有効放射</t>
    <rPh sb="6" eb="7">
      <t>カン</t>
    </rPh>
    <rPh sb="8" eb="10">
      <t>セキサン</t>
    </rPh>
    <rPh sb="10" eb="13">
      <t>コウゴウセイ</t>
    </rPh>
    <rPh sb="13" eb="15">
      <t>ユウコウ</t>
    </rPh>
    <rPh sb="15" eb="17">
      <t>ホウシャ</t>
    </rPh>
    <phoneticPr fontId="18"/>
  </si>
  <si>
    <t>インターバル間の平均光合成有効放射</t>
    <rPh sb="6" eb="7">
      <t>カン</t>
    </rPh>
    <rPh sb="8" eb="10">
      <t>ヘイキン</t>
    </rPh>
    <rPh sb="10" eb="13">
      <t>コウゴウセイ</t>
    </rPh>
    <rPh sb="13" eb="15">
      <t>ユウコウ</t>
    </rPh>
    <rPh sb="15" eb="17">
      <t>ホウシャ</t>
    </rPh>
    <phoneticPr fontId="18"/>
  </si>
  <si>
    <t>データ記録時の光合成有効放射</t>
    <rPh sb="3" eb="6">
      <t>キロクジ</t>
    </rPh>
    <rPh sb="7" eb="10">
      <t>コウゴウセイ</t>
    </rPh>
    <rPh sb="10" eb="12">
      <t>ユウコウ</t>
    </rPh>
    <rPh sb="12" eb="14">
      <t>ホウシャ</t>
    </rPh>
    <phoneticPr fontId="18"/>
  </si>
  <si>
    <t>測定時の土壌堆積水分率</t>
    <rPh sb="0" eb="2">
      <t>ソクテイ</t>
    </rPh>
    <rPh sb="2" eb="3">
      <t>ジ</t>
    </rPh>
    <rPh sb="4" eb="6">
      <t>ドジョウ</t>
    </rPh>
    <rPh sb="6" eb="8">
      <t>タイセキ</t>
    </rPh>
    <rPh sb="8" eb="10">
      <t>スイブン</t>
    </rPh>
    <rPh sb="10" eb="11">
      <t>リツ</t>
    </rPh>
    <phoneticPr fontId="18"/>
  </si>
  <si>
    <t>インターバル間の気温</t>
    <rPh sb="6" eb="7">
      <t>カン</t>
    </rPh>
    <rPh sb="8" eb="10">
      <t>キオン</t>
    </rPh>
    <phoneticPr fontId="18"/>
  </si>
  <si>
    <t>インターバル間の地温</t>
    <rPh sb="6" eb="7">
      <t>カン</t>
    </rPh>
    <rPh sb="8" eb="10">
      <t>チオン</t>
    </rPh>
    <phoneticPr fontId="18"/>
  </si>
  <si>
    <t>光合成有効放射</t>
    <rPh sb="0" eb="3">
      <t>コウゴウセイ</t>
    </rPh>
    <rPh sb="3" eb="5">
      <t>ユウコウ</t>
    </rPh>
    <rPh sb="5" eb="7">
      <t>ホウシャ</t>
    </rPh>
    <phoneticPr fontId="18"/>
  </si>
  <si>
    <t>測定精度が低いため相対値としての利用に限定</t>
    <rPh sb="0" eb="2">
      <t>ソクテイ</t>
    </rPh>
    <rPh sb="2" eb="4">
      <t>セイド</t>
    </rPh>
    <rPh sb="5" eb="6">
      <t>ヒク</t>
    </rPh>
    <rPh sb="9" eb="12">
      <t>ソウタイチ</t>
    </rPh>
    <rPh sb="16" eb="18">
      <t>リヨウ</t>
    </rPh>
    <rPh sb="19" eb="21">
      <t>ゲンテイ</t>
    </rPh>
    <phoneticPr fontId="18"/>
  </si>
  <si>
    <r>
      <rPr>
        <sz val="11"/>
        <color theme="1"/>
        <rFont val="ＭＳ Ｐゴシック"/>
        <family val="3"/>
        <charset val="128"/>
      </rPr>
      <t>光量子計
（</t>
    </r>
    <r>
      <rPr>
        <sz val="11"/>
        <color theme="1"/>
        <rFont val="Arial"/>
        <family val="2"/>
      </rPr>
      <t>MIJ-14PAR</t>
    </r>
    <r>
      <rPr>
        <sz val="11"/>
        <color theme="1"/>
        <rFont val="ＭＳ Ｐゴシック"/>
        <family val="3"/>
        <charset val="128"/>
      </rPr>
      <t>弐型</t>
    </r>
    <r>
      <rPr>
        <sz val="11"/>
        <color theme="1"/>
        <rFont val="Arial"/>
        <family val="2"/>
      </rPr>
      <t>K2</t>
    </r>
    <r>
      <rPr>
        <sz val="11"/>
        <color theme="1"/>
        <rFont val="ＭＳ Ｐゴシック"/>
        <family val="3"/>
        <charset val="128"/>
      </rPr>
      <t>）</t>
    </r>
    <phoneticPr fontId="18"/>
  </si>
  <si>
    <r>
      <t xml:space="preserve"> Theta Probe
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ML3</t>
    </r>
    <r>
      <rPr>
        <sz val="11"/>
        <color theme="1"/>
        <rFont val="ＭＳ Ｐゴシック"/>
        <family val="3"/>
        <charset val="128"/>
      </rPr>
      <t>）</t>
    </r>
    <phoneticPr fontId="18"/>
  </si>
  <si>
    <t>日本環境計測</t>
    <phoneticPr fontId="18"/>
  </si>
  <si>
    <t>Delta-T Devices</t>
    <phoneticPr fontId="18"/>
  </si>
  <si>
    <r>
      <t>10</t>
    </r>
    <r>
      <rPr>
        <sz val="11"/>
        <color theme="1"/>
        <rFont val="ＭＳ Ｐゴシック"/>
        <family val="3"/>
        <charset val="128"/>
      </rPr>
      <t>分間の平均・積算</t>
    </r>
    <phoneticPr fontId="18"/>
  </si>
  <si>
    <r>
      <t>mMol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d</t>
    </r>
    <r>
      <rPr>
        <vertAlign val="superscript"/>
        <sz val="11"/>
        <color theme="1"/>
        <rFont val="Arial"/>
        <family val="2"/>
      </rPr>
      <t>-1</t>
    </r>
    <phoneticPr fontId="18"/>
  </si>
  <si>
    <t>(hr/day)</t>
    <phoneticPr fontId="18"/>
  </si>
  <si>
    <r>
      <t>(Mol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month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>)</t>
    </r>
    <phoneticPr fontId="18"/>
  </si>
  <si>
    <r>
      <t>(µMol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s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>)</t>
    </r>
    <phoneticPr fontId="18"/>
  </si>
  <si>
    <r>
      <t>mMol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d</t>
    </r>
    <r>
      <rPr>
        <vertAlign val="superscript"/>
        <sz val="11"/>
        <color theme="1"/>
        <rFont val="Arial"/>
        <family val="2"/>
      </rPr>
      <t>-1</t>
    </r>
    <phoneticPr fontId="18"/>
  </si>
  <si>
    <r>
      <t>Mol 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month</t>
    </r>
    <r>
      <rPr>
        <vertAlign val="superscript"/>
        <sz val="11"/>
        <color theme="1"/>
        <rFont val="Arial"/>
        <family val="2"/>
      </rPr>
      <t>-1</t>
    </r>
    <phoneticPr fontId="18"/>
  </si>
  <si>
    <t>ND</t>
    <phoneticPr fontId="18"/>
  </si>
  <si>
    <t>ND</t>
    <phoneticPr fontId="18"/>
  </si>
  <si>
    <t>ND</t>
    <phoneticPr fontId="18"/>
  </si>
  <si>
    <t>ND</t>
    <phoneticPr fontId="18"/>
  </si>
  <si>
    <t>ND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</si>
</sst>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yyyy/m/d;@"/>
    <numFmt numFmtId="177" formatCode="h:mm:ss;@"/>
    <numFmt numFmtId="178" formatCode="h:mm;@"/>
    <numFmt numFmtId="179" formatCode="0.0_ "/>
    <numFmt numFmtId="180" formatCode="0.00_ "/>
    <numFmt numFmtId="181" formatCode="0.000_ "/>
    <numFmt numFmtId="182" formatCode="0.0_);[Red]\(0.0\)"/>
    <numFmt numFmtId="183" formatCode="0.00_);[Red]\(0.00\)"/>
    <numFmt numFmtId="184" formatCode="yyyy&quot;年&quot;m&quot;月&quot;;@"/>
    <numFmt numFmtId="185" formatCode="0.0"/>
    <numFmt numFmtId="186" formatCode="0_);[Red]\(0\)"/>
  </numFmts>
  <fonts count="23">
    <font>
      <sz val="11"/>
      <color theme="1"/>
      <name val="Arial"/>
      <family val="2"/>
      <charset val="128"/>
    </font>
    <font>
      <sz val="11"/>
      <color theme="1"/>
      <name val="Arial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Arial"/>
      <family val="2"/>
      <charset val="128"/>
    </font>
    <font>
      <b/>
      <sz val="13"/>
      <color theme="3"/>
      <name val="Arial"/>
      <family val="2"/>
      <charset val="128"/>
    </font>
    <font>
      <b/>
      <sz val="11"/>
      <color theme="3"/>
      <name val="Arial"/>
      <family val="2"/>
      <charset val="128"/>
    </font>
    <font>
      <sz val="11"/>
      <color rgb="FF006100"/>
      <name val="Arial"/>
      <family val="2"/>
      <charset val="128"/>
    </font>
    <font>
      <sz val="11"/>
      <color rgb="FF9C0006"/>
      <name val="Arial"/>
      <family val="2"/>
      <charset val="128"/>
    </font>
    <font>
      <sz val="11"/>
      <color rgb="FF9C6500"/>
      <name val="Arial"/>
      <family val="2"/>
      <charset val="128"/>
    </font>
    <font>
      <sz val="11"/>
      <color rgb="FF3F3F76"/>
      <name val="Arial"/>
      <family val="2"/>
      <charset val="128"/>
    </font>
    <font>
      <b/>
      <sz val="11"/>
      <color rgb="FF3F3F3F"/>
      <name val="Arial"/>
      <family val="2"/>
      <charset val="128"/>
    </font>
    <font>
      <b/>
      <sz val="11"/>
      <color rgb="FFFA7D00"/>
      <name val="Arial"/>
      <family val="2"/>
      <charset val="128"/>
    </font>
    <font>
      <sz val="11"/>
      <color rgb="FFFA7D00"/>
      <name val="Arial"/>
      <family val="2"/>
      <charset val="128"/>
    </font>
    <font>
      <b/>
      <sz val="11"/>
      <color theme="0"/>
      <name val="Arial"/>
      <family val="2"/>
      <charset val="128"/>
    </font>
    <font>
      <sz val="11"/>
      <color rgb="FFFF0000"/>
      <name val="Arial"/>
      <family val="2"/>
      <charset val="128"/>
    </font>
    <font>
      <i/>
      <sz val="11"/>
      <color rgb="FF7F7F7F"/>
      <name val="Arial"/>
      <family val="2"/>
      <charset val="128"/>
    </font>
    <font>
      <b/>
      <sz val="11"/>
      <color theme="1"/>
      <name val="Arial"/>
      <family val="2"/>
      <charset val="128"/>
    </font>
    <font>
      <sz val="11"/>
      <color theme="0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vertAlign val="superscript"/>
      <sz val="11"/>
      <color theme="1"/>
      <name val="Arial"/>
      <family val="2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11" xfId="0" applyFont="1" applyBorder="1">
      <alignment vertical="center"/>
    </xf>
    <xf numFmtId="178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84" fontId="19" fillId="0" borderId="0" xfId="0" applyNumberFormat="1" applyFont="1" applyAlignment="1">
      <alignment horizontal="center" vertical="center"/>
    </xf>
    <xf numFmtId="0" fontId="19" fillId="0" borderId="0" xfId="0" applyFont="1" applyFill="1">
      <alignment vertical="center"/>
    </xf>
    <xf numFmtId="176" fontId="19" fillId="0" borderId="0" xfId="0" applyNumberFormat="1" applyFont="1" applyFill="1">
      <alignment vertical="center"/>
    </xf>
    <xf numFmtId="177" fontId="19" fillId="0" borderId="0" xfId="0" applyNumberFormat="1" applyFont="1" applyFill="1">
      <alignment vertical="center"/>
    </xf>
    <xf numFmtId="179" fontId="19" fillId="0" borderId="0" xfId="0" applyNumberFormat="1" applyFont="1" applyFill="1">
      <alignment vertical="center"/>
    </xf>
    <xf numFmtId="183" fontId="19" fillId="0" borderId="0" xfId="0" applyNumberFormat="1" applyFont="1" applyFill="1">
      <alignment vertical="center"/>
    </xf>
    <xf numFmtId="182" fontId="19" fillId="0" borderId="0" xfId="0" applyNumberFormat="1" applyFont="1" applyFill="1">
      <alignment vertical="center"/>
    </xf>
    <xf numFmtId="180" fontId="19" fillId="0" borderId="0" xfId="0" applyNumberFormat="1" applyFont="1" applyFill="1">
      <alignment vertical="center"/>
    </xf>
    <xf numFmtId="0" fontId="19" fillId="0" borderId="0" xfId="0" applyNumberFormat="1" applyFont="1" applyFill="1">
      <alignment vertical="center"/>
    </xf>
    <xf numFmtId="0" fontId="20" fillId="0" borderId="0" xfId="0" applyFo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83" fontId="19" fillId="0" borderId="0" xfId="0" applyNumberFormat="1" applyFont="1" applyAlignment="1">
      <alignment horizontal="center" vertical="center"/>
    </xf>
    <xf numFmtId="182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83" fontId="19" fillId="0" borderId="12" xfId="0" applyNumberFormat="1" applyFont="1" applyBorder="1" applyAlignment="1">
      <alignment horizontal="center" vertical="center"/>
    </xf>
    <xf numFmtId="182" fontId="19" fillId="0" borderId="12" xfId="0" applyNumberFormat="1" applyFont="1" applyBorder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183" fontId="19" fillId="0" borderId="13" xfId="0" applyNumberFormat="1" applyFont="1" applyBorder="1" applyAlignment="1">
      <alignment horizontal="center" vertical="center"/>
    </xf>
    <xf numFmtId="182" fontId="19" fillId="0" borderId="13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84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84" fontId="19" fillId="0" borderId="10" xfId="0" applyNumberFormat="1" applyFont="1" applyBorder="1" applyAlignment="1">
      <alignment horizontal="center" vertical="center"/>
    </xf>
    <xf numFmtId="182" fontId="19" fillId="0" borderId="11" xfId="0" applyNumberFormat="1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186" fontId="19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178" fontId="19" fillId="0" borderId="0" xfId="0" applyNumberFormat="1" applyFont="1" applyFill="1">
      <alignment vertical="center"/>
    </xf>
    <xf numFmtId="181" fontId="19" fillId="0" borderId="0" xfId="0" applyNumberFormat="1" applyFont="1" applyFill="1">
      <alignment vertical="center"/>
    </xf>
    <xf numFmtId="177" fontId="20" fillId="0" borderId="0" xfId="0" applyNumberFormat="1" applyFont="1" applyFill="1">
      <alignment vertical="center"/>
    </xf>
    <xf numFmtId="179" fontId="20" fillId="0" borderId="0" xfId="0" applyNumberFormat="1" applyFont="1" applyFill="1">
      <alignment vertical="center"/>
    </xf>
    <xf numFmtId="176" fontId="20" fillId="0" borderId="0" xfId="0" applyNumberFormat="1" applyFont="1" applyFill="1">
      <alignment vertical="center"/>
    </xf>
    <xf numFmtId="179" fontId="19" fillId="33" borderId="0" xfId="0" applyNumberFormat="1" applyFont="1" applyFill="1">
      <alignment vertical="center"/>
    </xf>
    <xf numFmtId="0" fontId="0" fillId="33" borderId="0" xfId="0" applyFill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84" fontId="19" fillId="0" borderId="1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2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numRef>
              <c:f>附属農場気象データ_1日!$B$7:$B$37</c:f>
              <c:numCache>
                <c:formatCode>yyyy/m/d;@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附属農場気象データ_1日!$F$7:$F$37</c:f>
              <c:numCache>
                <c:formatCode>0.0_ </c:formatCode>
                <c:ptCount val="31"/>
                <c:pt idx="0">
                  <c:v>6.2097222222222221</c:v>
                </c:pt>
                <c:pt idx="1">
                  <c:v>5.8583333333333334</c:v>
                </c:pt>
                <c:pt idx="2">
                  <c:v>7.6486111111111121</c:v>
                </c:pt>
                <c:pt idx="3">
                  <c:v>6.3833333333333329</c:v>
                </c:pt>
                <c:pt idx="4">
                  <c:v>3.8791666666666669</c:v>
                </c:pt>
                <c:pt idx="5">
                  <c:v>3.8666666666666658</c:v>
                </c:pt>
                <c:pt idx="6">
                  <c:v>4.9805555555555552</c:v>
                </c:pt>
                <c:pt idx="7">
                  <c:v>6.0166666666666657</c:v>
                </c:pt>
                <c:pt idx="8">
                  <c:v>7.2784722222222227</c:v>
                </c:pt>
                <c:pt idx="9">
                  <c:v>7.480555555555557</c:v>
                </c:pt>
                <c:pt idx="10">
                  <c:v>7.5243055555555571</c:v>
                </c:pt>
                <c:pt idx="11">
                  <c:v>8.6541666666666668</c:v>
                </c:pt>
                <c:pt idx="12">
                  <c:v>5.5562499999999995</c:v>
                </c:pt>
                <c:pt idx="13">
                  <c:v>7.6131944444444457</c:v>
                </c:pt>
                <c:pt idx="14">
                  <c:v>8.6993055555555561</c:v>
                </c:pt>
                <c:pt idx="15">
                  <c:v>4.9597222222222221</c:v>
                </c:pt>
                <c:pt idx="16">
                  <c:v>2.1833333333333331</c:v>
                </c:pt>
                <c:pt idx="17">
                  <c:v>4.6520833333333327</c:v>
                </c:pt>
                <c:pt idx="18">
                  <c:v>4.1513888888888895</c:v>
                </c:pt>
                <c:pt idx="19">
                  <c:v>4.2805555555555541</c:v>
                </c:pt>
                <c:pt idx="20">
                  <c:v>3.7111111111111108</c:v>
                </c:pt>
                <c:pt idx="21">
                  <c:v>4.6409722222222225</c:v>
                </c:pt>
                <c:pt idx="22">
                  <c:v>4.0159722222222216</c:v>
                </c:pt>
                <c:pt idx="23">
                  <c:v>4.6680555555555552</c:v>
                </c:pt>
                <c:pt idx="24">
                  <c:v>5.5722222222222229</c:v>
                </c:pt>
                <c:pt idx="25">
                  <c:v>8.7722222222222221</c:v>
                </c:pt>
                <c:pt idx="26">
                  <c:v>10.52361111111111</c:v>
                </c:pt>
                <c:pt idx="27">
                  <c:v>8.2888888888888879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7-4BBD-91B1-6244BA7C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01920"/>
        <c:axId val="44401360"/>
      </c:lineChart>
      <c:dateAx>
        <c:axId val="44401920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4401360"/>
        <c:crosses val="autoZero"/>
        <c:auto val="1"/>
        <c:lblOffset val="100"/>
        <c:baseTimeUnit val="days"/>
        <c:majorUnit val="10"/>
        <c:majorTimeUnit val="days"/>
      </c:dateAx>
      <c:valAx>
        <c:axId val="44401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ja-JP" b="0"/>
                  <a:t>日平均気温（℃）</a:t>
                </a:r>
              </a:p>
            </c:rich>
          </c:tx>
          <c:layout>
            <c:manualLayout>
              <c:xMode val="edge"/>
              <c:yMode val="edge"/>
              <c:x val="7.3118269664784402E-3"/>
              <c:y val="0.11194878332518077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440192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numRef>
              <c:f>附属農場気象データ_1日!$B$7:$B$37</c:f>
              <c:numCache>
                <c:formatCode>yyyy/m/d;@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附属農場気象データ_1日!$J$7:$J$37</c:f>
              <c:numCache>
                <c:formatCode>0.0_);[Red]\(0.0\)</c:formatCode>
                <c:ptCount val="31"/>
                <c:pt idx="0">
                  <c:v>2.833333333333333</c:v>
                </c:pt>
                <c:pt idx="1">
                  <c:v>4.5000000000000009</c:v>
                </c:pt>
                <c:pt idx="2">
                  <c:v>4.5</c:v>
                </c:pt>
                <c:pt idx="3">
                  <c:v>5.5000000000000009</c:v>
                </c:pt>
                <c:pt idx="4">
                  <c:v>1.5</c:v>
                </c:pt>
                <c:pt idx="5">
                  <c:v>4.166666666666667</c:v>
                </c:pt>
                <c:pt idx="6">
                  <c:v>3.1666666666666665</c:v>
                </c:pt>
                <c:pt idx="7">
                  <c:v>0.33333333333333331</c:v>
                </c:pt>
                <c:pt idx="8">
                  <c:v>5.666666666666667</c:v>
                </c:pt>
                <c:pt idx="9">
                  <c:v>4.166666666666667</c:v>
                </c:pt>
                <c:pt idx="10">
                  <c:v>5.333333333333333</c:v>
                </c:pt>
                <c:pt idx="11">
                  <c:v>4.5</c:v>
                </c:pt>
                <c:pt idx="12">
                  <c:v>0</c:v>
                </c:pt>
                <c:pt idx="13">
                  <c:v>5.166666666666667</c:v>
                </c:pt>
                <c:pt idx="14">
                  <c:v>3.8333333333333335</c:v>
                </c:pt>
                <c:pt idx="15">
                  <c:v>5.333333333333333</c:v>
                </c:pt>
                <c:pt idx="16">
                  <c:v>5.833333333333333</c:v>
                </c:pt>
                <c:pt idx="17">
                  <c:v>7</c:v>
                </c:pt>
                <c:pt idx="18">
                  <c:v>0</c:v>
                </c:pt>
                <c:pt idx="19">
                  <c:v>4.5</c:v>
                </c:pt>
                <c:pt idx="20">
                  <c:v>3.8333333333333335</c:v>
                </c:pt>
                <c:pt idx="21">
                  <c:v>5.5</c:v>
                </c:pt>
                <c:pt idx="22">
                  <c:v>5.166666666666667</c:v>
                </c:pt>
                <c:pt idx="23">
                  <c:v>6.8333333333333339</c:v>
                </c:pt>
                <c:pt idx="24">
                  <c:v>7.333333333333333</c:v>
                </c:pt>
                <c:pt idx="25">
                  <c:v>7</c:v>
                </c:pt>
                <c:pt idx="26">
                  <c:v>6.8333333333333339</c:v>
                </c:pt>
                <c:pt idx="27">
                  <c:v>6.333333333333333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9-42F9-B6CD-E81405C4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9120"/>
        <c:axId val="634098656"/>
      </c:lineChart>
      <c:dateAx>
        <c:axId val="44399120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34098656"/>
        <c:crosses val="autoZero"/>
        <c:auto val="1"/>
        <c:lblOffset val="100"/>
        <c:baseTimeUnit val="days"/>
        <c:majorUnit val="10"/>
        <c:majorTimeUnit val="days"/>
      </c:dateAx>
      <c:valAx>
        <c:axId val="63409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ja-JP" altLang="en-US" b="0"/>
                  <a:t>日照時間</a:t>
                </a:r>
                <a:r>
                  <a:rPr lang="ja-JP" b="0"/>
                  <a:t>（</a:t>
                </a:r>
                <a:r>
                  <a:rPr lang="en-US" altLang="ja-JP" b="0"/>
                  <a:t>Hour</a:t>
                </a:r>
                <a:r>
                  <a:rPr lang="ja-JP" b="0"/>
                  <a:t>）</a:t>
                </a:r>
              </a:p>
            </c:rich>
          </c:tx>
          <c:layout>
            <c:manualLayout>
              <c:xMode val="edge"/>
              <c:yMode val="edge"/>
              <c:x val="7.3118269664784402E-3"/>
              <c:y val="0.11194878332518077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439912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numRef>
              <c:f>附属農場気象データ_1日!$B$7:$B$37</c:f>
              <c:numCache>
                <c:formatCode>yyyy/m/d;@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附属農場気象データ_1日!$J$7:$J$37</c:f>
              <c:numCache>
                <c:formatCode>0.0_);[Red]\(0.0\)</c:formatCode>
                <c:ptCount val="31"/>
                <c:pt idx="0">
                  <c:v>2.833333333333333</c:v>
                </c:pt>
                <c:pt idx="1">
                  <c:v>4.5000000000000009</c:v>
                </c:pt>
                <c:pt idx="2">
                  <c:v>4.5</c:v>
                </c:pt>
                <c:pt idx="3">
                  <c:v>5.5000000000000009</c:v>
                </c:pt>
                <c:pt idx="4">
                  <c:v>1.5</c:v>
                </c:pt>
                <c:pt idx="5">
                  <c:v>4.166666666666667</c:v>
                </c:pt>
                <c:pt idx="6">
                  <c:v>3.1666666666666665</c:v>
                </c:pt>
                <c:pt idx="7">
                  <c:v>0.33333333333333331</c:v>
                </c:pt>
                <c:pt idx="8">
                  <c:v>5.666666666666667</c:v>
                </c:pt>
                <c:pt idx="9">
                  <c:v>4.166666666666667</c:v>
                </c:pt>
                <c:pt idx="10">
                  <c:v>5.333333333333333</c:v>
                </c:pt>
                <c:pt idx="11">
                  <c:v>4.5</c:v>
                </c:pt>
                <c:pt idx="12">
                  <c:v>0</c:v>
                </c:pt>
                <c:pt idx="13">
                  <c:v>5.166666666666667</c:v>
                </c:pt>
                <c:pt idx="14">
                  <c:v>3.8333333333333335</c:v>
                </c:pt>
                <c:pt idx="15">
                  <c:v>5.333333333333333</c:v>
                </c:pt>
                <c:pt idx="16">
                  <c:v>5.833333333333333</c:v>
                </c:pt>
                <c:pt idx="17">
                  <c:v>7</c:v>
                </c:pt>
                <c:pt idx="18">
                  <c:v>0</c:v>
                </c:pt>
                <c:pt idx="19">
                  <c:v>4.5</c:v>
                </c:pt>
                <c:pt idx="20">
                  <c:v>3.8333333333333335</c:v>
                </c:pt>
                <c:pt idx="21">
                  <c:v>5.5</c:v>
                </c:pt>
                <c:pt idx="22">
                  <c:v>5.166666666666667</c:v>
                </c:pt>
                <c:pt idx="23">
                  <c:v>6.8333333333333339</c:v>
                </c:pt>
                <c:pt idx="24">
                  <c:v>7.333333333333333</c:v>
                </c:pt>
                <c:pt idx="25">
                  <c:v>7</c:v>
                </c:pt>
                <c:pt idx="26">
                  <c:v>6.8333333333333339</c:v>
                </c:pt>
                <c:pt idx="27">
                  <c:v>6.333333333333333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7-4EC6-83A4-E686B74A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100336"/>
        <c:axId val="634096976"/>
      </c:lineChart>
      <c:dateAx>
        <c:axId val="634100336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34096976"/>
        <c:crosses val="autoZero"/>
        <c:auto val="1"/>
        <c:lblOffset val="100"/>
        <c:baseTimeUnit val="days"/>
        <c:majorUnit val="10"/>
        <c:majorTimeUnit val="days"/>
      </c:dateAx>
      <c:valAx>
        <c:axId val="634096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ja-JP" altLang="en-US" b="0"/>
                  <a:t>全天日射量</a:t>
                </a: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（</a:t>
                </a:r>
                <a:r>
                  <a:rPr lang="en-US" altLang="ja-JP" b="0"/>
                  <a:t>MJ/day</a:t>
                </a:r>
                <a:r>
                  <a:rPr lang="ja-JP" b="0"/>
                  <a:t>）</a:t>
                </a:r>
              </a:p>
            </c:rich>
          </c:tx>
          <c:layout>
            <c:manualLayout>
              <c:xMode val="edge"/>
              <c:yMode val="edge"/>
              <c:x val="7.3118269664784402E-3"/>
              <c:y val="0.11194878332518077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3410033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22225">
              <a:noFill/>
            </a:ln>
          </c:spPr>
          <c:invertIfNegative val="0"/>
          <c:cat>
            <c:numRef>
              <c:f>附属農場気象データ_1日!$B$7:$B$37</c:f>
              <c:numCache>
                <c:formatCode>yyyy/m/d;@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附属農場気象データ_1日!$D$7:$D$37</c:f>
              <c:numCache>
                <c:formatCode>0.0_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4-4EC0-A6C2-42BFD0DE2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734640"/>
        <c:axId val="483731840"/>
      </c:barChart>
      <c:dateAx>
        <c:axId val="483734640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3731840"/>
        <c:crosses val="autoZero"/>
        <c:auto val="1"/>
        <c:lblOffset val="100"/>
        <c:baseTimeUnit val="days"/>
        <c:majorUnit val="10"/>
        <c:majorTimeUnit val="days"/>
      </c:dateAx>
      <c:valAx>
        <c:axId val="483731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ja-JP" altLang="en-US" b="0"/>
                  <a:t>日降水量</a:t>
                </a: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（</a:t>
                </a:r>
                <a:r>
                  <a:rPr lang="en-US" altLang="ja-JP" b="0"/>
                  <a:t>mm/day</a:t>
                </a:r>
                <a:r>
                  <a:rPr lang="ja-JP" altLang="en-US" b="0"/>
                  <a:t>）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7.3118269664784402E-3"/>
              <c:y val="0.11194878332518077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37346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 b="0"/>
            </a:pPr>
            <a:r>
              <a:rPr lang="ja-JP" altLang="en-US" sz="1400" b="0"/>
              <a:t>各方位の平均最大風速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36169342468555"/>
          <c:y val="0.21930347716894893"/>
          <c:w val="0.53037706650305072"/>
          <c:h val="0.7155880436514229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附属農場気象データ_1日!$A$45:$A$60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附属農場気象データ_1日!$C$45:$C$60</c:f>
              <c:numCache>
                <c:formatCode>General</c:formatCode>
                <c:ptCount val="16"/>
                <c:pt idx="0">
                  <c:v>5.05</c:v>
                </c:pt>
                <c:pt idx="1">
                  <c:v>4.7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7.9</c:v>
                </c:pt>
                <c:pt idx="9">
                  <c:v>4.625</c:v>
                </c:pt>
                <c:pt idx="10">
                  <c:v>3.3</c:v>
                </c:pt>
                <c:pt idx="11">
                  <c:v>6.3125</c:v>
                </c:pt>
                <c:pt idx="12">
                  <c:v>4.9000000000000004</c:v>
                </c:pt>
                <c:pt idx="13">
                  <c:v>6.0249999999999995</c:v>
                </c:pt>
                <c:pt idx="14">
                  <c:v>5.95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3-4D7E-A350-388EFB77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35200"/>
        <c:axId val="483736320"/>
      </c:radarChart>
      <c:catAx>
        <c:axId val="4837352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83736320"/>
        <c:crosses val="autoZero"/>
        <c:auto val="1"/>
        <c:lblAlgn val="ctr"/>
        <c:lblOffset val="100"/>
        <c:noMultiLvlLbl val="0"/>
      </c:catAx>
      <c:valAx>
        <c:axId val="483736320"/>
        <c:scaling>
          <c:orientation val="minMax"/>
          <c:max val="20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crossAx val="483735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 b="0"/>
            </a:pPr>
            <a:r>
              <a:rPr lang="ja-JP" altLang="en-US" sz="1400" b="0"/>
              <a:t>各方位の平均最大瞬間風速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656973437058801"/>
          <c:y val="0.18659544729242636"/>
          <c:w val="0.54447931970060937"/>
          <c:h val="0.7342783464380072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附属農場気象データ_1日!$A$45:$A$60</c:f>
              <c:strCache>
                <c:ptCount val="16"/>
                <c:pt idx="0">
                  <c:v>N</c:v>
                </c:pt>
                <c:pt idx="1">
                  <c:v>NNE</c:v>
                </c:pt>
                <c:pt idx="2">
                  <c:v>NE</c:v>
                </c:pt>
                <c:pt idx="3">
                  <c:v>ENE</c:v>
                </c:pt>
                <c:pt idx="4">
                  <c:v>E</c:v>
                </c:pt>
                <c:pt idx="5">
                  <c:v>ESE</c:v>
                </c:pt>
                <c:pt idx="6">
                  <c:v>SE</c:v>
                </c:pt>
                <c:pt idx="7">
                  <c:v>SSE</c:v>
                </c:pt>
                <c:pt idx="8">
                  <c:v>S</c:v>
                </c:pt>
                <c:pt idx="9">
                  <c:v>SSW</c:v>
                </c:pt>
                <c:pt idx="10">
                  <c:v>SW</c:v>
                </c:pt>
                <c:pt idx="11">
                  <c:v>WSW</c:v>
                </c:pt>
                <c:pt idx="12">
                  <c:v>W</c:v>
                </c:pt>
                <c:pt idx="13">
                  <c:v>WNW</c:v>
                </c:pt>
                <c:pt idx="14">
                  <c:v>NW</c:v>
                </c:pt>
                <c:pt idx="15">
                  <c:v>NNW</c:v>
                </c:pt>
              </c:strCache>
            </c:strRef>
          </c:cat>
          <c:val>
            <c:numRef>
              <c:f>附属農場気象データ_1日!$E$45:$E$60</c:f>
              <c:numCache>
                <c:formatCode>General</c:formatCode>
                <c:ptCount val="16"/>
                <c:pt idx="0">
                  <c:v>9.5666666666666664</c:v>
                </c:pt>
                <c:pt idx="1">
                  <c:v>7.125</c:v>
                </c:pt>
                <c:pt idx="2">
                  <c:v>8.8000000000000007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7.35</c:v>
                </c:pt>
                <c:pt idx="8">
                  <c:v>10.066666666666666</c:v>
                </c:pt>
                <c:pt idx="9">
                  <c:v>17.5</c:v>
                </c:pt>
                <c:pt idx="10">
                  <c:v>0</c:v>
                </c:pt>
                <c:pt idx="11">
                  <c:v>10.15</c:v>
                </c:pt>
                <c:pt idx="12">
                  <c:v>13.75</c:v>
                </c:pt>
                <c:pt idx="13">
                  <c:v>8.9333333333333336</c:v>
                </c:pt>
                <c:pt idx="14">
                  <c:v>7.8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7-4E0D-B56C-B37F7E212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024352"/>
        <c:axId val="473991488"/>
      </c:radarChart>
      <c:catAx>
        <c:axId val="5630243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73991488"/>
        <c:crosses val="autoZero"/>
        <c:auto val="1"/>
        <c:lblAlgn val="ctr"/>
        <c:lblOffset val="100"/>
        <c:noMultiLvlLbl val="0"/>
      </c:catAx>
      <c:valAx>
        <c:axId val="473991488"/>
        <c:scaling>
          <c:orientation val="minMax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crossAx val="563024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 b="0"/>
            </a:pPr>
            <a:r>
              <a:rPr lang="ja-JP" altLang="en-US" sz="1400" b="0"/>
              <a:t>最大風速を観測した時間の頻度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78973310154413"/>
          <c:y val="0.19126802298907244"/>
          <c:w val="0.55115628728227151"/>
          <c:h val="0.74362349783129944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附属農場気象データ_1日!$D$67:$D$90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附属農場気象データ_1日!$E$67:$E$90</c:f>
              <c:numCache>
                <c:formatCode>0.0_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8-4C1E-AFBD-9E1937BC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300688"/>
        <c:axId val="563301248"/>
      </c:radarChart>
      <c:catAx>
        <c:axId val="563300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63301248"/>
        <c:crosses val="autoZero"/>
        <c:auto val="1"/>
        <c:lblAlgn val="ctr"/>
        <c:lblOffset val="100"/>
        <c:noMultiLvlLbl val="0"/>
      </c:catAx>
      <c:valAx>
        <c:axId val="563301248"/>
        <c:scaling>
          <c:orientation val="minMax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crossAx val="563300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 b="0"/>
            </a:pPr>
            <a:r>
              <a:rPr lang="ja-JP" altLang="en-US" sz="1400" b="0"/>
              <a:t>瞬間最大風速を観測した時間の頻度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746974809966939"/>
          <c:y val="0.1959405986857185"/>
          <c:w val="0.54769308381906812"/>
          <c:h val="0.7389509221346533"/>
        </c:manualLayout>
      </c:layout>
      <c:radarChart>
        <c:radarStyle val="marker"/>
        <c:varyColors val="0"/>
        <c:ser>
          <c:idx val="0"/>
          <c:order val="0"/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附属農場気象データ_1日!$D$67:$D$90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附属農場気象データ_1日!$F$67:$F$90</c:f>
              <c:numCache>
                <c:formatCode>0.0_ 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9-4FE3-AEDF-2DAB0AD18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303488"/>
        <c:axId val="563304048"/>
      </c:radarChart>
      <c:catAx>
        <c:axId val="563303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63304048"/>
        <c:crosses val="autoZero"/>
        <c:auto val="1"/>
        <c:lblAlgn val="ctr"/>
        <c:lblOffset val="100"/>
        <c:noMultiLvlLbl val="0"/>
      </c:catAx>
      <c:valAx>
        <c:axId val="563304048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crossAx val="563303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317125</xdr:colOff>
      <xdr:row>7</xdr:row>
      <xdr:rowOff>150160</xdr:rowOff>
    </xdr:from>
    <xdr:to>
      <xdr:col>29</xdr:col>
      <xdr:colOff>406772</xdr:colOff>
      <xdr:row>18</xdr:row>
      <xdr:rowOff>165847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59953</xdr:colOff>
      <xdr:row>30</xdr:row>
      <xdr:rowOff>93570</xdr:rowOff>
    </xdr:from>
    <xdr:to>
      <xdr:col>30</xdr:col>
      <xdr:colOff>147360</xdr:colOff>
      <xdr:row>41</xdr:row>
      <xdr:rowOff>75640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62192</xdr:colOff>
      <xdr:row>42</xdr:row>
      <xdr:rowOff>146237</xdr:rowOff>
    </xdr:from>
    <xdr:to>
      <xdr:col>30</xdr:col>
      <xdr:colOff>151840</xdr:colOff>
      <xdr:row>53</xdr:row>
      <xdr:rowOff>128307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20731</xdr:colOff>
      <xdr:row>18</xdr:row>
      <xdr:rowOff>164166</xdr:rowOff>
    </xdr:from>
    <xdr:to>
      <xdr:col>30</xdr:col>
      <xdr:colOff>110379</xdr:colOff>
      <xdr:row>29</xdr:row>
      <xdr:rowOff>146237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268942</xdr:colOff>
      <xdr:row>50</xdr:row>
      <xdr:rowOff>90207</xdr:rowOff>
    </xdr:from>
    <xdr:to>
      <xdr:col>19</xdr:col>
      <xdr:colOff>518273</xdr:colOff>
      <xdr:row>65</xdr:row>
      <xdr:rowOff>118782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670672</xdr:colOff>
      <xdr:row>50</xdr:row>
      <xdr:rowOff>144556</xdr:rowOff>
    </xdr:from>
    <xdr:to>
      <xdr:col>25</xdr:col>
      <xdr:colOff>234764</xdr:colOff>
      <xdr:row>65</xdr:row>
      <xdr:rowOff>173131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302558</xdr:colOff>
      <xdr:row>66</xdr:row>
      <xdr:rowOff>112059</xdr:rowOff>
    </xdr:from>
    <xdr:to>
      <xdr:col>19</xdr:col>
      <xdr:colOff>551889</xdr:colOff>
      <xdr:row>81</xdr:row>
      <xdr:rowOff>140634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638735</xdr:colOff>
      <xdr:row>66</xdr:row>
      <xdr:rowOff>89647</xdr:rowOff>
    </xdr:from>
    <xdr:to>
      <xdr:col>25</xdr:col>
      <xdr:colOff>204507</xdr:colOff>
      <xdr:row>81</xdr:row>
      <xdr:rowOff>118222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038"/>
  <sheetViews>
    <sheetView zoomScale="85" zoomScaleNormal="85" workbookViewId="0">
      <pane xSplit="5" ySplit="6" topLeftCell="U4003" activePane="bottomRight" state="frozen"/>
      <selection activeCell="H4576" sqref="H4576"/>
      <selection pane="topRight" activeCell="H4576" sqref="H4576"/>
      <selection pane="bottomLeft" activeCell="H4576" sqref="H4576"/>
      <selection pane="bottomRight" activeCell="B7" sqref="B7:AC4038"/>
    </sheetView>
  </sheetViews>
  <sheetFormatPr defaultRowHeight="14.25"/>
  <cols>
    <col min="1" max="1" width="9" style="11"/>
    <col min="2" max="2" width="10.5" style="12" bestFit="1" customWidth="1"/>
    <col min="3" max="3" width="9" style="55"/>
    <col min="4" max="36" width="9" style="11"/>
    <col min="37" max="37" width="9" style="17"/>
    <col min="38" max="38" width="11.375" style="17" customWidth="1"/>
    <col min="39" max="39" width="9" style="17"/>
    <col min="40" max="41" width="9" style="11"/>
    <col min="42" max="42" width="13" style="11" bestFit="1" customWidth="1"/>
    <col min="43" max="43" width="9" style="13"/>
    <col min="44" max="44" width="9" style="11"/>
    <col min="45" max="45" width="10.375" style="11" customWidth="1"/>
    <col min="46" max="46" width="11.375" style="11" customWidth="1"/>
    <col min="47" max="16384" width="9" style="11"/>
  </cols>
  <sheetData>
    <row r="1" spans="1:46" s="18" customFormat="1">
      <c r="A1" s="18">
        <f>COLUMN()</f>
        <v>1</v>
      </c>
      <c r="B1" s="18">
        <f>COLUMN()</f>
        <v>2</v>
      </c>
      <c r="C1" s="18">
        <f>COLUMN()</f>
        <v>3</v>
      </c>
      <c r="D1" s="18">
        <f>COLUMN()</f>
        <v>4</v>
      </c>
      <c r="E1" s="18">
        <f>COLUMN()</f>
        <v>5</v>
      </c>
      <c r="F1" s="18">
        <f>COLUMN()</f>
        <v>6</v>
      </c>
      <c r="G1" s="18">
        <f>COLUMN()</f>
        <v>7</v>
      </c>
      <c r="H1" s="18">
        <f>COLUMN()</f>
        <v>8</v>
      </c>
      <c r="I1" s="18">
        <f>COLUMN()</f>
        <v>9</v>
      </c>
      <c r="J1" s="18">
        <f>COLUMN()</f>
        <v>10</v>
      </c>
      <c r="K1" s="18">
        <f>COLUMN()</f>
        <v>11</v>
      </c>
      <c r="L1" s="18">
        <f>COLUMN()</f>
        <v>12</v>
      </c>
      <c r="M1" s="18">
        <f>COLUMN()</f>
        <v>13</v>
      </c>
      <c r="N1" s="18">
        <f>COLUMN()</f>
        <v>14</v>
      </c>
      <c r="O1" s="18">
        <f>COLUMN()</f>
        <v>15</v>
      </c>
      <c r="P1" s="18">
        <f>COLUMN()</f>
        <v>16</v>
      </c>
      <c r="Q1" s="18">
        <f>COLUMN()</f>
        <v>17</v>
      </c>
      <c r="R1" s="18">
        <f>COLUMN()</f>
        <v>18</v>
      </c>
      <c r="S1" s="18">
        <f>COLUMN()</f>
        <v>19</v>
      </c>
      <c r="AD1" s="18">
        <f>COLUMN()</f>
        <v>30</v>
      </c>
      <c r="AE1" s="18">
        <f>COLUMN()</f>
        <v>31</v>
      </c>
      <c r="AF1" s="18">
        <f>COLUMN()</f>
        <v>32</v>
      </c>
      <c r="AG1" s="18">
        <f>COLUMN()</f>
        <v>33</v>
      </c>
      <c r="AH1" s="18">
        <f>COLUMN()</f>
        <v>34</v>
      </c>
      <c r="AI1" s="18">
        <f>COLUMN()</f>
        <v>35</v>
      </c>
      <c r="AJ1" s="18">
        <f>COLUMN()</f>
        <v>36</v>
      </c>
      <c r="AK1" s="18">
        <f>COLUMN()</f>
        <v>37</v>
      </c>
      <c r="AL1" s="18">
        <f>COLUMN()</f>
        <v>38</v>
      </c>
      <c r="AM1" s="18">
        <f>COLUMN()</f>
        <v>39</v>
      </c>
      <c r="AN1" s="18">
        <f>COLUMN()</f>
        <v>40</v>
      </c>
      <c r="AO1" s="18">
        <f>COLUMN()</f>
        <v>41</v>
      </c>
      <c r="AP1" s="18">
        <f>COLUMN()</f>
        <v>42</v>
      </c>
      <c r="AQ1" s="18">
        <f>COLUMN()</f>
        <v>43</v>
      </c>
      <c r="AR1" s="18">
        <f>COLUMN()</f>
        <v>44</v>
      </c>
      <c r="AS1" s="18">
        <f>COLUMN()</f>
        <v>45</v>
      </c>
      <c r="AT1" s="18">
        <f>COLUMN()</f>
        <v>46</v>
      </c>
    </row>
    <row r="4" spans="1:46">
      <c r="Z4" s="11" t="s">
        <v>73</v>
      </c>
    </row>
    <row r="5" spans="1:46">
      <c r="A5" s="11" t="s">
        <v>43</v>
      </c>
      <c r="B5" s="12" t="s">
        <v>44</v>
      </c>
      <c r="C5" s="55" t="s">
        <v>45</v>
      </c>
      <c r="D5" s="11" t="s">
        <v>46</v>
      </c>
      <c r="E5" s="11" t="s">
        <v>47</v>
      </c>
      <c r="F5" s="54" t="s">
        <v>96</v>
      </c>
      <c r="G5" s="54" t="s">
        <v>95</v>
      </c>
      <c r="H5" s="11" t="s">
        <v>48</v>
      </c>
      <c r="I5" s="11" t="s">
        <v>49</v>
      </c>
      <c r="J5" s="11" t="s">
        <v>50</v>
      </c>
      <c r="K5" s="11" t="s">
        <v>51</v>
      </c>
      <c r="L5" s="11" t="s">
        <v>52</v>
      </c>
      <c r="M5" s="11" t="s">
        <v>53</v>
      </c>
      <c r="N5" s="11" t="s">
        <v>54</v>
      </c>
      <c r="O5" s="11" t="s">
        <v>52</v>
      </c>
      <c r="P5" s="11" t="s">
        <v>53</v>
      </c>
      <c r="Q5" s="11" t="s">
        <v>55</v>
      </c>
      <c r="R5" s="11" t="s">
        <v>56</v>
      </c>
      <c r="S5" s="11" t="s">
        <v>57</v>
      </c>
      <c r="T5" s="54" t="s">
        <v>128</v>
      </c>
      <c r="U5" s="54" t="s">
        <v>163</v>
      </c>
      <c r="V5" s="54" t="s">
        <v>164</v>
      </c>
      <c r="W5" s="54" t="s">
        <v>165</v>
      </c>
      <c r="X5" s="54" t="s">
        <v>176</v>
      </c>
      <c r="Y5" s="54" t="s">
        <v>167</v>
      </c>
      <c r="Z5" s="11" t="s">
        <v>48</v>
      </c>
      <c r="AA5" s="11" t="s">
        <v>18</v>
      </c>
      <c r="AB5" s="54" t="s">
        <v>176</v>
      </c>
      <c r="AC5" s="54" t="s">
        <v>167</v>
      </c>
      <c r="AE5" s="54" t="s">
        <v>96</v>
      </c>
      <c r="AF5" s="54" t="s">
        <v>175</v>
      </c>
      <c r="AG5" s="54" t="s">
        <v>95</v>
      </c>
      <c r="AH5" s="54" t="s">
        <v>174</v>
      </c>
      <c r="AI5" s="54" t="s">
        <v>128</v>
      </c>
      <c r="AJ5" s="11" t="s">
        <v>48</v>
      </c>
      <c r="AK5" s="17" t="s">
        <v>18</v>
      </c>
      <c r="AL5" s="54" t="s">
        <v>164</v>
      </c>
      <c r="AM5" s="54" t="s">
        <v>165</v>
      </c>
      <c r="AN5" s="11" t="s">
        <v>49</v>
      </c>
      <c r="AO5" s="11" t="s">
        <v>51</v>
      </c>
      <c r="AP5" s="11" t="s">
        <v>58</v>
      </c>
      <c r="AQ5" s="13" t="s">
        <v>59</v>
      </c>
      <c r="AR5" s="11" t="s">
        <v>24</v>
      </c>
      <c r="AS5" s="11" t="s">
        <v>60</v>
      </c>
      <c r="AT5" s="13" t="s">
        <v>61</v>
      </c>
    </row>
    <row r="6" spans="1:46" ht="16.5">
      <c r="B6" s="12" t="s">
        <v>62</v>
      </c>
      <c r="C6" s="55" t="s">
        <v>63</v>
      </c>
      <c r="D6" s="11" t="s">
        <v>64</v>
      </c>
      <c r="E6" s="11" t="s">
        <v>0</v>
      </c>
      <c r="F6" s="11" t="s">
        <v>5</v>
      </c>
      <c r="G6" s="11" t="s">
        <v>64</v>
      </c>
      <c r="H6" s="11" t="s">
        <v>65</v>
      </c>
      <c r="I6" s="11" t="s">
        <v>1</v>
      </c>
      <c r="K6" s="11" t="s">
        <v>1</v>
      </c>
      <c r="N6" s="11" t="s">
        <v>1</v>
      </c>
      <c r="Q6" s="11" t="s">
        <v>1</v>
      </c>
      <c r="T6" s="11" t="s">
        <v>129</v>
      </c>
      <c r="U6" s="11" t="s">
        <v>170</v>
      </c>
      <c r="V6" s="11" t="s">
        <v>171</v>
      </c>
      <c r="W6" s="11" t="s">
        <v>170</v>
      </c>
      <c r="X6" s="11" t="s">
        <v>166</v>
      </c>
      <c r="Y6" s="11" t="s">
        <v>172</v>
      </c>
      <c r="Z6" s="11" t="s">
        <v>66</v>
      </c>
      <c r="AA6" s="11" t="s">
        <v>6</v>
      </c>
      <c r="AB6" s="11" t="s">
        <v>129</v>
      </c>
      <c r="AC6" s="11" t="s">
        <v>64</v>
      </c>
      <c r="AE6" s="11" t="s">
        <v>2</v>
      </c>
      <c r="AF6" s="11" t="s">
        <v>129</v>
      </c>
      <c r="AG6" s="11" t="s">
        <v>64</v>
      </c>
      <c r="AH6" s="11" t="s">
        <v>64</v>
      </c>
      <c r="AI6" s="11" t="s">
        <v>129</v>
      </c>
      <c r="AJ6" s="11" t="s">
        <v>67</v>
      </c>
      <c r="AK6" s="17" t="s">
        <v>4</v>
      </c>
      <c r="AL6" s="11" t="s">
        <v>173</v>
      </c>
      <c r="AM6" s="11" t="s">
        <v>170</v>
      </c>
      <c r="AN6" s="11" t="s">
        <v>1</v>
      </c>
      <c r="AO6" s="11" t="s">
        <v>1</v>
      </c>
      <c r="AR6" s="11" t="s">
        <v>1</v>
      </c>
    </row>
    <row r="7" spans="1:46">
      <c r="A7" s="11">
        <v>7</v>
      </c>
      <c r="B7" s="69">
        <v>44593</v>
      </c>
      <c r="C7" s="70">
        <v>0</v>
      </c>
      <c r="D7">
        <v>0</v>
      </c>
      <c r="E7">
        <v>12.8</v>
      </c>
      <c r="F7">
        <v>0</v>
      </c>
      <c r="G7">
        <v>1.1000000000000001</v>
      </c>
      <c r="H7">
        <v>0</v>
      </c>
      <c r="I7">
        <v>0.3</v>
      </c>
      <c r="J7" t="s">
        <v>152</v>
      </c>
      <c r="K7">
        <v>0.4</v>
      </c>
      <c r="L7" t="s">
        <v>152</v>
      </c>
      <c r="M7" s="70">
        <v>0.99835648148148148</v>
      </c>
      <c r="N7">
        <v>0.9</v>
      </c>
      <c r="O7" t="s">
        <v>152</v>
      </c>
      <c r="P7" s="70">
        <v>0.99581018518518516</v>
      </c>
      <c r="Q7">
        <v>0</v>
      </c>
      <c r="R7" t="s">
        <v>161</v>
      </c>
      <c r="S7">
        <v>0.3</v>
      </c>
      <c r="T7">
        <v>75.8</v>
      </c>
      <c r="U7">
        <v>0</v>
      </c>
      <c r="V7">
        <v>95</v>
      </c>
      <c r="W7">
        <v>0</v>
      </c>
      <c r="X7">
        <v>0.56499999999999995</v>
      </c>
      <c r="Y7">
        <v>17.86</v>
      </c>
      <c r="Z7" s="11">
        <f>H7*3.6/(60)*10*10^3</f>
        <v>0</v>
      </c>
      <c r="AA7" s="11">
        <f>IF(Z7&gt;120,10,0)</f>
        <v>0</v>
      </c>
      <c r="AB7" s="53">
        <f>-0.071+0.735*X7+0.75*X7^2-8.759*X7^3+21.838*X7^4-21.998*X7^5+8.097*X7^6</f>
        <v>0.2261349592048793</v>
      </c>
      <c r="AC7" s="61" t="s">
        <v>203</v>
      </c>
      <c r="AE7" s="11">
        <f>SUM(F7:F12)</f>
        <v>0</v>
      </c>
      <c r="AF7" s="11">
        <f>AVERAGE(AB7:AB12)</f>
        <v>0.22613495920487933</v>
      </c>
      <c r="AG7" s="11">
        <f>AVERAGE(G7:G12)</f>
        <v>0.66666666666666663</v>
      </c>
      <c r="AH7" s="11" t="e">
        <f>AVERAGE(AC7:AC12)</f>
        <v>#DIV/0!</v>
      </c>
      <c r="AI7" s="11">
        <f>AVERAGE(T7:T12)</f>
        <v>76.75</v>
      </c>
      <c r="AJ7" s="11">
        <f>SUMIF(H7:H12,"&gt;0",H7:H12)</f>
        <v>0</v>
      </c>
      <c r="AK7" s="17">
        <f>SUM(AA7:AA12)/60</f>
        <v>0</v>
      </c>
      <c r="AL7" s="17">
        <f>SUM(V7:V12)</f>
        <v>505</v>
      </c>
      <c r="AM7" s="17">
        <f>AVERAGE(W7:W12)</f>
        <v>0</v>
      </c>
      <c r="AN7" s="11">
        <f>AVERAGE(I7:I12)</f>
        <v>4.9999999999999996E-2</v>
      </c>
      <c r="AO7" s="11">
        <f>MAX(K7:K12)</f>
        <v>0.4</v>
      </c>
      <c r="AP7" s="13" t="str">
        <f ca="1">INDIRECT(ADDRESS(MATCH(AO7,K7:K12,0)+A7-1,12))</f>
        <v>E</v>
      </c>
      <c r="AQ7" s="13">
        <f ca="1">INDIRECT(ADDRESS(MATCH(AO7,K7:K12,0)+A7-1,13))</f>
        <v>0.99835648148148148</v>
      </c>
      <c r="AR7" s="11">
        <f>MAX(N7:N12)</f>
        <v>0.9</v>
      </c>
      <c r="AS7" s="13" t="str">
        <f ca="1">INDIRECT(ADDRESS(MATCH(AR7,N7:N12,0)+A7-1,15))</f>
        <v>E</v>
      </c>
      <c r="AT7" s="13">
        <f ca="1">INDIRECT(ADDRESS(MATCH(AR7,N7:N12,0)+A7-1,16))</f>
        <v>0.99581018518518516</v>
      </c>
    </row>
    <row r="8" spans="1:46">
      <c r="A8" s="11">
        <v>8</v>
      </c>
      <c r="B8" s="69">
        <v>44593</v>
      </c>
      <c r="C8" s="70">
        <v>6.9444444444444441E-3</v>
      </c>
      <c r="D8">
        <v>-0.2</v>
      </c>
      <c r="E8">
        <v>12.8</v>
      </c>
      <c r="F8">
        <v>0</v>
      </c>
      <c r="G8">
        <v>0.9</v>
      </c>
      <c r="H8">
        <v>-1E-3</v>
      </c>
      <c r="I8">
        <v>0</v>
      </c>
      <c r="J8" t="s">
        <v>161</v>
      </c>
      <c r="K8">
        <v>0.3</v>
      </c>
      <c r="L8" t="s">
        <v>152</v>
      </c>
      <c r="M8" s="70">
        <v>1.1574074074074073E-5</v>
      </c>
      <c r="N8">
        <v>0</v>
      </c>
      <c r="O8" t="s">
        <v>161</v>
      </c>
      <c r="P8" s="70">
        <v>1.1574074074074073E-5</v>
      </c>
      <c r="Q8">
        <v>0</v>
      </c>
      <c r="R8" t="s">
        <v>161</v>
      </c>
      <c r="S8">
        <v>0</v>
      </c>
      <c r="T8">
        <v>76.2</v>
      </c>
      <c r="U8">
        <v>0</v>
      </c>
      <c r="V8">
        <v>91</v>
      </c>
      <c r="W8">
        <v>0</v>
      </c>
      <c r="X8">
        <v>0.56499999999999995</v>
      </c>
      <c r="Y8">
        <v>17.89</v>
      </c>
      <c r="Z8" s="11">
        <f t="shared" ref="Z8:Z71" si="0">H8*3.6/(60)*10*10^3</f>
        <v>-0.60000000000000009</v>
      </c>
      <c r="AA8" s="11">
        <f t="shared" ref="AA8:AA71" si="1">IF(Z8&gt;120,10,0)</f>
        <v>0</v>
      </c>
      <c r="AB8" s="53">
        <f t="shared" ref="AB8:AB71" si="2">-0.071+0.735*X8+0.75*X8^2-8.759*X8^3+21.838*X8^4-21.998*X8^5+8.097*X8^6</f>
        <v>0.2261349592048793</v>
      </c>
      <c r="AC8" s="61" t="s">
        <v>204</v>
      </c>
    </row>
    <row r="9" spans="1:46">
      <c r="A9" s="11">
        <v>9</v>
      </c>
      <c r="B9" s="69">
        <v>44593</v>
      </c>
      <c r="C9" s="70">
        <v>1.3888888888888888E-2</v>
      </c>
      <c r="D9">
        <v>-0.4</v>
      </c>
      <c r="E9">
        <v>12.8</v>
      </c>
      <c r="F9">
        <v>0</v>
      </c>
      <c r="G9">
        <v>0.7</v>
      </c>
      <c r="H9">
        <v>-1E-3</v>
      </c>
      <c r="I9">
        <v>0</v>
      </c>
      <c r="J9" t="s">
        <v>161</v>
      </c>
      <c r="K9">
        <v>0</v>
      </c>
      <c r="L9" t="s">
        <v>161</v>
      </c>
      <c r="M9" s="70">
        <v>9.8379629629629633E-3</v>
      </c>
      <c r="N9">
        <v>0.1</v>
      </c>
      <c r="O9" t="s">
        <v>161</v>
      </c>
      <c r="P9" s="70">
        <v>9.7685185185185184E-3</v>
      </c>
      <c r="Q9">
        <v>0</v>
      </c>
      <c r="R9" t="s">
        <v>161</v>
      </c>
      <c r="S9">
        <v>0</v>
      </c>
      <c r="T9">
        <v>76.400000000000006</v>
      </c>
      <c r="U9">
        <v>0</v>
      </c>
      <c r="V9">
        <v>81</v>
      </c>
      <c r="W9">
        <v>0</v>
      </c>
      <c r="X9">
        <v>0.56499999999999995</v>
      </c>
      <c r="Y9">
        <v>17.920000000000002</v>
      </c>
      <c r="Z9" s="11">
        <f t="shared" si="0"/>
        <v>-0.60000000000000009</v>
      </c>
      <c r="AA9" s="11">
        <f t="shared" si="1"/>
        <v>0</v>
      </c>
      <c r="AB9" s="53">
        <f t="shared" si="2"/>
        <v>0.2261349592048793</v>
      </c>
      <c r="AC9" s="61" t="s">
        <v>204</v>
      </c>
    </row>
    <row r="10" spans="1:46">
      <c r="A10" s="11">
        <v>10</v>
      </c>
      <c r="B10" s="69">
        <v>44593</v>
      </c>
      <c r="C10" s="70">
        <v>2.0833333333333332E-2</v>
      </c>
      <c r="D10">
        <v>-0.6</v>
      </c>
      <c r="E10">
        <v>12.8</v>
      </c>
      <c r="F10">
        <v>0</v>
      </c>
      <c r="G10">
        <v>0.5</v>
      </c>
      <c r="H10">
        <v>-1E-3</v>
      </c>
      <c r="I10">
        <v>0</v>
      </c>
      <c r="J10" t="s">
        <v>161</v>
      </c>
      <c r="K10">
        <v>0</v>
      </c>
      <c r="L10" t="s">
        <v>161</v>
      </c>
      <c r="M10" s="70">
        <v>1.3900462962962962E-2</v>
      </c>
      <c r="N10">
        <v>0</v>
      </c>
      <c r="O10" t="s">
        <v>161</v>
      </c>
      <c r="P10" s="70">
        <v>1.3900462962962962E-2</v>
      </c>
      <c r="Q10">
        <v>0</v>
      </c>
      <c r="R10" t="s">
        <v>161</v>
      </c>
      <c r="S10">
        <v>0</v>
      </c>
      <c r="T10">
        <v>77.3</v>
      </c>
      <c r="U10">
        <v>0</v>
      </c>
      <c r="V10">
        <v>65</v>
      </c>
      <c r="W10">
        <v>0</v>
      </c>
      <c r="X10">
        <v>0.56499999999999995</v>
      </c>
      <c r="Y10">
        <v>17.920000000000002</v>
      </c>
      <c r="Z10" s="11">
        <f t="shared" si="0"/>
        <v>-0.60000000000000009</v>
      </c>
      <c r="AA10" s="11">
        <f t="shared" si="1"/>
        <v>0</v>
      </c>
      <c r="AB10" s="53">
        <f t="shared" si="2"/>
        <v>0.2261349592048793</v>
      </c>
      <c r="AC10" s="61" t="s">
        <v>204</v>
      </c>
    </row>
    <row r="11" spans="1:46">
      <c r="A11" s="11">
        <v>11</v>
      </c>
      <c r="B11" s="69">
        <v>44593</v>
      </c>
      <c r="C11" s="70">
        <v>2.7777777777777776E-2</v>
      </c>
      <c r="D11">
        <v>-0.8</v>
      </c>
      <c r="E11">
        <v>12.8</v>
      </c>
      <c r="F11">
        <v>0</v>
      </c>
      <c r="G11">
        <v>0.5</v>
      </c>
      <c r="H11">
        <v>0</v>
      </c>
      <c r="I11">
        <v>0</v>
      </c>
      <c r="J11" t="s">
        <v>161</v>
      </c>
      <c r="K11">
        <v>0</v>
      </c>
      <c r="L11" t="s">
        <v>161</v>
      </c>
      <c r="M11" s="70">
        <v>2.2407407407407407E-2</v>
      </c>
      <c r="N11">
        <v>0.4</v>
      </c>
      <c r="O11" t="s">
        <v>161</v>
      </c>
      <c r="P11" s="70">
        <v>2.224537037037037E-2</v>
      </c>
      <c r="Q11">
        <v>0</v>
      </c>
      <c r="R11" t="s">
        <v>161</v>
      </c>
      <c r="S11">
        <v>0.1</v>
      </c>
      <c r="T11">
        <v>77.2</v>
      </c>
      <c r="U11">
        <v>1</v>
      </c>
      <c r="V11">
        <v>107</v>
      </c>
      <c r="W11">
        <v>0</v>
      </c>
      <c r="X11">
        <v>0.56499999999999995</v>
      </c>
      <c r="Y11">
        <v>17.920000000000002</v>
      </c>
      <c r="Z11" s="11">
        <f t="shared" si="0"/>
        <v>0</v>
      </c>
      <c r="AA11" s="11">
        <f t="shared" si="1"/>
        <v>0</v>
      </c>
      <c r="AB11" s="53">
        <f t="shared" si="2"/>
        <v>0.2261349592048793</v>
      </c>
      <c r="AC11" s="61" t="s">
        <v>204</v>
      </c>
    </row>
    <row r="12" spans="1:46">
      <c r="A12" s="11">
        <v>12</v>
      </c>
      <c r="B12" s="69">
        <v>44593</v>
      </c>
      <c r="C12" s="70">
        <v>3.4722222222222224E-2</v>
      </c>
      <c r="D12">
        <v>-1</v>
      </c>
      <c r="E12">
        <v>12.8</v>
      </c>
      <c r="F12">
        <v>0</v>
      </c>
      <c r="G12">
        <v>0.3</v>
      </c>
      <c r="H12">
        <v>0</v>
      </c>
      <c r="I12">
        <v>0</v>
      </c>
      <c r="J12" t="s">
        <v>161</v>
      </c>
      <c r="K12">
        <v>0</v>
      </c>
      <c r="L12" t="s">
        <v>161</v>
      </c>
      <c r="M12" s="70">
        <v>3.4722222222222224E-2</v>
      </c>
      <c r="N12">
        <v>0.5</v>
      </c>
      <c r="O12" t="s">
        <v>161</v>
      </c>
      <c r="P12" s="70">
        <v>3.3981481481481481E-2</v>
      </c>
      <c r="Q12">
        <v>0.1</v>
      </c>
      <c r="R12" t="s">
        <v>161</v>
      </c>
      <c r="S12">
        <v>0.1</v>
      </c>
      <c r="T12">
        <v>77.599999999999994</v>
      </c>
      <c r="U12">
        <v>1</v>
      </c>
      <c r="V12">
        <v>66</v>
      </c>
      <c r="W12">
        <v>0</v>
      </c>
      <c r="X12">
        <v>0.56499999999999995</v>
      </c>
      <c r="Y12">
        <v>17.93</v>
      </c>
      <c r="Z12" s="11">
        <f t="shared" si="0"/>
        <v>0</v>
      </c>
      <c r="AA12" s="11">
        <f t="shared" si="1"/>
        <v>0</v>
      </c>
      <c r="AB12" s="53">
        <f t="shared" si="2"/>
        <v>0.2261349592048793</v>
      </c>
      <c r="AC12" s="61" t="s">
        <v>204</v>
      </c>
    </row>
    <row r="13" spans="1:46">
      <c r="A13" s="11">
        <v>13</v>
      </c>
      <c r="B13" s="69">
        <v>44593</v>
      </c>
      <c r="C13" s="70">
        <v>4.1666666666666664E-2</v>
      </c>
      <c r="D13">
        <v>-1.1000000000000001</v>
      </c>
      <c r="E13">
        <v>12.8</v>
      </c>
      <c r="F13">
        <v>0</v>
      </c>
      <c r="G13">
        <v>0.4</v>
      </c>
      <c r="H13">
        <v>0</v>
      </c>
      <c r="I13">
        <v>0.3</v>
      </c>
      <c r="J13" t="s">
        <v>161</v>
      </c>
      <c r="K13">
        <v>0.3</v>
      </c>
      <c r="L13" t="s">
        <v>161</v>
      </c>
      <c r="M13" s="70">
        <v>4.1666666666666664E-2</v>
      </c>
      <c r="N13">
        <v>0.6</v>
      </c>
      <c r="O13" t="s">
        <v>161</v>
      </c>
      <c r="P13" s="70">
        <v>3.8414351851851852E-2</v>
      </c>
      <c r="Q13">
        <v>0.5</v>
      </c>
      <c r="R13" t="s">
        <v>161</v>
      </c>
      <c r="S13">
        <v>0.2</v>
      </c>
      <c r="T13">
        <v>79.8</v>
      </c>
      <c r="U13">
        <v>0</v>
      </c>
      <c r="V13">
        <v>92</v>
      </c>
      <c r="W13">
        <v>0</v>
      </c>
      <c r="X13">
        <v>0.56499999999999995</v>
      </c>
      <c r="Y13">
        <v>17.95</v>
      </c>
      <c r="Z13" s="11">
        <f t="shared" si="0"/>
        <v>0</v>
      </c>
      <c r="AA13" s="11">
        <f t="shared" si="1"/>
        <v>0</v>
      </c>
      <c r="AB13" s="53">
        <f t="shared" si="2"/>
        <v>0.2261349592048793</v>
      </c>
      <c r="AC13" s="61" t="s">
        <v>204</v>
      </c>
      <c r="AE13" s="11">
        <f t="shared" ref="AE13" si="3">SUM(F13:F18)</f>
        <v>0</v>
      </c>
      <c r="AF13" s="11">
        <f t="shared" ref="AF13" si="4">AVERAGE(AB13:AB18)</f>
        <v>0.22604538254423501</v>
      </c>
      <c r="AG13" s="11">
        <f t="shared" ref="AG13" si="5">AVERAGE(G13:G18)</f>
        <v>0.3</v>
      </c>
      <c r="AH13" s="11" t="e">
        <f t="shared" ref="AH13" si="6">AVERAGE(AC13:AC18)</f>
        <v>#DIV/0!</v>
      </c>
      <c r="AI13" s="11">
        <f t="shared" ref="AI13" si="7">AVERAGE(T13:T18)</f>
        <v>80.466666666666669</v>
      </c>
      <c r="AJ13" s="11">
        <f t="shared" ref="AJ13" si="8">SUMIF(H13:H18,"&gt;0",H13:H18)</f>
        <v>0</v>
      </c>
      <c r="AK13" s="17">
        <f t="shared" ref="AK13" si="9">SUM(AA13:AA18)/60</f>
        <v>0</v>
      </c>
      <c r="AL13" s="17">
        <f t="shared" ref="AL13" si="10">SUM(V13:V18)</f>
        <v>555</v>
      </c>
      <c r="AM13" s="17">
        <f t="shared" ref="AM13" si="11">AVERAGE(W13:W18)</f>
        <v>0</v>
      </c>
      <c r="AN13" s="11">
        <f t="shared" ref="AN13" si="12">AVERAGE(I13:I18)</f>
        <v>0.11666666666666665</v>
      </c>
      <c r="AO13" s="11">
        <f t="shared" ref="AO13" si="13">MAX(K13:K18)</f>
        <v>0.4</v>
      </c>
      <c r="AP13" s="13" t="str">
        <f t="shared" ref="AP13" ca="1" si="14">INDIRECT(ADDRESS(MATCH(AO13,K13:K18,0)+A13-1,12))</f>
        <v>WSW</v>
      </c>
      <c r="AQ13" s="13">
        <f t="shared" ref="AQ13" ca="1" si="15">INDIRECT(ADDRESS(MATCH(AO13,K13:K18,0)+A13-1,13))</f>
        <v>4.4502314814814814E-2</v>
      </c>
      <c r="AR13" s="11">
        <f t="shared" ref="AR13" si="16">MAX(N13:N18)</f>
        <v>0.8</v>
      </c>
      <c r="AS13" s="13" t="str">
        <f t="shared" ref="AS13" ca="1" si="17">INDIRECT(ADDRESS(MATCH(AR13,N13:N18,0)+A13-1,15))</f>
        <v>WNW</v>
      </c>
      <c r="AT13" s="13">
        <f t="shared" ref="AT13" ca="1" si="18">INDIRECT(ADDRESS(MATCH(AR13,N13:N18,0)+A13-1,16))</f>
        <v>7.1458333333333332E-2</v>
      </c>
    </row>
    <row r="14" spans="1:46">
      <c r="A14" s="11">
        <v>14</v>
      </c>
      <c r="B14" s="69">
        <v>44593</v>
      </c>
      <c r="C14" s="70">
        <v>4.8611111111111112E-2</v>
      </c>
      <c r="D14">
        <v>-1.2</v>
      </c>
      <c r="E14">
        <v>12.8</v>
      </c>
      <c r="F14">
        <v>0</v>
      </c>
      <c r="G14">
        <v>0.3</v>
      </c>
      <c r="H14">
        <v>0</v>
      </c>
      <c r="I14">
        <v>0.2</v>
      </c>
      <c r="J14" t="s">
        <v>161</v>
      </c>
      <c r="K14">
        <v>0.4</v>
      </c>
      <c r="L14" t="s">
        <v>161</v>
      </c>
      <c r="M14" s="70">
        <v>4.4502314814814814E-2</v>
      </c>
      <c r="N14">
        <v>0.6</v>
      </c>
      <c r="O14" t="s">
        <v>161</v>
      </c>
      <c r="P14" s="70">
        <v>4.1932870370370377E-2</v>
      </c>
      <c r="Q14">
        <v>0</v>
      </c>
      <c r="R14" t="s">
        <v>161</v>
      </c>
      <c r="S14">
        <v>0.2</v>
      </c>
      <c r="T14">
        <v>79.2</v>
      </c>
      <c r="U14">
        <v>0</v>
      </c>
      <c r="V14">
        <v>98</v>
      </c>
      <c r="W14">
        <v>0</v>
      </c>
      <c r="X14">
        <v>0.56499999999999995</v>
      </c>
      <c r="Y14">
        <v>17.96</v>
      </c>
      <c r="Z14" s="11">
        <f t="shared" si="0"/>
        <v>0</v>
      </c>
      <c r="AA14" s="11">
        <f t="shared" si="1"/>
        <v>0</v>
      </c>
      <c r="AB14" s="53">
        <f t="shared" si="2"/>
        <v>0.2261349592048793</v>
      </c>
      <c r="AC14" s="61" t="s">
        <v>204</v>
      </c>
    </row>
    <row r="15" spans="1:46">
      <c r="A15" s="11">
        <v>15</v>
      </c>
      <c r="B15" s="69">
        <v>44593</v>
      </c>
      <c r="C15" s="70">
        <v>5.5555555555555552E-2</v>
      </c>
      <c r="D15">
        <v>-1.2</v>
      </c>
      <c r="E15">
        <v>12.8</v>
      </c>
      <c r="F15">
        <v>0</v>
      </c>
      <c r="G15">
        <v>0.3</v>
      </c>
      <c r="H15">
        <v>0</v>
      </c>
      <c r="I15">
        <v>0</v>
      </c>
      <c r="J15" t="s">
        <v>154</v>
      </c>
      <c r="K15">
        <v>0.2</v>
      </c>
      <c r="L15" t="s">
        <v>161</v>
      </c>
      <c r="M15" s="70">
        <v>4.8622685185185179E-2</v>
      </c>
      <c r="N15">
        <v>0.6</v>
      </c>
      <c r="O15" t="s">
        <v>149</v>
      </c>
      <c r="P15" s="70">
        <v>5.4849537037037037E-2</v>
      </c>
      <c r="Q15">
        <v>0.4</v>
      </c>
      <c r="R15" t="s">
        <v>149</v>
      </c>
      <c r="S15">
        <v>0.1</v>
      </c>
      <c r="T15">
        <v>80.2</v>
      </c>
      <c r="U15">
        <v>0</v>
      </c>
      <c r="V15">
        <v>110</v>
      </c>
      <c r="W15">
        <v>0</v>
      </c>
      <c r="X15">
        <v>0.56499999999999995</v>
      </c>
      <c r="Y15">
        <v>17.97</v>
      </c>
      <c r="Z15" s="11">
        <f t="shared" si="0"/>
        <v>0</v>
      </c>
      <c r="AA15" s="11">
        <f t="shared" si="1"/>
        <v>0</v>
      </c>
      <c r="AB15" s="53">
        <f t="shared" si="2"/>
        <v>0.2261349592048793</v>
      </c>
      <c r="AC15" s="61" t="s">
        <v>204</v>
      </c>
    </row>
    <row r="16" spans="1:46">
      <c r="A16" s="11">
        <v>16</v>
      </c>
      <c r="B16" s="69">
        <v>44593</v>
      </c>
      <c r="C16" s="70">
        <v>6.25E-2</v>
      </c>
      <c r="D16">
        <v>-1.3</v>
      </c>
      <c r="E16">
        <v>12.8</v>
      </c>
      <c r="F16">
        <v>0</v>
      </c>
      <c r="G16">
        <v>0.4</v>
      </c>
      <c r="H16">
        <v>0</v>
      </c>
      <c r="I16">
        <v>0.1</v>
      </c>
      <c r="J16" t="s">
        <v>147</v>
      </c>
      <c r="K16">
        <v>0.1</v>
      </c>
      <c r="L16" t="s">
        <v>149</v>
      </c>
      <c r="M16" s="70">
        <v>6.1643518518518514E-2</v>
      </c>
      <c r="N16">
        <v>0.5</v>
      </c>
      <c r="O16" t="s">
        <v>149</v>
      </c>
      <c r="P16" s="70">
        <v>5.5844907407407406E-2</v>
      </c>
      <c r="Q16">
        <v>0.3</v>
      </c>
      <c r="R16" t="s">
        <v>150</v>
      </c>
      <c r="S16">
        <v>0.1</v>
      </c>
      <c r="T16">
        <v>80.400000000000006</v>
      </c>
      <c r="U16">
        <v>1</v>
      </c>
      <c r="V16">
        <v>89</v>
      </c>
      <c r="W16">
        <v>0</v>
      </c>
      <c r="X16">
        <v>0.56499999999999995</v>
      </c>
      <c r="Y16">
        <v>18</v>
      </c>
      <c r="Z16" s="11">
        <f t="shared" si="0"/>
        <v>0</v>
      </c>
      <c r="AA16" s="11">
        <f t="shared" si="1"/>
        <v>0</v>
      </c>
      <c r="AB16" s="53">
        <f t="shared" si="2"/>
        <v>0.2261349592048793</v>
      </c>
      <c r="AC16" s="61" t="s">
        <v>204</v>
      </c>
    </row>
    <row r="17" spans="1:46">
      <c r="A17" s="11">
        <v>17</v>
      </c>
      <c r="B17" s="69">
        <v>44593</v>
      </c>
      <c r="C17" s="70">
        <v>6.9444444444444434E-2</v>
      </c>
      <c r="D17">
        <v>-1.3</v>
      </c>
      <c r="E17">
        <v>12.8</v>
      </c>
      <c r="F17">
        <v>0</v>
      </c>
      <c r="G17">
        <v>0.3</v>
      </c>
      <c r="H17">
        <v>0</v>
      </c>
      <c r="I17">
        <v>0</v>
      </c>
      <c r="J17" t="s">
        <v>150</v>
      </c>
      <c r="K17">
        <v>0.1</v>
      </c>
      <c r="L17" t="s">
        <v>152</v>
      </c>
      <c r="M17" s="70">
        <v>6.5925925925925929E-2</v>
      </c>
      <c r="N17">
        <v>0.4</v>
      </c>
      <c r="O17" t="s">
        <v>150</v>
      </c>
      <c r="P17" s="70">
        <v>6.2546296296296294E-2</v>
      </c>
      <c r="Q17">
        <v>0</v>
      </c>
      <c r="R17" t="s">
        <v>150</v>
      </c>
      <c r="S17">
        <v>0.1</v>
      </c>
      <c r="T17">
        <v>81.7</v>
      </c>
      <c r="U17">
        <v>0</v>
      </c>
      <c r="V17">
        <v>79</v>
      </c>
      <c r="W17">
        <v>0</v>
      </c>
      <c r="X17">
        <v>0.56499999999999995</v>
      </c>
      <c r="Y17">
        <v>18.010000000000002</v>
      </c>
      <c r="Z17" s="11">
        <f t="shared" si="0"/>
        <v>0</v>
      </c>
      <c r="AA17" s="11">
        <f t="shared" si="1"/>
        <v>0</v>
      </c>
      <c r="AB17" s="53">
        <f t="shared" si="2"/>
        <v>0.2261349592048793</v>
      </c>
      <c r="AC17" s="61" t="s">
        <v>204</v>
      </c>
    </row>
    <row r="18" spans="1:46">
      <c r="A18" s="11">
        <v>18</v>
      </c>
      <c r="B18" s="69">
        <v>44593</v>
      </c>
      <c r="C18" s="70">
        <v>7.6388888888888895E-2</v>
      </c>
      <c r="D18">
        <v>-1.3</v>
      </c>
      <c r="E18">
        <v>12.8</v>
      </c>
      <c r="F18">
        <v>0</v>
      </c>
      <c r="G18">
        <v>0.1</v>
      </c>
      <c r="H18">
        <v>-1E-3</v>
      </c>
      <c r="I18">
        <v>0.1</v>
      </c>
      <c r="J18" t="s">
        <v>158</v>
      </c>
      <c r="K18">
        <v>0.1</v>
      </c>
      <c r="L18" t="s">
        <v>150</v>
      </c>
      <c r="M18" s="70">
        <v>7.2407407407407406E-2</v>
      </c>
      <c r="N18">
        <v>0.8</v>
      </c>
      <c r="O18" t="s">
        <v>158</v>
      </c>
      <c r="P18" s="70">
        <v>7.1458333333333332E-2</v>
      </c>
      <c r="Q18">
        <v>0</v>
      </c>
      <c r="R18" t="s">
        <v>158</v>
      </c>
      <c r="S18">
        <v>0.2</v>
      </c>
      <c r="T18">
        <v>81.5</v>
      </c>
      <c r="U18">
        <v>0</v>
      </c>
      <c r="V18">
        <v>87</v>
      </c>
      <c r="W18">
        <v>0</v>
      </c>
      <c r="X18">
        <v>0.56399999999999995</v>
      </c>
      <c r="Y18">
        <v>18.010000000000002</v>
      </c>
      <c r="Z18" s="11">
        <f t="shared" si="0"/>
        <v>-0.60000000000000009</v>
      </c>
      <c r="AA18" s="11">
        <f t="shared" si="1"/>
        <v>0</v>
      </c>
      <c r="AB18" s="53">
        <f t="shared" si="2"/>
        <v>0.22559749924101336</v>
      </c>
      <c r="AC18" s="61" t="s">
        <v>204</v>
      </c>
    </row>
    <row r="19" spans="1:46">
      <c r="A19" s="11">
        <v>19</v>
      </c>
      <c r="B19" s="69">
        <v>44593</v>
      </c>
      <c r="C19" s="70">
        <v>8.3333333333333329E-2</v>
      </c>
      <c r="D19">
        <v>-1.4</v>
      </c>
      <c r="E19">
        <v>12.8</v>
      </c>
      <c r="F19">
        <v>0</v>
      </c>
      <c r="G19">
        <v>0</v>
      </c>
      <c r="H19">
        <v>0</v>
      </c>
      <c r="I19">
        <v>0.4</v>
      </c>
      <c r="J19" t="s">
        <v>161</v>
      </c>
      <c r="K19">
        <v>0.4</v>
      </c>
      <c r="L19" t="s">
        <v>161</v>
      </c>
      <c r="M19" s="70">
        <v>8.3333333333333329E-2</v>
      </c>
      <c r="N19">
        <v>1.1000000000000001</v>
      </c>
      <c r="O19" t="s">
        <v>151</v>
      </c>
      <c r="P19" s="70">
        <v>8.2881944444444453E-2</v>
      </c>
      <c r="Q19">
        <v>0.8</v>
      </c>
      <c r="R19" t="s">
        <v>151</v>
      </c>
      <c r="S19">
        <v>0.4</v>
      </c>
      <c r="T19">
        <v>83.2</v>
      </c>
      <c r="U19">
        <v>0</v>
      </c>
      <c r="V19">
        <v>100</v>
      </c>
      <c r="W19">
        <v>0</v>
      </c>
      <c r="X19">
        <v>0.56399999999999995</v>
      </c>
      <c r="Y19">
        <v>18.03</v>
      </c>
      <c r="Z19" s="11">
        <f t="shared" si="0"/>
        <v>0</v>
      </c>
      <c r="AA19" s="11">
        <f t="shared" si="1"/>
        <v>0</v>
      </c>
      <c r="AB19" s="53">
        <f t="shared" si="2"/>
        <v>0.22559749924101336</v>
      </c>
      <c r="AC19" s="61" t="s">
        <v>204</v>
      </c>
      <c r="AE19" s="11">
        <f t="shared" ref="AE19" si="19">SUM(F19:F24)</f>
        <v>0</v>
      </c>
      <c r="AF19" s="11">
        <f t="shared" ref="AF19" si="20">AVERAGE(AB19:AB24)</f>
        <v>0.22559749924101338</v>
      </c>
      <c r="AG19" s="11">
        <f t="shared" ref="AG19" si="21">AVERAGE(G19:G24)</f>
        <v>0.16666666666666666</v>
      </c>
      <c r="AH19" s="11" t="e">
        <f t="shared" ref="AH19" si="22">AVERAGE(AC19:AC24)</f>
        <v>#DIV/0!</v>
      </c>
      <c r="AI19" s="11">
        <f t="shared" ref="AI19" si="23">AVERAGE(T19:T24)</f>
        <v>83.983333333333334</v>
      </c>
      <c r="AJ19" s="11">
        <f t="shared" ref="AJ19" si="24">SUMIF(H19:H24,"&gt;0",H19:H24)</f>
        <v>1E-3</v>
      </c>
      <c r="AK19" s="17">
        <f t="shared" ref="AK19" si="25">SUM(AA19:AA24)/60</f>
        <v>0</v>
      </c>
      <c r="AL19" s="17">
        <f t="shared" ref="AL19" si="26">SUM(V19:V24)</f>
        <v>547</v>
      </c>
      <c r="AM19" s="17">
        <f t="shared" ref="AM19" si="27">AVERAGE(W19:W24)</f>
        <v>0</v>
      </c>
      <c r="AN19" s="11">
        <f t="shared" ref="AN19" si="28">AVERAGE(I19:I24)</f>
        <v>0.33333333333333331</v>
      </c>
      <c r="AO19" s="11">
        <f t="shared" ref="AO19" si="29">MAX(K19:K24)</f>
        <v>0.9</v>
      </c>
      <c r="AP19" s="13" t="str">
        <f t="shared" ref="AP19" ca="1" si="30">INDIRECT(ADDRESS(MATCH(AO19,K19:K24,0)+A19-1,12))</f>
        <v>SE</v>
      </c>
      <c r="AQ19" s="13">
        <f t="shared" ref="AQ19" ca="1" si="31">INDIRECT(ADDRESS(MATCH(AO19,K19:K24,0)+A19-1,13))</f>
        <v>8.790509259259259E-2</v>
      </c>
      <c r="AR19" s="11">
        <f t="shared" ref="AR19" si="32">MAX(N19:N24)</f>
        <v>1.1000000000000001</v>
      </c>
      <c r="AS19" s="13" t="str">
        <f t="shared" ref="AS19" ca="1" si="33">INDIRECT(ADDRESS(MATCH(AR19,N19:N24,0)+A19-1,15))</f>
        <v>SE</v>
      </c>
      <c r="AT19" s="13">
        <f t="shared" ref="AT19" ca="1" si="34">INDIRECT(ADDRESS(MATCH(AR19,N19:N24,0)+A19-1,16))</f>
        <v>8.2881944444444453E-2</v>
      </c>
    </row>
    <row r="20" spans="1:46">
      <c r="A20" s="11">
        <v>20</v>
      </c>
      <c r="B20" s="69">
        <v>44593</v>
      </c>
      <c r="C20" s="70">
        <v>9.0277777777777776E-2</v>
      </c>
      <c r="D20">
        <v>-1.4</v>
      </c>
      <c r="E20">
        <v>12.8</v>
      </c>
      <c r="F20">
        <v>0</v>
      </c>
      <c r="G20">
        <v>0.3</v>
      </c>
      <c r="H20">
        <v>1E-3</v>
      </c>
      <c r="I20">
        <v>0.7</v>
      </c>
      <c r="J20" t="s">
        <v>151</v>
      </c>
      <c r="K20">
        <v>0.9</v>
      </c>
      <c r="L20" t="s">
        <v>151</v>
      </c>
      <c r="M20" s="70">
        <v>8.790509259259259E-2</v>
      </c>
      <c r="N20">
        <v>1.1000000000000001</v>
      </c>
      <c r="O20" t="s">
        <v>151</v>
      </c>
      <c r="P20" s="70">
        <v>8.666666666666667E-2</v>
      </c>
      <c r="Q20">
        <v>0</v>
      </c>
      <c r="R20" t="s">
        <v>151</v>
      </c>
      <c r="S20">
        <v>0.3</v>
      </c>
      <c r="T20">
        <v>84</v>
      </c>
      <c r="U20">
        <v>0</v>
      </c>
      <c r="V20">
        <v>95</v>
      </c>
      <c r="W20">
        <v>0</v>
      </c>
      <c r="X20">
        <v>0.56399999999999995</v>
      </c>
      <c r="Y20">
        <v>18.03</v>
      </c>
      <c r="Z20" s="11">
        <f t="shared" si="0"/>
        <v>0.60000000000000009</v>
      </c>
      <c r="AA20" s="11">
        <f t="shared" si="1"/>
        <v>0</v>
      </c>
      <c r="AB20" s="53">
        <f t="shared" si="2"/>
        <v>0.22559749924101336</v>
      </c>
      <c r="AC20" s="61" t="s">
        <v>204</v>
      </c>
    </row>
    <row r="21" spans="1:46">
      <c r="A21" s="11">
        <v>21</v>
      </c>
      <c r="B21" s="69">
        <v>44593</v>
      </c>
      <c r="C21" s="70">
        <v>9.7222222222222224E-2</v>
      </c>
      <c r="D21">
        <v>-1.4</v>
      </c>
      <c r="E21">
        <v>12.8</v>
      </c>
      <c r="F21">
        <v>0</v>
      </c>
      <c r="G21">
        <v>0.2</v>
      </c>
      <c r="H21">
        <v>0</v>
      </c>
      <c r="I21">
        <v>0.1</v>
      </c>
      <c r="J21" t="s">
        <v>147</v>
      </c>
      <c r="K21">
        <v>0.7</v>
      </c>
      <c r="L21" t="s">
        <v>151</v>
      </c>
      <c r="M21" s="70">
        <v>9.0289351851851843E-2</v>
      </c>
      <c r="N21">
        <v>0.6</v>
      </c>
      <c r="O21" t="s">
        <v>147</v>
      </c>
      <c r="P21" s="70">
        <v>9.4953703703703707E-2</v>
      </c>
      <c r="Q21">
        <v>0</v>
      </c>
      <c r="R21" t="s">
        <v>147</v>
      </c>
      <c r="S21">
        <v>0.2</v>
      </c>
      <c r="T21">
        <v>84.2</v>
      </c>
      <c r="U21">
        <v>0</v>
      </c>
      <c r="V21">
        <v>75</v>
      </c>
      <c r="W21">
        <v>0</v>
      </c>
      <c r="X21">
        <v>0.56399999999999995</v>
      </c>
      <c r="Y21">
        <v>18.07</v>
      </c>
      <c r="Z21" s="11">
        <f t="shared" si="0"/>
        <v>0</v>
      </c>
      <c r="AA21" s="11">
        <f t="shared" si="1"/>
        <v>0</v>
      </c>
      <c r="AB21" s="53">
        <f t="shared" si="2"/>
        <v>0.22559749924101336</v>
      </c>
      <c r="AC21" s="61" t="s">
        <v>204</v>
      </c>
    </row>
    <row r="22" spans="1:46">
      <c r="A22" s="11">
        <v>22</v>
      </c>
      <c r="B22" s="69">
        <v>44593</v>
      </c>
      <c r="C22" s="70">
        <v>0.10416666666666667</v>
      </c>
      <c r="D22">
        <v>-1.4</v>
      </c>
      <c r="E22">
        <v>12.8</v>
      </c>
      <c r="F22">
        <v>0</v>
      </c>
      <c r="G22">
        <v>0.3</v>
      </c>
      <c r="H22">
        <v>-1E-3</v>
      </c>
      <c r="I22">
        <v>0.1</v>
      </c>
      <c r="J22" t="s">
        <v>148</v>
      </c>
      <c r="K22">
        <v>0.1</v>
      </c>
      <c r="L22" t="s">
        <v>149</v>
      </c>
      <c r="M22" s="70">
        <v>9.9016203703703717E-2</v>
      </c>
      <c r="N22">
        <v>0.6</v>
      </c>
      <c r="O22" t="s">
        <v>152</v>
      </c>
      <c r="P22" s="70">
        <v>0.10193287037037037</v>
      </c>
      <c r="Q22">
        <v>0</v>
      </c>
      <c r="R22" t="s">
        <v>152</v>
      </c>
      <c r="S22">
        <v>0.1</v>
      </c>
      <c r="T22">
        <v>84.5</v>
      </c>
      <c r="U22">
        <v>0</v>
      </c>
      <c r="V22">
        <v>104</v>
      </c>
      <c r="W22">
        <v>0</v>
      </c>
      <c r="X22">
        <v>0.56399999999999995</v>
      </c>
      <c r="Y22">
        <v>18.059999999999999</v>
      </c>
      <c r="Z22" s="11">
        <f t="shared" si="0"/>
        <v>-0.60000000000000009</v>
      </c>
      <c r="AA22" s="11">
        <f t="shared" si="1"/>
        <v>0</v>
      </c>
      <c r="AB22" s="53">
        <f t="shared" si="2"/>
        <v>0.22559749924101336</v>
      </c>
      <c r="AC22" s="61" t="s">
        <v>204</v>
      </c>
    </row>
    <row r="23" spans="1:46">
      <c r="A23" s="11">
        <v>23</v>
      </c>
      <c r="B23" s="69">
        <v>44593</v>
      </c>
      <c r="C23" s="70">
        <v>0.1111111111111111</v>
      </c>
      <c r="D23">
        <v>-1.4</v>
      </c>
      <c r="E23">
        <v>12.8</v>
      </c>
      <c r="F23">
        <v>0</v>
      </c>
      <c r="G23">
        <v>0.2</v>
      </c>
      <c r="H23">
        <v>-2E-3</v>
      </c>
      <c r="I23">
        <v>0.4</v>
      </c>
      <c r="J23" t="s">
        <v>156</v>
      </c>
      <c r="K23">
        <v>0.4</v>
      </c>
      <c r="L23" t="s">
        <v>156</v>
      </c>
      <c r="M23" s="70">
        <v>0.1111111111111111</v>
      </c>
      <c r="N23">
        <v>1</v>
      </c>
      <c r="O23" t="s">
        <v>161</v>
      </c>
      <c r="P23" s="70">
        <v>0.10828703703703703</v>
      </c>
      <c r="Q23">
        <v>0.7</v>
      </c>
      <c r="R23" t="s">
        <v>153</v>
      </c>
      <c r="S23">
        <v>0.3</v>
      </c>
      <c r="T23">
        <v>83.9</v>
      </c>
      <c r="U23">
        <v>0</v>
      </c>
      <c r="V23">
        <v>72</v>
      </c>
      <c r="W23">
        <v>0</v>
      </c>
      <c r="X23">
        <v>0.56399999999999995</v>
      </c>
      <c r="Y23">
        <v>18.079999999999998</v>
      </c>
      <c r="Z23" s="11">
        <f t="shared" si="0"/>
        <v>-1.2000000000000002</v>
      </c>
      <c r="AA23" s="11">
        <f t="shared" si="1"/>
        <v>0</v>
      </c>
      <c r="AB23" s="53">
        <f t="shared" si="2"/>
        <v>0.22559749924101336</v>
      </c>
      <c r="AC23" s="61" t="s">
        <v>204</v>
      </c>
    </row>
    <row r="24" spans="1:46">
      <c r="A24" s="11">
        <v>24</v>
      </c>
      <c r="B24" s="69">
        <v>44593</v>
      </c>
      <c r="C24" s="70">
        <v>0.11805555555555557</v>
      </c>
      <c r="D24">
        <v>-1.5</v>
      </c>
      <c r="E24">
        <v>12.8</v>
      </c>
      <c r="F24">
        <v>0</v>
      </c>
      <c r="G24">
        <v>0</v>
      </c>
      <c r="H24">
        <v>0</v>
      </c>
      <c r="I24">
        <v>0.3</v>
      </c>
      <c r="J24" t="s">
        <v>159</v>
      </c>
      <c r="K24">
        <v>0.6</v>
      </c>
      <c r="L24" t="s">
        <v>156</v>
      </c>
      <c r="M24" s="70">
        <v>0.1135300925925926</v>
      </c>
      <c r="N24">
        <v>0.9</v>
      </c>
      <c r="O24" t="s">
        <v>153</v>
      </c>
      <c r="P24" s="70">
        <v>0.11199074074074074</v>
      </c>
      <c r="Q24">
        <v>0</v>
      </c>
      <c r="R24" t="s">
        <v>159</v>
      </c>
      <c r="S24">
        <v>0.3</v>
      </c>
      <c r="T24">
        <v>84.1</v>
      </c>
      <c r="U24">
        <v>0</v>
      </c>
      <c r="V24">
        <v>101</v>
      </c>
      <c r="W24">
        <v>0</v>
      </c>
      <c r="X24">
        <v>0.56399999999999995</v>
      </c>
      <c r="Y24">
        <v>18.100000000000001</v>
      </c>
      <c r="Z24" s="11">
        <f t="shared" si="0"/>
        <v>0</v>
      </c>
      <c r="AA24" s="11">
        <f t="shared" si="1"/>
        <v>0</v>
      </c>
      <c r="AB24" s="53">
        <f t="shared" si="2"/>
        <v>0.22559749924101336</v>
      </c>
      <c r="AC24" s="61" t="s">
        <v>204</v>
      </c>
    </row>
    <row r="25" spans="1:46">
      <c r="A25" s="11">
        <v>25</v>
      </c>
      <c r="B25" s="69">
        <v>44593</v>
      </c>
      <c r="C25" s="70">
        <v>0.125</v>
      </c>
      <c r="D25">
        <v>-1.5</v>
      </c>
      <c r="E25">
        <v>12.8</v>
      </c>
      <c r="F25">
        <v>0</v>
      </c>
      <c r="G25">
        <v>0</v>
      </c>
      <c r="H25">
        <v>-1E-3</v>
      </c>
      <c r="I25">
        <v>0</v>
      </c>
      <c r="J25" t="s">
        <v>159</v>
      </c>
      <c r="K25">
        <v>0.3</v>
      </c>
      <c r="L25" t="s">
        <v>159</v>
      </c>
      <c r="M25" s="70">
        <v>0.11806712962962962</v>
      </c>
      <c r="N25">
        <v>0</v>
      </c>
      <c r="O25" t="s">
        <v>159</v>
      </c>
      <c r="P25" s="70">
        <v>0.11806712962962962</v>
      </c>
      <c r="Q25">
        <v>0</v>
      </c>
      <c r="R25" t="s">
        <v>159</v>
      </c>
      <c r="S25">
        <v>0</v>
      </c>
      <c r="T25">
        <v>84.8</v>
      </c>
      <c r="U25">
        <v>0</v>
      </c>
      <c r="V25">
        <v>80</v>
      </c>
      <c r="W25">
        <v>0</v>
      </c>
      <c r="X25">
        <v>0.56399999999999995</v>
      </c>
      <c r="Y25">
        <v>18.11</v>
      </c>
      <c r="Z25" s="11">
        <f t="shared" si="0"/>
        <v>-0.60000000000000009</v>
      </c>
      <c r="AA25" s="11">
        <f t="shared" si="1"/>
        <v>0</v>
      </c>
      <c r="AB25" s="53">
        <f t="shared" si="2"/>
        <v>0.22559749924101336</v>
      </c>
      <c r="AC25" s="61" t="s">
        <v>204</v>
      </c>
      <c r="AE25" s="11">
        <f t="shared" ref="AE25" si="35">SUM(F25:F30)</f>
        <v>0</v>
      </c>
      <c r="AF25" s="11">
        <f t="shared" ref="AF25" si="36">AVERAGE(AB25:AB30)</f>
        <v>0.22559749924101338</v>
      </c>
      <c r="AG25" s="11">
        <f t="shared" ref="AG25" si="37">AVERAGE(G25:G30)</f>
        <v>1.6666666666666666E-2</v>
      </c>
      <c r="AH25" s="11" t="e">
        <f t="shared" ref="AH25" si="38">AVERAGE(AC25:AC30)</f>
        <v>#DIV/0!</v>
      </c>
      <c r="AI25" s="11">
        <f t="shared" ref="AI25" si="39">AVERAGE(T25:T30)</f>
        <v>85.63333333333334</v>
      </c>
      <c r="AJ25" s="11">
        <f t="shared" ref="AJ25" si="40">SUMIF(H25:H30,"&gt;0",H25:H30)</f>
        <v>1E-3</v>
      </c>
      <c r="AK25" s="17">
        <f t="shared" ref="AK25" si="41">SUM(AA25:AA30)/60</f>
        <v>0</v>
      </c>
      <c r="AL25" s="17">
        <f t="shared" ref="AL25" si="42">SUM(V25:V30)</f>
        <v>572</v>
      </c>
      <c r="AM25" s="17">
        <f t="shared" ref="AM25" si="43">AVERAGE(W25:W30)</f>
        <v>0</v>
      </c>
      <c r="AN25" s="11">
        <f t="shared" ref="AN25" si="44">AVERAGE(I25:I30)</f>
        <v>0.15</v>
      </c>
      <c r="AO25" s="11">
        <f t="shared" ref="AO25" si="45">MAX(K25:K30)</f>
        <v>0.5</v>
      </c>
      <c r="AP25" s="13" t="str">
        <f t="shared" ref="AP25" ca="1" si="46">INDIRECT(ADDRESS(MATCH(AO25,K25:K30,0)+A25-1,12))</f>
        <v>SE</v>
      </c>
      <c r="AQ25" s="13">
        <f t="shared" ref="AQ25" ca="1" si="47">INDIRECT(ADDRESS(MATCH(AO25,K25:K30,0)+A25-1,13))</f>
        <v>0.15972222222222224</v>
      </c>
      <c r="AR25" s="11">
        <f t="shared" ref="AR25" si="48">MAX(N25:N30)</f>
        <v>1.7</v>
      </c>
      <c r="AS25" s="13" t="str">
        <f t="shared" ref="AS25" ca="1" si="49">INDIRECT(ADDRESS(MATCH(AR25,N25:N30,0)+A25-1,15))</f>
        <v>SSE</v>
      </c>
      <c r="AT25" s="13">
        <f t="shared" ref="AT25" ca="1" si="50">INDIRECT(ADDRESS(MATCH(AR25,N25:N30,0)+A25-1,16))</f>
        <v>0.15716435185185185</v>
      </c>
    </row>
    <row r="26" spans="1:46">
      <c r="A26" s="11">
        <v>26</v>
      </c>
      <c r="B26" s="69">
        <v>44593</v>
      </c>
      <c r="C26" s="70">
        <v>0.13194444444444445</v>
      </c>
      <c r="D26">
        <v>-1.6</v>
      </c>
      <c r="E26">
        <v>12.8</v>
      </c>
      <c r="F26">
        <v>0</v>
      </c>
      <c r="G26">
        <v>0</v>
      </c>
      <c r="H26">
        <v>-1E-3</v>
      </c>
      <c r="I26">
        <v>0</v>
      </c>
      <c r="J26" t="s">
        <v>159</v>
      </c>
      <c r="K26">
        <v>0</v>
      </c>
      <c r="L26" t="s">
        <v>159</v>
      </c>
      <c r="M26" s="70">
        <v>0.12501157407407407</v>
      </c>
      <c r="N26">
        <v>0</v>
      </c>
      <c r="O26" t="s">
        <v>159</v>
      </c>
      <c r="P26" s="70">
        <v>0.12501157407407407</v>
      </c>
      <c r="Q26">
        <v>0</v>
      </c>
      <c r="R26" t="s">
        <v>159</v>
      </c>
      <c r="S26">
        <v>0</v>
      </c>
      <c r="T26">
        <v>84.9</v>
      </c>
      <c r="U26">
        <v>0</v>
      </c>
      <c r="V26">
        <v>114</v>
      </c>
      <c r="W26">
        <v>0</v>
      </c>
      <c r="X26">
        <v>0.56399999999999995</v>
      </c>
      <c r="Y26">
        <v>18.13</v>
      </c>
      <c r="Z26" s="11">
        <f t="shared" si="0"/>
        <v>-0.60000000000000009</v>
      </c>
      <c r="AA26" s="11">
        <f t="shared" si="1"/>
        <v>0</v>
      </c>
      <c r="AB26" s="53">
        <f t="shared" si="2"/>
        <v>0.22559749924101336</v>
      </c>
      <c r="AC26" s="61" t="s">
        <v>204</v>
      </c>
    </row>
    <row r="27" spans="1:46">
      <c r="A27" s="11">
        <v>27</v>
      </c>
      <c r="B27" s="69">
        <v>44593</v>
      </c>
      <c r="C27" s="70">
        <v>0.1388888888888889</v>
      </c>
      <c r="D27">
        <v>-1.7</v>
      </c>
      <c r="E27">
        <v>12.8</v>
      </c>
      <c r="F27">
        <v>0</v>
      </c>
      <c r="G27">
        <v>0.1</v>
      </c>
      <c r="H27">
        <v>0</v>
      </c>
      <c r="I27">
        <v>0.1</v>
      </c>
      <c r="J27" t="s">
        <v>151</v>
      </c>
      <c r="K27">
        <v>0.1</v>
      </c>
      <c r="L27" t="s">
        <v>159</v>
      </c>
      <c r="M27" s="70">
        <v>0.13731481481481481</v>
      </c>
      <c r="N27">
        <v>0.8</v>
      </c>
      <c r="O27" t="s">
        <v>151</v>
      </c>
      <c r="P27" s="70">
        <v>0.13606481481481481</v>
      </c>
      <c r="Q27">
        <v>0</v>
      </c>
      <c r="R27" t="s">
        <v>151</v>
      </c>
      <c r="S27">
        <v>0.2</v>
      </c>
      <c r="T27">
        <v>85.8</v>
      </c>
      <c r="U27">
        <v>0</v>
      </c>
      <c r="V27">
        <v>109</v>
      </c>
      <c r="W27">
        <v>0</v>
      </c>
      <c r="X27">
        <v>0.56399999999999995</v>
      </c>
      <c r="Y27">
        <v>18.14</v>
      </c>
      <c r="Z27" s="11">
        <f t="shared" si="0"/>
        <v>0</v>
      </c>
      <c r="AA27" s="11">
        <f t="shared" si="1"/>
        <v>0</v>
      </c>
      <c r="AB27" s="53">
        <f t="shared" si="2"/>
        <v>0.22559749924101336</v>
      </c>
      <c r="AC27" s="61" t="s">
        <v>204</v>
      </c>
    </row>
    <row r="28" spans="1:46">
      <c r="A28" s="11">
        <v>28</v>
      </c>
      <c r="B28" s="69">
        <v>44593</v>
      </c>
      <c r="C28" s="70">
        <v>0.14583333333333334</v>
      </c>
      <c r="D28">
        <v>-1.6</v>
      </c>
      <c r="E28">
        <v>12.7</v>
      </c>
      <c r="F28">
        <v>0</v>
      </c>
      <c r="G28">
        <v>0</v>
      </c>
      <c r="H28">
        <v>-1E-3</v>
      </c>
      <c r="I28">
        <v>0.1</v>
      </c>
      <c r="J28" t="s">
        <v>150</v>
      </c>
      <c r="K28">
        <v>0.1</v>
      </c>
      <c r="L28" t="s">
        <v>151</v>
      </c>
      <c r="M28" s="70">
        <v>0.13890046296296296</v>
      </c>
      <c r="N28">
        <v>0.5</v>
      </c>
      <c r="O28" t="s">
        <v>162</v>
      </c>
      <c r="P28" s="70">
        <v>0.14534722222222221</v>
      </c>
      <c r="Q28">
        <v>0.3</v>
      </c>
      <c r="R28" t="s">
        <v>162</v>
      </c>
      <c r="S28">
        <v>0.2</v>
      </c>
      <c r="T28">
        <v>86</v>
      </c>
      <c r="U28">
        <v>0</v>
      </c>
      <c r="V28">
        <v>64</v>
      </c>
      <c r="W28">
        <v>0</v>
      </c>
      <c r="X28">
        <v>0.56399999999999995</v>
      </c>
      <c r="Y28">
        <v>18.14</v>
      </c>
      <c r="Z28" s="11">
        <f t="shared" si="0"/>
        <v>-0.60000000000000009</v>
      </c>
      <c r="AA28" s="11">
        <f t="shared" si="1"/>
        <v>0</v>
      </c>
      <c r="AB28" s="53">
        <f t="shared" si="2"/>
        <v>0.22559749924101336</v>
      </c>
      <c r="AC28" s="61" t="s">
        <v>204</v>
      </c>
    </row>
    <row r="29" spans="1:46">
      <c r="A29" s="11">
        <v>29</v>
      </c>
      <c r="B29" s="69">
        <v>44593</v>
      </c>
      <c r="C29" s="70">
        <v>0.15277777777777776</v>
      </c>
      <c r="D29">
        <v>-1.7</v>
      </c>
      <c r="E29">
        <v>12.7</v>
      </c>
      <c r="F29">
        <v>0</v>
      </c>
      <c r="G29">
        <v>-0.1</v>
      </c>
      <c r="H29">
        <v>0</v>
      </c>
      <c r="I29">
        <v>0.2</v>
      </c>
      <c r="J29" t="s">
        <v>162</v>
      </c>
      <c r="K29">
        <v>0.3</v>
      </c>
      <c r="L29" t="s">
        <v>162</v>
      </c>
      <c r="M29" s="70">
        <v>0.15041666666666667</v>
      </c>
      <c r="N29">
        <v>0.6</v>
      </c>
      <c r="O29" t="s">
        <v>162</v>
      </c>
      <c r="P29" s="70">
        <v>0.14837962962962961</v>
      </c>
      <c r="Q29">
        <v>0</v>
      </c>
      <c r="R29" t="s">
        <v>157</v>
      </c>
      <c r="S29">
        <v>0.2</v>
      </c>
      <c r="T29">
        <v>85.6</v>
      </c>
      <c r="U29">
        <v>0</v>
      </c>
      <c r="V29">
        <v>99</v>
      </c>
      <c r="W29">
        <v>0</v>
      </c>
      <c r="X29">
        <v>0.56399999999999995</v>
      </c>
      <c r="Y29">
        <v>18.14</v>
      </c>
      <c r="Z29" s="11">
        <f t="shared" si="0"/>
        <v>0</v>
      </c>
      <c r="AA29" s="11">
        <f t="shared" si="1"/>
        <v>0</v>
      </c>
      <c r="AB29" s="53">
        <f t="shared" si="2"/>
        <v>0.22559749924101336</v>
      </c>
      <c r="AC29" s="61" t="s">
        <v>204</v>
      </c>
    </row>
    <row r="30" spans="1:46">
      <c r="A30" s="11">
        <v>30</v>
      </c>
      <c r="B30" s="69">
        <v>44593</v>
      </c>
      <c r="C30" s="70">
        <v>0.15972222222222224</v>
      </c>
      <c r="D30">
        <v>-1.8</v>
      </c>
      <c r="E30">
        <v>12.7</v>
      </c>
      <c r="F30">
        <v>0</v>
      </c>
      <c r="G30">
        <v>0.1</v>
      </c>
      <c r="H30">
        <v>1E-3</v>
      </c>
      <c r="I30">
        <v>0.5</v>
      </c>
      <c r="J30" t="s">
        <v>151</v>
      </c>
      <c r="K30">
        <v>0.5</v>
      </c>
      <c r="L30" t="s">
        <v>151</v>
      </c>
      <c r="M30" s="70">
        <v>0.15972222222222224</v>
      </c>
      <c r="N30">
        <v>1.7</v>
      </c>
      <c r="O30" t="s">
        <v>159</v>
      </c>
      <c r="P30" s="70">
        <v>0.15716435185185185</v>
      </c>
      <c r="Q30">
        <v>0.5</v>
      </c>
      <c r="R30" t="s">
        <v>151</v>
      </c>
      <c r="S30">
        <v>0.4</v>
      </c>
      <c r="T30">
        <v>86.7</v>
      </c>
      <c r="U30">
        <v>0</v>
      </c>
      <c r="V30">
        <v>106</v>
      </c>
      <c r="W30">
        <v>0</v>
      </c>
      <c r="X30">
        <v>0.56399999999999995</v>
      </c>
      <c r="Y30">
        <v>18.16</v>
      </c>
      <c r="Z30" s="11">
        <f t="shared" si="0"/>
        <v>0.60000000000000009</v>
      </c>
      <c r="AA30" s="11">
        <f t="shared" si="1"/>
        <v>0</v>
      </c>
      <c r="AB30" s="53">
        <f t="shared" si="2"/>
        <v>0.22559749924101336</v>
      </c>
      <c r="AC30" s="61" t="s">
        <v>204</v>
      </c>
    </row>
    <row r="31" spans="1:46">
      <c r="A31" s="11">
        <v>31</v>
      </c>
      <c r="B31" s="69">
        <v>44593</v>
      </c>
      <c r="C31" s="70">
        <v>0.16666666666666666</v>
      </c>
      <c r="D31">
        <v>-1.7</v>
      </c>
      <c r="E31">
        <v>12.7</v>
      </c>
      <c r="F31">
        <v>0</v>
      </c>
      <c r="G31">
        <v>-0.1</v>
      </c>
      <c r="H31">
        <v>-1E-3</v>
      </c>
      <c r="I31">
        <v>0.3</v>
      </c>
      <c r="J31" t="s">
        <v>161</v>
      </c>
      <c r="K31">
        <v>0.6</v>
      </c>
      <c r="L31" t="s">
        <v>159</v>
      </c>
      <c r="M31" s="70">
        <v>0.16121527777777778</v>
      </c>
      <c r="N31">
        <v>1.1000000000000001</v>
      </c>
      <c r="O31" t="s">
        <v>155</v>
      </c>
      <c r="P31" s="70">
        <v>0.16539351851851852</v>
      </c>
      <c r="Q31">
        <v>0</v>
      </c>
      <c r="R31" t="s">
        <v>155</v>
      </c>
      <c r="S31">
        <v>0.3</v>
      </c>
      <c r="T31">
        <v>85.8</v>
      </c>
      <c r="U31">
        <v>0</v>
      </c>
      <c r="V31">
        <v>67</v>
      </c>
      <c r="W31">
        <v>0</v>
      </c>
      <c r="X31">
        <v>0.56399999999999995</v>
      </c>
      <c r="Y31">
        <v>18.16</v>
      </c>
      <c r="Z31" s="11">
        <f t="shared" si="0"/>
        <v>-0.60000000000000009</v>
      </c>
      <c r="AA31" s="11">
        <f t="shared" si="1"/>
        <v>0</v>
      </c>
      <c r="AB31" s="53">
        <f t="shared" si="2"/>
        <v>0.22559749924101336</v>
      </c>
      <c r="AC31" s="61" t="s">
        <v>204</v>
      </c>
      <c r="AE31" s="11">
        <f t="shared" ref="AE31" si="51">SUM(F31:F36)</f>
        <v>0</v>
      </c>
      <c r="AF31" s="11">
        <f t="shared" ref="AF31" si="52">AVERAGE(AB31:AB36)</f>
        <v>0.22604538254423501</v>
      </c>
      <c r="AG31" s="11">
        <f t="shared" ref="AG31" si="53">AVERAGE(G31:G36)</f>
        <v>3.3333333333333326E-2</v>
      </c>
      <c r="AH31" s="11" t="e">
        <f t="shared" ref="AH31" si="54">AVERAGE(AC31:AC36)</f>
        <v>#DIV/0!</v>
      </c>
      <c r="AI31" s="11">
        <f t="shared" ref="AI31" si="55">AVERAGE(T31:T36)</f>
        <v>85.2</v>
      </c>
      <c r="AJ31" s="11">
        <f t="shared" ref="AJ31" si="56">SUMIF(H31:H36,"&gt;0",H31:H36)</f>
        <v>6.0000000000000001E-3</v>
      </c>
      <c r="AK31" s="17">
        <f t="shared" ref="AK31" si="57">SUM(AA31:AA36)/60</f>
        <v>0</v>
      </c>
      <c r="AL31" s="17">
        <f t="shared" ref="AL31" si="58">SUM(V31:V36)</f>
        <v>599</v>
      </c>
      <c r="AM31" s="17">
        <f t="shared" ref="AM31" si="59">AVERAGE(W31:W36)</f>
        <v>0</v>
      </c>
      <c r="AN31" s="11">
        <f t="shared" ref="AN31" si="60">AVERAGE(I31:I36)</f>
        <v>0.86666666666666659</v>
      </c>
      <c r="AO31" s="11">
        <f t="shared" ref="AO31" si="61">MAX(K31:K36)</f>
        <v>2</v>
      </c>
      <c r="AP31" s="13" t="str">
        <f t="shared" ref="AP31" ca="1" si="62">INDIRECT(ADDRESS(MATCH(AO31,K31:K36,0)+A31-1,12))</f>
        <v>SSE</v>
      </c>
      <c r="AQ31" s="13">
        <f t="shared" ref="AQ31" ca="1" si="63">INDIRECT(ADDRESS(MATCH(AO31,K31:K36,0)+A31-1,13))</f>
        <v>0.20138888888888887</v>
      </c>
      <c r="AR31" s="11">
        <f t="shared" ref="AR31" si="64">MAX(N31:N36)</f>
        <v>3.3</v>
      </c>
      <c r="AS31" s="13" t="str">
        <f t="shared" ref="AS31" ca="1" si="65">INDIRECT(ADDRESS(MATCH(AR31,N31:N36,0)+A31-1,15))</f>
        <v>SSE</v>
      </c>
      <c r="AT31" s="13">
        <f t="shared" ref="AT31" ca="1" si="66">INDIRECT(ADDRESS(MATCH(AR31,N31:N36,0)+A31-1,16))</f>
        <v>0.20001157407407408</v>
      </c>
    </row>
    <row r="32" spans="1:46">
      <c r="A32" s="11">
        <v>32</v>
      </c>
      <c r="B32" s="69">
        <v>44593</v>
      </c>
      <c r="C32" s="70">
        <v>0.17361111111111113</v>
      </c>
      <c r="D32">
        <v>-1.8</v>
      </c>
      <c r="E32">
        <v>12.7</v>
      </c>
      <c r="F32">
        <v>0</v>
      </c>
      <c r="G32">
        <v>-0.5</v>
      </c>
      <c r="H32">
        <v>-2E-3</v>
      </c>
      <c r="I32">
        <v>0.6</v>
      </c>
      <c r="J32" t="s">
        <v>157</v>
      </c>
      <c r="K32">
        <v>0.6</v>
      </c>
      <c r="L32" t="s">
        <v>157</v>
      </c>
      <c r="M32" s="70">
        <v>0.17361111111111113</v>
      </c>
      <c r="N32">
        <v>1.3</v>
      </c>
      <c r="O32" t="s">
        <v>162</v>
      </c>
      <c r="P32" s="70">
        <v>0.17230324074074074</v>
      </c>
      <c r="Q32">
        <v>1</v>
      </c>
      <c r="R32" t="s">
        <v>147</v>
      </c>
      <c r="S32">
        <v>0.3</v>
      </c>
      <c r="T32">
        <v>84.9</v>
      </c>
      <c r="U32">
        <v>0</v>
      </c>
      <c r="V32">
        <v>80</v>
      </c>
      <c r="W32">
        <v>0</v>
      </c>
      <c r="X32">
        <v>0.56499999999999995</v>
      </c>
      <c r="Y32">
        <v>18.23</v>
      </c>
      <c r="Z32" s="11">
        <f t="shared" si="0"/>
        <v>-1.2000000000000002</v>
      </c>
      <c r="AA32" s="11">
        <f t="shared" si="1"/>
        <v>0</v>
      </c>
      <c r="AB32" s="53">
        <f t="shared" si="2"/>
        <v>0.2261349592048793</v>
      </c>
      <c r="AC32" s="61" t="s">
        <v>204</v>
      </c>
    </row>
    <row r="33" spans="1:46">
      <c r="A33" s="11">
        <v>33</v>
      </c>
      <c r="B33" s="69">
        <v>44593</v>
      </c>
      <c r="C33" s="70">
        <v>0.18055555555555555</v>
      </c>
      <c r="D33">
        <v>-1.9</v>
      </c>
      <c r="E33">
        <v>12.7</v>
      </c>
      <c r="F33">
        <v>0</v>
      </c>
      <c r="G33">
        <v>-0.8</v>
      </c>
      <c r="H33">
        <v>-1E-3</v>
      </c>
      <c r="I33">
        <v>0.7</v>
      </c>
      <c r="J33" t="s">
        <v>149</v>
      </c>
      <c r="K33">
        <v>0.7</v>
      </c>
      <c r="L33" t="s">
        <v>149</v>
      </c>
      <c r="M33" s="70">
        <v>0.18030092592592592</v>
      </c>
      <c r="N33">
        <v>1.5</v>
      </c>
      <c r="O33" t="s">
        <v>147</v>
      </c>
      <c r="P33" s="70">
        <v>0.18003472222222225</v>
      </c>
      <c r="Q33">
        <v>1.2</v>
      </c>
      <c r="R33" t="s">
        <v>152</v>
      </c>
      <c r="S33">
        <v>0.4</v>
      </c>
      <c r="T33">
        <v>85.4</v>
      </c>
      <c r="U33">
        <v>0</v>
      </c>
      <c r="V33">
        <v>86</v>
      </c>
      <c r="W33">
        <v>0</v>
      </c>
      <c r="X33">
        <v>0.56499999999999995</v>
      </c>
      <c r="Y33">
        <v>18.2</v>
      </c>
      <c r="Z33" s="11">
        <f t="shared" si="0"/>
        <v>-0.60000000000000009</v>
      </c>
      <c r="AA33" s="11">
        <f t="shared" si="1"/>
        <v>0</v>
      </c>
      <c r="AB33" s="53">
        <f t="shared" si="2"/>
        <v>0.2261349592048793</v>
      </c>
      <c r="AC33" s="61" t="s">
        <v>204</v>
      </c>
    </row>
    <row r="34" spans="1:46">
      <c r="A34" s="11">
        <v>34</v>
      </c>
      <c r="B34" s="69">
        <v>44593</v>
      </c>
      <c r="C34" s="70">
        <v>0.1875</v>
      </c>
      <c r="D34">
        <v>-2</v>
      </c>
      <c r="E34">
        <v>12.7</v>
      </c>
      <c r="F34">
        <v>0</v>
      </c>
      <c r="G34">
        <v>-0.6</v>
      </c>
      <c r="H34">
        <v>1E-3</v>
      </c>
      <c r="I34">
        <v>0.7</v>
      </c>
      <c r="J34" t="s">
        <v>149</v>
      </c>
      <c r="K34">
        <v>0.8</v>
      </c>
      <c r="L34" t="s">
        <v>149</v>
      </c>
      <c r="M34" s="70">
        <v>0.18607638888888889</v>
      </c>
      <c r="N34">
        <v>1.4</v>
      </c>
      <c r="O34" t="s">
        <v>149</v>
      </c>
      <c r="P34" s="70">
        <v>0.18469907407407407</v>
      </c>
      <c r="Q34">
        <v>0.5</v>
      </c>
      <c r="R34" t="s">
        <v>152</v>
      </c>
      <c r="S34">
        <v>0.3</v>
      </c>
      <c r="T34">
        <v>86.9</v>
      </c>
      <c r="U34">
        <v>0</v>
      </c>
      <c r="V34">
        <v>114</v>
      </c>
      <c r="W34">
        <v>0</v>
      </c>
      <c r="X34">
        <v>0.56499999999999995</v>
      </c>
      <c r="Y34">
        <v>18.2</v>
      </c>
      <c r="Z34" s="11">
        <f t="shared" si="0"/>
        <v>0.60000000000000009</v>
      </c>
      <c r="AA34" s="11">
        <f t="shared" si="1"/>
        <v>0</v>
      </c>
      <c r="AB34" s="53">
        <f t="shared" si="2"/>
        <v>0.2261349592048793</v>
      </c>
      <c r="AC34" s="61" t="s">
        <v>204</v>
      </c>
    </row>
    <row r="35" spans="1:46">
      <c r="A35" s="11">
        <v>35</v>
      </c>
      <c r="B35" s="69">
        <v>44593</v>
      </c>
      <c r="C35" s="70">
        <v>0.19444444444444445</v>
      </c>
      <c r="D35">
        <v>-2</v>
      </c>
      <c r="E35">
        <v>12.7</v>
      </c>
      <c r="F35">
        <v>0</v>
      </c>
      <c r="G35">
        <v>0.2</v>
      </c>
      <c r="H35">
        <v>2E-3</v>
      </c>
      <c r="I35">
        <v>0.9</v>
      </c>
      <c r="J35" t="s">
        <v>150</v>
      </c>
      <c r="K35">
        <v>0.9</v>
      </c>
      <c r="L35" t="s">
        <v>150</v>
      </c>
      <c r="M35" s="70">
        <v>0.19444444444444445</v>
      </c>
      <c r="N35">
        <v>2.1</v>
      </c>
      <c r="O35" t="s">
        <v>159</v>
      </c>
      <c r="P35" s="70">
        <v>0.19393518518518518</v>
      </c>
      <c r="Q35">
        <v>1.8</v>
      </c>
      <c r="R35" t="s">
        <v>159</v>
      </c>
      <c r="S35">
        <v>0.5</v>
      </c>
      <c r="T35">
        <v>88.9</v>
      </c>
      <c r="U35">
        <v>0</v>
      </c>
      <c r="V35">
        <v>126</v>
      </c>
      <c r="W35">
        <v>0</v>
      </c>
      <c r="X35">
        <v>0.56499999999999995</v>
      </c>
      <c r="Y35">
        <v>18.2</v>
      </c>
      <c r="Z35" s="11">
        <f t="shared" si="0"/>
        <v>1.2000000000000002</v>
      </c>
      <c r="AA35" s="11">
        <f t="shared" si="1"/>
        <v>0</v>
      </c>
      <c r="AB35" s="53">
        <f t="shared" si="2"/>
        <v>0.2261349592048793</v>
      </c>
      <c r="AC35" s="61" t="s">
        <v>204</v>
      </c>
    </row>
    <row r="36" spans="1:46">
      <c r="A36" s="11">
        <v>36</v>
      </c>
      <c r="B36" s="69">
        <v>44593</v>
      </c>
      <c r="C36" s="70">
        <v>0.20138888888888887</v>
      </c>
      <c r="D36">
        <v>-1.8</v>
      </c>
      <c r="E36">
        <v>12.7</v>
      </c>
      <c r="F36">
        <v>0</v>
      </c>
      <c r="G36">
        <v>2</v>
      </c>
      <c r="H36">
        <v>3.0000000000000001E-3</v>
      </c>
      <c r="I36">
        <v>2</v>
      </c>
      <c r="J36" t="s">
        <v>159</v>
      </c>
      <c r="K36">
        <v>2</v>
      </c>
      <c r="L36" t="s">
        <v>159</v>
      </c>
      <c r="M36" s="70">
        <v>0.20138888888888887</v>
      </c>
      <c r="N36">
        <v>3.3</v>
      </c>
      <c r="O36" t="s">
        <v>159</v>
      </c>
      <c r="P36" s="70">
        <v>0.20001157407407408</v>
      </c>
      <c r="Q36">
        <v>2</v>
      </c>
      <c r="R36" t="s">
        <v>159</v>
      </c>
      <c r="S36">
        <v>0.4</v>
      </c>
      <c r="T36">
        <v>79.3</v>
      </c>
      <c r="U36">
        <v>0</v>
      </c>
      <c r="V36">
        <v>126</v>
      </c>
      <c r="W36">
        <v>0</v>
      </c>
      <c r="X36">
        <v>0.56499999999999995</v>
      </c>
      <c r="Y36">
        <v>18.239999999999998</v>
      </c>
      <c r="Z36" s="11">
        <f t="shared" si="0"/>
        <v>1.8000000000000003</v>
      </c>
      <c r="AA36" s="11">
        <f t="shared" si="1"/>
        <v>0</v>
      </c>
      <c r="AB36" s="53">
        <f t="shared" si="2"/>
        <v>0.2261349592048793</v>
      </c>
      <c r="AC36" s="61" t="s">
        <v>204</v>
      </c>
    </row>
    <row r="37" spans="1:46">
      <c r="A37" s="11">
        <v>37</v>
      </c>
      <c r="B37" s="69">
        <v>44593</v>
      </c>
      <c r="C37" s="70">
        <v>0.20833333333333334</v>
      </c>
      <c r="D37">
        <v>-1.4</v>
      </c>
      <c r="E37">
        <v>12.7</v>
      </c>
      <c r="F37">
        <v>0</v>
      </c>
      <c r="G37">
        <v>3.9</v>
      </c>
      <c r="H37">
        <v>2E-3</v>
      </c>
      <c r="I37">
        <v>2.9</v>
      </c>
      <c r="J37" t="s">
        <v>159</v>
      </c>
      <c r="K37">
        <v>2.9</v>
      </c>
      <c r="L37" t="s">
        <v>159</v>
      </c>
      <c r="M37" s="70">
        <v>0.20833333333333334</v>
      </c>
      <c r="N37">
        <v>4.5</v>
      </c>
      <c r="O37" t="s">
        <v>151</v>
      </c>
      <c r="P37" s="70">
        <v>0.20471064814814813</v>
      </c>
      <c r="Q37">
        <v>2.9</v>
      </c>
      <c r="R37" t="s">
        <v>159</v>
      </c>
      <c r="S37">
        <v>0.5</v>
      </c>
      <c r="T37">
        <v>65.3</v>
      </c>
      <c r="U37">
        <v>0</v>
      </c>
      <c r="V37">
        <v>133</v>
      </c>
      <c r="W37">
        <v>0</v>
      </c>
      <c r="X37">
        <v>0.56499999999999995</v>
      </c>
      <c r="Y37">
        <v>18.25</v>
      </c>
      <c r="Z37" s="11">
        <f t="shared" si="0"/>
        <v>1.2000000000000002</v>
      </c>
      <c r="AA37" s="11">
        <f t="shared" si="1"/>
        <v>0</v>
      </c>
      <c r="AB37" s="53">
        <f t="shared" si="2"/>
        <v>0.2261349592048793</v>
      </c>
      <c r="AC37" s="61" t="s">
        <v>204</v>
      </c>
      <c r="AE37" s="11">
        <f t="shared" ref="AE37" si="67">SUM(F37:F42)</f>
        <v>0</v>
      </c>
      <c r="AF37" s="11">
        <f t="shared" ref="AF37" si="68">AVERAGE(AB37:AB42)</f>
        <v>0.22577665256230203</v>
      </c>
      <c r="AG37" s="11">
        <f t="shared" ref="AG37" si="69">AVERAGE(G37:G42)</f>
        <v>4.6833333333333336</v>
      </c>
      <c r="AH37" s="11" t="e">
        <f t="shared" ref="AH37" si="70">AVERAGE(AC37:AC42)</f>
        <v>#DIV/0!</v>
      </c>
      <c r="AI37" s="11">
        <f t="shared" ref="AI37" si="71">AVERAGE(T37:T42)</f>
        <v>58.533333333333339</v>
      </c>
      <c r="AJ37" s="11">
        <f t="shared" ref="AJ37" si="72">SUMIF(H37:H42,"&gt;0",H37:H42)</f>
        <v>2E-3</v>
      </c>
      <c r="AK37" s="17">
        <f t="shared" ref="AK37" si="73">SUM(AA37:AA42)/60</f>
        <v>0</v>
      </c>
      <c r="AL37" s="17">
        <f t="shared" ref="AL37" si="74">SUM(V37:V42)</f>
        <v>647</v>
      </c>
      <c r="AM37" s="17">
        <f t="shared" ref="AM37" si="75">AVERAGE(W37:W42)</f>
        <v>0</v>
      </c>
      <c r="AN37" s="11">
        <f t="shared" ref="AN37" si="76">AVERAGE(I37:I42)</f>
        <v>3.4333333333333331</v>
      </c>
      <c r="AO37" s="11">
        <f t="shared" ref="AO37" si="77">MAX(K37:K42)</f>
        <v>4.0999999999999996</v>
      </c>
      <c r="AP37" s="13" t="str">
        <f t="shared" ref="AP37" ca="1" si="78">INDIRECT(ADDRESS(MATCH(AO37,K37:K42,0)+A37-1,12))</f>
        <v>SSE</v>
      </c>
      <c r="AQ37" s="13">
        <f t="shared" ref="AQ37" ca="1" si="79">INDIRECT(ADDRESS(MATCH(AO37,K37:K42,0)+A37-1,13))</f>
        <v>0.23818287037037036</v>
      </c>
      <c r="AR37" s="11">
        <f t="shared" ref="AR37" si="80">MAX(N37:N42)</f>
        <v>6.4</v>
      </c>
      <c r="AS37" s="13" t="str">
        <f t="shared" ref="AS37" ca="1" si="81">INDIRECT(ADDRESS(MATCH(AR37,N37:N42,0)+A37-1,15))</f>
        <v>SSE</v>
      </c>
      <c r="AT37" s="13">
        <f t="shared" ref="AT37" ca="1" si="82">INDIRECT(ADDRESS(MATCH(AR37,N37:N42,0)+A37-1,16))</f>
        <v>0.23700231481481482</v>
      </c>
    </row>
    <row r="38" spans="1:46">
      <c r="A38" s="11">
        <v>38</v>
      </c>
      <c r="B38" s="69">
        <v>44593</v>
      </c>
      <c r="C38" s="70">
        <v>0.21527777777777779</v>
      </c>
      <c r="D38">
        <v>-0.8</v>
      </c>
      <c r="E38">
        <v>12.7</v>
      </c>
      <c r="F38">
        <v>0</v>
      </c>
      <c r="G38">
        <v>4.4000000000000004</v>
      </c>
      <c r="H38">
        <v>0</v>
      </c>
      <c r="I38">
        <v>3</v>
      </c>
      <c r="J38" t="s">
        <v>159</v>
      </c>
      <c r="K38">
        <v>3</v>
      </c>
      <c r="L38" t="s">
        <v>159</v>
      </c>
      <c r="M38" s="70">
        <v>0.20991898148148147</v>
      </c>
      <c r="N38">
        <v>4.2</v>
      </c>
      <c r="O38" t="s">
        <v>159</v>
      </c>
      <c r="P38" s="70">
        <v>0.21399305555555556</v>
      </c>
      <c r="Q38">
        <v>3.3</v>
      </c>
      <c r="R38" t="s">
        <v>151</v>
      </c>
      <c r="S38">
        <v>0.4</v>
      </c>
      <c r="T38">
        <v>61</v>
      </c>
      <c r="U38">
        <v>1</v>
      </c>
      <c r="V38">
        <v>106</v>
      </c>
      <c r="W38">
        <v>0</v>
      </c>
      <c r="X38">
        <v>0.56499999999999995</v>
      </c>
      <c r="Y38">
        <v>18.260000000000002</v>
      </c>
      <c r="Z38" s="11">
        <f t="shared" si="0"/>
        <v>0</v>
      </c>
      <c r="AA38" s="11">
        <f t="shared" si="1"/>
        <v>0</v>
      </c>
      <c r="AB38" s="53">
        <f t="shared" si="2"/>
        <v>0.2261349592048793</v>
      </c>
      <c r="AC38" s="61" t="s">
        <v>204</v>
      </c>
    </row>
    <row r="39" spans="1:46">
      <c r="A39" s="11">
        <v>39</v>
      </c>
      <c r="B39" s="69">
        <v>44593</v>
      </c>
      <c r="C39" s="70">
        <v>0.22222222222222221</v>
      </c>
      <c r="D39">
        <v>-0.2</v>
      </c>
      <c r="E39">
        <v>12.7</v>
      </c>
      <c r="F39">
        <v>0</v>
      </c>
      <c r="G39">
        <v>4.8</v>
      </c>
      <c r="H39">
        <v>0</v>
      </c>
      <c r="I39">
        <v>3.3</v>
      </c>
      <c r="J39" t="s">
        <v>159</v>
      </c>
      <c r="K39">
        <v>3.3</v>
      </c>
      <c r="L39" t="s">
        <v>159</v>
      </c>
      <c r="M39" s="70">
        <v>0.22210648148148149</v>
      </c>
      <c r="N39">
        <v>5</v>
      </c>
      <c r="O39" t="s">
        <v>159</v>
      </c>
      <c r="P39" s="70">
        <v>0.21862268518518521</v>
      </c>
      <c r="Q39">
        <v>3.2</v>
      </c>
      <c r="R39" t="s">
        <v>151</v>
      </c>
      <c r="S39">
        <v>0.6</v>
      </c>
      <c r="T39">
        <v>57.7</v>
      </c>
      <c r="U39">
        <v>0</v>
      </c>
      <c r="V39">
        <v>112</v>
      </c>
      <c r="W39">
        <v>0</v>
      </c>
      <c r="X39">
        <v>0.56399999999999995</v>
      </c>
      <c r="Y39">
        <v>18.25</v>
      </c>
      <c r="Z39" s="11">
        <f t="shared" si="0"/>
        <v>0</v>
      </c>
      <c r="AA39" s="11">
        <f t="shared" si="1"/>
        <v>0</v>
      </c>
      <c r="AB39" s="53">
        <f t="shared" si="2"/>
        <v>0.22559749924101336</v>
      </c>
      <c r="AC39" s="61" t="s">
        <v>204</v>
      </c>
    </row>
    <row r="40" spans="1:46">
      <c r="A40" s="11">
        <v>40</v>
      </c>
      <c r="B40" s="69">
        <v>44593</v>
      </c>
      <c r="C40" s="70">
        <v>0.22916666666666666</v>
      </c>
      <c r="D40">
        <v>0.5</v>
      </c>
      <c r="E40">
        <v>12.7</v>
      </c>
      <c r="F40">
        <v>0</v>
      </c>
      <c r="G40">
        <v>5</v>
      </c>
      <c r="H40">
        <v>0</v>
      </c>
      <c r="I40">
        <v>3.5</v>
      </c>
      <c r="J40" t="s">
        <v>159</v>
      </c>
      <c r="K40">
        <v>3.5</v>
      </c>
      <c r="L40" t="s">
        <v>159</v>
      </c>
      <c r="M40" s="70">
        <v>0.22916666666666666</v>
      </c>
      <c r="N40">
        <v>5.0999999999999996</v>
      </c>
      <c r="O40" t="s">
        <v>159</v>
      </c>
      <c r="P40" s="70">
        <v>0.2290972222222222</v>
      </c>
      <c r="Q40">
        <v>4.3</v>
      </c>
      <c r="R40" t="s">
        <v>159</v>
      </c>
      <c r="S40">
        <v>0.6</v>
      </c>
      <c r="T40">
        <v>56.1</v>
      </c>
      <c r="U40">
        <v>0</v>
      </c>
      <c r="V40">
        <v>98</v>
      </c>
      <c r="W40">
        <v>0</v>
      </c>
      <c r="X40">
        <v>0.56399999999999995</v>
      </c>
      <c r="Y40">
        <v>18.29</v>
      </c>
      <c r="Z40" s="11">
        <f t="shared" si="0"/>
        <v>0</v>
      </c>
      <c r="AA40" s="11">
        <f t="shared" si="1"/>
        <v>0</v>
      </c>
      <c r="AB40" s="53">
        <f t="shared" si="2"/>
        <v>0.22559749924101336</v>
      </c>
      <c r="AC40" s="61" t="s">
        <v>204</v>
      </c>
    </row>
    <row r="41" spans="1:46">
      <c r="A41" s="11">
        <v>41</v>
      </c>
      <c r="B41" s="69">
        <v>44593</v>
      </c>
      <c r="C41" s="70">
        <v>0.23611111111111113</v>
      </c>
      <c r="D41">
        <v>1.2</v>
      </c>
      <c r="E41">
        <v>12.7</v>
      </c>
      <c r="F41">
        <v>0</v>
      </c>
      <c r="G41">
        <v>5</v>
      </c>
      <c r="H41">
        <v>0</v>
      </c>
      <c r="I41">
        <v>4</v>
      </c>
      <c r="J41" t="s">
        <v>159</v>
      </c>
      <c r="K41">
        <v>4</v>
      </c>
      <c r="L41" t="s">
        <v>159</v>
      </c>
      <c r="M41" s="70">
        <v>0.23577546296296295</v>
      </c>
      <c r="N41">
        <v>6.1</v>
      </c>
      <c r="O41" t="s">
        <v>159</v>
      </c>
      <c r="P41" s="70">
        <v>0.23158564814814817</v>
      </c>
      <c r="Q41">
        <v>4.0999999999999996</v>
      </c>
      <c r="R41" t="s">
        <v>159</v>
      </c>
      <c r="S41">
        <v>0.7</v>
      </c>
      <c r="T41">
        <v>55.5</v>
      </c>
      <c r="U41">
        <v>1</v>
      </c>
      <c r="V41">
        <v>98</v>
      </c>
      <c r="W41">
        <v>0</v>
      </c>
      <c r="X41">
        <v>0.56399999999999995</v>
      </c>
      <c r="Y41">
        <v>18.3</v>
      </c>
      <c r="Z41" s="11">
        <f t="shared" si="0"/>
        <v>0</v>
      </c>
      <c r="AA41" s="11">
        <f t="shared" si="1"/>
        <v>0</v>
      </c>
      <c r="AB41" s="53">
        <f t="shared" si="2"/>
        <v>0.22559749924101336</v>
      </c>
      <c r="AC41" s="61" t="s">
        <v>204</v>
      </c>
    </row>
    <row r="42" spans="1:46">
      <c r="A42" s="11">
        <v>42</v>
      </c>
      <c r="B42" s="69">
        <v>44593</v>
      </c>
      <c r="C42" s="70">
        <v>0.24305555555555555</v>
      </c>
      <c r="D42">
        <v>1.8</v>
      </c>
      <c r="E42">
        <v>12.7</v>
      </c>
      <c r="F42">
        <v>0</v>
      </c>
      <c r="G42">
        <v>5</v>
      </c>
      <c r="H42">
        <v>0</v>
      </c>
      <c r="I42">
        <v>3.9</v>
      </c>
      <c r="J42" t="s">
        <v>159</v>
      </c>
      <c r="K42">
        <v>4.0999999999999996</v>
      </c>
      <c r="L42" t="s">
        <v>159</v>
      </c>
      <c r="M42" s="70">
        <v>0.23818287037037036</v>
      </c>
      <c r="N42">
        <v>6.4</v>
      </c>
      <c r="O42" t="s">
        <v>159</v>
      </c>
      <c r="P42" s="70">
        <v>0.23700231481481482</v>
      </c>
      <c r="Q42">
        <v>3.6</v>
      </c>
      <c r="R42" t="s">
        <v>153</v>
      </c>
      <c r="S42">
        <v>0.8</v>
      </c>
      <c r="T42">
        <v>55.6</v>
      </c>
      <c r="U42">
        <v>0</v>
      </c>
      <c r="V42">
        <v>100</v>
      </c>
      <c r="W42">
        <v>0</v>
      </c>
      <c r="X42">
        <v>0.56399999999999995</v>
      </c>
      <c r="Y42">
        <v>18.3</v>
      </c>
      <c r="Z42" s="11">
        <f t="shared" si="0"/>
        <v>0</v>
      </c>
      <c r="AA42" s="11">
        <f t="shared" si="1"/>
        <v>0</v>
      </c>
      <c r="AB42" s="53">
        <f t="shared" si="2"/>
        <v>0.22559749924101336</v>
      </c>
      <c r="AC42" s="61" t="s">
        <v>204</v>
      </c>
    </row>
    <row r="43" spans="1:46">
      <c r="A43" s="11">
        <v>43</v>
      </c>
      <c r="B43" s="69">
        <v>44593</v>
      </c>
      <c r="C43" s="70">
        <v>0.25</v>
      </c>
      <c r="D43">
        <v>2.2999999999999998</v>
      </c>
      <c r="E43">
        <v>12.7</v>
      </c>
      <c r="F43">
        <v>0</v>
      </c>
      <c r="G43">
        <v>5</v>
      </c>
      <c r="H43">
        <v>0</v>
      </c>
      <c r="I43">
        <v>4.0999999999999996</v>
      </c>
      <c r="J43" t="s">
        <v>159</v>
      </c>
      <c r="K43">
        <v>4.0999999999999996</v>
      </c>
      <c r="L43" t="s">
        <v>159</v>
      </c>
      <c r="M43" s="70">
        <v>0.25</v>
      </c>
      <c r="N43">
        <v>6.3</v>
      </c>
      <c r="O43" t="s">
        <v>153</v>
      </c>
      <c r="P43" s="70">
        <v>0.24401620370370369</v>
      </c>
      <c r="Q43">
        <v>4.3</v>
      </c>
      <c r="R43" t="s">
        <v>159</v>
      </c>
      <c r="S43">
        <v>0.7</v>
      </c>
      <c r="T43">
        <v>54.8</v>
      </c>
      <c r="U43">
        <v>0</v>
      </c>
      <c r="V43">
        <v>89</v>
      </c>
      <c r="W43">
        <v>0</v>
      </c>
      <c r="X43">
        <v>0.56399999999999995</v>
      </c>
      <c r="Y43">
        <v>18.329999999999998</v>
      </c>
      <c r="Z43" s="11">
        <f t="shared" si="0"/>
        <v>0</v>
      </c>
      <c r="AA43" s="11">
        <f t="shared" si="1"/>
        <v>0</v>
      </c>
      <c r="AB43" s="53">
        <f t="shared" si="2"/>
        <v>0.22559749924101336</v>
      </c>
      <c r="AC43" s="61" t="s">
        <v>204</v>
      </c>
      <c r="AE43" s="11">
        <f t="shared" ref="AE43" si="83">SUM(F43:F48)</f>
        <v>0</v>
      </c>
      <c r="AF43" s="11">
        <f t="shared" ref="AF43" si="84">AVERAGE(AB43:AB48)</f>
        <v>0.22559749924101338</v>
      </c>
      <c r="AG43" s="11">
        <f t="shared" ref="AG43" si="85">AVERAGE(G43:G48)</f>
        <v>5.4833333333333334</v>
      </c>
      <c r="AH43" s="11" t="e">
        <f t="shared" ref="AH43" si="86">AVERAGE(AC43:AC48)</f>
        <v>#DIV/0!</v>
      </c>
      <c r="AI43" s="11">
        <f t="shared" ref="AI43" si="87">AVERAGE(T43:T48)</f>
        <v>53.966666666666669</v>
      </c>
      <c r="AJ43" s="11">
        <f t="shared" ref="AJ43" si="88">SUMIF(H43:H48,"&gt;0",H43:H48)</f>
        <v>1E-3</v>
      </c>
      <c r="AK43" s="17">
        <f t="shared" ref="AK43" si="89">SUM(AA43:AA48)/60</f>
        <v>0</v>
      </c>
      <c r="AL43" s="17">
        <f t="shared" ref="AL43" si="90">SUM(V43:V48)</f>
        <v>858</v>
      </c>
      <c r="AM43" s="17">
        <f t="shared" ref="AM43" si="91">AVERAGE(W43:W48)</f>
        <v>0.16666666666666666</v>
      </c>
      <c r="AN43" s="11">
        <f t="shared" ref="AN43" si="92">AVERAGE(I43:I48)</f>
        <v>3.7166666666666668</v>
      </c>
      <c r="AO43" s="11">
        <f t="shared" ref="AO43" si="93">MAX(K43:K48)</f>
        <v>4.0999999999999996</v>
      </c>
      <c r="AP43" s="13" t="str">
        <f t="shared" ref="AP43" ca="1" si="94">INDIRECT(ADDRESS(MATCH(AO43,K43:K48,0)+A43-1,12))</f>
        <v>SSE</v>
      </c>
      <c r="AQ43" s="13">
        <f t="shared" ref="AQ43" ca="1" si="95">INDIRECT(ADDRESS(MATCH(AO43,K43:K48,0)+A43-1,13))</f>
        <v>0.25</v>
      </c>
      <c r="AR43" s="11">
        <f t="shared" ref="AR43" si="96">MAX(N43:N48)</f>
        <v>6.3</v>
      </c>
      <c r="AS43" s="13" t="str">
        <f t="shared" ref="AS43" ca="1" si="97">INDIRECT(ADDRESS(MATCH(AR43,N43:N48,0)+A43-1,15))</f>
        <v>S</v>
      </c>
      <c r="AT43" s="13">
        <f t="shared" ref="AT43" ca="1" si="98">INDIRECT(ADDRESS(MATCH(AR43,N43:N48,0)+A43-1,16))</f>
        <v>0.24401620370370369</v>
      </c>
    </row>
    <row r="44" spans="1:46">
      <c r="A44" s="11">
        <v>44</v>
      </c>
      <c r="B44" s="69">
        <v>44593</v>
      </c>
      <c r="C44" s="70">
        <v>0.25694444444444448</v>
      </c>
      <c r="D44">
        <v>2.7</v>
      </c>
      <c r="E44">
        <v>12.7</v>
      </c>
      <c r="F44">
        <v>0</v>
      </c>
      <c r="G44">
        <v>5.4</v>
      </c>
      <c r="H44">
        <v>0</v>
      </c>
      <c r="I44">
        <v>3.9</v>
      </c>
      <c r="J44" t="s">
        <v>159</v>
      </c>
      <c r="K44">
        <v>4.0999999999999996</v>
      </c>
      <c r="L44" t="s">
        <v>159</v>
      </c>
      <c r="M44" s="70">
        <v>0.25079861111111112</v>
      </c>
      <c r="N44">
        <v>6</v>
      </c>
      <c r="O44" t="s">
        <v>159</v>
      </c>
      <c r="P44" s="70">
        <v>0.2522685185185185</v>
      </c>
      <c r="Q44">
        <v>2.8</v>
      </c>
      <c r="R44" t="s">
        <v>153</v>
      </c>
      <c r="S44">
        <v>0.6</v>
      </c>
      <c r="T44">
        <v>53.7</v>
      </c>
      <c r="U44">
        <v>0</v>
      </c>
      <c r="V44">
        <v>58</v>
      </c>
      <c r="W44">
        <v>0</v>
      </c>
      <c r="X44">
        <v>0.56399999999999995</v>
      </c>
      <c r="Y44">
        <v>18.29</v>
      </c>
      <c r="Z44" s="11">
        <f t="shared" si="0"/>
        <v>0</v>
      </c>
      <c r="AA44" s="11">
        <f t="shared" si="1"/>
        <v>0</v>
      </c>
      <c r="AB44" s="53">
        <f t="shared" si="2"/>
        <v>0.22559749924101336</v>
      </c>
      <c r="AC44" s="61" t="s">
        <v>204</v>
      </c>
    </row>
    <row r="45" spans="1:46">
      <c r="A45" s="11">
        <v>45</v>
      </c>
      <c r="B45" s="69">
        <v>44593</v>
      </c>
      <c r="C45" s="70">
        <v>0.2638888888888889</v>
      </c>
      <c r="D45">
        <v>3.1</v>
      </c>
      <c r="E45">
        <v>12.7</v>
      </c>
      <c r="F45">
        <v>0</v>
      </c>
      <c r="G45">
        <v>5.6</v>
      </c>
      <c r="H45">
        <v>0</v>
      </c>
      <c r="I45">
        <v>3.7</v>
      </c>
      <c r="J45" t="s">
        <v>159</v>
      </c>
      <c r="K45">
        <v>3.9</v>
      </c>
      <c r="L45" t="s">
        <v>159</v>
      </c>
      <c r="M45" s="70">
        <v>0.25835648148148149</v>
      </c>
      <c r="N45">
        <v>5.7</v>
      </c>
      <c r="O45" t="s">
        <v>153</v>
      </c>
      <c r="P45" s="70">
        <v>0.25746527777777778</v>
      </c>
      <c r="Q45">
        <v>4.2</v>
      </c>
      <c r="R45" t="s">
        <v>159</v>
      </c>
      <c r="S45">
        <v>0.6</v>
      </c>
      <c r="T45">
        <v>53.6</v>
      </c>
      <c r="U45">
        <v>0</v>
      </c>
      <c r="V45">
        <v>50</v>
      </c>
      <c r="W45">
        <v>0</v>
      </c>
      <c r="X45">
        <v>0.56399999999999995</v>
      </c>
      <c r="Y45">
        <v>18.3</v>
      </c>
      <c r="Z45" s="11">
        <f t="shared" si="0"/>
        <v>0</v>
      </c>
      <c r="AA45" s="11">
        <f t="shared" si="1"/>
        <v>0</v>
      </c>
      <c r="AB45" s="53">
        <f t="shared" si="2"/>
        <v>0.22559749924101336</v>
      </c>
      <c r="AC45" s="61" t="s">
        <v>204</v>
      </c>
    </row>
    <row r="46" spans="1:46">
      <c r="A46" s="11">
        <v>46</v>
      </c>
      <c r="B46" s="69">
        <v>44593</v>
      </c>
      <c r="C46" s="70">
        <v>0.27083333333333331</v>
      </c>
      <c r="D46">
        <v>3.4</v>
      </c>
      <c r="E46">
        <v>12.7</v>
      </c>
      <c r="F46">
        <v>0</v>
      </c>
      <c r="G46">
        <v>5.4</v>
      </c>
      <c r="H46">
        <v>0</v>
      </c>
      <c r="I46">
        <v>3.3</v>
      </c>
      <c r="J46" t="s">
        <v>159</v>
      </c>
      <c r="K46">
        <v>3.7</v>
      </c>
      <c r="L46" t="s">
        <v>159</v>
      </c>
      <c r="M46" s="70">
        <v>0.26393518518518516</v>
      </c>
      <c r="N46">
        <v>5.2</v>
      </c>
      <c r="O46" t="s">
        <v>159</v>
      </c>
      <c r="P46" s="70">
        <v>0.26936342592592594</v>
      </c>
      <c r="Q46">
        <v>3</v>
      </c>
      <c r="R46" t="s">
        <v>159</v>
      </c>
      <c r="S46">
        <v>0.7</v>
      </c>
      <c r="T46">
        <v>54.2</v>
      </c>
      <c r="U46">
        <v>0</v>
      </c>
      <c r="V46">
        <v>96</v>
      </c>
      <c r="W46">
        <v>0</v>
      </c>
      <c r="X46">
        <v>0.56399999999999995</v>
      </c>
      <c r="Y46">
        <v>18.309999999999999</v>
      </c>
      <c r="Z46" s="11">
        <f t="shared" si="0"/>
        <v>0</v>
      </c>
      <c r="AA46" s="11">
        <f t="shared" si="1"/>
        <v>0</v>
      </c>
      <c r="AB46" s="53">
        <f t="shared" si="2"/>
        <v>0.22559749924101336</v>
      </c>
      <c r="AC46" s="61" t="s">
        <v>204</v>
      </c>
    </row>
    <row r="47" spans="1:46">
      <c r="A47" s="11">
        <v>47</v>
      </c>
      <c r="B47" s="69">
        <v>44593</v>
      </c>
      <c r="C47" s="70">
        <v>0.27777777777777779</v>
      </c>
      <c r="D47">
        <v>3.7</v>
      </c>
      <c r="E47">
        <v>12.7</v>
      </c>
      <c r="F47">
        <v>0</v>
      </c>
      <c r="G47">
        <v>5.7</v>
      </c>
      <c r="H47">
        <v>1E-3</v>
      </c>
      <c r="I47">
        <v>3.8</v>
      </c>
      <c r="J47" t="s">
        <v>159</v>
      </c>
      <c r="K47">
        <v>3.8</v>
      </c>
      <c r="L47" t="s">
        <v>159</v>
      </c>
      <c r="M47" s="70">
        <v>0.27777777777777779</v>
      </c>
      <c r="N47">
        <v>5.8</v>
      </c>
      <c r="O47" t="s">
        <v>159</v>
      </c>
      <c r="P47" s="70">
        <v>0.27577546296296296</v>
      </c>
      <c r="Q47">
        <v>3.2</v>
      </c>
      <c r="R47" t="s">
        <v>159</v>
      </c>
      <c r="S47">
        <v>0.8</v>
      </c>
      <c r="T47">
        <v>53.5</v>
      </c>
      <c r="U47">
        <v>0</v>
      </c>
      <c r="V47">
        <v>160</v>
      </c>
      <c r="W47">
        <v>0</v>
      </c>
      <c r="X47">
        <v>0.56399999999999995</v>
      </c>
      <c r="Y47">
        <v>18.329999999999998</v>
      </c>
      <c r="Z47" s="11">
        <f t="shared" si="0"/>
        <v>0.60000000000000009</v>
      </c>
      <c r="AA47" s="11">
        <f t="shared" si="1"/>
        <v>0</v>
      </c>
      <c r="AB47" s="53">
        <f t="shared" si="2"/>
        <v>0.22559749924101336</v>
      </c>
      <c r="AC47" s="61" t="s">
        <v>204</v>
      </c>
    </row>
    <row r="48" spans="1:46">
      <c r="A48" s="11">
        <v>48</v>
      </c>
      <c r="B48" s="69">
        <v>44593</v>
      </c>
      <c r="C48" s="70">
        <v>0.28472222222222221</v>
      </c>
      <c r="D48">
        <v>4</v>
      </c>
      <c r="E48">
        <v>12.7</v>
      </c>
      <c r="F48">
        <v>0</v>
      </c>
      <c r="G48">
        <v>5.8</v>
      </c>
      <c r="H48">
        <v>0</v>
      </c>
      <c r="I48">
        <v>3.5</v>
      </c>
      <c r="J48" t="s">
        <v>159</v>
      </c>
      <c r="K48">
        <v>3.8</v>
      </c>
      <c r="L48" t="s">
        <v>159</v>
      </c>
      <c r="M48" s="70">
        <v>0.2804166666666667</v>
      </c>
      <c r="N48">
        <v>5.3</v>
      </c>
      <c r="O48" t="s">
        <v>159</v>
      </c>
      <c r="P48" s="70">
        <v>0.28424768518518517</v>
      </c>
      <c r="Q48">
        <v>3.4</v>
      </c>
      <c r="R48" t="s">
        <v>159</v>
      </c>
      <c r="S48">
        <v>0.6</v>
      </c>
      <c r="T48">
        <v>54</v>
      </c>
      <c r="U48">
        <v>2</v>
      </c>
      <c r="V48">
        <v>405</v>
      </c>
      <c r="W48">
        <v>1</v>
      </c>
      <c r="X48">
        <v>0.56399999999999995</v>
      </c>
      <c r="Y48">
        <v>18.32</v>
      </c>
      <c r="Z48" s="11">
        <f t="shared" si="0"/>
        <v>0</v>
      </c>
      <c r="AA48" s="11">
        <f t="shared" si="1"/>
        <v>0</v>
      </c>
      <c r="AB48" s="53">
        <f t="shared" si="2"/>
        <v>0.22559749924101336</v>
      </c>
      <c r="AC48" s="61" t="s">
        <v>204</v>
      </c>
    </row>
    <row r="49" spans="1:46">
      <c r="A49" s="11">
        <v>49</v>
      </c>
      <c r="B49" s="69">
        <v>44593</v>
      </c>
      <c r="C49" s="70">
        <v>0.29166666666666669</v>
      </c>
      <c r="D49">
        <v>4.3</v>
      </c>
      <c r="E49">
        <v>12.7</v>
      </c>
      <c r="F49">
        <v>0</v>
      </c>
      <c r="G49">
        <v>5.9</v>
      </c>
      <c r="H49">
        <v>1E-3</v>
      </c>
      <c r="I49">
        <v>3.7</v>
      </c>
      <c r="J49" t="s">
        <v>159</v>
      </c>
      <c r="K49">
        <v>3.7</v>
      </c>
      <c r="L49" t="s">
        <v>159</v>
      </c>
      <c r="M49" s="70">
        <v>0.29092592592592592</v>
      </c>
      <c r="N49">
        <v>6.2</v>
      </c>
      <c r="O49" t="s">
        <v>159</v>
      </c>
      <c r="P49" s="70">
        <v>0.2903587962962963</v>
      </c>
      <c r="Q49">
        <v>2.5</v>
      </c>
      <c r="R49" t="s">
        <v>151</v>
      </c>
      <c r="S49">
        <v>0.7</v>
      </c>
      <c r="T49">
        <v>54.1</v>
      </c>
      <c r="U49">
        <v>5</v>
      </c>
      <c r="V49">
        <v>1891</v>
      </c>
      <c r="W49">
        <v>3</v>
      </c>
      <c r="X49">
        <v>0.56399999999999995</v>
      </c>
      <c r="Y49">
        <v>18.309999999999999</v>
      </c>
      <c r="Z49" s="11">
        <f t="shared" si="0"/>
        <v>0.60000000000000009</v>
      </c>
      <c r="AA49" s="11">
        <f t="shared" si="1"/>
        <v>0</v>
      </c>
      <c r="AB49" s="53">
        <f t="shared" si="2"/>
        <v>0.22559749924101336</v>
      </c>
      <c r="AC49" s="61" t="s">
        <v>204</v>
      </c>
      <c r="AE49" s="11">
        <f t="shared" ref="AE49" si="99">SUM(F49:F54)</f>
        <v>0</v>
      </c>
      <c r="AF49" s="11">
        <f t="shared" ref="AF49" si="100">AVERAGE(AB49:AB54)</f>
        <v>0.22523976982732263</v>
      </c>
      <c r="AG49" s="11">
        <f t="shared" ref="AG49" si="101">AVERAGE(G49:G54)</f>
        <v>6.083333333333333</v>
      </c>
      <c r="AH49" s="11" t="e">
        <f t="shared" ref="AH49" si="102">AVERAGE(AC49:AC54)</f>
        <v>#DIV/0!</v>
      </c>
      <c r="AI49" s="11">
        <f t="shared" ref="AI49" si="103">AVERAGE(T49:T54)</f>
        <v>54.800000000000004</v>
      </c>
      <c r="AJ49" s="11">
        <f t="shared" ref="AJ49" si="104">SUMIF(H49:H54,"&gt;0",H49:H54)</f>
        <v>2.5000000000000001E-2</v>
      </c>
      <c r="AK49" s="17">
        <f t="shared" ref="AK49" si="105">SUM(AA49:AA54)/60</f>
        <v>0</v>
      </c>
      <c r="AL49" s="17">
        <f t="shared" ref="AL49" si="106">SUM(V49:V54)</f>
        <v>57425</v>
      </c>
      <c r="AM49" s="17">
        <f t="shared" ref="AM49" si="107">AVERAGE(W49:W54)</f>
        <v>15.833333333333334</v>
      </c>
      <c r="AN49" s="11">
        <f t="shared" ref="AN49" si="108">AVERAGE(I49:I54)</f>
        <v>3.8166666666666664</v>
      </c>
      <c r="AO49" s="11">
        <f t="shared" ref="AO49" si="109">MAX(K49:K54)</f>
        <v>4.2</v>
      </c>
      <c r="AP49" s="13" t="str">
        <f t="shared" ref="AP49" ca="1" si="110">INDIRECT(ADDRESS(MATCH(AO49,K49:K54,0)+A49-1,12))</f>
        <v>SSE</v>
      </c>
      <c r="AQ49" s="13">
        <f t="shared" ref="AQ49" ca="1" si="111">INDIRECT(ADDRESS(MATCH(AO49,K49:K54,0)+A49-1,13))</f>
        <v>0.30818287037037034</v>
      </c>
      <c r="AR49" s="11">
        <f t="shared" ref="AR49" si="112">MAX(N49:N54)</f>
        <v>6.6</v>
      </c>
      <c r="AS49" s="13" t="str">
        <f t="shared" ref="AS49" ca="1" si="113">INDIRECT(ADDRESS(MATCH(AR49,N49:N54,0)+A49-1,15))</f>
        <v>S</v>
      </c>
      <c r="AT49" s="13">
        <f t="shared" ref="AT49" ca="1" si="114">INDIRECT(ADDRESS(MATCH(AR49,N49:N54,0)+A49-1,16))</f>
        <v>0.31366898148148148</v>
      </c>
    </row>
    <row r="50" spans="1:46">
      <c r="A50" s="11">
        <v>50</v>
      </c>
      <c r="B50" s="69">
        <v>44593</v>
      </c>
      <c r="C50" s="70">
        <v>0.2986111111111111</v>
      </c>
      <c r="D50">
        <v>4.5999999999999996</v>
      </c>
      <c r="E50">
        <v>12.7</v>
      </c>
      <c r="F50">
        <v>0</v>
      </c>
      <c r="G50">
        <v>6</v>
      </c>
      <c r="H50">
        <v>2E-3</v>
      </c>
      <c r="I50">
        <v>3.8</v>
      </c>
      <c r="J50" t="s">
        <v>159</v>
      </c>
      <c r="K50">
        <v>3.8</v>
      </c>
      <c r="L50" t="s">
        <v>159</v>
      </c>
      <c r="M50" s="70">
        <v>0.29700231481481482</v>
      </c>
      <c r="N50">
        <v>6.4</v>
      </c>
      <c r="O50" t="s">
        <v>159</v>
      </c>
      <c r="P50" s="70">
        <v>0.29534722222222221</v>
      </c>
      <c r="Q50">
        <v>4.5999999999999996</v>
      </c>
      <c r="R50" t="s">
        <v>159</v>
      </c>
      <c r="S50">
        <v>0.8</v>
      </c>
      <c r="T50">
        <v>55.4</v>
      </c>
      <c r="U50">
        <v>10</v>
      </c>
      <c r="V50">
        <v>3935</v>
      </c>
      <c r="W50">
        <v>7</v>
      </c>
      <c r="X50">
        <v>0.56299999999999994</v>
      </c>
      <c r="Y50">
        <v>18.32</v>
      </c>
      <c r="Z50" s="11">
        <f t="shared" si="0"/>
        <v>1.2000000000000002</v>
      </c>
      <c r="AA50" s="11">
        <f t="shared" si="1"/>
        <v>0</v>
      </c>
      <c r="AB50" s="53">
        <f t="shared" si="2"/>
        <v>0.22506090512047727</v>
      </c>
      <c r="AC50" s="61" t="s">
        <v>204</v>
      </c>
    </row>
    <row r="51" spans="1:46">
      <c r="A51" s="11">
        <v>51</v>
      </c>
      <c r="B51" s="69">
        <v>44593</v>
      </c>
      <c r="C51" s="70">
        <v>0.30555555555555552</v>
      </c>
      <c r="D51">
        <v>4.9000000000000004</v>
      </c>
      <c r="E51">
        <v>12.7</v>
      </c>
      <c r="F51">
        <v>0</v>
      </c>
      <c r="G51">
        <v>6.1</v>
      </c>
      <c r="H51">
        <v>2E-3</v>
      </c>
      <c r="I51">
        <v>3.9</v>
      </c>
      <c r="J51" t="s">
        <v>153</v>
      </c>
      <c r="K51">
        <v>4</v>
      </c>
      <c r="L51" t="s">
        <v>153</v>
      </c>
      <c r="M51" s="70">
        <v>0.3054513888888889</v>
      </c>
      <c r="N51">
        <v>6.1</v>
      </c>
      <c r="O51" t="s">
        <v>153</v>
      </c>
      <c r="P51" s="70">
        <v>0.30157407407407405</v>
      </c>
      <c r="Q51">
        <v>4.4000000000000004</v>
      </c>
      <c r="R51" t="s">
        <v>153</v>
      </c>
      <c r="S51">
        <v>0.8</v>
      </c>
      <c r="T51">
        <v>55.6</v>
      </c>
      <c r="U51">
        <v>12</v>
      </c>
      <c r="V51">
        <v>6167</v>
      </c>
      <c r="W51">
        <v>10</v>
      </c>
      <c r="X51">
        <v>0.56399999999999995</v>
      </c>
      <c r="Y51">
        <v>18.32</v>
      </c>
      <c r="Z51" s="11">
        <f t="shared" si="0"/>
        <v>1.2000000000000002</v>
      </c>
      <c r="AA51" s="11">
        <f t="shared" si="1"/>
        <v>0</v>
      </c>
      <c r="AB51" s="53">
        <f t="shared" si="2"/>
        <v>0.22559749924101336</v>
      </c>
      <c r="AC51" s="61" t="s">
        <v>204</v>
      </c>
    </row>
    <row r="52" spans="1:46">
      <c r="A52" s="11">
        <v>52</v>
      </c>
      <c r="B52" s="69">
        <v>44593</v>
      </c>
      <c r="C52" s="70">
        <v>0.3125</v>
      </c>
      <c r="D52">
        <v>5.0999999999999996</v>
      </c>
      <c r="E52">
        <v>12.7</v>
      </c>
      <c r="F52">
        <v>0</v>
      </c>
      <c r="G52">
        <v>6.1</v>
      </c>
      <c r="H52">
        <v>4.0000000000000001E-3</v>
      </c>
      <c r="I52">
        <v>3.6</v>
      </c>
      <c r="J52" t="s">
        <v>159</v>
      </c>
      <c r="K52">
        <v>4.2</v>
      </c>
      <c r="L52" t="s">
        <v>159</v>
      </c>
      <c r="M52" s="70">
        <v>0.30818287037037034</v>
      </c>
      <c r="N52">
        <v>6.3</v>
      </c>
      <c r="O52" t="s">
        <v>159</v>
      </c>
      <c r="P52" s="70">
        <v>0.31217592592592591</v>
      </c>
      <c r="Q52">
        <v>3.9</v>
      </c>
      <c r="R52" t="s">
        <v>159</v>
      </c>
      <c r="S52">
        <v>1</v>
      </c>
      <c r="T52">
        <v>54.6</v>
      </c>
      <c r="U52">
        <v>16</v>
      </c>
      <c r="V52">
        <v>9723</v>
      </c>
      <c r="W52">
        <v>16</v>
      </c>
      <c r="X52">
        <v>0.56299999999999994</v>
      </c>
      <c r="Y52">
        <v>18.350000000000001</v>
      </c>
      <c r="Z52" s="11">
        <f t="shared" si="0"/>
        <v>2.4000000000000004</v>
      </c>
      <c r="AA52" s="11">
        <f t="shared" si="1"/>
        <v>0</v>
      </c>
      <c r="AB52" s="53">
        <f t="shared" si="2"/>
        <v>0.22506090512047727</v>
      </c>
      <c r="AC52" s="61" t="s">
        <v>204</v>
      </c>
    </row>
    <row r="53" spans="1:46">
      <c r="A53" s="11">
        <v>53</v>
      </c>
      <c r="B53" s="69">
        <v>44593</v>
      </c>
      <c r="C53" s="70">
        <v>0.31944444444444448</v>
      </c>
      <c r="D53">
        <v>5.3</v>
      </c>
      <c r="E53">
        <v>12.7</v>
      </c>
      <c r="F53">
        <v>0</v>
      </c>
      <c r="G53">
        <v>6.2</v>
      </c>
      <c r="H53">
        <v>5.0000000000000001E-3</v>
      </c>
      <c r="I53">
        <v>3.9</v>
      </c>
      <c r="J53" t="s">
        <v>153</v>
      </c>
      <c r="K53">
        <v>4</v>
      </c>
      <c r="L53" t="s">
        <v>153</v>
      </c>
      <c r="M53" s="70">
        <v>0.31670138888888888</v>
      </c>
      <c r="N53">
        <v>6.6</v>
      </c>
      <c r="O53" t="s">
        <v>153</v>
      </c>
      <c r="P53" s="70">
        <v>0.31366898148148148</v>
      </c>
      <c r="Q53">
        <v>4.3</v>
      </c>
      <c r="R53" t="s">
        <v>153</v>
      </c>
      <c r="S53">
        <v>0.9</v>
      </c>
      <c r="T53">
        <v>54.5</v>
      </c>
      <c r="U53">
        <v>20</v>
      </c>
      <c r="V53">
        <v>11428</v>
      </c>
      <c r="W53">
        <v>19</v>
      </c>
      <c r="X53">
        <v>0.56299999999999994</v>
      </c>
      <c r="Y53">
        <v>18.34</v>
      </c>
      <c r="Z53" s="11">
        <f t="shared" si="0"/>
        <v>3</v>
      </c>
      <c r="AA53" s="11">
        <f t="shared" si="1"/>
        <v>0</v>
      </c>
      <c r="AB53" s="53">
        <f t="shared" si="2"/>
        <v>0.22506090512047727</v>
      </c>
      <c r="AC53" s="61" t="s">
        <v>204</v>
      </c>
    </row>
    <row r="54" spans="1:46">
      <c r="A54" s="11">
        <v>54</v>
      </c>
      <c r="B54" s="69">
        <v>44593</v>
      </c>
      <c r="C54" s="70">
        <v>0.3263888888888889</v>
      </c>
      <c r="D54">
        <v>5.4</v>
      </c>
      <c r="E54">
        <v>12.7</v>
      </c>
      <c r="F54">
        <v>0</v>
      </c>
      <c r="G54">
        <v>6.2</v>
      </c>
      <c r="H54">
        <v>1.0999999999999999E-2</v>
      </c>
      <c r="I54">
        <v>4</v>
      </c>
      <c r="J54" t="s">
        <v>153</v>
      </c>
      <c r="K54">
        <v>4</v>
      </c>
      <c r="L54" t="s">
        <v>153</v>
      </c>
      <c r="M54" s="70">
        <v>0.3263773148148148</v>
      </c>
      <c r="N54">
        <v>6.4</v>
      </c>
      <c r="O54" t="s">
        <v>159</v>
      </c>
      <c r="P54" s="70">
        <v>0.32085648148148149</v>
      </c>
      <c r="Q54">
        <v>4.0999999999999996</v>
      </c>
      <c r="R54" t="s">
        <v>156</v>
      </c>
      <c r="S54">
        <v>1</v>
      </c>
      <c r="T54">
        <v>54.6</v>
      </c>
      <c r="U54">
        <v>52</v>
      </c>
      <c r="V54">
        <v>24281</v>
      </c>
      <c r="W54">
        <v>40</v>
      </c>
      <c r="X54">
        <v>0.56299999999999994</v>
      </c>
      <c r="Y54">
        <v>18.34</v>
      </c>
      <c r="Z54" s="11">
        <f t="shared" si="0"/>
        <v>6.5999999999999988</v>
      </c>
      <c r="AA54" s="11">
        <f t="shared" si="1"/>
        <v>0</v>
      </c>
      <c r="AB54" s="53">
        <f t="shared" si="2"/>
        <v>0.22506090512047727</v>
      </c>
      <c r="AC54" s="61" t="s">
        <v>204</v>
      </c>
    </row>
    <row r="55" spans="1:46">
      <c r="A55" s="11">
        <v>55</v>
      </c>
      <c r="B55" s="69">
        <v>44593</v>
      </c>
      <c r="C55" s="70">
        <v>0.33333333333333331</v>
      </c>
      <c r="D55">
        <v>5.6</v>
      </c>
      <c r="E55">
        <v>12.8</v>
      </c>
      <c r="F55">
        <v>0</v>
      </c>
      <c r="G55">
        <v>6.3</v>
      </c>
      <c r="H55">
        <v>2.1000000000000001E-2</v>
      </c>
      <c r="I55">
        <v>3.6</v>
      </c>
      <c r="J55" t="s">
        <v>153</v>
      </c>
      <c r="K55">
        <v>4.0999999999999996</v>
      </c>
      <c r="L55" t="s">
        <v>153</v>
      </c>
      <c r="M55" s="70">
        <v>0.32731481481481484</v>
      </c>
      <c r="N55">
        <v>6</v>
      </c>
      <c r="O55" t="s">
        <v>153</v>
      </c>
      <c r="P55" s="70">
        <v>0.32774305555555555</v>
      </c>
      <c r="Q55">
        <v>4.5999999999999996</v>
      </c>
      <c r="R55" t="s">
        <v>159</v>
      </c>
      <c r="S55">
        <v>0.9</v>
      </c>
      <c r="T55">
        <v>54.9</v>
      </c>
      <c r="U55">
        <v>92</v>
      </c>
      <c r="V55">
        <v>45590</v>
      </c>
      <c r="W55">
        <v>76</v>
      </c>
      <c r="X55">
        <v>0.56299999999999994</v>
      </c>
      <c r="Y55">
        <v>18.36</v>
      </c>
      <c r="Z55" s="11">
        <f t="shared" si="0"/>
        <v>12.6</v>
      </c>
      <c r="AA55" s="11">
        <f t="shared" si="1"/>
        <v>0</v>
      </c>
      <c r="AB55" s="53">
        <f t="shared" si="2"/>
        <v>0.22506090512047727</v>
      </c>
      <c r="AC55" s="61" t="s">
        <v>204</v>
      </c>
      <c r="AE55" s="11">
        <f t="shared" ref="AE55" si="115">SUM(F55:F60)</f>
        <v>0</v>
      </c>
      <c r="AF55" s="11">
        <f t="shared" ref="AF55" si="116">AVERAGE(AB55:AB60)</f>
        <v>0.22479304221501817</v>
      </c>
      <c r="AG55" s="11">
        <f t="shared" ref="AG55" si="117">AVERAGE(G55:G60)</f>
        <v>6.9333333333333336</v>
      </c>
      <c r="AH55" s="11" t="e">
        <f t="shared" ref="AH55" si="118">AVERAGE(AC55:AC60)</f>
        <v>#DIV/0!</v>
      </c>
      <c r="AI55" s="11">
        <f t="shared" ref="AI55" si="119">AVERAGE(T55:T60)</f>
        <v>54.883333333333333</v>
      </c>
      <c r="AJ55" s="11">
        <f t="shared" ref="AJ55" si="120">SUMIF(H55:H60,"&gt;0",H55:H60)</f>
        <v>0.372</v>
      </c>
      <c r="AK55" s="17">
        <f t="shared" ref="AK55" si="121">SUM(AA55:AA60)/60</f>
        <v>0</v>
      </c>
      <c r="AL55" s="17">
        <f t="shared" ref="AL55" si="122">SUM(V55:V60)</f>
        <v>808222</v>
      </c>
      <c r="AM55" s="17">
        <f t="shared" ref="AM55" si="123">AVERAGE(W55:W60)</f>
        <v>224.33333333333334</v>
      </c>
      <c r="AN55" s="11">
        <f t="shared" ref="AN55" si="124">AVERAGE(I55:I60)</f>
        <v>3.9999999999999996</v>
      </c>
      <c r="AO55" s="11">
        <f t="shared" ref="AO55" si="125">MAX(K55:K60)</f>
        <v>4.4000000000000004</v>
      </c>
      <c r="AP55" s="13" t="str">
        <f t="shared" ref="AP55" ca="1" si="126">INDIRECT(ADDRESS(MATCH(AO55,K55:K60,0)+A55-1,12))</f>
        <v>SSE</v>
      </c>
      <c r="AQ55" s="13">
        <f t="shared" ref="AQ55" ca="1" si="127">INDIRECT(ADDRESS(MATCH(AO55,K55:K60,0)+A55-1,13))</f>
        <v>0.36304398148148148</v>
      </c>
      <c r="AR55" s="11">
        <f t="shared" ref="AR55" si="128">MAX(N55:N60)</f>
        <v>7.4</v>
      </c>
      <c r="AS55" s="13" t="str">
        <f t="shared" ref="AS55" ca="1" si="129">INDIRECT(ADDRESS(MATCH(AR55,N55:N60,0)+A55-1,15))</f>
        <v>S</v>
      </c>
      <c r="AT55" s="13">
        <f t="shared" ref="AT55" ca="1" si="130">INDIRECT(ADDRESS(MATCH(AR55,N55:N60,0)+A55-1,16))</f>
        <v>0.33833333333333332</v>
      </c>
    </row>
    <row r="56" spans="1:46">
      <c r="A56" s="11">
        <v>56</v>
      </c>
      <c r="B56" s="69">
        <v>44593</v>
      </c>
      <c r="C56" s="70">
        <v>0.34027777777777773</v>
      </c>
      <c r="D56">
        <v>5.7</v>
      </c>
      <c r="E56">
        <v>12.9</v>
      </c>
      <c r="F56">
        <v>0</v>
      </c>
      <c r="G56">
        <v>6.4</v>
      </c>
      <c r="H56">
        <v>0.03</v>
      </c>
      <c r="I56">
        <v>3.9</v>
      </c>
      <c r="J56" t="s">
        <v>153</v>
      </c>
      <c r="K56">
        <v>4</v>
      </c>
      <c r="L56" t="s">
        <v>153</v>
      </c>
      <c r="M56" s="70">
        <v>0.33924768518518517</v>
      </c>
      <c r="N56">
        <v>7.4</v>
      </c>
      <c r="O56" t="s">
        <v>153</v>
      </c>
      <c r="P56" s="70">
        <v>0.33833333333333332</v>
      </c>
      <c r="Q56">
        <v>3.8</v>
      </c>
      <c r="R56" t="s">
        <v>153</v>
      </c>
      <c r="S56">
        <v>1</v>
      </c>
      <c r="T56">
        <v>56.7</v>
      </c>
      <c r="U56">
        <v>134</v>
      </c>
      <c r="V56">
        <v>67758</v>
      </c>
      <c r="W56">
        <v>113</v>
      </c>
      <c r="X56">
        <v>0.56299999999999994</v>
      </c>
      <c r="Y56">
        <v>18.34</v>
      </c>
      <c r="Z56" s="11">
        <f t="shared" si="0"/>
        <v>18</v>
      </c>
      <c r="AA56" s="11">
        <f t="shared" si="1"/>
        <v>0</v>
      </c>
      <c r="AB56" s="53">
        <f t="shared" si="2"/>
        <v>0.22506090512047727</v>
      </c>
      <c r="AC56" s="61" t="s">
        <v>204</v>
      </c>
    </row>
    <row r="57" spans="1:46">
      <c r="A57" s="11">
        <v>57</v>
      </c>
      <c r="B57" s="69">
        <v>44593</v>
      </c>
      <c r="C57" s="70">
        <v>0.34722222222222227</v>
      </c>
      <c r="D57">
        <v>5.8</v>
      </c>
      <c r="E57">
        <v>13.1</v>
      </c>
      <c r="F57">
        <v>0</v>
      </c>
      <c r="G57">
        <v>6.5</v>
      </c>
      <c r="H57">
        <v>3.2000000000000001E-2</v>
      </c>
      <c r="I57">
        <v>4</v>
      </c>
      <c r="J57" t="s">
        <v>153</v>
      </c>
      <c r="K57">
        <v>4.0999999999999996</v>
      </c>
      <c r="L57" t="s">
        <v>153</v>
      </c>
      <c r="M57" s="70">
        <v>0.34680555555555559</v>
      </c>
      <c r="N57">
        <v>6.9</v>
      </c>
      <c r="O57" t="s">
        <v>153</v>
      </c>
      <c r="P57" s="70">
        <v>0.34620370370370374</v>
      </c>
      <c r="Q57">
        <v>4.9000000000000004</v>
      </c>
      <c r="R57" t="s">
        <v>153</v>
      </c>
      <c r="S57">
        <v>0.9</v>
      </c>
      <c r="T57">
        <v>56.7</v>
      </c>
      <c r="U57">
        <v>139</v>
      </c>
      <c r="V57">
        <v>80652</v>
      </c>
      <c r="W57">
        <v>134</v>
      </c>
      <c r="X57">
        <v>0.56299999999999994</v>
      </c>
      <c r="Y57">
        <v>18.350000000000001</v>
      </c>
      <c r="Z57" s="11">
        <f t="shared" si="0"/>
        <v>19.200000000000003</v>
      </c>
      <c r="AA57" s="11">
        <f t="shared" si="1"/>
        <v>0</v>
      </c>
      <c r="AB57" s="53">
        <f t="shared" si="2"/>
        <v>0.22506090512047727</v>
      </c>
      <c r="AC57" s="61" t="s">
        <v>204</v>
      </c>
    </row>
    <row r="58" spans="1:46">
      <c r="A58" s="11">
        <v>58</v>
      </c>
      <c r="B58" s="69">
        <v>44593</v>
      </c>
      <c r="C58" s="70">
        <v>0.35416666666666669</v>
      </c>
      <c r="D58">
        <v>6</v>
      </c>
      <c r="E58">
        <v>13.7</v>
      </c>
      <c r="F58">
        <v>0</v>
      </c>
      <c r="G58">
        <v>6.9</v>
      </c>
      <c r="H58">
        <v>7.0000000000000007E-2</v>
      </c>
      <c r="I58">
        <v>4.2</v>
      </c>
      <c r="J58" t="s">
        <v>159</v>
      </c>
      <c r="K58">
        <v>4.3</v>
      </c>
      <c r="L58" t="s">
        <v>159</v>
      </c>
      <c r="M58" s="70">
        <v>0.35309027777777779</v>
      </c>
      <c r="N58">
        <v>6.5</v>
      </c>
      <c r="O58" t="s">
        <v>159</v>
      </c>
      <c r="P58" s="70">
        <v>0.35048611111111111</v>
      </c>
      <c r="Q58">
        <v>4.0999999999999996</v>
      </c>
      <c r="R58" t="s">
        <v>153</v>
      </c>
      <c r="S58">
        <v>1</v>
      </c>
      <c r="T58">
        <v>54.6</v>
      </c>
      <c r="U58">
        <v>466</v>
      </c>
      <c r="V58">
        <v>153233</v>
      </c>
      <c r="W58">
        <v>255</v>
      </c>
      <c r="X58">
        <v>0.56200000000000006</v>
      </c>
      <c r="Y58">
        <v>18.41</v>
      </c>
      <c r="Z58" s="11">
        <f t="shared" si="0"/>
        <v>42.000000000000007</v>
      </c>
      <c r="AA58" s="11">
        <f t="shared" si="1"/>
        <v>0</v>
      </c>
      <c r="AB58" s="53">
        <f t="shared" si="2"/>
        <v>0.22452517930955912</v>
      </c>
      <c r="AC58" s="61" t="s">
        <v>204</v>
      </c>
    </row>
    <row r="59" spans="1:46">
      <c r="A59" s="11">
        <v>59</v>
      </c>
      <c r="B59" s="69">
        <v>44593</v>
      </c>
      <c r="C59" s="70">
        <v>0.3611111111111111</v>
      </c>
      <c r="D59">
        <v>6.2</v>
      </c>
      <c r="E59">
        <v>14</v>
      </c>
      <c r="F59">
        <v>0</v>
      </c>
      <c r="G59">
        <v>7.7</v>
      </c>
      <c r="H59">
        <v>0.126</v>
      </c>
      <c r="I59">
        <v>4.0999999999999996</v>
      </c>
      <c r="J59" t="s">
        <v>159</v>
      </c>
      <c r="K59">
        <v>4.2</v>
      </c>
      <c r="L59" t="s">
        <v>159</v>
      </c>
      <c r="M59" s="70">
        <v>0.35818287037037039</v>
      </c>
      <c r="N59">
        <v>6.8</v>
      </c>
      <c r="O59" t="s">
        <v>153</v>
      </c>
      <c r="P59" s="70">
        <v>0.35976851851851849</v>
      </c>
      <c r="Q59">
        <v>4</v>
      </c>
      <c r="R59" t="s">
        <v>151</v>
      </c>
      <c r="S59">
        <v>0.9</v>
      </c>
      <c r="T59">
        <v>53.4</v>
      </c>
      <c r="U59">
        <v>468</v>
      </c>
      <c r="V59">
        <v>255676</v>
      </c>
      <c r="W59">
        <v>426</v>
      </c>
      <c r="X59">
        <v>0.56200000000000006</v>
      </c>
      <c r="Y59">
        <v>18.38</v>
      </c>
      <c r="Z59" s="11">
        <f t="shared" si="0"/>
        <v>75.599999999999994</v>
      </c>
      <c r="AA59" s="11">
        <f t="shared" si="1"/>
        <v>0</v>
      </c>
      <c r="AB59" s="53">
        <f t="shared" si="2"/>
        <v>0.22452517930955912</v>
      </c>
      <c r="AC59" s="61" t="s">
        <v>204</v>
      </c>
    </row>
    <row r="60" spans="1:46">
      <c r="A60" s="11">
        <v>60</v>
      </c>
      <c r="B60" s="69">
        <v>44593</v>
      </c>
      <c r="C60" s="70">
        <v>0.36805555555555558</v>
      </c>
      <c r="D60">
        <v>6.7</v>
      </c>
      <c r="E60">
        <v>13.8</v>
      </c>
      <c r="F60">
        <v>0</v>
      </c>
      <c r="G60">
        <v>7.8</v>
      </c>
      <c r="H60">
        <v>9.2999999999999999E-2</v>
      </c>
      <c r="I60">
        <v>4.2</v>
      </c>
      <c r="J60" t="s">
        <v>153</v>
      </c>
      <c r="K60">
        <v>4.4000000000000004</v>
      </c>
      <c r="L60" t="s">
        <v>159</v>
      </c>
      <c r="M60" s="70">
        <v>0.36304398148148148</v>
      </c>
      <c r="N60">
        <v>7.2</v>
      </c>
      <c r="O60" t="s">
        <v>153</v>
      </c>
      <c r="P60" s="70">
        <v>0.3640856481481482</v>
      </c>
      <c r="Q60">
        <v>5.5</v>
      </c>
      <c r="R60" t="s">
        <v>156</v>
      </c>
      <c r="S60">
        <v>1</v>
      </c>
      <c r="T60">
        <v>53</v>
      </c>
      <c r="U60">
        <v>231</v>
      </c>
      <c r="V60">
        <v>205313</v>
      </c>
      <c r="W60">
        <v>342</v>
      </c>
      <c r="X60">
        <v>0.56200000000000006</v>
      </c>
      <c r="Y60">
        <v>18.3</v>
      </c>
      <c r="Z60" s="11">
        <f t="shared" si="0"/>
        <v>55.800000000000004</v>
      </c>
      <c r="AA60" s="11">
        <f t="shared" si="1"/>
        <v>0</v>
      </c>
      <c r="AB60" s="53">
        <f t="shared" si="2"/>
        <v>0.22452517930955912</v>
      </c>
      <c r="AC60" s="61" t="s">
        <v>204</v>
      </c>
    </row>
    <row r="61" spans="1:46">
      <c r="A61" s="11">
        <v>61</v>
      </c>
      <c r="B61" s="69">
        <v>44593</v>
      </c>
      <c r="C61" s="70">
        <v>0.375</v>
      </c>
      <c r="D61">
        <v>7.2</v>
      </c>
      <c r="E61">
        <v>14.8</v>
      </c>
      <c r="F61">
        <v>0</v>
      </c>
      <c r="G61">
        <v>8.4</v>
      </c>
      <c r="H61">
        <v>0.16700000000000001</v>
      </c>
      <c r="I61">
        <v>4.4000000000000004</v>
      </c>
      <c r="J61" t="s">
        <v>153</v>
      </c>
      <c r="K61">
        <v>4.4000000000000004</v>
      </c>
      <c r="L61" t="s">
        <v>153</v>
      </c>
      <c r="M61" s="70">
        <v>0.37216435185185182</v>
      </c>
      <c r="N61">
        <v>7.7</v>
      </c>
      <c r="O61" t="s">
        <v>153</v>
      </c>
      <c r="P61" s="70">
        <v>0.37491898148148151</v>
      </c>
      <c r="Q61">
        <v>4.8</v>
      </c>
      <c r="R61" t="s">
        <v>153</v>
      </c>
      <c r="S61">
        <v>1.2</v>
      </c>
      <c r="T61">
        <v>51.5</v>
      </c>
      <c r="U61">
        <v>615</v>
      </c>
      <c r="V61">
        <v>330736</v>
      </c>
      <c r="W61">
        <v>551</v>
      </c>
      <c r="X61">
        <v>0.56200000000000006</v>
      </c>
      <c r="Y61">
        <v>18.350000000000001</v>
      </c>
      <c r="Z61" s="11">
        <f t="shared" si="0"/>
        <v>100.20000000000002</v>
      </c>
      <c r="AA61" s="11">
        <f t="shared" si="1"/>
        <v>0</v>
      </c>
      <c r="AB61" s="53">
        <f t="shared" si="2"/>
        <v>0.22452517930955912</v>
      </c>
      <c r="AC61" s="61" t="s">
        <v>204</v>
      </c>
      <c r="AE61" s="11">
        <f t="shared" ref="AE61" si="131">SUM(F61:F66)</f>
        <v>0</v>
      </c>
      <c r="AF61" s="11">
        <f t="shared" ref="AF61" si="132">AVERAGE(AB61:AB66)</f>
        <v>0.22443603679736865</v>
      </c>
      <c r="AG61" s="11">
        <f t="shared" ref="AG61" si="133">AVERAGE(G61:G66)</f>
        <v>9.9</v>
      </c>
      <c r="AH61" s="11" t="e">
        <f t="shared" ref="AH61" si="134">AVERAGE(AC61:AC66)</f>
        <v>#DIV/0!</v>
      </c>
      <c r="AI61" s="11">
        <f t="shared" ref="AI61" si="135">AVERAGE(T61:T66)</f>
        <v>48.283333333333331</v>
      </c>
      <c r="AJ61" s="11">
        <f t="shared" ref="AJ61" si="136">SUMIF(H61:H66,"&gt;0",H61:H66)</f>
        <v>1.2110000000000001</v>
      </c>
      <c r="AK61" s="17">
        <f t="shared" ref="AK61" si="137">SUM(AA61:AA66)/60</f>
        <v>0.33333333333333331</v>
      </c>
      <c r="AL61" s="17">
        <f t="shared" ref="AL61" si="138">SUM(V61:V66)</f>
        <v>2381263</v>
      </c>
      <c r="AM61" s="17">
        <f t="shared" ref="AM61" si="139">AVERAGE(W61:W66)</f>
        <v>661.33333333333337</v>
      </c>
      <c r="AN61" s="11">
        <f t="shared" ref="AN61" si="140">AVERAGE(I61:I66)</f>
        <v>4.2166666666666659</v>
      </c>
      <c r="AO61" s="11">
        <f t="shared" ref="AO61" si="141">MAX(K61:K66)</f>
        <v>4.7</v>
      </c>
      <c r="AP61" s="13" t="str">
        <f t="shared" ref="AP61" ca="1" si="142">INDIRECT(ADDRESS(MATCH(AO61,K61:K66,0)+A61-1,12))</f>
        <v>SSW</v>
      </c>
      <c r="AQ61" s="13">
        <f t="shared" ref="AQ61" ca="1" si="143">INDIRECT(ADDRESS(MATCH(AO61,K61:K66,0)+A61-1,13))</f>
        <v>0.3991319444444445</v>
      </c>
      <c r="AR61" s="11">
        <f t="shared" ref="AR61" si="144">MAX(N61:N66)</f>
        <v>7.7</v>
      </c>
      <c r="AS61" s="13" t="str">
        <f t="shared" ref="AS61" ca="1" si="145">INDIRECT(ADDRESS(MATCH(AR61,N61:N66,0)+A61-1,15))</f>
        <v>S</v>
      </c>
      <c r="AT61" s="13">
        <f t="shared" ref="AT61" ca="1" si="146">INDIRECT(ADDRESS(MATCH(AR61,N61:N66,0)+A61-1,16))</f>
        <v>0.37491898148148151</v>
      </c>
    </row>
    <row r="62" spans="1:46">
      <c r="A62" s="11">
        <v>62</v>
      </c>
      <c r="B62" s="69">
        <v>44593</v>
      </c>
      <c r="C62" s="70">
        <v>0.38194444444444442</v>
      </c>
      <c r="D62">
        <v>7.8</v>
      </c>
      <c r="E62">
        <v>14.7</v>
      </c>
      <c r="F62">
        <v>0</v>
      </c>
      <c r="G62">
        <v>9.3000000000000007</v>
      </c>
      <c r="H62">
        <v>0.19500000000000001</v>
      </c>
      <c r="I62">
        <v>3.9</v>
      </c>
      <c r="J62" t="s">
        <v>153</v>
      </c>
      <c r="K62">
        <v>4.4000000000000004</v>
      </c>
      <c r="L62" t="s">
        <v>153</v>
      </c>
      <c r="M62" s="70">
        <v>0.37501157407407404</v>
      </c>
      <c r="N62">
        <v>7.5</v>
      </c>
      <c r="O62" t="s">
        <v>159</v>
      </c>
      <c r="P62" s="70">
        <v>0.38030092592592596</v>
      </c>
      <c r="Q62">
        <v>3.6</v>
      </c>
      <c r="R62" t="s">
        <v>153</v>
      </c>
      <c r="S62">
        <v>1.1000000000000001</v>
      </c>
      <c r="T62">
        <v>50</v>
      </c>
      <c r="U62">
        <v>740</v>
      </c>
      <c r="V62">
        <v>382148</v>
      </c>
      <c r="W62">
        <v>637</v>
      </c>
      <c r="X62">
        <v>0.56200000000000006</v>
      </c>
      <c r="Y62">
        <v>18.329999999999998</v>
      </c>
      <c r="Z62" s="11">
        <f t="shared" si="0"/>
        <v>117</v>
      </c>
      <c r="AA62" s="11">
        <f t="shared" si="1"/>
        <v>0</v>
      </c>
      <c r="AB62" s="53">
        <f t="shared" si="2"/>
        <v>0.22452517930955912</v>
      </c>
      <c r="AC62" s="61" t="s">
        <v>204</v>
      </c>
    </row>
    <row r="63" spans="1:46">
      <c r="A63" s="11">
        <v>63</v>
      </c>
      <c r="B63" s="69">
        <v>44593</v>
      </c>
      <c r="C63" s="70">
        <v>0.3888888888888889</v>
      </c>
      <c r="D63">
        <v>8.5</v>
      </c>
      <c r="E63">
        <v>14.7</v>
      </c>
      <c r="F63">
        <v>0</v>
      </c>
      <c r="G63">
        <v>9.9</v>
      </c>
      <c r="H63">
        <v>0.188</v>
      </c>
      <c r="I63">
        <v>4.2</v>
      </c>
      <c r="J63" t="s">
        <v>153</v>
      </c>
      <c r="K63">
        <v>4.2</v>
      </c>
      <c r="L63" t="s">
        <v>153</v>
      </c>
      <c r="M63" s="70">
        <v>0.38716435185185188</v>
      </c>
      <c r="N63">
        <v>6.7</v>
      </c>
      <c r="O63" t="s">
        <v>159</v>
      </c>
      <c r="P63" s="70">
        <v>0.38394675925925931</v>
      </c>
      <c r="Q63">
        <v>2.6</v>
      </c>
      <c r="R63" t="s">
        <v>156</v>
      </c>
      <c r="S63">
        <v>1</v>
      </c>
      <c r="T63">
        <v>47.4</v>
      </c>
      <c r="U63">
        <v>338</v>
      </c>
      <c r="V63">
        <v>368000</v>
      </c>
      <c r="W63">
        <v>613</v>
      </c>
      <c r="X63">
        <v>0.56200000000000006</v>
      </c>
      <c r="Y63">
        <v>18.309999999999999</v>
      </c>
      <c r="Z63" s="11">
        <f t="shared" si="0"/>
        <v>112.80000000000001</v>
      </c>
      <c r="AA63" s="11">
        <f t="shared" si="1"/>
        <v>0</v>
      </c>
      <c r="AB63" s="53">
        <f t="shared" si="2"/>
        <v>0.22452517930955912</v>
      </c>
      <c r="AC63" s="61" t="s">
        <v>204</v>
      </c>
    </row>
    <row r="64" spans="1:46">
      <c r="A64" s="11">
        <v>64</v>
      </c>
      <c r="B64" s="69">
        <v>44593</v>
      </c>
      <c r="C64" s="70">
        <v>0.39583333333333331</v>
      </c>
      <c r="D64">
        <v>9.1</v>
      </c>
      <c r="E64">
        <v>14.7</v>
      </c>
      <c r="F64">
        <v>0</v>
      </c>
      <c r="G64">
        <v>10.1</v>
      </c>
      <c r="H64">
        <v>0.187</v>
      </c>
      <c r="I64">
        <v>4.5</v>
      </c>
      <c r="J64" t="s">
        <v>153</v>
      </c>
      <c r="K64">
        <v>4.5</v>
      </c>
      <c r="L64" t="s">
        <v>153</v>
      </c>
      <c r="M64" s="70">
        <v>0.39583333333333331</v>
      </c>
      <c r="N64">
        <v>7.2</v>
      </c>
      <c r="O64" t="s">
        <v>153</v>
      </c>
      <c r="P64" s="70">
        <v>0.39571759259259259</v>
      </c>
      <c r="Q64">
        <v>4.8</v>
      </c>
      <c r="R64" t="s">
        <v>160</v>
      </c>
      <c r="S64">
        <v>0.9</v>
      </c>
      <c r="T64">
        <v>48.3</v>
      </c>
      <c r="U64">
        <v>744</v>
      </c>
      <c r="V64">
        <v>367382</v>
      </c>
      <c r="W64">
        <v>612</v>
      </c>
      <c r="X64">
        <v>0.56200000000000006</v>
      </c>
      <c r="Y64">
        <v>18.34</v>
      </c>
      <c r="Z64" s="11">
        <f t="shared" si="0"/>
        <v>112.2</v>
      </c>
      <c r="AA64" s="11">
        <f t="shared" si="1"/>
        <v>0</v>
      </c>
      <c r="AB64" s="53">
        <f t="shared" si="2"/>
        <v>0.22452517930955912</v>
      </c>
      <c r="AC64" s="61" t="s">
        <v>204</v>
      </c>
    </row>
    <row r="65" spans="1:46">
      <c r="A65" s="11">
        <v>65</v>
      </c>
      <c r="B65" s="69">
        <v>44593</v>
      </c>
      <c r="C65" s="70">
        <v>0.40277777777777773</v>
      </c>
      <c r="D65">
        <v>9.6</v>
      </c>
      <c r="E65">
        <v>14.7</v>
      </c>
      <c r="F65">
        <v>0</v>
      </c>
      <c r="G65">
        <v>10.7</v>
      </c>
      <c r="H65">
        <v>0.23300000000000001</v>
      </c>
      <c r="I65">
        <v>4.2</v>
      </c>
      <c r="J65" t="s">
        <v>156</v>
      </c>
      <c r="K65">
        <v>4.7</v>
      </c>
      <c r="L65" t="s">
        <v>156</v>
      </c>
      <c r="M65" s="70">
        <v>0.3991319444444445</v>
      </c>
      <c r="N65">
        <v>7.6</v>
      </c>
      <c r="O65" t="s">
        <v>153</v>
      </c>
      <c r="P65" s="70">
        <v>0.39831018518518518</v>
      </c>
      <c r="Q65">
        <v>4.7</v>
      </c>
      <c r="R65" t="s">
        <v>153</v>
      </c>
      <c r="S65">
        <v>1.1000000000000001</v>
      </c>
      <c r="T65">
        <v>46</v>
      </c>
      <c r="U65">
        <v>790</v>
      </c>
      <c r="V65">
        <v>444853</v>
      </c>
      <c r="W65">
        <v>741</v>
      </c>
      <c r="X65">
        <v>0.56200000000000006</v>
      </c>
      <c r="Y65">
        <v>18.32</v>
      </c>
      <c r="Z65" s="11">
        <f t="shared" si="0"/>
        <v>139.80000000000001</v>
      </c>
      <c r="AA65" s="11">
        <f t="shared" si="1"/>
        <v>10</v>
      </c>
      <c r="AB65" s="53">
        <f t="shared" si="2"/>
        <v>0.22452517930955912</v>
      </c>
      <c r="AC65" s="61" t="s">
        <v>204</v>
      </c>
    </row>
    <row r="66" spans="1:46">
      <c r="A66" s="11">
        <v>66</v>
      </c>
      <c r="B66" s="69">
        <v>44593</v>
      </c>
      <c r="C66" s="70">
        <v>0.40972222222222227</v>
      </c>
      <c r="D66">
        <v>10.3</v>
      </c>
      <c r="E66">
        <v>14.6</v>
      </c>
      <c r="F66">
        <v>0</v>
      </c>
      <c r="G66">
        <v>11</v>
      </c>
      <c r="H66">
        <v>0.24099999999999999</v>
      </c>
      <c r="I66">
        <v>4.0999999999999996</v>
      </c>
      <c r="J66" t="s">
        <v>160</v>
      </c>
      <c r="K66">
        <v>4.2</v>
      </c>
      <c r="L66" t="s">
        <v>156</v>
      </c>
      <c r="M66" s="70">
        <v>0.40379629629629626</v>
      </c>
      <c r="N66">
        <v>6.6</v>
      </c>
      <c r="O66" t="s">
        <v>153</v>
      </c>
      <c r="P66" s="70">
        <v>0.40287037037037038</v>
      </c>
      <c r="Q66">
        <v>4.5999999999999996</v>
      </c>
      <c r="R66" t="s">
        <v>161</v>
      </c>
      <c r="S66">
        <v>1</v>
      </c>
      <c r="T66">
        <v>46.5</v>
      </c>
      <c r="U66">
        <v>846</v>
      </c>
      <c r="V66">
        <v>488144</v>
      </c>
      <c r="W66">
        <v>814</v>
      </c>
      <c r="X66">
        <v>0.56100000000000005</v>
      </c>
      <c r="Y66">
        <v>18.329999999999998</v>
      </c>
      <c r="Z66" s="11">
        <f t="shared" si="0"/>
        <v>144.6</v>
      </c>
      <c r="AA66" s="11">
        <f t="shared" si="1"/>
        <v>10</v>
      </c>
      <c r="AB66" s="53">
        <f t="shared" si="2"/>
        <v>0.22399032423641635</v>
      </c>
      <c r="AC66" s="61" t="s">
        <v>204</v>
      </c>
    </row>
    <row r="67" spans="1:46">
      <c r="A67" s="11">
        <v>67</v>
      </c>
      <c r="B67" s="69">
        <v>44593</v>
      </c>
      <c r="C67" s="70">
        <v>0.41666666666666669</v>
      </c>
      <c r="D67">
        <v>10.8</v>
      </c>
      <c r="E67">
        <v>14.6</v>
      </c>
      <c r="F67">
        <v>0</v>
      </c>
      <c r="G67">
        <v>10.9</v>
      </c>
      <c r="H67">
        <v>0.26100000000000001</v>
      </c>
      <c r="I67">
        <v>5.2</v>
      </c>
      <c r="J67" t="s">
        <v>156</v>
      </c>
      <c r="K67">
        <v>5.2</v>
      </c>
      <c r="L67" t="s">
        <v>156</v>
      </c>
      <c r="M67" s="70">
        <v>0.41666666666666669</v>
      </c>
      <c r="N67">
        <v>7.9</v>
      </c>
      <c r="O67" t="s">
        <v>160</v>
      </c>
      <c r="P67" s="70">
        <v>0.41548611111111106</v>
      </c>
      <c r="Q67">
        <v>5.2</v>
      </c>
      <c r="R67" t="s">
        <v>160</v>
      </c>
      <c r="S67">
        <v>1.1000000000000001</v>
      </c>
      <c r="T67">
        <v>46.6</v>
      </c>
      <c r="U67">
        <v>884</v>
      </c>
      <c r="V67">
        <v>510441</v>
      </c>
      <c r="W67">
        <v>851</v>
      </c>
      <c r="X67">
        <v>0.56299999999999994</v>
      </c>
      <c r="Y67">
        <v>18.329999999999998</v>
      </c>
      <c r="Z67" s="11">
        <f t="shared" si="0"/>
        <v>156.60000000000002</v>
      </c>
      <c r="AA67" s="11">
        <f t="shared" si="1"/>
        <v>10</v>
      </c>
      <c r="AB67" s="53">
        <f t="shared" si="2"/>
        <v>0.22506090512047727</v>
      </c>
      <c r="AC67" s="61" t="s">
        <v>204</v>
      </c>
      <c r="AE67" s="11">
        <f t="shared" ref="AE67" si="147">SUM(F67:F72)</f>
        <v>0</v>
      </c>
      <c r="AF67" s="11">
        <f t="shared" ref="AF67" si="148">AVERAGE(AB67:AB72)</f>
        <v>0.22479304221501817</v>
      </c>
      <c r="AG67" s="11">
        <f t="shared" ref="AG67" si="149">AVERAGE(G67:G72)</f>
        <v>11.283333333333333</v>
      </c>
      <c r="AH67" s="11" t="e">
        <f t="shared" ref="AH67" si="150">AVERAGE(AC67:AC72)</f>
        <v>#DIV/0!</v>
      </c>
      <c r="AI67" s="11">
        <f t="shared" ref="AI67" si="151">AVERAGE(T67:T72)</f>
        <v>46.083333333333336</v>
      </c>
      <c r="AJ67" s="11">
        <f t="shared" ref="AJ67" si="152">SUMIF(H67:H72,"&gt;0",H67:H72)</f>
        <v>1.74</v>
      </c>
      <c r="AK67" s="17">
        <f t="shared" ref="AK67" si="153">SUM(AA67:AA72)/60</f>
        <v>1</v>
      </c>
      <c r="AL67" s="17">
        <f t="shared" ref="AL67" si="154">SUM(V67:V72)</f>
        <v>3455757</v>
      </c>
      <c r="AM67" s="17">
        <f t="shared" ref="AM67" si="155">AVERAGE(W67:W72)</f>
        <v>960</v>
      </c>
      <c r="AN67" s="11">
        <f t="shared" ref="AN67" si="156">AVERAGE(I67:I72)</f>
        <v>5.1833333333333336</v>
      </c>
      <c r="AO67" s="11">
        <f t="shared" ref="AO67" si="157">MAX(K67:K72)</f>
        <v>5.7</v>
      </c>
      <c r="AP67" s="13" t="str">
        <f t="shared" ref="AP67" ca="1" si="158">INDIRECT(ADDRESS(MATCH(AO67,K67:K72,0)+A67-1,12))</f>
        <v>SSW</v>
      </c>
      <c r="AQ67" s="13">
        <f t="shared" ref="AQ67" ca="1" si="159">INDIRECT(ADDRESS(MATCH(AO67,K67:K72,0)+A67-1,13))</f>
        <v>0.43349537037037034</v>
      </c>
      <c r="AR67" s="11">
        <f t="shared" ref="AR67" si="160">MAX(N67:N72)</f>
        <v>10.5</v>
      </c>
      <c r="AS67" s="13" t="str">
        <f t="shared" ref="AS67" ca="1" si="161">INDIRECT(ADDRESS(MATCH(AR67,N67:N72,0)+A67-1,15))</f>
        <v>WSW</v>
      </c>
      <c r="AT67" s="13">
        <f t="shared" ref="AT67" ca="1" si="162">INDIRECT(ADDRESS(MATCH(AR67,N67:N72,0)+A67-1,16))</f>
        <v>0.43659722222222225</v>
      </c>
    </row>
    <row r="68" spans="1:46">
      <c r="A68" s="11">
        <v>68</v>
      </c>
      <c r="B68" s="69">
        <v>44593</v>
      </c>
      <c r="C68" s="70">
        <v>0.4236111111111111</v>
      </c>
      <c r="D68">
        <v>11.3</v>
      </c>
      <c r="E68">
        <v>14.6</v>
      </c>
      <c r="F68">
        <v>0</v>
      </c>
      <c r="G68">
        <v>11.1</v>
      </c>
      <c r="H68">
        <v>0.27400000000000002</v>
      </c>
      <c r="I68">
        <v>5.0999999999999996</v>
      </c>
      <c r="J68" t="s">
        <v>160</v>
      </c>
      <c r="K68">
        <v>5.4</v>
      </c>
      <c r="L68" t="s">
        <v>156</v>
      </c>
      <c r="M68" s="70">
        <v>0.42086805555555556</v>
      </c>
      <c r="N68">
        <v>8.1999999999999993</v>
      </c>
      <c r="O68" t="s">
        <v>161</v>
      </c>
      <c r="P68" s="70">
        <v>0.42259259259259258</v>
      </c>
      <c r="Q68">
        <v>2.9</v>
      </c>
      <c r="R68" t="s">
        <v>161</v>
      </c>
      <c r="S68">
        <v>1.2</v>
      </c>
      <c r="T68">
        <v>48.8</v>
      </c>
      <c r="U68">
        <v>945</v>
      </c>
      <c r="V68">
        <v>540370</v>
      </c>
      <c r="W68">
        <v>901</v>
      </c>
      <c r="X68">
        <v>0.56200000000000006</v>
      </c>
      <c r="Y68">
        <v>18.3</v>
      </c>
      <c r="Z68" s="11">
        <f t="shared" si="0"/>
        <v>164.39999999999998</v>
      </c>
      <c r="AA68" s="11">
        <f t="shared" si="1"/>
        <v>10</v>
      </c>
      <c r="AB68" s="53">
        <f t="shared" si="2"/>
        <v>0.22452517930955912</v>
      </c>
      <c r="AC68" s="61" t="s">
        <v>204</v>
      </c>
    </row>
    <row r="69" spans="1:46">
      <c r="A69" s="11">
        <v>69</v>
      </c>
      <c r="B69" s="69">
        <v>44593</v>
      </c>
      <c r="C69" s="70">
        <v>0.43055555555555558</v>
      </c>
      <c r="D69">
        <v>11.7</v>
      </c>
      <c r="E69">
        <v>14.6</v>
      </c>
      <c r="F69">
        <v>0</v>
      </c>
      <c r="G69">
        <v>11.1</v>
      </c>
      <c r="H69">
        <v>0.28899999999999998</v>
      </c>
      <c r="I69">
        <v>5.4</v>
      </c>
      <c r="J69" t="s">
        <v>156</v>
      </c>
      <c r="K69">
        <v>5.4</v>
      </c>
      <c r="L69" t="s">
        <v>156</v>
      </c>
      <c r="M69" s="70">
        <v>0.43055555555555558</v>
      </c>
      <c r="N69">
        <v>10.199999999999999</v>
      </c>
      <c r="O69" t="s">
        <v>156</v>
      </c>
      <c r="P69" s="70">
        <v>0.42987268518518523</v>
      </c>
      <c r="Q69">
        <v>6.9</v>
      </c>
      <c r="R69" t="s">
        <v>153</v>
      </c>
      <c r="S69">
        <v>1.3</v>
      </c>
      <c r="T69">
        <v>46.7</v>
      </c>
      <c r="U69">
        <v>990</v>
      </c>
      <c r="V69">
        <v>571656</v>
      </c>
      <c r="W69">
        <v>953</v>
      </c>
      <c r="X69">
        <v>0.56299999999999994</v>
      </c>
      <c r="Y69">
        <v>18.28</v>
      </c>
      <c r="Z69" s="11">
        <f t="shared" si="0"/>
        <v>173.4</v>
      </c>
      <c r="AA69" s="11">
        <f t="shared" si="1"/>
        <v>10</v>
      </c>
      <c r="AB69" s="53">
        <f t="shared" si="2"/>
        <v>0.22506090512047727</v>
      </c>
      <c r="AC69" s="61" t="s">
        <v>204</v>
      </c>
    </row>
    <row r="70" spans="1:46">
      <c r="A70" s="11">
        <v>70</v>
      </c>
      <c r="B70" s="69">
        <v>44593</v>
      </c>
      <c r="C70" s="70">
        <v>0.4375</v>
      </c>
      <c r="D70">
        <v>12.1</v>
      </c>
      <c r="E70">
        <v>14.6</v>
      </c>
      <c r="F70">
        <v>0</v>
      </c>
      <c r="G70">
        <v>11.3</v>
      </c>
      <c r="H70">
        <v>0.29099999999999998</v>
      </c>
      <c r="I70">
        <v>5.5</v>
      </c>
      <c r="J70" t="s">
        <v>156</v>
      </c>
      <c r="K70">
        <v>5.7</v>
      </c>
      <c r="L70" t="s">
        <v>156</v>
      </c>
      <c r="M70" s="70">
        <v>0.43349537037037034</v>
      </c>
      <c r="N70">
        <v>10.5</v>
      </c>
      <c r="O70" t="s">
        <v>161</v>
      </c>
      <c r="P70" s="70">
        <v>0.43659722222222225</v>
      </c>
      <c r="Q70">
        <v>5.4</v>
      </c>
      <c r="R70" t="s">
        <v>153</v>
      </c>
      <c r="S70">
        <v>1.4</v>
      </c>
      <c r="T70">
        <v>46</v>
      </c>
      <c r="U70">
        <v>489</v>
      </c>
      <c r="V70">
        <v>581522</v>
      </c>
      <c r="W70">
        <v>969</v>
      </c>
      <c r="X70">
        <v>0.56299999999999994</v>
      </c>
      <c r="Y70">
        <v>18.309999999999999</v>
      </c>
      <c r="Z70" s="11">
        <f t="shared" si="0"/>
        <v>174.59999999999997</v>
      </c>
      <c r="AA70" s="11">
        <f t="shared" si="1"/>
        <v>10</v>
      </c>
      <c r="AB70" s="53">
        <f t="shared" si="2"/>
        <v>0.22506090512047727</v>
      </c>
      <c r="AC70" s="61" t="s">
        <v>204</v>
      </c>
    </row>
    <row r="71" spans="1:46">
      <c r="A71" s="11">
        <v>71</v>
      </c>
      <c r="B71" s="69">
        <v>44593</v>
      </c>
      <c r="C71" s="70">
        <v>0.44444444444444442</v>
      </c>
      <c r="D71">
        <v>12.3</v>
      </c>
      <c r="E71">
        <v>14.6</v>
      </c>
      <c r="F71">
        <v>0</v>
      </c>
      <c r="G71">
        <v>11.5</v>
      </c>
      <c r="H71">
        <v>0.309</v>
      </c>
      <c r="I71">
        <v>5.2</v>
      </c>
      <c r="J71" t="s">
        <v>156</v>
      </c>
      <c r="K71">
        <v>5.5</v>
      </c>
      <c r="L71" t="s">
        <v>156</v>
      </c>
      <c r="M71" s="70">
        <v>0.43751157407407404</v>
      </c>
      <c r="N71">
        <v>9.1</v>
      </c>
      <c r="O71" t="s">
        <v>156</v>
      </c>
      <c r="P71" s="70">
        <v>0.44319444444444445</v>
      </c>
      <c r="Q71">
        <v>6.2</v>
      </c>
      <c r="R71" t="s">
        <v>156</v>
      </c>
      <c r="S71">
        <v>1.4</v>
      </c>
      <c r="T71">
        <v>45.1</v>
      </c>
      <c r="U71">
        <v>1070</v>
      </c>
      <c r="V71">
        <v>616087</v>
      </c>
      <c r="W71">
        <v>1027</v>
      </c>
      <c r="X71">
        <v>0.56200000000000006</v>
      </c>
      <c r="Y71">
        <v>18.3</v>
      </c>
      <c r="Z71" s="11">
        <f t="shared" si="0"/>
        <v>185.4</v>
      </c>
      <c r="AA71" s="11">
        <f t="shared" si="1"/>
        <v>10</v>
      </c>
      <c r="AB71" s="53">
        <f t="shared" si="2"/>
        <v>0.22452517930955912</v>
      </c>
      <c r="AC71" s="61" t="s">
        <v>204</v>
      </c>
    </row>
    <row r="72" spans="1:46">
      <c r="A72" s="11">
        <v>72</v>
      </c>
      <c r="B72" s="69">
        <v>44593</v>
      </c>
      <c r="C72" s="70">
        <v>0.4513888888888889</v>
      </c>
      <c r="D72">
        <v>12.6</v>
      </c>
      <c r="E72">
        <v>14.5</v>
      </c>
      <c r="F72">
        <v>0</v>
      </c>
      <c r="G72">
        <v>11.8</v>
      </c>
      <c r="H72">
        <v>0.316</v>
      </c>
      <c r="I72">
        <v>4.7</v>
      </c>
      <c r="J72" t="s">
        <v>160</v>
      </c>
      <c r="K72">
        <v>5.2</v>
      </c>
      <c r="L72" t="s">
        <v>156</v>
      </c>
      <c r="M72" s="70">
        <v>0.4448611111111111</v>
      </c>
      <c r="N72">
        <v>9.5</v>
      </c>
      <c r="O72" t="s">
        <v>160</v>
      </c>
      <c r="P72" s="70">
        <v>0.45060185185185181</v>
      </c>
      <c r="Q72">
        <v>4.4000000000000004</v>
      </c>
      <c r="R72" t="s">
        <v>160</v>
      </c>
      <c r="S72">
        <v>1.4</v>
      </c>
      <c r="T72">
        <v>43.3</v>
      </c>
      <c r="U72">
        <v>1084</v>
      </c>
      <c r="V72">
        <v>635681</v>
      </c>
      <c r="W72">
        <v>1059</v>
      </c>
      <c r="X72">
        <v>0.56200000000000006</v>
      </c>
      <c r="Y72">
        <v>18.27</v>
      </c>
      <c r="Z72" s="11">
        <f t="shared" ref="Z72:Z135" si="163">H72*3.6/(60)*10*10^3</f>
        <v>189.6</v>
      </c>
      <c r="AA72" s="11">
        <f t="shared" ref="AA72:AA135" si="164">IF(Z72&gt;120,10,0)</f>
        <v>10</v>
      </c>
      <c r="AB72" s="53">
        <f t="shared" ref="AB72:AB135" si="165">-0.071+0.735*X72+0.75*X72^2-8.759*X72^3+21.838*X72^4-21.998*X72^5+8.097*X72^6</f>
        <v>0.22452517930955912</v>
      </c>
      <c r="AC72" s="61" t="s">
        <v>204</v>
      </c>
    </row>
    <row r="73" spans="1:46">
      <c r="A73" s="11">
        <v>73</v>
      </c>
      <c r="B73" s="69">
        <v>44593</v>
      </c>
      <c r="C73" s="70">
        <v>0.45833333333333331</v>
      </c>
      <c r="D73">
        <v>12.9</v>
      </c>
      <c r="E73">
        <v>14.5</v>
      </c>
      <c r="F73">
        <v>0</v>
      </c>
      <c r="G73">
        <v>11.8</v>
      </c>
      <c r="H73">
        <v>0.32900000000000001</v>
      </c>
      <c r="I73">
        <v>5.2</v>
      </c>
      <c r="J73" t="s">
        <v>160</v>
      </c>
      <c r="K73">
        <v>5.3</v>
      </c>
      <c r="L73" t="s">
        <v>160</v>
      </c>
      <c r="M73" s="70">
        <v>0.45611111111111113</v>
      </c>
      <c r="N73">
        <v>9.8000000000000007</v>
      </c>
      <c r="O73" t="s">
        <v>161</v>
      </c>
      <c r="P73" s="70">
        <v>0.4538773148148148</v>
      </c>
      <c r="Q73">
        <v>7</v>
      </c>
      <c r="R73" t="s">
        <v>160</v>
      </c>
      <c r="S73">
        <v>1.3</v>
      </c>
      <c r="T73">
        <v>44.4</v>
      </c>
      <c r="U73">
        <v>1131</v>
      </c>
      <c r="V73">
        <v>658934</v>
      </c>
      <c r="W73">
        <v>1098</v>
      </c>
      <c r="X73">
        <v>0.56299999999999994</v>
      </c>
      <c r="Y73">
        <v>18.27</v>
      </c>
      <c r="Z73" s="11">
        <f t="shared" si="163"/>
        <v>197.40000000000003</v>
      </c>
      <c r="AA73" s="11">
        <f t="shared" si="164"/>
        <v>10</v>
      </c>
      <c r="AB73" s="53">
        <f t="shared" si="165"/>
        <v>0.22506090512047727</v>
      </c>
      <c r="AC73" s="61" t="s">
        <v>204</v>
      </c>
      <c r="AE73" s="11">
        <f t="shared" ref="AE73" si="166">SUM(F73:F78)</f>
        <v>0</v>
      </c>
      <c r="AF73" s="11">
        <f t="shared" ref="AF73" si="167">AVERAGE(AB73:AB78)</f>
        <v>0.22461446694471213</v>
      </c>
      <c r="AG73" s="11">
        <f t="shared" ref="AG73" si="168">AVERAGE(G73:G78)</f>
        <v>11.066666666666668</v>
      </c>
      <c r="AH73" s="11" t="e">
        <f t="shared" ref="AH73" si="169">AVERAGE(AC73:AC78)</f>
        <v>#DIV/0!</v>
      </c>
      <c r="AI73" s="11">
        <f t="shared" ref="AI73" si="170">AVERAGE(T73:T78)</f>
        <v>47.116666666666667</v>
      </c>
      <c r="AJ73" s="11">
        <f t="shared" ref="AJ73" si="171">SUMIF(H73:H78,"&gt;0",H73:H78)</f>
        <v>1.3559999999999999</v>
      </c>
      <c r="AK73" s="17">
        <f t="shared" ref="AK73" si="172">SUM(AA73:AA78)/60</f>
        <v>0.66666666666666663</v>
      </c>
      <c r="AL73" s="17">
        <f t="shared" ref="AL73" si="173">SUM(V73:V78)</f>
        <v>2768001</v>
      </c>
      <c r="AM73" s="17">
        <f t="shared" ref="AM73" si="174">AVERAGE(W73:W78)</f>
        <v>769</v>
      </c>
      <c r="AN73" s="11">
        <f t="shared" ref="AN73" si="175">AVERAGE(I73:I78)</f>
        <v>5.5166666666666666</v>
      </c>
      <c r="AO73" s="11">
        <f t="shared" ref="AO73" si="176">MAX(K73:K78)</f>
        <v>6.2</v>
      </c>
      <c r="AP73" s="13" t="str">
        <f t="shared" ref="AP73" ca="1" si="177">INDIRECT(ADDRESS(MATCH(AO73,K73:K78,0)+A73-1,12))</f>
        <v>SW</v>
      </c>
      <c r="AQ73" s="13">
        <f t="shared" ref="AQ73" ca="1" si="178">INDIRECT(ADDRESS(MATCH(AO73,K73:K78,0)+A73-1,13))</f>
        <v>0.47016203703703702</v>
      </c>
      <c r="AR73" s="11">
        <f t="shared" ref="AR73" si="179">MAX(N73:N78)</f>
        <v>10.9</v>
      </c>
      <c r="AS73" s="13" t="str">
        <f t="shared" ref="AS73" ca="1" si="180">INDIRECT(ADDRESS(MATCH(AR73,N73:N78,0)+A73-1,15))</f>
        <v>WSW</v>
      </c>
      <c r="AT73" s="13">
        <f t="shared" ref="AT73" ca="1" si="181">INDIRECT(ADDRESS(MATCH(AR73,N73:N78,0)+A73-1,16))</f>
        <v>0.47545138888888888</v>
      </c>
    </row>
    <row r="74" spans="1:46">
      <c r="A74" s="11">
        <v>74</v>
      </c>
      <c r="B74" s="69">
        <v>44593</v>
      </c>
      <c r="C74" s="70">
        <v>0.46527777777777773</v>
      </c>
      <c r="D74">
        <v>13.2</v>
      </c>
      <c r="E74">
        <v>14.1</v>
      </c>
      <c r="F74">
        <v>0</v>
      </c>
      <c r="G74">
        <v>11.7</v>
      </c>
      <c r="H74">
        <v>0.34799999999999998</v>
      </c>
      <c r="I74">
        <v>6</v>
      </c>
      <c r="J74" t="s">
        <v>160</v>
      </c>
      <c r="K74">
        <v>6</v>
      </c>
      <c r="L74" t="s">
        <v>160</v>
      </c>
      <c r="M74" s="70">
        <v>0.46461805555555552</v>
      </c>
      <c r="N74">
        <v>9.6999999999999993</v>
      </c>
      <c r="O74" t="s">
        <v>160</v>
      </c>
      <c r="P74" s="70">
        <v>0.46362268518518518</v>
      </c>
      <c r="Q74">
        <v>5.8</v>
      </c>
      <c r="R74" t="s">
        <v>156</v>
      </c>
      <c r="S74">
        <v>1.3</v>
      </c>
      <c r="T74">
        <v>44.7</v>
      </c>
      <c r="U74">
        <v>1225</v>
      </c>
      <c r="V74">
        <v>691724</v>
      </c>
      <c r="W74">
        <v>1153</v>
      </c>
      <c r="X74">
        <v>0.56200000000000006</v>
      </c>
      <c r="Y74">
        <v>18.25</v>
      </c>
      <c r="Z74" s="11">
        <f t="shared" si="163"/>
        <v>208.79999999999998</v>
      </c>
      <c r="AA74" s="11">
        <f t="shared" si="164"/>
        <v>10</v>
      </c>
      <c r="AB74" s="53">
        <f t="shared" si="165"/>
        <v>0.22452517930955912</v>
      </c>
      <c r="AC74" s="61" t="s">
        <v>204</v>
      </c>
    </row>
    <row r="75" spans="1:46">
      <c r="A75" s="11">
        <v>75</v>
      </c>
      <c r="B75" s="69">
        <v>44593</v>
      </c>
      <c r="C75" s="70">
        <v>0.47222222222222227</v>
      </c>
      <c r="D75">
        <v>13.4</v>
      </c>
      <c r="E75">
        <v>14.1</v>
      </c>
      <c r="F75">
        <v>0</v>
      </c>
      <c r="G75">
        <v>12</v>
      </c>
      <c r="H75">
        <v>0.372</v>
      </c>
      <c r="I75">
        <v>5.9</v>
      </c>
      <c r="J75" t="s">
        <v>160</v>
      </c>
      <c r="K75">
        <v>6.2</v>
      </c>
      <c r="L75" t="s">
        <v>160</v>
      </c>
      <c r="M75" s="70">
        <v>0.47016203703703702</v>
      </c>
      <c r="N75">
        <v>9.8000000000000007</v>
      </c>
      <c r="O75" t="s">
        <v>161</v>
      </c>
      <c r="P75" s="70">
        <v>0.46722222222222221</v>
      </c>
      <c r="Q75">
        <v>3.9</v>
      </c>
      <c r="R75" t="s">
        <v>160</v>
      </c>
      <c r="S75">
        <v>1.5</v>
      </c>
      <c r="T75">
        <v>44.9</v>
      </c>
      <c r="U75">
        <v>1209</v>
      </c>
      <c r="V75">
        <v>738032</v>
      </c>
      <c r="W75">
        <v>1230</v>
      </c>
      <c r="X75">
        <v>0.56200000000000006</v>
      </c>
      <c r="Y75">
        <v>18.23</v>
      </c>
      <c r="Z75" s="11">
        <f t="shared" si="163"/>
        <v>223.20000000000002</v>
      </c>
      <c r="AA75" s="11">
        <f t="shared" si="164"/>
        <v>10</v>
      </c>
      <c r="AB75" s="53">
        <f t="shared" si="165"/>
        <v>0.22452517930955912</v>
      </c>
      <c r="AC75" s="61" t="s">
        <v>204</v>
      </c>
    </row>
    <row r="76" spans="1:46">
      <c r="A76" s="11">
        <v>76</v>
      </c>
      <c r="B76" s="69">
        <v>44593</v>
      </c>
      <c r="C76" s="70">
        <v>0.47916666666666669</v>
      </c>
      <c r="D76">
        <v>13.6</v>
      </c>
      <c r="E76">
        <v>14.1</v>
      </c>
      <c r="F76">
        <v>0</v>
      </c>
      <c r="G76">
        <v>11.3</v>
      </c>
      <c r="H76">
        <v>0.222</v>
      </c>
      <c r="I76">
        <v>5.8</v>
      </c>
      <c r="J76" t="s">
        <v>160</v>
      </c>
      <c r="K76">
        <v>5.9</v>
      </c>
      <c r="L76" t="s">
        <v>160</v>
      </c>
      <c r="M76" s="70">
        <v>0.4722337962962963</v>
      </c>
      <c r="N76">
        <v>10.9</v>
      </c>
      <c r="O76" t="s">
        <v>161</v>
      </c>
      <c r="P76" s="70">
        <v>0.47545138888888888</v>
      </c>
      <c r="Q76">
        <v>7.3</v>
      </c>
      <c r="R76" t="s">
        <v>160</v>
      </c>
      <c r="S76">
        <v>1.6</v>
      </c>
      <c r="T76">
        <v>45.9</v>
      </c>
      <c r="U76">
        <v>305</v>
      </c>
      <c r="V76">
        <v>462304</v>
      </c>
      <c r="W76">
        <v>771</v>
      </c>
      <c r="X76">
        <v>0.56200000000000006</v>
      </c>
      <c r="Y76">
        <v>18.22</v>
      </c>
      <c r="Z76" s="11">
        <f t="shared" si="163"/>
        <v>133.20000000000002</v>
      </c>
      <c r="AA76" s="11">
        <f t="shared" si="164"/>
        <v>10</v>
      </c>
      <c r="AB76" s="53">
        <f t="shared" si="165"/>
        <v>0.22452517930955912</v>
      </c>
      <c r="AC76" s="61" t="s">
        <v>204</v>
      </c>
    </row>
    <row r="77" spans="1:46">
      <c r="A77" s="11">
        <v>77</v>
      </c>
      <c r="B77" s="69">
        <v>44593</v>
      </c>
      <c r="C77" s="70">
        <v>0.4861111111111111</v>
      </c>
      <c r="D77">
        <v>13.5</v>
      </c>
      <c r="E77">
        <v>13.7</v>
      </c>
      <c r="F77">
        <v>0</v>
      </c>
      <c r="G77">
        <v>10.1</v>
      </c>
      <c r="H77">
        <v>4.4999999999999998E-2</v>
      </c>
      <c r="I77">
        <v>5.4</v>
      </c>
      <c r="J77" t="s">
        <v>156</v>
      </c>
      <c r="K77">
        <v>5.8</v>
      </c>
      <c r="L77" t="s">
        <v>160</v>
      </c>
      <c r="M77" s="70">
        <v>0.48045138888888889</v>
      </c>
      <c r="N77">
        <v>10.1</v>
      </c>
      <c r="O77" t="s">
        <v>153</v>
      </c>
      <c r="P77" s="70">
        <v>0.48393518518518519</v>
      </c>
      <c r="Q77">
        <v>4.8</v>
      </c>
      <c r="R77" t="s">
        <v>160</v>
      </c>
      <c r="S77">
        <v>1.4</v>
      </c>
      <c r="T77">
        <v>50.1</v>
      </c>
      <c r="U77">
        <v>174</v>
      </c>
      <c r="V77">
        <v>115767</v>
      </c>
      <c r="W77">
        <v>193</v>
      </c>
      <c r="X77">
        <v>0.56200000000000006</v>
      </c>
      <c r="Y77">
        <v>18.190000000000001</v>
      </c>
      <c r="Z77" s="11">
        <f t="shared" si="163"/>
        <v>27.000000000000004</v>
      </c>
      <c r="AA77" s="11">
        <f t="shared" si="164"/>
        <v>0</v>
      </c>
      <c r="AB77" s="53">
        <f t="shared" si="165"/>
        <v>0.22452517930955912</v>
      </c>
      <c r="AC77" s="61" t="s">
        <v>204</v>
      </c>
    </row>
    <row r="78" spans="1:46">
      <c r="A78" s="11">
        <v>78</v>
      </c>
      <c r="B78" s="69">
        <v>44593</v>
      </c>
      <c r="C78" s="70">
        <v>0.49305555555555558</v>
      </c>
      <c r="D78">
        <v>13.1</v>
      </c>
      <c r="E78">
        <v>13.6</v>
      </c>
      <c r="F78">
        <v>0</v>
      </c>
      <c r="G78">
        <v>9.5</v>
      </c>
      <c r="H78">
        <v>0.04</v>
      </c>
      <c r="I78">
        <v>4.8</v>
      </c>
      <c r="J78" t="s">
        <v>160</v>
      </c>
      <c r="K78">
        <v>5.4</v>
      </c>
      <c r="L78" t="s">
        <v>156</v>
      </c>
      <c r="M78" s="70">
        <v>0.4861226851851852</v>
      </c>
      <c r="N78">
        <v>8.5</v>
      </c>
      <c r="O78" t="s">
        <v>161</v>
      </c>
      <c r="P78" s="70">
        <v>0.49175925925925923</v>
      </c>
      <c r="Q78">
        <v>4.5</v>
      </c>
      <c r="R78" t="s">
        <v>156</v>
      </c>
      <c r="S78">
        <v>1.3</v>
      </c>
      <c r="T78">
        <v>52.7</v>
      </c>
      <c r="U78">
        <v>133</v>
      </c>
      <c r="V78">
        <v>101240</v>
      </c>
      <c r="W78">
        <v>169</v>
      </c>
      <c r="X78">
        <v>0.56200000000000006</v>
      </c>
      <c r="Y78">
        <v>18.2</v>
      </c>
      <c r="Z78" s="11">
        <f t="shared" si="163"/>
        <v>24</v>
      </c>
      <c r="AA78" s="11">
        <f t="shared" si="164"/>
        <v>0</v>
      </c>
      <c r="AB78" s="53">
        <f t="shared" si="165"/>
        <v>0.22452517930955912</v>
      </c>
      <c r="AC78" s="61" t="s">
        <v>204</v>
      </c>
    </row>
    <row r="79" spans="1:46">
      <c r="A79" s="11">
        <v>79</v>
      </c>
      <c r="B79" s="69">
        <v>44593</v>
      </c>
      <c r="C79" s="70">
        <v>0.5</v>
      </c>
      <c r="D79">
        <v>12.4</v>
      </c>
      <c r="E79">
        <v>13.5</v>
      </c>
      <c r="F79">
        <v>0</v>
      </c>
      <c r="G79">
        <v>9</v>
      </c>
      <c r="H79">
        <v>2.8000000000000001E-2</v>
      </c>
      <c r="I79">
        <v>6.1</v>
      </c>
      <c r="J79" t="s">
        <v>160</v>
      </c>
      <c r="K79">
        <v>6.1</v>
      </c>
      <c r="L79" t="s">
        <v>160</v>
      </c>
      <c r="M79" s="70">
        <v>0.49966435185185182</v>
      </c>
      <c r="N79">
        <v>9.9</v>
      </c>
      <c r="O79" t="s">
        <v>161</v>
      </c>
      <c r="P79" s="70">
        <v>0.49626157407407406</v>
      </c>
      <c r="Q79">
        <v>4.5999999999999996</v>
      </c>
      <c r="R79" t="s">
        <v>161</v>
      </c>
      <c r="S79">
        <v>1.3</v>
      </c>
      <c r="T79">
        <v>54.9</v>
      </c>
      <c r="U79">
        <v>144</v>
      </c>
      <c r="V79">
        <v>74541</v>
      </c>
      <c r="W79">
        <v>124</v>
      </c>
      <c r="X79">
        <v>0.56200000000000006</v>
      </c>
      <c r="Y79">
        <v>18.170000000000002</v>
      </c>
      <c r="Z79" s="11">
        <f t="shared" si="163"/>
        <v>16.8</v>
      </c>
      <c r="AA79" s="11">
        <f t="shared" si="164"/>
        <v>0</v>
      </c>
      <c r="AB79" s="53">
        <f t="shared" si="165"/>
        <v>0.22452517930955912</v>
      </c>
      <c r="AC79" s="61" t="s">
        <v>204</v>
      </c>
      <c r="AE79" s="11">
        <f t="shared" ref="AE79" si="182">SUM(F79:F84)</f>
        <v>0</v>
      </c>
      <c r="AF79" s="11">
        <f t="shared" ref="AF79" si="183">AVERAGE(AB79:AB84)</f>
        <v>0.22434689428517818</v>
      </c>
      <c r="AG79" s="11">
        <f t="shared" ref="AG79" si="184">AVERAGE(G79:G84)</f>
        <v>8.6833333333333318</v>
      </c>
      <c r="AH79" s="11" t="e">
        <f t="shared" ref="AH79" si="185">AVERAGE(AC79:AC84)</f>
        <v>#DIV/0!</v>
      </c>
      <c r="AI79" s="11">
        <f t="shared" ref="AI79" si="186">AVERAGE(T79:T84)</f>
        <v>63.133333333333347</v>
      </c>
      <c r="AJ79" s="11">
        <f t="shared" ref="AJ79" si="187">SUMIF(H79:H84,"&gt;0",H79:H84)</f>
        <v>0.33999999999999997</v>
      </c>
      <c r="AK79" s="17">
        <f t="shared" ref="AK79" si="188">SUM(AA79:AA84)/60</f>
        <v>0</v>
      </c>
      <c r="AL79" s="17">
        <f t="shared" ref="AL79" si="189">SUM(V79:V84)</f>
        <v>794117</v>
      </c>
      <c r="AM79" s="17">
        <f t="shared" ref="AM79" si="190">AVERAGE(W79:W84)</f>
        <v>220.33333333333334</v>
      </c>
      <c r="AN79" s="11">
        <f t="shared" ref="AN79" si="191">AVERAGE(I79:I84)</f>
        <v>5.8000000000000007</v>
      </c>
      <c r="AO79" s="11">
        <f t="shared" ref="AO79" si="192">MAX(K79:K84)</f>
        <v>6.5</v>
      </c>
      <c r="AP79" s="13" t="str">
        <f t="shared" ref="AP79" ca="1" si="193">INDIRECT(ADDRESS(MATCH(AO79,K79:K84,0)+A79-1,12))</f>
        <v>WSW</v>
      </c>
      <c r="AQ79" s="13">
        <f t="shared" ref="AQ79" ca="1" si="194">INDIRECT(ADDRESS(MATCH(AO79,K79:K84,0)+A79-1,13))</f>
        <v>0.53172453703703704</v>
      </c>
      <c r="AR79" s="11">
        <f t="shared" ref="AR79" si="195">MAX(N79:N84)</f>
        <v>10.8</v>
      </c>
      <c r="AS79" s="13" t="str">
        <f t="shared" ref="AS79" ca="1" si="196">INDIRECT(ADDRESS(MATCH(AR79,N79:N84,0)+A79-1,15))</f>
        <v>SW</v>
      </c>
      <c r="AT79" s="13">
        <f t="shared" ref="AT79" ca="1" si="197">INDIRECT(ADDRESS(MATCH(AR79,N79:N84,0)+A79-1,16))</f>
        <v>0.50775462962962969</v>
      </c>
    </row>
    <row r="80" spans="1:46">
      <c r="A80" s="11">
        <v>80</v>
      </c>
      <c r="B80" s="69">
        <v>44593</v>
      </c>
      <c r="C80" s="70">
        <v>0.50694444444444442</v>
      </c>
      <c r="D80">
        <v>11.8</v>
      </c>
      <c r="E80">
        <v>14.2</v>
      </c>
      <c r="F80">
        <v>0</v>
      </c>
      <c r="G80">
        <v>9.3000000000000007</v>
      </c>
      <c r="H80">
        <v>0.123</v>
      </c>
      <c r="I80">
        <v>5.0999999999999996</v>
      </c>
      <c r="J80" t="s">
        <v>160</v>
      </c>
      <c r="K80">
        <v>6.1</v>
      </c>
      <c r="L80" t="s">
        <v>160</v>
      </c>
      <c r="M80" s="70">
        <v>0.50001157407407404</v>
      </c>
      <c r="N80">
        <v>9.6</v>
      </c>
      <c r="O80" t="s">
        <v>160</v>
      </c>
      <c r="P80" s="70">
        <v>0.50687499999999996</v>
      </c>
      <c r="Q80">
        <v>7.9</v>
      </c>
      <c r="R80" t="s">
        <v>160</v>
      </c>
      <c r="S80">
        <v>1.4</v>
      </c>
      <c r="T80">
        <v>58</v>
      </c>
      <c r="U80">
        <v>433</v>
      </c>
      <c r="V80">
        <v>257653</v>
      </c>
      <c r="W80">
        <v>429</v>
      </c>
      <c r="X80">
        <v>0.56200000000000006</v>
      </c>
      <c r="Y80">
        <v>18.21</v>
      </c>
      <c r="Z80" s="11">
        <f t="shared" si="163"/>
        <v>73.800000000000011</v>
      </c>
      <c r="AA80" s="11">
        <f t="shared" si="164"/>
        <v>0</v>
      </c>
      <c r="AB80" s="53">
        <f t="shared" si="165"/>
        <v>0.22452517930955912</v>
      </c>
      <c r="AC80" s="61" t="s">
        <v>204</v>
      </c>
    </row>
    <row r="81" spans="1:46">
      <c r="A81" s="11">
        <v>81</v>
      </c>
      <c r="B81" s="69">
        <v>44593</v>
      </c>
      <c r="C81" s="70">
        <v>0.51388888888888895</v>
      </c>
      <c r="D81">
        <v>11.3</v>
      </c>
      <c r="E81">
        <v>13.6</v>
      </c>
      <c r="F81">
        <v>0</v>
      </c>
      <c r="G81">
        <v>9</v>
      </c>
      <c r="H81">
        <v>7.2999999999999995E-2</v>
      </c>
      <c r="I81">
        <v>5.9</v>
      </c>
      <c r="J81" t="s">
        <v>160</v>
      </c>
      <c r="K81">
        <v>5.9</v>
      </c>
      <c r="L81" t="s">
        <v>160</v>
      </c>
      <c r="M81" s="70">
        <v>0.51378472222222216</v>
      </c>
      <c r="N81">
        <v>10.8</v>
      </c>
      <c r="O81" t="s">
        <v>160</v>
      </c>
      <c r="P81" s="70">
        <v>0.50775462962962969</v>
      </c>
      <c r="Q81">
        <v>5</v>
      </c>
      <c r="R81" t="s">
        <v>160</v>
      </c>
      <c r="S81">
        <v>1.8</v>
      </c>
      <c r="T81">
        <v>61.5</v>
      </c>
      <c r="U81">
        <v>114</v>
      </c>
      <c r="V81">
        <v>171221</v>
      </c>
      <c r="W81">
        <v>285</v>
      </c>
      <c r="X81">
        <v>0.56200000000000006</v>
      </c>
      <c r="Y81">
        <v>18.11</v>
      </c>
      <c r="Z81" s="11">
        <f t="shared" si="163"/>
        <v>43.79999999999999</v>
      </c>
      <c r="AA81" s="11">
        <f t="shared" si="164"/>
        <v>0</v>
      </c>
      <c r="AB81" s="53">
        <f t="shared" si="165"/>
        <v>0.22452517930955912</v>
      </c>
      <c r="AC81" s="61" t="s">
        <v>204</v>
      </c>
    </row>
    <row r="82" spans="1:46">
      <c r="A82" s="11">
        <v>82</v>
      </c>
      <c r="B82" s="69">
        <v>44593</v>
      </c>
      <c r="C82" s="70">
        <v>0.52083333333333337</v>
      </c>
      <c r="D82">
        <v>10.9</v>
      </c>
      <c r="E82">
        <v>13.4</v>
      </c>
      <c r="F82">
        <v>0</v>
      </c>
      <c r="G82">
        <v>8.6999999999999993</v>
      </c>
      <c r="H82">
        <v>0.02</v>
      </c>
      <c r="I82">
        <v>5.3</v>
      </c>
      <c r="J82" t="s">
        <v>160</v>
      </c>
      <c r="K82">
        <v>5.9</v>
      </c>
      <c r="L82" t="s">
        <v>160</v>
      </c>
      <c r="M82" s="70">
        <v>0.51390046296296299</v>
      </c>
      <c r="N82">
        <v>10.199999999999999</v>
      </c>
      <c r="O82" t="s">
        <v>160</v>
      </c>
      <c r="P82" s="70">
        <v>0.5184375</v>
      </c>
      <c r="Q82">
        <v>3.9</v>
      </c>
      <c r="R82" t="s">
        <v>161</v>
      </c>
      <c r="S82">
        <v>1.5</v>
      </c>
      <c r="T82">
        <v>63.2</v>
      </c>
      <c r="U82">
        <v>102</v>
      </c>
      <c r="V82">
        <v>57355</v>
      </c>
      <c r="W82">
        <v>96</v>
      </c>
      <c r="X82">
        <v>0.56200000000000006</v>
      </c>
      <c r="Y82">
        <v>18.14</v>
      </c>
      <c r="Z82" s="11">
        <f t="shared" si="163"/>
        <v>12</v>
      </c>
      <c r="AA82" s="11">
        <f t="shared" si="164"/>
        <v>0</v>
      </c>
      <c r="AB82" s="53">
        <f t="shared" si="165"/>
        <v>0.22452517930955912</v>
      </c>
      <c r="AC82" s="61" t="s">
        <v>204</v>
      </c>
    </row>
    <row r="83" spans="1:46">
      <c r="A83" s="11">
        <v>83</v>
      </c>
      <c r="B83" s="69">
        <v>44593</v>
      </c>
      <c r="C83" s="70">
        <v>0.52777777777777779</v>
      </c>
      <c r="D83">
        <v>10.5</v>
      </c>
      <c r="E83">
        <v>13.4</v>
      </c>
      <c r="F83">
        <v>0</v>
      </c>
      <c r="G83">
        <v>8.3000000000000007</v>
      </c>
      <c r="H83">
        <v>2.1000000000000001E-2</v>
      </c>
      <c r="I83">
        <v>6.2</v>
      </c>
      <c r="J83" t="s">
        <v>161</v>
      </c>
      <c r="K83">
        <v>6.3</v>
      </c>
      <c r="L83" t="s">
        <v>161</v>
      </c>
      <c r="M83" s="70">
        <v>0.52736111111111106</v>
      </c>
      <c r="N83">
        <v>10.6</v>
      </c>
      <c r="O83" t="s">
        <v>161</v>
      </c>
      <c r="P83" s="70">
        <v>0.52550925925925929</v>
      </c>
      <c r="Q83">
        <v>6.1</v>
      </c>
      <c r="R83" t="s">
        <v>158</v>
      </c>
      <c r="S83">
        <v>1.6</v>
      </c>
      <c r="T83">
        <v>67.599999999999994</v>
      </c>
      <c r="U83">
        <v>137</v>
      </c>
      <c r="V83">
        <v>60884</v>
      </c>
      <c r="W83">
        <v>101</v>
      </c>
      <c r="X83">
        <v>0.56100000000000005</v>
      </c>
      <c r="Y83">
        <v>18.16</v>
      </c>
      <c r="Z83" s="11">
        <f t="shared" si="163"/>
        <v>12.6</v>
      </c>
      <c r="AA83" s="11">
        <f t="shared" si="164"/>
        <v>0</v>
      </c>
      <c r="AB83" s="53">
        <f t="shared" si="165"/>
        <v>0.22399032423641635</v>
      </c>
      <c r="AC83" s="61" t="s">
        <v>204</v>
      </c>
    </row>
    <row r="84" spans="1:46">
      <c r="A84" s="11">
        <v>84</v>
      </c>
      <c r="B84" s="69">
        <v>44593</v>
      </c>
      <c r="C84" s="70">
        <v>0.53472222222222221</v>
      </c>
      <c r="D84">
        <v>10</v>
      </c>
      <c r="E84">
        <v>14.2</v>
      </c>
      <c r="F84">
        <v>0</v>
      </c>
      <c r="G84">
        <v>7.8</v>
      </c>
      <c r="H84">
        <v>7.4999999999999997E-2</v>
      </c>
      <c r="I84">
        <v>6.2</v>
      </c>
      <c r="J84" t="s">
        <v>160</v>
      </c>
      <c r="K84">
        <v>6.5</v>
      </c>
      <c r="L84" t="s">
        <v>161</v>
      </c>
      <c r="M84" s="70">
        <v>0.53172453703703704</v>
      </c>
      <c r="N84">
        <v>10.1</v>
      </c>
      <c r="O84" t="s">
        <v>161</v>
      </c>
      <c r="P84" s="70">
        <v>0.52893518518518523</v>
      </c>
      <c r="Q84">
        <v>4.8</v>
      </c>
      <c r="R84" t="s">
        <v>160</v>
      </c>
      <c r="S84">
        <v>1.6</v>
      </c>
      <c r="T84">
        <v>73.599999999999994</v>
      </c>
      <c r="U84">
        <v>380</v>
      </c>
      <c r="V84">
        <v>172463</v>
      </c>
      <c r="W84">
        <v>287</v>
      </c>
      <c r="X84">
        <v>0.56100000000000005</v>
      </c>
      <c r="Y84">
        <v>18.149999999999999</v>
      </c>
      <c r="Z84" s="11">
        <f t="shared" si="163"/>
        <v>45.000000000000007</v>
      </c>
      <c r="AA84" s="11">
        <f t="shared" si="164"/>
        <v>0</v>
      </c>
      <c r="AB84" s="53">
        <f t="shared" si="165"/>
        <v>0.22399032423641635</v>
      </c>
      <c r="AC84" s="61" t="s">
        <v>204</v>
      </c>
    </row>
    <row r="85" spans="1:46">
      <c r="A85" s="11">
        <v>85</v>
      </c>
      <c r="B85" s="69">
        <v>44593</v>
      </c>
      <c r="C85" s="70">
        <v>0.54166666666666663</v>
      </c>
      <c r="D85">
        <v>9.6</v>
      </c>
      <c r="E85">
        <v>13.6</v>
      </c>
      <c r="F85">
        <v>0</v>
      </c>
      <c r="G85">
        <v>7.7</v>
      </c>
      <c r="H85">
        <v>6.8000000000000005E-2</v>
      </c>
      <c r="I85">
        <v>5.7</v>
      </c>
      <c r="J85" t="s">
        <v>161</v>
      </c>
      <c r="K85">
        <v>6.2</v>
      </c>
      <c r="L85" t="s">
        <v>160</v>
      </c>
      <c r="M85" s="70">
        <v>0.53473379629629625</v>
      </c>
      <c r="N85">
        <v>9.6</v>
      </c>
      <c r="O85" t="s">
        <v>160</v>
      </c>
      <c r="P85" s="70">
        <v>0.53607638888888887</v>
      </c>
      <c r="Q85">
        <v>3.1</v>
      </c>
      <c r="R85" t="s">
        <v>161</v>
      </c>
      <c r="S85">
        <v>1.4</v>
      </c>
      <c r="T85">
        <v>73.8</v>
      </c>
      <c r="U85">
        <v>165</v>
      </c>
      <c r="V85">
        <v>151340</v>
      </c>
      <c r="W85">
        <v>252</v>
      </c>
      <c r="X85">
        <v>0.56200000000000006</v>
      </c>
      <c r="Y85">
        <v>18.02</v>
      </c>
      <c r="Z85" s="11">
        <f t="shared" si="163"/>
        <v>40.800000000000004</v>
      </c>
      <c r="AA85" s="11">
        <f t="shared" si="164"/>
        <v>0</v>
      </c>
      <c r="AB85" s="53">
        <f t="shared" si="165"/>
        <v>0.22452517930955912</v>
      </c>
      <c r="AC85" s="61" t="s">
        <v>204</v>
      </c>
      <c r="AE85" s="11">
        <f t="shared" ref="AE85" si="198">SUM(F85:F90)</f>
        <v>0</v>
      </c>
      <c r="AF85" s="11">
        <f t="shared" ref="AF85" si="199">AVERAGE(AB85:AB90)</f>
        <v>0.22443603679736865</v>
      </c>
      <c r="AG85" s="11">
        <f t="shared" ref="AG85" si="200">AVERAGE(G85:G90)</f>
        <v>8.5499999999999989</v>
      </c>
      <c r="AH85" s="11" t="e">
        <f t="shared" ref="AH85" si="201">AVERAGE(AC85:AC90)</f>
        <v>#DIV/0!</v>
      </c>
      <c r="AI85" s="11">
        <f t="shared" ref="AI85" si="202">AVERAGE(T85:T90)</f>
        <v>70.050000000000011</v>
      </c>
      <c r="AJ85" s="11">
        <f t="shared" ref="AJ85" si="203">SUMIF(H85:H90,"&gt;0",H85:H90)</f>
        <v>0.71900000000000008</v>
      </c>
      <c r="AK85" s="17">
        <f t="shared" ref="AK85" si="204">SUM(AA85:AA90)/60</f>
        <v>0.16666666666666666</v>
      </c>
      <c r="AL85" s="17">
        <f t="shared" ref="AL85" si="205">SUM(V85:V90)</f>
        <v>1498173</v>
      </c>
      <c r="AM85" s="17">
        <f t="shared" ref="AM85" si="206">AVERAGE(W85:W90)</f>
        <v>416</v>
      </c>
      <c r="AN85" s="11">
        <f t="shared" ref="AN85" si="207">AVERAGE(I85:I90)</f>
        <v>5.3666666666666663</v>
      </c>
      <c r="AO85" s="11">
        <f t="shared" ref="AO85" si="208">MAX(K85:K90)</f>
        <v>6.2</v>
      </c>
      <c r="AP85" s="13" t="str">
        <f t="shared" ref="AP85" ca="1" si="209">INDIRECT(ADDRESS(MATCH(AO85,K85:K90,0)+A85-1,12))</f>
        <v>SW</v>
      </c>
      <c r="AQ85" s="13">
        <f t="shared" ref="AQ85" ca="1" si="210">INDIRECT(ADDRESS(MATCH(AO85,K85:K90,0)+A85-1,13))</f>
        <v>0.53473379629629625</v>
      </c>
      <c r="AR85" s="11">
        <f t="shared" ref="AR85" si="211">MAX(N85:N90)</f>
        <v>9.6999999999999993</v>
      </c>
      <c r="AS85" s="13" t="str">
        <f t="shared" ref="AS85" ca="1" si="212">INDIRECT(ADDRESS(MATCH(AR85,N85:N90,0)+A85-1,15))</f>
        <v>W</v>
      </c>
      <c r="AT85" s="13">
        <f t="shared" ref="AT85" ca="1" si="213">INDIRECT(ADDRESS(MATCH(AR85,N85:N90,0)+A85-1,16))</f>
        <v>0.5640856481481481</v>
      </c>
    </row>
    <row r="86" spans="1:46">
      <c r="A86" s="11">
        <v>86</v>
      </c>
      <c r="B86" s="69">
        <v>44593</v>
      </c>
      <c r="C86" s="70">
        <v>0.54861111111111105</v>
      </c>
      <c r="D86">
        <v>9.3000000000000007</v>
      </c>
      <c r="E86">
        <v>14.2</v>
      </c>
      <c r="F86">
        <v>0</v>
      </c>
      <c r="G86">
        <v>8.1</v>
      </c>
      <c r="H86">
        <v>0.16500000000000001</v>
      </c>
      <c r="I86">
        <v>5</v>
      </c>
      <c r="J86" t="s">
        <v>160</v>
      </c>
      <c r="K86">
        <v>5.7</v>
      </c>
      <c r="L86" t="s">
        <v>161</v>
      </c>
      <c r="M86" s="70">
        <v>0.54167824074074067</v>
      </c>
      <c r="N86">
        <v>9</v>
      </c>
      <c r="O86" t="s">
        <v>160</v>
      </c>
      <c r="P86" s="70">
        <v>0.54375000000000007</v>
      </c>
      <c r="Q86">
        <v>3.3</v>
      </c>
      <c r="R86" t="s">
        <v>156</v>
      </c>
      <c r="S86">
        <v>1.3</v>
      </c>
      <c r="T86">
        <v>77.400000000000006</v>
      </c>
      <c r="U86">
        <v>1094</v>
      </c>
      <c r="V86">
        <v>334941</v>
      </c>
      <c r="W86">
        <v>558</v>
      </c>
      <c r="X86">
        <v>0.56200000000000006</v>
      </c>
      <c r="Y86">
        <v>18.12</v>
      </c>
      <c r="Z86" s="11">
        <f t="shared" si="163"/>
        <v>99</v>
      </c>
      <c r="AA86" s="11">
        <f t="shared" si="164"/>
        <v>0</v>
      </c>
      <c r="AB86" s="53">
        <f t="shared" si="165"/>
        <v>0.22452517930955912</v>
      </c>
      <c r="AC86" s="61" t="s">
        <v>204</v>
      </c>
    </row>
    <row r="87" spans="1:46">
      <c r="A87" s="11">
        <v>87</v>
      </c>
      <c r="B87" s="69">
        <v>44593</v>
      </c>
      <c r="C87" s="70">
        <v>0.55555555555555558</v>
      </c>
      <c r="D87">
        <v>9.3000000000000007</v>
      </c>
      <c r="E87">
        <v>14.2</v>
      </c>
      <c r="F87">
        <v>0</v>
      </c>
      <c r="G87">
        <v>9.6</v>
      </c>
      <c r="H87">
        <v>0.27900000000000003</v>
      </c>
      <c r="I87">
        <v>4.3</v>
      </c>
      <c r="J87" t="s">
        <v>160</v>
      </c>
      <c r="K87">
        <v>5</v>
      </c>
      <c r="L87" t="s">
        <v>160</v>
      </c>
      <c r="M87" s="70">
        <v>0.54879629629629634</v>
      </c>
      <c r="N87">
        <v>8.4</v>
      </c>
      <c r="O87" t="s">
        <v>160</v>
      </c>
      <c r="P87" s="70">
        <v>0.55387731481481484</v>
      </c>
      <c r="Q87">
        <v>3.5</v>
      </c>
      <c r="R87" t="s">
        <v>156</v>
      </c>
      <c r="S87">
        <v>1.3</v>
      </c>
      <c r="T87">
        <v>70.3</v>
      </c>
      <c r="U87">
        <v>543</v>
      </c>
      <c r="V87">
        <v>533332</v>
      </c>
      <c r="W87">
        <v>889</v>
      </c>
      <c r="X87">
        <v>0.56200000000000006</v>
      </c>
      <c r="Y87">
        <v>18.09</v>
      </c>
      <c r="Z87" s="11">
        <f t="shared" si="163"/>
        <v>167.40000000000003</v>
      </c>
      <c r="AA87" s="11">
        <f t="shared" si="164"/>
        <v>10</v>
      </c>
      <c r="AB87" s="53">
        <f t="shared" si="165"/>
        <v>0.22452517930955912</v>
      </c>
      <c r="AC87" s="61" t="s">
        <v>204</v>
      </c>
    </row>
    <row r="88" spans="1:46">
      <c r="A88" s="11">
        <v>88</v>
      </c>
      <c r="B88" s="69">
        <v>44593</v>
      </c>
      <c r="C88" s="70">
        <v>0.5625</v>
      </c>
      <c r="D88">
        <v>9.4</v>
      </c>
      <c r="E88">
        <v>14.2</v>
      </c>
      <c r="F88">
        <v>0</v>
      </c>
      <c r="G88">
        <v>9.1999999999999993</v>
      </c>
      <c r="H88">
        <v>0.111</v>
      </c>
      <c r="I88">
        <v>5.4</v>
      </c>
      <c r="J88" t="s">
        <v>160</v>
      </c>
      <c r="K88">
        <v>5.4</v>
      </c>
      <c r="L88" t="s">
        <v>160</v>
      </c>
      <c r="M88" s="70">
        <v>0.5625</v>
      </c>
      <c r="N88">
        <v>9.5</v>
      </c>
      <c r="O88" t="s">
        <v>161</v>
      </c>
      <c r="P88" s="70">
        <v>0.55765046296296295</v>
      </c>
      <c r="Q88">
        <v>3.7</v>
      </c>
      <c r="R88" t="s">
        <v>161</v>
      </c>
      <c r="S88">
        <v>1.5</v>
      </c>
      <c r="T88">
        <v>64.099999999999994</v>
      </c>
      <c r="U88">
        <v>254</v>
      </c>
      <c r="V88">
        <v>244727</v>
      </c>
      <c r="W88">
        <v>408</v>
      </c>
      <c r="X88">
        <v>0.56200000000000006</v>
      </c>
      <c r="Y88">
        <v>18.09</v>
      </c>
      <c r="Z88" s="11">
        <f t="shared" si="163"/>
        <v>66.600000000000009</v>
      </c>
      <c r="AA88" s="11">
        <f t="shared" si="164"/>
        <v>0</v>
      </c>
      <c r="AB88" s="53">
        <f t="shared" si="165"/>
        <v>0.22452517930955912</v>
      </c>
      <c r="AC88" s="61" t="s">
        <v>204</v>
      </c>
    </row>
    <row r="89" spans="1:46">
      <c r="A89" s="11">
        <v>89</v>
      </c>
      <c r="B89" s="69">
        <v>44593</v>
      </c>
      <c r="C89" s="70">
        <v>0.56944444444444442</v>
      </c>
      <c r="D89">
        <v>9.5</v>
      </c>
      <c r="E89">
        <v>13.6</v>
      </c>
      <c r="F89">
        <v>0</v>
      </c>
      <c r="G89">
        <v>8.8000000000000007</v>
      </c>
      <c r="H89">
        <v>0.05</v>
      </c>
      <c r="I89">
        <v>5.9</v>
      </c>
      <c r="J89" t="s">
        <v>154</v>
      </c>
      <c r="K89">
        <v>5.9</v>
      </c>
      <c r="L89" t="s">
        <v>154</v>
      </c>
      <c r="M89" s="70">
        <v>0.56944444444444442</v>
      </c>
      <c r="N89">
        <v>9.6999999999999993</v>
      </c>
      <c r="O89" t="s">
        <v>154</v>
      </c>
      <c r="P89" s="70">
        <v>0.5640856481481481</v>
      </c>
      <c r="Q89">
        <v>4.3</v>
      </c>
      <c r="R89" t="s">
        <v>158</v>
      </c>
      <c r="S89">
        <v>1.4</v>
      </c>
      <c r="T89">
        <v>65.3</v>
      </c>
      <c r="U89">
        <v>129</v>
      </c>
      <c r="V89">
        <v>118944</v>
      </c>
      <c r="W89">
        <v>198</v>
      </c>
      <c r="X89">
        <v>0.56100000000000005</v>
      </c>
      <c r="Y89">
        <v>17.97</v>
      </c>
      <c r="Z89" s="11">
        <f t="shared" si="163"/>
        <v>30.000000000000007</v>
      </c>
      <c r="AA89" s="11">
        <f t="shared" si="164"/>
        <v>0</v>
      </c>
      <c r="AB89" s="53">
        <f t="shared" si="165"/>
        <v>0.22399032423641635</v>
      </c>
      <c r="AC89" s="61" t="s">
        <v>204</v>
      </c>
    </row>
    <row r="90" spans="1:46">
      <c r="A90" s="11">
        <v>90</v>
      </c>
      <c r="B90" s="69">
        <v>44593</v>
      </c>
      <c r="C90" s="70">
        <v>0.57638888888888895</v>
      </c>
      <c r="D90">
        <v>9.5</v>
      </c>
      <c r="E90">
        <v>14.2</v>
      </c>
      <c r="F90">
        <v>0</v>
      </c>
      <c r="G90">
        <v>7.9</v>
      </c>
      <c r="H90">
        <v>4.5999999999999999E-2</v>
      </c>
      <c r="I90">
        <v>5.9</v>
      </c>
      <c r="J90" t="s">
        <v>154</v>
      </c>
      <c r="K90">
        <v>5.9</v>
      </c>
      <c r="L90" t="s">
        <v>154</v>
      </c>
      <c r="M90" s="70">
        <v>0.57638888888888895</v>
      </c>
      <c r="N90">
        <v>9.6999999999999993</v>
      </c>
      <c r="O90" t="s">
        <v>154</v>
      </c>
      <c r="P90" s="70">
        <v>0.57239583333333333</v>
      </c>
      <c r="Q90">
        <v>7.2</v>
      </c>
      <c r="R90" t="s">
        <v>154</v>
      </c>
      <c r="S90">
        <v>1.6</v>
      </c>
      <c r="T90">
        <v>69.400000000000006</v>
      </c>
      <c r="U90">
        <v>145</v>
      </c>
      <c r="V90">
        <v>114889</v>
      </c>
      <c r="W90">
        <v>191</v>
      </c>
      <c r="X90">
        <v>0.56200000000000006</v>
      </c>
      <c r="Y90">
        <v>18.09</v>
      </c>
      <c r="Z90" s="11">
        <f t="shared" si="163"/>
        <v>27.599999999999998</v>
      </c>
      <c r="AA90" s="11">
        <f t="shared" si="164"/>
        <v>0</v>
      </c>
      <c r="AB90" s="53">
        <f t="shared" si="165"/>
        <v>0.22452517930955912</v>
      </c>
      <c r="AC90" s="61" t="s">
        <v>204</v>
      </c>
    </row>
    <row r="91" spans="1:46">
      <c r="A91" s="11">
        <v>91</v>
      </c>
      <c r="B91" s="69">
        <v>44593</v>
      </c>
      <c r="C91" s="70">
        <v>0.58333333333333337</v>
      </c>
      <c r="D91">
        <v>9.1999999999999993</v>
      </c>
      <c r="E91">
        <v>14.2</v>
      </c>
      <c r="F91">
        <v>0</v>
      </c>
      <c r="G91">
        <v>8</v>
      </c>
      <c r="H91">
        <v>0.13600000000000001</v>
      </c>
      <c r="I91">
        <v>6</v>
      </c>
      <c r="J91" t="s">
        <v>161</v>
      </c>
      <c r="K91">
        <v>6.5</v>
      </c>
      <c r="L91" t="s">
        <v>154</v>
      </c>
      <c r="M91" s="70">
        <v>0.57899305555555558</v>
      </c>
      <c r="N91">
        <v>10</v>
      </c>
      <c r="O91" t="s">
        <v>154</v>
      </c>
      <c r="P91" s="70">
        <v>0.577662037037037</v>
      </c>
      <c r="Q91">
        <v>4.3</v>
      </c>
      <c r="R91" t="s">
        <v>161</v>
      </c>
      <c r="S91">
        <v>1.4</v>
      </c>
      <c r="T91">
        <v>68.599999999999994</v>
      </c>
      <c r="U91">
        <v>569</v>
      </c>
      <c r="V91">
        <v>276345</v>
      </c>
      <c r="W91">
        <v>461</v>
      </c>
      <c r="X91">
        <v>0.56200000000000006</v>
      </c>
      <c r="Y91">
        <v>18.059999999999999</v>
      </c>
      <c r="Z91" s="11">
        <f t="shared" si="163"/>
        <v>81.600000000000009</v>
      </c>
      <c r="AA91" s="11">
        <f t="shared" si="164"/>
        <v>0</v>
      </c>
      <c r="AB91" s="53">
        <f t="shared" si="165"/>
        <v>0.22452517930955912</v>
      </c>
      <c r="AC91" s="61" t="s">
        <v>204</v>
      </c>
      <c r="AE91" s="11">
        <f t="shared" ref="AE91" si="214">SUM(F91:F96)</f>
        <v>0</v>
      </c>
      <c r="AF91" s="11">
        <f t="shared" ref="AF91" si="215">AVERAGE(AB91:AB96)</f>
        <v>0.22443603679736865</v>
      </c>
      <c r="AG91" s="11">
        <f t="shared" ref="AG91" si="216">AVERAGE(G91:G96)</f>
        <v>9.7333333333333343</v>
      </c>
      <c r="AH91" s="11" t="e">
        <f t="shared" ref="AH91" si="217">AVERAGE(AC91:AC96)</f>
        <v>#DIV/0!</v>
      </c>
      <c r="AI91" s="11">
        <f t="shared" ref="AI91" si="218">AVERAGE(T91:T96)</f>
        <v>56.56666666666667</v>
      </c>
      <c r="AJ91" s="11">
        <f t="shared" ref="AJ91" si="219">SUMIF(H91:H96,"&gt;0",H91:H96)</f>
        <v>1.2609999999999999</v>
      </c>
      <c r="AK91" s="17">
        <f t="shared" ref="AK91" si="220">SUM(AA91:AA96)/60</f>
        <v>0.5</v>
      </c>
      <c r="AL91" s="17">
        <f t="shared" ref="AL91" si="221">SUM(V91:V96)</f>
        <v>2476172</v>
      </c>
      <c r="AM91" s="17">
        <f t="shared" ref="AM91" si="222">AVERAGE(W91:W96)</f>
        <v>687.83333333333337</v>
      </c>
      <c r="AN91" s="11">
        <f t="shared" ref="AN91" si="223">AVERAGE(I91:I96)</f>
        <v>6.1500000000000012</v>
      </c>
      <c r="AO91" s="11">
        <f t="shared" ref="AO91" si="224">MAX(K91:K96)</f>
        <v>7.1</v>
      </c>
      <c r="AP91" s="13" t="str">
        <f t="shared" ref="AP91" ca="1" si="225">INDIRECT(ADDRESS(MATCH(AO91,K91:K96,0)+A91-1,12))</f>
        <v>WSW</v>
      </c>
      <c r="AQ91" s="13">
        <f t="shared" ref="AQ91" ca="1" si="226">INDIRECT(ADDRESS(MATCH(AO91,K91:K96,0)+A91-1,13))</f>
        <v>0.59347222222222229</v>
      </c>
      <c r="AR91" s="11">
        <f t="shared" ref="AR91" si="227">MAX(N91:N96)</f>
        <v>12.9</v>
      </c>
      <c r="AS91" s="13" t="str">
        <f t="shared" ref="AS91" ca="1" si="228">INDIRECT(ADDRESS(MATCH(AR91,N91:N96,0)+A91-1,15))</f>
        <v>SW</v>
      </c>
      <c r="AT91" s="13">
        <f t="shared" ref="AT91" ca="1" si="229">INDIRECT(ADDRESS(MATCH(AR91,N91:N96,0)+A91-1,16))</f>
        <v>0.61457175925925933</v>
      </c>
    </row>
    <row r="92" spans="1:46">
      <c r="A92" s="11">
        <v>92</v>
      </c>
      <c r="B92" s="69">
        <v>44593</v>
      </c>
      <c r="C92" s="70">
        <v>0.59027777777777779</v>
      </c>
      <c r="D92">
        <v>9.1999999999999993</v>
      </c>
      <c r="E92">
        <v>14.2</v>
      </c>
      <c r="F92">
        <v>0</v>
      </c>
      <c r="G92">
        <v>9.5</v>
      </c>
      <c r="H92">
        <v>0.312</v>
      </c>
      <c r="I92">
        <v>6.5</v>
      </c>
      <c r="J92" t="s">
        <v>161</v>
      </c>
      <c r="K92">
        <v>6.5</v>
      </c>
      <c r="L92" t="s">
        <v>161</v>
      </c>
      <c r="M92" s="70">
        <v>0.58930555555555553</v>
      </c>
      <c r="N92">
        <v>10.4</v>
      </c>
      <c r="O92" t="s">
        <v>161</v>
      </c>
      <c r="P92" s="70">
        <v>0.58864583333333331</v>
      </c>
      <c r="Q92">
        <v>6</v>
      </c>
      <c r="R92" t="s">
        <v>156</v>
      </c>
      <c r="S92">
        <v>1.6</v>
      </c>
      <c r="T92">
        <v>59</v>
      </c>
      <c r="U92">
        <v>963</v>
      </c>
      <c r="V92">
        <v>588177</v>
      </c>
      <c r="W92">
        <v>980</v>
      </c>
      <c r="X92">
        <v>0.56200000000000006</v>
      </c>
      <c r="Y92">
        <v>18.07</v>
      </c>
      <c r="Z92" s="11">
        <f t="shared" si="163"/>
        <v>187.20000000000002</v>
      </c>
      <c r="AA92" s="11">
        <f t="shared" si="164"/>
        <v>10</v>
      </c>
      <c r="AB92" s="53">
        <f t="shared" si="165"/>
        <v>0.22452517930955912</v>
      </c>
      <c r="AC92" s="61" t="s">
        <v>204</v>
      </c>
    </row>
    <row r="93" spans="1:46">
      <c r="A93" s="11">
        <v>93</v>
      </c>
      <c r="B93" s="69">
        <v>44593</v>
      </c>
      <c r="C93" s="70">
        <v>0.59722222222222221</v>
      </c>
      <c r="D93">
        <v>9.4</v>
      </c>
      <c r="E93">
        <v>14.2</v>
      </c>
      <c r="F93">
        <v>0</v>
      </c>
      <c r="G93">
        <v>10.1</v>
      </c>
      <c r="H93">
        <v>0.28499999999999998</v>
      </c>
      <c r="I93">
        <v>6.8</v>
      </c>
      <c r="J93" t="s">
        <v>161</v>
      </c>
      <c r="K93">
        <v>7.1</v>
      </c>
      <c r="L93" t="s">
        <v>161</v>
      </c>
      <c r="M93" s="70">
        <v>0.59347222222222229</v>
      </c>
      <c r="N93">
        <v>11.3</v>
      </c>
      <c r="O93" t="s">
        <v>160</v>
      </c>
      <c r="P93" s="70">
        <v>0.59305555555555556</v>
      </c>
      <c r="Q93">
        <v>5.4</v>
      </c>
      <c r="R93" t="s">
        <v>160</v>
      </c>
      <c r="S93">
        <v>1.7</v>
      </c>
      <c r="T93">
        <v>53.6</v>
      </c>
      <c r="U93">
        <v>912</v>
      </c>
      <c r="V93">
        <v>550785</v>
      </c>
      <c r="W93">
        <v>918</v>
      </c>
      <c r="X93">
        <v>0.56200000000000006</v>
      </c>
      <c r="Y93">
        <v>18.03</v>
      </c>
      <c r="Z93" s="11">
        <f t="shared" si="163"/>
        <v>171</v>
      </c>
      <c r="AA93" s="11">
        <f t="shared" si="164"/>
        <v>10</v>
      </c>
      <c r="AB93" s="53">
        <f t="shared" si="165"/>
        <v>0.22452517930955912</v>
      </c>
      <c r="AC93" s="61" t="s">
        <v>204</v>
      </c>
    </row>
    <row r="94" spans="1:46">
      <c r="A94" s="11">
        <v>94</v>
      </c>
      <c r="B94" s="69">
        <v>44593</v>
      </c>
      <c r="C94" s="70">
        <v>0.60416666666666663</v>
      </c>
      <c r="D94">
        <v>9.6999999999999993</v>
      </c>
      <c r="E94">
        <v>14.2</v>
      </c>
      <c r="F94">
        <v>0</v>
      </c>
      <c r="G94">
        <v>10.5</v>
      </c>
      <c r="H94">
        <v>0.254</v>
      </c>
      <c r="I94">
        <v>5.9</v>
      </c>
      <c r="J94" t="s">
        <v>161</v>
      </c>
      <c r="K94">
        <v>6.9</v>
      </c>
      <c r="L94" t="s">
        <v>161</v>
      </c>
      <c r="M94" s="70">
        <v>0.59736111111111112</v>
      </c>
      <c r="N94">
        <v>9.5</v>
      </c>
      <c r="O94" t="s">
        <v>161</v>
      </c>
      <c r="P94" s="70">
        <v>0.59758101851851853</v>
      </c>
      <c r="Q94">
        <v>4.7</v>
      </c>
      <c r="R94" t="s">
        <v>156</v>
      </c>
      <c r="S94">
        <v>1.4</v>
      </c>
      <c r="T94">
        <v>54.8</v>
      </c>
      <c r="U94">
        <v>801</v>
      </c>
      <c r="V94">
        <v>496277</v>
      </c>
      <c r="W94">
        <v>827</v>
      </c>
      <c r="X94">
        <v>0.56100000000000005</v>
      </c>
      <c r="Y94">
        <v>18.03</v>
      </c>
      <c r="Z94" s="11">
        <f t="shared" si="163"/>
        <v>152.4</v>
      </c>
      <c r="AA94" s="11">
        <f t="shared" si="164"/>
        <v>10</v>
      </c>
      <c r="AB94" s="53">
        <f t="shared" si="165"/>
        <v>0.22399032423641635</v>
      </c>
      <c r="AC94" s="61" t="s">
        <v>204</v>
      </c>
    </row>
    <row r="95" spans="1:46">
      <c r="A95" s="11">
        <v>95</v>
      </c>
      <c r="B95" s="69">
        <v>44593</v>
      </c>
      <c r="C95" s="70">
        <v>0.61111111111111105</v>
      </c>
      <c r="D95">
        <v>10</v>
      </c>
      <c r="E95">
        <v>14.2</v>
      </c>
      <c r="F95">
        <v>0</v>
      </c>
      <c r="G95">
        <v>10.6</v>
      </c>
      <c r="H95">
        <v>0.19900000000000001</v>
      </c>
      <c r="I95">
        <v>5.5</v>
      </c>
      <c r="J95" t="s">
        <v>160</v>
      </c>
      <c r="K95">
        <v>5.9</v>
      </c>
      <c r="L95" t="s">
        <v>160</v>
      </c>
      <c r="M95" s="70">
        <v>0.60493055555555553</v>
      </c>
      <c r="N95">
        <v>11.8</v>
      </c>
      <c r="O95" t="s">
        <v>161</v>
      </c>
      <c r="P95" s="70">
        <v>0.60467592592592589</v>
      </c>
      <c r="Q95">
        <v>7.8</v>
      </c>
      <c r="R95" t="s">
        <v>156</v>
      </c>
      <c r="S95">
        <v>1.5</v>
      </c>
      <c r="T95">
        <v>52.3</v>
      </c>
      <c r="U95">
        <v>341</v>
      </c>
      <c r="V95">
        <v>399419</v>
      </c>
      <c r="W95">
        <v>666</v>
      </c>
      <c r="X95">
        <v>0.56200000000000006</v>
      </c>
      <c r="Y95">
        <v>18.02</v>
      </c>
      <c r="Z95" s="11">
        <f t="shared" si="163"/>
        <v>119.4</v>
      </c>
      <c r="AA95" s="11">
        <f t="shared" si="164"/>
        <v>0</v>
      </c>
      <c r="AB95" s="53">
        <f t="shared" si="165"/>
        <v>0.22452517930955912</v>
      </c>
      <c r="AC95" s="61" t="s">
        <v>204</v>
      </c>
    </row>
    <row r="96" spans="1:46">
      <c r="A96" s="11">
        <v>96</v>
      </c>
      <c r="B96" s="69">
        <v>44593</v>
      </c>
      <c r="C96" s="70">
        <v>0.61805555555555558</v>
      </c>
      <c r="D96">
        <v>10.199999999999999</v>
      </c>
      <c r="E96">
        <v>14.2</v>
      </c>
      <c r="F96">
        <v>0</v>
      </c>
      <c r="G96">
        <v>9.6999999999999993</v>
      </c>
      <c r="H96">
        <v>7.4999999999999997E-2</v>
      </c>
      <c r="I96">
        <v>6.2</v>
      </c>
      <c r="J96" t="s">
        <v>160</v>
      </c>
      <c r="K96">
        <v>6.2</v>
      </c>
      <c r="L96" t="s">
        <v>160</v>
      </c>
      <c r="M96" s="70">
        <v>0.61767361111111108</v>
      </c>
      <c r="N96">
        <v>12.9</v>
      </c>
      <c r="O96" t="s">
        <v>160</v>
      </c>
      <c r="P96" s="70">
        <v>0.61457175925925933</v>
      </c>
      <c r="Q96">
        <v>7.3</v>
      </c>
      <c r="R96" t="s">
        <v>161</v>
      </c>
      <c r="S96">
        <v>1.8</v>
      </c>
      <c r="T96">
        <v>51.1</v>
      </c>
      <c r="U96">
        <v>314</v>
      </c>
      <c r="V96">
        <v>165169</v>
      </c>
      <c r="W96">
        <v>275</v>
      </c>
      <c r="X96">
        <v>0.56200000000000006</v>
      </c>
      <c r="Y96">
        <v>18</v>
      </c>
      <c r="Z96" s="11">
        <f t="shared" si="163"/>
        <v>45.000000000000007</v>
      </c>
      <c r="AA96" s="11">
        <f t="shared" si="164"/>
        <v>0</v>
      </c>
      <c r="AB96" s="53">
        <f t="shared" si="165"/>
        <v>0.22452517930955912</v>
      </c>
      <c r="AC96" s="61" t="s">
        <v>204</v>
      </c>
    </row>
    <row r="97" spans="1:46">
      <c r="A97" s="11">
        <v>97</v>
      </c>
      <c r="B97" s="69">
        <v>44593</v>
      </c>
      <c r="C97" s="70">
        <v>0.625</v>
      </c>
      <c r="D97">
        <v>10.199999999999999</v>
      </c>
      <c r="E97">
        <v>14.2</v>
      </c>
      <c r="F97">
        <v>0</v>
      </c>
      <c r="G97">
        <v>9.3000000000000007</v>
      </c>
      <c r="H97">
        <v>7.8E-2</v>
      </c>
      <c r="I97">
        <v>6.3</v>
      </c>
      <c r="J97" t="s">
        <v>161</v>
      </c>
      <c r="K97">
        <v>6.7</v>
      </c>
      <c r="L97" t="s">
        <v>161</v>
      </c>
      <c r="M97" s="70">
        <v>0.62146990740740737</v>
      </c>
      <c r="N97">
        <v>10.7</v>
      </c>
      <c r="O97" t="s">
        <v>161</v>
      </c>
      <c r="P97" s="70">
        <v>0.61913194444444442</v>
      </c>
      <c r="Q97">
        <v>6.9</v>
      </c>
      <c r="R97" t="s">
        <v>154</v>
      </c>
      <c r="S97">
        <v>1.7</v>
      </c>
      <c r="T97">
        <v>51.8</v>
      </c>
      <c r="U97">
        <v>331</v>
      </c>
      <c r="V97">
        <v>165485</v>
      </c>
      <c r="W97">
        <v>276</v>
      </c>
      <c r="X97">
        <v>0.56100000000000005</v>
      </c>
      <c r="Y97">
        <v>17.98</v>
      </c>
      <c r="Z97" s="11">
        <f t="shared" si="163"/>
        <v>46.800000000000004</v>
      </c>
      <c r="AA97" s="11">
        <f t="shared" si="164"/>
        <v>0</v>
      </c>
      <c r="AB97" s="53">
        <f t="shared" si="165"/>
        <v>0.22399032423641635</v>
      </c>
      <c r="AC97" s="61" t="s">
        <v>204</v>
      </c>
      <c r="AE97" s="11">
        <f t="shared" ref="AE97" si="230">SUM(F97:F102)</f>
        <v>0</v>
      </c>
      <c r="AF97" s="11">
        <f t="shared" ref="AF97" si="231">AVERAGE(AB97:AB102)</f>
        <v>0.22354592254119113</v>
      </c>
      <c r="AG97" s="11">
        <f t="shared" ref="AG97" si="232">AVERAGE(G97:G102)</f>
        <v>9.5500000000000007</v>
      </c>
      <c r="AH97" s="11" t="e">
        <f t="shared" ref="AH97" si="233">AVERAGE(AC97:AC102)</f>
        <v>#DIV/0!</v>
      </c>
      <c r="AI97" s="11">
        <f t="shared" ref="AI97" si="234">AVERAGE(T97:T102)</f>
        <v>46.933333333333337</v>
      </c>
      <c r="AJ97" s="11">
        <f t="shared" ref="AJ97" si="235">SUMIF(H97:H102,"&gt;0",H97:H102)</f>
        <v>0.63900000000000012</v>
      </c>
      <c r="AK97" s="17">
        <f t="shared" ref="AK97" si="236">SUM(AA97:AA102)/60</f>
        <v>0.16666666666666666</v>
      </c>
      <c r="AL97" s="17">
        <f t="shared" ref="AL97" si="237">SUM(V97:V102)</f>
        <v>1262637</v>
      </c>
      <c r="AM97" s="17">
        <f t="shared" ref="AM97" si="238">AVERAGE(W97:W102)</f>
        <v>350.83333333333331</v>
      </c>
      <c r="AN97" s="11">
        <f t="shared" ref="AN97" si="239">AVERAGE(I97:I102)</f>
        <v>6.8999999999999995</v>
      </c>
      <c r="AO97" s="11">
        <f t="shared" ref="AO97" si="240">MAX(K97:K102)</f>
        <v>7.4</v>
      </c>
      <c r="AP97" s="13" t="str">
        <f t="shared" ref="AP97" ca="1" si="241">INDIRECT(ADDRESS(MATCH(AO97,K97:K102,0)+A97-1,12))</f>
        <v>WSW</v>
      </c>
      <c r="AQ97" s="13">
        <f t="shared" ref="AQ97" ca="1" si="242">INDIRECT(ADDRESS(MATCH(AO97,K97:K102,0)+A97-1,13))</f>
        <v>0.65972222222222221</v>
      </c>
      <c r="AR97" s="11">
        <f t="shared" ref="AR97" si="243">MAX(N97:N102)</f>
        <v>14.4</v>
      </c>
      <c r="AS97" s="13" t="str">
        <f t="shared" ref="AS97" ca="1" si="244">INDIRECT(ADDRESS(MATCH(AR97,N97:N102,0)+A97-1,15))</f>
        <v>WSW</v>
      </c>
      <c r="AT97" s="13">
        <f t="shared" ref="AT97" ca="1" si="245">INDIRECT(ADDRESS(MATCH(AR97,N97:N102,0)+A97-1,16))</f>
        <v>0.6325115740740741</v>
      </c>
    </row>
    <row r="98" spans="1:46">
      <c r="A98" s="11">
        <v>98</v>
      </c>
      <c r="B98" s="69">
        <v>44593</v>
      </c>
      <c r="C98" s="70">
        <v>0.63194444444444442</v>
      </c>
      <c r="D98">
        <v>10.1</v>
      </c>
      <c r="E98">
        <v>14.2</v>
      </c>
      <c r="F98">
        <v>0</v>
      </c>
      <c r="G98">
        <v>10.1</v>
      </c>
      <c r="H98">
        <v>0.20100000000000001</v>
      </c>
      <c r="I98">
        <v>7</v>
      </c>
      <c r="J98" t="s">
        <v>161</v>
      </c>
      <c r="K98">
        <v>7.1</v>
      </c>
      <c r="L98" t="s">
        <v>161</v>
      </c>
      <c r="M98" s="70">
        <v>0.63187499999999996</v>
      </c>
      <c r="N98">
        <v>13.2</v>
      </c>
      <c r="O98" t="s">
        <v>161</v>
      </c>
      <c r="P98" s="70">
        <v>0.63020833333333337</v>
      </c>
      <c r="Q98">
        <v>4.4000000000000004</v>
      </c>
      <c r="R98" t="s">
        <v>154</v>
      </c>
      <c r="S98">
        <v>1.8</v>
      </c>
      <c r="T98">
        <v>48.3</v>
      </c>
      <c r="U98">
        <v>419</v>
      </c>
      <c r="V98">
        <v>369577</v>
      </c>
      <c r="W98">
        <v>616</v>
      </c>
      <c r="X98">
        <v>0.56100000000000005</v>
      </c>
      <c r="Y98">
        <v>17.98</v>
      </c>
      <c r="Z98" s="11">
        <f t="shared" si="163"/>
        <v>120.6</v>
      </c>
      <c r="AA98" s="11">
        <f t="shared" si="164"/>
        <v>10</v>
      </c>
      <c r="AB98" s="53">
        <f t="shared" si="165"/>
        <v>0.22399032423641635</v>
      </c>
      <c r="AC98" s="61" t="s">
        <v>204</v>
      </c>
    </row>
    <row r="99" spans="1:46">
      <c r="A99" s="11">
        <v>99</v>
      </c>
      <c r="B99" s="69">
        <v>44593</v>
      </c>
      <c r="C99" s="70">
        <v>0.63888888888888895</v>
      </c>
      <c r="D99">
        <v>10.3</v>
      </c>
      <c r="E99">
        <v>14.2</v>
      </c>
      <c r="F99">
        <v>0</v>
      </c>
      <c r="G99">
        <v>9.8000000000000007</v>
      </c>
      <c r="H99">
        <v>0.11700000000000001</v>
      </c>
      <c r="I99">
        <v>7.2</v>
      </c>
      <c r="J99" t="s">
        <v>160</v>
      </c>
      <c r="K99">
        <v>7.2</v>
      </c>
      <c r="L99" t="s">
        <v>160</v>
      </c>
      <c r="M99" s="70">
        <v>0.63740740740740742</v>
      </c>
      <c r="N99">
        <v>14.4</v>
      </c>
      <c r="O99" t="s">
        <v>161</v>
      </c>
      <c r="P99" s="70">
        <v>0.6325115740740741</v>
      </c>
      <c r="Q99">
        <v>12.2</v>
      </c>
      <c r="R99" t="s">
        <v>160</v>
      </c>
      <c r="S99">
        <v>2.1</v>
      </c>
      <c r="T99">
        <v>44.7</v>
      </c>
      <c r="U99">
        <v>266</v>
      </c>
      <c r="V99">
        <v>238387</v>
      </c>
      <c r="W99">
        <v>397</v>
      </c>
      <c r="X99">
        <v>0.56200000000000006</v>
      </c>
      <c r="Y99">
        <v>17.96</v>
      </c>
      <c r="Z99" s="11">
        <f t="shared" si="163"/>
        <v>70.2</v>
      </c>
      <c r="AA99" s="11">
        <f t="shared" si="164"/>
        <v>0</v>
      </c>
      <c r="AB99" s="53">
        <f t="shared" si="165"/>
        <v>0.22452517930955912</v>
      </c>
      <c r="AC99" s="61" t="s">
        <v>204</v>
      </c>
    </row>
    <row r="100" spans="1:46">
      <c r="A100" s="11">
        <v>100</v>
      </c>
      <c r="B100" s="69">
        <v>44593</v>
      </c>
      <c r="C100" s="70">
        <v>0.64583333333333337</v>
      </c>
      <c r="D100">
        <v>10.3</v>
      </c>
      <c r="E100">
        <v>14.2</v>
      </c>
      <c r="F100">
        <v>0</v>
      </c>
      <c r="G100">
        <v>9.4</v>
      </c>
      <c r="H100">
        <v>8.4000000000000005E-2</v>
      </c>
      <c r="I100">
        <v>6.9</v>
      </c>
      <c r="J100" t="s">
        <v>160</v>
      </c>
      <c r="K100">
        <v>7.2</v>
      </c>
      <c r="L100" t="s">
        <v>160</v>
      </c>
      <c r="M100" s="70">
        <v>0.63902777777777775</v>
      </c>
      <c r="N100">
        <v>11.9</v>
      </c>
      <c r="O100" t="s">
        <v>160</v>
      </c>
      <c r="P100" s="70">
        <v>0.64532407407407411</v>
      </c>
      <c r="Q100">
        <v>6.8</v>
      </c>
      <c r="R100" t="s">
        <v>161</v>
      </c>
      <c r="S100">
        <v>1.8</v>
      </c>
      <c r="T100">
        <v>47.3</v>
      </c>
      <c r="U100">
        <v>324</v>
      </c>
      <c r="V100">
        <v>173158</v>
      </c>
      <c r="W100">
        <v>289</v>
      </c>
      <c r="X100">
        <v>0.55900000000000005</v>
      </c>
      <c r="Y100">
        <v>17.96</v>
      </c>
      <c r="Z100" s="11">
        <f t="shared" si="163"/>
        <v>50.4</v>
      </c>
      <c r="AA100" s="11">
        <f t="shared" si="164"/>
        <v>0</v>
      </c>
      <c r="AB100" s="53">
        <f t="shared" si="165"/>
        <v>0.22292323582158499</v>
      </c>
      <c r="AC100" s="61" t="s">
        <v>204</v>
      </c>
    </row>
    <row r="101" spans="1:46">
      <c r="A101" s="11">
        <v>101</v>
      </c>
      <c r="B101" s="69">
        <v>44593</v>
      </c>
      <c r="C101" s="70">
        <v>0.65277777777777779</v>
      </c>
      <c r="D101">
        <v>10.1</v>
      </c>
      <c r="E101">
        <v>14.2</v>
      </c>
      <c r="F101">
        <v>0</v>
      </c>
      <c r="G101">
        <v>9.6</v>
      </c>
      <c r="H101">
        <v>0.112</v>
      </c>
      <c r="I101">
        <v>6.6</v>
      </c>
      <c r="J101" t="s">
        <v>161</v>
      </c>
      <c r="K101">
        <v>6.9</v>
      </c>
      <c r="L101" t="s">
        <v>161</v>
      </c>
      <c r="M101" s="70">
        <v>0.64973379629629624</v>
      </c>
      <c r="N101">
        <v>10.9</v>
      </c>
      <c r="O101" t="s">
        <v>160</v>
      </c>
      <c r="P101" s="70">
        <v>0.64849537037037031</v>
      </c>
      <c r="Q101">
        <v>3.7</v>
      </c>
      <c r="R101" t="s">
        <v>161</v>
      </c>
      <c r="S101">
        <v>1.8</v>
      </c>
      <c r="T101">
        <v>45.9</v>
      </c>
      <c r="U101">
        <v>253</v>
      </c>
      <c r="V101">
        <v>214511</v>
      </c>
      <c r="W101">
        <v>358</v>
      </c>
      <c r="X101">
        <v>0.55900000000000005</v>
      </c>
      <c r="Y101">
        <v>17.96</v>
      </c>
      <c r="Z101" s="11">
        <f t="shared" si="163"/>
        <v>67.2</v>
      </c>
      <c r="AA101" s="11">
        <f t="shared" si="164"/>
        <v>0</v>
      </c>
      <c r="AB101" s="53">
        <f t="shared" si="165"/>
        <v>0.22292323582158499</v>
      </c>
      <c r="AC101" s="61" t="s">
        <v>204</v>
      </c>
    </row>
    <row r="102" spans="1:46">
      <c r="A102" s="11">
        <v>102</v>
      </c>
      <c r="B102" s="69">
        <v>44593</v>
      </c>
      <c r="C102" s="70">
        <v>0.65972222222222221</v>
      </c>
      <c r="D102">
        <v>10.1</v>
      </c>
      <c r="E102">
        <v>14.2</v>
      </c>
      <c r="F102">
        <v>0</v>
      </c>
      <c r="G102">
        <v>9.1</v>
      </c>
      <c r="H102">
        <v>4.7E-2</v>
      </c>
      <c r="I102">
        <v>7.4</v>
      </c>
      <c r="J102" t="s">
        <v>161</v>
      </c>
      <c r="K102">
        <v>7.4</v>
      </c>
      <c r="L102" t="s">
        <v>161</v>
      </c>
      <c r="M102" s="70">
        <v>0.65972222222222221</v>
      </c>
      <c r="N102">
        <v>14</v>
      </c>
      <c r="O102" t="s">
        <v>160</v>
      </c>
      <c r="P102" s="70">
        <v>0.65836805555555555</v>
      </c>
      <c r="Q102">
        <v>8.1</v>
      </c>
      <c r="R102" t="s">
        <v>161</v>
      </c>
      <c r="S102">
        <v>1.9</v>
      </c>
      <c r="T102">
        <v>43.6</v>
      </c>
      <c r="U102">
        <v>120</v>
      </c>
      <c r="V102">
        <v>101519</v>
      </c>
      <c r="W102">
        <v>169</v>
      </c>
      <c r="X102">
        <v>0.55900000000000005</v>
      </c>
      <c r="Y102">
        <v>17.95</v>
      </c>
      <c r="Z102" s="11">
        <f t="shared" si="163"/>
        <v>28.200000000000003</v>
      </c>
      <c r="AA102" s="11">
        <f t="shared" si="164"/>
        <v>0</v>
      </c>
      <c r="AB102" s="53">
        <f t="shared" si="165"/>
        <v>0.22292323582158499</v>
      </c>
      <c r="AC102" s="61" t="s">
        <v>204</v>
      </c>
    </row>
    <row r="103" spans="1:46">
      <c r="A103" s="11">
        <v>103</v>
      </c>
      <c r="B103" s="69">
        <v>44593</v>
      </c>
      <c r="C103" s="70">
        <v>0.66666666666666663</v>
      </c>
      <c r="D103">
        <v>9.9</v>
      </c>
      <c r="E103">
        <v>14.2</v>
      </c>
      <c r="F103">
        <v>0</v>
      </c>
      <c r="G103">
        <v>8.8000000000000007</v>
      </c>
      <c r="H103">
        <v>4.3999999999999997E-2</v>
      </c>
      <c r="I103">
        <v>7.2</v>
      </c>
      <c r="J103" t="s">
        <v>160</v>
      </c>
      <c r="K103">
        <v>7.6</v>
      </c>
      <c r="L103" t="s">
        <v>160</v>
      </c>
      <c r="M103" s="70">
        <v>0.66445601851851854</v>
      </c>
      <c r="N103">
        <v>14.1</v>
      </c>
      <c r="O103" t="s">
        <v>160</v>
      </c>
      <c r="P103" s="70">
        <v>0.66472222222222221</v>
      </c>
      <c r="Q103">
        <v>8.5</v>
      </c>
      <c r="R103" t="s">
        <v>160</v>
      </c>
      <c r="S103">
        <v>1.7</v>
      </c>
      <c r="T103">
        <v>44.9</v>
      </c>
      <c r="U103">
        <v>166</v>
      </c>
      <c r="V103">
        <v>90786</v>
      </c>
      <c r="W103">
        <v>151</v>
      </c>
      <c r="X103">
        <v>0.55900000000000005</v>
      </c>
      <c r="Y103">
        <v>17.940000000000001</v>
      </c>
      <c r="Z103" s="11">
        <f t="shared" si="163"/>
        <v>26.399999999999995</v>
      </c>
      <c r="AA103" s="11">
        <f t="shared" si="164"/>
        <v>0</v>
      </c>
      <c r="AB103" s="53">
        <f t="shared" si="165"/>
        <v>0.22292323582158499</v>
      </c>
      <c r="AC103" s="61" t="s">
        <v>204</v>
      </c>
      <c r="AE103" s="11">
        <f t="shared" ref="AE103" si="246">SUM(F103:F108)</f>
        <v>0</v>
      </c>
      <c r="AF103" s="11">
        <f t="shared" ref="AF103" si="247">AVERAGE(AB103:AB108)</f>
        <v>0.22292323582158499</v>
      </c>
      <c r="AG103" s="11">
        <f t="shared" ref="AG103" si="248">AVERAGE(G103:G108)</f>
        <v>8.7000000000000011</v>
      </c>
      <c r="AH103" s="11" t="e">
        <f t="shared" ref="AH103" si="249">AVERAGE(AC103:AC108)</f>
        <v>#DIV/0!</v>
      </c>
      <c r="AI103" s="11">
        <f t="shared" ref="AI103" si="250">AVERAGE(T103:T108)</f>
        <v>43.383333333333333</v>
      </c>
      <c r="AJ103" s="11">
        <f t="shared" ref="AJ103" si="251">SUMIF(H103:H108,"&gt;0",H103:H108)</f>
        <v>0.25600000000000001</v>
      </c>
      <c r="AK103" s="17">
        <f t="shared" ref="AK103" si="252">SUM(AA103:AA108)/60</f>
        <v>0</v>
      </c>
      <c r="AL103" s="17">
        <f t="shared" ref="AL103" si="253">SUM(V103:V108)</f>
        <v>508316</v>
      </c>
      <c r="AM103" s="17">
        <f t="shared" ref="AM103" si="254">AVERAGE(W103:W108)</f>
        <v>141.33333333333334</v>
      </c>
      <c r="AN103" s="11">
        <f t="shared" ref="AN103" si="255">AVERAGE(I103:I108)</f>
        <v>6.9333333333333336</v>
      </c>
      <c r="AO103" s="11">
        <f t="shared" ref="AO103" si="256">MAX(K103:K108)</f>
        <v>7.6</v>
      </c>
      <c r="AP103" s="13" t="str">
        <f t="shared" ref="AP103" ca="1" si="257">INDIRECT(ADDRESS(MATCH(AO103,K103:K108,0)+A103-1,12))</f>
        <v>SW</v>
      </c>
      <c r="AQ103" s="13">
        <f t="shared" ref="AQ103" ca="1" si="258">INDIRECT(ADDRESS(MATCH(AO103,K103:K108,0)+A103-1,13))</f>
        <v>0.66445601851851854</v>
      </c>
      <c r="AR103" s="11">
        <f t="shared" ref="AR103" si="259">MAX(N103:N108)</f>
        <v>14.1</v>
      </c>
      <c r="AS103" s="13" t="str">
        <f t="shared" ref="AS103" ca="1" si="260">INDIRECT(ADDRESS(MATCH(AR103,N103:N108,0)+A103-1,15))</f>
        <v>SW</v>
      </c>
      <c r="AT103" s="13">
        <f t="shared" ref="AT103" ca="1" si="261">INDIRECT(ADDRESS(MATCH(AR103,N103:N108,0)+A103-1,16))</f>
        <v>0.66472222222222221</v>
      </c>
    </row>
    <row r="104" spans="1:46">
      <c r="A104" s="11">
        <v>104</v>
      </c>
      <c r="B104" s="69">
        <v>44593</v>
      </c>
      <c r="C104" s="70">
        <v>0.67361111111111116</v>
      </c>
      <c r="D104">
        <v>9.8000000000000007</v>
      </c>
      <c r="E104">
        <v>14.2</v>
      </c>
      <c r="F104">
        <v>0</v>
      </c>
      <c r="G104">
        <v>9</v>
      </c>
      <c r="H104">
        <v>6.7000000000000004E-2</v>
      </c>
      <c r="I104">
        <v>7.3</v>
      </c>
      <c r="J104" t="s">
        <v>160</v>
      </c>
      <c r="K104">
        <v>7.6</v>
      </c>
      <c r="L104" t="s">
        <v>160</v>
      </c>
      <c r="M104" s="70">
        <v>0.67212962962962963</v>
      </c>
      <c r="N104">
        <v>13.9</v>
      </c>
      <c r="O104" t="s">
        <v>160</v>
      </c>
      <c r="P104" s="70">
        <v>0.6688425925925926</v>
      </c>
      <c r="Q104">
        <v>7.8</v>
      </c>
      <c r="R104" t="s">
        <v>161</v>
      </c>
      <c r="S104">
        <v>1.8</v>
      </c>
      <c r="T104">
        <v>41.6</v>
      </c>
      <c r="U104">
        <v>228</v>
      </c>
      <c r="V104">
        <v>127820</v>
      </c>
      <c r="W104">
        <v>213</v>
      </c>
      <c r="X104">
        <v>0.55900000000000005</v>
      </c>
      <c r="Y104">
        <v>17.940000000000001</v>
      </c>
      <c r="Z104" s="11">
        <f t="shared" si="163"/>
        <v>40.200000000000003</v>
      </c>
      <c r="AA104" s="11">
        <f t="shared" si="164"/>
        <v>0</v>
      </c>
      <c r="AB104" s="53">
        <f t="shared" si="165"/>
        <v>0.22292323582158499</v>
      </c>
      <c r="AC104" s="61" t="s">
        <v>204</v>
      </c>
    </row>
    <row r="105" spans="1:46">
      <c r="A105" s="11">
        <v>105</v>
      </c>
      <c r="B105" s="69">
        <v>44593</v>
      </c>
      <c r="C105" s="70">
        <v>0.68055555555555547</v>
      </c>
      <c r="D105">
        <v>9.6</v>
      </c>
      <c r="E105">
        <v>14.2</v>
      </c>
      <c r="F105">
        <v>0</v>
      </c>
      <c r="G105">
        <v>8.8000000000000007</v>
      </c>
      <c r="H105">
        <v>4.4999999999999998E-2</v>
      </c>
      <c r="I105">
        <v>7</v>
      </c>
      <c r="J105" t="s">
        <v>160</v>
      </c>
      <c r="K105">
        <v>7.5</v>
      </c>
      <c r="L105" t="s">
        <v>160</v>
      </c>
      <c r="M105" s="70">
        <v>0.67510416666666673</v>
      </c>
      <c r="N105">
        <v>12.3</v>
      </c>
      <c r="O105" t="s">
        <v>154</v>
      </c>
      <c r="P105" s="70">
        <v>0.67709490740740741</v>
      </c>
      <c r="Q105">
        <v>9.5</v>
      </c>
      <c r="R105" t="s">
        <v>153</v>
      </c>
      <c r="S105">
        <v>1.8</v>
      </c>
      <c r="T105">
        <v>45.7</v>
      </c>
      <c r="U105">
        <v>137</v>
      </c>
      <c r="V105">
        <v>96950</v>
      </c>
      <c r="W105">
        <v>162</v>
      </c>
      <c r="X105">
        <v>0.55900000000000005</v>
      </c>
      <c r="Y105">
        <v>17.920000000000002</v>
      </c>
      <c r="Z105" s="11">
        <f t="shared" si="163"/>
        <v>27.000000000000004</v>
      </c>
      <c r="AA105" s="11">
        <f t="shared" si="164"/>
        <v>0</v>
      </c>
      <c r="AB105" s="53">
        <f t="shared" si="165"/>
        <v>0.22292323582158499</v>
      </c>
      <c r="AC105" s="61" t="s">
        <v>204</v>
      </c>
    </row>
    <row r="106" spans="1:46">
      <c r="A106" s="11">
        <v>106</v>
      </c>
      <c r="B106" s="69">
        <v>44593</v>
      </c>
      <c r="C106" s="70">
        <v>0.6875</v>
      </c>
      <c r="D106">
        <v>9.5</v>
      </c>
      <c r="E106">
        <v>14.2</v>
      </c>
      <c r="F106">
        <v>0</v>
      </c>
      <c r="G106">
        <v>8.6</v>
      </c>
      <c r="H106">
        <v>4.1000000000000002E-2</v>
      </c>
      <c r="I106">
        <v>6.8</v>
      </c>
      <c r="J106" t="s">
        <v>160</v>
      </c>
      <c r="K106">
        <v>7</v>
      </c>
      <c r="L106" t="s">
        <v>160</v>
      </c>
      <c r="M106" s="70">
        <v>0.68078703703703702</v>
      </c>
      <c r="N106">
        <v>12.5</v>
      </c>
      <c r="O106" t="s">
        <v>160</v>
      </c>
      <c r="P106" s="70">
        <v>0.68571759259259257</v>
      </c>
      <c r="Q106">
        <v>3.8</v>
      </c>
      <c r="R106" t="s">
        <v>156</v>
      </c>
      <c r="S106">
        <v>1.9</v>
      </c>
      <c r="T106">
        <v>43.9</v>
      </c>
      <c r="U106">
        <v>124</v>
      </c>
      <c r="V106">
        <v>84412</v>
      </c>
      <c r="W106">
        <v>141</v>
      </c>
      <c r="X106">
        <v>0.55900000000000005</v>
      </c>
      <c r="Y106">
        <v>17.93</v>
      </c>
      <c r="Z106" s="11">
        <f t="shared" si="163"/>
        <v>24.6</v>
      </c>
      <c r="AA106" s="11">
        <f t="shared" si="164"/>
        <v>0</v>
      </c>
      <c r="AB106" s="53">
        <f t="shared" si="165"/>
        <v>0.22292323582158499</v>
      </c>
      <c r="AC106" s="61" t="s">
        <v>204</v>
      </c>
    </row>
    <row r="107" spans="1:46">
      <c r="A107" s="11">
        <v>107</v>
      </c>
      <c r="B107" s="69">
        <v>44593</v>
      </c>
      <c r="C107" s="70">
        <v>0.69444444444444453</v>
      </c>
      <c r="D107">
        <v>9.3000000000000007</v>
      </c>
      <c r="E107">
        <v>14.3</v>
      </c>
      <c r="F107">
        <v>0</v>
      </c>
      <c r="G107">
        <v>8.5</v>
      </c>
      <c r="H107">
        <v>3.2000000000000001E-2</v>
      </c>
      <c r="I107">
        <v>6.3</v>
      </c>
      <c r="J107" t="s">
        <v>161</v>
      </c>
      <c r="K107">
        <v>7.1</v>
      </c>
      <c r="L107" t="s">
        <v>160</v>
      </c>
      <c r="M107" s="70">
        <v>0.68973379629629628</v>
      </c>
      <c r="N107">
        <v>12.3</v>
      </c>
      <c r="O107" t="s">
        <v>154</v>
      </c>
      <c r="P107" s="70">
        <v>0.69410879629629629</v>
      </c>
      <c r="Q107">
        <v>8.3000000000000007</v>
      </c>
      <c r="R107" t="s">
        <v>161</v>
      </c>
      <c r="S107">
        <v>1.7</v>
      </c>
      <c r="T107">
        <v>42.9</v>
      </c>
      <c r="U107">
        <v>73</v>
      </c>
      <c r="V107">
        <v>60484</v>
      </c>
      <c r="W107">
        <v>101</v>
      </c>
      <c r="X107">
        <v>0.55900000000000005</v>
      </c>
      <c r="Y107">
        <v>17.920000000000002</v>
      </c>
      <c r="Z107" s="11">
        <f t="shared" si="163"/>
        <v>19.200000000000003</v>
      </c>
      <c r="AA107" s="11">
        <f t="shared" si="164"/>
        <v>0</v>
      </c>
      <c r="AB107" s="53">
        <f t="shared" si="165"/>
        <v>0.22292323582158499</v>
      </c>
      <c r="AC107" s="61" t="s">
        <v>204</v>
      </c>
    </row>
    <row r="108" spans="1:46">
      <c r="A108" s="11">
        <v>108</v>
      </c>
      <c r="B108" s="69">
        <v>44593</v>
      </c>
      <c r="C108" s="70">
        <v>0.70138888888888884</v>
      </c>
      <c r="D108">
        <v>9.1999999999999993</v>
      </c>
      <c r="E108">
        <v>14.3</v>
      </c>
      <c r="F108">
        <v>0</v>
      </c>
      <c r="G108">
        <v>8.5</v>
      </c>
      <c r="H108">
        <v>2.7E-2</v>
      </c>
      <c r="I108">
        <v>7</v>
      </c>
      <c r="J108" t="s">
        <v>161</v>
      </c>
      <c r="K108">
        <v>7</v>
      </c>
      <c r="L108" t="s">
        <v>161</v>
      </c>
      <c r="M108" s="70">
        <v>0.70138888888888884</v>
      </c>
      <c r="N108">
        <v>13.9</v>
      </c>
      <c r="O108" t="s">
        <v>154</v>
      </c>
      <c r="P108" s="70">
        <v>0.70083333333333331</v>
      </c>
      <c r="Q108">
        <v>10.4</v>
      </c>
      <c r="R108" t="s">
        <v>161</v>
      </c>
      <c r="S108">
        <v>2.2999999999999998</v>
      </c>
      <c r="T108">
        <v>41.3</v>
      </c>
      <c r="U108">
        <v>101</v>
      </c>
      <c r="V108">
        <v>47864</v>
      </c>
      <c r="W108">
        <v>80</v>
      </c>
      <c r="X108">
        <v>0.55900000000000005</v>
      </c>
      <c r="Y108">
        <v>17.91</v>
      </c>
      <c r="Z108" s="11">
        <f t="shared" si="163"/>
        <v>16.2</v>
      </c>
      <c r="AA108" s="11">
        <f t="shared" si="164"/>
        <v>0</v>
      </c>
      <c r="AB108" s="53">
        <f t="shared" si="165"/>
        <v>0.22292323582158499</v>
      </c>
      <c r="AC108" s="61" t="s">
        <v>204</v>
      </c>
    </row>
    <row r="109" spans="1:46">
      <c r="A109" s="11">
        <v>109</v>
      </c>
      <c r="B109" s="69">
        <v>44593</v>
      </c>
      <c r="C109" s="70">
        <v>0.70833333333333337</v>
      </c>
      <c r="D109">
        <v>9</v>
      </c>
      <c r="E109">
        <v>13.4</v>
      </c>
      <c r="F109">
        <v>0</v>
      </c>
      <c r="G109">
        <v>8.3000000000000007</v>
      </c>
      <c r="H109">
        <v>2.7E-2</v>
      </c>
      <c r="I109">
        <v>7.6</v>
      </c>
      <c r="J109" t="s">
        <v>161</v>
      </c>
      <c r="K109">
        <v>8</v>
      </c>
      <c r="L109" t="s">
        <v>161</v>
      </c>
      <c r="M109" s="70">
        <v>0.70716435185185189</v>
      </c>
      <c r="N109">
        <v>12.8</v>
      </c>
      <c r="O109" t="s">
        <v>161</v>
      </c>
      <c r="P109" s="70">
        <v>0.70144675925925926</v>
      </c>
      <c r="Q109">
        <v>7.3</v>
      </c>
      <c r="R109" t="s">
        <v>161</v>
      </c>
      <c r="S109">
        <v>1.8</v>
      </c>
      <c r="T109">
        <v>38.799999999999997</v>
      </c>
      <c r="U109">
        <v>59</v>
      </c>
      <c r="V109">
        <v>50678</v>
      </c>
      <c r="W109">
        <v>84</v>
      </c>
      <c r="X109">
        <v>0.55800000000000005</v>
      </c>
      <c r="Y109">
        <v>17.75</v>
      </c>
      <c r="Z109" s="11">
        <f t="shared" si="163"/>
        <v>16.2</v>
      </c>
      <c r="AA109" s="11">
        <f t="shared" si="164"/>
        <v>0</v>
      </c>
      <c r="AB109" s="53">
        <f t="shared" si="165"/>
        <v>0.22239100713982074</v>
      </c>
      <c r="AC109" s="61" t="s">
        <v>204</v>
      </c>
      <c r="AE109" s="11">
        <f t="shared" ref="AE109" si="262">SUM(F109:F114)</f>
        <v>0</v>
      </c>
      <c r="AF109" s="11">
        <f t="shared" ref="AF109" si="263">AVERAGE(AB109:AB114)</f>
        <v>0.22239100713982074</v>
      </c>
      <c r="AG109" s="11">
        <f t="shared" ref="AG109" si="264">AVERAGE(G109:G114)</f>
        <v>7.8333333333333348</v>
      </c>
      <c r="AH109" s="11" t="e">
        <f t="shared" ref="AH109" si="265">AVERAGE(AC109:AC114)</f>
        <v>#DIV/0!</v>
      </c>
      <c r="AI109" s="11">
        <f t="shared" ref="AI109" si="266">AVERAGE(T109:T114)</f>
        <v>41.4</v>
      </c>
      <c r="AJ109" s="11">
        <f t="shared" ref="AJ109" si="267">SUMIF(H109:H114,"&gt;0",H109:H114)</f>
        <v>4.9000000000000002E-2</v>
      </c>
      <c r="AK109" s="17">
        <f t="shared" ref="AK109" si="268">SUM(AA109:AA114)/60</f>
        <v>0</v>
      </c>
      <c r="AL109" s="17">
        <f t="shared" ref="AL109" si="269">SUM(V109:V114)</f>
        <v>102416</v>
      </c>
      <c r="AM109" s="17">
        <f t="shared" ref="AM109" si="270">AVERAGE(W109:W114)</f>
        <v>28.5</v>
      </c>
      <c r="AN109" s="11">
        <f t="shared" ref="AN109" si="271">AVERAGE(I109:I114)</f>
        <v>6.8333333333333348</v>
      </c>
      <c r="AO109" s="11">
        <f t="shared" ref="AO109" si="272">MAX(K109:K114)</f>
        <v>8</v>
      </c>
      <c r="AP109" s="13" t="str">
        <f t="shared" ref="AP109" ca="1" si="273">INDIRECT(ADDRESS(MATCH(AO109,K109:K114,0)+A109-1,12))</f>
        <v>WSW</v>
      </c>
      <c r="AQ109" s="13">
        <f t="shared" ref="AQ109" ca="1" si="274">INDIRECT(ADDRESS(MATCH(AO109,K109:K114,0)+A109-1,13))</f>
        <v>0.70716435185185189</v>
      </c>
      <c r="AR109" s="11">
        <f t="shared" ref="AR109" si="275">MAX(N109:N114)</f>
        <v>12.8</v>
      </c>
      <c r="AS109" s="13" t="str">
        <f t="shared" ref="AS109" ca="1" si="276">INDIRECT(ADDRESS(MATCH(AR109,N109:N114,0)+A109-1,15))</f>
        <v>WSW</v>
      </c>
      <c r="AT109" s="13">
        <f t="shared" ref="AT109" ca="1" si="277">INDIRECT(ADDRESS(MATCH(AR109,N109:N114,0)+A109-1,16))</f>
        <v>0.70144675925925926</v>
      </c>
    </row>
    <row r="110" spans="1:46">
      <c r="A110" s="11">
        <v>110</v>
      </c>
      <c r="B110" s="69">
        <v>44593</v>
      </c>
      <c r="C110" s="70">
        <v>0.71527777777777779</v>
      </c>
      <c r="D110">
        <v>8.8000000000000007</v>
      </c>
      <c r="E110">
        <v>13.2</v>
      </c>
      <c r="F110">
        <v>0</v>
      </c>
      <c r="G110">
        <v>8</v>
      </c>
      <c r="H110">
        <v>1.2999999999999999E-2</v>
      </c>
      <c r="I110">
        <v>7.7</v>
      </c>
      <c r="J110" t="s">
        <v>161</v>
      </c>
      <c r="K110">
        <v>7.7</v>
      </c>
      <c r="L110" t="s">
        <v>161</v>
      </c>
      <c r="M110" s="70">
        <v>0.71362268518518512</v>
      </c>
      <c r="N110">
        <v>12.8</v>
      </c>
      <c r="O110" t="s">
        <v>154</v>
      </c>
      <c r="P110" s="70">
        <v>0.71255787037037033</v>
      </c>
      <c r="Q110">
        <v>9.3000000000000007</v>
      </c>
      <c r="R110" t="s">
        <v>161</v>
      </c>
      <c r="S110">
        <v>1.9</v>
      </c>
      <c r="T110">
        <v>40.5</v>
      </c>
      <c r="U110">
        <v>34</v>
      </c>
      <c r="V110">
        <v>27971</v>
      </c>
      <c r="W110">
        <v>47</v>
      </c>
      <c r="X110">
        <v>0.55800000000000005</v>
      </c>
      <c r="Y110">
        <v>17.899999999999999</v>
      </c>
      <c r="Z110" s="11">
        <f t="shared" si="163"/>
        <v>7.8</v>
      </c>
      <c r="AA110" s="11">
        <f t="shared" si="164"/>
        <v>0</v>
      </c>
      <c r="AB110" s="53">
        <f t="shared" si="165"/>
        <v>0.22239100713982074</v>
      </c>
      <c r="AC110" s="61" t="s">
        <v>204</v>
      </c>
    </row>
    <row r="111" spans="1:46">
      <c r="A111" s="11">
        <v>111</v>
      </c>
      <c r="B111" s="69">
        <v>44593</v>
      </c>
      <c r="C111" s="70">
        <v>0.72222222222222221</v>
      </c>
      <c r="D111">
        <v>8.6</v>
      </c>
      <c r="E111">
        <v>13.1</v>
      </c>
      <c r="F111">
        <v>0</v>
      </c>
      <c r="G111">
        <v>7.8</v>
      </c>
      <c r="H111">
        <v>6.0000000000000001E-3</v>
      </c>
      <c r="I111">
        <v>7.3</v>
      </c>
      <c r="J111" t="s">
        <v>161</v>
      </c>
      <c r="K111">
        <v>8</v>
      </c>
      <c r="L111" t="s">
        <v>161</v>
      </c>
      <c r="M111" s="70">
        <v>0.71795138888888888</v>
      </c>
      <c r="N111">
        <v>12.4</v>
      </c>
      <c r="O111" t="s">
        <v>161</v>
      </c>
      <c r="P111" s="70">
        <v>0.7174652777777778</v>
      </c>
      <c r="Q111">
        <v>10.4</v>
      </c>
      <c r="R111" t="s">
        <v>161</v>
      </c>
      <c r="S111">
        <v>1.9</v>
      </c>
      <c r="T111">
        <v>40.9</v>
      </c>
      <c r="U111">
        <v>17</v>
      </c>
      <c r="V111">
        <v>15277</v>
      </c>
      <c r="W111">
        <v>25</v>
      </c>
      <c r="X111">
        <v>0.55800000000000005</v>
      </c>
      <c r="Y111">
        <v>17.91</v>
      </c>
      <c r="Z111" s="11">
        <f t="shared" si="163"/>
        <v>3.6000000000000005</v>
      </c>
      <c r="AA111" s="11">
        <f t="shared" si="164"/>
        <v>0</v>
      </c>
      <c r="AB111" s="53">
        <f t="shared" si="165"/>
        <v>0.22239100713982074</v>
      </c>
      <c r="AC111" s="61" t="s">
        <v>204</v>
      </c>
    </row>
    <row r="112" spans="1:46">
      <c r="A112" s="11">
        <v>112</v>
      </c>
      <c r="B112" s="69">
        <v>44593</v>
      </c>
      <c r="C112" s="70">
        <v>0.72916666666666663</v>
      </c>
      <c r="D112">
        <v>8.3000000000000007</v>
      </c>
      <c r="E112">
        <v>13</v>
      </c>
      <c r="F112">
        <v>0</v>
      </c>
      <c r="G112">
        <v>7.6</v>
      </c>
      <c r="H112">
        <v>2E-3</v>
      </c>
      <c r="I112">
        <v>6.1</v>
      </c>
      <c r="J112" t="s">
        <v>161</v>
      </c>
      <c r="K112">
        <v>7.3</v>
      </c>
      <c r="L112" t="s">
        <v>161</v>
      </c>
      <c r="M112" s="70">
        <v>0.7222453703703704</v>
      </c>
      <c r="N112">
        <v>11</v>
      </c>
      <c r="O112" t="s">
        <v>160</v>
      </c>
      <c r="P112" s="70">
        <v>0.72331018518518519</v>
      </c>
      <c r="Q112">
        <v>4.7</v>
      </c>
      <c r="R112" t="s">
        <v>160</v>
      </c>
      <c r="S112">
        <v>1.7</v>
      </c>
      <c r="T112">
        <v>42.6</v>
      </c>
      <c r="U112">
        <v>6</v>
      </c>
      <c r="V112">
        <v>6478</v>
      </c>
      <c r="W112">
        <v>11</v>
      </c>
      <c r="X112">
        <v>0.55800000000000005</v>
      </c>
      <c r="Y112">
        <v>17.899999999999999</v>
      </c>
      <c r="Z112" s="11">
        <f t="shared" si="163"/>
        <v>1.2000000000000002</v>
      </c>
      <c r="AA112" s="11">
        <f t="shared" si="164"/>
        <v>0</v>
      </c>
      <c r="AB112" s="53">
        <f t="shared" si="165"/>
        <v>0.22239100713982074</v>
      </c>
      <c r="AC112" s="61" t="s">
        <v>204</v>
      </c>
    </row>
    <row r="113" spans="1:46">
      <c r="A113" s="11">
        <v>113</v>
      </c>
      <c r="B113" s="69">
        <v>44593</v>
      </c>
      <c r="C113" s="70">
        <v>0.73611111111111116</v>
      </c>
      <c r="D113">
        <v>8.1</v>
      </c>
      <c r="E113">
        <v>13</v>
      </c>
      <c r="F113">
        <v>0</v>
      </c>
      <c r="G113">
        <v>7.7</v>
      </c>
      <c r="H113">
        <v>1E-3</v>
      </c>
      <c r="I113">
        <v>6.1</v>
      </c>
      <c r="J113" t="s">
        <v>160</v>
      </c>
      <c r="K113">
        <v>6.1</v>
      </c>
      <c r="L113" t="s">
        <v>160</v>
      </c>
      <c r="M113" s="70">
        <v>0.73589120370370376</v>
      </c>
      <c r="N113">
        <v>12.8</v>
      </c>
      <c r="O113" t="s">
        <v>160</v>
      </c>
      <c r="P113" s="70">
        <v>0.73232638888888879</v>
      </c>
      <c r="Q113">
        <v>4.4000000000000004</v>
      </c>
      <c r="R113" t="s">
        <v>161</v>
      </c>
      <c r="S113">
        <v>1.9</v>
      </c>
      <c r="T113">
        <v>42.6</v>
      </c>
      <c r="U113">
        <v>1</v>
      </c>
      <c r="V113">
        <v>1656</v>
      </c>
      <c r="W113">
        <v>3</v>
      </c>
      <c r="X113">
        <v>0.55800000000000005</v>
      </c>
      <c r="Y113">
        <v>17.920000000000002</v>
      </c>
      <c r="Z113" s="11">
        <f t="shared" si="163"/>
        <v>0.60000000000000009</v>
      </c>
      <c r="AA113" s="11">
        <f t="shared" si="164"/>
        <v>0</v>
      </c>
      <c r="AB113" s="53">
        <f t="shared" si="165"/>
        <v>0.22239100713982074</v>
      </c>
      <c r="AC113" s="61" t="s">
        <v>204</v>
      </c>
    </row>
    <row r="114" spans="1:46">
      <c r="A114" s="11">
        <v>114</v>
      </c>
      <c r="B114" s="69">
        <v>44593</v>
      </c>
      <c r="C114" s="70">
        <v>0.74305555555555547</v>
      </c>
      <c r="D114">
        <v>7.9</v>
      </c>
      <c r="E114">
        <v>13</v>
      </c>
      <c r="F114">
        <v>0</v>
      </c>
      <c r="G114">
        <v>7.6</v>
      </c>
      <c r="H114">
        <v>0</v>
      </c>
      <c r="I114">
        <v>6.2</v>
      </c>
      <c r="J114" t="s">
        <v>161</v>
      </c>
      <c r="K114">
        <v>6.4</v>
      </c>
      <c r="L114" t="s">
        <v>161</v>
      </c>
      <c r="M114" s="70">
        <v>0.74209490740740736</v>
      </c>
      <c r="N114">
        <v>10.9</v>
      </c>
      <c r="O114" t="s">
        <v>160</v>
      </c>
      <c r="P114" s="70">
        <v>0.7408217592592593</v>
      </c>
      <c r="Q114">
        <v>6.2</v>
      </c>
      <c r="R114" t="s">
        <v>160</v>
      </c>
      <c r="S114">
        <v>1.8</v>
      </c>
      <c r="T114">
        <v>43</v>
      </c>
      <c r="U114">
        <v>0</v>
      </c>
      <c r="V114">
        <v>356</v>
      </c>
      <c r="W114">
        <v>1</v>
      </c>
      <c r="X114">
        <v>0.55800000000000005</v>
      </c>
      <c r="Y114">
        <v>17.899999999999999</v>
      </c>
      <c r="Z114" s="11">
        <f t="shared" si="163"/>
        <v>0</v>
      </c>
      <c r="AA114" s="11">
        <f t="shared" si="164"/>
        <v>0</v>
      </c>
      <c r="AB114" s="53">
        <f t="shared" si="165"/>
        <v>0.22239100713982074</v>
      </c>
      <c r="AC114" s="61" t="s">
        <v>204</v>
      </c>
    </row>
    <row r="115" spans="1:46">
      <c r="A115" s="11">
        <v>115</v>
      </c>
      <c r="B115" s="69">
        <v>44593</v>
      </c>
      <c r="C115" s="70">
        <v>0.75</v>
      </c>
      <c r="D115">
        <v>7.7</v>
      </c>
      <c r="E115">
        <v>13</v>
      </c>
      <c r="F115">
        <v>0</v>
      </c>
      <c r="G115">
        <v>7.5</v>
      </c>
      <c r="H115">
        <v>0</v>
      </c>
      <c r="I115">
        <v>5.4</v>
      </c>
      <c r="J115" t="s">
        <v>161</v>
      </c>
      <c r="K115">
        <v>6.3</v>
      </c>
      <c r="L115" t="s">
        <v>161</v>
      </c>
      <c r="M115" s="70">
        <v>0.74337962962962967</v>
      </c>
      <c r="N115">
        <v>8.9</v>
      </c>
      <c r="O115" t="s">
        <v>161</v>
      </c>
      <c r="P115" s="70">
        <v>0.74425925925925929</v>
      </c>
      <c r="Q115">
        <v>7.1</v>
      </c>
      <c r="R115" t="s">
        <v>154</v>
      </c>
      <c r="S115">
        <v>1.2</v>
      </c>
      <c r="T115">
        <v>45.6</v>
      </c>
      <c r="U115">
        <v>0</v>
      </c>
      <c r="V115">
        <v>97</v>
      </c>
      <c r="W115">
        <v>0</v>
      </c>
      <c r="X115">
        <v>0.55800000000000005</v>
      </c>
      <c r="Y115">
        <v>17.89</v>
      </c>
      <c r="Z115" s="11">
        <f t="shared" si="163"/>
        <v>0</v>
      </c>
      <c r="AA115" s="11">
        <f t="shared" si="164"/>
        <v>0</v>
      </c>
      <c r="AB115" s="53">
        <f t="shared" si="165"/>
        <v>0.22239100713982074</v>
      </c>
      <c r="AC115" s="61" t="s">
        <v>204</v>
      </c>
      <c r="AE115" s="11">
        <f t="shared" ref="AE115" si="278">SUM(F115:F120)</f>
        <v>0</v>
      </c>
      <c r="AF115" s="11">
        <f t="shared" ref="AF115" si="279">AVERAGE(AB115:AB120)</f>
        <v>0.22239100713982074</v>
      </c>
      <c r="AG115" s="11">
        <f t="shared" ref="AG115" si="280">AVERAGE(G115:G120)</f>
        <v>7.3000000000000007</v>
      </c>
      <c r="AH115" s="11" t="e">
        <f t="shared" ref="AH115" si="281">AVERAGE(AC115:AC120)</f>
        <v>#DIV/0!</v>
      </c>
      <c r="AI115" s="11">
        <f t="shared" ref="AI115" si="282">AVERAGE(T115:T120)</f>
        <v>43.366666666666667</v>
      </c>
      <c r="AJ115" s="11">
        <f t="shared" ref="AJ115" si="283">SUMIF(H115:H120,"&gt;0",H115:H120)</f>
        <v>0</v>
      </c>
      <c r="AK115" s="17">
        <f t="shared" ref="AK115" si="284">SUM(AA115:AA120)/60</f>
        <v>0</v>
      </c>
      <c r="AL115" s="17">
        <f t="shared" ref="AL115" si="285">SUM(V115:V120)</f>
        <v>482</v>
      </c>
      <c r="AM115" s="17">
        <f t="shared" ref="AM115" si="286">AVERAGE(W115:W120)</f>
        <v>0</v>
      </c>
      <c r="AN115" s="11">
        <f t="shared" ref="AN115" si="287">AVERAGE(I115:I120)</f>
        <v>5.666666666666667</v>
      </c>
      <c r="AO115" s="11">
        <f t="shared" ref="AO115" si="288">MAX(K115:K120)</f>
        <v>6.4</v>
      </c>
      <c r="AP115" s="13" t="str">
        <f t="shared" ref="AP115" ca="1" si="289">INDIRECT(ADDRESS(MATCH(AO115,K115:K120,0)+A115-1,12))</f>
        <v>WSW</v>
      </c>
      <c r="AQ115" s="13">
        <f t="shared" ref="AQ115" ca="1" si="290">INDIRECT(ADDRESS(MATCH(AO115,K115:K120,0)+A115-1,13))</f>
        <v>0.77362268518518518</v>
      </c>
      <c r="AR115" s="11">
        <f t="shared" ref="AR115" si="291">MAX(N115:N120)</f>
        <v>10.8</v>
      </c>
      <c r="AS115" s="13" t="str">
        <f t="shared" ref="AS115" ca="1" si="292">INDIRECT(ADDRESS(MATCH(AR115,N115:N120,0)+A115-1,15))</f>
        <v>WSW</v>
      </c>
      <c r="AT115" s="13">
        <f t="shared" ref="AT115" ca="1" si="293">INDIRECT(ADDRESS(MATCH(AR115,N115:N120,0)+A115-1,16))</f>
        <v>0.78334490740740748</v>
      </c>
    </row>
    <row r="116" spans="1:46">
      <c r="A116" s="11">
        <v>116</v>
      </c>
      <c r="B116" s="69">
        <v>44593</v>
      </c>
      <c r="C116" s="70">
        <v>0.75694444444444453</v>
      </c>
      <c r="D116">
        <v>7.6</v>
      </c>
      <c r="E116">
        <v>13</v>
      </c>
      <c r="F116">
        <v>0</v>
      </c>
      <c r="G116">
        <v>7.4</v>
      </c>
      <c r="H116">
        <v>-1E-3</v>
      </c>
      <c r="I116">
        <v>5.7</v>
      </c>
      <c r="J116" t="s">
        <v>161</v>
      </c>
      <c r="K116">
        <v>5.8</v>
      </c>
      <c r="L116" t="s">
        <v>161</v>
      </c>
      <c r="M116" s="70">
        <v>0.75503472222222223</v>
      </c>
      <c r="N116">
        <v>9.9</v>
      </c>
      <c r="O116" t="s">
        <v>161</v>
      </c>
      <c r="P116" s="70">
        <v>0.75199074074074079</v>
      </c>
      <c r="Q116">
        <v>5.0999999999999996</v>
      </c>
      <c r="R116" t="s">
        <v>161</v>
      </c>
      <c r="S116">
        <v>1.5</v>
      </c>
      <c r="T116">
        <v>42.7</v>
      </c>
      <c r="U116">
        <v>0</v>
      </c>
      <c r="V116">
        <v>84</v>
      </c>
      <c r="W116">
        <v>0</v>
      </c>
      <c r="X116">
        <v>0.55800000000000005</v>
      </c>
      <c r="Y116">
        <v>17.88</v>
      </c>
      <c r="Z116" s="11">
        <f t="shared" si="163"/>
        <v>-0.60000000000000009</v>
      </c>
      <c r="AA116" s="11">
        <f t="shared" si="164"/>
        <v>0</v>
      </c>
      <c r="AB116" s="53">
        <f t="shared" si="165"/>
        <v>0.22239100713982074</v>
      </c>
      <c r="AC116" s="61" t="s">
        <v>204</v>
      </c>
    </row>
    <row r="117" spans="1:46">
      <c r="A117" s="11">
        <v>117</v>
      </c>
      <c r="B117" s="69">
        <v>44593</v>
      </c>
      <c r="C117" s="70">
        <v>0.76388888888888884</v>
      </c>
      <c r="D117">
        <v>7.4</v>
      </c>
      <c r="E117">
        <v>13</v>
      </c>
      <c r="F117">
        <v>0</v>
      </c>
      <c r="G117">
        <v>7.2</v>
      </c>
      <c r="H117">
        <v>-1E-3</v>
      </c>
      <c r="I117">
        <v>5.0999999999999996</v>
      </c>
      <c r="J117" t="s">
        <v>161</v>
      </c>
      <c r="K117">
        <v>5.8</v>
      </c>
      <c r="L117" t="s">
        <v>161</v>
      </c>
      <c r="M117" s="70">
        <v>0.75828703703703704</v>
      </c>
      <c r="N117">
        <v>8.8000000000000007</v>
      </c>
      <c r="O117" t="s">
        <v>161</v>
      </c>
      <c r="P117" s="70">
        <v>0.75967592592592592</v>
      </c>
      <c r="Q117">
        <v>5.0999999999999996</v>
      </c>
      <c r="R117" t="s">
        <v>161</v>
      </c>
      <c r="S117">
        <v>1.5</v>
      </c>
      <c r="T117">
        <v>43.6</v>
      </c>
      <c r="U117">
        <v>0</v>
      </c>
      <c r="V117">
        <v>76</v>
      </c>
      <c r="W117">
        <v>0</v>
      </c>
      <c r="X117">
        <v>0.55800000000000005</v>
      </c>
      <c r="Y117">
        <v>17.88</v>
      </c>
      <c r="Z117" s="11">
        <f t="shared" si="163"/>
        <v>-0.60000000000000009</v>
      </c>
      <c r="AA117" s="11">
        <f t="shared" si="164"/>
        <v>0</v>
      </c>
      <c r="AB117" s="53">
        <f t="shared" si="165"/>
        <v>0.22239100713982074</v>
      </c>
      <c r="AC117" s="61" t="s">
        <v>204</v>
      </c>
    </row>
    <row r="118" spans="1:46">
      <c r="A118" s="11">
        <v>118</v>
      </c>
      <c r="B118" s="69">
        <v>44593</v>
      </c>
      <c r="C118" s="70">
        <v>0.77083333333333337</v>
      </c>
      <c r="D118">
        <v>7.3</v>
      </c>
      <c r="E118">
        <v>12.9</v>
      </c>
      <c r="F118">
        <v>0</v>
      </c>
      <c r="G118">
        <v>7.3</v>
      </c>
      <c r="H118">
        <v>0</v>
      </c>
      <c r="I118">
        <v>5.9</v>
      </c>
      <c r="J118" t="s">
        <v>161</v>
      </c>
      <c r="K118">
        <v>5.9</v>
      </c>
      <c r="L118" t="s">
        <v>161</v>
      </c>
      <c r="M118" s="70">
        <v>0.77061342592592597</v>
      </c>
      <c r="N118">
        <v>10.5</v>
      </c>
      <c r="O118" t="s">
        <v>161</v>
      </c>
      <c r="P118" s="70">
        <v>0.77032407407407411</v>
      </c>
      <c r="Q118">
        <v>5</v>
      </c>
      <c r="R118" t="s">
        <v>160</v>
      </c>
      <c r="S118">
        <v>1.5</v>
      </c>
      <c r="T118">
        <v>42.9</v>
      </c>
      <c r="U118">
        <v>0</v>
      </c>
      <c r="V118">
        <v>76</v>
      </c>
      <c r="W118">
        <v>0</v>
      </c>
      <c r="X118">
        <v>0.55800000000000005</v>
      </c>
      <c r="Y118">
        <v>17.86</v>
      </c>
      <c r="Z118" s="11">
        <f t="shared" si="163"/>
        <v>0</v>
      </c>
      <c r="AA118" s="11">
        <f t="shared" si="164"/>
        <v>0</v>
      </c>
      <c r="AB118" s="53">
        <f t="shared" si="165"/>
        <v>0.22239100713982074</v>
      </c>
      <c r="AC118" s="61" t="s">
        <v>204</v>
      </c>
    </row>
    <row r="119" spans="1:46">
      <c r="A119" s="11">
        <v>119</v>
      </c>
      <c r="B119" s="69">
        <v>44593</v>
      </c>
      <c r="C119" s="70">
        <v>0.77777777777777779</v>
      </c>
      <c r="D119">
        <v>7.2</v>
      </c>
      <c r="E119">
        <v>12.9</v>
      </c>
      <c r="F119">
        <v>0</v>
      </c>
      <c r="G119">
        <v>7.3</v>
      </c>
      <c r="H119">
        <v>0</v>
      </c>
      <c r="I119">
        <v>5.9</v>
      </c>
      <c r="J119" t="s">
        <v>161</v>
      </c>
      <c r="K119">
        <v>6.4</v>
      </c>
      <c r="L119" t="s">
        <v>161</v>
      </c>
      <c r="M119" s="70">
        <v>0.77362268518518518</v>
      </c>
      <c r="N119">
        <v>10.7</v>
      </c>
      <c r="O119" t="s">
        <v>161</v>
      </c>
      <c r="P119" s="70">
        <v>0.77126157407407403</v>
      </c>
      <c r="Q119">
        <v>7.3</v>
      </c>
      <c r="R119" t="s">
        <v>154</v>
      </c>
      <c r="S119">
        <v>1.5</v>
      </c>
      <c r="T119">
        <v>42.1</v>
      </c>
      <c r="U119">
        <v>0</v>
      </c>
      <c r="V119">
        <v>76</v>
      </c>
      <c r="W119">
        <v>0</v>
      </c>
      <c r="X119">
        <v>0.55800000000000005</v>
      </c>
      <c r="Y119">
        <v>17.88</v>
      </c>
      <c r="Z119" s="11">
        <f t="shared" si="163"/>
        <v>0</v>
      </c>
      <c r="AA119" s="11">
        <f t="shared" si="164"/>
        <v>0</v>
      </c>
      <c r="AB119" s="53">
        <f t="shared" si="165"/>
        <v>0.22239100713982074</v>
      </c>
      <c r="AC119" s="61" t="s">
        <v>204</v>
      </c>
    </row>
    <row r="120" spans="1:46">
      <c r="A120" s="11">
        <v>120</v>
      </c>
      <c r="B120" s="69">
        <v>44593</v>
      </c>
      <c r="C120" s="70">
        <v>0.78472222222222221</v>
      </c>
      <c r="D120">
        <v>7.1</v>
      </c>
      <c r="E120">
        <v>12.9</v>
      </c>
      <c r="F120">
        <v>0</v>
      </c>
      <c r="G120">
        <v>7.1</v>
      </c>
      <c r="H120">
        <v>0</v>
      </c>
      <c r="I120">
        <v>6</v>
      </c>
      <c r="J120" t="s">
        <v>161</v>
      </c>
      <c r="K120">
        <v>6.2</v>
      </c>
      <c r="L120" t="s">
        <v>161</v>
      </c>
      <c r="M120" s="70">
        <v>0.78267361111111111</v>
      </c>
      <c r="N120">
        <v>10.8</v>
      </c>
      <c r="O120" t="s">
        <v>161</v>
      </c>
      <c r="P120" s="70">
        <v>0.78334490740740748</v>
      </c>
      <c r="Q120">
        <v>6.1</v>
      </c>
      <c r="R120" t="s">
        <v>161</v>
      </c>
      <c r="S120">
        <v>1.3</v>
      </c>
      <c r="T120">
        <v>43.3</v>
      </c>
      <c r="U120">
        <v>0</v>
      </c>
      <c r="V120">
        <v>73</v>
      </c>
      <c r="W120">
        <v>0</v>
      </c>
      <c r="X120">
        <v>0.55800000000000005</v>
      </c>
      <c r="Y120">
        <v>17.87</v>
      </c>
      <c r="Z120" s="11">
        <f t="shared" si="163"/>
        <v>0</v>
      </c>
      <c r="AA120" s="11">
        <f t="shared" si="164"/>
        <v>0</v>
      </c>
      <c r="AB120" s="53">
        <f t="shared" si="165"/>
        <v>0.22239100713982074</v>
      </c>
      <c r="AC120" s="61" t="s">
        <v>204</v>
      </c>
    </row>
    <row r="121" spans="1:46">
      <c r="A121" s="11">
        <v>121</v>
      </c>
      <c r="B121" s="69">
        <v>44593</v>
      </c>
      <c r="C121" s="70">
        <v>0.79166666666666663</v>
      </c>
      <c r="D121">
        <v>6.9</v>
      </c>
      <c r="E121">
        <v>12.9</v>
      </c>
      <c r="F121">
        <v>0</v>
      </c>
      <c r="G121">
        <v>7</v>
      </c>
      <c r="H121">
        <v>-1E-3</v>
      </c>
      <c r="I121">
        <v>5.4</v>
      </c>
      <c r="J121" t="s">
        <v>160</v>
      </c>
      <c r="K121">
        <v>6</v>
      </c>
      <c r="L121" t="s">
        <v>160</v>
      </c>
      <c r="M121" s="70">
        <v>0.78553240740740737</v>
      </c>
      <c r="N121">
        <v>9.5</v>
      </c>
      <c r="O121" t="s">
        <v>160</v>
      </c>
      <c r="P121" s="70">
        <v>0.78525462962962955</v>
      </c>
      <c r="Q121">
        <v>9</v>
      </c>
      <c r="R121" t="s">
        <v>161</v>
      </c>
      <c r="S121">
        <v>1.3</v>
      </c>
      <c r="T121">
        <v>44.3</v>
      </c>
      <c r="U121">
        <v>0</v>
      </c>
      <c r="V121">
        <v>69</v>
      </c>
      <c r="W121">
        <v>0</v>
      </c>
      <c r="X121">
        <v>0.55800000000000005</v>
      </c>
      <c r="Y121">
        <v>17.88</v>
      </c>
      <c r="Z121" s="11">
        <f t="shared" si="163"/>
        <v>-0.60000000000000009</v>
      </c>
      <c r="AA121" s="11">
        <f t="shared" si="164"/>
        <v>0</v>
      </c>
      <c r="AB121" s="53">
        <f t="shared" si="165"/>
        <v>0.22239100713982074</v>
      </c>
      <c r="AC121" s="61" t="s">
        <v>204</v>
      </c>
      <c r="AE121" s="11">
        <f t="shared" ref="AE121" si="294">SUM(F121:F126)</f>
        <v>0</v>
      </c>
      <c r="AF121" s="11">
        <f t="shared" ref="AF121" si="295">AVERAGE(AB121:AB126)</f>
        <v>0.22265712148070285</v>
      </c>
      <c r="AG121" s="11">
        <f t="shared" ref="AG121" si="296">AVERAGE(G121:G126)</f>
        <v>6.8833333333333329</v>
      </c>
      <c r="AH121" s="11" t="e">
        <f t="shared" ref="AH121" si="297">AVERAGE(AC121:AC126)</f>
        <v>#DIV/0!</v>
      </c>
      <c r="AI121" s="11">
        <f t="shared" ref="AI121" si="298">AVERAGE(T121:T126)</f>
        <v>45</v>
      </c>
      <c r="AJ121" s="11">
        <f t="shared" ref="AJ121" si="299">SUMIF(H121:H126,"&gt;0",H121:H126)</f>
        <v>0</v>
      </c>
      <c r="AK121" s="17">
        <f t="shared" ref="AK121" si="300">SUM(AA121:AA126)/60</f>
        <v>0</v>
      </c>
      <c r="AL121" s="17">
        <f t="shared" ref="AL121" si="301">SUM(V121:V126)</f>
        <v>451</v>
      </c>
      <c r="AM121" s="17">
        <f t="shared" ref="AM121" si="302">AVERAGE(W121:W126)</f>
        <v>0</v>
      </c>
      <c r="AN121" s="11">
        <f t="shared" ref="AN121" si="303">AVERAGE(I121:I126)</f>
        <v>5.3166666666666664</v>
      </c>
      <c r="AO121" s="11">
        <f t="shared" ref="AO121" si="304">MAX(K121:K126)</f>
        <v>6</v>
      </c>
      <c r="AP121" s="13" t="str">
        <f t="shared" ref="AP121" ca="1" si="305">INDIRECT(ADDRESS(MATCH(AO121,K121:K126,0)+A121-1,12))</f>
        <v>SW</v>
      </c>
      <c r="AQ121" s="13">
        <f t="shared" ref="AQ121" ca="1" si="306">INDIRECT(ADDRESS(MATCH(AO121,K121:K126,0)+A121-1,13))</f>
        <v>0.78553240740740737</v>
      </c>
      <c r="AR121" s="11">
        <f t="shared" ref="AR121" si="307">MAX(N121:N126)</f>
        <v>10.4</v>
      </c>
      <c r="AS121" s="13" t="str">
        <f t="shared" ref="AS121" ca="1" si="308">INDIRECT(ADDRESS(MATCH(AR121,N121:N126,0)+A121-1,15))</f>
        <v>WSW</v>
      </c>
      <c r="AT121" s="13">
        <f t="shared" ref="AT121" ca="1" si="309">INDIRECT(ADDRESS(MATCH(AR121,N121:N126,0)+A121-1,16))</f>
        <v>0.81136574074074075</v>
      </c>
    </row>
    <row r="122" spans="1:46">
      <c r="A122" s="11">
        <v>122</v>
      </c>
      <c r="B122" s="69">
        <v>44593</v>
      </c>
      <c r="C122" s="70">
        <v>0.79861111111111116</v>
      </c>
      <c r="D122">
        <v>6.9</v>
      </c>
      <c r="E122">
        <v>12.9</v>
      </c>
      <c r="F122">
        <v>0</v>
      </c>
      <c r="G122">
        <v>7</v>
      </c>
      <c r="H122">
        <v>0</v>
      </c>
      <c r="I122">
        <v>5.7</v>
      </c>
      <c r="J122" t="s">
        <v>161</v>
      </c>
      <c r="K122">
        <v>5.7</v>
      </c>
      <c r="L122" t="s">
        <v>161</v>
      </c>
      <c r="M122" s="70">
        <v>0.79861111111111116</v>
      </c>
      <c r="N122">
        <v>10.3</v>
      </c>
      <c r="O122" t="s">
        <v>161</v>
      </c>
      <c r="P122" s="70">
        <v>0.7984606481481481</v>
      </c>
      <c r="Q122">
        <v>10.1</v>
      </c>
      <c r="R122" t="s">
        <v>160</v>
      </c>
      <c r="S122">
        <v>1.6</v>
      </c>
      <c r="T122">
        <v>44.5</v>
      </c>
      <c r="U122">
        <v>0</v>
      </c>
      <c r="V122">
        <v>73</v>
      </c>
      <c r="W122">
        <v>0</v>
      </c>
      <c r="X122">
        <v>0.55800000000000005</v>
      </c>
      <c r="Y122">
        <v>17.88</v>
      </c>
      <c r="Z122" s="11">
        <f t="shared" si="163"/>
        <v>0</v>
      </c>
      <c r="AA122" s="11">
        <f t="shared" si="164"/>
        <v>0</v>
      </c>
      <c r="AB122" s="53">
        <f t="shared" si="165"/>
        <v>0.22239100713982074</v>
      </c>
      <c r="AC122" s="61" t="s">
        <v>204</v>
      </c>
    </row>
    <row r="123" spans="1:46">
      <c r="A123" s="11">
        <v>123</v>
      </c>
      <c r="B123" s="69">
        <v>44593</v>
      </c>
      <c r="C123" s="70">
        <v>0.80555555555555547</v>
      </c>
      <c r="D123">
        <v>6.8</v>
      </c>
      <c r="E123">
        <v>12.9</v>
      </c>
      <c r="F123">
        <v>0</v>
      </c>
      <c r="G123">
        <v>6.9</v>
      </c>
      <c r="H123">
        <v>0</v>
      </c>
      <c r="I123">
        <v>4.9000000000000004</v>
      </c>
      <c r="J123" t="s">
        <v>161</v>
      </c>
      <c r="K123">
        <v>5.8</v>
      </c>
      <c r="L123" t="s">
        <v>161</v>
      </c>
      <c r="M123" s="70">
        <v>0.79885416666666664</v>
      </c>
      <c r="N123">
        <v>9.8000000000000007</v>
      </c>
      <c r="O123" t="s">
        <v>160</v>
      </c>
      <c r="P123" s="70">
        <v>0.79863425925925924</v>
      </c>
      <c r="Q123">
        <v>5.5</v>
      </c>
      <c r="R123" t="s">
        <v>161</v>
      </c>
      <c r="S123">
        <v>1.6</v>
      </c>
      <c r="T123">
        <v>46.1</v>
      </c>
      <c r="U123">
        <v>0</v>
      </c>
      <c r="V123">
        <v>63</v>
      </c>
      <c r="W123">
        <v>0</v>
      </c>
      <c r="X123">
        <v>0.55800000000000005</v>
      </c>
      <c r="Y123">
        <v>17.899999999999999</v>
      </c>
      <c r="Z123" s="11">
        <f t="shared" si="163"/>
        <v>0</v>
      </c>
      <c r="AA123" s="11">
        <f t="shared" si="164"/>
        <v>0</v>
      </c>
      <c r="AB123" s="53">
        <f t="shared" si="165"/>
        <v>0.22239100713982074</v>
      </c>
      <c r="AC123" s="61" t="s">
        <v>204</v>
      </c>
    </row>
    <row r="124" spans="1:46">
      <c r="A124" s="11">
        <v>124</v>
      </c>
      <c r="B124" s="69">
        <v>44593</v>
      </c>
      <c r="C124" s="70">
        <v>0.8125</v>
      </c>
      <c r="D124">
        <v>6.7</v>
      </c>
      <c r="E124">
        <v>12.9</v>
      </c>
      <c r="F124">
        <v>0</v>
      </c>
      <c r="G124">
        <v>6.8</v>
      </c>
      <c r="H124">
        <v>0</v>
      </c>
      <c r="I124">
        <v>5.5</v>
      </c>
      <c r="J124" t="s">
        <v>161</v>
      </c>
      <c r="K124">
        <v>5.5</v>
      </c>
      <c r="L124" t="s">
        <v>161</v>
      </c>
      <c r="M124" s="70">
        <v>0.81239583333333332</v>
      </c>
      <c r="N124">
        <v>10.4</v>
      </c>
      <c r="O124" t="s">
        <v>161</v>
      </c>
      <c r="P124" s="70">
        <v>0.81136574074074075</v>
      </c>
      <c r="Q124">
        <v>4</v>
      </c>
      <c r="R124" t="s">
        <v>161</v>
      </c>
      <c r="S124">
        <v>1.5</v>
      </c>
      <c r="T124">
        <v>45.5</v>
      </c>
      <c r="U124">
        <v>0</v>
      </c>
      <c r="V124">
        <v>72</v>
      </c>
      <c r="W124">
        <v>0</v>
      </c>
      <c r="X124">
        <v>0.55900000000000005</v>
      </c>
      <c r="Y124">
        <v>17.89</v>
      </c>
      <c r="Z124" s="11">
        <f t="shared" si="163"/>
        <v>0</v>
      </c>
      <c r="AA124" s="11">
        <f t="shared" si="164"/>
        <v>0</v>
      </c>
      <c r="AB124" s="53">
        <f t="shared" si="165"/>
        <v>0.22292323582158499</v>
      </c>
      <c r="AC124" s="61" t="s">
        <v>204</v>
      </c>
    </row>
    <row r="125" spans="1:46">
      <c r="A125" s="11">
        <v>125</v>
      </c>
      <c r="B125" s="69">
        <v>44593</v>
      </c>
      <c r="C125" s="70">
        <v>0.81944444444444453</v>
      </c>
      <c r="D125">
        <v>6.6</v>
      </c>
      <c r="E125">
        <v>12.9</v>
      </c>
      <c r="F125">
        <v>0</v>
      </c>
      <c r="G125">
        <v>6.8</v>
      </c>
      <c r="H125">
        <v>0</v>
      </c>
      <c r="I125">
        <v>5.2</v>
      </c>
      <c r="J125" t="s">
        <v>161</v>
      </c>
      <c r="K125">
        <v>5.6</v>
      </c>
      <c r="L125" t="s">
        <v>161</v>
      </c>
      <c r="M125" s="70">
        <v>0.81443287037037038</v>
      </c>
      <c r="N125">
        <v>8.3000000000000007</v>
      </c>
      <c r="O125" t="s">
        <v>161</v>
      </c>
      <c r="P125" s="70">
        <v>0.81373842592592593</v>
      </c>
      <c r="Q125">
        <v>3.9</v>
      </c>
      <c r="R125" t="s">
        <v>161</v>
      </c>
      <c r="S125">
        <v>1.2</v>
      </c>
      <c r="T125">
        <v>45.2</v>
      </c>
      <c r="U125">
        <v>0</v>
      </c>
      <c r="V125">
        <v>92</v>
      </c>
      <c r="W125">
        <v>0</v>
      </c>
      <c r="X125">
        <v>0.55900000000000005</v>
      </c>
      <c r="Y125">
        <v>17.899999999999999</v>
      </c>
      <c r="Z125" s="11">
        <f t="shared" si="163"/>
        <v>0</v>
      </c>
      <c r="AA125" s="11">
        <f t="shared" si="164"/>
        <v>0</v>
      </c>
      <c r="AB125" s="53">
        <f t="shared" si="165"/>
        <v>0.22292323582158499</v>
      </c>
      <c r="AC125" s="61" t="s">
        <v>204</v>
      </c>
    </row>
    <row r="126" spans="1:46">
      <c r="A126" s="11">
        <v>126</v>
      </c>
      <c r="B126" s="69">
        <v>44593</v>
      </c>
      <c r="C126" s="70">
        <v>0.82638888888888884</v>
      </c>
      <c r="D126">
        <v>6.5</v>
      </c>
      <c r="E126">
        <v>12.9</v>
      </c>
      <c r="F126">
        <v>0</v>
      </c>
      <c r="G126">
        <v>6.8</v>
      </c>
      <c r="H126">
        <v>0</v>
      </c>
      <c r="I126">
        <v>5.2</v>
      </c>
      <c r="J126" t="s">
        <v>161</v>
      </c>
      <c r="K126">
        <v>5.2</v>
      </c>
      <c r="L126" t="s">
        <v>161</v>
      </c>
      <c r="M126" s="70">
        <v>0.82638888888888884</v>
      </c>
      <c r="N126">
        <v>8.9</v>
      </c>
      <c r="O126" t="s">
        <v>154</v>
      </c>
      <c r="P126" s="70">
        <v>0.82480324074074074</v>
      </c>
      <c r="Q126">
        <v>6.2</v>
      </c>
      <c r="R126" t="s">
        <v>161</v>
      </c>
      <c r="S126">
        <v>1.5</v>
      </c>
      <c r="T126">
        <v>44.4</v>
      </c>
      <c r="U126">
        <v>0</v>
      </c>
      <c r="V126">
        <v>82</v>
      </c>
      <c r="W126">
        <v>0</v>
      </c>
      <c r="X126">
        <v>0.55900000000000005</v>
      </c>
      <c r="Y126">
        <v>17.88</v>
      </c>
      <c r="Z126" s="11">
        <f t="shared" si="163"/>
        <v>0</v>
      </c>
      <c r="AA126" s="11">
        <f t="shared" si="164"/>
        <v>0</v>
      </c>
      <c r="AB126" s="53">
        <f t="shared" si="165"/>
        <v>0.22292323582158499</v>
      </c>
      <c r="AC126" s="61" t="s">
        <v>204</v>
      </c>
    </row>
    <row r="127" spans="1:46">
      <c r="A127" s="11">
        <v>127</v>
      </c>
      <c r="B127" s="69">
        <v>44593</v>
      </c>
      <c r="C127" s="70">
        <v>0.83333333333333337</v>
      </c>
      <c r="D127">
        <v>6.6</v>
      </c>
      <c r="E127">
        <v>12.9</v>
      </c>
      <c r="F127">
        <v>0</v>
      </c>
      <c r="G127">
        <v>6.8</v>
      </c>
      <c r="H127">
        <v>0</v>
      </c>
      <c r="I127">
        <v>5.2</v>
      </c>
      <c r="J127" t="s">
        <v>161</v>
      </c>
      <c r="K127">
        <v>5.7</v>
      </c>
      <c r="L127" t="s">
        <v>161</v>
      </c>
      <c r="M127" s="70">
        <v>0.82893518518518527</v>
      </c>
      <c r="N127">
        <v>9.6999999999999993</v>
      </c>
      <c r="O127" t="s">
        <v>161</v>
      </c>
      <c r="P127" s="70">
        <v>0.83091435185185192</v>
      </c>
      <c r="Q127">
        <v>5.9</v>
      </c>
      <c r="R127" t="s">
        <v>154</v>
      </c>
      <c r="S127">
        <v>1.2</v>
      </c>
      <c r="T127">
        <v>44.6</v>
      </c>
      <c r="U127">
        <v>0</v>
      </c>
      <c r="V127">
        <v>82</v>
      </c>
      <c r="W127">
        <v>0</v>
      </c>
      <c r="X127">
        <v>0.55900000000000005</v>
      </c>
      <c r="Y127">
        <v>17.87</v>
      </c>
      <c r="Z127" s="11">
        <f t="shared" si="163"/>
        <v>0</v>
      </c>
      <c r="AA127" s="11">
        <f t="shared" si="164"/>
        <v>0</v>
      </c>
      <c r="AB127" s="53">
        <f t="shared" si="165"/>
        <v>0.22292323582158499</v>
      </c>
      <c r="AC127" s="61" t="s">
        <v>204</v>
      </c>
      <c r="AE127" s="11">
        <f t="shared" ref="AE127" si="310">SUM(F127:F132)</f>
        <v>0</v>
      </c>
      <c r="AF127" s="11">
        <f t="shared" ref="AF127" si="311">AVERAGE(AB127:AB132)</f>
        <v>0.22292323582158499</v>
      </c>
      <c r="AG127" s="11">
        <f t="shared" ref="AG127" si="312">AVERAGE(G127:G132)</f>
        <v>6.6499999999999995</v>
      </c>
      <c r="AH127" s="11" t="e">
        <f t="shared" ref="AH127" si="313">AVERAGE(AC127:AC132)</f>
        <v>#DIV/0!</v>
      </c>
      <c r="AI127" s="11">
        <f t="shared" ref="AI127" si="314">AVERAGE(T127:T132)</f>
        <v>46.666666666666664</v>
      </c>
      <c r="AJ127" s="11">
        <f t="shared" ref="AJ127" si="315">SUMIF(H127:H132,"&gt;0",H127:H132)</f>
        <v>0</v>
      </c>
      <c r="AK127" s="17">
        <f t="shared" ref="AK127" si="316">SUM(AA127:AA132)/60</f>
        <v>0</v>
      </c>
      <c r="AL127" s="17">
        <f t="shared" ref="AL127" si="317">SUM(V127:V132)</f>
        <v>428</v>
      </c>
      <c r="AM127" s="17">
        <f t="shared" ref="AM127" si="318">AVERAGE(W127:W132)</f>
        <v>0</v>
      </c>
      <c r="AN127" s="11">
        <f t="shared" ref="AN127" si="319">AVERAGE(I127:I132)</f>
        <v>4.6833333333333327</v>
      </c>
      <c r="AO127" s="11">
        <f t="shared" ref="AO127" si="320">MAX(K127:K132)</f>
        <v>5.7</v>
      </c>
      <c r="AP127" s="13" t="str">
        <f t="shared" ref="AP127" ca="1" si="321">INDIRECT(ADDRESS(MATCH(AO127,K127:K132,0)+A127-1,12))</f>
        <v>WSW</v>
      </c>
      <c r="AQ127" s="13">
        <f t="shared" ref="AQ127" ca="1" si="322">INDIRECT(ADDRESS(MATCH(AO127,K127:K132,0)+A127-1,13))</f>
        <v>0.82893518518518527</v>
      </c>
      <c r="AR127" s="11">
        <f t="shared" ref="AR127" si="323">MAX(N127:N132)</f>
        <v>9.8000000000000007</v>
      </c>
      <c r="AS127" s="13" t="str">
        <f t="shared" ref="AS127" ca="1" si="324">INDIRECT(ADDRESS(MATCH(AR127,N127:N132,0)+A127-1,15))</f>
        <v>WSW</v>
      </c>
      <c r="AT127" s="13">
        <f t="shared" ref="AT127" ca="1" si="325">INDIRECT(ADDRESS(MATCH(AR127,N127:N132,0)+A127-1,16))</f>
        <v>0.83856481481481471</v>
      </c>
    </row>
    <row r="128" spans="1:46">
      <c r="A128" s="11">
        <v>128</v>
      </c>
      <c r="B128" s="69">
        <v>44593</v>
      </c>
      <c r="C128" s="70">
        <v>0.84027777777777779</v>
      </c>
      <c r="D128">
        <v>6.6</v>
      </c>
      <c r="E128">
        <v>12.9</v>
      </c>
      <c r="F128">
        <v>0</v>
      </c>
      <c r="G128">
        <v>6.7</v>
      </c>
      <c r="H128">
        <v>0</v>
      </c>
      <c r="I128">
        <v>5.3</v>
      </c>
      <c r="J128" t="s">
        <v>161</v>
      </c>
      <c r="K128">
        <v>5.3</v>
      </c>
      <c r="L128" t="s">
        <v>161</v>
      </c>
      <c r="M128" s="70">
        <v>0.84024305555555545</v>
      </c>
      <c r="N128">
        <v>9.8000000000000007</v>
      </c>
      <c r="O128" t="s">
        <v>161</v>
      </c>
      <c r="P128" s="70">
        <v>0.83856481481481471</v>
      </c>
      <c r="Q128">
        <v>4</v>
      </c>
      <c r="R128" t="s">
        <v>161</v>
      </c>
      <c r="S128">
        <v>1.4</v>
      </c>
      <c r="T128">
        <v>45.6</v>
      </c>
      <c r="U128">
        <v>1</v>
      </c>
      <c r="V128">
        <v>66</v>
      </c>
      <c r="W128">
        <v>0</v>
      </c>
      <c r="X128">
        <v>0.55900000000000005</v>
      </c>
      <c r="Y128">
        <v>17.89</v>
      </c>
      <c r="Z128" s="11">
        <f t="shared" si="163"/>
        <v>0</v>
      </c>
      <c r="AA128" s="11">
        <f t="shared" si="164"/>
        <v>0</v>
      </c>
      <c r="AB128" s="53">
        <f t="shared" si="165"/>
        <v>0.22292323582158499</v>
      </c>
      <c r="AC128" s="61" t="s">
        <v>204</v>
      </c>
    </row>
    <row r="129" spans="1:46">
      <c r="A129" s="11">
        <v>129</v>
      </c>
      <c r="B129" s="69">
        <v>44593</v>
      </c>
      <c r="C129" s="70">
        <v>0.84722222222222221</v>
      </c>
      <c r="D129">
        <v>6.5</v>
      </c>
      <c r="E129">
        <v>12.9</v>
      </c>
      <c r="F129">
        <v>0</v>
      </c>
      <c r="G129">
        <v>6.7</v>
      </c>
      <c r="H129">
        <v>0</v>
      </c>
      <c r="I129">
        <v>4.0999999999999996</v>
      </c>
      <c r="J129" t="s">
        <v>161</v>
      </c>
      <c r="K129">
        <v>5.3</v>
      </c>
      <c r="L129" t="s">
        <v>161</v>
      </c>
      <c r="M129" s="70">
        <v>0.84028935185185183</v>
      </c>
      <c r="N129">
        <v>7.2</v>
      </c>
      <c r="O129" t="s">
        <v>161</v>
      </c>
      <c r="P129" s="70">
        <v>0.84180555555555558</v>
      </c>
      <c r="Q129">
        <v>3.2</v>
      </c>
      <c r="R129" t="s">
        <v>156</v>
      </c>
      <c r="S129">
        <v>0.9</v>
      </c>
      <c r="T129">
        <v>47</v>
      </c>
      <c r="U129">
        <v>0</v>
      </c>
      <c r="V129">
        <v>74</v>
      </c>
      <c r="W129">
        <v>0</v>
      </c>
      <c r="X129">
        <v>0.55900000000000005</v>
      </c>
      <c r="Y129">
        <v>17.89</v>
      </c>
      <c r="Z129" s="11">
        <f t="shared" si="163"/>
        <v>0</v>
      </c>
      <c r="AA129" s="11">
        <f t="shared" si="164"/>
        <v>0</v>
      </c>
      <c r="AB129" s="53">
        <f t="shared" si="165"/>
        <v>0.22292323582158499</v>
      </c>
      <c r="AC129" s="61" t="s">
        <v>204</v>
      </c>
    </row>
    <row r="130" spans="1:46">
      <c r="A130" s="11">
        <v>130</v>
      </c>
      <c r="B130" s="69">
        <v>44593</v>
      </c>
      <c r="C130" s="70">
        <v>0.85416666666666663</v>
      </c>
      <c r="D130">
        <v>6.5</v>
      </c>
      <c r="E130">
        <v>12.9</v>
      </c>
      <c r="F130">
        <v>0</v>
      </c>
      <c r="G130">
        <v>6.5</v>
      </c>
      <c r="H130">
        <v>0</v>
      </c>
      <c r="I130">
        <v>4.5999999999999996</v>
      </c>
      <c r="J130" t="s">
        <v>161</v>
      </c>
      <c r="K130">
        <v>4.8</v>
      </c>
      <c r="L130" t="s">
        <v>161</v>
      </c>
      <c r="M130" s="70">
        <v>0.8528472222222222</v>
      </c>
      <c r="N130">
        <v>9.1999999999999993</v>
      </c>
      <c r="O130" t="s">
        <v>154</v>
      </c>
      <c r="P130" s="70">
        <v>0.85218749999999999</v>
      </c>
      <c r="Q130">
        <v>4.8</v>
      </c>
      <c r="R130" t="s">
        <v>154</v>
      </c>
      <c r="S130">
        <v>1.4</v>
      </c>
      <c r="T130">
        <v>47</v>
      </c>
      <c r="U130">
        <v>0</v>
      </c>
      <c r="V130">
        <v>70</v>
      </c>
      <c r="W130">
        <v>0</v>
      </c>
      <c r="X130">
        <v>0.55900000000000005</v>
      </c>
      <c r="Y130">
        <v>17.89</v>
      </c>
      <c r="Z130" s="11">
        <f t="shared" si="163"/>
        <v>0</v>
      </c>
      <c r="AA130" s="11">
        <f t="shared" si="164"/>
        <v>0</v>
      </c>
      <c r="AB130" s="53">
        <f t="shared" si="165"/>
        <v>0.22292323582158499</v>
      </c>
      <c r="AC130" s="61" t="s">
        <v>204</v>
      </c>
    </row>
    <row r="131" spans="1:46">
      <c r="A131" s="11">
        <v>131</v>
      </c>
      <c r="B131" s="69">
        <v>44593</v>
      </c>
      <c r="C131" s="70">
        <v>0.86111111111111116</v>
      </c>
      <c r="D131">
        <v>6.4</v>
      </c>
      <c r="E131">
        <v>12.9</v>
      </c>
      <c r="F131">
        <v>0</v>
      </c>
      <c r="G131">
        <v>6.6</v>
      </c>
      <c r="H131">
        <v>0</v>
      </c>
      <c r="I131">
        <v>3.7</v>
      </c>
      <c r="J131" t="s">
        <v>161</v>
      </c>
      <c r="K131">
        <v>4.8</v>
      </c>
      <c r="L131" t="s">
        <v>161</v>
      </c>
      <c r="M131" s="70">
        <v>0.8548958333333333</v>
      </c>
      <c r="N131">
        <v>7</v>
      </c>
      <c r="O131" t="s">
        <v>161</v>
      </c>
      <c r="P131" s="70">
        <v>0.85474537037037035</v>
      </c>
      <c r="Q131">
        <v>5.3</v>
      </c>
      <c r="R131" t="s">
        <v>161</v>
      </c>
      <c r="S131">
        <v>1.1000000000000001</v>
      </c>
      <c r="T131">
        <v>48.2</v>
      </c>
      <c r="U131">
        <v>0</v>
      </c>
      <c r="V131">
        <v>69</v>
      </c>
      <c r="W131">
        <v>0</v>
      </c>
      <c r="X131">
        <v>0.55900000000000005</v>
      </c>
      <c r="Y131">
        <v>17.89</v>
      </c>
      <c r="Z131" s="11">
        <f t="shared" si="163"/>
        <v>0</v>
      </c>
      <c r="AA131" s="11">
        <f t="shared" si="164"/>
        <v>0</v>
      </c>
      <c r="AB131" s="53">
        <f t="shared" si="165"/>
        <v>0.22292323582158499</v>
      </c>
      <c r="AC131" s="61" t="s">
        <v>204</v>
      </c>
    </row>
    <row r="132" spans="1:46">
      <c r="A132" s="11">
        <v>132</v>
      </c>
      <c r="B132" s="69">
        <v>44593</v>
      </c>
      <c r="C132" s="70">
        <v>0.86805555555555547</v>
      </c>
      <c r="D132">
        <v>6.4</v>
      </c>
      <c r="E132">
        <v>12.9</v>
      </c>
      <c r="F132">
        <v>0</v>
      </c>
      <c r="G132">
        <v>6.6</v>
      </c>
      <c r="H132">
        <v>0</v>
      </c>
      <c r="I132">
        <v>5.2</v>
      </c>
      <c r="J132" t="s">
        <v>161</v>
      </c>
      <c r="K132">
        <v>5.2</v>
      </c>
      <c r="L132" t="s">
        <v>161</v>
      </c>
      <c r="M132" s="70">
        <v>0.86802083333333335</v>
      </c>
      <c r="N132">
        <v>8.6</v>
      </c>
      <c r="O132" t="s">
        <v>161</v>
      </c>
      <c r="P132" s="70">
        <v>0.86384259259259266</v>
      </c>
      <c r="Q132">
        <v>5.0999999999999996</v>
      </c>
      <c r="R132" t="s">
        <v>154</v>
      </c>
      <c r="S132">
        <v>1.2</v>
      </c>
      <c r="T132">
        <v>47.6</v>
      </c>
      <c r="U132">
        <v>0</v>
      </c>
      <c r="V132">
        <v>67</v>
      </c>
      <c r="W132">
        <v>0</v>
      </c>
      <c r="X132">
        <v>0.55900000000000005</v>
      </c>
      <c r="Y132">
        <v>17.88</v>
      </c>
      <c r="Z132" s="11">
        <f t="shared" si="163"/>
        <v>0</v>
      </c>
      <c r="AA132" s="11">
        <f t="shared" si="164"/>
        <v>0</v>
      </c>
      <c r="AB132" s="53">
        <f t="shared" si="165"/>
        <v>0.22292323582158499</v>
      </c>
      <c r="AC132" s="61" t="s">
        <v>204</v>
      </c>
    </row>
    <row r="133" spans="1:46">
      <c r="A133" s="11">
        <v>133</v>
      </c>
      <c r="B133" s="69">
        <v>44593</v>
      </c>
      <c r="C133" s="70">
        <v>0.875</v>
      </c>
      <c r="D133">
        <v>6.4</v>
      </c>
      <c r="E133">
        <v>12.9</v>
      </c>
      <c r="F133">
        <v>0</v>
      </c>
      <c r="G133">
        <v>6.5</v>
      </c>
      <c r="H133">
        <v>-1E-3</v>
      </c>
      <c r="I133">
        <v>3.9</v>
      </c>
      <c r="J133" t="s">
        <v>161</v>
      </c>
      <c r="K133">
        <v>5.2</v>
      </c>
      <c r="L133" t="s">
        <v>161</v>
      </c>
      <c r="M133" s="70">
        <v>0.86806712962962962</v>
      </c>
      <c r="N133">
        <v>7</v>
      </c>
      <c r="O133" t="s">
        <v>161</v>
      </c>
      <c r="P133" s="70">
        <v>0.87112268518518521</v>
      </c>
      <c r="Q133">
        <v>1.9</v>
      </c>
      <c r="R133" t="s">
        <v>161</v>
      </c>
      <c r="S133">
        <v>0.9</v>
      </c>
      <c r="T133">
        <v>49.3</v>
      </c>
      <c r="U133">
        <v>0</v>
      </c>
      <c r="V133">
        <v>77</v>
      </c>
      <c r="W133">
        <v>0</v>
      </c>
      <c r="X133">
        <v>0.55900000000000005</v>
      </c>
      <c r="Y133">
        <v>17.91</v>
      </c>
      <c r="Z133" s="11">
        <f t="shared" si="163"/>
        <v>-0.60000000000000009</v>
      </c>
      <c r="AA133" s="11">
        <f t="shared" si="164"/>
        <v>0</v>
      </c>
      <c r="AB133" s="53">
        <f t="shared" si="165"/>
        <v>0.22292323582158499</v>
      </c>
      <c r="AC133" s="61" t="s">
        <v>204</v>
      </c>
      <c r="AE133" s="11">
        <f t="shared" ref="AE133" si="326">SUM(F133:F138)</f>
        <v>0</v>
      </c>
      <c r="AF133" s="11">
        <f t="shared" ref="AF133" si="327">AVERAGE(AB133:AB138)</f>
        <v>0.22283453104129095</v>
      </c>
      <c r="AG133" s="11">
        <f t="shared" ref="AG133" si="328">AVERAGE(G133:G138)</f>
        <v>6.1833333333333336</v>
      </c>
      <c r="AH133" s="11" t="e">
        <f t="shared" ref="AH133" si="329">AVERAGE(AC133:AC138)</f>
        <v>#DIV/0!</v>
      </c>
      <c r="AI133" s="11">
        <f t="shared" ref="AI133" si="330">AVERAGE(T133:T138)</f>
        <v>49.4</v>
      </c>
      <c r="AJ133" s="11">
        <f t="shared" ref="AJ133" si="331">SUMIF(H133:H138,"&gt;0",H133:H138)</f>
        <v>0</v>
      </c>
      <c r="AK133" s="17">
        <f t="shared" ref="AK133" si="332">SUM(AA133:AA138)/60</f>
        <v>0</v>
      </c>
      <c r="AL133" s="17">
        <f t="shared" ref="AL133" si="333">SUM(V133:V138)</f>
        <v>433</v>
      </c>
      <c r="AM133" s="17">
        <f t="shared" ref="AM133" si="334">AVERAGE(W133:W138)</f>
        <v>0</v>
      </c>
      <c r="AN133" s="11">
        <f t="shared" ref="AN133" si="335">AVERAGE(I133:I138)</f>
        <v>3.8833333333333329</v>
      </c>
      <c r="AO133" s="11">
        <f t="shared" ref="AO133" si="336">MAX(K133:K138)</f>
        <v>5.2</v>
      </c>
      <c r="AP133" s="13" t="str">
        <f t="shared" ref="AP133" ca="1" si="337">INDIRECT(ADDRESS(MATCH(AO133,K133:K138,0)+A133-1,12))</f>
        <v>WSW</v>
      </c>
      <c r="AQ133" s="13">
        <f t="shared" ref="AQ133" ca="1" si="338">INDIRECT(ADDRESS(MATCH(AO133,K133:K138,0)+A133-1,13))</f>
        <v>0.86806712962962962</v>
      </c>
      <c r="AR133" s="11">
        <f t="shared" ref="AR133" si="339">MAX(N133:N138)</f>
        <v>7.5</v>
      </c>
      <c r="AS133" s="13" t="str">
        <f t="shared" ref="AS133" ca="1" si="340">INDIRECT(ADDRESS(MATCH(AR133,N133:N138,0)+A133-1,15))</f>
        <v>WSW</v>
      </c>
      <c r="AT133" s="13">
        <f t="shared" ref="AT133" ca="1" si="341">INDIRECT(ADDRESS(MATCH(AR133,N133:N138,0)+A133-1,16))</f>
        <v>0.87996527777777789</v>
      </c>
    </row>
    <row r="134" spans="1:46">
      <c r="A134" s="11">
        <v>134</v>
      </c>
      <c r="B134" s="69">
        <v>44593</v>
      </c>
      <c r="C134" s="70">
        <v>0.88194444444444453</v>
      </c>
      <c r="D134">
        <v>6.3</v>
      </c>
      <c r="E134">
        <v>12.9</v>
      </c>
      <c r="F134">
        <v>0</v>
      </c>
      <c r="G134">
        <v>6.3</v>
      </c>
      <c r="H134">
        <v>-1E-3</v>
      </c>
      <c r="I134">
        <v>3.9</v>
      </c>
      <c r="J134" t="s">
        <v>161</v>
      </c>
      <c r="K134">
        <v>3.9</v>
      </c>
      <c r="L134" t="s">
        <v>161</v>
      </c>
      <c r="M134" s="70">
        <v>0.88194444444444453</v>
      </c>
      <c r="N134">
        <v>7.5</v>
      </c>
      <c r="O134" t="s">
        <v>161</v>
      </c>
      <c r="P134" s="70">
        <v>0.87996527777777789</v>
      </c>
      <c r="Q134">
        <v>5.8</v>
      </c>
      <c r="R134" t="s">
        <v>161</v>
      </c>
      <c r="S134">
        <v>1.1000000000000001</v>
      </c>
      <c r="T134">
        <v>48.9</v>
      </c>
      <c r="U134">
        <v>0</v>
      </c>
      <c r="V134">
        <v>71</v>
      </c>
      <c r="W134">
        <v>0</v>
      </c>
      <c r="X134">
        <v>0.55900000000000005</v>
      </c>
      <c r="Y134">
        <v>17.899999999999999</v>
      </c>
      <c r="Z134" s="11">
        <f t="shared" si="163"/>
        <v>-0.60000000000000009</v>
      </c>
      <c r="AA134" s="11">
        <f t="shared" si="164"/>
        <v>0</v>
      </c>
      <c r="AB134" s="53">
        <f t="shared" si="165"/>
        <v>0.22292323582158499</v>
      </c>
      <c r="AC134" s="61" t="s">
        <v>204</v>
      </c>
    </row>
    <row r="135" spans="1:46">
      <c r="A135" s="11">
        <v>135</v>
      </c>
      <c r="B135" s="69">
        <v>44593</v>
      </c>
      <c r="C135" s="70">
        <v>0.88888888888888884</v>
      </c>
      <c r="D135">
        <v>6.2</v>
      </c>
      <c r="E135">
        <v>12.9</v>
      </c>
      <c r="F135">
        <v>0</v>
      </c>
      <c r="G135">
        <v>6.3</v>
      </c>
      <c r="H135">
        <v>0</v>
      </c>
      <c r="I135">
        <v>4.2</v>
      </c>
      <c r="J135" t="s">
        <v>161</v>
      </c>
      <c r="K135">
        <v>4.5</v>
      </c>
      <c r="L135" t="s">
        <v>161</v>
      </c>
      <c r="M135" s="70">
        <v>0.88656250000000003</v>
      </c>
      <c r="N135">
        <v>6.7</v>
      </c>
      <c r="O135" t="s">
        <v>161</v>
      </c>
      <c r="P135" s="70">
        <v>0.88527777777777772</v>
      </c>
      <c r="Q135">
        <v>2.4</v>
      </c>
      <c r="R135" t="s">
        <v>161</v>
      </c>
      <c r="S135">
        <v>1</v>
      </c>
      <c r="T135">
        <v>50</v>
      </c>
      <c r="U135">
        <v>0</v>
      </c>
      <c r="V135">
        <v>64</v>
      </c>
      <c r="W135">
        <v>0</v>
      </c>
      <c r="X135">
        <v>0.55900000000000005</v>
      </c>
      <c r="Y135">
        <v>17.91</v>
      </c>
      <c r="Z135" s="11">
        <f t="shared" si="163"/>
        <v>0</v>
      </c>
      <c r="AA135" s="11">
        <f t="shared" si="164"/>
        <v>0</v>
      </c>
      <c r="AB135" s="53">
        <f t="shared" si="165"/>
        <v>0.22292323582158499</v>
      </c>
      <c r="AC135" s="61" t="s">
        <v>204</v>
      </c>
    </row>
    <row r="136" spans="1:46">
      <c r="A136" s="11">
        <v>136</v>
      </c>
      <c r="B136" s="69">
        <v>44593</v>
      </c>
      <c r="C136" s="70">
        <v>0.89583333333333337</v>
      </c>
      <c r="D136">
        <v>6</v>
      </c>
      <c r="E136">
        <v>12.9</v>
      </c>
      <c r="F136">
        <v>0</v>
      </c>
      <c r="G136">
        <v>6</v>
      </c>
      <c r="H136">
        <v>-1E-3</v>
      </c>
      <c r="I136">
        <v>3.8</v>
      </c>
      <c r="J136" t="s">
        <v>161</v>
      </c>
      <c r="K136">
        <v>4.2</v>
      </c>
      <c r="L136" t="s">
        <v>161</v>
      </c>
      <c r="M136" s="70">
        <v>0.88890046296296299</v>
      </c>
      <c r="N136">
        <v>7.2</v>
      </c>
      <c r="O136" t="s">
        <v>154</v>
      </c>
      <c r="P136" s="70">
        <v>0.89255787037037038</v>
      </c>
      <c r="Q136">
        <v>5.5</v>
      </c>
      <c r="R136" t="s">
        <v>161</v>
      </c>
      <c r="S136">
        <v>1.1000000000000001</v>
      </c>
      <c r="T136">
        <v>50.3</v>
      </c>
      <c r="U136">
        <v>0</v>
      </c>
      <c r="V136">
        <v>66</v>
      </c>
      <c r="W136">
        <v>0</v>
      </c>
      <c r="X136">
        <v>0.55900000000000005</v>
      </c>
      <c r="Y136">
        <v>17.93</v>
      </c>
      <c r="Z136" s="11">
        <f t="shared" ref="Z136:Z199" si="342">H136*3.6/(60)*10*10^3</f>
        <v>-0.60000000000000009</v>
      </c>
      <c r="AA136" s="11">
        <f t="shared" ref="AA136:AA199" si="343">IF(Z136&gt;120,10,0)</f>
        <v>0</v>
      </c>
      <c r="AB136" s="53">
        <f t="shared" ref="AB136:AB199" si="344">-0.071+0.735*X136+0.75*X136^2-8.759*X136^3+21.838*X136^4-21.998*X136^5+8.097*X136^6</f>
        <v>0.22292323582158499</v>
      </c>
      <c r="AC136" s="61" t="s">
        <v>204</v>
      </c>
    </row>
    <row r="137" spans="1:46">
      <c r="A137" s="11">
        <v>137</v>
      </c>
      <c r="B137" s="69">
        <v>44593</v>
      </c>
      <c r="C137" s="70">
        <v>0.90277777777777779</v>
      </c>
      <c r="D137">
        <v>5.8</v>
      </c>
      <c r="E137">
        <v>12.9</v>
      </c>
      <c r="F137">
        <v>0</v>
      </c>
      <c r="G137">
        <v>6</v>
      </c>
      <c r="H137">
        <v>0</v>
      </c>
      <c r="I137">
        <v>4.0999999999999996</v>
      </c>
      <c r="J137" t="s">
        <v>161</v>
      </c>
      <c r="K137">
        <v>4.0999999999999996</v>
      </c>
      <c r="L137" t="s">
        <v>161</v>
      </c>
      <c r="M137" s="70">
        <v>0.90249999999999997</v>
      </c>
      <c r="N137">
        <v>7.4</v>
      </c>
      <c r="O137" t="s">
        <v>161</v>
      </c>
      <c r="P137" s="70">
        <v>0.89670138888888884</v>
      </c>
      <c r="Q137">
        <v>2.2000000000000002</v>
      </c>
      <c r="R137" t="s">
        <v>154</v>
      </c>
      <c r="S137">
        <v>1.1000000000000001</v>
      </c>
      <c r="T137">
        <v>49.2</v>
      </c>
      <c r="U137">
        <v>0</v>
      </c>
      <c r="V137">
        <v>75</v>
      </c>
      <c r="W137">
        <v>0</v>
      </c>
      <c r="X137">
        <v>0.55800000000000005</v>
      </c>
      <c r="Y137">
        <v>17.899999999999999</v>
      </c>
      <c r="Z137" s="11">
        <f t="shared" si="342"/>
        <v>0</v>
      </c>
      <c r="AA137" s="11">
        <f t="shared" si="343"/>
        <v>0</v>
      </c>
      <c r="AB137" s="53">
        <f t="shared" si="344"/>
        <v>0.22239100713982074</v>
      </c>
      <c r="AC137" s="61" t="s">
        <v>204</v>
      </c>
    </row>
    <row r="138" spans="1:46">
      <c r="A138" s="11">
        <v>138</v>
      </c>
      <c r="B138" s="69">
        <v>44593</v>
      </c>
      <c r="C138" s="70">
        <v>0.90972222222222221</v>
      </c>
      <c r="D138">
        <v>5.7</v>
      </c>
      <c r="E138">
        <v>12.9</v>
      </c>
      <c r="F138">
        <v>0</v>
      </c>
      <c r="G138">
        <v>6</v>
      </c>
      <c r="H138">
        <v>0</v>
      </c>
      <c r="I138">
        <v>3.4</v>
      </c>
      <c r="J138" t="s">
        <v>161</v>
      </c>
      <c r="K138">
        <v>4.0999999999999996</v>
      </c>
      <c r="L138" t="s">
        <v>161</v>
      </c>
      <c r="M138" s="70">
        <v>0.90278935185185183</v>
      </c>
      <c r="N138">
        <v>5.8</v>
      </c>
      <c r="O138" t="s">
        <v>160</v>
      </c>
      <c r="P138" s="70">
        <v>0.90421296296296294</v>
      </c>
      <c r="Q138">
        <v>3.8</v>
      </c>
      <c r="R138" t="s">
        <v>161</v>
      </c>
      <c r="S138">
        <v>0.9</v>
      </c>
      <c r="T138">
        <v>48.7</v>
      </c>
      <c r="U138">
        <v>0</v>
      </c>
      <c r="V138">
        <v>80</v>
      </c>
      <c r="W138">
        <v>0</v>
      </c>
      <c r="X138">
        <v>0.55900000000000005</v>
      </c>
      <c r="Y138">
        <v>17.93</v>
      </c>
      <c r="Z138" s="11">
        <f t="shared" si="342"/>
        <v>0</v>
      </c>
      <c r="AA138" s="11">
        <f t="shared" si="343"/>
        <v>0</v>
      </c>
      <c r="AB138" s="53">
        <f t="shared" si="344"/>
        <v>0.22292323582158499</v>
      </c>
      <c r="AC138" s="61" t="s">
        <v>204</v>
      </c>
    </row>
    <row r="139" spans="1:46">
      <c r="A139" s="11">
        <v>139</v>
      </c>
      <c r="B139" s="69">
        <v>44593</v>
      </c>
      <c r="C139" s="70">
        <v>0.91666666666666663</v>
      </c>
      <c r="D139">
        <v>5.6</v>
      </c>
      <c r="E139">
        <v>12.9</v>
      </c>
      <c r="F139">
        <v>0</v>
      </c>
      <c r="G139">
        <v>5.9</v>
      </c>
      <c r="H139">
        <v>0</v>
      </c>
      <c r="I139">
        <v>2.7</v>
      </c>
      <c r="J139" t="s">
        <v>161</v>
      </c>
      <c r="K139">
        <v>3.5</v>
      </c>
      <c r="L139" t="s">
        <v>161</v>
      </c>
      <c r="M139" s="70">
        <v>0.90994212962962961</v>
      </c>
      <c r="N139">
        <v>4.9000000000000004</v>
      </c>
      <c r="O139" t="s">
        <v>161</v>
      </c>
      <c r="P139" s="70">
        <v>0.91631944444444446</v>
      </c>
      <c r="Q139">
        <v>4.2</v>
      </c>
      <c r="R139" t="s">
        <v>154</v>
      </c>
      <c r="S139">
        <v>0.8</v>
      </c>
      <c r="T139">
        <v>50.2</v>
      </c>
      <c r="U139">
        <v>0</v>
      </c>
      <c r="V139">
        <v>63</v>
      </c>
      <c r="W139">
        <v>0</v>
      </c>
      <c r="X139">
        <v>0.55800000000000005</v>
      </c>
      <c r="Y139">
        <v>17.96</v>
      </c>
      <c r="Z139" s="11">
        <f t="shared" si="342"/>
        <v>0</v>
      </c>
      <c r="AA139" s="11">
        <f t="shared" si="343"/>
        <v>0</v>
      </c>
      <c r="AB139" s="53">
        <f t="shared" si="344"/>
        <v>0.22239100713982074</v>
      </c>
      <c r="AC139" s="61" t="s">
        <v>204</v>
      </c>
      <c r="AE139" s="11">
        <f t="shared" ref="AE139" si="345">SUM(F139:F144)</f>
        <v>0</v>
      </c>
      <c r="AF139" s="11">
        <f t="shared" ref="AF139" si="346">AVERAGE(AB139:AB144)</f>
        <v>0.22239100713982074</v>
      </c>
      <c r="AG139" s="11">
        <f t="shared" ref="AG139" si="347">AVERAGE(G139:G144)</f>
        <v>6.2166666666666659</v>
      </c>
      <c r="AH139" s="11" t="e">
        <f t="shared" ref="AH139" si="348">AVERAGE(AC139:AC144)</f>
        <v>#DIV/0!</v>
      </c>
      <c r="AI139" s="11">
        <f t="shared" ref="AI139" si="349">AVERAGE(T139:T144)</f>
        <v>50.033333333333339</v>
      </c>
      <c r="AJ139" s="11">
        <f t="shared" ref="AJ139" si="350">SUMIF(H139:H144,"&gt;0",H139:H144)</f>
        <v>1E-3</v>
      </c>
      <c r="AK139" s="17">
        <f t="shared" ref="AK139" si="351">SUM(AA139:AA144)/60</f>
        <v>0</v>
      </c>
      <c r="AL139" s="17">
        <f t="shared" ref="AL139" si="352">SUM(V139:V144)</f>
        <v>458</v>
      </c>
      <c r="AM139" s="17">
        <f t="shared" ref="AM139" si="353">AVERAGE(W139:W144)</f>
        <v>0</v>
      </c>
      <c r="AN139" s="11">
        <f t="shared" ref="AN139" si="354">AVERAGE(I139:I144)</f>
        <v>3.3000000000000003</v>
      </c>
      <c r="AO139" s="11">
        <f t="shared" ref="AO139" si="355">MAX(K139:K144)</f>
        <v>3.9</v>
      </c>
      <c r="AP139" s="13" t="str">
        <f t="shared" ref="AP139" ca="1" si="356">INDIRECT(ADDRESS(MATCH(AO139,K139:K144,0)+A139-1,12))</f>
        <v>WSW</v>
      </c>
      <c r="AQ139" s="13">
        <f t="shared" ref="AQ139" ca="1" si="357">INDIRECT(ADDRESS(MATCH(AO139,K139:K144,0)+A139-1,13))</f>
        <v>0.92850694444444448</v>
      </c>
      <c r="AR139" s="11">
        <f t="shared" ref="AR139" si="358">MAX(N139:N144)</f>
        <v>6.7</v>
      </c>
      <c r="AS139" s="13" t="str">
        <f t="shared" ref="AS139" ca="1" si="359">INDIRECT(ADDRESS(MATCH(AR139,N139:N144,0)+A139-1,15))</f>
        <v>WSW</v>
      </c>
      <c r="AT139" s="13">
        <f t="shared" ref="AT139" ca="1" si="360">INDIRECT(ADDRESS(MATCH(AR139,N139:N144,0)+A139-1,16))</f>
        <v>0.94027777777777777</v>
      </c>
    </row>
    <row r="140" spans="1:46">
      <c r="A140" s="11">
        <v>140</v>
      </c>
      <c r="B140" s="69">
        <v>44593</v>
      </c>
      <c r="C140" s="70">
        <v>0.92361111111111116</v>
      </c>
      <c r="D140">
        <v>5.6</v>
      </c>
      <c r="E140">
        <v>12.9</v>
      </c>
      <c r="F140">
        <v>0</v>
      </c>
      <c r="G140">
        <v>6.1</v>
      </c>
      <c r="H140">
        <v>1E-3</v>
      </c>
      <c r="I140">
        <v>3.6</v>
      </c>
      <c r="J140" t="s">
        <v>161</v>
      </c>
      <c r="K140">
        <v>3.7</v>
      </c>
      <c r="L140" t="s">
        <v>161</v>
      </c>
      <c r="M140" s="70">
        <v>0.92304398148148159</v>
      </c>
      <c r="N140">
        <v>6.2</v>
      </c>
      <c r="O140" t="s">
        <v>154</v>
      </c>
      <c r="P140" s="70">
        <v>0.92234953703703704</v>
      </c>
      <c r="Q140">
        <v>3.7</v>
      </c>
      <c r="R140" t="s">
        <v>161</v>
      </c>
      <c r="S140">
        <v>0.9</v>
      </c>
      <c r="T140">
        <v>50.6</v>
      </c>
      <c r="U140">
        <v>0</v>
      </c>
      <c r="V140">
        <v>77</v>
      </c>
      <c r="W140">
        <v>0</v>
      </c>
      <c r="X140">
        <v>0.55800000000000005</v>
      </c>
      <c r="Y140">
        <v>17.96</v>
      </c>
      <c r="Z140" s="11">
        <f t="shared" si="342"/>
        <v>0.60000000000000009</v>
      </c>
      <c r="AA140" s="11">
        <f t="shared" si="343"/>
        <v>0</v>
      </c>
      <c r="AB140" s="53">
        <f t="shared" si="344"/>
        <v>0.22239100713982074</v>
      </c>
      <c r="AC140" s="61" t="s">
        <v>204</v>
      </c>
    </row>
    <row r="141" spans="1:46">
      <c r="A141" s="11">
        <v>141</v>
      </c>
      <c r="B141" s="69">
        <v>44593</v>
      </c>
      <c r="C141" s="70">
        <v>0.93055555555555547</v>
      </c>
      <c r="D141">
        <v>5.6</v>
      </c>
      <c r="E141">
        <v>12.9</v>
      </c>
      <c r="F141">
        <v>0</v>
      </c>
      <c r="G141">
        <v>6.3</v>
      </c>
      <c r="H141">
        <v>0</v>
      </c>
      <c r="I141">
        <v>3.6</v>
      </c>
      <c r="J141" t="s">
        <v>161</v>
      </c>
      <c r="K141">
        <v>3.9</v>
      </c>
      <c r="L141" t="s">
        <v>161</v>
      </c>
      <c r="M141" s="70">
        <v>0.92850694444444448</v>
      </c>
      <c r="N141">
        <v>6</v>
      </c>
      <c r="O141" t="s">
        <v>161</v>
      </c>
      <c r="P141" s="70">
        <v>0.92829861111111101</v>
      </c>
      <c r="Q141">
        <v>2.4</v>
      </c>
      <c r="R141" t="s">
        <v>161</v>
      </c>
      <c r="S141">
        <v>0.9</v>
      </c>
      <c r="T141">
        <v>50.3</v>
      </c>
      <c r="U141">
        <v>0</v>
      </c>
      <c r="V141">
        <v>75</v>
      </c>
      <c r="W141">
        <v>0</v>
      </c>
      <c r="X141">
        <v>0.55800000000000005</v>
      </c>
      <c r="Y141">
        <v>17.96</v>
      </c>
      <c r="Z141" s="11">
        <f t="shared" si="342"/>
        <v>0</v>
      </c>
      <c r="AA141" s="11">
        <f t="shared" si="343"/>
        <v>0</v>
      </c>
      <c r="AB141" s="53">
        <f t="shared" si="344"/>
        <v>0.22239100713982074</v>
      </c>
      <c r="AC141" s="61" t="s">
        <v>204</v>
      </c>
    </row>
    <row r="142" spans="1:46">
      <c r="A142" s="11">
        <v>142</v>
      </c>
      <c r="B142" s="69">
        <v>44593</v>
      </c>
      <c r="C142" s="70">
        <v>0.9375</v>
      </c>
      <c r="D142">
        <v>5.6</v>
      </c>
      <c r="E142">
        <v>12.9</v>
      </c>
      <c r="F142">
        <v>0</v>
      </c>
      <c r="G142">
        <v>6.3</v>
      </c>
      <c r="H142">
        <v>0</v>
      </c>
      <c r="I142">
        <v>3.1</v>
      </c>
      <c r="J142" t="s">
        <v>161</v>
      </c>
      <c r="K142">
        <v>3.6</v>
      </c>
      <c r="L142" t="s">
        <v>161</v>
      </c>
      <c r="M142" s="70">
        <v>0.93056712962962962</v>
      </c>
      <c r="N142">
        <v>6</v>
      </c>
      <c r="O142" t="s">
        <v>161</v>
      </c>
      <c r="P142" s="70">
        <v>0.93512731481481481</v>
      </c>
      <c r="Q142">
        <v>2.8</v>
      </c>
      <c r="R142" t="s">
        <v>154</v>
      </c>
      <c r="S142">
        <v>0.9</v>
      </c>
      <c r="T142">
        <v>49.4</v>
      </c>
      <c r="U142">
        <v>1</v>
      </c>
      <c r="V142">
        <v>87</v>
      </c>
      <c r="W142">
        <v>0</v>
      </c>
      <c r="X142">
        <v>0.55800000000000005</v>
      </c>
      <c r="Y142">
        <v>17.95</v>
      </c>
      <c r="Z142" s="11">
        <f t="shared" si="342"/>
        <v>0</v>
      </c>
      <c r="AA142" s="11">
        <f t="shared" si="343"/>
        <v>0</v>
      </c>
      <c r="AB142" s="53">
        <f t="shared" si="344"/>
        <v>0.22239100713982074</v>
      </c>
      <c r="AC142" s="61" t="s">
        <v>204</v>
      </c>
    </row>
    <row r="143" spans="1:46">
      <c r="A143" s="11">
        <v>143</v>
      </c>
      <c r="B143" s="69">
        <v>44593</v>
      </c>
      <c r="C143" s="70">
        <v>0.94444444444444453</v>
      </c>
      <c r="D143">
        <v>5.8</v>
      </c>
      <c r="E143">
        <v>12.9</v>
      </c>
      <c r="F143">
        <v>0</v>
      </c>
      <c r="G143">
        <v>6.4</v>
      </c>
      <c r="H143">
        <v>0</v>
      </c>
      <c r="I143">
        <v>3.8</v>
      </c>
      <c r="J143" t="s">
        <v>154</v>
      </c>
      <c r="K143">
        <v>3.8</v>
      </c>
      <c r="L143" t="s">
        <v>154</v>
      </c>
      <c r="M143" s="70">
        <v>0.94444444444444453</v>
      </c>
      <c r="N143">
        <v>6.7</v>
      </c>
      <c r="O143" t="s">
        <v>161</v>
      </c>
      <c r="P143" s="70">
        <v>0.94027777777777777</v>
      </c>
      <c r="Q143">
        <v>4.0999999999999996</v>
      </c>
      <c r="R143" t="s">
        <v>161</v>
      </c>
      <c r="S143">
        <v>1</v>
      </c>
      <c r="T143">
        <v>50.5</v>
      </c>
      <c r="U143">
        <v>0</v>
      </c>
      <c r="V143">
        <v>82</v>
      </c>
      <c r="W143">
        <v>0</v>
      </c>
      <c r="X143">
        <v>0.55800000000000005</v>
      </c>
      <c r="Y143">
        <v>17.96</v>
      </c>
      <c r="Z143" s="11">
        <f t="shared" si="342"/>
        <v>0</v>
      </c>
      <c r="AA143" s="11">
        <f t="shared" si="343"/>
        <v>0</v>
      </c>
      <c r="AB143" s="53">
        <f t="shared" si="344"/>
        <v>0.22239100713982074</v>
      </c>
      <c r="AC143" s="61" t="s">
        <v>204</v>
      </c>
    </row>
    <row r="144" spans="1:46">
      <c r="A144" s="11">
        <v>144</v>
      </c>
      <c r="B144" s="69">
        <v>44593</v>
      </c>
      <c r="C144" s="70">
        <v>0.95138888888888884</v>
      </c>
      <c r="D144">
        <v>5.8</v>
      </c>
      <c r="E144">
        <v>12.9</v>
      </c>
      <c r="F144">
        <v>0</v>
      </c>
      <c r="G144">
        <v>6.3</v>
      </c>
      <c r="H144">
        <v>0</v>
      </c>
      <c r="I144">
        <v>3</v>
      </c>
      <c r="J144" t="s">
        <v>154</v>
      </c>
      <c r="K144">
        <v>3.8</v>
      </c>
      <c r="L144" t="s">
        <v>154</v>
      </c>
      <c r="M144" s="70">
        <v>0.9445486111111111</v>
      </c>
      <c r="N144">
        <v>5.6</v>
      </c>
      <c r="O144" t="s">
        <v>161</v>
      </c>
      <c r="P144" s="70">
        <v>0.95012731481481483</v>
      </c>
      <c r="Q144">
        <v>3.2</v>
      </c>
      <c r="R144" t="s">
        <v>154</v>
      </c>
      <c r="S144">
        <v>0.8</v>
      </c>
      <c r="T144">
        <v>49.2</v>
      </c>
      <c r="U144">
        <v>0</v>
      </c>
      <c r="V144">
        <v>74</v>
      </c>
      <c r="W144">
        <v>0</v>
      </c>
      <c r="X144">
        <v>0.55800000000000005</v>
      </c>
      <c r="Y144">
        <v>17.96</v>
      </c>
      <c r="Z144" s="11">
        <f t="shared" si="342"/>
        <v>0</v>
      </c>
      <c r="AA144" s="11">
        <f t="shared" si="343"/>
        <v>0</v>
      </c>
      <c r="AB144" s="53">
        <f t="shared" si="344"/>
        <v>0.22239100713982074</v>
      </c>
      <c r="AC144" s="61" t="s">
        <v>204</v>
      </c>
    </row>
    <row r="145" spans="1:46">
      <c r="A145" s="11">
        <v>145</v>
      </c>
      <c r="B145" s="69">
        <v>44593</v>
      </c>
      <c r="C145" s="70">
        <v>0.95833333333333337</v>
      </c>
      <c r="D145">
        <v>5.8</v>
      </c>
      <c r="E145">
        <v>12.9</v>
      </c>
      <c r="F145">
        <v>0</v>
      </c>
      <c r="G145">
        <v>6.3</v>
      </c>
      <c r="H145">
        <v>0</v>
      </c>
      <c r="I145">
        <v>3.7</v>
      </c>
      <c r="J145" t="s">
        <v>161</v>
      </c>
      <c r="K145">
        <v>3.9</v>
      </c>
      <c r="L145" t="s">
        <v>161</v>
      </c>
      <c r="M145" s="70">
        <v>0.95672453703703697</v>
      </c>
      <c r="N145">
        <v>6.4</v>
      </c>
      <c r="O145" t="s">
        <v>161</v>
      </c>
      <c r="P145" s="70">
        <v>0.95612268518518517</v>
      </c>
      <c r="Q145">
        <v>3.4</v>
      </c>
      <c r="R145" t="s">
        <v>154</v>
      </c>
      <c r="S145">
        <v>1</v>
      </c>
      <c r="T145">
        <v>49.2</v>
      </c>
      <c r="U145">
        <v>0</v>
      </c>
      <c r="V145">
        <v>87</v>
      </c>
      <c r="W145">
        <v>0</v>
      </c>
      <c r="X145">
        <v>0.55800000000000005</v>
      </c>
      <c r="Y145">
        <v>17.96</v>
      </c>
      <c r="Z145" s="11">
        <f t="shared" si="342"/>
        <v>0</v>
      </c>
      <c r="AA145" s="11">
        <f t="shared" si="343"/>
        <v>0</v>
      </c>
      <c r="AB145" s="53">
        <f t="shared" si="344"/>
        <v>0.22239100713982074</v>
      </c>
      <c r="AC145" s="61" t="s">
        <v>204</v>
      </c>
      <c r="AE145" s="11">
        <f t="shared" ref="AE145" si="361">SUM(F145:F150)</f>
        <v>0</v>
      </c>
      <c r="AF145" s="11">
        <f t="shared" ref="AF145" si="362">AVERAGE(AB145:AB150)</f>
        <v>0.22239100713982074</v>
      </c>
      <c r="AG145" s="11">
        <f t="shared" ref="AG145" si="363">AVERAGE(G145:G150)</f>
        <v>6.1333333333333329</v>
      </c>
      <c r="AH145" s="11" t="e">
        <f t="shared" ref="AH145" si="364">AVERAGE(AC145:AC150)</f>
        <v>#DIV/0!</v>
      </c>
      <c r="AI145" s="11">
        <f t="shared" ref="AI145" si="365">AVERAGE(T145:T150)</f>
        <v>51.449999999999996</v>
      </c>
      <c r="AJ145" s="11">
        <f t="shared" ref="AJ145" si="366">SUMIF(H145:H150,"&gt;0",H145:H150)</f>
        <v>0</v>
      </c>
      <c r="AK145" s="17">
        <f t="shared" ref="AK145" si="367">SUM(AA145:AA150)/60</f>
        <v>0</v>
      </c>
      <c r="AL145" s="17">
        <f t="shared" ref="AL145" si="368">SUM(V145:V150)</f>
        <v>475</v>
      </c>
      <c r="AM145" s="17">
        <f t="shared" ref="AM145" si="369">AVERAGE(W145:W150)</f>
        <v>0</v>
      </c>
      <c r="AN145" s="11">
        <f t="shared" ref="AN145" si="370">AVERAGE(I145:I150)</f>
        <v>3.35</v>
      </c>
      <c r="AO145" s="11">
        <f t="shared" ref="AO145" si="371">MAX(K145:K150)</f>
        <v>3.9</v>
      </c>
      <c r="AP145" s="13" t="str">
        <f t="shared" ref="AP145" ca="1" si="372">INDIRECT(ADDRESS(MATCH(AO145,K145:K150,0)+A145-1,12))</f>
        <v>WSW</v>
      </c>
      <c r="AQ145" s="13">
        <f t="shared" ref="AQ145" ca="1" si="373">INDIRECT(ADDRESS(MATCH(AO145,K145:K150,0)+A145-1,13))</f>
        <v>0.95672453703703697</v>
      </c>
      <c r="AR145" s="11">
        <f t="shared" ref="AR145" si="374">MAX(N145:N150)</f>
        <v>6.7</v>
      </c>
      <c r="AS145" s="13" t="str">
        <f t="shared" ref="AS145" ca="1" si="375">INDIRECT(ADDRESS(MATCH(AR145,N145:N150,0)+A145-1,15))</f>
        <v>NW</v>
      </c>
      <c r="AT145" s="13">
        <f t="shared" ref="AT145" ca="1" si="376">INDIRECT(ADDRESS(MATCH(AR145,N145:N150,0)+A145-1,16))</f>
        <v>0.97728009259259263</v>
      </c>
    </row>
    <row r="146" spans="1:46">
      <c r="A146" s="11">
        <v>146</v>
      </c>
      <c r="B146" s="69">
        <v>44593</v>
      </c>
      <c r="C146" s="70">
        <v>0.96527777777777779</v>
      </c>
      <c r="D146">
        <v>6</v>
      </c>
      <c r="E146">
        <v>12.8</v>
      </c>
      <c r="F146">
        <v>0</v>
      </c>
      <c r="G146">
        <v>6.3</v>
      </c>
      <c r="H146">
        <v>0</v>
      </c>
      <c r="I146">
        <v>3.8</v>
      </c>
      <c r="J146" t="s">
        <v>158</v>
      </c>
      <c r="K146">
        <v>3.8</v>
      </c>
      <c r="L146" t="s">
        <v>158</v>
      </c>
      <c r="M146" s="70">
        <v>0.96513888888888888</v>
      </c>
      <c r="N146">
        <v>6.6</v>
      </c>
      <c r="O146" t="s">
        <v>154</v>
      </c>
      <c r="P146" s="70">
        <v>0.95931712962962967</v>
      </c>
      <c r="Q146">
        <v>2.4</v>
      </c>
      <c r="R146" t="s">
        <v>158</v>
      </c>
      <c r="S146">
        <v>0.8</v>
      </c>
      <c r="T146">
        <v>49.5</v>
      </c>
      <c r="U146">
        <v>0</v>
      </c>
      <c r="V146">
        <v>81</v>
      </c>
      <c r="W146">
        <v>0</v>
      </c>
      <c r="X146">
        <v>0.55800000000000005</v>
      </c>
      <c r="Y146">
        <v>17.97</v>
      </c>
      <c r="Z146" s="11">
        <f t="shared" si="342"/>
        <v>0</v>
      </c>
      <c r="AA146" s="11">
        <f t="shared" si="343"/>
        <v>0</v>
      </c>
      <c r="AB146" s="53">
        <f t="shared" si="344"/>
        <v>0.22239100713982074</v>
      </c>
      <c r="AC146" s="61" t="s">
        <v>204</v>
      </c>
    </row>
    <row r="147" spans="1:46">
      <c r="A147" s="11">
        <v>147</v>
      </c>
      <c r="B147" s="69">
        <v>44593</v>
      </c>
      <c r="C147" s="70">
        <v>0.97222222222222221</v>
      </c>
      <c r="D147">
        <v>6</v>
      </c>
      <c r="E147">
        <v>12.8</v>
      </c>
      <c r="F147">
        <v>0</v>
      </c>
      <c r="G147">
        <v>6.3</v>
      </c>
      <c r="H147">
        <v>0</v>
      </c>
      <c r="I147">
        <v>3.1</v>
      </c>
      <c r="J147" t="s">
        <v>158</v>
      </c>
      <c r="K147">
        <v>3.8</v>
      </c>
      <c r="L147" t="s">
        <v>158</v>
      </c>
      <c r="M147" s="70">
        <v>0.96528935185185183</v>
      </c>
      <c r="N147">
        <v>5.6</v>
      </c>
      <c r="O147" t="s">
        <v>158</v>
      </c>
      <c r="P147" s="70">
        <v>0.9681481481481482</v>
      </c>
      <c r="Q147">
        <v>3.3</v>
      </c>
      <c r="R147" t="s">
        <v>154</v>
      </c>
      <c r="S147">
        <v>0.8</v>
      </c>
      <c r="T147">
        <v>52.3</v>
      </c>
      <c r="U147">
        <v>0</v>
      </c>
      <c r="V147">
        <v>76</v>
      </c>
      <c r="W147">
        <v>0</v>
      </c>
      <c r="X147">
        <v>0.55800000000000005</v>
      </c>
      <c r="Y147">
        <v>17.98</v>
      </c>
      <c r="Z147" s="11">
        <f t="shared" si="342"/>
        <v>0</v>
      </c>
      <c r="AA147" s="11">
        <f t="shared" si="343"/>
        <v>0</v>
      </c>
      <c r="AB147" s="53">
        <f t="shared" si="344"/>
        <v>0.22239100713982074</v>
      </c>
      <c r="AC147" s="61" t="s">
        <v>204</v>
      </c>
    </row>
    <row r="148" spans="1:46">
      <c r="A148" s="11">
        <v>148</v>
      </c>
      <c r="B148" s="69">
        <v>44593</v>
      </c>
      <c r="C148" s="70">
        <v>0.97916666666666663</v>
      </c>
      <c r="D148">
        <v>6</v>
      </c>
      <c r="E148">
        <v>12.8</v>
      </c>
      <c r="F148">
        <v>0</v>
      </c>
      <c r="G148">
        <v>6.3</v>
      </c>
      <c r="H148">
        <v>0</v>
      </c>
      <c r="I148">
        <v>3.7</v>
      </c>
      <c r="J148" t="s">
        <v>158</v>
      </c>
      <c r="K148">
        <v>3.7</v>
      </c>
      <c r="L148" t="s">
        <v>158</v>
      </c>
      <c r="M148" s="70">
        <v>0.97914351851851855</v>
      </c>
      <c r="N148">
        <v>6.7</v>
      </c>
      <c r="O148" t="s">
        <v>155</v>
      </c>
      <c r="P148" s="70">
        <v>0.97728009259259263</v>
      </c>
      <c r="Q148">
        <v>2.6</v>
      </c>
      <c r="R148" t="s">
        <v>157</v>
      </c>
      <c r="S148">
        <v>0.8</v>
      </c>
      <c r="T148">
        <v>51.8</v>
      </c>
      <c r="U148">
        <v>0</v>
      </c>
      <c r="V148">
        <v>80</v>
      </c>
      <c r="W148">
        <v>0</v>
      </c>
      <c r="X148">
        <v>0.55800000000000005</v>
      </c>
      <c r="Y148">
        <v>17.98</v>
      </c>
      <c r="Z148" s="11">
        <f t="shared" si="342"/>
        <v>0</v>
      </c>
      <c r="AA148" s="11">
        <f t="shared" si="343"/>
        <v>0</v>
      </c>
      <c r="AB148" s="53">
        <f t="shared" si="344"/>
        <v>0.22239100713982074</v>
      </c>
      <c r="AC148" s="61" t="s">
        <v>204</v>
      </c>
    </row>
    <row r="149" spans="1:46">
      <c r="A149" s="11">
        <v>149</v>
      </c>
      <c r="B149" s="69">
        <v>44593</v>
      </c>
      <c r="C149" s="70">
        <v>0.98611111111111116</v>
      </c>
      <c r="D149">
        <v>6</v>
      </c>
      <c r="E149">
        <v>12.8</v>
      </c>
      <c r="F149">
        <v>0</v>
      </c>
      <c r="G149">
        <v>6</v>
      </c>
      <c r="H149">
        <v>-1E-3</v>
      </c>
      <c r="I149">
        <v>3.2</v>
      </c>
      <c r="J149" t="s">
        <v>155</v>
      </c>
      <c r="K149">
        <v>3.7</v>
      </c>
      <c r="L149" t="s">
        <v>158</v>
      </c>
      <c r="M149" s="70">
        <v>0.97965277777777782</v>
      </c>
      <c r="N149">
        <v>5.4</v>
      </c>
      <c r="O149" t="s">
        <v>155</v>
      </c>
      <c r="P149" s="70">
        <v>0.98341435185185189</v>
      </c>
      <c r="Q149">
        <v>3.1</v>
      </c>
      <c r="R149" t="s">
        <v>155</v>
      </c>
      <c r="S149">
        <v>0.8</v>
      </c>
      <c r="T149">
        <v>52.2</v>
      </c>
      <c r="U149">
        <v>0</v>
      </c>
      <c r="V149">
        <v>73</v>
      </c>
      <c r="W149">
        <v>0</v>
      </c>
      <c r="X149">
        <v>0.55800000000000005</v>
      </c>
      <c r="Y149">
        <v>17.97</v>
      </c>
      <c r="Z149" s="11">
        <f t="shared" si="342"/>
        <v>-0.60000000000000009</v>
      </c>
      <c r="AA149" s="11">
        <f t="shared" si="343"/>
        <v>0</v>
      </c>
      <c r="AB149" s="53">
        <f t="shared" si="344"/>
        <v>0.22239100713982074</v>
      </c>
      <c r="AC149" s="61" t="s">
        <v>204</v>
      </c>
    </row>
    <row r="150" spans="1:46">
      <c r="A150" s="11">
        <v>150</v>
      </c>
      <c r="B150" s="69">
        <v>44593</v>
      </c>
      <c r="C150" s="70">
        <v>0.99305555555555547</v>
      </c>
      <c r="D150">
        <v>5.9</v>
      </c>
      <c r="E150">
        <v>12.8</v>
      </c>
      <c r="F150">
        <v>0</v>
      </c>
      <c r="G150">
        <v>5.6</v>
      </c>
      <c r="H150">
        <v>-1E-3</v>
      </c>
      <c r="I150">
        <v>2.6</v>
      </c>
      <c r="J150" t="s">
        <v>155</v>
      </c>
      <c r="K150">
        <v>3.4</v>
      </c>
      <c r="L150" t="s">
        <v>155</v>
      </c>
      <c r="M150" s="70">
        <v>0.98857638888888888</v>
      </c>
      <c r="N150">
        <v>4.9000000000000004</v>
      </c>
      <c r="O150" t="s">
        <v>155</v>
      </c>
      <c r="P150" s="70">
        <v>0.98722222222222233</v>
      </c>
      <c r="Q150">
        <v>3</v>
      </c>
      <c r="R150" t="s">
        <v>155</v>
      </c>
      <c r="S150">
        <v>0.9</v>
      </c>
      <c r="T150">
        <v>53.7</v>
      </c>
      <c r="U150">
        <v>0</v>
      </c>
      <c r="V150">
        <v>78</v>
      </c>
      <c r="W150">
        <v>0</v>
      </c>
      <c r="X150">
        <v>0.55800000000000005</v>
      </c>
      <c r="Y150">
        <v>18</v>
      </c>
      <c r="Z150" s="11">
        <f t="shared" si="342"/>
        <v>-0.60000000000000009</v>
      </c>
      <c r="AA150" s="11">
        <f t="shared" si="343"/>
        <v>0</v>
      </c>
      <c r="AB150" s="53">
        <f t="shared" si="344"/>
        <v>0.22239100713982074</v>
      </c>
      <c r="AC150" s="61" t="s">
        <v>204</v>
      </c>
    </row>
    <row r="151" spans="1:46">
      <c r="A151" s="11">
        <v>151</v>
      </c>
      <c r="B151" s="69">
        <v>44594</v>
      </c>
      <c r="C151" s="70">
        <v>0</v>
      </c>
      <c r="D151">
        <v>5.8</v>
      </c>
      <c r="E151">
        <v>12.8</v>
      </c>
      <c r="F151">
        <v>0</v>
      </c>
      <c r="G151">
        <v>5.4</v>
      </c>
      <c r="H151">
        <v>-1E-3</v>
      </c>
      <c r="I151">
        <v>2.8</v>
      </c>
      <c r="J151" t="s">
        <v>155</v>
      </c>
      <c r="K151">
        <v>2.8</v>
      </c>
      <c r="L151" t="s">
        <v>155</v>
      </c>
      <c r="M151" s="70">
        <v>0.99982638888888886</v>
      </c>
      <c r="N151">
        <v>4.8</v>
      </c>
      <c r="O151" t="s">
        <v>155</v>
      </c>
      <c r="P151" s="70">
        <v>0.99957175925925934</v>
      </c>
      <c r="Q151">
        <v>2.8</v>
      </c>
      <c r="R151" t="s">
        <v>162</v>
      </c>
      <c r="S151">
        <v>0.6</v>
      </c>
      <c r="T151">
        <v>52.3</v>
      </c>
      <c r="U151">
        <v>0</v>
      </c>
      <c r="V151">
        <v>78</v>
      </c>
      <c r="W151">
        <v>0</v>
      </c>
      <c r="X151">
        <v>0.55800000000000005</v>
      </c>
      <c r="Y151">
        <v>18.010000000000002</v>
      </c>
      <c r="Z151" s="11">
        <f t="shared" si="342"/>
        <v>-0.60000000000000009</v>
      </c>
      <c r="AA151" s="11">
        <f t="shared" si="343"/>
        <v>0</v>
      </c>
      <c r="AB151" s="53">
        <f t="shared" si="344"/>
        <v>0.22239100713982074</v>
      </c>
      <c r="AC151" s="61" t="s">
        <v>204</v>
      </c>
      <c r="AE151" s="11">
        <f t="shared" ref="AE151" si="377">SUM(F151:F156)</f>
        <v>0</v>
      </c>
      <c r="AF151" s="11">
        <f t="shared" ref="AF151" si="378">AVERAGE(AB151:AB156)</f>
        <v>0.22194821661865896</v>
      </c>
      <c r="AG151" s="11">
        <f t="shared" ref="AG151" si="379">AVERAGE(G151:G156)</f>
        <v>4.9833333333333334</v>
      </c>
      <c r="AH151" s="11" t="e">
        <f t="shared" ref="AH151" si="380">AVERAGE(AC151:AC156)</f>
        <v>#DIV/0!</v>
      </c>
      <c r="AI151" s="11">
        <f t="shared" ref="AI151" si="381">AVERAGE(T151:T156)</f>
        <v>49.233333333333341</v>
      </c>
      <c r="AJ151" s="11">
        <f t="shared" ref="AJ151" si="382">SUMIF(H151:H156,"&gt;0",H151:H156)</f>
        <v>0</v>
      </c>
      <c r="AK151" s="17">
        <f t="shared" ref="AK151" si="383">SUM(AA151:AA156)/60</f>
        <v>0</v>
      </c>
      <c r="AL151" s="17">
        <f t="shared" ref="AL151" si="384">SUM(V151:V156)</f>
        <v>414</v>
      </c>
      <c r="AM151" s="17">
        <f t="shared" ref="AM151" si="385">AVERAGE(W151:W156)</f>
        <v>0</v>
      </c>
      <c r="AN151" s="11">
        <f t="shared" ref="AN151" si="386">AVERAGE(I151:I156)</f>
        <v>2.5500000000000003</v>
      </c>
      <c r="AO151" s="11">
        <f t="shared" ref="AO151" si="387">MAX(K151:K156)</f>
        <v>3.1</v>
      </c>
      <c r="AP151" s="13" t="str">
        <f t="shared" ref="AP151" ca="1" si="388">INDIRECT(ADDRESS(MATCH(AO151,K151:K156,0)+A151-1,12))</f>
        <v>NW</v>
      </c>
      <c r="AQ151" s="13">
        <f t="shared" ref="AQ151" ca="1" si="389">INDIRECT(ADDRESS(MATCH(AO151,K151:K156,0)+A151-1,13))</f>
        <v>1.9907407407407408E-3</v>
      </c>
      <c r="AR151" s="11">
        <f t="shared" ref="AR151" si="390">MAX(N151:N156)</f>
        <v>5.0999999999999996</v>
      </c>
      <c r="AS151" s="13" t="str">
        <f t="shared" ref="AS151" ca="1" si="391">INDIRECT(ADDRESS(MATCH(AR151,N151:N156,0)+A151-1,15))</f>
        <v>NNW</v>
      </c>
      <c r="AT151" s="13">
        <f t="shared" ref="AT151" ca="1" si="392">INDIRECT(ADDRESS(MATCH(AR151,N151:N156,0)+A151-1,16))</f>
        <v>5.9027777777777778E-4</v>
      </c>
    </row>
    <row r="152" spans="1:46">
      <c r="A152" s="11">
        <v>152</v>
      </c>
      <c r="B152" s="69">
        <v>44594</v>
      </c>
      <c r="C152" s="70">
        <v>6.9444444444444441E-3</v>
      </c>
      <c r="D152">
        <v>5.5</v>
      </c>
      <c r="E152">
        <v>12.8</v>
      </c>
      <c r="F152">
        <v>0</v>
      </c>
      <c r="G152">
        <v>5.0999999999999996</v>
      </c>
      <c r="H152">
        <v>-1E-3</v>
      </c>
      <c r="I152">
        <v>2.9</v>
      </c>
      <c r="J152" t="s">
        <v>157</v>
      </c>
      <c r="K152">
        <v>3.1</v>
      </c>
      <c r="L152" t="s">
        <v>155</v>
      </c>
      <c r="M152" s="70">
        <v>1.9907407407407408E-3</v>
      </c>
      <c r="N152">
        <v>5.0999999999999996</v>
      </c>
      <c r="O152" t="s">
        <v>157</v>
      </c>
      <c r="P152" s="70">
        <v>5.9027777777777778E-4</v>
      </c>
      <c r="Q152">
        <v>2.7</v>
      </c>
      <c r="R152" t="s">
        <v>155</v>
      </c>
      <c r="S152">
        <v>0.8</v>
      </c>
      <c r="T152">
        <v>50.3</v>
      </c>
      <c r="U152">
        <v>1</v>
      </c>
      <c r="V152">
        <v>66</v>
      </c>
      <c r="W152">
        <v>0</v>
      </c>
      <c r="X152">
        <v>0.55700000000000005</v>
      </c>
      <c r="Y152">
        <v>18</v>
      </c>
      <c r="Z152" s="11">
        <f t="shared" si="342"/>
        <v>-0.60000000000000009</v>
      </c>
      <c r="AA152" s="11">
        <f t="shared" si="343"/>
        <v>0</v>
      </c>
      <c r="AB152" s="53">
        <f t="shared" si="344"/>
        <v>0.22185965851442663</v>
      </c>
      <c r="AC152" s="61" t="s">
        <v>204</v>
      </c>
    </row>
    <row r="153" spans="1:46">
      <c r="A153" s="11">
        <v>153</v>
      </c>
      <c r="B153" s="69">
        <v>44594</v>
      </c>
      <c r="C153" s="70">
        <v>1.3888888888888888E-2</v>
      </c>
      <c r="D153">
        <v>5.3</v>
      </c>
      <c r="E153">
        <v>12.8</v>
      </c>
      <c r="F153">
        <v>0</v>
      </c>
      <c r="G153">
        <v>5</v>
      </c>
      <c r="H153">
        <v>-1E-3</v>
      </c>
      <c r="I153">
        <v>2.2999999999999998</v>
      </c>
      <c r="J153" t="s">
        <v>155</v>
      </c>
      <c r="K153">
        <v>2.9</v>
      </c>
      <c r="L153" t="s">
        <v>157</v>
      </c>
      <c r="M153" s="70">
        <v>6.9560185185185185E-3</v>
      </c>
      <c r="N153">
        <v>4.7</v>
      </c>
      <c r="O153" t="s">
        <v>158</v>
      </c>
      <c r="P153" s="70">
        <v>7.3032407407407412E-3</v>
      </c>
      <c r="Q153">
        <v>1.7</v>
      </c>
      <c r="R153" t="s">
        <v>158</v>
      </c>
      <c r="S153">
        <v>0.7</v>
      </c>
      <c r="T153">
        <v>48.1</v>
      </c>
      <c r="U153">
        <v>0</v>
      </c>
      <c r="V153">
        <v>64</v>
      </c>
      <c r="W153">
        <v>0</v>
      </c>
      <c r="X153">
        <v>0.55700000000000005</v>
      </c>
      <c r="Y153">
        <v>17.98</v>
      </c>
      <c r="Z153" s="11">
        <f t="shared" si="342"/>
        <v>-0.60000000000000009</v>
      </c>
      <c r="AA153" s="11">
        <f t="shared" si="343"/>
        <v>0</v>
      </c>
      <c r="AB153" s="53">
        <f t="shared" si="344"/>
        <v>0.22185965851442663</v>
      </c>
      <c r="AC153" s="61" t="s">
        <v>204</v>
      </c>
    </row>
    <row r="154" spans="1:46">
      <c r="A154" s="11">
        <v>154</v>
      </c>
      <c r="B154" s="69">
        <v>44594</v>
      </c>
      <c r="C154" s="70">
        <v>2.0833333333333332E-2</v>
      </c>
      <c r="D154">
        <v>5.0999999999999996</v>
      </c>
      <c r="E154">
        <v>12.8</v>
      </c>
      <c r="F154">
        <v>0</v>
      </c>
      <c r="G154">
        <v>4.9000000000000004</v>
      </c>
      <c r="H154">
        <v>-1E-3</v>
      </c>
      <c r="I154">
        <v>2.2000000000000002</v>
      </c>
      <c r="J154" t="s">
        <v>158</v>
      </c>
      <c r="K154">
        <v>2.2999999999999998</v>
      </c>
      <c r="L154" t="s">
        <v>155</v>
      </c>
      <c r="M154" s="70">
        <v>1.3900462962962962E-2</v>
      </c>
      <c r="N154">
        <v>4.0999999999999996</v>
      </c>
      <c r="O154" t="s">
        <v>158</v>
      </c>
      <c r="P154" s="70">
        <v>1.861111111111111E-2</v>
      </c>
      <c r="Q154">
        <v>1</v>
      </c>
      <c r="R154" t="s">
        <v>158</v>
      </c>
      <c r="S154">
        <v>0.7</v>
      </c>
      <c r="T154">
        <v>47.9</v>
      </c>
      <c r="U154">
        <v>0</v>
      </c>
      <c r="V154">
        <v>59</v>
      </c>
      <c r="W154">
        <v>0</v>
      </c>
      <c r="X154">
        <v>0.55700000000000005</v>
      </c>
      <c r="Y154">
        <v>17.95</v>
      </c>
      <c r="Z154" s="11">
        <f t="shared" si="342"/>
        <v>-0.60000000000000009</v>
      </c>
      <c r="AA154" s="11">
        <f t="shared" si="343"/>
        <v>0</v>
      </c>
      <c r="AB154" s="53">
        <f t="shared" si="344"/>
        <v>0.22185965851442663</v>
      </c>
      <c r="AC154" s="61" t="s">
        <v>204</v>
      </c>
    </row>
    <row r="155" spans="1:46">
      <c r="A155" s="11">
        <v>155</v>
      </c>
      <c r="B155" s="69">
        <v>44594</v>
      </c>
      <c r="C155" s="70">
        <v>2.7777777777777776E-2</v>
      </c>
      <c r="D155">
        <v>4.8</v>
      </c>
      <c r="E155">
        <v>12.8</v>
      </c>
      <c r="F155">
        <v>0</v>
      </c>
      <c r="G155">
        <v>4.8</v>
      </c>
      <c r="H155">
        <v>0</v>
      </c>
      <c r="I155">
        <v>2.4</v>
      </c>
      <c r="J155" t="s">
        <v>158</v>
      </c>
      <c r="K155">
        <v>2.6</v>
      </c>
      <c r="L155" t="s">
        <v>158</v>
      </c>
      <c r="M155" s="70">
        <v>2.3703703703703703E-2</v>
      </c>
      <c r="N155">
        <v>5.0999999999999996</v>
      </c>
      <c r="O155" t="s">
        <v>158</v>
      </c>
      <c r="P155" s="70">
        <v>2.269675925925926E-2</v>
      </c>
      <c r="Q155">
        <v>2.1</v>
      </c>
      <c r="R155" t="s">
        <v>158</v>
      </c>
      <c r="S155">
        <v>1</v>
      </c>
      <c r="T155">
        <v>48.7</v>
      </c>
      <c r="U155">
        <v>0</v>
      </c>
      <c r="V155">
        <v>70</v>
      </c>
      <c r="W155">
        <v>0</v>
      </c>
      <c r="X155">
        <v>0.55700000000000005</v>
      </c>
      <c r="Y155">
        <v>17.97</v>
      </c>
      <c r="Z155" s="11">
        <f t="shared" si="342"/>
        <v>0</v>
      </c>
      <c r="AA155" s="11">
        <f t="shared" si="343"/>
        <v>0</v>
      </c>
      <c r="AB155" s="53">
        <f t="shared" si="344"/>
        <v>0.22185965851442663</v>
      </c>
      <c r="AC155" s="61" t="s">
        <v>204</v>
      </c>
    </row>
    <row r="156" spans="1:46">
      <c r="A156" s="11">
        <v>156</v>
      </c>
      <c r="B156" s="69">
        <v>44594</v>
      </c>
      <c r="C156" s="70">
        <v>3.4722222222222224E-2</v>
      </c>
      <c r="D156">
        <v>4.5</v>
      </c>
      <c r="E156">
        <v>12.8</v>
      </c>
      <c r="F156">
        <v>0</v>
      </c>
      <c r="G156">
        <v>4.7</v>
      </c>
      <c r="H156">
        <v>0</v>
      </c>
      <c r="I156">
        <v>2.7</v>
      </c>
      <c r="J156" t="s">
        <v>155</v>
      </c>
      <c r="K156">
        <v>2.8</v>
      </c>
      <c r="L156" t="s">
        <v>155</v>
      </c>
      <c r="M156" s="70">
        <v>3.380787037037037E-2</v>
      </c>
      <c r="N156">
        <v>5.0999999999999996</v>
      </c>
      <c r="O156" t="s">
        <v>155</v>
      </c>
      <c r="P156" s="70">
        <v>2.9780092592592594E-2</v>
      </c>
      <c r="Q156">
        <v>3.5</v>
      </c>
      <c r="R156" t="s">
        <v>155</v>
      </c>
      <c r="S156">
        <v>0.7</v>
      </c>
      <c r="T156">
        <v>48.1</v>
      </c>
      <c r="U156">
        <v>1</v>
      </c>
      <c r="V156">
        <v>77</v>
      </c>
      <c r="W156">
        <v>0</v>
      </c>
      <c r="X156">
        <v>0.55700000000000005</v>
      </c>
      <c r="Y156">
        <v>17.98</v>
      </c>
      <c r="Z156" s="11">
        <f t="shared" si="342"/>
        <v>0</v>
      </c>
      <c r="AA156" s="11">
        <f t="shared" si="343"/>
        <v>0</v>
      </c>
      <c r="AB156" s="53">
        <f t="shared" si="344"/>
        <v>0.22185965851442663</v>
      </c>
      <c r="AC156" s="61" t="s">
        <v>204</v>
      </c>
    </row>
    <row r="157" spans="1:46">
      <c r="A157" s="11">
        <v>157</v>
      </c>
      <c r="B157" s="69">
        <v>44594</v>
      </c>
      <c r="C157" s="70">
        <v>4.1666666666666664E-2</v>
      </c>
      <c r="D157">
        <v>4.3</v>
      </c>
      <c r="E157">
        <v>12.8</v>
      </c>
      <c r="F157">
        <v>0</v>
      </c>
      <c r="G157">
        <v>4.5999999999999996</v>
      </c>
      <c r="H157">
        <v>-1E-3</v>
      </c>
      <c r="I157">
        <v>2.4</v>
      </c>
      <c r="J157" t="s">
        <v>155</v>
      </c>
      <c r="K157">
        <v>2.9</v>
      </c>
      <c r="L157" t="s">
        <v>155</v>
      </c>
      <c r="M157" s="70">
        <v>3.6620370370370373E-2</v>
      </c>
      <c r="N157">
        <v>5.2</v>
      </c>
      <c r="O157" t="s">
        <v>155</v>
      </c>
      <c r="P157" s="70">
        <v>3.5405092592592592E-2</v>
      </c>
      <c r="Q157">
        <v>1</v>
      </c>
      <c r="R157" t="s">
        <v>155</v>
      </c>
      <c r="S157">
        <v>0.9</v>
      </c>
      <c r="T157">
        <v>48.8</v>
      </c>
      <c r="U157">
        <v>0</v>
      </c>
      <c r="V157">
        <v>68</v>
      </c>
      <c r="W157">
        <v>0</v>
      </c>
      <c r="X157">
        <v>0.55700000000000005</v>
      </c>
      <c r="Y157">
        <v>17.97</v>
      </c>
      <c r="Z157" s="11">
        <f t="shared" si="342"/>
        <v>-0.60000000000000009</v>
      </c>
      <c r="AA157" s="11">
        <f t="shared" si="343"/>
        <v>0</v>
      </c>
      <c r="AB157" s="53">
        <f t="shared" si="344"/>
        <v>0.22185965851442663</v>
      </c>
      <c r="AC157" s="61" t="s">
        <v>204</v>
      </c>
      <c r="AE157" s="11">
        <f t="shared" ref="AE157" si="393">SUM(F157:F162)</f>
        <v>0</v>
      </c>
      <c r="AF157" s="11">
        <f t="shared" ref="AF157" si="394">AVERAGE(AB157:AB162)</f>
        <v>0.22141775064200911</v>
      </c>
      <c r="AG157" s="11">
        <f t="shared" ref="AG157" si="395">AVERAGE(G157:G162)</f>
        <v>3.9166666666666665</v>
      </c>
      <c r="AH157" s="11" t="e">
        <f t="shared" ref="AH157" si="396">AVERAGE(AC157:AC162)</f>
        <v>#DIV/0!</v>
      </c>
      <c r="AI157" s="11">
        <f t="shared" ref="AI157" si="397">AVERAGE(T157:T162)</f>
        <v>50.533333333333331</v>
      </c>
      <c r="AJ157" s="11">
        <f t="shared" ref="AJ157" si="398">SUMIF(H157:H162,"&gt;0",H157:H162)</f>
        <v>0</v>
      </c>
      <c r="AK157" s="17">
        <f t="shared" ref="AK157" si="399">SUM(AA157:AA162)/60</f>
        <v>0</v>
      </c>
      <c r="AL157" s="17">
        <f t="shared" ref="AL157" si="400">SUM(V157:V162)</f>
        <v>454</v>
      </c>
      <c r="AM157" s="17">
        <f t="shared" ref="AM157" si="401">AVERAGE(W157:W162)</f>
        <v>0</v>
      </c>
      <c r="AN157" s="11">
        <f t="shared" ref="AN157" si="402">AVERAGE(I157:I162)</f>
        <v>0.89999999999999991</v>
      </c>
      <c r="AO157" s="11">
        <f t="shared" ref="AO157" si="403">MAX(K157:K162)</f>
        <v>2.9</v>
      </c>
      <c r="AP157" s="13" t="str">
        <f t="shared" ref="AP157" ca="1" si="404">INDIRECT(ADDRESS(MATCH(AO157,K157:K162,0)+A157-1,12))</f>
        <v>NW</v>
      </c>
      <c r="AQ157" s="13">
        <f t="shared" ref="AQ157" ca="1" si="405">INDIRECT(ADDRESS(MATCH(AO157,K157:K162,0)+A157-1,13))</f>
        <v>3.6620370370370373E-2</v>
      </c>
      <c r="AR157" s="11">
        <f t="shared" ref="AR157" si="406">MAX(N157:N162)</f>
        <v>5.2</v>
      </c>
      <c r="AS157" s="13" t="str">
        <f t="shared" ref="AS157" ca="1" si="407">INDIRECT(ADDRESS(MATCH(AR157,N157:N162,0)+A157-1,15))</f>
        <v>NW</v>
      </c>
      <c r="AT157" s="13">
        <f t="shared" ref="AT157" ca="1" si="408">INDIRECT(ADDRESS(MATCH(AR157,N157:N162,0)+A157-1,16))</f>
        <v>3.5405092592592592E-2</v>
      </c>
    </row>
    <row r="158" spans="1:46">
      <c r="A158" s="11">
        <v>158</v>
      </c>
      <c r="B158" s="69">
        <v>44594</v>
      </c>
      <c r="C158" s="70">
        <v>4.8611111111111112E-2</v>
      </c>
      <c r="D158">
        <v>4.0999999999999996</v>
      </c>
      <c r="E158">
        <v>12.8</v>
      </c>
      <c r="F158">
        <v>0</v>
      </c>
      <c r="G158">
        <v>4.3</v>
      </c>
      <c r="H158">
        <v>-1E-3</v>
      </c>
      <c r="I158">
        <v>0.8</v>
      </c>
      <c r="J158" t="s">
        <v>158</v>
      </c>
      <c r="K158">
        <v>2.4</v>
      </c>
      <c r="L158" t="s">
        <v>155</v>
      </c>
      <c r="M158" s="70">
        <v>4.1678240740740745E-2</v>
      </c>
      <c r="N158">
        <v>2.2000000000000002</v>
      </c>
      <c r="O158" t="s">
        <v>154</v>
      </c>
      <c r="P158" s="70">
        <v>4.6516203703703705E-2</v>
      </c>
      <c r="Q158">
        <v>1.2</v>
      </c>
      <c r="R158" t="s">
        <v>157</v>
      </c>
      <c r="S158">
        <v>0.5</v>
      </c>
      <c r="T158">
        <v>48.4</v>
      </c>
      <c r="U158">
        <v>0</v>
      </c>
      <c r="V158">
        <v>75</v>
      </c>
      <c r="W158">
        <v>0</v>
      </c>
      <c r="X158">
        <v>0.55600000000000005</v>
      </c>
      <c r="Y158">
        <v>18.010000000000002</v>
      </c>
      <c r="Z158" s="11">
        <f t="shared" si="342"/>
        <v>-0.60000000000000009</v>
      </c>
      <c r="AA158" s="11">
        <f t="shared" si="343"/>
        <v>0</v>
      </c>
      <c r="AB158" s="53">
        <f t="shared" si="344"/>
        <v>0.22132919217342115</v>
      </c>
      <c r="AC158" s="61" t="s">
        <v>204</v>
      </c>
    </row>
    <row r="159" spans="1:46">
      <c r="A159" s="11">
        <v>159</v>
      </c>
      <c r="B159" s="69">
        <v>44594</v>
      </c>
      <c r="C159" s="70">
        <v>5.5555555555555552E-2</v>
      </c>
      <c r="D159">
        <v>3.8</v>
      </c>
      <c r="E159">
        <v>12.8</v>
      </c>
      <c r="F159">
        <v>0</v>
      </c>
      <c r="G159">
        <v>4</v>
      </c>
      <c r="H159">
        <v>-1E-3</v>
      </c>
      <c r="I159">
        <v>0.8</v>
      </c>
      <c r="J159" t="s">
        <v>155</v>
      </c>
      <c r="K159">
        <v>1.1000000000000001</v>
      </c>
      <c r="L159" t="s">
        <v>155</v>
      </c>
      <c r="M159" s="70">
        <v>5.1273148148148151E-2</v>
      </c>
      <c r="N159">
        <v>2.4</v>
      </c>
      <c r="O159" t="s">
        <v>154</v>
      </c>
      <c r="P159" s="70">
        <v>5.5115740740740743E-2</v>
      </c>
      <c r="Q159">
        <v>1.1000000000000001</v>
      </c>
      <c r="R159" t="s">
        <v>154</v>
      </c>
      <c r="S159">
        <v>0.6</v>
      </c>
      <c r="T159">
        <v>50</v>
      </c>
      <c r="U159">
        <v>0</v>
      </c>
      <c r="V159">
        <v>83</v>
      </c>
      <c r="W159">
        <v>0</v>
      </c>
      <c r="X159">
        <v>0.55600000000000005</v>
      </c>
      <c r="Y159">
        <v>18.010000000000002</v>
      </c>
      <c r="Z159" s="11">
        <f t="shared" si="342"/>
        <v>-0.60000000000000009</v>
      </c>
      <c r="AA159" s="11">
        <f t="shared" si="343"/>
        <v>0</v>
      </c>
      <c r="AB159" s="53">
        <f t="shared" si="344"/>
        <v>0.22132919217342115</v>
      </c>
      <c r="AC159" s="61" t="s">
        <v>204</v>
      </c>
    </row>
    <row r="160" spans="1:46">
      <c r="A160" s="11">
        <v>160</v>
      </c>
      <c r="B160" s="69">
        <v>44594</v>
      </c>
      <c r="C160" s="70">
        <v>6.25E-2</v>
      </c>
      <c r="D160">
        <v>3.4</v>
      </c>
      <c r="E160">
        <v>12.8</v>
      </c>
      <c r="F160">
        <v>0</v>
      </c>
      <c r="G160">
        <v>3.8</v>
      </c>
      <c r="H160">
        <v>-1E-3</v>
      </c>
      <c r="I160">
        <v>0.5</v>
      </c>
      <c r="J160" t="s">
        <v>158</v>
      </c>
      <c r="K160">
        <v>0.8</v>
      </c>
      <c r="L160" t="s">
        <v>155</v>
      </c>
      <c r="M160" s="70">
        <v>5.5729166666666663E-2</v>
      </c>
      <c r="N160">
        <v>1.6</v>
      </c>
      <c r="O160" t="s">
        <v>154</v>
      </c>
      <c r="P160" s="70">
        <v>5.6168981481481479E-2</v>
      </c>
      <c r="Q160">
        <v>0.5</v>
      </c>
      <c r="R160" t="s">
        <v>158</v>
      </c>
      <c r="S160">
        <v>0.4</v>
      </c>
      <c r="T160">
        <v>51.7</v>
      </c>
      <c r="U160">
        <v>1</v>
      </c>
      <c r="V160">
        <v>88</v>
      </c>
      <c r="W160">
        <v>0</v>
      </c>
      <c r="X160">
        <v>0.55700000000000005</v>
      </c>
      <c r="Y160">
        <v>18.010000000000002</v>
      </c>
      <c r="Z160" s="11">
        <f t="shared" si="342"/>
        <v>-0.60000000000000009</v>
      </c>
      <c r="AA160" s="11">
        <f t="shared" si="343"/>
        <v>0</v>
      </c>
      <c r="AB160" s="53">
        <f t="shared" si="344"/>
        <v>0.22185965851442663</v>
      </c>
      <c r="AC160" s="61" t="s">
        <v>204</v>
      </c>
    </row>
    <row r="161" spans="1:46">
      <c r="A161" s="11">
        <v>161</v>
      </c>
      <c r="B161" s="69">
        <v>44594</v>
      </c>
      <c r="C161" s="70">
        <v>6.9444444444444434E-2</v>
      </c>
      <c r="D161">
        <v>3</v>
      </c>
      <c r="E161">
        <v>12.8</v>
      </c>
      <c r="F161">
        <v>0</v>
      </c>
      <c r="G161">
        <v>3.5</v>
      </c>
      <c r="H161">
        <v>-1E-3</v>
      </c>
      <c r="I161">
        <v>0.6</v>
      </c>
      <c r="J161" t="s">
        <v>160</v>
      </c>
      <c r="K161">
        <v>0.6</v>
      </c>
      <c r="L161" t="s">
        <v>160</v>
      </c>
      <c r="M161" s="70">
        <v>6.9363425925925926E-2</v>
      </c>
      <c r="N161">
        <v>2.2000000000000002</v>
      </c>
      <c r="O161" t="s">
        <v>154</v>
      </c>
      <c r="P161" s="70">
        <v>6.3356481481481486E-2</v>
      </c>
      <c r="Q161">
        <v>0.5</v>
      </c>
      <c r="R161" t="s">
        <v>153</v>
      </c>
      <c r="S161">
        <v>0.3</v>
      </c>
      <c r="T161">
        <v>52.3</v>
      </c>
      <c r="U161">
        <v>1</v>
      </c>
      <c r="V161">
        <v>88</v>
      </c>
      <c r="W161">
        <v>0</v>
      </c>
      <c r="X161">
        <v>0.55600000000000005</v>
      </c>
      <c r="Y161">
        <v>18.010000000000002</v>
      </c>
      <c r="Z161" s="11">
        <f t="shared" si="342"/>
        <v>-0.60000000000000009</v>
      </c>
      <c r="AA161" s="11">
        <f t="shared" si="343"/>
        <v>0</v>
      </c>
      <c r="AB161" s="53">
        <f t="shared" si="344"/>
        <v>0.22132919217342115</v>
      </c>
      <c r="AC161" s="61" t="s">
        <v>204</v>
      </c>
    </row>
    <row r="162" spans="1:46">
      <c r="A162" s="11">
        <v>162</v>
      </c>
      <c r="B162" s="69">
        <v>44594</v>
      </c>
      <c r="C162" s="70">
        <v>7.6388888888888895E-2</v>
      </c>
      <c r="D162">
        <v>2.6</v>
      </c>
      <c r="E162">
        <v>12.8</v>
      </c>
      <c r="F162">
        <v>0</v>
      </c>
      <c r="G162">
        <v>3.3</v>
      </c>
      <c r="H162">
        <v>0</v>
      </c>
      <c r="I162">
        <v>0.3</v>
      </c>
      <c r="J162" t="s">
        <v>154</v>
      </c>
      <c r="K162">
        <v>0.6</v>
      </c>
      <c r="L162" t="s">
        <v>160</v>
      </c>
      <c r="M162" s="70">
        <v>6.9490740740740742E-2</v>
      </c>
      <c r="N162">
        <v>1</v>
      </c>
      <c r="O162" t="s">
        <v>153</v>
      </c>
      <c r="P162" s="70">
        <v>7.2268518518518524E-2</v>
      </c>
      <c r="Q162">
        <v>0.5</v>
      </c>
      <c r="R162" t="s">
        <v>155</v>
      </c>
      <c r="S162">
        <v>0.2</v>
      </c>
      <c r="T162">
        <v>52</v>
      </c>
      <c r="U162">
        <v>0</v>
      </c>
      <c r="V162">
        <v>52</v>
      </c>
      <c r="W162">
        <v>0</v>
      </c>
      <c r="X162">
        <v>0.55500000000000005</v>
      </c>
      <c r="Y162">
        <v>18.03</v>
      </c>
      <c r="Z162" s="11">
        <f t="shared" si="342"/>
        <v>0</v>
      </c>
      <c r="AA162" s="11">
        <f t="shared" si="343"/>
        <v>0</v>
      </c>
      <c r="AB162" s="53">
        <f t="shared" si="344"/>
        <v>0.22079961030293807</v>
      </c>
      <c r="AC162" s="61" t="s">
        <v>204</v>
      </c>
    </row>
    <row r="163" spans="1:46">
      <c r="A163" s="11">
        <v>163</v>
      </c>
      <c r="B163" s="69">
        <v>44594</v>
      </c>
      <c r="C163" s="70">
        <v>8.3333333333333329E-2</v>
      </c>
      <c r="D163">
        <v>2.2999999999999998</v>
      </c>
      <c r="E163">
        <v>12.8</v>
      </c>
      <c r="F163">
        <v>0</v>
      </c>
      <c r="G163">
        <v>3.4</v>
      </c>
      <c r="H163">
        <v>0</v>
      </c>
      <c r="I163">
        <v>0.5</v>
      </c>
      <c r="J163" t="s">
        <v>162</v>
      </c>
      <c r="K163">
        <v>0.6</v>
      </c>
      <c r="L163" t="s">
        <v>162</v>
      </c>
      <c r="M163" s="70">
        <v>8.2743055555555556E-2</v>
      </c>
      <c r="N163">
        <v>1.9</v>
      </c>
      <c r="O163" t="s">
        <v>157</v>
      </c>
      <c r="P163" s="70">
        <v>8.0937499999999996E-2</v>
      </c>
      <c r="Q163">
        <v>0</v>
      </c>
      <c r="R163" t="s">
        <v>149</v>
      </c>
      <c r="S163">
        <v>0.5</v>
      </c>
      <c r="T163">
        <v>53.3</v>
      </c>
      <c r="U163">
        <v>1</v>
      </c>
      <c r="V163">
        <v>71</v>
      </c>
      <c r="W163">
        <v>0</v>
      </c>
      <c r="X163">
        <v>0.55500000000000005</v>
      </c>
      <c r="Y163">
        <v>18.059999999999999</v>
      </c>
      <c r="Z163" s="11">
        <f t="shared" si="342"/>
        <v>0</v>
      </c>
      <c r="AA163" s="11">
        <f t="shared" si="343"/>
        <v>0</v>
      </c>
      <c r="AB163" s="53">
        <f t="shared" si="344"/>
        <v>0.22079961030293807</v>
      </c>
      <c r="AC163" s="61" t="s">
        <v>204</v>
      </c>
      <c r="AE163" s="11">
        <f t="shared" ref="AE163" si="409">SUM(F163:F168)</f>
        <v>0</v>
      </c>
      <c r="AF163" s="11">
        <f t="shared" ref="AF163" si="410">AVERAGE(AB163:AB168)</f>
        <v>0.22168298381251184</v>
      </c>
      <c r="AG163" s="11">
        <f t="shared" ref="AG163" si="411">AVERAGE(G163:G168)</f>
        <v>2.8666666666666671</v>
      </c>
      <c r="AH163" s="11" t="e">
        <f t="shared" ref="AH163" si="412">AVERAGE(AC163:AC168)</f>
        <v>#DIV/0!</v>
      </c>
      <c r="AI163" s="11">
        <f t="shared" ref="AI163" si="413">AVERAGE(T163:T168)</f>
        <v>56.133333333333326</v>
      </c>
      <c r="AJ163" s="11">
        <f t="shared" ref="AJ163" si="414">SUMIF(H163:H168,"&gt;0",H163:H168)</f>
        <v>0</v>
      </c>
      <c r="AK163" s="17">
        <f t="shared" ref="AK163" si="415">SUM(AA163:AA168)/60</f>
        <v>0</v>
      </c>
      <c r="AL163" s="17">
        <f t="shared" ref="AL163" si="416">SUM(V163:V168)</f>
        <v>582</v>
      </c>
      <c r="AM163" s="17">
        <f t="shared" ref="AM163" si="417">AVERAGE(W163:W168)</f>
        <v>0</v>
      </c>
      <c r="AN163" s="11">
        <f t="shared" ref="AN163" si="418">AVERAGE(I163:I168)</f>
        <v>0.56666666666666665</v>
      </c>
      <c r="AO163" s="11">
        <f t="shared" ref="AO163" si="419">MAX(K163:K168)</f>
        <v>1</v>
      </c>
      <c r="AP163" s="13" t="str">
        <f t="shared" ref="AP163" ca="1" si="420">INDIRECT(ADDRESS(MATCH(AO163,K163:K168,0)+A163-1,12))</f>
        <v>ENE</v>
      </c>
      <c r="AQ163" s="13">
        <f t="shared" ref="AQ163" ca="1" si="421">INDIRECT(ADDRESS(MATCH(AO163,K163:K168,0)+A163-1,13))</f>
        <v>9.0277777777777776E-2</v>
      </c>
      <c r="AR163" s="11">
        <f t="shared" ref="AR163" si="422">MAX(N163:N168)</f>
        <v>2</v>
      </c>
      <c r="AS163" s="13" t="str">
        <f t="shared" ref="AS163" ca="1" si="423">INDIRECT(ADDRESS(MATCH(AR163,N163:N168,0)+A163-1,15))</f>
        <v>E</v>
      </c>
      <c r="AT163" s="13">
        <f t="shared" ref="AT163" ca="1" si="424">INDIRECT(ADDRESS(MATCH(AR163,N163:N168,0)+A163-1,16))</f>
        <v>8.7500000000000008E-2</v>
      </c>
    </row>
    <row r="164" spans="1:46">
      <c r="A164" s="11">
        <v>164</v>
      </c>
      <c r="B164" s="69">
        <v>44594</v>
      </c>
      <c r="C164" s="70">
        <v>9.0277777777777776E-2</v>
      </c>
      <c r="D164">
        <v>2.1</v>
      </c>
      <c r="E164">
        <v>12.8</v>
      </c>
      <c r="F164">
        <v>0</v>
      </c>
      <c r="G164">
        <v>3.2</v>
      </c>
      <c r="H164">
        <v>0</v>
      </c>
      <c r="I164">
        <v>1</v>
      </c>
      <c r="J164" t="s">
        <v>148</v>
      </c>
      <c r="K164">
        <v>1</v>
      </c>
      <c r="L164" t="s">
        <v>148</v>
      </c>
      <c r="M164" s="70">
        <v>9.0277777777777776E-2</v>
      </c>
      <c r="N164">
        <v>2</v>
      </c>
      <c r="O164" t="s">
        <v>152</v>
      </c>
      <c r="P164" s="70">
        <v>8.7500000000000008E-2</v>
      </c>
      <c r="Q164">
        <v>0.9</v>
      </c>
      <c r="R164" t="s">
        <v>152</v>
      </c>
      <c r="S164">
        <v>0.5</v>
      </c>
      <c r="T164">
        <v>53.3</v>
      </c>
      <c r="U164">
        <v>0</v>
      </c>
      <c r="V164">
        <v>100</v>
      </c>
      <c r="W164">
        <v>0</v>
      </c>
      <c r="X164">
        <v>0.55700000000000005</v>
      </c>
      <c r="Y164">
        <v>18.04</v>
      </c>
      <c r="Z164" s="11">
        <f t="shared" si="342"/>
        <v>0</v>
      </c>
      <c r="AA164" s="11">
        <f t="shared" si="343"/>
        <v>0</v>
      </c>
      <c r="AB164" s="53">
        <f t="shared" si="344"/>
        <v>0.22185965851442663</v>
      </c>
      <c r="AC164" s="61" t="s">
        <v>204</v>
      </c>
    </row>
    <row r="165" spans="1:46">
      <c r="A165" s="11">
        <v>165</v>
      </c>
      <c r="B165" s="69">
        <v>44594</v>
      </c>
      <c r="C165" s="70">
        <v>9.7222222222222224E-2</v>
      </c>
      <c r="D165">
        <v>2</v>
      </c>
      <c r="E165">
        <v>12.8</v>
      </c>
      <c r="F165">
        <v>0</v>
      </c>
      <c r="G165">
        <v>3.4</v>
      </c>
      <c r="H165">
        <v>0</v>
      </c>
      <c r="I165">
        <v>0.7</v>
      </c>
      <c r="J165" t="s">
        <v>147</v>
      </c>
      <c r="K165">
        <v>1</v>
      </c>
      <c r="L165" t="s">
        <v>148</v>
      </c>
      <c r="M165" s="70">
        <v>9.0474537037037048E-2</v>
      </c>
      <c r="N165">
        <v>1.6</v>
      </c>
      <c r="O165" t="s">
        <v>148</v>
      </c>
      <c r="P165" s="70">
        <v>9.5196759259259259E-2</v>
      </c>
      <c r="Q165">
        <v>0.8</v>
      </c>
      <c r="R165" t="s">
        <v>162</v>
      </c>
      <c r="S165">
        <v>0.3</v>
      </c>
      <c r="T165">
        <v>53.9</v>
      </c>
      <c r="U165">
        <v>0</v>
      </c>
      <c r="V165">
        <v>98</v>
      </c>
      <c r="W165">
        <v>0</v>
      </c>
      <c r="X165">
        <v>0.55700000000000005</v>
      </c>
      <c r="Y165">
        <v>18.09</v>
      </c>
      <c r="Z165" s="11">
        <f t="shared" si="342"/>
        <v>0</v>
      </c>
      <c r="AA165" s="11">
        <f t="shared" si="343"/>
        <v>0</v>
      </c>
      <c r="AB165" s="53">
        <f t="shared" si="344"/>
        <v>0.22185965851442663</v>
      </c>
      <c r="AC165" s="61" t="s">
        <v>204</v>
      </c>
    </row>
    <row r="166" spans="1:46">
      <c r="A166" s="11">
        <v>166</v>
      </c>
      <c r="B166" s="69">
        <v>44594</v>
      </c>
      <c r="C166" s="70">
        <v>0.10416666666666667</v>
      </c>
      <c r="D166">
        <v>1.9</v>
      </c>
      <c r="E166">
        <v>12.8</v>
      </c>
      <c r="F166">
        <v>0</v>
      </c>
      <c r="G166">
        <v>2.8</v>
      </c>
      <c r="H166">
        <v>-2E-3</v>
      </c>
      <c r="I166">
        <v>0.3</v>
      </c>
      <c r="J166" t="s">
        <v>157</v>
      </c>
      <c r="K166">
        <v>0.8</v>
      </c>
      <c r="L166" t="s">
        <v>147</v>
      </c>
      <c r="M166" s="70">
        <v>9.8125000000000004E-2</v>
      </c>
      <c r="N166">
        <v>1.4</v>
      </c>
      <c r="O166" t="s">
        <v>149</v>
      </c>
      <c r="P166" s="70">
        <v>9.7708333333333328E-2</v>
      </c>
      <c r="Q166">
        <v>0.6</v>
      </c>
      <c r="R166" t="s">
        <v>151</v>
      </c>
      <c r="S166">
        <v>0.4</v>
      </c>
      <c r="T166">
        <v>57.2</v>
      </c>
      <c r="U166">
        <v>1</v>
      </c>
      <c r="V166">
        <v>102</v>
      </c>
      <c r="W166">
        <v>0</v>
      </c>
      <c r="X166">
        <v>0.55700000000000005</v>
      </c>
      <c r="Y166">
        <v>18.04</v>
      </c>
      <c r="Z166" s="11">
        <f t="shared" si="342"/>
        <v>-1.2000000000000002</v>
      </c>
      <c r="AA166" s="11">
        <f t="shared" si="343"/>
        <v>0</v>
      </c>
      <c r="AB166" s="53">
        <f t="shared" si="344"/>
        <v>0.22185965851442663</v>
      </c>
      <c r="AC166" s="61" t="s">
        <v>204</v>
      </c>
    </row>
    <row r="167" spans="1:46">
      <c r="A167" s="11">
        <v>167</v>
      </c>
      <c r="B167" s="69">
        <v>44594</v>
      </c>
      <c r="C167" s="70">
        <v>0.1111111111111111</v>
      </c>
      <c r="D167">
        <v>1.6</v>
      </c>
      <c r="E167">
        <v>12.8</v>
      </c>
      <c r="F167">
        <v>0</v>
      </c>
      <c r="G167">
        <v>2.4</v>
      </c>
      <c r="H167">
        <v>-1E-3</v>
      </c>
      <c r="I167">
        <v>0.3</v>
      </c>
      <c r="J167" t="s">
        <v>159</v>
      </c>
      <c r="K167">
        <v>0.4</v>
      </c>
      <c r="L167" t="s">
        <v>151</v>
      </c>
      <c r="M167" s="70">
        <v>0.11006944444444444</v>
      </c>
      <c r="N167">
        <v>1.1000000000000001</v>
      </c>
      <c r="O167" t="s">
        <v>154</v>
      </c>
      <c r="P167" s="70">
        <v>0.10813657407407407</v>
      </c>
      <c r="Q167">
        <v>0</v>
      </c>
      <c r="R167" t="s">
        <v>159</v>
      </c>
      <c r="S167">
        <v>0.3</v>
      </c>
      <c r="T167">
        <v>58.7</v>
      </c>
      <c r="U167">
        <v>0</v>
      </c>
      <c r="V167">
        <v>105</v>
      </c>
      <c r="W167">
        <v>0</v>
      </c>
      <c r="X167">
        <v>0.55700000000000005</v>
      </c>
      <c r="Y167">
        <v>18.05</v>
      </c>
      <c r="Z167" s="11">
        <f t="shared" si="342"/>
        <v>-0.60000000000000009</v>
      </c>
      <c r="AA167" s="11">
        <f t="shared" si="343"/>
        <v>0</v>
      </c>
      <c r="AB167" s="53">
        <f t="shared" si="344"/>
        <v>0.22185965851442663</v>
      </c>
      <c r="AC167" s="61" t="s">
        <v>204</v>
      </c>
    </row>
    <row r="168" spans="1:46">
      <c r="A168" s="11">
        <v>168</v>
      </c>
      <c r="B168" s="69">
        <v>44594</v>
      </c>
      <c r="C168" s="70">
        <v>0.11805555555555557</v>
      </c>
      <c r="D168">
        <v>1.3</v>
      </c>
      <c r="E168">
        <v>12.8</v>
      </c>
      <c r="F168">
        <v>0</v>
      </c>
      <c r="G168">
        <v>2</v>
      </c>
      <c r="H168">
        <v>-1E-3</v>
      </c>
      <c r="I168">
        <v>0.6</v>
      </c>
      <c r="J168" t="s">
        <v>151</v>
      </c>
      <c r="K168">
        <v>0.6</v>
      </c>
      <c r="L168" t="s">
        <v>151</v>
      </c>
      <c r="M168" s="70">
        <v>0.11805555555555557</v>
      </c>
      <c r="N168">
        <v>1.4</v>
      </c>
      <c r="O168" t="s">
        <v>152</v>
      </c>
      <c r="P168" s="70">
        <v>0.11458333333333333</v>
      </c>
      <c r="Q168">
        <v>0.9</v>
      </c>
      <c r="R168" t="s">
        <v>155</v>
      </c>
      <c r="S168">
        <v>0.5</v>
      </c>
      <c r="T168">
        <v>60.4</v>
      </c>
      <c r="U168">
        <v>0</v>
      </c>
      <c r="V168">
        <v>106</v>
      </c>
      <c r="W168">
        <v>0</v>
      </c>
      <c r="X168">
        <v>0.55700000000000005</v>
      </c>
      <c r="Y168">
        <v>18.059999999999999</v>
      </c>
      <c r="Z168" s="11">
        <f t="shared" si="342"/>
        <v>-0.60000000000000009</v>
      </c>
      <c r="AA168" s="11">
        <f t="shared" si="343"/>
        <v>0</v>
      </c>
      <c r="AB168" s="53">
        <f t="shared" si="344"/>
        <v>0.22185965851442663</v>
      </c>
      <c r="AC168" s="61" t="s">
        <v>204</v>
      </c>
    </row>
    <row r="169" spans="1:46">
      <c r="A169" s="11">
        <v>169</v>
      </c>
      <c r="B169" s="69">
        <v>44594</v>
      </c>
      <c r="C169" s="70">
        <v>0.125</v>
      </c>
      <c r="D169">
        <v>1.1000000000000001</v>
      </c>
      <c r="E169">
        <v>12.8</v>
      </c>
      <c r="F169">
        <v>0</v>
      </c>
      <c r="G169">
        <v>1.6</v>
      </c>
      <c r="H169">
        <v>-1E-3</v>
      </c>
      <c r="I169">
        <v>0.4</v>
      </c>
      <c r="J169" t="s">
        <v>148</v>
      </c>
      <c r="K169">
        <v>0.7</v>
      </c>
      <c r="L169" t="s">
        <v>148</v>
      </c>
      <c r="M169" s="70">
        <v>0.12104166666666666</v>
      </c>
      <c r="N169">
        <v>1.1000000000000001</v>
      </c>
      <c r="O169" t="s">
        <v>152</v>
      </c>
      <c r="P169" s="70">
        <v>0.12075231481481481</v>
      </c>
      <c r="Q169">
        <v>0.9</v>
      </c>
      <c r="R169" t="s">
        <v>152</v>
      </c>
      <c r="S169">
        <v>0.3</v>
      </c>
      <c r="T169">
        <v>61.5</v>
      </c>
      <c r="U169">
        <v>0</v>
      </c>
      <c r="V169">
        <v>89</v>
      </c>
      <c r="W169">
        <v>0</v>
      </c>
      <c r="X169">
        <v>0.55700000000000005</v>
      </c>
      <c r="Y169">
        <v>18.059999999999999</v>
      </c>
      <c r="Z169" s="11">
        <f t="shared" si="342"/>
        <v>-0.60000000000000009</v>
      </c>
      <c r="AA169" s="11">
        <f t="shared" si="343"/>
        <v>0</v>
      </c>
      <c r="AB169" s="53">
        <f t="shared" si="344"/>
        <v>0.22185965851442663</v>
      </c>
      <c r="AC169" s="61" t="s">
        <v>204</v>
      </c>
      <c r="AE169" s="11">
        <f t="shared" ref="AE169" si="425">SUM(F169:F174)</f>
        <v>0</v>
      </c>
      <c r="AF169" s="11">
        <f t="shared" ref="AF169" si="426">AVERAGE(AB169:AB174)</f>
        <v>0.22141760323025539</v>
      </c>
      <c r="AG169" s="11">
        <f t="shared" ref="AG169" si="427">AVERAGE(G169:G174)</f>
        <v>1.2166666666666668</v>
      </c>
      <c r="AH169" s="11" t="e">
        <f t="shared" ref="AH169" si="428">AVERAGE(AC169:AC174)</f>
        <v>#DIV/0!</v>
      </c>
      <c r="AI169" s="11">
        <f t="shared" ref="AI169" si="429">AVERAGE(T169:T174)</f>
        <v>64.966666666666669</v>
      </c>
      <c r="AJ169" s="11">
        <f t="shared" ref="AJ169" si="430">SUMIF(H169:H174,"&gt;0",H169:H174)</f>
        <v>3.0000000000000001E-3</v>
      </c>
      <c r="AK169" s="17">
        <f t="shared" ref="AK169" si="431">SUM(AA169:AA174)/60</f>
        <v>0</v>
      </c>
      <c r="AL169" s="17">
        <f t="shared" ref="AL169" si="432">SUM(V169:V174)</f>
        <v>624</v>
      </c>
      <c r="AM169" s="17">
        <f t="shared" ref="AM169" si="433">AVERAGE(W169:W174)</f>
        <v>0</v>
      </c>
      <c r="AN169" s="11">
        <f t="shared" ref="AN169" si="434">AVERAGE(I169:I174)</f>
        <v>1.0333333333333334</v>
      </c>
      <c r="AO169" s="11">
        <f t="shared" ref="AO169" si="435">MAX(K169:K174)</f>
        <v>1.8</v>
      </c>
      <c r="AP169" s="13" t="str">
        <f t="shared" ref="AP169" ca="1" si="436">INDIRECT(ADDRESS(MATCH(AO169,K169:K174,0)+A169-1,12))</f>
        <v>ESE</v>
      </c>
      <c r="AQ169" s="13">
        <f t="shared" ref="AQ169" ca="1" si="437">INDIRECT(ADDRESS(MATCH(AO169,K169:K174,0)+A169-1,13))</f>
        <v>0.15846064814814814</v>
      </c>
      <c r="AR169" s="11">
        <f t="shared" ref="AR169" si="438">MAX(N169:N174)</f>
        <v>3.1</v>
      </c>
      <c r="AS169" s="13" t="str">
        <f t="shared" ref="AS169" ca="1" si="439">INDIRECT(ADDRESS(MATCH(AR169,N169:N174,0)+A169-1,15))</f>
        <v>ESE</v>
      </c>
      <c r="AT169" s="13">
        <f t="shared" ref="AT169" ca="1" si="440">INDIRECT(ADDRESS(MATCH(AR169,N169:N174,0)+A169-1,16))</f>
        <v>0.15641203703703704</v>
      </c>
    </row>
    <row r="170" spans="1:46">
      <c r="A170" s="11">
        <v>170</v>
      </c>
      <c r="B170" s="69">
        <v>44594</v>
      </c>
      <c r="C170" s="70">
        <v>0.13194444444444445</v>
      </c>
      <c r="D170">
        <v>0.7</v>
      </c>
      <c r="E170">
        <v>12.8</v>
      </c>
      <c r="F170">
        <v>0</v>
      </c>
      <c r="G170">
        <v>1.2</v>
      </c>
      <c r="H170">
        <v>-1E-3</v>
      </c>
      <c r="I170">
        <v>0.7</v>
      </c>
      <c r="J170" t="s">
        <v>153</v>
      </c>
      <c r="K170">
        <v>0.8</v>
      </c>
      <c r="L170" t="s">
        <v>151</v>
      </c>
      <c r="M170" s="70">
        <v>0.12996527777777778</v>
      </c>
      <c r="N170">
        <v>1.4</v>
      </c>
      <c r="O170" t="s">
        <v>152</v>
      </c>
      <c r="P170" s="70">
        <v>0.12540509259259261</v>
      </c>
      <c r="Q170">
        <v>0.7</v>
      </c>
      <c r="R170" t="s">
        <v>151</v>
      </c>
      <c r="S170">
        <v>0.4</v>
      </c>
      <c r="T170">
        <v>64.599999999999994</v>
      </c>
      <c r="U170">
        <v>0</v>
      </c>
      <c r="V170">
        <v>99</v>
      </c>
      <c r="W170">
        <v>0</v>
      </c>
      <c r="X170">
        <v>0.55600000000000005</v>
      </c>
      <c r="Y170">
        <v>18.100000000000001</v>
      </c>
      <c r="Z170" s="11">
        <f t="shared" si="342"/>
        <v>-0.60000000000000009</v>
      </c>
      <c r="AA170" s="11">
        <f t="shared" si="343"/>
        <v>0</v>
      </c>
      <c r="AB170" s="53">
        <f t="shared" si="344"/>
        <v>0.22132919217342115</v>
      </c>
      <c r="AC170" s="61" t="s">
        <v>204</v>
      </c>
    </row>
    <row r="171" spans="1:46">
      <c r="A171" s="11">
        <v>171</v>
      </c>
      <c r="B171" s="69">
        <v>44594</v>
      </c>
      <c r="C171" s="70">
        <v>0.1388888888888889</v>
      </c>
      <c r="D171">
        <v>0.5</v>
      </c>
      <c r="E171">
        <v>12.7</v>
      </c>
      <c r="F171">
        <v>0</v>
      </c>
      <c r="G171">
        <v>1</v>
      </c>
      <c r="H171">
        <v>0</v>
      </c>
      <c r="I171">
        <v>1</v>
      </c>
      <c r="J171" t="s">
        <v>153</v>
      </c>
      <c r="K171">
        <v>1</v>
      </c>
      <c r="L171" t="s">
        <v>159</v>
      </c>
      <c r="M171" s="70">
        <v>0.13480324074074074</v>
      </c>
      <c r="N171">
        <v>2.2999999999999998</v>
      </c>
      <c r="O171" t="s">
        <v>150</v>
      </c>
      <c r="P171" s="70">
        <v>0.13285879629629629</v>
      </c>
      <c r="Q171">
        <v>0</v>
      </c>
      <c r="R171" t="s">
        <v>160</v>
      </c>
      <c r="S171">
        <v>0.7</v>
      </c>
      <c r="T171">
        <v>65.900000000000006</v>
      </c>
      <c r="U171">
        <v>0</v>
      </c>
      <c r="V171">
        <v>94</v>
      </c>
      <c r="W171">
        <v>0</v>
      </c>
      <c r="X171">
        <v>0.55600000000000005</v>
      </c>
      <c r="Y171">
        <v>18.07</v>
      </c>
      <c r="Z171" s="11">
        <f t="shared" si="342"/>
        <v>0</v>
      </c>
      <c r="AA171" s="11">
        <f t="shared" si="343"/>
        <v>0</v>
      </c>
      <c r="AB171" s="53">
        <f t="shared" si="344"/>
        <v>0.22132919217342115</v>
      </c>
      <c r="AC171" s="61" t="s">
        <v>204</v>
      </c>
    </row>
    <row r="172" spans="1:46">
      <c r="A172" s="11">
        <v>172</v>
      </c>
      <c r="B172" s="69">
        <v>44594</v>
      </c>
      <c r="C172" s="70">
        <v>0.14583333333333334</v>
      </c>
      <c r="D172">
        <v>0.2</v>
      </c>
      <c r="E172">
        <v>12.7</v>
      </c>
      <c r="F172">
        <v>0</v>
      </c>
      <c r="G172">
        <v>1</v>
      </c>
      <c r="H172">
        <v>1E-3</v>
      </c>
      <c r="I172">
        <v>1.3</v>
      </c>
      <c r="J172" t="s">
        <v>151</v>
      </c>
      <c r="K172">
        <v>1.3</v>
      </c>
      <c r="L172" t="s">
        <v>151</v>
      </c>
      <c r="M172" s="70">
        <v>0.14583333333333334</v>
      </c>
      <c r="N172">
        <v>2.5</v>
      </c>
      <c r="O172" t="s">
        <v>150</v>
      </c>
      <c r="P172" s="70">
        <v>0.14344907407407406</v>
      </c>
      <c r="Q172">
        <v>1.8</v>
      </c>
      <c r="R172" t="s">
        <v>150</v>
      </c>
      <c r="S172">
        <v>0.6</v>
      </c>
      <c r="T172">
        <v>65.7</v>
      </c>
      <c r="U172">
        <v>0</v>
      </c>
      <c r="V172">
        <v>118</v>
      </c>
      <c r="W172">
        <v>0</v>
      </c>
      <c r="X172">
        <v>0.55600000000000005</v>
      </c>
      <c r="Y172">
        <v>18.13</v>
      </c>
      <c r="Z172" s="11">
        <f t="shared" si="342"/>
        <v>0.60000000000000009</v>
      </c>
      <c r="AA172" s="11">
        <f t="shared" si="343"/>
        <v>0</v>
      </c>
      <c r="AB172" s="53">
        <f t="shared" si="344"/>
        <v>0.22132919217342115</v>
      </c>
      <c r="AC172" s="61" t="s">
        <v>204</v>
      </c>
    </row>
    <row r="173" spans="1:46">
      <c r="A173" s="11">
        <v>173</v>
      </c>
      <c r="B173" s="69">
        <v>44594</v>
      </c>
      <c r="C173" s="70">
        <v>0.15277777777777776</v>
      </c>
      <c r="D173">
        <v>0</v>
      </c>
      <c r="E173">
        <v>12.7</v>
      </c>
      <c r="F173">
        <v>0</v>
      </c>
      <c r="G173">
        <v>0.9</v>
      </c>
      <c r="H173">
        <v>-1E-3</v>
      </c>
      <c r="I173">
        <v>1.1000000000000001</v>
      </c>
      <c r="J173" t="s">
        <v>151</v>
      </c>
      <c r="K173">
        <v>1.5</v>
      </c>
      <c r="L173" t="s">
        <v>150</v>
      </c>
      <c r="M173" s="70">
        <v>0.14797453703703703</v>
      </c>
      <c r="N173">
        <v>2.6</v>
      </c>
      <c r="O173" t="s">
        <v>150</v>
      </c>
      <c r="P173" s="70">
        <v>0.15224537037037036</v>
      </c>
      <c r="Q173">
        <v>1.6</v>
      </c>
      <c r="R173" t="s">
        <v>152</v>
      </c>
      <c r="S173">
        <v>0.6</v>
      </c>
      <c r="T173">
        <v>66.900000000000006</v>
      </c>
      <c r="U173">
        <v>1</v>
      </c>
      <c r="V173">
        <v>102</v>
      </c>
      <c r="W173">
        <v>0</v>
      </c>
      <c r="X173">
        <v>0.55600000000000005</v>
      </c>
      <c r="Y173">
        <v>18.09</v>
      </c>
      <c r="Z173" s="11">
        <f t="shared" si="342"/>
        <v>-0.60000000000000009</v>
      </c>
      <c r="AA173" s="11">
        <f t="shared" si="343"/>
        <v>0</v>
      </c>
      <c r="AB173" s="53">
        <f t="shared" si="344"/>
        <v>0.22132919217342115</v>
      </c>
      <c r="AC173" s="61" t="s">
        <v>204</v>
      </c>
    </row>
    <row r="174" spans="1:46">
      <c r="A174" s="11">
        <v>174</v>
      </c>
      <c r="B174" s="69">
        <v>44594</v>
      </c>
      <c r="C174" s="70">
        <v>0.15972222222222224</v>
      </c>
      <c r="D174">
        <v>-0.1</v>
      </c>
      <c r="E174">
        <v>12.7</v>
      </c>
      <c r="F174">
        <v>0</v>
      </c>
      <c r="G174">
        <v>1.6</v>
      </c>
      <c r="H174">
        <v>2E-3</v>
      </c>
      <c r="I174">
        <v>1.7</v>
      </c>
      <c r="J174" t="s">
        <v>150</v>
      </c>
      <c r="K174">
        <v>1.8</v>
      </c>
      <c r="L174" t="s">
        <v>150</v>
      </c>
      <c r="M174" s="70">
        <v>0.15846064814814814</v>
      </c>
      <c r="N174">
        <v>3.1</v>
      </c>
      <c r="O174" t="s">
        <v>150</v>
      </c>
      <c r="P174" s="70">
        <v>0.15641203703703704</v>
      </c>
      <c r="Q174">
        <v>1.5</v>
      </c>
      <c r="R174" t="s">
        <v>150</v>
      </c>
      <c r="S174">
        <v>0.5</v>
      </c>
      <c r="T174">
        <v>65.2</v>
      </c>
      <c r="U174">
        <v>1</v>
      </c>
      <c r="V174">
        <v>122</v>
      </c>
      <c r="W174">
        <v>0</v>
      </c>
      <c r="X174">
        <v>0.55600000000000005</v>
      </c>
      <c r="Y174">
        <v>18.12</v>
      </c>
      <c r="Z174" s="11">
        <f t="shared" si="342"/>
        <v>1.2000000000000002</v>
      </c>
      <c r="AA174" s="11">
        <f t="shared" si="343"/>
        <v>0</v>
      </c>
      <c r="AB174" s="53">
        <f t="shared" si="344"/>
        <v>0.22132919217342115</v>
      </c>
      <c r="AC174" s="61" t="s">
        <v>204</v>
      </c>
    </row>
    <row r="175" spans="1:46">
      <c r="A175" s="11">
        <v>175</v>
      </c>
      <c r="B175" s="69">
        <v>44594</v>
      </c>
      <c r="C175" s="70">
        <v>0.16666666666666666</v>
      </c>
      <c r="D175">
        <v>-0.2</v>
      </c>
      <c r="E175">
        <v>12.7</v>
      </c>
      <c r="F175">
        <v>0</v>
      </c>
      <c r="G175">
        <v>1.5</v>
      </c>
      <c r="H175">
        <v>-1E-3</v>
      </c>
      <c r="I175">
        <v>1.2</v>
      </c>
      <c r="J175" t="s">
        <v>150</v>
      </c>
      <c r="K175">
        <v>1.7</v>
      </c>
      <c r="L175" t="s">
        <v>150</v>
      </c>
      <c r="M175" s="70">
        <v>0.15975694444444444</v>
      </c>
      <c r="N175">
        <v>2.1</v>
      </c>
      <c r="O175" t="s">
        <v>150</v>
      </c>
      <c r="P175" s="70">
        <v>0.16098379629629631</v>
      </c>
      <c r="Q175">
        <v>1.6</v>
      </c>
      <c r="R175" t="s">
        <v>151</v>
      </c>
      <c r="S175">
        <v>0.3</v>
      </c>
      <c r="T175">
        <v>64.5</v>
      </c>
      <c r="U175">
        <v>0</v>
      </c>
      <c r="V175">
        <v>81</v>
      </c>
      <c r="W175">
        <v>0</v>
      </c>
      <c r="X175">
        <v>0.55600000000000005</v>
      </c>
      <c r="Y175">
        <v>18.13</v>
      </c>
      <c r="Z175" s="11">
        <f t="shared" si="342"/>
        <v>-0.60000000000000009</v>
      </c>
      <c r="AA175" s="11">
        <f t="shared" si="343"/>
        <v>0</v>
      </c>
      <c r="AB175" s="53">
        <f t="shared" si="344"/>
        <v>0.22132919217342115</v>
      </c>
      <c r="AC175" s="61" t="s">
        <v>204</v>
      </c>
      <c r="AE175" s="11">
        <f t="shared" ref="AE175" si="441">SUM(F175:F180)</f>
        <v>0</v>
      </c>
      <c r="AF175" s="11">
        <f t="shared" ref="AF175" si="442">AVERAGE(AB175:AB180)</f>
        <v>0.22132919217342115</v>
      </c>
      <c r="AG175" s="11">
        <f t="shared" ref="AG175" si="443">AVERAGE(G175:G180)</f>
        <v>0.68333333333333324</v>
      </c>
      <c r="AH175" s="11" t="e">
        <f t="shared" ref="AH175" si="444">AVERAGE(AC175:AC180)</f>
        <v>#DIV/0!</v>
      </c>
      <c r="AI175" s="11">
        <f t="shared" ref="AI175" si="445">AVERAGE(T175:T180)</f>
        <v>67.850000000000009</v>
      </c>
      <c r="AJ175" s="11">
        <f t="shared" ref="AJ175" si="446">SUMIF(H175:H180,"&gt;0",H175:H180)</f>
        <v>0</v>
      </c>
      <c r="AK175" s="17">
        <f t="shared" ref="AK175" si="447">SUM(AA175:AA180)/60</f>
        <v>0</v>
      </c>
      <c r="AL175" s="17">
        <f t="shared" ref="AL175" si="448">SUM(V175:V180)</f>
        <v>554</v>
      </c>
      <c r="AM175" s="17">
        <f t="shared" ref="AM175" si="449">AVERAGE(W175:W180)</f>
        <v>0</v>
      </c>
      <c r="AN175" s="11">
        <f t="shared" ref="AN175" si="450">AVERAGE(I175:I180)</f>
        <v>0.6</v>
      </c>
      <c r="AO175" s="11">
        <f t="shared" ref="AO175" si="451">MAX(K175:K180)</f>
        <v>1.7</v>
      </c>
      <c r="AP175" s="13" t="str">
        <f t="shared" ref="AP175" ca="1" si="452">INDIRECT(ADDRESS(MATCH(AO175,K175:K180,0)+A175-1,12))</f>
        <v>ESE</v>
      </c>
      <c r="AQ175" s="13">
        <f t="shared" ref="AQ175" ca="1" si="453">INDIRECT(ADDRESS(MATCH(AO175,K175:K180,0)+A175-1,13))</f>
        <v>0.15975694444444444</v>
      </c>
      <c r="AR175" s="11">
        <f t="shared" ref="AR175" si="454">MAX(N175:N180)</f>
        <v>2.1</v>
      </c>
      <c r="AS175" s="13" t="str">
        <f t="shared" ref="AS175" ca="1" si="455">INDIRECT(ADDRESS(MATCH(AR175,N175:N180,0)+A175-1,15))</f>
        <v>ESE</v>
      </c>
      <c r="AT175" s="13">
        <f t="shared" ref="AT175" ca="1" si="456">INDIRECT(ADDRESS(MATCH(AR175,N175:N180,0)+A175-1,16))</f>
        <v>0.16098379629629631</v>
      </c>
    </row>
    <row r="176" spans="1:46">
      <c r="A176" s="11">
        <v>176</v>
      </c>
      <c r="B176" s="69">
        <v>44594</v>
      </c>
      <c r="C176" s="70">
        <v>0.17361111111111113</v>
      </c>
      <c r="D176">
        <v>-0.3</v>
      </c>
      <c r="E176">
        <v>12.7</v>
      </c>
      <c r="F176">
        <v>0</v>
      </c>
      <c r="G176">
        <v>1.2</v>
      </c>
      <c r="H176">
        <v>-2E-3</v>
      </c>
      <c r="I176">
        <v>0.4</v>
      </c>
      <c r="J176" t="s">
        <v>155</v>
      </c>
      <c r="K176">
        <v>1.3</v>
      </c>
      <c r="L176" t="s">
        <v>150</v>
      </c>
      <c r="M176" s="70">
        <v>0.16769675925925928</v>
      </c>
      <c r="N176">
        <v>2</v>
      </c>
      <c r="O176" t="s">
        <v>151</v>
      </c>
      <c r="P176" s="70">
        <v>0.16711805555555556</v>
      </c>
      <c r="Q176">
        <v>0</v>
      </c>
      <c r="R176" t="s">
        <v>155</v>
      </c>
      <c r="S176">
        <v>0.6</v>
      </c>
      <c r="T176">
        <v>66.099999999999994</v>
      </c>
      <c r="U176">
        <v>0</v>
      </c>
      <c r="V176">
        <v>88</v>
      </c>
      <c r="W176">
        <v>0</v>
      </c>
      <c r="X176">
        <v>0.55600000000000005</v>
      </c>
      <c r="Y176">
        <v>18.16</v>
      </c>
      <c r="Z176" s="11">
        <f t="shared" si="342"/>
        <v>-1.2000000000000002</v>
      </c>
      <c r="AA176" s="11">
        <f t="shared" si="343"/>
        <v>0</v>
      </c>
      <c r="AB176" s="53">
        <f t="shared" si="344"/>
        <v>0.22132919217342115</v>
      </c>
      <c r="AC176" s="61" t="s">
        <v>204</v>
      </c>
    </row>
    <row r="177" spans="1:46">
      <c r="A177" s="11">
        <v>177</v>
      </c>
      <c r="B177" s="69">
        <v>44594</v>
      </c>
      <c r="C177" s="70">
        <v>0.18055555555555555</v>
      </c>
      <c r="D177">
        <v>-0.4</v>
      </c>
      <c r="E177">
        <v>12.7</v>
      </c>
      <c r="F177">
        <v>0</v>
      </c>
      <c r="G177">
        <v>0.9</v>
      </c>
      <c r="H177">
        <v>-1E-3</v>
      </c>
      <c r="I177">
        <v>0.6</v>
      </c>
      <c r="J177" t="s">
        <v>152</v>
      </c>
      <c r="K177">
        <v>0.6</v>
      </c>
      <c r="L177" t="s">
        <v>152</v>
      </c>
      <c r="M177" s="70">
        <v>0.18023148148148149</v>
      </c>
      <c r="N177">
        <v>1.6</v>
      </c>
      <c r="O177" t="s">
        <v>150</v>
      </c>
      <c r="P177" s="70">
        <v>0.17778935185185185</v>
      </c>
      <c r="Q177">
        <v>0</v>
      </c>
      <c r="R177" t="s">
        <v>161</v>
      </c>
      <c r="S177">
        <v>0.6</v>
      </c>
      <c r="T177">
        <v>66.3</v>
      </c>
      <c r="U177">
        <v>0</v>
      </c>
      <c r="V177">
        <v>104</v>
      </c>
      <c r="W177">
        <v>0</v>
      </c>
      <c r="X177">
        <v>0.55600000000000005</v>
      </c>
      <c r="Y177">
        <v>18.149999999999999</v>
      </c>
      <c r="Z177" s="11">
        <f t="shared" si="342"/>
        <v>-0.60000000000000009</v>
      </c>
      <c r="AA177" s="11">
        <f t="shared" si="343"/>
        <v>0</v>
      </c>
      <c r="AB177" s="53">
        <f t="shared" si="344"/>
        <v>0.22132919217342115</v>
      </c>
      <c r="AC177" s="61" t="s">
        <v>204</v>
      </c>
    </row>
    <row r="178" spans="1:46">
      <c r="A178" s="11">
        <v>178</v>
      </c>
      <c r="B178" s="69">
        <v>44594</v>
      </c>
      <c r="C178" s="70">
        <v>0.1875</v>
      </c>
      <c r="D178">
        <v>-0.7</v>
      </c>
      <c r="E178">
        <v>12.7</v>
      </c>
      <c r="F178">
        <v>0</v>
      </c>
      <c r="G178">
        <v>0.4</v>
      </c>
      <c r="H178">
        <v>-2E-3</v>
      </c>
      <c r="I178">
        <v>0.3</v>
      </c>
      <c r="J178" t="s">
        <v>147</v>
      </c>
      <c r="K178">
        <v>0.8</v>
      </c>
      <c r="L178" t="s">
        <v>159</v>
      </c>
      <c r="M178" s="70">
        <v>0.18243055555555554</v>
      </c>
      <c r="N178">
        <v>0.8</v>
      </c>
      <c r="O178" t="s">
        <v>158</v>
      </c>
      <c r="P178" s="70">
        <v>0.18153935185185185</v>
      </c>
      <c r="Q178">
        <v>0.3</v>
      </c>
      <c r="R178" t="s">
        <v>153</v>
      </c>
      <c r="S178">
        <v>0.3</v>
      </c>
      <c r="T178">
        <v>69.3</v>
      </c>
      <c r="U178">
        <v>0</v>
      </c>
      <c r="V178">
        <v>97</v>
      </c>
      <c r="W178">
        <v>0</v>
      </c>
      <c r="X178">
        <v>0.55600000000000005</v>
      </c>
      <c r="Y178">
        <v>18.170000000000002</v>
      </c>
      <c r="Z178" s="11">
        <f t="shared" si="342"/>
        <v>-1.2000000000000002</v>
      </c>
      <c r="AA178" s="11">
        <f t="shared" si="343"/>
        <v>0</v>
      </c>
      <c r="AB178" s="53">
        <f t="shared" si="344"/>
        <v>0.22132919217342115</v>
      </c>
      <c r="AC178" s="61" t="s">
        <v>204</v>
      </c>
    </row>
    <row r="179" spans="1:46">
      <c r="A179" s="11">
        <v>179</v>
      </c>
      <c r="B179" s="69">
        <v>44594</v>
      </c>
      <c r="C179" s="70">
        <v>0.19444444444444445</v>
      </c>
      <c r="D179">
        <v>-0.9</v>
      </c>
      <c r="E179">
        <v>12.7</v>
      </c>
      <c r="F179">
        <v>0</v>
      </c>
      <c r="G179">
        <v>0.3</v>
      </c>
      <c r="H179">
        <v>0</v>
      </c>
      <c r="I179">
        <v>0.8</v>
      </c>
      <c r="J179" t="s">
        <v>150</v>
      </c>
      <c r="K179">
        <v>0.8</v>
      </c>
      <c r="L179" t="s">
        <v>150</v>
      </c>
      <c r="M179" s="70">
        <v>0.19444444444444445</v>
      </c>
      <c r="N179">
        <v>1.6</v>
      </c>
      <c r="O179" t="s">
        <v>150</v>
      </c>
      <c r="P179" s="70">
        <v>0.19070601851851854</v>
      </c>
      <c r="Q179">
        <v>1.1000000000000001</v>
      </c>
      <c r="R179" t="s">
        <v>152</v>
      </c>
      <c r="S179">
        <v>0.3</v>
      </c>
      <c r="T179">
        <v>69</v>
      </c>
      <c r="U179">
        <v>0</v>
      </c>
      <c r="V179">
        <v>108</v>
      </c>
      <c r="W179">
        <v>0</v>
      </c>
      <c r="X179">
        <v>0.55600000000000005</v>
      </c>
      <c r="Y179">
        <v>18.21</v>
      </c>
      <c r="Z179" s="11">
        <f t="shared" si="342"/>
        <v>0</v>
      </c>
      <c r="AA179" s="11">
        <f t="shared" si="343"/>
        <v>0</v>
      </c>
      <c r="AB179" s="53">
        <f t="shared" si="344"/>
        <v>0.22132919217342115</v>
      </c>
      <c r="AC179" s="61" t="s">
        <v>204</v>
      </c>
    </row>
    <row r="180" spans="1:46">
      <c r="A180" s="11">
        <v>180</v>
      </c>
      <c r="B180" s="69">
        <v>44594</v>
      </c>
      <c r="C180" s="70">
        <v>0.20138888888888887</v>
      </c>
      <c r="D180">
        <v>-1.1000000000000001</v>
      </c>
      <c r="E180">
        <v>12.7</v>
      </c>
      <c r="F180">
        <v>0</v>
      </c>
      <c r="G180">
        <v>-0.2</v>
      </c>
      <c r="H180">
        <v>-2E-3</v>
      </c>
      <c r="I180">
        <v>0.3</v>
      </c>
      <c r="J180" t="s">
        <v>161</v>
      </c>
      <c r="K180">
        <v>0.8</v>
      </c>
      <c r="L180" t="s">
        <v>150</v>
      </c>
      <c r="M180" s="70">
        <v>0.19502314814814814</v>
      </c>
      <c r="N180">
        <v>1.3</v>
      </c>
      <c r="O180" t="s">
        <v>152</v>
      </c>
      <c r="P180" s="70">
        <v>0.19449074074074071</v>
      </c>
      <c r="Q180">
        <v>0.3</v>
      </c>
      <c r="R180" t="s">
        <v>161</v>
      </c>
      <c r="S180">
        <v>0.3</v>
      </c>
      <c r="T180">
        <v>71.900000000000006</v>
      </c>
      <c r="U180">
        <v>0</v>
      </c>
      <c r="V180">
        <v>76</v>
      </c>
      <c r="W180">
        <v>0</v>
      </c>
      <c r="X180">
        <v>0.55600000000000005</v>
      </c>
      <c r="Y180">
        <v>18.21</v>
      </c>
      <c r="Z180" s="11">
        <f t="shared" si="342"/>
        <v>-1.2000000000000002</v>
      </c>
      <c r="AA180" s="11">
        <f t="shared" si="343"/>
        <v>0</v>
      </c>
      <c r="AB180" s="53">
        <f t="shared" si="344"/>
        <v>0.22132919217342115</v>
      </c>
      <c r="AC180" s="61" t="s">
        <v>204</v>
      </c>
    </row>
    <row r="181" spans="1:46">
      <c r="A181" s="11">
        <v>181</v>
      </c>
      <c r="B181" s="69">
        <v>44594</v>
      </c>
      <c r="C181" s="70">
        <v>0.20833333333333334</v>
      </c>
      <c r="D181">
        <v>-1.3</v>
      </c>
      <c r="E181">
        <v>12.7</v>
      </c>
      <c r="F181">
        <v>0</v>
      </c>
      <c r="G181">
        <v>-0.4</v>
      </c>
      <c r="H181">
        <v>-1E-3</v>
      </c>
      <c r="I181">
        <v>0.1</v>
      </c>
      <c r="J181" t="s">
        <v>153</v>
      </c>
      <c r="K181">
        <v>0.3</v>
      </c>
      <c r="L181" t="s">
        <v>161</v>
      </c>
      <c r="M181" s="70">
        <v>0.20140046296296296</v>
      </c>
      <c r="N181">
        <v>0.5</v>
      </c>
      <c r="O181" t="s">
        <v>151</v>
      </c>
      <c r="P181" s="70">
        <v>0.20417824074074073</v>
      </c>
      <c r="Q181">
        <v>0</v>
      </c>
      <c r="R181" t="s">
        <v>159</v>
      </c>
      <c r="S181">
        <v>0.1</v>
      </c>
      <c r="T181">
        <v>72</v>
      </c>
      <c r="U181">
        <v>0</v>
      </c>
      <c r="V181">
        <v>95</v>
      </c>
      <c r="W181">
        <v>0</v>
      </c>
      <c r="X181">
        <v>0.55600000000000005</v>
      </c>
      <c r="Y181">
        <v>18.2</v>
      </c>
      <c r="Z181" s="11">
        <f t="shared" si="342"/>
        <v>-0.60000000000000009</v>
      </c>
      <c r="AA181" s="11">
        <f t="shared" si="343"/>
        <v>0</v>
      </c>
      <c r="AB181" s="53">
        <f t="shared" si="344"/>
        <v>0.22132919217342115</v>
      </c>
      <c r="AC181" s="61" t="s">
        <v>204</v>
      </c>
      <c r="AE181" s="11">
        <f t="shared" ref="AE181" si="457">SUM(F181:F186)</f>
        <v>0</v>
      </c>
      <c r="AF181" s="11">
        <f t="shared" ref="AF181" si="458">AVERAGE(AB181:AB186)</f>
        <v>0.22044729456775766</v>
      </c>
      <c r="AG181" s="11">
        <f t="shared" ref="AG181" si="459">AVERAGE(G181:G186)</f>
        <v>-0.76666666666666672</v>
      </c>
      <c r="AH181" s="11" t="e">
        <f t="shared" ref="AH181" si="460">AVERAGE(AC181:AC186)</f>
        <v>#DIV/0!</v>
      </c>
      <c r="AI181" s="11">
        <f t="shared" ref="AI181" si="461">AVERAGE(T181:T186)</f>
        <v>72.083333333333329</v>
      </c>
      <c r="AJ181" s="11">
        <f t="shared" ref="AJ181" si="462">SUMIF(H181:H186,"&gt;0",H181:H186)</f>
        <v>0</v>
      </c>
      <c r="AK181" s="17">
        <f t="shared" ref="AK181" si="463">SUM(AA181:AA186)/60</f>
        <v>0</v>
      </c>
      <c r="AL181" s="17">
        <f t="shared" ref="AL181" si="464">SUM(V181:V186)</f>
        <v>522</v>
      </c>
      <c r="AM181" s="17">
        <f t="shared" ref="AM181" si="465">AVERAGE(W181:W186)</f>
        <v>0</v>
      </c>
      <c r="AN181" s="11">
        <f t="shared" ref="AN181" si="466">AVERAGE(I181:I186)</f>
        <v>3.3333333333333333E-2</v>
      </c>
      <c r="AO181" s="11">
        <f t="shared" ref="AO181" si="467">MAX(K181:K186)</f>
        <v>0.3</v>
      </c>
      <c r="AP181" s="13" t="str">
        <f t="shared" ref="AP181" ca="1" si="468">INDIRECT(ADDRESS(MATCH(AO181,K181:K186,0)+A181-1,12))</f>
        <v>WSW</v>
      </c>
      <c r="AQ181" s="13">
        <f t="shared" ref="AQ181" ca="1" si="469">INDIRECT(ADDRESS(MATCH(AO181,K181:K186,0)+A181-1,13))</f>
        <v>0.20140046296296296</v>
      </c>
      <c r="AR181" s="11">
        <f t="shared" ref="AR181" si="470">MAX(N181:N186)</f>
        <v>0.6</v>
      </c>
      <c r="AS181" s="13" t="str">
        <f t="shared" ref="AS181" ca="1" si="471">INDIRECT(ADDRESS(MATCH(AR181,N181:N186,0)+A181-1,15))</f>
        <v>SE</v>
      </c>
      <c r="AT181" s="13">
        <f t="shared" ref="AT181" ca="1" si="472">INDIRECT(ADDRESS(MATCH(AR181,N181:N186,0)+A181-1,16))</f>
        <v>0.21758101851851852</v>
      </c>
    </row>
    <row r="182" spans="1:46">
      <c r="A182" s="11">
        <v>182</v>
      </c>
      <c r="B182" s="69">
        <v>44594</v>
      </c>
      <c r="C182" s="70">
        <v>0.21527777777777779</v>
      </c>
      <c r="D182">
        <v>-1.5</v>
      </c>
      <c r="E182">
        <v>12.7</v>
      </c>
      <c r="F182">
        <v>0</v>
      </c>
      <c r="G182">
        <v>-0.5</v>
      </c>
      <c r="H182">
        <v>-1E-3</v>
      </c>
      <c r="I182">
        <v>0</v>
      </c>
      <c r="J182" t="s">
        <v>151</v>
      </c>
      <c r="K182">
        <v>0.1</v>
      </c>
      <c r="L182" t="s">
        <v>153</v>
      </c>
      <c r="M182" s="70">
        <v>0.20834490740740741</v>
      </c>
      <c r="N182">
        <v>0</v>
      </c>
      <c r="O182" t="s">
        <v>159</v>
      </c>
      <c r="P182" s="70">
        <v>0.20834490740740741</v>
      </c>
      <c r="Q182">
        <v>0</v>
      </c>
      <c r="R182" t="s">
        <v>151</v>
      </c>
      <c r="S182">
        <v>0</v>
      </c>
      <c r="T182">
        <v>73.400000000000006</v>
      </c>
      <c r="U182">
        <v>0</v>
      </c>
      <c r="V182">
        <v>78</v>
      </c>
      <c r="W182">
        <v>0</v>
      </c>
      <c r="X182">
        <v>0.55400000000000005</v>
      </c>
      <c r="Y182">
        <v>18.239999999999998</v>
      </c>
      <c r="Z182" s="11">
        <f t="shared" si="342"/>
        <v>-0.60000000000000009</v>
      </c>
      <c r="AA182" s="11">
        <f t="shared" si="343"/>
        <v>0</v>
      </c>
      <c r="AB182" s="53">
        <f t="shared" si="344"/>
        <v>0.22027091504662497</v>
      </c>
      <c r="AC182" s="61" t="s">
        <v>204</v>
      </c>
    </row>
    <row r="183" spans="1:46">
      <c r="A183" s="11">
        <v>183</v>
      </c>
      <c r="B183" s="69">
        <v>44594</v>
      </c>
      <c r="C183" s="70">
        <v>0.22222222222222221</v>
      </c>
      <c r="D183">
        <v>-1.8</v>
      </c>
      <c r="E183">
        <v>12.7</v>
      </c>
      <c r="F183">
        <v>0</v>
      </c>
      <c r="G183">
        <v>-0.7</v>
      </c>
      <c r="H183">
        <v>0</v>
      </c>
      <c r="I183">
        <v>0.1</v>
      </c>
      <c r="J183" t="s">
        <v>150</v>
      </c>
      <c r="K183">
        <v>0.1</v>
      </c>
      <c r="L183" t="s">
        <v>150</v>
      </c>
      <c r="M183" s="70">
        <v>0.22222222222222221</v>
      </c>
      <c r="N183">
        <v>0.6</v>
      </c>
      <c r="O183" t="s">
        <v>151</v>
      </c>
      <c r="P183" s="70">
        <v>0.21758101851851852</v>
      </c>
      <c r="Q183">
        <v>0</v>
      </c>
      <c r="R183" t="s">
        <v>152</v>
      </c>
      <c r="S183">
        <v>0.2</v>
      </c>
      <c r="T183">
        <v>71.3</v>
      </c>
      <c r="U183">
        <v>0</v>
      </c>
      <c r="V183">
        <v>76</v>
      </c>
      <c r="W183">
        <v>0</v>
      </c>
      <c r="X183">
        <v>0.55400000000000005</v>
      </c>
      <c r="Y183">
        <v>18.23</v>
      </c>
      <c r="Z183" s="11">
        <f t="shared" si="342"/>
        <v>0</v>
      </c>
      <c r="AA183" s="11">
        <f t="shared" si="343"/>
        <v>0</v>
      </c>
      <c r="AB183" s="53">
        <f t="shared" si="344"/>
        <v>0.22027091504662497</v>
      </c>
      <c r="AC183" s="61" t="s">
        <v>204</v>
      </c>
    </row>
    <row r="184" spans="1:46">
      <c r="A184" s="11">
        <v>184</v>
      </c>
      <c r="B184" s="69">
        <v>44594</v>
      </c>
      <c r="C184" s="70">
        <v>0.22916666666666666</v>
      </c>
      <c r="D184">
        <v>-2.1</v>
      </c>
      <c r="E184">
        <v>12.7</v>
      </c>
      <c r="F184">
        <v>0</v>
      </c>
      <c r="G184">
        <v>-0.8</v>
      </c>
      <c r="H184">
        <v>-1E-3</v>
      </c>
      <c r="I184">
        <v>0</v>
      </c>
      <c r="J184" t="s">
        <v>152</v>
      </c>
      <c r="K184">
        <v>0.1</v>
      </c>
      <c r="L184" t="s">
        <v>152</v>
      </c>
      <c r="M184" s="70">
        <v>0.22428240740740743</v>
      </c>
      <c r="N184">
        <v>0.1</v>
      </c>
      <c r="O184" t="s">
        <v>152</v>
      </c>
      <c r="P184" s="70">
        <v>0.22263888888888891</v>
      </c>
      <c r="Q184">
        <v>0</v>
      </c>
      <c r="R184" t="s">
        <v>152</v>
      </c>
      <c r="S184">
        <v>0</v>
      </c>
      <c r="T184">
        <v>71.8</v>
      </c>
      <c r="U184">
        <v>0</v>
      </c>
      <c r="V184">
        <v>94</v>
      </c>
      <c r="W184">
        <v>0</v>
      </c>
      <c r="X184">
        <v>0.55400000000000005</v>
      </c>
      <c r="Y184">
        <v>18.23</v>
      </c>
      <c r="Z184" s="11">
        <f t="shared" si="342"/>
        <v>-0.60000000000000009</v>
      </c>
      <c r="AA184" s="11">
        <f t="shared" si="343"/>
        <v>0</v>
      </c>
      <c r="AB184" s="53">
        <f t="shared" si="344"/>
        <v>0.22027091504662497</v>
      </c>
      <c r="AC184" s="61" t="s">
        <v>204</v>
      </c>
    </row>
    <row r="185" spans="1:46">
      <c r="A185" s="11">
        <v>185</v>
      </c>
      <c r="B185" s="69">
        <v>44594</v>
      </c>
      <c r="C185" s="70">
        <v>0.23611111111111113</v>
      </c>
      <c r="D185">
        <v>-2.2999999999999998</v>
      </c>
      <c r="E185">
        <v>12.7</v>
      </c>
      <c r="F185">
        <v>0</v>
      </c>
      <c r="G185">
        <v>-1.1000000000000001</v>
      </c>
      <c r="H185">
        <v>0</v>
      </c>
      <c r="I185">
        <v>0</v>
      </c>
      <c r="J185" t="s">
        <v>152</v>
      </c>
      <c r="K185">
        <v>0</v>
      </c>
      <c r="L185" t="s">
        <v>152</v>
      </c>
      <c r="M185" s="70">
        <v>0.22917824074074075</v>
      </c>
      <c r="N185">
        <v>0</v>
      </c>
      <c r="O185" t="s">
        <v>152</v>
      </c>
      <c r="P185" s="70">
        <v>0.22917824074074075</v>
      </c>
      <c r="Q185">
        <v>0</v>
      </c>
      <c r="R185" t="s">
        <v>152</v>
      </c>
      <c r="S185">
        <v>0</v>
      </c>
      <c r="T185">
        <v>71.3</v>
      </c>
      <c r="U185">
        <v>0</v>
      </c>
      <c r="V185">
        <v>83</v>
      </c>
      <c r="W185">
        <v>0</v>
      </c>
      <c r="X185">
        <v>0.55400000000000005</v>
      </c>
      <c r="Y185">
        <v>18.260000000000002</v>
      </c>
      <c r="Z185" s="11">
        <f t="shared" si="342"/>
        <v>0</v>
      </c>
      <c r="AA185" s="11">
        <f t="shared" si="343"/>
        <v>0</v>
      </c>
      <c r="AB185" s="53">
        <f t="shared" si="344"/>
        <v>0.22027091504662497</v>
      </c>
      <c r="AC185" s="61" t="s">
        <v>204</v>
      </c>
    </row>
    <row r="186" spans="1:46">
      <c r="A186" s="11">
        <v>186</v>
      </c>
      <c r="B186" s="69">
        <v>44594</v>
      </c>
      <c r="C186" s="70">
        <v>0.24305555555555555</v>
      </c>
      <c r="D186">
        <v>-2.5</v>
      </c>
      <c r="E186">
        <v>12.7</v>
      </c>
      <c r="F186">
        <v>0</v>
      </c>
      <c r="G186">
        <v>-1.1000000000000001</v>
      </c>
      <c r="H186">
        <v>0</v>
      </c>
      <c r="I186">
        <v>0</v>
      </c>
      <c r="J186" t="s">
        <v>152</v>
      </c>
      <c r="K186">
        <v>0</v>
      </c>
      <c r="L186" t="s">
        <v>152</v>
      </c>
      <c r="M186" s="70">
        <v>0.2361226851851852</v>
      </c>
      <c r="N186">
        <v>0</v>
      </c>
      <c r="O186" t="s">
        <v>152</v>
      </c>
      <c r="P186" s="70">
        <v>0.2361226851851852</v>
      </c>
      <c r="Q186">
        <v>0</v>
      </c>
      <c r="R186" t="s">
        <v>152</v>
      </c>
      <c r="S186">
        <v>0</v>
      </c>
      <c r="T186">
        <v>72.7</v>
      </c>
      <c r="U186">
        <v>0</v>
      </c>
      <c r="V186">
        <v>96</v>
      </c>
      <c r="W186">
        <v>0</v>
      </c>
      <c r="X186">
        <v>0.55400000000000005</v>
      </c>
      <c r="Y186">
        <v>18.309999999999999</v>
      </c>
      <c r="Z186" s="11">
        <f t="shared" si="342"/>
        <v>0</v>
      </c>
      <c r="AA186" s="11">
        <f t="shared" si="343"/>
        <v>0</v>
      </c>
      <c r="AB186" s="53">
        <f t="shared" si="344"/>
        <v>0.22027091504662497</v>
      </c>
      <c r="AC186" s="61" t="s">
        <v>204</v>
      </c>
    </row>
    <row r="187" spans="1:46">
      <c r="A187" s="11">
        <v>187</v>
      </c>
      <c r="B187" s="69">
        <v>44594</v>
      </c>
      <c r="C187" s="70">
        <v>0.25</v>
      </c>
      <c r="D187">
        <v>-2.6</v>
      </c>
      <c r="E187">
        <v>12.7</v>
      </c>
      <c r="F187">
        <v>0</v>
      </c>
      <c r="G187">
        <v>-1.2</v>
      </c>
      <c r="H187">
        <v>-1E-3</v>
      </c>
      <c r="I187">
        <v>0</v>
      </c>
      <c r="J187" t="s">
        <v>152</v>
      </c>
      <c r="K187">
        <v>0</v>
      </c>
      <c r="L187" t="s">
        <v>152</v>
      </c>
      <c r="M187" s="70">
        <v>0.24936342592592595</v>
      </c>
      <c r="N187">
        <v>0.6</v>
      </c>
      <c r="O187" t="s">
        <v>151</v>
      </c>
      <c r="P187" s="70">
        <v>0.24861111111111112</v>
      </c>
      <c r="Q187">
        <v>0</v>
      </c>
      <c r="R187" t="s">
        <v>159</v>
      </c>
      <c r="S187">
        <v>0.1</v>
      </c>
      <c r="T187">
        <v>74.5</v>
      </c>
      <c r="U187">
        <v>0</v>
      </c>
      <c r="V187">
        <v>80</v>
      </c>
      <c r="W187">
        <v>0</v>
      </c>
      <c r="X187">
        <v>0.55400000000000005</v>
      </c>
      <c r="Y187">
        <v>18.28</v>
      </c>
      <c r="Z187" s="11">
        <f t="shared" si="342"/>
        <v>-0.60000000000000009</v>
      </c>
      <c r="AA187" s="11">
        <f t="shared" si="343"/>
        <v>0</v>
      </c>
      <c r="AB187" s="53">
        <f t="shared" si="344"/>
        <v>0.22027091504662497</v>
      </c>
      <c r="AC187" s="61" t="s">
        <v>204</v>
      </c>
      <c r="AE187" s="11">
        <f t="shared" ref="AE187" si="473">SUM(F187:F192)</f>
        <v>0</v>
      </c>
      <c r="AF187" s="11">
        <f t="shared" ref="AF187" si="474">AVERAGE(AB187:AB192)</f>
        <v>0.22000701177583462</v>
      </c>
      <c r="AG187" s="11">
        <f t="shared" ref="AG187" si="475">AVERAGE(G187:G192)</f>
        <v>-1.2</v>
      </c>
      <c r="AH187" s="11" t="e">
        <f t="shared" ref="AH187" si="476">AVERAGE(AC187:AC192)</f>
        <v>#DIV/0!</v>
      </c>
      <c r="AI187" s="11">
        <f t="shared" ref="AI187" si="477">AVERAGE(T187:T192)</f>
        <v>76.933333333333337</v>
      </c>
      <c r="AJ187" s="11">
        <f t="shared" ref="AJ187" si="478">SUMIF(H187:H192,"&gt;0",H187:H192)</f>
        <v>2E-3</v>
      </c>
      <c r="AK187" s="17">
        <f t="shared" ref="AK187" si="479">SUM(AA187:AA192)/60</f>
        <v>0</v>
      </c>
      <c r="AL187" s="17">
        <f t="shared" ref="AL187" si="480">SUM(V187:V192)</f>
        <v>1945</v>
      </c>
      <c r="AM187" s="17">
        <f t="shared" ref="AM187" si="481">AVERAGE(W187:W192)</f>
        <v>0.33333333333333331</v>
      </c>
      <c r="AN187" s="11">
        <f t="shared" ref="AN187" si="482">AVERAGE(I187:I192)</f>
        <v>0.3666666666666667</v>
      </c>
      <c r="AO187" s="11">
        <f t="shared" ref="AO187" si="483">MAX(K187:K192)</f>
        <v>0.8</v>
      </c>
      <c r="AP187" s="13" t="str">
        <f t="shared" ref="AP187" ca="1" si="484">INDIRECT(ADDRESS(MATCH(AO187,K187:K192,0)+A187-1,12))</f>
        <v>E</v>
      </c>
      <c r="AQ187" s="13">
        <f t="shared" ref="AQ187" ca="1" si="485">INDIRECT(ADDRESS(MATCH(AO187,K187:K192,0)+A187-1,13))</f>
        <v>0.28416666666666668</v>
      </c>
      <c r="AR187" s="11">
        <f t="shared" ref="AR187" si="486">MAX(N187:N192)</f>
        <v>1.6</v>
      </c>
      <c r="AS187" s="13" t="str">
        <f t="shared" ref="AS187" ca="1" si="487">INDIRECT(ADDRESS(MATCH(AR187,N187:N192,0)+A187-1,15))</f>
        <v>SE</v>
      </c>
      <c r="AT187" s="13">
        <f t="shared" ref="AT187" ca="1" si="488">INDIRECT(ADDRESS(MATCH(AR187,N187:N192,0)+A187-1,16))</f>
        <v>0.28342592592592591</v>
      </c>
    </row>
    <row r="188" spans="1:46">
      <c r="A188" s="11">
        <v>188</v>
      </c>
      <c r="B188" s="69">
        <v>44594</v>
      </c>
      <c r="C188" s="70">
        <v>0.25694444444444448</v>
      </c>
      <c r="D188">
        <v>-2.8</v>
      </c>
      <c r="E188">
        <v>12.7</v>
      </c>
      <c r="F188">
        <v>0</v>
      </c>
      <c r="G188">
        <v>-1.3</v>
      </c>
      <c r="H188">
        <v>0</v>
      </c>
      <c r="I188">
        <v>0.3</v>
      </c>
      <c r="J188" t="s">
        <v>156</v>
      </c>
      <c r="K188">
        <v>0.3</v>
      </c>
      <c r="L188" t="s">
        <v>156</v>
      </c>
      <c r="M188" s="70">
        <v>0.25642361111111112</v>
      </c>
      <c r="N188">
        <v>1</v>
      </c>
      <c r="O188" t="s">
        <v>160</v>
      </c>
      <c r="P188" s="70">
        <v>0.25358796296296299</v>
      </c>
      <c r="Q188">
        <v>0</v>
      </c>
      <c r="R188" t="s">
        <v>160</v>
      </c>
      <c r="S188">
        <v>0.2</v>
      </c>
      <c r="T188">
        <v>74.5</v>
      </c>
      <c r="U188">
        <v>0</v>
      </c>
      <c r="V188">
        <v>78</v>
      </c>
      <c r="W188">
        <v>0</v>
      </c>
      <c r="X188">
        <v>0.55400000000000005</v>
      </c>
      <c r="Y188">
        <v>18.260000000000002</v>
      </c>
      <c r="Z188" s="11">
        <f t="shared" si="342"/>
        <v>0</v>
      </c>
      <c r="AA188" s="11">
        <f t="shared" si="343"/>
        <v>0</v>
      </c>
      <c r="AB188" s="53">
        <f t="shared" si="344"/>
        <v>0.22027091504662497</v>
      </c>
      <c r="AC188" s="61" t="s">
        <v>204</v>
      </c>
    </row>
    <row r="189" spans="1:46">
      <c r="A189" s="11">
        <v>189</v>
      </c>
      <c r="B189" s="69">
        <v>44594</v>
      </c>
      <c r="C189" s="70">
        <v>0.2638888888888889</v>
      </c>
      <c r="D189">
        <v>-2.9</v>
      </c>
      <c r="E189">
        <v>12.6</v>
      </c>
      <c r="F189">
        <v>0</v>
      </c>
      <c r="G189">
        <v>-1.4</v>
      </c>
      <c r="H189">
        <v>-1E-3</v>
      </c>
      <c r="I189">
        <v>0.1</v>
      </c>
      <c r="J189" t="s">
        <v>160</v>
      </c>
      <c r="K189">
        <v>0.3</v>
      </c>
      <c r="L189" t="s">
        <v>156</v>
      </c>
      <c r="M189" s="70">
        <v>0.25695601851851851</v>
      </c>
      <c r="N189">
        <v>0.4</v>
      </c>
      <c r="O189" t="s">
        <v>160</v>
      </c>
      <c r="P189" s="70">
        <v>0.25903935185185184</v>
      </c>
      <c r="Q189">
        <v>0</v>
      </c>
      <c r="R189" t="s">
        <v>160</v>
      </c>
      <c r="S189">
        <v>0.1</v>
      </c>
      <c r="T189">
        <v>76.599999999999994</v>
      </c>
      <c r="U189">
        <v>0</v>
      </c>
      <c r="V189">
        <v>91</v>
      </c>
      <c r="W189">
        <v>0</v>
      </c>
      <c r="X189">
        <v>0.55400000000000005</v>
      </c>
      <c r="Y189">
        <v>18.329999999999998</v>
      </c>
      <c r="Z189" s="11">
        <f t="shared" si="342"/>
        <v>-0.60000000000000009</v>
      </c>
      <c r="AA189" s="11">
        <f t="shared" si="343"/>
        <v>0</v>
      </c>
      <c r="AB189" s="53">
        <f t="shared" si="344"/>
        <v>0.22027091504662497</v>
      </c>
      <c r="AC189" s="61" t="s">
        <v>204</v>
      </c>
    </row>
    <row r="190" spans="1:46">
      <c r="A190" s="11">
        <v>190</v>
      </c>
      <c r="B190" s="69">
        <v>44594</v>
      </c>
      <c r="C190" s="70">
        <v>0.27083333333333331</v>
      </c>
      <c r="D190">
        <v>-3.1</v>
      </c>
      <c r="E190">
        <v>12.6</v>
      </c>
      <c r="F190">
        <v>0</v>
      </c>
      <c r="G190">
        <v>-1.4</v>
      </c>
      <c r="H190">
        <v>1E-3</v>
      </c>
      <c r="I190">
        <v>0.6</v>
      </c>
      <c r="J190" t="s">
        <v>159</v>
      </c>
      <c r="K190">
        <v>0.6</v>
      </c>
      <c r="L190" t="s">
        <v>159</v>
      </c>
      <c r="M190" s="70">
        <v>0.27083333333333331</v>
      </c>
      <c r="N190">
        <v>1</v>
      </c>
      <c r="O190" t="s">
        <v>159</v>
      </c>
      <c r="P190" s="70">
        <v>0.26877314814814818</v>
      </c>
      <c r="Q190">
        <v>0.7</v>
      </c>
      <c r="R190" t="s">
        <v>151</v>
      </c>
      <c r="S190">
        <v>0.3</v>
      </c>
      <c r="T190">
        <v>77.599999999999994</v>
      </c>
      <c r="U190">
        <v>1</v>
      </c>
      <c r="V190">
        <v>138</v>
      </c>
      <c r="W190">
        <v>0</v>
      </c>
      <c r="X190">
        <v>0.55300000000000005</v>
      </c>
      <c r="Y190">
        <v>18.3</v>
      </c>
      <c r="Z190" s="11">
        <f t="shared" si="342"/>
        <v>0.60000000000000009</v>
      </c>
      <c r="AA190" s="11">
        <f t="shared" si="343"/>
        <v>0</v>
      </c>
      <c r="AB190" s="53">
        <f t="shared" si="344"/>
        <v>0.2197431085050443</v>
      </c>
      <c r="AC190" s="61" t="s">
        <v>204</v>
      </c>
    </row>
    <row r="191" spans="1:46">
      <c r="A191" s="11">
        <v>191</v>
      </c>
      <c r="B191" s="69">
        <v>44594</v>
      </c>
      <c r="C191" s="70">
        <v>0.27777777777777779</v>
      </c>
      <c r="D191">
        <v>-3.1</v>
      </c>
      <c r="E191">
        <v>12.6</v>
      </c>
      <c r="F191">
        <v>0</v>
      </c>
      <c r="G191">
        <v>-1.1000000000000001</v>
      </c>
      <c r="H191">
        <v>1E-3</v>
      </c>
      <c r="I191">
        <v>0.5</v>
      </c>
      <c r="J191" t="s">
        <v>150</v>
      </c>
      <c r="K191">
        <v>0.7</v>
      </c>
      <c r="L191" t="s">
        <v>159</v>
      </c>
      <c r="M191" s="70">
        <v>0.27233796296296298</v>
      </c>
      <c r="N191">
        <v>0.9</v>
      </c>
      <c r="O191" t="s">
        <v>148</v>
      </c>
      <c r="P191" s="70">
        <v>0.2774652777777778</v>
      </c>
      <c r="Q191">
        <v>0.7</v>
      </c>
      <c r="R191" t="s">
        <v>148</v>
      </c>
      <c r="S191">
        <v>0.2</v>
      </c>
      <c r="T191">
        <v>79</v>
      </c>
      <c r="U191">
        <v>0</v>
      </c>
      <c r="V191">
        <v>251</v>
      </c>
      <c r="W191">
        <v>0</v>
      </c>
      <c r="X191">
        <v>0.55300000000000005</v>
      </c>
      <c r="Y191">
        <v>18.329999999999998</v>
      </c>
      <c r="Z191" s="11">
        <f t="shared" si="342"/>
        <v>0.60000000000000009</v>
      </c>
      <c r="AA191" s="11">
        <f t="shared" si="343"/>
        <v>0</v>
      </c>
      <c r="AB191" s="53">
        <f t="shared" si="344"/>
        <v>0.2197431085050443</v>
      </c>
      <c r="AC191" s="61" t="s">
        <v>204</v>
      </c>
    </row>
    <row r="192" spans="1:46">
      <c r="A192" s="11">
        <v>192</v>
      </c>
      <c r="B192" s="69">
        <v>44594</v>
      </c>
      <c r="C192" s="70">
        <v>0.28472222222222221</v>
      </c>
      <c r="D192">
        <v>-3</v>
      </c>
      <c r="E192">
        <v>12.6</v>
      </c>
      <c r="F192">
        <v>0</v>
      </c>
      <c r="G192">
        <v>-0.8</v>
      </c>
      <c r="H192">
        <v>0</v>
      </c>
      <c r="I192">
        <v>0.7</v>
      </c>
      <c r="J192" t="s">
        <v>152</v>
      </c>
      <c r="K192">
        <v>0.8</v>
      </c>
      <c r="L192" t="s">
        <v>152</v>
      </c>
      <c r="M192" s="70">
        <v>0.28416666666666668</v>
      </c>
      <c r="N192">
        <v>1.6</v>
      </c>
      <c r="O192" t="s">
        <v>151</v>
      </c>
      <c r="P192" s="70">
        <v>0.28342592592592591</v>
      </c>
      <c r="Q192">
        <v>0.2</v>
      </c>
      <c r="R192" t="s">
        <v>150</v>
      </c>
      <c r="S192">
        <v>0.2</v>
      </c>
      <c r="T192">
        <v>79.400000000000006</v>
      </c>
      <c r="U192">
        <v>5</v>
      </c>
      <c r="V192">
        <v>1307</v>
      </c>
      <c r="W192">
        <v>2</v>
      </c>
      <c r="X192">
        <v>0.55300000000000005</v>
      </c>
      <c r="Y192">
        <v>18.32</v>
      </c>
      <c r="Z192" s="11">
        <f t="shared" si="342"/>
        <v>0</v>
      </c>
      <c r="AA192" s="11">
        <f t="shared" si="343"/>
        <v>0</v>
      </c>
      <c r="AB192" s="53">
        <f t="shared" si="344"/>
        <v>0.2197431085050443</v>
      </c>
      <c r="AC192" s="61" t="s">
        <v>204</v>
      </c>
    </row>
    <row r="193" spans="1:46">
      <c r="A193" s="11">
        <v>193</v>
      </c>
      <c r="B193" s="69">
        <v>44594</v>
      </c>
      <c r="C193" s="70">
        <v>0.29166666666666669</v>
      </c>
      <c r="D193">
        <v>-2.9</v>
      </c>
      <c r="E193">
        <v>12.6</v>
      </c>
      <c r="F193">
        <v>0</v>
      </c>
      <c r="G193">
        <v>-1</v>
      </c>
      <c r="H193">
        <v>1E-3</v>
      </c>
      <c r="I193">
        <v>0.1</v>
      </c>
      <c r="J193" t="s">
        <v>160</v>
      </c>
      <c r="K193">
        <v>0.7</v>
      </c>
      <c r="L193" t="s">
        <v>152</v>
      </c>
      <c r="M193" s="70">
        <v>0.2847337962962963</v>
      </c>
      <c r="N193">
        <v>0.6</v>
      </c>
      <c r="O193" t="s">
        <v>159</v>
      </c>
      <c r="P193" s="70">
        <v>0.2848148148148148</v>
      </c>
      <c r="Q193">
        <v>0</v>
      </c>
      <c r="R193" t="s">
        <v>161</v>
      </c>
      <c r="S193">
        <v>0.2</v>
      </c>
      <c r="T193">
        <v>78.8</v>
      </c>
      <c r="U193">
        <v>14</v>
      </c>
      <c r="V193">
        <v>5065</v>
      </c>
      <c r="W193">
        <v>8</v>
      </c>
      <c r="X193">
        <v>0.55300000000000005</v>
      </c>
      <c r="Y193">
        <v>18.329999999999998</v>
      </c>
      <c r="Z193" s="11">
        <f t="shared" si="342"/>
        <v>0.60000000000000009</v>
      </c>
      <c r="AA193" s="11">
        <f t="shared" si="343"/>
        <v>0</v>
      </c>
      <c r="AB193" s="53">
        <f t="shared" si="344"/>
        <v>0.2197431085050443</v>
      </c>
      <c r="AC193" s="61" t="s">
        <v>204</v>
      </c>
      <c r="AE193" s="11">
        <f t="shared" ref="AE193" si="489">SUM(F193:F198)</f>
        <v>0</v>
      </c>
      <c r="AF193" s="11">
        <f t="shared" ref="AF193" si="490">AVERAGE(AB193:AB198)</f>
        <v>0.2197431085050443</v>
      </c>
      <c r="AG193" s="11">
        <f t="shared" ref="AG193" si="491">AVERAGE(G193:G198)</f>
        <v>-0.89999999999999991</v>
      </c>
      <c r="AH193" s="11" t="e">
        <f t="shared" ref="AH193" si="492">AVERAGE(AC193:AC198)</f>
        <v>#DIV/0!</v>
      </c>
      <c r="AI193" s="11">
        <f t="shared" ref="AI193" si="493">AVERAGE(T193:T198)</f>
        <v>78.983333333333334</v>
      </c>
      <c r="AJ193" s="11">
        <f t="shared" ref="AJ193" si="494">SUMIF(H193:H198,"&gt;0",H193:H198)</f>
        <v>9.2999999999999999E-2</v>
      </c>
      <c r="AK193" s="17">
        <f t="shared" ref="AK193" si="495">SUM(AA193:AA198)/60</f>
        <v>0</v>
      </c>
      <c r="AL193" s="17">
        <f t="shared" ref="AL193" si="496">SUM(V193:V198)</f>
        <v>215994</v>
      </c>
      <c r="AM193" s="17">
        <f t="shared" ref="AM193" si="497">AVERAGE(W193:W198)</f>
        <v>59.833333333333336</v>
      </c>
      <c r="AN193" s="11">
        <f t="shared" ref="AN193" si="498">AVERAGE(I193:I198)</f>
        <v>0.18333333333333335</v>
      </c>
      <c r="AO193" s="11">
        <f t="shared" ref="AO193" si="499">MAX(K193:K198)</f>
        <v>0.7</v>
      </c>
      <c r="AP193" s="13" t="str">
        <f t="shared" ref="AP193" ca="1" si="500">INDIRECT(ADDRESS(MATCH(AO193,K193:K198,0)+A193-1,12))</f>
        <v>E</v>
      </c>
      <c r="AQ193" s="13">
        <f t="shared" ref="AQ193" ca="1" si="501">INDIRECT(ADDRESS(MATCH(AO193,K193:K198,0)+A193-1,13))</f>
        <v>0.2847337962962963</v>
      </c>
      <c r="AR193" s="11">
        <f t="shared" ref="AR193" si="502">MAX(N193:N198)</f>
        <v>1</v>
      </c>
      <c r="AS193" s="13" t="str">
        <f t="shared" ref="AS193" ca="1" si="503">INDIRECT(ADDRESS(MATCH(AR193,N193:N198,0)+A193-1,15))</f>
        <v>SSE</v>
      </c>
      <c r="AT193" s="13">
        <f t="shared" ref="AT193" ca="1" si="504">INDIRECT(ADDRESS(MATCH(AR193,N193:N198,0)+A193-1,16))</f>
        <v>0.29834490740740743</v>
      </c>
    </row>
    <row r="194" spans="1:46">
      <c r="A194" s="11">
        <v>194</v>
      </c>
      <c r="B194" s="69">
        <v>44594</v>
      </c>
      <c r="C194" s="70">
        <v>0.2986111111111111</v>
      </c>
      <c r="D194">
        <v>-3</v>
      </c>
      <c r="E194">
        <v>12.7</v>
      </c>
      <c r="F194">
        <v>0</v>
      </c>
      <c r="G194">
        <v>-1.1000000000000001</v>
      </c>
      <c r="H194">
        <v>5.0000000000000001E-3</v>
      </c>
      <c r="I194">
        <v>0.3</v>
      </c>
      <c r="J194" t="s">
        <v>156</v>
      </c>
      <c r="K194">
        <v>0.3</v>
      </c>
      <c r="L194" t="s">
        <v>156</v>
      </c>
      <c r="M194" s="70">
        <v>0.2986111111111111</v>
      </c>
      <c r="N194">
        <v>1</v>
      </c>
      <c r="O194" t="s">
        <v>159</v>
      </c>
      <c r="P194" s="70">
        <v>0.29834490740740743</v>
      </c>
      <c r="Q194">
        <v>0.7</v>
      </c>
      <c r="R194" t="s">
        <v>159</v>
      </c>
      <c r="S194">
        <v>0.4</v>
      </c>
      <c r="T194">
        <v>78.5</v>
      </c>
      <c r="U194">
        <v>32</v>
      </c>
      <c r="V194">
        <v>13248</v>
      </c>
      <c r="W194">
        <v>22</v>
      </c>
      <c r="X194">
        <v>0.55300000000000005</v>
      </c>
      <c r="Y194">
        <v>18.309999999999999</v>
      </c>
      <c r="Z194" s="11">
        <f t="shared" si="342"/>
        <v>3</v>
      </c>
      <c r="AA194" s="11">
        <f t="shared" si="343"/>
        <v>0</v>
      </c>
      <c r="AB194" s="53">
        <f t="shared" si="344"/>
        <v>0.2197431085050443</v>
      </c>
      <c r="AC194" s="61" t="s">
        <v>204</v>
      </c>
    </row>
    <row r="195" spans="1:46">
      <c r="A195" s="11">
        <v>195</v>
      </c>
      <c r="B195" s="69">
        <v>44594</v>
      </c>
      <c r="C195" s="70">
        <v>0.30555555555555552</v>
      </c>
      <c r="D195">
        <v>-3</v>
      </c>
      <c r="E195">
        <v>12.8</v>
      </c>
      <c r="F195">
        <v>0</v>
      </c>
      <c r="G195">
        <v>-1</v>
      </c>
      <c r="H195">
        <v>1.0999999999999999E-2</v>
      </c>
      <c r="I195">
        <v>0.1</v>
      </c>
      <c r="J195" t="s">
        <v>156</v>
      </c>
      <c r="K195">
        <v>0.4</v>
      </c>
      <c r="L195" t="s">
        <v>153</v>
      </c>
      <c r="M195" s="70">
        <v>0.30259259259259258</v>
      </c>
      <c r="N195">
        <v>0.7</v>
      </c>
      <c r="O195" t="s">
        <v>159</v>
      </c>
      <c r="P195" s="70">
        <v>0.29863425925925929</v>
      </c>
      <c r="Q195">
        <v>0</v>
      </c>
      <c r="R195" t="s">
        <v>161</v>
      </c>
      <c r="S195">
        <v>0.2</v>
      </c>
      <c r="T195">
        <v>79.7</v>
      </c>
      <c r="U195">
        <v>52</v>
      </c>
      <c r="V195">
        <v>25032</v>
      </c>
      <c r="W195">
        <v>42</v>
      </c>
      <c r="X195">
        <v>0.55300000000000005</v>
      </c>
      <c r="Y195">
        <v>18.399999999999999</v>
      </c>
      <c r="Z195" s="11">
        <f t="shared" si="342"/>
        <v>6.5999999999999988</v>
      </c>
      <c r="AA195" s="11">
        <f t="shared" si="343"/>
        <v>0</v>
      </c>
      <c r="AB195" s="53">
        <f t="shared" si="344"/>
        <v>0.2197431085050443</v>
      </c>
      <c r="AC195" s="61" t="s">
        <v>204</v>
      </c>
    </row>
    <row r="196" spans="1:46">
      <c r="A196" s="11">
        <v>196</v>
      </c>
      <c r="B196" s="69">
        <v>44594</v>
      </c>
      <c r="C196" s="70">
        <v>0.3125</v>
      </c>
      <c r="D196">
        <v>-3</v>
      </c>
      <c r="E196">
        <v>12.9</v>
      </c>
      <c r="F196">
        <v>0</v>
      </c>
      <c r="G196">
        <v>-1</v>
      </c>
      <c r="H196">
        <v>1.6E-2</v>
      </c>
      <c r="I196">
        <v>0</v>
      </c>
      <c r="J196" t="s">
        <v>161</v>
      </c>
      <c r="K196">
        <v>0.1</v>
      </c>
      <c r="L196" t="s">
        <v>156</v>
      </c>
      <c r="M196" s="70">
        <v>0.30556712962962962</v>
      </c>
      <c r="N196">
        <v>0.5</v>
      </c>
      <c r="O196" t="s">
        <v>160</v>
      </c>
      <c r="P196" s="70">
        <v>0.31202546296296296</v>
      </c>
      <c r="Q196">
        <v>0</v>
      </c>
      <c r="R196" t="s">
        <v>160</v>
      </c>
      <c r="S196">
        <v>0.1</v>
      </c>
      <c r="T196">
        <v>79</v>
      </c>
      <c r="U196">
        <v>78</v>
      </c>
      <c r="V196">
        <v>38947</v>
      </c>
      <c r="W196">
        <v>65</v>
      </c>
      <c r="X196">
        <v>0.55300000000000005</v>
      </c>
      <c r="Y196">
        <v>18.399999999999999</v>
      </c>
      <c r="Z196" s="11">
        <f t="shared" si="342"/>
        <v>9.6000000000000014</v>
      </c>
      <c r="AA196" s="11">
        <f t="shared" si="343"/>
        <v>0</v>
      </c>
      <c r="AB196" s="53">
        <f t="shared" si="344"/>
        <v>0.2197431085050443</v>
      </c>
      <c r="AC196" s="61" t="s">
        <v>204</v>
      </c>
    </row>
    <row r="197" spans="1:46">
      <c r="A197" s="11">
        <v>197</v>
      </c>
      <c r="B197" s="69">
        <v>44594</v>
      </c>
      <c r="C197" s="70">
        <v>0.31944444444444448</v>
      </c>
      <c r="D197">
        <v>-3</v>
      </c>
      <c r="E197">
        <v>13</v>
      </c>
      <c r="F197">
        <v>0</v>
      </c>
      <c r="G197">
        <v>-0.7</v>
      </c>
      <c r="H197">
        <v>2.1999999999999999E-2</v>
      </c>
      <c r="I197">
        <v>0.5</v>
      </c>
      <c r="J197" t="s">
        <v>161</v>
      </c>
      <c r="K197">
        <v>0.5</v>
      </c>
      <c r="L197" t="s">
        <v>161</v>
      </c>
      <c r="M197" s="70">
        <v>0.31944444444444448</v>
      </c>
      <c r="N197">
        <v>0.9</v>
      </c>
      <c r="O197" t="s">
        <v>161</v>
      </c>
      <c r="P197" s="70">
        <v>0.31517361111111114</v>
      </c>
      <c r="Q197">
        <v>0.4</v>
      </c>
      <c r="R197" t="s">
        <v>161</v>
      </c>
      <c r="S197">
        <v>0.2</v>
      </c>
      <c r="T197">
        <v>79.099999999999994</v>
      </c>
      <c r="U197">
        <v>105</v>
      </c>
      <c r="V197">
        <v>54822</v>
      </c>
      <c r="W197">
        <v>91</v>
      </c>
      <c r="X197">
        <v>0.55300000000000005</v>
      </c>
      <c r="Y197">
        <v>18.43</v>
      </c>
      <c r="Z197" s="11">
        <f t="shared" si="342"/>
        <v>13.199999999999998</v>
      </c>
      <c r="AA197" s="11">
        <f t="shared" si="343"/>
        <v>0</v>
      </c>
      <c r="AB197" s="53">
        <f t="shared" si="344"/>
        <v>0.2197431085050443</v>
      </c>
      <c r="AC197" s="61" t="s">
        <v>204</v>
      </c>
    </row>
    <row r="198" spans="1:46">
      <c r="A198" s="11">
        <v>198</v>
      </c>
      <c r="B198" s="69">
        <v>44594</v>
      </c>
      <c r="C198" s="70">
        <v>0.3263888888888889</v>
      </c>
      <c r="D198">
        <v>-2.9</v>
      </c>
      <c r="E198">
        <v>13.3</v>
      </c>
      <c r="F198">
        <v>0</v>
      </c>
      <c r="G198">
        <v>-0.6</v>
      </c>
      <c r="H198">
        <v>3.7999999999999999E-2</v>
      </c>
      <c r="I198">
        <v>0.1</v>
      </c>
      <c r="J198" t="s">
        <v>161</v>
      </c>
      <c r="K198">
        <v>0.5</v>
      </c>
      <c r="L198" t="s">
        <v>161</v>
      </c>
      <c r="M198" s="70">
        <v>0.31974537037037037</v>
      </c>
      <c r="N198">
        <v>0.6</v>
      </c>
      <c r="O198" t="s">
        <v>152</v>
      </c>
      <c r="P198" s="70">
        <v>0.32571759259259259</v>
      </c>
      <c r="Q198">
        <v>0</v>
      </c>
      <c r="R198" t="s">
        <v>152</v>
      </c>
      <c r="S198">
        <v>0.1</v>
      </c>
      <c r="T198">
        <v>78.8</v>
      </c>
      <c r="U198">
        <v>174</v>
      </c>
      <c r="V198">
        <v>78880</v>
      </c>
      <c r="W198">
        <v>131</v>
      </c>
      <c r="X198">
        <v>0.55300000000000005</v>
      </c>
      <c r="Y198">
        <v>18.45</v>
      </c>
      <c r="Z198" s="11">
        <f t="shared" si="342"/>
        <v>22.8</v>
      </c>
      <c r="AA198" s="11">
        <f t="shared" si="343"/>
        <v>0</v>
      </c>
      <c r="AB198" s="53">
        <f t="shared" si="344"/>
        <v>0.2197431085050443</v>
      </c>
      <c r="AC198" s="61" t="s">
        <v>204</v>
      </c>
    </row>
    <row r="199" spans="1:46">
      <c r="A199" s="11">
        <v>199</v>
      </c>
      <c r="B199" s="69">
        <v>44594</v>
      </c>
      <c r="C199" s="70">
        <v>0.33333333333333331</v>
      </c>
      <c r="D199">
        <v>-2.7</v>
      </c>
      <c r="E199">
        <v>13.8</v>
      </c>
      <c r="F199">
        <v>0</v>
      </c>
      <c r="G199">
        <v>0.2</v>
      </c>
      <c r="H199">
        <v>6.7000000000000004E-2</v>
      </c>
      <c r="I199">
        <v>0</v>
      </c>
      <c r="J199" t="s">
        <v>152</v>
      </c>
      <c r="K199">
        <v>0.1</v>
      </c>
      <c r="L199" t="s">
        <v>161</v>
      </c>
      <c r="M199" s="70">
        <v>0.32640046296296293</v>
      </c>
      <c r="N199">
        <v>0.4</v>
      </c>
      <c r="O199" t="s">
        <v>152</v>
      </c>
      <c r="P199" s="70">
        <v>0.33171296296296299</v>
      </c>
      <c r="Q199">
        <v>0</v>
      </c>
      <c r="R199" t="s">
        <v>152</v>
      </c>
      <c r="S199">
        <v>0.1</v>
      </c>
      <c r="T199">
        <v>80.900000000000006</v>
      </c>
      <c r="U199">
        <v>223</v>
      </c>
      <c r="V199">
        <v>119072</v>
      </c>
      <c r="W199">
        <v>198</v>
      </c>
      <c r="X199">
        <v>0.55300000000000005</v>
      </c>
      <c r="Y199">
        <v>18.48</v>
      </c>
      <c r="Z199" s="11">
        <f t="shared" si="342"/>
        <v>40.200000000000003</v>
      </c>
      <c r="AA199" s="11">
        <f t="shared" si="343"/>
        <v>0</v>
      </c>
      <c r="AB199" s="53">
        <f t="shared" si="344"/>
        <v>0.2197431085050443</v>
      </c>
      <c r="AC199" s="61" t="s">
        <v>204</v>
      </c>
      <c r="AE199" s="11">
        <f t="shared" ref="AE199" si="505">SUM(F199:F204)</f>
        <v>0</v>
      </c>
      <c r="AF199" s="11">
        <f t="shared" ref="AF199" si="506">AVERAGE(AB199:AB204)</f>
        <v>0.22009497953276472</v>
      </c>
      <c r="AG199" s="11">
        <f t="shared" ref="AG199" si="507">AVERAGE(G199:G204)</f>
        <v>3.0333333333333337</v>
      </c>
      <c r="AH199" s="11" t="e">
        <f t="shared" ref="AH199" si="508">AVERAGE(AC199:AC204)</f>
        <v>#DIV/0!</v>
      </c>
      <c r="AI199" s="11">
        <f t="shared" ref="AI199" si="509">AVERAGE(T199:T204)</f>
        <v>71.216666666666654</v>
      </c>
      <c r="AJ199" s="11">
        <f t="shared" ref="AJ199" si="510">SUMIF(H199:H204,"&gt;0",H199:H204)</f>
        <v>0.66400000000000003</v>
      </c>
      <c r="AK199" s="17">
        <f t="shared" ref="AK199" si="511">SUM(AA199:AA204)/60</f>
        <v>0</v>
      </c>
      <c r="AL199" s="17">
        <f t="shared" ref="AL199" si="512">SUM(V199:V204)</f>
        <v>1203450</v>
      </c>
      <c r="AM199" s="17">
        <f t="shared" ref="AM199" si="513">AVERAGE(W199:W204)</f>
        <v>334</v>
      </c>
      <c r="AN199" s="11">
        <f t="shared" ref="AN199" si="514">AVERAGE(I199:I204)</f>
        <v>0.31666666666666671</v>
      </c>
      <c r="AO199" s="11">
        <f t="shared" ref="AO199" si="515">MAX(K199:K204)</f>
        <v>0.9</v>
      </c>
      <c r="AP199" s="13" t="str">
        <f t="shared" ref="AP199" ca="1" si="516">INDIRECT(ADDRESS(MATCH(AO199,K199:K204,0)+A199-1,12))</f>
        <v>SSE</v>
      </c>
      <c r="AQ199" s="13">
        <f t="shared" ref="AQ199" ca="1" si="517">INDIRECT(ADDRESS(MATCH(AO199,K199:K204,0)+A199-1,13))</f>
        <v>0.34506944444444443</v>
      </c>
      <c r="AR199" s="11">
        <f t="shared" ref="AR199" si="518">MAX(N199:N204)</f>
        <v>1.6</v>
      </c>
      <c r="AS199" s="13" t="str">
        <f t="shared" ref="AS199" ca="1" si="519">INDIRECT(ADDRESS(MATCH(AR199,N199:N204,0)+A199-1,15))</f>
        <v>SSE</v>
      </c>
      <c r="AT199" s="13">
        <f t="shared" ref="AT199" ca="1" si="520">INDIRECT(ADDRESS(MATCH(AR199,N199:N204,0)+A199-1,16))</f>
        <v>0.34084490740740742</v>
      </c>
    </row>
    <row r="200" spans="1:46">
      <c r="A200" s="11">
        <v>200</v>
      </c>
      <c r="B200" s="69">
        <v>44594</v>
      </c>
      <c r="C200" s="70">
        <v>0.34027777777777773</v>
      </c>
      <c r="D200">
        <v>-2.2999999999999998</v>
      </c>
      <c r="E200">
        <v>14</v>
      </c>
      <c r="F200">
        <v>0</v>
      </c>
      <c r="G200">
        <v>1.2</v>
      </c>
      <c r="H200">
        <v>8.3000000000000004E-2</v>
      </c>
      <c r="I200">
        <v>0.3</v>
      </c>
      <c r="J200" t="s">
        <v>153</v>
      </c>
      <c r="K200">
        <v>0.3</v>
      </c>
      <c r="L200" t="s">
        <v>153</v>
      </c>
      <c r="M200" s="70">
        <v>0.34027777777777773</v>
      </c>
      <c r="N200">
        <v>1.3</v>
      </c>
      <c r="O200" t="s">
        <v>159</v>
      </c>
      <c r="P200" s="70">
        <v>0.34027777777777773</v>
      </c>
      <c r="Q200">
        <v>1.3</v>
      </c>
      <c r="R200" t="s">
        <v>159</v>
      </c>
      <c r="S200">
        <v>0.3</v>
      </c>
      <c r="T200">
        <v>77.400000000000006</v>
      </c>
      <c r="U200">
        <v>273</v>
      </c>
      <c r="V200">
        <v>148764</v>
      </c>
      <c r="W200">
        <v>248</v>
      </c>
      <c r="X200">
        <v>0.55300000000000005</v>
      </c>
      <c r="Y200">
        <v>18.5</v>
      </c>
      <c r="Z200" s="11">
        <f t="shared" ref="Z200:Z263" si="521">H200*3.6/(60)*10*10^3</f>
        <v>49.8</v>
      </c>
      <c r="AA200" s="11">
        <f t="shared" ref="AA200:AA263" si="522">IF(Z200&gt;120,10,0)</f>
        <v>0</v>
      </c>
      <c r="AB200" s="53">
        <f t="shared" ref="AB200:AB263" si="523">-0.071+0.735*X200+0.75*X200^2-8.759*X200^3+21.838*X200^4-21.998*X200^5+8.097*X200^6</f>
        <v>0.2197431085050443</v>
      </c>
      <c r="AC200" s="61" t="s">
        <v>204</v>
      </c>
    </row>
    <row r="201" spans="1:46">
      <c r="A201" s="11">
        <v>201</v>
      </c>
      <c r="B201" s="69">
        <v>44594</v>
      </c>
      <c r="C201" s="70">
        <v>0.34722222222222227</v>
      </c>
      <c r="D201">
        <v>-1.6</v>
      </c>
      <c r="E201">
        <v>14.9</v>
      </c>
      <c r="F201">
        <v>0</v>
      </c>
      <c r="G201">
        <v>2.4</v>
      </c>
      <c r="H201">
        <v>0.10100000000000001</v>
      </c>
      <c r="I201">
        <v>0.8</v>
      </c>
      <c r="J201" t="s">
        <v>151</v>
      </c>
      <c r="K201">
        <v>0.9</v>
      </c>
      <c r="L201" t="s">
        <v>159</v>
      </c>
      <c r="M201" s="70">
        <v>0.34506944444444443</v>
      </c>
      <c r="N201">
        <v>1.6</v>
      </c>
      <c r="O201" t="s">
        <v>159</v>
      </c>
      <c r="P201" s="70">
        <v>0.34084490740740742</v>
      </c>
      <c r="Q201">
        <v>0</v>
      </c>
      <c r="R201" t="s">
        <v>150</v>
      </c>
      <c r="S201">
        <v>0.5</v>
      </c>
      <c r="T201">
        <v>74.099999999999994</v>
      </c>
      <c r="U201">
        <v>335</v>
      </c>
      <c r="V201">
        <v>181890</v>
      </c>
      <c r="W201">
        <v>303</v>
      </c>
      <c r="X201">
        <v>0.55400000000000005</v>
      </c>
      <c r="Y201">
        <v>18.52</v>
      </c>
      <c r="Z201" s="11">
        <f t="shared" si="521"/>
        <v>60.6</v>
      </c>
      <c r="AA201" s="11">
        <f t="shared" si="522"/>
        <v>0</v>
      </c>
      <c r="AB201" s="53">
        <f t="shared" si="523"/>
        <v>0.22027091504662497</v>
      </c>
      <c r="AC201" s="61" t="s">
        <v>204</v>
      </c>
    </row>
    <row r="202" spans="1:46">
      <c r="A202" s="11">
        <v>202</v>
      </c>
      <c r="B202" s="69">
        <v>44594</v>
      </c>
      <c r="C202" s="70">
        <v>0.35416666666666669</v>
      </c>
      <c r="D202">
        <v>-0.8</v>
      </c>
      <c r="E202">
        <v>14.9</v>
      </c>
      <c r="F202">
        <v>0</v>
      </c>
      <c r="G202">
        <v>3.5</v>
      </c>
      <c r="H202">
        <v>0.121</v>
      </c>
      <c r="I202">
        <v>0.4</v>
      </c>
      <c r="J202" t="s">
        <v>149</v>
      </c>
      <c r="K202">
        <v>0.8</v>
      </c>
      <c r="L202" t="s">
        <v>151</v>
      </c>
      <c r="M202" s="70">
        <v>0.3472337962962963</v>
      </c>
      <c r="N202">
        <v>1</v>
      </c>
      <c r="O202" t="s">
        <v>162</v>
      </c>
      <c r="P202" s="70">
        <v>0.34987268518518522</v>
      </c>
      <c r="Q202">
        <v>0</v>
      </c>
      <c r="R202" t="s">
        <v>148</v>
      </c>
      <c r="S202">
        <v>0.3</v>
      </c>
      <c r="T202">
        <v>70.099999999999994</v>
      </c>
      <c r="U202">
        <v>392</v>
      </c>
      <c r="V202">
        <v>219830</v>
      </c>
      <c r="W202">
        <v>366</v>
      </c>
      <c r="X202">
        <v>0.55400000000000005</v>
      </c>
      <c r="Y202">
        <v>18.48</v>
      </c>
      <c r="Z202" s="11">
        <f t="shared" si="521"/>
        <v>72.599999999999994</v>
      </c>
      <c r="AA202" s="11">
        <f t="shared" si="522"/>
        <v>0</v>
      </c>
      <c r="AB202" s="53">
        <f t="shared" si="523"/>
        <v>0.22027091504662497</v>
      </c>
      <c r="AC202" s="61" t="s">
        <v>204</v>
      </c>
    </row>
    <row r="203" spans="1:46">
      <c r="A203" s="11">
        <v>203</v>
      </c>
      <c r="B203" s="69">
        <v>44594</v>
      </c>
      <c r="C203" s="70">
        <v>0.3611111111111111</v>
      </c>
      <c r="D203">
        <v>0.3</v>
      </c>
      <c r="E203">
        <v>14.8</v>
      </c>
      <c r="F203">
        <v>0</v>
      </c>
      <c r="G203">
        <v>5</v>
      </c>
      <c r="H203">
        <v>0.13900000000000001</v>
      </c>
      <c r="I203">
        <v>0.1</v>
      </c>
      <c r="J203" t="s">
        <v>147</v>
      </c>
      <c r="K203">
        <v>0.4</v>
      </c>
      <c r="L203" t="s">
        <v>147</v>
      </c>
      <c r="M203" s="70">
        <v>0.35574074074074075</v>
      </c>
      <c r="N203">
        <v>0.6</v>
      </c>
      <c r="O203" t="s">
        <v>158</v>
      </c>
      <c r="P203" s="70">
        <v>0.36041666666666666</v>
      </c>
      <c r="Q203">
        <v>0.6</v>
      </c>
      <c r="R203" t="s">
        <v>158</v>
      </c>
      <c r="S203">
        <v>0.2</v>
      </c>
      <c r="T203">
        <v>66.900000000000006</v>
      </c>
      <c r="U203">
        <v>445</v>
      </c>
      <c r="V203">
        <v>252811</v>
      </c>
      <c r="W203">
        <v>421</v>
      </c>
      <c r="X203">
        <v>0.55400000000000005</v>
      </c>
      <c r="Y203">
        <v>18.489999999999998</v>
      </c>
      <c r="Z203" s="11">
        <f t="shared" si="521"/>
        <v>83.40000000000002</v>
      </c>
      <c r="AA203" s="11">
        <f t="shared" si="522"/>
        <v>0</v>
      </c>
      <c r="AB203" s="53">
        <f t="shared" si="523"/>
        <v>0.22027091504662497</v>
      </c>
      <c r="AC203" s="61" t="s">
        <v>204</v>
      </c>
    </row>
    <row r="204" spans="1:46">
      <c r="A204" s="11">
        <v>204</v>
      </c>
      <c r="B204" s="69">
        <v>44594</v>
      </c>
      <c r="C204" s="70">
        <v>0.36805555555555558</v>
      </c>
      <c r="D204">
        <v>1.5</v>
      </c>
      <c r="E204">
        <v>14.9</v>
      </c>
      <c r="F204">
        <v>0</v>
      </c>
      <c r="G204">
        <v>5.9</v>
      </c>
      <c r="H204">
        <v>0.153</v>
      </c>
      <c r="I204">
        <v>0.3</v>
      </c>
      <c r="J204" t="s">
        <v>160</v>
      </c>
      <c r="K204">
        <v>0.3</v>
      </c>
      <c r="L204" t="s">
        <v>161</v>
      </c>
      <c r="M204" s="70">
        <v>0.36728009259259259</v>
      </c>
      <c r="N204">
        <v>0.8</v>
      </c>
      <c r="O204" t="s">
        <v>153</v>
      </c>
      <c r="P204" s="70">
        <v>0.36524305555555553</v>
      </c>
      <c r="Q204">
        <v>0.4</v>
      </c>
      <c r="R204" t="s">
        <v>153</v>
      </c>
      <c r="S204">
        <v>0.2</v>
      </c>
      <c r="T204">
        <v>57.9</v>
      </c>
      <c r="U204">
        <v>507</v>
      </c>
      <c r="V204">
        <v>281083</v>
      </c>
      <c r="W204">
        <v>468</v>
      </c>
      <c r="X204">
        <v>0.55400000000000005</v>
      </c>
      <c r="Y204">
        <v>18.510000000000002</v>
      </c>
      <c r="Z204" s="11">
        <f t="shared" si="521"/>
        <v>91.8</v>
      </c>
      <c r="AA204" s="11">
        <f t="shared" si="522"/>
        <v>0</v>
      </c>
      <c r="AB204" s="53">
        <f t="shared" si="523"/>
        <v>0.22027091504662497</v>
      </c>
      <c r="AC204" s="61" t="s">
        <v>204</v>
      </c>
    </row>
    <row r="205" spans="1:46">
      <c r="A205" s="11">
        <v>205</v>
      </c>
      <c r="B205" s="69">
        <v>44594</v>
      </c>
      <c r="C205" s="70">
        <v>0.375</v>
      </c>
      <c r="D205">
        <v>2.8</v>
      </c>
      <c r="E205">
        <v>14.8</v>
      </c>
      <c r="F205">
        <v>0</v>
      </c>
      <c r="G205">
        <v>7.5</v>
      </c>
      <c r="H205">
        <v>0.17699999999999999</v>
      </c>
      <c r="I205">
        <v>0.1</v>
      </c>
      <c r="J205" t="s">
        <v>161</v>
      </c>
      <c r="K205">
        <v>0.3</v>
      </c>
      <c r="L205" t="s">
        <v>156</v>
      </c>
      <c r="M205" s="70">
        <v>0.37145833333333328</v>
      </c>
      <c r="N205">
        <v>0.6</v>
      </c>
      <c r="O205" t="s">
        <v>156</v>
      </c>
      <c r="P205" s="70">
        <v>0.3742476851851852</v>
      </c>
      <c r="Q205">
        <v>0.2</v>
      </c>
      <c r="R205" t="s">
        <v>161</v>
      </c>
      <c r="S205">
        <v>0.1</v>
      </c>
      <c r="T205">
        <v>57.4</v>
      </c>
      <c r="U205">
        <v>564</v>
      </c>
      <c r="V205">
        <v>328078</v>
      </c>
      <c r="W205">
        <v>547</v>
      </c>
      <c r="X205">
        <v>0.55400000000000005</v>
      </c>
      <c r="Y205">
        <v>18.46</v>
      </c>
      <c r="Z205" s="11">
        <f t="shared" si="521"/>
        <v>106.19999999999999</v>
      </c>
      <c r="AA205" s="11">
        <f t="shared" si="522"/>
        <v>0</v>
      </c>
      <c r="AB205" s="53">
        <f t="shared" si="523"/>
        <v>0.22027091504662497</v>
      </c>
      <c r="AC205" s="61" t="s">
        <v>204</v>
      </c>
      <c r="AE205" s="11">
        <f t="shared" ref="AE205" si="524">SUM(F205:F210)</f>
        <v>0</v>
      </c>
      <c r="AF205" s="11">
        <f t="shared" ref="AF205" si="525">AVERAGE(AB205:AB210)</f>
        <v>0.22018294728969487</v>
      </c>
      <c r="AG205" s="11">
        <f t="shared" ref="AG205" si="526">AVERAGE(G205:G210)</f>
        <v>8.9500000000000011</v>
      </c>
      <c r="AH205" s="11" t="e">
        <f t="shared" ref="AH205" si="527">AVERAGE(AC205:AC210)</f>
        <v>#DIV/0!</v>
      </c>
      <c r="AI205" s="11">
        <f t="shared" ref="AI205" si="528">AVERAGE(T205:T210)</f>
        <v>47.9</v>
      </c>
      <c r="AJ205" s="11">
        <f t="shared" ref="AJ205" si="529">SUMIF(H205:H210,"&gt;0",H205:H210)</f>
        <v>1.278</v>
      </c>
      <c r="AK205" s="17">
        <f t="shared" ref="AK205" si="530">SUM(AA205:AA210)/60</f>
        <v>0.5</v>
      </c>
      <c r="AL205" s="17">
        <f t="shared" ref="AL205" si="531">SUM(V205:V210)</f>
        <v>2421430</v>
      </c>
      <c r="AM205" s="17">
        <f t="shared" ref="AM205" si="532">AVERAGE(W205:W210)</f>
        <v>672.66666666666663</v>
      </c>
      <c r="AN205" s="11">
        <f t="shared" ref="AN205" si="533">AVERAGE(I205:I210)</f>
        <v>2.0500000000000003</v>
      </c>
      <c r="AO205" s="11">
        <f t="shared" ref="AO205" si="534">MAX(K205:K210)</f>
        <v>3.6</v>
      </c>
      <c r="AP205" s="13" t="str">
        <f t="shared" ref="AP205" ca="1" si="535">INDIRECT(ADDRESS(MATCH(AO205,K205:K210,0)+A205-1,12))</f>
        <v>S</v>
      </c>
      <c r="AQ205" s="13">
        <f t="shared" ref="AQ205" ca="1" si="536">INDIRECT(ADDRESS(MATCH(AO205,K205:K210,0)+A205-1,13))</f>
        <v>0.40668981481481481</v>
      </c>
      <c r="AR205" s="11">
        <f t="shared" ref="AR205" si="537">MAX(N205:N210)</f>
        <v>5.3</v>
      </c>
      <c r="AS205" s="13" t="str">
        <f t="shared" ref="AS205" ca="1" si="538">INDIRECT(ADDRESS(MATCH(AR205,N205:N210,0)+A205-1,15))</f>
        <v>SSW</v>
      </c>
      <c r="AT205" s="13">
        <f t="shared" ref="AT205" ca="1" si="539">INDIRECT(ADDRESS(MATCH(AR205,N205:N210,0)+A205-1,16))</f>
        <v>0.40195601851851853</v>
      </c>
    </row>
    <row r="206" spans="1:46">
      <c r="A206" s="11">
        <v>206</v>
      </c>
      <c r="B206" s="69">
        <v>44594</v>
      </c>
      <c r="C206" s="70">
        <v>0.38194444444444442</v>
      </c>
      <c r="D206">
        <v>4.2</v>
      </c>
      <c r="E206">
        <v>14.8</v>
      </c>
      <c r="F206">
        <v>0</v>
      </c>
      <c r="G206">
        <v>8.6999999999999993</v>
      </c>
      <c r="H206">
        <v>0.188</v>
      </c>
      <c r="I206">
        <v>0.5</v>
      </c>
      <c r="J206" t="s">
        <v>160</v>
      </c>
      <c r="K206">
        <v>0.5</v>
      </c>
      <c r="L206" t="s">
        <v>160</v>
      </c>
      <c r="M206" s="70">
        <v>0.38194444444444442</v>
      </c>
      <c r="N206">
        <v>2.7</v>
      </c>
      <c r="O206" t="s">
        <v>156</v>
      </c>
      <c r="P206" s="70">
        <v>0.38122685185185184</v>
      </c>
      <c r="Q206">
        <v>2.1</v>
      </c>
      <c r="R206" t="s">
        <v>153</v>
      </c>
      <c r="S206">
        <v>0.8</v>
      </c>
      <c r="T206">
        <v>52.2</v>
      </c>
      <c r="U206">
        <v>634</v>
      </c>
      <c r="V206">
        <v>354158</v>
      </c>
      <c r="W206">
        <v>590</v>
      </c>
      <c r="X206">
        <v>0.55400000000000005</v>
      </c>
      <c r="Y206">
        <v>18.47</v>
      </c>
      <c r="Z206" s="11">
        <f t="shared" si="521"/>
        <v>112.80000000000001</v>
      </c>
      <c r="AA206" s="11">
        <f t="shared" si="522"/>
        <v>0</v>
      </c>
      <c r="AB206" s="53">
        <f t="shared" si="523"/>
        <v>0.22027091504662497</v>
      </c>
      <c r="AC206" s="61" t="s">
        <v>204</v>
      </c>
    </row>
    <row r="207" spans="1:46">
      <c r="A207" s="11">
        <v>207</v>
      </c>
      <c r="B207" s="69">
        <v>44594</v>
      </c>
      <c r="C207" s="70">
        <v>0.3888888888888889</v>
      </c>
      <c r="D207">
        <v>5.6</v>
      </c>
      <c r="E207">
        <v>14.7</v>
      </c>
      <c r="F207">
        <v>0</v>
      </c>
      <c r="G207">
        <v>9.5</v>
      </c>
      <c r="H207">
        <v>0.19900000000000001</v>
      </c>
      <c r="I207">
        <v>2.1</v>
      </c>
      <c r="J207" t="s">
        <v>153</v>
      </c>
      <c r="K207">
        <v>2.1</v>
      </c>
      <c r="L207" t="s">
        <v>153</v>
      </c>
      <c r="M207" s="70">
        <v>0.3888888888888889</v>
      </c>
      <c r="N207">
        <v>3.6</v>
      </c>
      <c r="O207" t="s">
        <v>156</v>
      </c>
      <c r="P207" s="70">
        <v>0.38818287037037041</v>
      </c>
      <c r="Q207">
        <v>3.3</v>
      </c>
      <c r="R207" t="s">
        <v>156</v>
      </c>
      <c r="S207">
        <v>0.6</v>
      </c>
      <c r="T207">
        <v>44.8</v>
      </c>
      <c r="U207">
        <v>673</v>
      </c>
      <c r="V207">
        <v>393923</v>
      </c>
      <c r="W207">
        <v>657</v>
      </c>
      <c r="X207">
        <v>0.55400000000000005</v>
      </c>
      <c r="Y207">
        <v>18.489999999999998</v>
      </c>
      <c r="Z207" s="11">
        <f t="shared" si="521"/>
        <v>119.4</v>
      </c>
      <c r="AA207" s="11">
        <f t="shared" si="522"/>
        <v>0</v>
      </c>
      <c r="AB207" s="53">
        <f t="shared" si="523"/>
        <v>0.22027091504662497</v>
      </c>
      <c r="AC207" s="61" t="s">
        <v>204</v>
      </c>
    </row>
    <row r="208" spans="1:46">
      <c r="A208" s="11">
        <v>208</v>
      </c>
      <c r="B208" s="69">
        <v>44594</v>
      </c>
      <c r="C208" s="70">
        <v>0.39583333333333331</v>
      </c>
      <c r="D208">
        <v>6.9</v>
      </c>
      <c r="E208">
        <v>14.7</v>
      </c>
      <c r="F208">
        <v>0</v>
      </c>
      <c r="G208">
        <v>9.4</v>
      </c>
      <c r="H208">
        <v>0.22500000000000001</v>
      </c>
      <c r="I208">
        <v>3</v>
      </c>
      <c r="J208" t="s">
        <v>156</v>
      </c>
      <c r="K208">
        <v>3</v>
      </c>
      <c r="L208" t="s">
        <v>156</v>
      </c>
      <c r="M208" s="70">
        <v>0.39576388888888886</v>
      </c>
      <c r="N208">
        <v>4.4000000000000004</v>
      </c>
      <c r="O208" t="s">
        <v>156</v>
      </c>
      <c r="P208" s="70">
        <v>0.39256944444444447</v>
      </c>
      <c r="Q208">
        <v>2.5</v>
      </c>
      <c r="R208" t="s">
        <v>156</v>
      </c>
      <c r="S208">
        <v>0.6</v>
      </c>
      <c r="T208">
        <v>43.9</v>
      </c>
      <c r="U208">
        <v>752</v>
      </c>
      <c r="V208">
        <v>427986</v>
      </c>
      <c r="W208">
        <v>713</v>
      </c>
      <c r="X208">
        <v>0.55400000000000005</v>
      </c>
      <c r="Y208">
        <v>18.5</v>
      </c>
      <c r="Z208" s="11">
        <f t="shared" si="521"/>
        <v>135</v>
      </c>
      <c r="AA208" s="11">
        <f t="shared" si="522"/>
        <v>10</v>
      </c>
      <c r="AB208" s="53">
        <f t="shared" si="523"/>
        <v>0.22027091504662497</v>
      </c>
      <c r="AC208" s="61" t="s">
        <v>204</v>
      </c>
    </row>
    <row r="209" spans="1:46">
      <c r="A209" s="11">
        <v>209</v>
      </c>
      <c r="B209" s="69">
        <v>44594</v>
      </c>
      <c r="C209" s="70">
        <v>0.40277777777777773</v>
      </c>
      <c r="D209">
        <v>8</v>
      </c>
      <c r="E209">
        <v>14.7</v>
      </c>
      <c r="F209">
        <v>0</v>
      </c>
      <c r="G209">
        <v>9.1</v>
      </c>
      <c r="H209">
        <v>0.24099999999999999</v>
      </c>
      <c r="I209">
        <v>3.4</v>
      </c>
      <c r="J209" t="s">
        <v>153</v>
      </c>
      <c r="K209">
        <v>3.4</v>
      </c>
      <c r="L209" t="s">
        <v>153</v>
      </c>
      <c r="M209" s="70">
        <v>0.40277777777777773</v>
      </c>
      <c r="N209">
        <v>5.3</v>
      </c>
      <c r="O209" t="s">
        <v>156</v>
      </c>
      <c r="P209" s="70">
        <v>0.40195601851851853</v>
      </c>
      <c r="Q209">
        <v>4.2</v>
      </c>
      <c r="R209" t="s">
        <v>160</v>
      </c>
      <c r="S209">
        <v>0.8</v>
      </c>
      <c r="T209">
        <v>45</v>
      </c>
      <c r="U209">
        <v>763</v>
      </c>
      <c r="V209">
        <v>442525</v>
      </c>
      <c r="W209">
        <v>738</v>
      </c>
      <c r="X209">
        <v>0.55400000000000005</v>
      </c>
      <c r="Y209">
        <v>18.5</v>
      </c>
      <c r="Z209" s="11">
        <f t="shared" si="521"/>
        <v>144.6</v>
      </c>
      <c r="AA209" s="11">
        <f t="shared" si="522"/>
        <v>10</v>
      </c>
      <c r="AB209" s="53">
        <f t="shared" si="523"/>
        <v>0.22027091504662497</v>
      </c>
      <c r="AC209" s="61" t="s">
        <v>204</v>
      </c>
    </row>
    <row r="210" spans="1:46">
      <c r="A210" s="11">
        <v>210</v>
      </c>
      <c r="B210" s="69">
        <v>44594</v>
      </c>
      <c r="C210" s="70">
        <v>0.40972222222222227</v>
      </c>
      <c r="D210">
        <v>8.8000000000000007</v>
      </c>
      <c r="E210">
        <v>14.6</v>
      </c>
      <c r="F210">
        <v>0</v>
      </c>
      <c r="G210">
        <v>9.5</v>
      </c>
      <c r="H210">
        <v>0.248</v>
      </c>
      <c r="I210">
        <v>3.2</v>
      </c>
      <c r="J210" t="s">
        <v>156</v>
      </c>
      <c r="K210">
        <v>3.6</v>
      </c>
      <c r="L210" t="s">
        <v>153</v>
      </c>
      <c r="M210" s="70">
        <v>0.40668981481481481</v>
      </c>
      <c r="N210">
        <v>5.2</v>
      </c>
      <c r="O210" t="s">
        <v>156</v>
      </c>
      <c r="P210" s="70">
        <v>0.40305555555555556</v>
      </c>
      <c r="Q210">
        <v>3.5</v>
      </c>
      <c r="R210" t="s">
        <v>153</v>
      </c>
      <c r="S210">
        <v>0.7</v>
      </c>
      <c r="T210">
        <v>44.1</v>
      </c>
      <c r="U210">
        <v>809</v>
      </c>
      <c r="V210">
        <v>474760</v>
      </c>
      <c r="W210">
        <v>791</v>
      </c>
      <c r="X210">
        <v>0.55300000000000005</v>
      </c>
      <c r="Y210">
        <v>18.48</v>
      </c>
      <c r="Z210" s="11">
        <f t="shared" si="521"/>
        <v>148.80000000000001</v>
      </c>
      <c r="AA210" s="11">
        <f t="shared" si="522"/>
        <v>10</v>
      </c>
      <c r="AB210" s="53">
        <f t="shared" si="523"/>
        <v>0.2197431085050443</v>
      </c>
      <c r="AC210" s="61" t="s">
        <v>204</v>
      </c>
    </row>
    <row r="211" spans="1:46">
      <c r="A211" s="11">
        <v>211</v>
      </c>
      <c r="B211" s="69">
        <v>44594</v>
      </c>
      <c r="C211" s="70">
        <v>0.41666666666666669</v>
      </c>
      <c r="D211">
        <v>9.5</v>
      </c>
      <c r="E211">
        <v>14.6</v>
      </c>
      <c r="F211">
        <v>0</v>
      </c>
      <c r="G211">
        <v>9.6</v>
      </c>
      <c r="H211">
        <v>0.25900000000000001</v>
      </c>
      <c r="I211">
        <v>3.7</v>
      </c>
      <c r="J211" t="s">
        <v>153</v>
      </c>
      <c r="K211">
        <v>3.7</v>
      </c>
      <c r="L211" t="s">
        <v>153</v>
      </c>
      <c r="M211" s="70">
        <v>0.4166435185185185</v>
      </c>
      <c r="N211">
        <v>5.5</v>
      </c>
      <c r="O211" t="s">
        <v>156</v>
      </c>
      <c r="P211" s="70">
        <v>0.41587962962962965</v>
      </c>
      <c r="Q211">
        <v>3.8</v>
      </c>
      <c r="R211" t="s">
        <v>156</v>
      </c>
      <c r="S211">
        <v>0.7</v>
      </c>
      <c r="T211">
        <v>43.8</v>
      </c>
      <c r="U211">
        <v>859</v>
      </c>
      <c r="V211">
        <v>486700</v>
      </c>
      <c r="W211">
        <v>811</v>
      </c>
      <c r="X211">
        <v>0.55300000000000005</v>
      </c>
      <c r="Y211">
        <v>18.52</v>
      </c>
      <c r="Z211" s="11">
        <f t="shared" si="521"/>
        <v>155.4</v>
      </c>
      <c r="AA211" s="11">
        <f t="shared" si="522"/>
        <v>10</v>
      </c>
      <c r="AB211" s="53">
        <f t="shared" si="523"/>
        <v>0.2197431085050443</v>
      </c>
      <c r="AC211" s="61" t="s">
        <v>204</v>
      </c>
      <c r="AE211" s="11">
        <f t="shared" ref="AE211" si="540">SUM(F211:F216)</f>
        <v>0</v>
      </c>
      <c r="AF211" s="11">
        <f t="shared" ref="AF211" si="541">AVERAGE(AB211:AB216)</f>
        <v>0.21904114933458121</v>
      </c>
      <c r="AG211" s="11">
        <f t="shared" ref="AG211" si="542">AVERAGE(G211:G216)</f>
        <v>9.9166666666666661</v>
      </c>
      <c r="AH211" s="11" t="e">
        <f t="shared" ref="AH211" si="543">AVERAGE(AC211:AC216)</f>
        <v>#DIV/0!</v>
      </c>
      <c r="AI211" s="11">
        <f t="shared" ref="AI211" si="544">AVERAGE(T211:T216)</f>
        <v>41.599999999999994</v>
      </c>
      <c r="AJ211" s="11">
        <f t="shared" ref="AJ211" si="545">SUMIF(H211:H216,"&gt;0",H211:H216)</f>
        <v>1.7579999999999998</v>
      </c>
      <c r="AK211" s="17">
        <f t="shared" ref="AK211" si="546">SUM(AA211:AA216)/60</f>
        <v>1</v>
      </c>
      <c r="AL211" s="17">
        <f t="shared" ref="AL211" si="547">SUM(V211:V216)</f>
        <v>3357685</v>
      </c>
      <c r="AM211" s="17">
        <f t="shared" ref="AM211" si="548">AVERAGE(W211:W216)</f>
        <v>932.83333333333337</v>
      </c>
      <c r="AN211" s="11">
        <f t="shared" ref="AN211" si="549">AVERAGE(I211:I216)</f>
        <v>3.5666666666666664</v>
      </c>
      <c r="AO211" s="11">
        <f t="shared" ref="AO211" si="550">MAX(K211:K216)</f>
        <v>3.9</v>
      </c>
      <c r="AP211" s="13" t="str">
        <f t="shared" ref="AP211" ca="1" si="551">INDIRECT(ADDRESS(MATCH(AO211,K211:K216,0)+A211-1,12))</f>
        <v>SW</v>
      </c>
      <c r="AQ211" s="13">
        <f t="shared" ref="AQ211" ca="1" si="552">INDIRECT(ADDRESS(MATCH(AO211,K211:K216,0)+A211-1,13))</f>
        <v>0.45019675925925928</v>
      </c>
      <c r="AR211" s="11">
        <f t="shared" ref="AR211" si="553">MAX(N211:N216)</f>
        <v>6.2</v>
      </c>
      <c r="AS211" s="13" t="str">
        <f t="shared" ref="AS211" ca="1" si="554">INDIRECT(ADDRESS(MATCH(AR211,N211:N216,0)+A211-1,15))</f>
        <v>SW</v>
      </c>
      <c r="AT211" s="13">
        <f t="shared" ref="AT211" ca="1" si="555">INDIRECT(ADDRESS(MATCH(AR211,N211:N216,0)+A211-1,16))</f>
        <v>0.4395486111111111</v>
      </c>
    </row>
    <row r="212" spans="1:46">
      <c r="A212" s="11">
        <v>212</v>
      </c>
      <c r="B212" s="69">
        <v>44594</v>
      </c>
      <c r="C212" s="70">
        <v>0.4236111111111111</v>
      </c>
      <c r="D212">
        <v>10.1</v>
      </c>
      <c r="E212">
        <v>14.6</v>
      </c>
      <c r="F212">
        <v>0</v>
      </c>
      <c r="G212">
        <v>9.8000000000000007</v>
      </c>
      <c r="H212">
        <v>0.27500000000000002</v>
      </c>
      <c r="I212">
        <v>3.5</v>
      </c>
      <c r="J212" t="s">
        <v>156</v>
      </c>
      <c r="K212">
        <v>3.8</v>
      </c>
      <c r="L212" t="s">
        <v>153</v>
      </c>
      <c r="M212" s="70">
        <v>0.41690972222222222</v>
      </c>
      <c r="N212">
        <v>5.9</v>
      </c>
      <c r="O212" t="s">
        <v>160</v>
      </c>
      <c r="P212" s="70">
        <v>0.42302083333333335</v>
      </c>
      <c r="Q212">
        <v>4.5</v>
      </c>
      <c r="R212" t="s">
        <v>161</v>
      </c>
      <c r="S212">
        <v>0.9</v>
      </c>
      <c r="T212">
        <v>41.7</v>
      </c>
      <c r="U212">
        <v>924</v>
      </c>
      <c r="V212">
        <v>523592</v>
      </c>
      <c r="W212">
        <v>873</v>
      </c>
      <c r="X212">
        <v>0.55300000000000005</v>
      </c>
      <c r="Y212">
        <v>18.5</v>
      </c>
      <c r="Z212" s="11">
        <f t="shared" si="521"/>
        <v>165</v>
      </c>
      <c r="AA212" s="11">
        <f t="shared" si="522"/>
        <v>10</v>
      </c>
      <c r="AB212" s="53">
        <f t="shared" si="523"/>
        <v>0.2197431085050443</v>
      </c>
      <c r="AC212" s="61" t="s">
        <v>204</v>
      </c>
    </row>
    <row r="213" spans="1:46">
      <c r="A213" s="11">
        <v>213</v>
      </c>
      <c r="B213" s="69">
        <v>44594</v>
      </c>
      <c r="C213" s="70">
        <v>0.43055555555555558</v>
      </c>
      <c r="D213">
        <v>10.4</v>
      </c>
      <c r="E213">
        <v>14.6</v>
      </c>
      <c r="F213">
        <v>0</v>
      </c>
      <c r="G213">
        <v>9.9</v>
      </c>
      <c r="H213">
        <v>0.29499999999999998</v>
      </c>
      <c r="I213">
        <v>3.1</v>
      </c>
      <c r="J213" t="s">
        <v>160</v>
      </c>
      <c r="K213">
        <v>3.6</v>
      </c>
      <c r="L213" t="s">
        <v>156</v>
      </c>
      <c r="M213" s="70">
        <v>0.4259722222222222</v>
      </c>
      <c r="N213">
        <v>5.7</v>
      </c>
      <c r="O213" t="s">
        <v>160</v>
      </c>
      <c r="P213" s="70">
        <v>0.42586805555555557</v>
      </c>
      <c r="Q213">
        <v>4.4000000000000004</v>
      </c>
      <c r="R213" t="s">
        <v>156</v>
      </c>
      <c r="S213">
        <v>0.9</v>
      </c>
      <c r="T213">
        <v>41.5</v>
      </c>
      <c r="U213">
        <v>944</v>
      </c>
      <c r="V213">
        <v>561909</v>
      </c>
      <c r="W213">
        <v>937</v>
      </c>
      <c r="X213">
        <v>0.55100000000000005</v>
      </c>
      <c r="Y213">
        <v>18.54</v>
      </c>
      <c r="Z213" s="11">
        <f t="shared" si="521"/>
        <v>177</v>
      </c>
      <c r="AA213" s="11">
        <f t="shared" si="522"/>
        <v>10</v>
      </c>
      <c r="AB213" s="53">
        <f t="shared" si="523"/>
        <v>0.21869016974934966</v>
      </c>
      <c r="AC213" s="61" t="s">
        <v>204</v>
      </c>
    </row>
    <row r="214" spans="1:46">
      <c r="A214" s="11">
        <v>214</v>
      </c>
      <c r="B214" s="69">
        <v>44594</v>
      </c>
      <c r="C214" s="70">
        <v>0.4375</v>
      </c>
      <c r="D214">
        <v>10.8</v>
      </c>
      <c r="E214">
        <v>14.6</v>
      </c>
      <c r="F214">
        <v>0</v>
      </c>
      <c r="G214">
        <v>10.1</v>
      </c>
      <c r="H214">
        <v>0.30499999999999999</v>
      </c>
      <c r="I214">
        <v>3.5</v>
      </c>
      <c r="J214" t="s">
        <v>156</v>
      </c>
      <c r="K214">
        <v>3.6</v>
      </c>
      <c r="L214" t="s">
        <v>156</v>
      </c>
      <c r="M214" s="70">
        <v>0.43586805555555558</v>
      </c>
      <c r="N214">
        <v>5.9</v>
      </c>
      <c r="O214" t="s">
        <v>153</v>
      </c>
      <c r="P214" s="70">
        <v>0.43267361111111113</v>
      </c>
      <c r="Q214">
        <v>3</v>
      </c>
      <c r="R214" t="s">
        <v>160</v>
      </c>
      <c r="S214">
        <v>0.8</v>
      </c>
      <c r="T214">
        <v>42.1</v>
      </c>
      <c r="U214">
        <v>982</v>
      </c>
      <c r="V214">
        <v>581817</v>
      </c>
      <c r="W214">
        <v>970</v>
      </c>
      <c r="X214">
        <v>0.55100000000000005</v>
      </c>
      <c r="Y214">
        <v>18.47</v>
      </c>
      <c r="Z214" s="11">
        <f t="shared" si="521"/>
        <v>183</v>
      </c>
      <c r="AA214" s="11">
        <f t="shared" si="522"/>
        <v>10</v>
      </c>
      <c r="AB214" s="53">
        <f t="shared" si="523"/>
        <v>0.21869016974934966</v>
      </c>
      <c r="AC214" s="61" t="s">
        <v>204</v>
      </c>
    </row>
    <row r="215" spans="1:46">
      <c r="A215" s="11">
        <v>215</v>
      </c>
      <c r="B215" s="69">
        <v>44594</v>
      </c>
      <c r="C215" s="70">
        <v>0.44444444444444442</v>
      </c>
      <c r="D215">
        <v>11.1</v>
      </c>
      <c r="E215">
        <v>14.6</v>
      </c>
      <c r="F215">
        <v>0</v>
      </c>
      <c r="G215">
        <v>10.1</v>
      </c>
      <c r="H215">
        <v>0.315</v>
      </c>
      <c r="I215">
        <v>3.7</v>
      </c>
      <c r="J215" t="s">
        <v>160</v>
      </c>
      <c r="K215">
        <v>3.7</v>
      </c>
      <c r="L215" t="s">
        <v>160</v>
      </c>
      <c r="M215" s="70">
        <v>0.4435763888888889</v>
      </c>
      <c r="N215">
        <v>6.2</v>
      </c>
      <c r="O215" t="s">
        <v>160</v>
      </c>
      <c r="P215" s="70">
        <v>0.4395486111111111</v>
      </c>
      <c r="Q215">
        <v>3.8</v>
      </c>
      <c r="R215" t="s">
        <v>160</v>
      </c>
      <c r="S215">
        <v>0.8</v>
      </c>
      <c r="T215">
        <v>39.799999999999997</v>
      </c>
      <c r="U215">
        <v>979</v>
      </c>
      <c r="V215">
        <v>605283</v>
      </c>
      <c r="W215">
        <v>1009</v>
      </c>
      <c r="X215">
        <v>0.55100000000000005</v>
      </c>
      <c r="Y215">
        <v>18.510000000000002</v>
      </c>
      <c r="Z215" s="11">
        <f t="shared" si="521"/>
        <v>189.00000000000003</v>
      </c>
      <c r="AA215" s="11">
        <f t="shared" si="522"/>
        <v>10</v>
      </c>
      <c r="AB215" s="53">
        <f t="shared" si="523"/>
        <v>0.21869016974934966</v>
      </c>
      <c r="AC215" s="61" t="s">
        <v>204</v>
      </c>
    </row>
    <row r="216" spans="1:46">
      <c r="A216" s="11">
        <v>216</v>
      </c>
      <c r="B216" s="69">
        <v>44594</v>
      </c>
      <c r="C216" s="70">
        <v>0.4513888888888889</v>
      </c>
      <c r="D216">
        <v>11.4</v>
      </c>
      <c r="E216">
        <v>14.6</v>
      </c>
      <c r="F216">
        <v>0</v>
      </c>
      <c r="G216">
        <v>10</v>
      </c>
      <c r="H216">
        <v>0.309</v>
      </c>
      <c r="I216">
        <v>3.9</v>
      </c>
      <c r="J216" t="s">
        <v>160</v>
      </c>
      <c r="K216">
        <v>3.9</v>
      </c>
      <c r="L216" t="s">
        <v>160</v>
      </c>
      <c r="M216" s="70">
        <v>0.45019675925925928</v>
      </c>
      <c r="N216">
        <v>6</v>
      </c>
      <c r="O216" t="s">
        <v>156</v>
      </c>
      <c r="P216" s="70">
        <v>0.44609953703703703</v>
      </c>
      <c r="Q216">
        <v>3.1</v>
      </c>
      <c r="R216" t="s">
        <v>160</v>
      </c>
      <c r="S216">
        <v>0.8</v>
      </c>
      <c r="T216">
        <v>40.700000000000003</v>
      </c>
      <c r="U216">
        <v>863</v>
      </c>
      <c r="V216">
        <v>598384</v>
      </c>
      <c r="W216">
        <v>997</v>
      </c>
      <c r="X216">
        <v>0.55100000000000005</v>
      </c>
      <c r="Y216">
        <v>18.489999999999998</v>
      </c>
      <c r="Z216" s="11">
        <f t="shared" si="521"/>
        <v>185.4</v>
      </c>
      <c r="AA216" s="11">
        <f t="shared" si="522"/>
        <v>10</v>
      </c>
      <c r="AB216" s="53">
        <f t="shared" si="523"/>
        <v>0.21869016974934966</v>
      </c>
      <c r="AC216" s="61" t="s">
        <v>204</v>
      </c>
    </row>
    <row r="217" spans="1:46">
      <c r="A217" s="11">
        <v>217</v>
      </c>
      <c r="B217" s="69">
        <v>44594</v>
      </c>
      <c r="C217" s="70">
        <v>0.45833333333333331</v>
      </c>
      <c r="D217">
        <v>11.7</v>
      </c>
      <c r="E217">
        <v>14.1</v>
      </c>
      <c r="F217">
        <v>0</v>
      </c>
      <c r="G217">
        <v>10</v>
      </c>
      <c r="H217">
        <v>0.26700000000000002</v>
      </c>
      <c r="I217">
        <v>3.2</v>
      </c>
      <c r="J217" t="s">
        <v>160</v>
      </c>
      <c r="K217">
        <v>3.9</v>
      </c>
      <c r="L217" t="s">
        <v>160</v>
      </c>
      <c r="M217" s="70">
        <v>0.45140046296296293</v>
      </c>
      <c r="N217">
        <v>6.5</v>
      </c>
      <c r="O217" t="s">
        <v>156</v>
      </c>
      <c r="P217" s="70">
        <v>0.45605324074074072</v>
      </c>
      <c r="Q217">
        <v>3.8</v>
      </c>
      <c r="R217" t="s">
        <v>153</v>
      </c>
      <c r="S217">
        <v>1.2</v>
      </c>
      <c r="T217">
        <v>41.7</v>
      </c>
      <c r="U217">
        <v>814</v>
      </c>
      <c r="V217">
        <v>535003</v>
      </c>
      <c r="W217">
        <v>892</v>
      </c>
      <c r="X217">
        <v>0.55100000000000005</v>
      </c>
      <c r="Y217">
        <v>18.48</v>
      </c>
      <c r="Z217" s="11">
        <f t="shared" si="521"/>
        <v>160.20000000000002</v>
      </c>
      <c r="AA217" s="11">
        <f t="shared" si="522"/>
        <v>10</v>
      </c>
      <c r="AB217" s="53">
        <f t="shared" si="523"/>
        <v>0.21869016974934966</v>
      </c>
      <c r="AC217" s="61" t="s">
        <v>204</v>
      </c>
      <c r="AE217" s="11">
        <f t="shared" ref="AE217" si="556">SUM(F217:F222)</f>
        <v>0</v>
      </c>
      <c r="AF217" s="11">
        <f t="shared" ref="AF217" si="557">AVERAGE(AB217:AB222)</f>
        <v>0.21851512700477471</v>
      </c>
      <c r="AG217" s="11">
        <f t="shared" ref="AG217" si="558">AVERAGE(G217:G222)</f>
        <v>9.7666666666666675</v>
      </c>
      <c r="AH217" s="11" t="e">
        <f t="shared" ref="AH217" si="559">AVERAGE(AC217:AC222)</f>
        <v>#DIV/0!</v>
      </c>
      <c r="AI217" s="11">
        <f t="shared" ref="AI217" si="560">AVERAGE(T217:T222)</f>
        <v>40.25</v>
      </c>
      <c r="AJ217" s="11">
        <f t="shared" ref="AJ217" si="561">SUMIF(H217:H222,"&gt;0",H217:H222)</f>
        <v>1.5980000000000001</v>
      </c>
      <c r="AK217" s="17">
        <f t="shared" ref="AK217" si="562">SUM(AA217:AA222)/60</f>
        <v>0.83333333333333337</v>
      </c>
      <c r="AL217" s="17">
        <f t="shared" ref="AL217" si="563">SUM(V217:V222)</f>
        <v>3191301</v>
      </c>
      <c r="AM217" s="17">
        <f t="shared" ref="AM217" si="564">AVERAGE(W217:W222)</f>
        <v>886.5</v>
      </c>
      <c r="AN217" s="11">
        <f t="shared" ref="AN217" si="565">AVERAGE(I217:I222)</f>
        <v>3.6333333333333333</v>
      </c>
      <c r="AO217" s="11">
        <f t="shared" ref="AO217" si="566">MAX(K217:K222)</f>
        <v>4.0999999999999996</v>
      </c>
      <c r="AP217" s="13" t="str">
        <f t="shared" ref="AP217" ca="1" si="567">INDIRECT(ADDRESS(MATCH(AO217,K217:K222,0)+A217-1,12))</f>
        <v>SW</v>
      </c>
      <c r="AQ217" s="13">
        <f t="shared" ref="AQ217" ca="1" si="568">INDIRECT(ADDRESS(MATCH(AO217,K217:K222,0)+A217-1,13))</f>
        <v>0.47138888888888886</v>
      </c>
      <c r="AR217" s="11">
        <f t="shared" ref="AR217" si="569">MAX(N217:N222)</f>
        <v>7.3</v>
      </c>
      <c r="AS217" s="13" t="str">
        <f t="shared" ref="AS217" ca="1" si="570">INDIRECT(ADDRESS(MATCH(AR217,N217:N222,0)+A217-1,15))</f>
        <v>WSW</v>
      </c>
      <c r="AT217" s="13">
        <f t="shared" ref="AT217" ca="1" si="571">INDIRECT(ADDRESS(MATCH(AR217,N217:N222,0)+A217-1,16))</f>
        <v>0.47614583333333332</v>
      </c>
    </row>
    <row r="218" spans="1:46">
      <c r="A218" s="11">
        <v>218</v>
      </c>
      <c r="B218" s="69">
        <v>44594</v>
      </c>
      <c r="C218" s="70">
        <v>0.46527777777777773</v>
      </c>
      <c r="D218">
        <v>11.9</v>
      </c>
      <c r="E218">
        <v>14.2</v>
      </c>
      <c r="F218">
        <v>0</v>
      </c>
      <c r="G218">
        <v>10</v>
      </c>
      <c r="H218">
        <v>0.28499999999999998</v>
      </c>
      <c r="I218">
        <v>3.7</v>
      </c>
      <c r="J218" t="s">
        <v>156</v>
      </c>
      <c r="K218">
        <v>3.7</v>
      </c>
      <c r="L218" t="s">
        <v>156</v>
      </c>
      <c r="M218" s="70">
        <v>0.46527777777777773</v>
      </c>
      <c r="N218">
        <v>6.3</v>
      </c>
      <c r="O218" t="s">
        <v>161</v>
      </c>
      <c r="P218" s="70">
        <v>0.46254629629629629</v>
      </c>
      <c r="Q218">
        <v>4.2</v>
      </c>
      <c r="R218" t="s">
        <v>156</v>
      </c>
      <c r="S218">
        <v>1</v>
      </c>
      <c r="T218">
        <v>40</v>
      </c>
      <c r="U218">
        <v>1115</v>
      </c>
      <c r="V218">
        <v>563416</v>
      </c>
      <c r="W218">
        <v>939</v>
      </c>
      <c r="X218">
        <v>0.55100000000000005</v>
      </c>
      <c r="Y218">
        <v>18.46</v>
      </c>
      <c r="Z218" s="11">
        <f t="shared" si="521"/>
        <v>171</v>
      </c>
      <c r="AA218" s="11">
        <f t="shared" si="522"/>
        <v>10</v>
      </c>
      <c r="AB218" s="53">
        <f t="shared" si="523"/>
        <v>0.21869016974934966</v>
      </c>
      <c r="AC218" s="61" t="s">
        <v>204</v>
      </c>
    </row>
    <row r="219" spans="1:46">
      <c r="A219" s="11">
        <v>219</v>
      </c>
      <c r="B219" s="69">
        <v>44594</v>
      </c>
      <c r="C219" s="70">
        <v>0.47222222222222227</v>
      </c>
      <c r="D219">
        <v>12</v>
      </c>
      <c r="E219">
        <v>14.1</v>
      </c>
      <c r="F219">
        <v>0</v>
      </c>
      <c r="G219">
        <v>9.6</v>
      </c>
      <c r="H219">
        <v>0.19900000000000001</v>
      </c>
      <c r="I219">
        <v>3.9</v>
      </c>
      <c r="J219" t="s">
        <v>160</v>
      </c>
      <c r="K219">
        <v>4.0999999999999996</v>
      </c>
      <c r="L219" t="s">
        <v>160</v>
      </c>
      <c r="M219" s="70">
        <v>0.47138888888888886</v>
      </c>
      <c r="N219">
        <v>7.1</v>
      </c>
      <c r="O219" t="s">
        <v>156</v>
      </c>
      <c r="P219" s="70">
        <v>0.46673611111111107</v>
      </c>
      <c r="Q219">
        <v>5.0999999999999996</v>
      </c>
      <c r="R219" t="s">
        <v>160</v>
      </c>
      <c r="S219">
        <v>0.9</v>
      </c>
      <c r="T219">
        <v>41.4</v>
      </c>
      <c r="U219">
        <v>675</v>
      </c>
      <c r="V219">
        <v>408234</v>
      </c>
      <c r="W219">
        <v>680</v>
      </c>
      <c r="X219">
        <v>0.55100000000000005</v>
      </c>
      <c r="Y219">
        <v>18.440000000000001</v>
      </c>
      <c r="Z219" s="11">
        <f t="shared" si="521"/>
        <v>119.4</v>
      </c>
      <c r="AA219" s="11">
        <f t="shared" si="522"/>
        <v>0</v>
      </c>
      <c r="AB219" s="53">
        <f t="shared" si="523"/>
        <v>0.21869016974934966</v>
      </c>
      <c r="AC219" s="61" t="s">
        <v>204</v>
      </c>
    </row>
    <row r="220" spans="1:46">
      <c r="A220" s="11">
        <v>220</v>
      </c>
      <c r="B220" s="69">
        <v>44594</v>
      </c>
      <c r="C220" s="70">
        <v>0.47916666666666669</v>
      </c>
      <c r="D220">
        <v>11.9</v>
      </c>
      <c r="E220">
        <v>14.1</v>
      </c>
      <c r="F220">
        <v>0</v>
      </c>
      <c r="G220">
        <v>9.3000000000000007</v>
      </c>
      <c r="H220">
        <v>0.255</v>
      </c>
      <c r="I220">
        <v>4</v>
      </c>
      <c r="J220" t="s">
        <v>161</v>
      </c>
      <c r="K220">
        <v>4</v>
      </c>
      <c r="L220" t="s">
        <v>161</v>
      </c>
      <c r="M220" s="70">
        <v>0.47773148148148148</v>
      </c>
      <c r="N220">
        <v>7.3</v>
      </c>
      <c r="O220" t="s">
        <v>161</v>
      </c>
      <c r="P220" s="70">
        <v>0.47614583333333332</v>
      </c>
      <c r="Q220">
        <v>2.8</v>
      </c>
      <c r="R220" t="s">
        <v>161</v>
      </c>
      <c r="S220">
        <v>1</v>
      </c>
      <c r="T220">
        <v>41.2</v>
      </c>
      <c r="U220">
        <v>714</v>
      </c>
      <c r="V220">
        <v>510448</v>
      </c>
      <c r="W220">
        <v>851</v>
      </c>
      <c r="X220">
        <v>0.55000000000000004</v>
      </c>
      <c r="Y220">
        <v>18.46</v>
      </c>
      <c r="Z220" s="11">
        <f t="shared" si="521"/>
        <v>153.00000000000003</v>
      </c>
      <c r="AA220" s="11">
        <f t="shared" si="522"/>
        <v>10</v>
      </c>
      <c r="AB220" s="53">
        <f t="shared" si="523"/>
        <v>0.2181650415156248</v>
      </c>
      <c r="AC220" s="61" t="s">
        <v>204</v>
      </c>
    </row>
    <row r="221" spans="1:46">
      <c r="A221" s="11">
        <v>221</v>
      </c>
      <c r="B221" s="69">
        <v>44594</v>
      </c>
      <c r="C221" s="70">
        <v>0.4861111111111111</v>
      </c>
      <c r="D221">
        <v>11.8</v>
      </c>
      <c r="E221">
        <v>14.1</v>
      </c>
      <c r="F221">
        <v>0</v>
      </c>
      <c r="G221">
        <v>9.6999999999999993</v>
      </c>
      <c r="H221">
        <v>0.28899999999999998</v>
      </c>
      <c r="I221">
        <v>3.2</v>
      </c>
      <c r="J221" t="s">
        <v>160</v>
      </c>
      <c r="K221">
        <v>4</v>
      </c>
      <c r="L221" t="s">
        <v>160</v>
      </c>
      <c r="M221" s="70">
        <v>0.48123842592592592</v>
      </c>
      <c r="N221">
        <v>6.3</v>
      </c>
      <c r="O221" t="s">
        <v>156</v>
      </c>
      <c r="P221" s="70">
        <v>0.47989583333333335</v>
      </c>
      <c r="Q221">
        <v>1.8</v>
      </c>
      <c r="R221" t="s">
        <v>160</v>
      </c>
      <c r="S221">
        <v>0.9</v>
      </c>
      <c r="T221">
        <v>39.200000000000003</v>
      </c>
      <c r="U221">
        <v>1187</v>
      </c>
      <c r="V221">
        <v>572418</v>
      </c>
      <c r="W221">
        <v>954</v>
      </c>
      <c r="X221">
        <v>0.55000000000000004</v>
      </c>
      <c r="Y221">
        <v>18.45</v>
      </c>
      <c r="Z221" s="11">
        <f t="shared" si="521"/>
        <v>173.4</v>
      </c>
      <c r="AA221" s="11">
        <f t="shared" si="522"/>
        <v>10</v>
      </c>
      <c r="AB221" s="53">
        <f t="shared" si="523"/>
        <v>0.2181650415156248</v>
      </c>
      <c r="AC221" s="61" t="s">
        <v>204</v>
      </c>
    </row>
    <row r="222" spans="1:46">
      <c r="A222" s="11">
        <v>222</v>
      </c>
      <c r="B222" s="69">
        <v>44594</v>
      </c>
      <c r="C222" s="70">
        <v>0.49305555555555558</v>
      </c>
      <c r="D222">
        <v>11.8</v>
      </c>
      <c r="E222">
        <v>14.2</v>
      </c>
      <c r="F222">
        <v>0</v>
      </c>
      <c r="G222">
        <v>10</v>
      </c>
      <c r="H222">
        <v>0.30299999999999999</v>
      </c>
      <c r="I222">
        <v>3.8</v>
      </c>
      <c r="J222" t="s">
        <v>161</v>
      </c>
      <c r="K222">
        <v>3.8</v>
      </c>
      <c r="L222" t="s">
        <v>161</v>
      </c>
      <c r="M222" s="70">
        <v>0.49305555555555558</v>
      </c>
      <c r="N222">
        <v>6.3</v>
      </c>
      <c r="O222" t="s">
        <v>161</v>
      </c>
      <c r="P222" s="70">
        <v>0.49049768518518522</v>
      </c>
      <c r="Q222">
        <v>3.4</v>
      </c>
      <c r="R222" t="s">
        <v>154</v>
      </c>
      <c r="S222">
        <v>1.1000000000000001</v>
      </c>
      <c r="T222">
        <v>38</v>
      </c>
      <c r="U222">
        <v>873</v>
      </c>
      <c r="V222">
        <v>601782</v>
      </c>
      <c r="W222">
        <v>1003</v>
      </c>
      <c r="X222">
        <v>0.55100000000000005</v>
      </c>
      <c r="Y222">
        <v>18.43</v>
      </c>
      <c r="Z222" s="11">
        <f t="shared" si="521"/>
        <v>181.79999999999998</v>
      </c>
      <c r="AA222" s="11">
        <f t="shared" si="522"/>
        <v>10</v>
      </c>
      <c r="AB222" s="53">
        <f t="shared" si="523"/>
        <v>0.21869016974934966</v>
      </c>
      <c r="AC222" s="61" t="s">
        <v>204</v>
      </c>
    </row>
    <row r="223" spans="1:46">
      <c r="A223" s="11">
        <v>223</v>
      </c>
      <c r="B223" s="69">
        <v>44594</v>
      </c>
      <c r="C223" s="70">
        <v>0.5</v>
      </c>
      <c r="D223">
        <v>11.9</v>
      </c>
      <c r="E223">
        <v>14.1</v>
      </c>
      <c r="F223">
        <v>0</v>
      </c>
      <c r="G223">
        <v>10.199999999999999</v>
      </c>
      <c r="H223">
        <v>0.29799999999999999</v>
      </c>
      <c r="I223">
        <v>3.4</v>
      </c>
      <c r="J223" t="s">
        <v>160</v>
      </c>
      <c r="K223">
        <v>4</v>
      </c>
      <c r="L223" t="s">
        <v>161</v>
      </c>
      <c r="M223" s="70">
        <v>0.49603009259259262</v>
      </c>
      <c r="N223">
        <v>5.5</v>
      </c>
      <c r="O223" t="s">
        <v>160</v>
      </c>
      <c r="P223" s="70">
        <v>0.49500000000000005</v>
      </c>
      <c r="Q223">
        <v>2</v>
      </c>
      <c r="R223" t="s">
        <v>160</v>
      </c>
      <c r="S223">
        <v>0.8</v>
      </c>
      <c r="T223">
        <v>39</v>
      </c>
      <c r="U223">
        <v>1070</v>
      </c>
      <c r="V223">
        <v>586413</v>
      </c>
      <c r="W223">
        <v>977</v>
      </c>
      <c r="X223">
        <v>0.55000000000000004</v>
      </c>
      <c r="Y223">
        <v>18.399999999999999</v>
      </c>
      <c r="Z223" s="11">
        <f t="shared" si="521"/>
        <v>178.8</v>
      </c>
      <c r="AA223" s="11">
        <f t="shared" si="522"/>
        <v>10</v>
      </c>
      <c r="AB223" s="53">
        <f t="shared" si="523"/>
        <v>0.2181650415156248</v>
      </c>
      <c r="AC223" s="61" t="s">
        <v>204</v>
      </c>
      <c r="AE223" s="11">
        <f t="shared" ref="AE223" si="572">SUM(F223:F228)</f>
        <v>0</v>
      </c>
      <c r="AF223" s="11">
        <f t="shared" ref="AF223" si="573">AVERAGE(AB223:AB228)</f>
        <v>0.2181650415156248</v>
      </c>
      <c r="AG223" s="11">
        <f t="shared" ref="AG223" si="574">AVERAGE(G223:G228)</f>
        <v>10.883333333333333</v>
      </c>
      <c r="AH223" s="11" t="e">
        <f t="shared" ref="AH223" si="575">AVERAGE(AC223:AC228)</f>
        <v>#DIV/0!</v>
      </c>
      <c r="AI223" s="11">
        <f t="shared" ref="AI223" si="576">AVERAGE(T223:T228)</f>
        <v>38.299999999999997</v>
      </c>
      <c r="AJ223" s="11">
        <f t="shared" ref="AJ223" si="577">SUMIF(H223:H228,"&gt;0",H223:H228)</f>
        <v>1.9849999999999999</v>
      </c>
      <c r="AK223" s="17">
        <f t="shared" ref="AK223" si="578">SUM(AA223:AA228)/60</f>
        <v>1</v>
      </c>
      <c r="AL223" s="17">
        <f t="shared" ref="AL223" si="579">SUM(V223:V228)</f>
        <v>3886508</v>
      </c>
      <c r="AM223" s="17">
        <f t="shared" ref="AM223" si="580">AVERAGE(W223:W228)</f>
        <v>1079.5</v>
      </c>
      <c r="AN223" s="11">
        <f t="shared" ref="AN223" si="581">AVERAGE(I223:I228)</f>
        <v>3.7666666666666662</v>
      </c>
      <c r="AO223" s="11">
        <f t="shared" ref="AO223" si="582">MAX(K223:K228)</f>
        <v>4.3</v>
      </c>
      <c r="AP223" s="13" t="str">
        <f t="shared" ref="AP223" ca="1" si="583">INDIRECT(ADDRESS(MATCH(AO223,K223:K228,0)+A223-1,12))</f>
        <v>SSW</v>
      </c>
      <c r="AQ223" s="13">
        <f t="shared" ref="AQ223" ca="1" si="584">INDIRECT(ADDRESS(MATCH(AO223,K223:K228,0)+A223-1,13))</f>
        <v>0.53300925925925924</v>
      </c>
      <c r="AR223" s="11">
        <f t="shared" ref="AR223" si="585">MAX(N223:N228)</f>
        <v>7.7</v>
      </c>
      <c r="AS223" s="13" t="str">
        <f t="shared" ref="AS223" ca="1" si="586">INDIRECT(ADDRESS(MATCH(AR223,N223:N228,0)+A223-1,15))</f>
        <v>SW</v>
      </c>
      <c r="AT223" s="13">
        <f t="shared" ref="AT223" ca="1" si="587">INDIRECT(ADDRESS(MATCH(AR223,N223:N228,0)+A223-1,16))</f>
        <v>0.53238425925925925</v>
      </c>
    </row>
    <row r="224" spans="1:46">
      <c r="A224" s="11">
        <v>224</v>
      </c>
      <c r="B224" s="69">
        <v>44594</v>
      </c>
      <c r="C224" s="70">
        <v>0.50694444444444442</v>
      </c>
      <c r="D224">
        <v>12.1</v>
      </c>
      <c r="E224">
        <v>14.1</v>
      </c>
      <c r="F224">
        <v>0</v>
      </c>
      <c r="G224">
        <v>11</v>
      </c>
      <c r="H224">
        <v>0.376</v>
      </c>
      <c r="I224">
        <v>3.5</v>
      </c>
      <c r="J224" t="s">
        <v>160</v>
      </c>
      <c r="K224">
        <v>3.5</v>
      </c>
      <c r="L224" t="s">
        <v>160</v>
      </c>
      <c r="M224" s="70">
        <v>0.50453703703703701</v>
      </c>
      <c r="N224">
        <v>6.8</v>
      </c>
      <c r="O224" t="s">
        <v>153</v>
      </c>
      <c r="P224" s="70">
        <v>0.5022106481481482</v>
      </c>
      <c r="Q224">
        <v>3.5</v>
      </c>
      <c r="R224" t="s">
        <v>160</v>
      </c>
      <c r="S224">
        <v>1.1000000000000001</v>
      </c>
      <c r="T224">
        <v>37.1</v>
      </c>
      <c r="U224">
        <v>1297</v>
      </c>
      <c r="V224">
        <v>729573</v>
      </c>
      <c r="W224">
        <v>1216</v>
      </c>
      <c r="X224">
        <v>0.55000000000000004</v>
      </c>
      <c r="Y224">
        <v>18.399999999999999</v>
      </c>
      <c r="Z224" s="11">
        <f t="shared" si="521"/>
        <v>225.60000000000002</v>
      </c>
      <c r="AA224" s="11">
        <f t="shared" si="522"/>
        <v>10</v>
      </c>
      <c r="AB224" s="53">
        <f t="shared" si="523"/>
        <v>0.2181650415156248</v>
      </c>
      <c r="AC224" s="61" t="s">
        <v>204</v>
      </c>
    </row>
    <row r="225" spans="1:46">
      <c r="A225" s="11">
        <v>225</v>
      </c>
      <c r="B225" s="69">
        <v>44594</v>
      </c>
      <c r="C225" s="70">
        <v>0.51388888888888895</v>
      </c>
      <c r="D225">
        <v>12.2</v>
      </c>
      <c r="E225">
        <v>14.1</v>
      </c>
      <c r="F225">
        <v>0</v>
      </c>
      <c r="G225">
        <v>11.3</v>
      </c>
      <c r="H225">
        <v>0.33200000000000002</v>
      </c>
      <c r="I225">
        <v>3.8</v>
      </c>
      <c r="J225" t="s">
        <v>160</v>
      </c>
      <c r="K225">
        <v>3.8</v>
      </c>
      <c r="L225" t="s">
        <v>160</v>
      </c>
      <c r="M225" s="70">
        <v>0.51388888888888895</v>
      </c>
      <c r="N225">
        <v>6.3</v>
      </c>
      <c r="O225" t="s">
        <v>156</v>
      </c>
      <c r="P225" s="70">
        <v>0.51107638888888884</v>
      </c>
      <c r="Q225">
        <v>5.3</v>
      </c>
      <c r="R225" t="s">
        <v>160</v>
      </c>
      <c r="S225">
        <v>1</v>
      </c>
      <c r="T225">
        <v>36.9</v>
      </c>
      <c r="U225">
        <v>1085</v>
      </c>
      <c r="V225">
        <v>652782</v>
      </c>
      <c r="W225">
        <v>1088</v>
      </c>
      <c r="X225">
        <v>0.55000000000000004</v>
      </c>
      <c r="Y225">
        <v>18.37</v>
      </c>
      <c r="Z225" s="11">
        <f t="shared" si="521"/>
        <v>199.2</v>
      </c>
      <c r="AA225" s="11">
        <f t="shared" si="522"/>
        <v>10</v>
      </c>
      <c r="AB225" s="53">
        <f t="shared" si="523"/>
        <v>0.2181650415156248</v>
      </c>
      <c r="AC225" s="61" t="s">
        <v>204</v>
      </c>
    </row>
    <row r="226" spans="1:46">
      <c r="A226" s="11">
        <v>226</v>
      </c>
      <c r="B226" s="69">
        <v>44594</v>
      </c>
      <c r="C226" s="70">
        <v>0.52083333333333337</v>
      </c>
      <c r="D226">
        <v>12.4</v>
      </c>
      <c r="E226">
        <v>14.1</v>
      </c>
      <c r="F226">
        <v>0</v>
      </c>
      <c r="G226">
        <v>10.9</v>
      </c>
      <c r="H226">
        <v>0.30499999999999999</v>
      </c>
      <c r="I226">
        <v>3.8</v>
      </c>
      <c r="J226" t="s">
        <v>156</v>
      </c>
      <c r="K226">
        <v>4</v>
      </c>
      <c r="L226" t="s">
        <v>160</v>
      </c>
      <c r="M226" s="70">
        <v>0.51452546296296298</v>
      </c>
      <c r="N226">
        <v>6.8</v>
      </c>
      <c r="O226" t="s">
        <v>160</v>
      </c>
      <c r="P226" s="70">
        <v>0.51416666666666666</v>
      </c>
      <c r="Q226">
        <v>3.7</v>
      </c>
      <c r="R226" t="s">
        <v>156</v>
      </c>
      <c r="S226">
        <v>1</v>
      </c>
      <c r="T226">
        <v>37.6</v>
      </c>
      <c r="U226">
        <v>1039</v>
      </c>
      <c r="V226">
        <v>600875</v>
      </c>
      <c r="W226">
        <v>1001</v>
      </c>
      <c r="X226">
        <v>0.55000000000000004</v>
      </c>
      <c r="Y226">
        <v>18.350000000000001</v>
      </c>
      <c r="Z226" s="11">
        <f t="shared" si="521"/>
        <v>183</v>
      </c>
      <c r="AA226" s="11">
        <f t="shared" si="522"/>
        <v>10</v>
      </c>
      <c r="AB226" s="53">
        <f t="shared" si="523"/>
        <v>0.2181650415156248</v>
      </c>
      <c r="AC226" s="61" t="s">
        <v>204</v>
      </c>
    </row>
    <row r="227" spans="1:46">
      <c r="A227" s="11">
        <v>227</v>
      </c>
      <c r="B227" s="69">
        <v>44594</v>
      </c>
      <c r="C227" s="70">
        <v>0.52777777777777779</v>
      </c>
      <c r="D227">
        <v>12.5</v>
      </c>
      <c r="E227">
        <v>14.1</v>
      </c>
      <c r="F227">
        <v>0</v>
      </c>
      <c r="G227">
        <v>10.8</v>
      </c>
      <c r="H227">
        <v>0.316</v>
      </c>
      <c r="I227">
        <v>3.9</v>
      </c>
      <c r="J227" t="s">
        <v>156</v>
      </c>
      <c r="K227">
        <v>3.9</v>
      </c>
      <c r="L227" t="s">
        <v>156</v>
      </c>
      <c r="M227" s="70">
        <v>0.52344907407407404</v>
      </c>
      <c r="N227">
        <v>6.5</v>
      </c>
      <c r="O227" t="s">
        <v>156</v>
      </c>
      <c r="P227" s="70">
        <v>0.52111111111111108</v>
      </c>
      <c r="Q227">
        <v>4.7</v>
      </c>
      <c r="R227" t="s">
        <v>156</v>
      </c>
      <c r="S227">
        <v>0.7</v>
      </c>
      <c r="T227">
        <v>40.299999999999997</v>
      </c>
      <c r="U227">
        <v>1106</v>
      </c>
      <c r="V227">
        <v>618998</v>
      </c>
      <c r="W227">
        <v>1032</v>
      </c>
      <c r="X227">
        <v>0.55000000000000004</v>
      </c>
      <c r="Y227">
        <v>18.34</v>
      </c>
      <c r="Z227" s="11">
        <f t="shared" si="521"/>
        <v>189.6</v>
      </c>
      <c r="AA227" s="11">
        <f t="shared" si="522"/>
        <v>10</v>
      </c>
      <c r="AB227" s="53">
        <f t="shared" si="523"/>
        <v>0.2181650415156248</v>
      </c>
      <c r="AC227" s="61" t="s">
        <v>204</v>
      </c>
    </row>
    <row r="228" spans="1:46">
      <c r="A228" s="11">
        <v>228</v>
      </c>
      <c r="B228" s="69">
        <v>44594</v>
      </c>
      <c r="C228" s="70">
        <v>0.53472222222222221</v>
      </c>
      <c r="D228">
        <v>12.5</v>
      </c>
      <c r="E228">
        <v>14.1</v>
      </c>
      <c r="F228">
        <v>0</v>
      </c>
      <c r="G228">
        <v>11.1</v>
      </c>
      <c r="H228">
        <v>0.35799999999999998</v>
      </c>
      <c r="I228">
        <v>4.2</v>
      </c>
      <c r="J228" t="s">
        <v>156</v>
      </c>
      <c r="K228">
        <v>4.3</v>
      </c>
      <c r="L228" t="s">
        <v>156</v>
      </c>
      <c r="M228" s="70">
        <v>0.53300925925925924</v>
      </c>
      <c r="N228">
        <v>7.7</v>
      </c>
      <c r="O228" t="s">
        <v>160</v>
      </c>
      <c r="P228" s="70">
        <v>0.53238425925925925</v>
      </c>
      <c r="Q228">
        <v>4.5</v>
      </c>
      <c r="R228" t="s">
        <v>160</v>
      </c>
      <c r="S228">
        <v>1.1000000000000001</v>
      </c>
      <c r="T228">
        <v>38.9</v>
      </c>
      <c r="U228">
        <v>812</v>
      </c>
      <c r="V228">
        <v>697867</v>
      </c>
      <c r="W228">
        <v>1163</v>
      </c>
      <c r="X228">
        <v>0.55000000000000004</v>
      </c>
      <c r="Y228">
        <v>18.309999999999999</v>
      </c>
      <c r="Z228" s="11">
        <f t="shared" si="521"/>
        <v>214.79999999999998</v>
      </c>
      <c r="AA228" s="11">
        <f t="shared" si="522"/>
        <v>10</v>
      </c>
      <c r="AB228" s="53">
        <f t="shared" si="523"/>
        <v>0.2181650415156248</v>
      </c>
      <c r="AC228" s="61" t="s">
        <v>204</v>
      </c>
    </row>
    <row r="229" spans="1:46">
      <c r="A229" s="11">
        <v>229</v>
      </c>
      <c r="B229" s="69">
        <v>44594</v>
      </c>
      <c r="C229" s="70">
        <v>0.54166666666666663</v>
      </c>
      <c r="D229">
        <v>12.5</v>
      </c>
      <c r="E229">
        <v>14.1</v>
      </c>
      <c r="F229">
        <v>0</v>
      </c>
      <c r="G229">
        <v>11</v>
      </c>
      <c r="H229">
        <v>0.313</v>
      </c>
      <c r="I229">
        <v>3.7</v>
      </c>
      <c r="J229" t="s">
        <v>160</v>
      </c>
      <c r="K229">
        <v>4.3</v>
      </c>
      <c r="L229" t="s">
        <v>156</v>
      </c>
      <c r="M229" s="70">
        <v>0.53606481481481483</v>
      </c>
      <c r="N229">
        <v>6.4</v>
      </c>
      <c r="O229" t="s">
        <v>159</v>
      </c>
      <c r="P229" s="70">
        <v>0.53969907407407403</v>
      </c>
      <c r="Q229">
        <v>2.7</v>
      </c>
      <c r="R229" t="s">
        <v>160</v>
      </c>
      <c r="S229">
        <v>0.9</v>
      </c>
      <c r="T229">
        <v>40.4</v>
      </c>
      <c r="U229">
        <v>1005</v>
      </c>
      <c r="V229">
        <v>611618</v>
      </c>
      <c r="W229">
        <v>1019</v>
      </c>
      <c r="X229">
        <v>0.55000000000000004</v>
      </c>
      <c r="Y229">
        <v>18.29</v>
      </c>
      <c r="Z229" s="11">
        <f t="shared" si="521"/>
        <v>187.8</v>
      </c>
      <c r="AA229" s="11">
        <f t="shared" si="522"/>
        <v>10</v>
      </c>
      <c r="AB229" s="53">
        <f t="shared" si="523"/>
        <v>0.2181650415156248</v>
      </c>
      <c r="AC229" s="61" t="s">
        <v>204</v>
      </c>
      <c r="AE229" s="11">
        <f t="shared" ref="AE229" si="588">SUM(F229:F234)</f>
        <v>0</v>
      </c>
      <c r="AF229" s="11">
        <f t="shared" ref="AF229" si="589">AVERAGE(AB229:AB234)</f>
        <v>0.2181650415156248</v>
      </c>
      <c r="AG229" s="11">
        <f t="shared" ref="AG229" si="590">AVERAGE(G229:G234)</f>
        <v>11.200000000000001</v>
      </c>
      <c r="AH229" s="11" t="e">
        <f t="shared" ref="AH229" si="591">AVERAGE(AC229:AC234)</f>
        <v>#DIV/0!</v>
      </c>
      <c r="AI229" s="11">
        <f t="shared" ref="AI229" si="592">AVERAGE(T229:T234)</f>
        <v>39.31666666666667</v>
      </c>
      <c r="AJ229" s="11">
        <f t="shared" ref="AJ229" si="593">SUMIF(H229:H234,"&gt;0",H229:H234)</f>
        <v>1.8319999999999999</v>
      </c>
      <c r="AK229" s="17">
        <f t="shared" ref="AK229" si="594">SUM(AA229:AA234)/60</f>
        <v>1</v>
      </c>
      <c r="AL229" s="17">
        <f t="shared" ref="AL229" si="595">SUM(V229:V234)</f>
        <v>3631210</v>
      </c>
      <c r="AM229" s="17">
        <f t="shared" ref="AM229" si="596">AVERAGE(W229:W234)</f>
        <v>1008.5</v>
      </c>
      <c r="AN229" s="11">
        <f t="shared" ref="AN229" si="597">AVERAGE(I229:I234)</f>
        <v>3.7333333333333329</v>
      </c>
      <c r="AO229" s="11">
        <f t="shared" ref="AO229" si="598">MAX(K229:K234)</f>
        <v>4.5</v>
      </c>
      <c r="AP229" s="13" t="str">
        <f t="shared" ref="AP229" ca="1" si="599">INDIRECT(ADDRESS(MATCH(AO229,K229:K234,0)+A229-1,12))</f>
        <v>WSW</v>
      </c>
      <c r="AQ229" s="13">
        <f t="shared" ref="AQ229" ca="1" si="600">INDIRECT(ADDRESS(MATCH(AO229,K229:K234,0)+A229-1,13))</f>
        <v>0.56381944444444443</v>
      </c>
      <c r="AR229" s="11">
        <f t="shared" ref="AR229" si="601">MAX(N229:N234)</f>
        <v>6.9</v>
      </c>
      <c r="AS229" s="13" t="str">
        <f t="shared" ref="AS229" ca="1" si="602">INDIRECT(ADDRESS(MATCH(AR229,N229:N234,0)+A229-1,15))</f>
        <v>WSW</v>
      </c>
      <c r="AT229" s="13">
        <f t="shared" ref="AT229" ca="1" si="603">INDIRECT(ADDRESS(MATCH(AR229,N229:N234,0)+A229-1,16))</f>
        <v>0.56171296296296302</v>
      </c>
    </row>
    <row r="230" spans="1:46">
      <c r="A230" s="11">
        <v>230</v>
      </c>
      <c r="B230" s="69">
        <v>44594</v>
      </c>
      <c r="C230" s="70">
        <v>0.54861111111111105</v>
      </c>
      <c r="D230">
        <v>12.6</v>
      </c>
      <c r="E230">
        <v>14.1</v>
      </c>
      <c r="F230">
        <v>0</v>
      </c>
      <c r="G230">
        <v>11.5</v>
      </c>
      <c r="H230">
        <v>0.32600000000000001</v>
      </c>
      <c r="I230">
        <v>3.2</v>
      </c>
      <c r="J230" t="s">
        <v>160</v>
      </c>
      <c r="K230">
        <v>3.7</v>
      </c>
      <c r="L230" t="s">
        <v>160</v>
      </c>
      <c r="M230" s="70">
        <v>0.54167824074074067</v>
      </c>
      <c r="N230">
        <v>6.6</v>
      </c>
      <c r="O230" t="s">
        <v>161</v>
      </c>
      <c r="P230" s="70">
        <v>0.54562500000000003</v>
      </c>
      <c r="Q230">
        <v>3.2</v>
      </c>
      <c r="R230" t="s">
        <v>156</v>
      </c>
      <c r="S230">
        <v>0.9</v>
      </c>
      <c r="T230">
        <v>40.200000000000003</v>
      </c>
      <c r="U230">
        <v>1202</v>
      </c>
      <c r="V230">
        <v>641517</v>
      </c>
      <c r="W230">
        <v>1069</v>
      </c>
      <c r="X230">
        <v>0.55000000000000004</v>
      </c>
      <c r="Y230">
        <v>18.28</v>
      </c>
      <c r="Z230" s="11">
        <f t="shared" si="521"/>
        <v>195.6</v>
      </c>
      <c r="AA230" s="11">
        <f t="shared" si="522"/>
        <v>10</v>
      </c>
      <c r="AB230" s="53">
        <f t="shared" si="523"/>
        <v>0.2181650415156248</v>
      </c>
      <c r="AC230" s="61" t="s">
        <v>204</v>
      </c>
    </row>
    <row r="231" spans="1:46">
      <c r="A231" s="11">
        <v>231</v>
      </c>
      <c r="B231" s="69">
        <v>44594</v>
      </c>
      <c r="C231" s="70">
        <v>0.55555555555555558</v>
      </c>
      <c r="D231">
        <v>12.7</v>
      </c>
      <c r="E231">
        <v>14</v>
      </c>
      <c r="F231">
        <v>0</v>
      </c>
      <c r="G231">
        <v>11.7</v>
      </c>
      <c r="H231">
        <v>0.31</v>
      </c>
      <c r="I231">
        <v>3.6</v>
      </c>
      <c r="J231" t="s">
        <v>160</v>
      </c>
      <c r="K231">
        <v>3.6</v>
      </c>
      <c r="L231" t="s">
        <v>160</v>
      </c>
      <c r="M231" s="70">
        <v>0.55541666666666667</v>
      </c>
      <c r="N231">
        <v>6.1</v>
      </c>
      <c r="O231" t="s">
        <v>161</v>
      </c>
      <c r="P231" s="70">
        <v>0.55380787037037038</v>
      </c>
      <c r="Q231">
        <v>3.3</v>
      </c>
      <c r="R231" t="s">
        <v>161</v>
      </c>
      <c r="S231">
        <v>1.1000000000000001</v>
      </c>
      <c r="T231">
        <v>36.9</v>
      </c>
      <c r="U231">
        <v>892</v>
      </c>
      <c r="V231">
        <v>621781</v>
      </c>
      <c r="W231">
        <v>1036</v>
      </c>
      <c r="X231">
        <v>0.55000000000000004</v>
      </c>
      <c r="Y231">
        <v>18.28</v>
      </c>
      <c r="Z231" s="11">
        <f t="shared" si="521"/>
        <v>186.00000000000003</v>
      </c>
      <c r="AA231" s="11">
        <f t="shared" si="522"/>
        <v>10</v>
      </c>
      <c r="AB231" s="53">
        <f t="shared" si="523"/>
        <v>0.2181650415156248</v>
      </c>
      <c r="AC231" s="61" t="s">
        <v>204</v>
      </c>
    </row>
    <row r="232" spans="1:46">
      <c r="A232" s="11">
        <v>232</v>
      </c>
      <c r="B232" s="69">
        <v>44594</v>
      </c>
      <c r="C232" s="70">
        <v>0.5625</v>
      </c>
      <c r="D232">
        <v>12.8</v>
      </c>
      <c r="E232">
        <v>14</v>
      </c>
      <c r="F232">
        <v>0</v>
      </c>
      <c r="G232">
        <v>11.4</v>
      </c>
      <c r="H232">
        <v>0.373</v>
      </c>
      <c r="I232">
        <v>4.4000000000000004</v>
      </c>
      <c r="J232" t="s">
        <v>161</v>
      </c>
      <c r="K232">
        <v>4.4000000000000004</v>
      </c>
      <c r="L232" t="s">
        <v>161</v>
      </c>
      <c r="M232" s="70">
        <v>0.5625</v>
      </c>
      <c r="N232">
        <v>6.9</v>
      </c>
      <c r="O232" t="s">
        <v>161</v>
      </c>
      <c r="P232" s="70">
        <v>0.56171296296296302</v>
      </c>
      <c r="Q232">
        <v>6.1</v>
      </c>
      <c r="R232" t="s">
        <v>161</v>
      </c>
      <c r="S232">
        <v>0.8</v>
      </c>
      <c r="T232">
        <v>35.799999999999997</v>
      </c>
      <c r="U232">
        <v>1256</v>
      </c>
      <c r="V232">
        <v>723134</v>
      </c>
      <c r="W232">
        <v>1205</v>
      </c>
      <c r="X232">
        <v>0.55000000000000004</v>
      </c>
      <c r="Y232">
        <v>18.23</v>
      </c>
      <c r="Z232" s="11">
        <f t="shared" si="521"/>
        <v>223.8</v>
      </c>
      <c r="AA232" s="11">
        <f t="shared" si="522"/>
        <v>10</v>
      </c>
      <c r="AB232" s="53">
        <f t="shared" si="523"/>
        <v>0.2181650415156248</v>
      </c>
      <c r="AC232" s="61" t="s">
        <v>204</v>
      </c>
    </row>
    <row r="233" spans="1:46">
      <c r="A233" s="11">
        <v>233</v>
      </c>
      <c r="B233" s="69">
        <v>44594</v>
      </c>
      <c r="C233" s="70">
        <v>0.56944444444444442</v>
      </c>
      <c r="D233">
        <v>12.9</v>
      </c>
      <c r="E233">
        <v>14</v>
      </c>
      <c r="F233">
        <v>0</v>
      </c>
      <c r="G233">
        <v>10.9</v>
      </c>
      <c r="H233">
        <v>0.25900000000000001</v>
      </c>
      <c r="I233">
        <v>4.0999999999999996</v>
      </c>
      <c r="J233" t="s">
        <v>160</v>
      </c>
      <c r="K233">
        <v>4.5</v>
      </c>
      <c r="L233" t="s">
        <v>161</v>
      </c>
      <c r="M233" s="70">
        <v>0.56381944444444443</v>
      </c>
      <c r="N233">
        <v>6.3</v>
      </c>
      <c r="O233" t="s">
        <v>160</v>
      </c>
      <c r="P233" s="70">
        <v>0.56577546296296299</v>
      </c>
      <c r="Q233">
        <v>3.3</v>
      </c>
      <c r="R233" t="s">
        <v>160</v>
      </c>
      <c r="S233">
        <v>0.9</v>
      </c>
      <c r="T233">
        <v>38.6</v>
      </c>
      <c r="U233">
        <v>709</v>
      </c>
      <c r="V233">
        <v>527374</v>
      </c>
      <c r="W233">
        <v>879</v>
      </c>
      <c r="X233">
        <v>0.55000000000000004</v>
      </c>
      <c r="Y233">
        <v>18.25</v>
      </c>
      <c r="Z233" s="11">
        <f t="shared" si="521"/>
        <v>155.4</v>
      </c>
      <c r="AA233" s="11">
        <f t="shared" si="522"/>
        <v>10</v>
      </c>
      <c r="AB233" s="53">
        <f t="shared" si="523"/>
        <v>0.2181650415156248</v>
      </c>
      <c r="AC233" s="61" t="s">
        <v>204</v>
      </c>
    </row>
    <row r="234" spans="1:46">
      <c r="A234" s="11">
        <v>234</v>
      </c>
      <c r="B234" s="69">
        <v>44594</v>
      </c>
      <c r="C234" s="70">
        <v>0.57638888888888895</v>
      </c>
      <c r="D234">
        <v>12.8</v>
      </c>
      <c r="E234">
        <v>14</v>
      </c>
      <c r="F234">
        <v>0</v>
      </c>
      <c r="G234">
        <v>10.7</v>
      </c>
      <c r="H234">
        <v>0.251</v>
      </c>
      <c r="I234">
        <v>3.4</v>
      </c>
      <c r="J234" t="s">
        <v>161</v>
      </c>
      <c r="K234">
        <v>4.2</v>
      </c>
      <c r="L234" t="s">
        <v>161</v>
      </c>
      <c r="M234" s="70">
        <v>0.57184027777777779</v>
      </c>
      <c r="N234">
        <v>6.8</v>
      </c>
      <c r="O234" t="s">
        <v>154</v>
      </c>
      <c r="P234" s="70">
        <v>0.57052083333333337</v>
      </c>
      <c r="Q234">
        <v>4</v>
      </c>
      <c r="R234" t="s">
        <v>153</v>
      </c>
      <c r="S234">
        <v>1.1000000000000001</v>
      </c>
      <c r="T234">
        <v>44</v>
      </c>
      <c r="U234">
        <v>1019</v>
      </c>
      <c r="V234">
        <v>505786</v>
      </c>
      <c r="W234">
        <v>843</v>
      </c>
      <c r="X234">
        <v>0.55000000000000004</v>
      </c>
      <c r="Y234">
        <v>18.21</v>
      </c>
      <c r="Z234" s="11">
        <f t="shared" si="521"/>
        <v>150.60000000000002</v>
      </c>
      <c r="AA234" s="11">
        <f t="shared" si="522"/>
        <v>10</v>
      </c>
      <c r="AB234" s="53">
        <f t="shared" si="523"/>
        <v>0.2181650415156248</v>
      </c>
      <c r="AC234" s="61" t="s">
        <v>204</v>
      </c>
    </row>
    <row r="235" spans="1:46">
      <c r="A235" s="11">
        <v>235</v>
      </c>
      <c r="B235" s="69">
        <v>44594</v>
      </c>
      <c r="C235" s="70">
        <v>0.58333333333333337</v>
      </c>
      <c r="D235">
        <v>12.8</v>
      </c>
      <c r="E235">
        <v>14.1</v>
      </c>
      <c r="F235">
        <v>0</v>
      </c>
      <c r="G235">
        <v>10.199999999999999</v>
      </c>
      <c r="H235">
        <v>0.17299999999999999</v>
      </c>
      <c r="I235">
        <v>4.0999999999999996</v>
      </c>
      <c r="J235" t="s">
        <v>156</v>
      </c>
      <c r="K235">
        <v>4.0999999999999996</v>
      </c>
      <c r="L235" t="s">
        <v>156</v>
      </c>
      <c r="M235" s="70">
        <v>0.58333333333333337</v>
      </c>
      <c r="N235">
        <v>7.3</v>
      </c>
      <c r="O235" t="s">
        <v>153</v>
      </c>
      <c r="P235" s="70">
        <v>0.5814583333333333</v>
      </c>
      <c r="Q235">
        <v>5.5</v>
      </c>
      <c r="R235" t="s">
        <v>156</v>
      </c>
      <c r="S235">
        <v>1.1000000000000001</v>
      </c>
      <c r="T235">
        <v>44.3</v>
      </c>
      <c r="U235">
        <v>563</v>
      </c>
      <c r="V235">
        <v>369590</v>
      </c>
      <c r="W235">
        <v>616</v>
      </c>
      <c r="X235">
        <v>0.55200000000000005</v>
      </c>
      <c r="Y235">
        <v>18.190000000000001</v>
      </c>
      <c r="Z235" s="11">
        <f t="shared" si="521"/>
        <v>103.8</v>
      </c>
      <c r="AA235" s="11">
        <f t="shared" si="522"/>
        <v>0</v>
      </c>
      <c r="AB235" s="53">
        <f t="shared" si="523"/>
        <v>0.21921619273508003</v>
      </c>
      <c r="AC235" s="61" t="s">
        <v>204</v>
      </c>
      <c r="AE235" s="11">
        <f t="shared" ref="AE235" si="604">SUM(F235:F240)</f>
        <v>0</v>
      </c>
      <c r="AF235" s="11">
        <f t="shared" ref="AF235" si="605">AVERAGE(AB235:AB240)</f>
        <v>0.21921619273508</v>
      </c>
      <c r="AG235" s="11">
        <f t="shared" ref="AG235" si="606">AVERAGE(G235:G240)</f>
        <v>9.6333333333333329</v>
      </c>
      <c r="AH235" s="11" t="e">
        <f t="shared" ref="AH235" si="607">AVERAGE(AC235:AC240)</f>
        <v>#DIV/0!</v>
      </c>
      <c r="AI235" s="11">
        <f t="shared" ref="AI235" si="608">AVERAGE(T235:T240)</f>
        <v>47.366666666666667</v>
      </c>
      <c r="AJ235" s="11">
        <f t="shared" ref="AJ235" si="609">SUMIF(H235:H240,"&gt;0",H235:H240)</f>
        <v>0.91600000000000004</v>
      </c>
      <c r="AK235" s="17">
        <f t="shared" ref="AK235" si="610">SUM(AA235:AA240)/60</f>
        <v>0</v>
      </c>
      <c r="AL235" s="17">
        <f t="shared" ref="AL235" si="611">SUM(V235:V240)</f>
        <v>1911226</v>
      </c>
      <c r="AM235" s="17">
        <f t="shared" ref="AM235" si="612">AVERAGE(W235:W240)</f>
        <v>530.83333333333337</v>
      </c>
      <c r="AN235" s="11">
        <f t="shared" ref="AN235" si="613">AVERAGE(I235:I240)</f>
        <v>4</v>
      </c>
      <c r="AO235" s="11">
        <f t="shared" ref="AO235" si="614">MAX(K235:K240)</f>
        <v>4.7</v>
      </c>
      <c r="AP235" s="13" t="str">
        <f t="shared" ref="AP235" ca="1" si="615">INDIRECT(ADDRESS(MATCH(AO235,K235:K240,0)+A235-1,12))</f>
        <v>SSW</v>
      </c>
      <c r="AQ235" s="13">
        <f t="shared" ref="AQ235" ca="1" si="616">INDIRECT(ADDRESS(MATCH(AO235,K235:K240,0)+A235-1,13))</f>
        <v>0.61337962962962966</v>
      </c>
      <c r="AR235" s="11">
        <f t="shared" ref="AR235" si="617">MAX(N235:N240)</f>
        <v>7.6</v>
      </c>
      <c r="AS235" s="13" t="str">
        <f t="shared" ref="AS235" ca="1" si="618">INDIRECT(ADDRESS(MATCH(AR235,N235:N240,0)+A235-1,15))</f>
        <v>SW</v>
      </c>
      <c r="AT235" s="13">
        <f t="shared" ref="AT235" ca="1" si="619">INDIRECT(ADDRESS(MATCH(AR235,N235:N240,0)+A235-1,16))</f>
        <v>0.60054398148148147</v>
      </c>
    </row>
    <row r="236" spans="1:46">
      <c r="A236" s="11">
        <v>236</v>
      </c>
      <c r="B236" s="69">
        <v>44594</v>
      </c>
      <c r="C236" s="70">
        <v>0.59027777777777779</v>
      </c>
      <c r="D236">
        <v>12.5</v>
      </c>
      <c r="E236">
        <v>14.1</v>
      </c>
      <c r="F236">
        <v>0</v>
      </c>
      <c r="G236">
        <v>9.6999999999999993</v>
      </c>
      <c r="H236">
        <v>0.14199999999999999</v>
      </c>
      <c r="I236">
        <v>3.9</v>
      </c>
      <c r="J236" t="s">
        <v>156</v>
      </c>
      <c r="K236">
        <v>4.3</v>
      </c>
      <c r="L236" t="s">
        <v>156</v>
      </c>
      <c r="M236" s="70">
        <v>0.58535879629629628</v>
      </c>
      <c r="N236">
        <v>6.8</v>
      </c>
      <c r="O236" t="s">
        <v>160</v>
      </c>
      <c r="P236" s="70">
        <v>0.58369212962962969</v>
      </c>
      <c r="Q236">
        <v>3.1</v>
      </c>
      <c r="R236" t="s">
        <v>160</v>
      </c>
      <c r="S236">
        <v>0.9</v>
      </c>
      <c r="T236">
        <v>45.8</v>
      </c>
      <c r="U236">
        <v>505</v>
      </c>
      <c r="V236">
        <v>301900</v>
      </c>
      <c r="W236">
        <v>503</v>
      </c>
      <c r="X236">
        <v>0.55200000000000005</v>
      </c>
      <c r="Y236">
        <v>18.16</v>
      </c>
      <c r="Z236" s="11">
        <f t="shared" si="521"/>
        <v>85.2</v>
      </c>
      <c r="AA236" s="11">
        <f t="shared" si="522"/>
        <v>0</v>
      </c>
      <c r="AB236" s="53">
        <f t="shared" si="523"/>
        <v>0.21921619273508003</v>
      </c>
      <c r="AC236" s="61" t="s">
        <v>204</v>
      </c>
    </row>
    <row r="237" spans="1:46">
      <c r="A237" s="11">
        <v>237</v>
      </c>
      <c r="B237" s="69">
        <v>44594</v>
      </c>
      <c r="C237" s="70">
        <v>0.59722222222222221</v>
      </c>
      <c r="D237">
        <v>12.1</v>
      </c>
      <c r="E237">
        <v>14</v>
      </c>
      <c r="F237">
        <v>0</v>
      </c>
      <c r="G237">
        <v>9.5</v>
      </c>
      <c r="H237">
        <v>0.14199999999999999</v>
      </c>
      <c r="I237">
        <v>3.9</v>
      </c>
      <c r="J237" t="s">
        <v>160</v>
      </c>
      <c r="K237">
        <v>4</v>
      </c>
      <c r="L237" t="s">
        <v>156</v>
      </c>
      <c r="M237" s="70">
        <v>0.59453703703703698</v>
      </c>
      <c r="N237">
        <v>6.8</v>
      </c>
      <c r="O237" t="s">
        <v>161</v>
      </c>
      <c r="P237" s="70">
        <v>0.59707175925925926</v>
      </c>
      <c r="Q237">
        <v>4.4000000000000004</v>
      </c>
      <c r="R237" t="s">
        <v>160</v>
      </c>
      <c r="S237">
        <v>1.1000000000000001</v>
      </c>
      <c r="T237">
        <v>47.1</v>
      </c>
      <c r="U237">
        <v>449</v>
      </c>
      <c r="V237">
        <v>297688</v>
      </c>
      <c r="W237">
        <v>496</v>
      </c>
      <c r="X237">
        <v>0.55200000000000005</v>
      </c>
      <c r="Y237">
        <v>18.149999999999999</v>
      </c>
      <c r="Z237" s="11">
        <f t="shared" si="521"/>
        <v>85.2</v>
      </c>
      <c r="AA237" s="11">
        <f t="shared" si="522"/>
        <v>0</v>
      </c>
      <c r="AB237" s="53">
        <f t="shared" si="523"/>
        <v>0.21921619273508003</v>
      </c>
      <c r="AC237" s="61" t="s">
        <v>204</v>
      </c>
    </row>
    <row r="238" spans="1:46">
      <c r="A238" s="11">
        <v>238</v>
      </c>
      <c r="B238" s="69">
        <v>44594</v>
      </c>
      <c r="C238" s="70">
        <v>0.60416666666666663</v>
      </c>
      <c r="D238">
        <v>11.8</v>
      </c>
      <c r="E238">
        <v>14.1</v>
      </c>
      <c r="F238">
        <v>0</v>
      </c>
      <c r="G238">
        <v>9.4</v>
      </c>
      <c r="H238">
        <v>0.14599999999999999</v>
      </c>
      <c r="I238">
        <v>3.6</v>
      </c>
      <c r="J238" t="s">
        <v>160</v>
      </c>
      <c r="K238">
        <v>4</v>
      </c>
      <c r="L238" t="s">
        <v>160</v>
      </c>
      <c r="M238" s="70">
        <v>0.59952546296296294</v>
      </c>
      <c r="N238">
        <v>7.6</v>
      </c>
      <c r="O238" t="s">
        <v>160</v>
      </c>
      <c r="P238" s="70">
        <v>0.60054398148148147</v>
      </c>
      <c r="Q238">
        <v>2.8</v>
      </c>
      <c r="R238" t="s">
        <v>153</v>
      </c>
      <c r="S238">
        <v>1</v>
      </c>
      <c r="T238">
        <v>48.6</v>
      </c>
      <c r="U238">
        <v>503</v>
      </c>
      <c r="V238">
        <v>302107</v>
      </c>
      <c r="W238">
        <v>504</v>
      </c>
      <c r="X238">
        <v>0.55200000000000005</v>
      </c>
      <c r="Y238">
        <v>18.12</v>
      </c>
      <c r="Z238" s="11">
        <f t="shared" si="521"/>
        <v>87.59999999999998</v>
      </c>
      <c r="AA238" s="11">
        <f t="shared" si="522"/>
        <v>0</v>
      </c>
      <c r="AB238" s="53">
        <f t="shared" si="523"/>
        <v>0.21921619273508003</v>
      </c>
      <c r="AC238" s="61" t="s">
        <v>204</v>
      </c>
    </row>
    <row r="239" spans="1:46">
      <c r="A239" s="11">
        <v>239</v>
      </c>
      <c r="B239" s="69">
        <v>44594</v>
      </c>
      <c r="C239" s="70">
        <v>0.61111111111111105</v>
      </c>
      <c r="D239">
        <v>11.5</v>
      </c>
      <c r="E239">
        <v>14.1</v>
      </c>
      <c r="F239">
        <v>0</v>
      </c>
      <c r="G239">
        <v>9.3000000000000007</v>
      </c>
      <c r="H239">
        <v>0.14199999999999999</v>
      </c>
      <c r="I239">
        <v>4.3</v>
      </c>
      <c r="J239" t="s">
        <v>156</v>
      </c>
      <c r="K239">
        <v>4.4000000000000004</v>
      </c>
      <c r="L239" t="s">
        <v>156</v>
      </c>
      <c r="M239" s="70">
        <v>0.60998842592592595</v>
      </c>
      <c r="N239">
        <v>6.9</v>
      </c>
      <c r="O239" t="s">
        <v>156</v>
      </c>
      <c r="P239" s="70">
        <v>0.60731481481481475</v>
      </c>
      <c r="Q239">
        <v>4.4000000000000004</v>
      </c>
      <c r="R239" t="s">
        <v>156</v>
      </c>
      <c r="S239">
        <v>0.9</v>
      </c>
      <c r="T239">
        <v>49.8</v>
      </c>
      <c r="U239">
        <v>460</v>
      </c>
      <c r="V239">
        <v>293685</v>
      </c>
      <c r="W239">
        <v>489</v>
      </c>
      <c r="X239">
        <v>0.55200000000000005</v>
      </c>
      <c r="Y239">
        <v>18.12</v>
      </c>
      <c r="Z239" s="11">
        <f t="shared" si="521"/>
        <v>85.2</v>
      </c>
      <c r="AA239" s="11">
        <f t="shared" si="522"/>
        <v>0</v>
      </c>
      <c r="AB239" s="53">
        <f t="shared" si="523"/>
        <v>0.21921619273508003</v>
      </c>
      <c r="AC239" s="61" t="s">
        <v>204</v>
      </c>
    </row>
    <row r="240" spans="1:46">
      <c r="A240" s="11">
        <v>240</v>
      </c>
      <c r="B240" s="69">
        <v>44594</v>
      </c>
      <c r="C240" s="70">
        <v>0.61805555555555558</v>
      </c>
      <c r="D240">
        <v>11.4</v>
      </c>
      <c r="E240">
        <v>14.1</v>
      </c>
      <c r="F240">
        <v>0</v>
      </c>
      <c r="G240">
        <v>9.6999999999999993</v>
      </c>
      <c r="H240">
        <v>0.17100000000000001</v>
      </c>
      <c r="I240">
        <v>4.2</v>
      </c>
      <c r="J240" t="s">
        <v>156</v>
      </c>
      <c r="K240">
        <v>4.7</v>
      </c>
      <c r="L240" t="s">
        <v>156</v>
      </c>
      <c r="M240" s="70">
        <v>0.61337962962962966</v>
      </c>
      <c r="N240">
        <v>6.8</v>
      </c>
      <c r="O240" t="s">
        <v>156</v>
      </c>
      <c r="P240" s="70">
        <v>0.61754629629629632</v>
      </c>
      <c r="Q240">
        <v>3.7</v>
      </c>
      <c r="R240" t="s">
        <v>153</v>
      </c>
      <c r="S240">
        <v>1.2</v>
      </c>
      <c r="T240">
        <v>48.6</v>
      </c>
      <c r="U240">
        <v>699</v>
      </c>
      <c r="V240">
        <v>346256</v>
      </c>
      <c r="W240">
        <v>577</v>
      </c>
      <c r="X240">
        <v>0.55200000000000005</v>
      </c>
      <c r="Y240">
        <v>18.09</v>
      </c>
      <c r="Z240" s="11">
        <f t="shared" si="521"/>
        <v>102.6</v>
      </c>
      <c r="AA240" s="11">
        <f t="shared" si="522"/>
        <v>0</v>
      </c>
      <c r="AB240" s="53">
        <f t="shared" si="523"/>
        <v>0.21921619273508003</v>
      </c>
      <c r="AC240" s="61" t="s">
        <v>204</v>
      </c>
    </row>
    <row r="241" spans="1:46">
      <c r="A241" s="11">
        <v>241</v>
      </c>
      <c r="B241" s="69">
        <v>44594</v>
      </c>
      <c r="C241" s="70">
        <v>0.625</v>
      </c>
      <c r="D241">
        <v>11.2</v>
      </c>
      <c r="E241">
        <v>14.1</v>
      </c>
      <c r="F241">
        <v>0</v>
      </c>
      <c r="G241">
        <v>10.4</v>
      </c>
      <c r="H241">
        <v>0.221</v>
      </c>
      <c r="I241">
        <v>4.5</v>
      </c>
      <c r="J241" t="s">
        <v>156</v>
      </c>
      <c r="K241">
        <v>4.5</v>
      </c>
      <c r="L241" t="s">
        <v>156</v>
      </c>
      <c r="M241" s="70">
        <v>0.625</v>
      </c>
      <c r="N241">
        <v>6.9</v>
      </c>
      <c r="O241" t="s">
        <v>153</v>
      </c>
      <c r="P241" s="70">
        <v>0.61972222222222217</v>
      </c>
      <c r="Q241">
        <v>4.5999999999999996</v>
      </c>
      <c r="R241" t="s">
        <v>153</v>
      </c>
      <c r="S241">
        <v>1.2</v>
      </c>
      <c r="T241">
        <v>46</v>
      </c>
      <c r="U241">
        <v>592</v>
      </c>
      <c r="V241">
        <v>433799</v>
      </c>
      <c r="W241">
        <v>723</v>
      </c>
      <c r="X241">
        <v>0.55200000000000005</v>
      </c>
      <c r="Y241">
        <v>18.07</v>
      </c>
      <c r="Z241" s="11">
        <f t="shared" si="521"/>
        <v>132.6</v>
      </c>
      <c r="AA241" s="11">
        <f t="shared" si="522"/>
        <v>10</v>
      </c>
      <c r="AB241" s="53">
        <f t="shared" si="523"/>
        <v>0.21921619273508003</v>
      </c>
      <c r="AC241" s="61" t="s">
        <v>204</v>
      </c>
      <c r="AE241" s="11">
        <f t="shared" ref="AE241" si="620">SUM(F241:F246)</f>
        <v>0</v>
      </c>
      <c r="AF241" s="11">
        <f t="shared" ref="AF241" si="621">AVERAGE(AB241:AB246)</f>
        <v>0.21921619273508</v>
      </c>
      <c r="AG241" s="11">
        <f t="shared" ref="AG241" si="622">AVERAGE(G241:G246)</f>
        <v>10.316666666666668</v>
      </c>
      <c r="AH241" s="11" t="e">
        <f t="shared" ref="AH241" si="623">AVERAGE(AC241:AC246)</f>
        <v>#DIV/0!</v>
      </c>
      <c r="AI241" s="11">
        <f t="shared" ref="AI241" si="624">AVERAGE(T241:T246)</f>
        <v>46.116666666666667</v>
      </c>
      <c r="AJ241" s="11">
        <f t="shared" ref="AJ241" si="625">SUMIF(H241:H246,"&gt;0",H241:H246)</f>
        <v>0.97600000000000009</v>
      </c>
      <c r="AK241" s="17">
        <f t="shared" ref="AK241" si="626">SUM(AA241:AA246)/60</f>
        <v>0.16666666666666666</v>
      </c>
      <c r="AL241" s="17">
        <f t="shared" ref="AL241" si="627">SUM(V241:V246)</f>
        <v>1939390</v>
      </c>
      <c r="AM241" s="17">
        <f t="shared" ref="AM241" si="628">AVERAGE(W241:W246)</f>
        <v>538.83333333333337</v>
      </c>
      <c r="AN241" s="11">
        <f t="shared" ref="AN241" si="629">AVERAGE(I241:I246)</f>
        <v>4.4833333333333334</v>
      </c>
      <c r="AO241" s="11">
        <f t="shared" ref="AO241" si="630">MAX(K241:K246)</f>
        <v>5</v>
      </c>
      <c r="AP241" s="13" t="str">
        <f t="shared" ref="AP241" ca="1" si="631">INDIRECT(ADDRESS(MATCH(AO241,K241:K246,0)+A241-1,12))</f>
        <v>SSW</v>
      </c>
      <c r="AQ241" s="13">
        <f t="shared" ref="AQ241" ca="1" si="632">INDIRECT(ADDRESS(MATCH(AO241,K241:K246,0)+A241-1,13))</f>
        <v>0.64550925925925928</v>
      </c>
      <c r="AR241" s="11">
        <f t="shared" ref="AR241" si="633">MAX(N241:N246)</f>
        <v>7.9</v>
      </c>
      <c r="AS241" s="13" t="str">
        <f t="shared" ref="AS241" ca="1" si="634">INDIRECT(ADDRESS(MATCH(AR241,N241:N246,0)+A241-1,15))</f>
        <v>S</v>
      </c>
      <c r="AT241" s="13">
        <f t="shared" ref="AT241" ca="1" si="635">INDIRECT(ADDRESS(MATCH(AR241,N241:N246,0)+A241-1,16))</f>
        <v>0.64402777777777775</v>
      </c>
    </row>
    <row r="242" spans="1:46">
      <c r="A242" s="11">
        <v>242</v>
      </c>
      <c r="B242" s="69">
        <v>44594</v>
      </c>
      <c r="C242" s="70">
        <v>0.63194444444444442</v>
      </c>
      <c r="D242">
        <v>11.3</v>
      </c>
      <c r="E242">
        <v>14.1</v>
      </c>
      <c r="F242">
        <v>0</v>
      </c>
      <c r="G242">
        <v>10.4</v>
      </c>
      <c r="H242">
        <v>0.17399999999999999</v>
      </c>
      <c r="I242">
        <v>4.5999999999999996</v>
      </c>
      <c r="J242" t="s">
        <v>153</v>
      </c>
      <c r="K242">
        <v>4.9000000000000004</v>
      </c>
      <c r="L242" t="s">
        <v>153</v>
      </c>
      <c r="M242" s="70">
        <v>0.62629629629629624</v>
      </c>
      <c r="N242">
        <v>7</v>
      </c>
      <c r="O242" t="s">
        <v>153</v>
      </c>
      <c r="P242" s="70">
        <v>0.62839120370370372</v>
      </c>
      <c r="Q242">
        <v>4.9000000000000004</v>
      </c>
      <c r="R242" t="s">
        <v>153</v>
      </c>
      <c r="S242">
        <v>1</v>
      </c>
      <c r="T242">
        <v>46.5</v>
      </c>
      <c r="U242">
        <v>560</v>
      </c>
      <c r="V242">
        <v>347229</v>
      </c>
      <c r="W242">
        <v>579</v>
      </c>
      <c r="X242">
        <v>0.55200000000000005</v>
      </c>
      <c r="Y242">
        <v>18.059999999999999</v>
      </c>
      <c r="Z242" s="11">
        <f t="shared" si="521"/>
        <v>104.39999999999999</v>
      </c>
      <c r="AA242" s="11">
        <f t="shared" si="522"/>
        <v>0</v>
      </c>
      <c r="AB242" s="53">
        <f t="shared" si="523"/>
        <v>0.21921619273508003</v>
      </c>
      <c r="AC242" s="61" t="s">
        <v>204</v>
      </c>
    </row>
    <row r="243" spans="1:46">
      <c r="A243" s="11">
        <v>243</v>
      </c>
      <c r="B243" s="69">
        <v>44594</v>
      </c>
      <c r="C243" s="70">
        <v>0.63888888888888895</v>
      </c>
      <c r="D243">
        <v>11.3</v>
      </c>
      <c r="E243">
        <v>14.1</v>
      </c>
      <c r="F243">
        <v>0</v>
      </c>
      <c r="G243">
        <v>10.3</v>
      </c>
      <c r="H243">
        <v>0.14799999999999999</v>
      </c>
      <c r="I243">
        <v>4.5999999999999996</v>
      </c>
      <c r="J243" t="s">
        <v>156</v>
      </c>
      <c r="K243">
        <v>4.7</v>
      </c>
      <c r="L243" t="s">
        <v>156</v>
      </c>
      <c r="M243" s="70">
        <v>0.63399305555555552</v>
      </c>
      <c r="N243">
        <v>7.3</v>
      </c>
      <c r="O243" t="s">
        <v>153</v>
      </c>
      <c r="P243" s="70">
        <v>0.63336805555555553</v>
      </c>
      <c r="Q243">
        <v>4.3</v>
      </c>
      <c r="R243" t="s">
        <v>156</v>
      </c>
      <c r="S243">
        <v>0.9</v>
      </c>
      <c r="T243">
        <v>46</v>
      </c>
      <c r="U243">
        <v>498</v>
      </c>
      <c r="V243">
        <v>304796</v>
      </c>
      <c r="W243">
        <v>508</v>
      </c>
      <c r="X243">
        <v>0.55200000000000005</v>
      </c>
      <c r="Y243">
        <v>18.05</v>
      </c>
      <c r="Z243" s="11">
        <f t="shared" si="521"/>
        <v>88.799999999999983</v>
      </c>
      <c r="AA243" s="11">
        <f t="shared" si="522"/>
        <v>0</v>
      </c>
      <c r="AB243" s="53">
        <f t="shared" si="523"/>
        <v>0.21921619273508003</v>
      </c>
      <c r="AC243" s="61" t="s">
        <v>204</v>
      </c>
    </row>
    <row r="244" spans="1:46">
      <c r="A244" s="11">
        <v>244</v>
      </c>
      <c r="B244" s="69">
        <v>44594</v>
      </c>
      <c r="C244" s="70">
        <v>0.64583333333333337</v>
      </c>
      <c r="D244">
        <v>11.1</v>
      </c>
      <c r="E244">
        <v>14.1</v>
      </c>
      <c r="F244">
        <v>0</v>
      </c>
      <c r="G244">
        <v>10.1</v>
      </c>
      <c r="H244">
        <v>0.15</v>
      </c>
      <c r="I244">
        <v>5</v>
      </c>
      <c r="J244" t="s">
        <v>156</v>
      </c>
      <c r="K244">
        <v>5</v>
      </c>
      <c r="L244" t="s">
        <v>156</v>
      </c>
      <c r="M244" s="70">
        <v>0.64550925925925928</v>
      </c>
      <c r="N244">
        <v>7.9</v>
      </c>
      <c r="O244" t="s">
        <v>153</v>
      </c>
      <c r="P244" s="70">
        <v>0.64402777777777775</v>
      </c>
      <c r="Q244">
        <v>4.9000000000000004</v>
      </c>
      <c r="R244" t="s">
        <v>156</v>
      </c>
      <c r="S244">
        <v>1.1000000000000001</v>
      </c>
      <c r="T244">
        <v>47</v>
      </c>
      <c r="U244">
        <v>512</v>
      </c>
      <c r="V244">
        <v>297563</v>
      </c>
      <c r="W244">
        <v>496</v>
      </c>
      <c r="X244">
        <v>0.55200000000000005</v>
      </c>
      <c r="Y244">
        <v>18.03</v>
      </c>
      <c r="Z244" s="11">
        <f t="shared" si="521"/>
        <v>90.000000000000014</v>
      </c>
      <c r="AA244" s="11">
        <f t="shared" si="522"/>
        <v>0</v>
      </c>
      <c r="AB244" s="53">
        <f t="shared" si="523"/>
        <v>0.21921619273508003</v>
      </c>
      <c r="AC244" s="61" t="s">
        <v>204</v>
      </c>
    </row>
    <row r="245" spans="1:46">
      <c r="A245" s="11">
        <v>245</v>
      </c>
      <c r="B245" s="69">
        <v>44594</v>
      </c>
      <c r="C245" s="70">
        <v>0.65277777777777779</v>
      </c>
      <c r="D245">
        <v>11.1</v>
      </c>
      <c r="E245">
        <v>14.1</v>
      </c>
      <c r="F245">
        <v>0</v>
      </c>
      <c r="G245">
        <v>10.6</v>
      </c>
      <c r="H245">
        <v>0.16</v>
      </c>
      <c r="I245">
        <v>4.0999999999999996</v>
      </c>
      <c r="J245" t="s">
        <v>156</v>
      </c>
      <c r="K245">
        <v>5</v>
      </c>
      <c r="L245" t="s">
        <v>156</v>
      </c>
      <c r="M245" s="70">
        <v>0.64584490740740741</v>
      </c>
      <c r="N245">
        <v>6.4</v>
      </c>
      <c r="O245" t="s">
        <v>153</v>
      </c>
      <c r="P245" s="70">
        <v>0.64868055555555559</v>
      </c>
      <c r="Q245">
        <v>2.2999999999999998</v>
      </c>
      <c r="R245" t="s">
        <v>156</v>
      </c>
      <c r="S245">
        <v>0.9</v>
      </c>
      <c r="T245">
        <v>45.4</v>
      </c>
      <c r="U245">
        <v>512</v>
      </c>
      <c r="V245">
        <v>308727</v>
      </c>
      <c r="W245">
        <v>515</v>
      </c>
      <c r="X245">
        <v>0.55200000000000005</v>
      </c>
      <c r="Y245">
        <v>18.02</v>
      </c>
      <c r="Z245" s="11">
        <f t="shared" si="521"/>
        <v>96</v>
      </c>
      <c r="AA245" s="11">
        <f t="shared" si="522"/>
        <v>0</v>
      </c>
      <c r="AB245" s="53">
        <f t="shared" si="523"/>
        <v>0.21921619273508003</v>
      </c>
      <c r="AC245" s="61" t="s">
        <v>204</v>
      </c>
    </row>
    <row r="246" spans="1:46">
      <c r="A246" s="11">
        <v>246</v>
      </c>
      <c r="B246" s="69">
        <v>44594</v>
      </c>
      <c r="C246" s="70">
        <v>0.65972222222222221</v>
      </c>
      <c r="D246">
        <v>11.1</v>
      </c>
      <c r="E246">
        <v>14.1</v>
      </c>
      <c r="F246">
        <v>0</v>
      </c>
      <c r="G246">
        <v>10.1</v>
      </c>
      <c r="H246">
        <v>0.123</v>
      </c>
      <c r="I246">
        <v>4.0999999999999996</v>
      </c>
      <c r="J246" t="s">
        <v>156</v>
      </c>
      <c r="K246">
        <v>4.0999999999999996</v>
      </c>
      <c r="L246" t="s">
        <v>156</v>
      </c>
      <c r="M246" s="70">
        <v>0.65972222222222221</v>
      </c>
      <c r="N246">
        <v>7.7</v>
      </c>
      <c r="O246" t="s">
        <v>153</v>
      </c>
      <c r="P246" s="70">
        <v>0.65961805555555553</v>
      </c>
      <c r="Q246">
        <v>6</v>
      </c>
      <c r="R246" t="s">
        <v>156</v>
      </c>
      <c r="S246">
        <v>1.2</v>
      </c>
      <c r="T246">
        <v>45.8</v>
      </c>
      <c r="U246">
        <v>342</v>
      </c>
      <c r="V246">
        <v>247276</v>
      </c>
      <c r="W246">
        <v>412</v>
      </c>
      <c r="X246">
        <v>0.55200000000000005</v>
      </c>
      <c r="Y246">
        <v>18</v>
      </c>
      <c r="Z246" s="11">
        <f t="shared" si="521"/>
        <v>73.800000000000011</v>
      </c>
      <c r="AA246" s="11">
        <f t="shared" si="522"/>
        <v>0</v>
      </c>
      <c r="AB246" s="53">
        <f t="shared" si="523"/>
        <v>0.21921619273508003</v>
      </c>
      <c r="AC246" s="61" t="s">
        <v>204</v>
      </c>
    </row>
    <row r="247" spans="1:46">
      <c r="A247" s="11">
        <v>247</v>
      </c>
      <c r="B247" s="69">
        <v>44594</v>
      </c>
      <c r="C247" s="70">
        <v>0.66666666666666663</v>
      </c>
      <c r="D247">
        <v>11.1</v>
      </c>
      <c r="E247">
        <v>14.2</v>
      </c>
      <c r="F247">
        <v>0</v>
      </c>
      <c r="G247">
        <v>9.6</v>
      </c>
      <c r="H247">
        <v>9.8000000000000004E-2</v>
      </c>
      <c r="I247">
        <v>4.5</v>
      </c>
      <c r="J247" t="s">
        <v>156</v>
      </c>
      <c r="K247">
        <v>5</v>
      </c>
      <c r="L247" t="s">
        <v>156</v>
      </c>
      <c r="M247" s="70">
        <v>0.66460648148148149</v>
      </c>
      <c r="N247">
        <v>7.2</v>
      </c>
      <c r="O247" t="s">
        <v>160</v>
      </c>
      <c r="P247" s="70">
        <v>0.6605092592592593</v>
      </c>
      <c r="Q247">
        <v>4.0999999999999996</v>
      </c>
      <c r="R247" t="s">
        <v>156</v>
      </c>
      <c r="S247">
        <v>1</v>
      </c>
      <c r="T247">
        <v>49.5</v>
      </c>
      <c r="U247">
        <v>408</v>
      </c>
      <c r="V247">
        <v>194849</v>
      </c>
      <c r="W247">
        <v>325</v>
      </c>
      <c r="X247">
        <v>0.55200000000000005</v>
      </c>
      <c r="Y247">
        <v>17.96</v>
      </c>
      <c r="Z247" s="11">
        <f t="shared" si="521"/>
        <v>58.8</v>
      </c>
      <c r="AA247" s="11">
        <f t="shared" si="522"/>
        <v>0</v>
      </c>
      <c r="AB247" s="53">
        <f t="shared" si="523"/>
        <v>0.21921619273508003</v>
      </c>
      <c r="AC247" s="61" t="s">
        <v>204</v>
      </c>
      <c r="AE247" s="11">
        <f t="shared" ref="AE247" si="636">SUM(F247:F252)</f>
        <v>0</v>
      </c>
      <c r="AF247" s="11">
        <f t="shared" ref="AF247" si="637">AVERAGE(AB247:AB252)</f>
        <v>0.21904085173983659</v>
      </c>
      <c r="AG247" s="11">
        <f t="shared" ref="AG247" si="638">AVERAGE(G247:G252)</f>
        <v>9.3333333333333339</v>
      </c>
      <c r="AH247" s="11" t="e">
        <f t="shared" ref="AH247" si="639">AVERAGE(AC247:AC252)</f>
        <v>#DIV/0!</v>
      </c>
      <c r="AI247" s="11">
        <f t="shared" ref="AI247" si="640">AVERAGE(T247:T252)</f>
        <v>50.833333333333336</v>
      </c>
      <c r="AJ247" s="11">
        <f t="shared" ref="AJ247" si="641">SUMIF(H247:H252,"&gt;0",H247:H252)</f>
        <v>0.44799999999999995</v>
      </c>
      <c r="AK247" s="17">
        <f t="shared" ref="AK247" si="642">SUM(AA247:AA252)/60</f>
        <v>0</v>
      </c>
      <c r="AL247" s="17">
        <f t="shared" ref="AL247" si="643">SUM(V247:V252)</f>
        <v>872619</v>
      </c>
      <c r="AM247" s="17">
        <f t="shared" ref="AM247" si="644">AVERAGE(W247:W252)</f>
        <v>242.33333333333334</v>
      </c>
      <c r="AN247" s="11">
        <f t="shared" ref="AN247" si="645">AVERAGE(I247:I252)</f>
        <v>3.9666666666666668</v>
      </c>
      <c r="AO247" s="11">
        <f t="shared" ref="AO247" si="646">MAX(K247:K252)</f>
        <v>5</v>
      </c>
      <c r="AP247" s="13" t="str">
        <f t="shared" ref="AP247" ca="1" si="647">INDIRECT(ADDRESS(MATCH(AO247,K247:K252,0)+A247-1,12))</f>
        <v>SSW</v>
      </c>
      <c r="AQ247" s="13">
        <f t="shared" ref="AQ247" ca="1" si="648">INDIRECT(ADDRESS(MATCH(AO247,K247:K252,0)+A247-1,13))</f>
        <v>0.66460648148148149</v>
      </c>
      <c r="AR247" s="11">
        <f t="shared" ref="AR247" si="649">MAX(N247:N252)</f>
        <v>7.9</v>
      </c>
      <c r="AS247" s="13" t="str">
        <f t="shared" ref="AS247" ca="1" si="650">INDIRECT(ADDRESS(MATCH(AR247,N247:N252,0)+A247-1,15))</f>
        <v>SSW</v>
      </c>
      <c r="AT247" s="13">
        <f t="shared" ref="AT247" ca="1" si="651">INDIRECT(ADDRESS(MATCH(AR247,N247:N252,0)+A247-1,16))</f>
        <v>0.67609953703703696</v>
      </c>
    </row>
    <row r="248" spans="1:46">
      <c r="A248" s="11">
        <v>248</v>
      </c>
      <c r="B248" s="69">
        <v>44594</v>
      </c>
      <c r="C248" s="70">
        <v>0.67361111111111116</v>
      </c>
      <c r="D248">
        <v>10.7</v>
      </c>
      <c r="E248">
        <v>14.2</v>
      </c>
      <c r="F248">
        <v>0</v>
      </c>
      <c r="G248">
        <v>10</v>
      </c>
      <c r="H248">
        <v>0.123</v>
      </c>
      <c r="I248">
        <v>4</v>
      </c>
      <c r="J248" t="s">
        <v>156</v>
      </c>
      <c r="K248">
        <v>4.5</v>
      </c>
      <c r="L248" t="s">
        <v>156</v>
      </c>
      <c r="M248" s="70">
        <v>0.66667824074074078</v>
      </c>
      <c r="N248">
        <v>6.8</v>
      </c>
      <c r="O248" t="s">
        <v>156</v>
      </c>
      <c r="P248" s="70">
        <v>0.66922453703703699</v>
      </c>
      <c r="Q248">
        <v>3.8</v>
      </c>
      <c r="R248" t="s">
        <v>156</v>
      </c>
      <c r="S248">
        <v>1</v>
      </c>
      <c r="T248">
        <v>49.2</v>
      </c>
      <c r="U248">
        <v>330</v>
      </c>
      <c r="V248">
        <v>225260</v>
      </c>
      <c r="W248">
        <v>375</v>
      </c>
      <c r="X248">
        <v>0.55200000000000005</v>
      </c>
      <c r="Y248">
        <v>17.93</v>
      </c>
      <c r="Z248" s="11">
        <f t="shared" si="521"/>
        <v>73.800000000000011</v>
      </c>
      <c r="AA248" s="11">
        <f t="shared" si="522"/>
        <v>0</v>
      </c>
      <c r="AB248" s="53">
        <f t="shared" si="523"/>
        <v>0.21921619273508003</v>
      </c>
      <c r="AC248" s="61" t="s">
        <v>204</v>
      </c>
    </row>
    <row r="249" spans="1:46">
      <c r="A249" s="11">
        <v>249</v>
      </c>
      <c r="B249" s="69">
        <v>44594</v>
      </c>
      <c r="C249" s="70">
        <v>0.68055555555555547</v>
      </c>
      <c r="D249">
        <v>10.9</v>
      </c>
      <c r="E249">
        <v>14.2</v>
      </c>
      <c r="F249">
        <v>0</v>
      </c>
      <c r="G249">
        <v>9.5</v>
      </c>
      <c r="H249">
        <v>8.5000000000000006E-2</v>
      </c>
      <c r="I249">
        <v>4.4000000000000004</v>
      </c>
      <c r="J249" t="s">
        <v>156</v>
      </c>
      <c r="K249">
        <v>4.4000000000000004</v>
      </c>
      <c r="L249" t="s">
        <v>156</v>
      </c>
      <c r="M249" s="70">
        <v>0.68055555555555547</v>
      </c>
      <c r="N249">
        <v>7.9</v>
      </c>
      <c r="O249" t="s">
        <v>156</v>
      </c>
      <c r="P249" s="70">
        <v>0.67609953703703696</v>
      </c>
      <c r="Q249">
        <v>5.3</v>
      </c>
      <c r="R249" t="s">
        <v>156</v>
      </c>
      <c r="S249">
        <v>1.2</v>
      </c>
      <c r="T249">
        <v>49.7</v>
      </c>
      <c r="U249">
        <v>241</v>
      </c>
      <c r="V249">
        <v>163296</v>
      </c>
      <c r="W249">
        <v>272</v>
      </c>
      <c r="X249">
        <v>0.55200000000000005</v>
      </c>
      <c r="Y249">
        <v>17.920000000000002</v>
      </c>
      <c r="Z249" s="11">
        <f t="shared" si="521"/>
        <v>51.000000000000007</v>
      </c>
      <c r="AA249" s="11">
        <f t="shared" si="522"/>
        <v>0</v>
      </c>
      <c r="AB249" s="53">
        <f t="shared" si="523"/>
        <v>0.21921619273508003</v>
      </c>
      <c r="AC249" s="61" t="s">
        <v>204</v>
      </c>
    </row>
    <row r="250" spans="1:46">
      <c r="A250" s="11">
        <v>250</v>
      </c>
      <c r="B250" s="69">
        <v>44594</v>
      </c>
      <c r="C250" s="70">
        <v>0.6875</v>
      </c>
      <c r="D250">
        <v>10.6</v>
      </c>
      <c r="E250">
        <v>14.2</v>
      </c>
      <c r="F250">
        <v>0</v>
      </c>
      <c r="G250">
        <v>9.3000000000000007</v>
      </c>
      <c r="H250">
        <v>6.2E-2</v>
      </c>
      <c r="I250">
        <v>3.9</v>
      </c>
      <c r="J250" t="s">
        <v>156</v>
      </c>
      <c r="K250">
        <v>4.5999999999999996</v>
      </c>
      <c r="L250" t="s">
        <v>156</v>
      </c>
      <c r="M250" s="70">
        <v>0.68164351851851857</v>
      </c>
      <c r="N250">
        <v>6.3</v>
      </c>
      <c r="O250" t="s">
        <v>156</v>
      </c>
      <c r="P250" s="70">
        <v>0.68674768518518514</v>
      </c>
      <c r="Q250">
        <v>4</v>
      </c>
      <c r="R250" t="s">
        <v>153</v>
      </c>
      <c r="S250">
        <v>0.8</v>
      </c>
      <c r="T250">
        <v>50.5</v>
      </c>
      <c r="U250">
        <v>159</v>
      </c>
      <c r="V250">
        <v>124154</v>
      </c>
      <c r="W250">
        <v>207</v>
      </c>
      <c r="X250">
        <v>0.55200000000000005</v>
      </c>
      <c r="Y250">
        <v>17.940000000000001</v>
      </c>
      <c r="Z250" s="11">
        <f t="shared" si="521"/>
        <v>37.200000000000003</v>
      </c>
      <c r="AA250" s="11">
        <f t="shared" si="522"/>
        <v>0</v>
      </c>
      <c r="AB250" s="53">
        <f t="shared" si="523"/>
        <v>0.21921619273508003</v>
      </c>
      <c r="AC250" s="61" t="s">
        <v>204</v>
      </c>
    </row>
    <row r="251" spans="1:46">
      <c r="A251" s="11">
        <v>251</v>
      </c>
      <c r="B251" s="69">
        <v>44594</v>
      </c>
      <c r="C251" s="70">
        <v>0.69444444444444453</v>
      </c>
      <c r="D251">
        <v>10.4</v>
      </c>
      <c r="E251">
        <v>14.2</v>
      </c>
      <c r="F251">
        <v>0</v>
      </c>
      <c r="G251">
        <v>9</v>
      </c>
      <c r="H251">
        <v>4.9000000000000002E-2</v>
      </c>
      <c r="I251">
        <v>3.7</v>
      </c>
      <c r="J251" t="s">
        <v>153</v>
      </c>
      <c r="K251">
        <v>4</v>
      </c>
      <c r="L251" t="s">
        <v>156</v>
      </c>
      <c r="M251" s="70">
        <v>0.69005787037037036</v>
      </c>
      <c r="N251">
        <v>7.4</v>
      </c>
      <c r="O251" t="s">
        <v>153</v>
      </c>
      <c r="P251" s="70">
        <v>0.6885648148148148</v>
      </c>
      <c r="Q251">
        <v>3.3</v>
      </c>
      <c r="R251" t="s">
        <v>153</v>
      </c>
      <c r="S251">
        <v>0.9</v>
      </c>
      <c r="T251">
        <v>52.4</v>
      </c>
      <c r="U251">
        <v>146</v>
      </c>
      <c r="V251">
        <v>95391</v>
      </c>
      <c r="W251">
        <v>159</v>
      </c>
      <c r="X251">
        <v>0.55100000000000005</v>
      </c>
      <c r="Y251">
        <v>17.91</v>
      </c>
      <c r="Z251" s="11">
        <f t="shared" si="521"/>
        <v>29.4</v>
      </c>
      <c r="AA251" s="11">
        <f t="shared" si="522"/>
        <v>0</v>
      </c>
      <c r="AB251" s="53">
        <f t="shared" si="523"/>
        <v>0.21869016974934966</v>
      </c>
      <c r="AC251" s="61" t="s">
        <v>204</v>
      </c>
    </row>
    <row r="252" spans="1:46">
      <c r="A252" s="11">
        <v>252</v>
      </c>
      <c r="B252" s="69">
        <v>44594</v>
      </c>
      <c r="C252" s="70">
        <v>0.70138888888888884</v>
      </c>
      <c r="D252">
        <v>10.199999999999999</v>
      </c>
      <c r="E252">
        <v>14.2</v>
      </c>
      <c r="F252">
        <v>0</v>
      </c>
      <c r="G252">
        <v>8.6</v>
      </c>
      <c r="H252">
        <v>3.1E-2</v>
      </c>
      <c r="I252">
        <v>3.3</v>
      </c>
      <c r="J252" t="s">
        <v>156</v>
      </c>
      <c r="K252">
        <v>3.7</v>
      </c>
      <c r="L252" t="s">
        <v>153</v>
      </c>
      <c r="M252" s="70">
        <v>0.69451388888888888</v>
      </c>
      <c r="N252">
        <v>5.2</v>
      </c>
      <c r="O252" t="s">
        <v>156</v>
      </c>
      <c r="P252" s="70">
        <v>0.69831018518518517</v>
      </c>
      <c r="Q252">
        <v>4.3</v>
      </c>
      <c r="R252" t="s">
        <v>153</v>
      </c>
      <c r="S252">
        <v>0.7</v>
      </c>
      <c r="T252">
        <v>53.7</v>
      </c>
      <c r="U252">
        <v>94</v>
      </c>
      <c r="V252">
        <v>69669</v>
      </c>
      <c r="W252">
        <v>116</v>
      </c>
      <c r="X252">
        <v>0.55100000000000005</v>
      </c>
      <c r="Y252">
        <v>17.89</v>
      </c>
      <c r="Z252" s="11">
        <f t="shared" si="521"/>
        <v>18.600000000000001</v>
      </c>
      <c r="AA252" s="11">
        <f t="shared" si="522"/>
        <v>0</v>
      </c>
      <c r="AB252" s="53">
        <f t="shared" si="523"/>
        <v>0.21869016974934966</v>
      </c>
      <c r="AC252" s="61" t="s">
        <v>204</v>
      </c>
    </row>
    <row r="253" spans="1:46">
      <c r="A253" s="11">
        <v>253</v>
      </c>
      <c r="B253" s="69">
        <v>44594</v>
      </c>
      <c r="C253" s="70">
        <v>0.70833333333333337</v>
      </c>
      <c r="D253">
        <v>9.9</v>
      </c>
      <c r="E253">
        <v>14.2</v>
      </c>
      <c r="F253">
        <v>0</v>
      </c>
      <c r="G253">
        <v>8.1999999999999993</v>
      </c>
      <c r="H253">
        <v>2.5999999999999999E-2</v>
      </c>
      <c r="I253">
        <v>4.0999999999999996</v>
      </c>
      <c r="J253" t="s">
        <v>153</v>
      </c>
      <c r="K253">
        <v>4.0999999999999996</v>
      </c>
      <c r="L253" t="s">
        <v>153</v>
      </c>
      <c r="M253" s="70">
        <v>0.70827546296296295</v>
      </c>
      <c r="N253">
        <v>6.5</v>
      </c>
      <c r="O253" t="s">
        <v>153</v>
      </c>
      <c r="P253" s="70">
        <v>0.70327546296296306</v>
      </c>
      <c r="Q253">
        <v>3.5</v>
      </c>
      <c r="R253" t="s">
        <v>151</v>
      </c>
      <c r="S253">
        <v>0.8</v>
      </c>
      <c r="T253">
        <v>55.3</v>
      </c>
      <c r="U253">
        <v>86</v>
      </c>
      <c r="V253">
        <v>52232</v>
      </c>
      <c r="W253">
        <v>87</v>
      </c>
      <c r="X253">
        <v>0.55000000000000004</v>
      </c>
      <c r="Y253">
        <v>17.940000000000001</v>
      </c>
      <c r="Z253" s="11">
        <f t="shared" si="521"/>
        <v>15.6</v>
      </c>
      <c r="AA253" s="11">
        <f t="shared" si="522"/>
        <v>0</v>
      </c>
      <c r="AB253" s="53">
        <f t="shared" si="523"/>
        <v>0.2181650415156248</v>
      </c>
      <c r="AC253" s="61" t="s">
        <v>204</v>
      </c>
      <c r="AE253" s="11">
        <f t="shared" ref="AE253" si="652">SUM(F253:F258)</f>
        <v>0</v>
      </c>
      <c r="AF253" s="11">
        <f t="shared" ref="AF253" si="653">AVERAGE(AB253:AB258)</f>
        <v>0.21807766958906316</v>
      </c>
      <c r="AG253" s="11">
        <f t="shared" ref="AG253" si="654">AVERAGE(G253:G258)</f>
        <v>7.7166666666666677</v>
      </c>
      <c r="AH253" s="11" t="e">
        <f t="shared" ref="AH253" si="655">AVERAGE(AC253:AC258)</f>
        <v>#DIV/0!</v>
      </c>
      <c r="AI253" s="11">
        <f t="shared" ref="AI253" si="656">AVERAGE(T253:T258)</f>
        <v>57.4</v>
      </c>
      <c r="AJ253" s="11">
        <f t="shared" ref="AJ253" si="657">SUMIF(H253:H258,"&gt;0",H253:H258)</f>
        <v>6.3E-2</v>
      </c>
      <c r="AK253" s="17">
        <f t="shared" ref="AK253" si="658">SUM(AA253:AA258)/60</f>
        <v>0</v>
      </c>
      <c r="AL253" s="17">
        <f t="shared" ref="AL253" si="659">SUM(V253:V258)</f>
        <v>127005</v>
      </c>
      <c r="AM253" s="17">
        <f t="shared" ref="AM253" si="660">AVERAGE(W253:W258)</f>
        <v>35.166666666666664</v>
      </c>
      <c r="AN253" s="11">
        <f t="shared" ref="AN253" si="661">AVERAGE(I253:I258)</f>
        <v>3.4499999999999997</v>
      </c>
      <c r="AO253" s="11">
        <f t="shared" ref="AO253" si="662">MAX(K253:K258)</f>
        <v>4.2</v>
      </c>
      <c r="AP253" s="13" t="str">
        <f t="shared" ref="AP253" ca="1" si="663">INDIRECT(ADDRESS(MATCH(AO253,K253:K258,0)+A253-1,12))</f>
        <v>S</v>
      </c>
      <c r="AQ253" s="13">
        <f t="shared" ref="AQ253" ca="1" si="664">INDIRECT(ADDRESS(MATCH(AO253,K253:K258,0)+A253-1,13))</f>
        <v>0.70961805555555557</v>
      </c>
      <c r="AR253" s="11">
        <f t="shared" ref="AR253" si="665">MAX(N253:N258)</f>
        <v>6.8</v>
      </c>
      <c r="AS253" s="13" t="str">
        <f t="shared" ref="AS253" ca="1" si="666">INDIRECT(ADDRESS(MATCH(AR253,N253:N258,0)+A253-1,15))</f>
        <v>SSW</v>
      </c>
      <c r="AT253" s="13">
        <f t="shared" ref="AT253" ca="1" si="667">INDIRECT(ADDRESS(MATCH(AR253,N253:N258,0)+A253-1,16))</f>
        <v>0.71855324074074067</v>
      </c>
    </row>
    <row r="254" spans="1:46">
      <c r="A254" s="11">
        <v>254</v>
      </c>
      <c r="B254" s="69">
        <v>44594</v>
      </c>
      <c r="C254" s="70">
        <v>0.71527777777777779</v>
      </c>
      <c r="D254">
        <v>9.5</v>
      </c>
      <c r="E254">
        <v>13.3</v>
      </c>
      <c r="F254">
        <v>0</v>
      </c>
      <c r="G254">
        <v>8</v>
      </c>
      <c r="H254">
        <v>2.1999999999999999E-2</v>
      </c>
      <c r="I254">
        <v>3.6</v>
      </c>
      <c r="J254" t="s">
        <v>153</v>
      </c>
      <c r="K254">
        <v>4.2</v>
      </c>
      <c r="L254" t="s">
        <v>153</v>
      </c>
      <c r="M254" s="70">
        <v>0.70961805555555557</v>
      </c>
      <c r="N254">
        <v>6.6</v>
      </c>
      <c r="O254" t="s">
        <v>159</v>
      </c>
      <c r="P254" s="70">
        <v>0.70869212962962969</v>
      </c>
      <c r="Q254">
        <v>3.9</v>
      </c>
      <c r="R254" t="s">
        <v>153</v>
      </c>
      <c r="S254">
        <v>0.9</v>
      </c>
      <c r="T254">
        <v>55.9</v>
      </c>
      <c r="U254">
        <v>48</v>
      </c>
      <c r="V254">
        <v>41541</v>
      </c>
      <c r="W254">
        <v>69</v>
      </c>
      <c r="X254">
        <v>0.55000000000000004</v>
      </c>
      <c r="Y254">
        <v>17.8</v>
      </c>
      <c r="Z254" s="11">
        <f t="shared" si="521"/>
        <v>13.199999999999998</v>
      </c>
      <c r="AA254" s="11">
        <f t="shared" si="522"/>
        <v>0</v>
      </c>
      <c r="AB254" s="53">
        <f t="shared" si="523"/>
        <v>0.2181650415156248</v>
      </c>
      <c r="AC254" s="61" t="s">
        <v>204</v>
      </c>
    </row>
    <row r="255" spans="1:46">
      <c r="A255" s="11">
        <v>255</v>
      </c>
      <c r="B255" s="69">
        <v>44594</v>
      </c>
      <c r="C255" s="70">
        <v>0.72222222222222221</v>
      </c>
      <c r="D255">
        <v>9.1999999999999993</v>
      </c>
      <c r="E255">
        <v>13.2</v>
      </c>
      <c r="F255">
        <v>0</v>
      </c>
      <c r="G255">
        <v>7.9</v>
      </c>
      <c r="H255">
        <v>1.0999999999999999E-2</v>
      </c>
      <c r="I255">
        <v>3.6</v>
      </c>
      <c r="J255" t="s">
        <v>153</v>
      </c>
      <c r="K255">
        <v>3.7</v>
      </c>
      <c r="L255" t="s">
        <v>153</v>
      </c>
      <c r="M255" s="70">
        <v>0.72098379629629628</v>
      </c>
      <c r="N255">
        <v>6.8</v>
      </c>
      <c r="O255" t="s">
        <v>156</v>
      </c>
      <c r="P255" s="70">
        <v>0.71855324074074067</v>
      </c>
      <c r="Q255">
        <v>2.9</v>
      </c>
      <c r="R255" t="s">
        <v>153</v>
      </c>
      <c r="S255">
        <v>1</v>
      </c>
      <c r="T255">
        <v>57</v>
      </c>
      <c r="U255">
        <v>22</v>
      </c>
      <c r="V255">
        <v>21228</v>
      </c>
      <c r="W255">
        <v>35</v>
      </c>
      <c r="X255">
        <v>0.55000000000000004</v>
      </c>
      <c r="Y255">
        <v>17.89</v>
      </c>
      <c r="Z255" s="11">
        <f t="shared" si="521"/>
        <v>6.5999999999999988</v>
      </c>
      <c r="AA255" s="11">
        <f t="shared" si="522"/>
        <v>0</v>
      </c>
      <c r="AB255" s="53">
        <f t="shared" si="523"/>
        <v>0.2181650415156248</v>
      </c>
      <c r="AC255" s="61" t="s">
        <v>204</v>
      </c>
    </row>
    <row r="256" spans="1:46">
      <c r="A256" s="11">
        <v>256</v>
      </c>
      <c r="B256" s="69">
        <v>44594</v>
      </c>
      <c r="C256" s="70">
        <v>0.72916666666666663</v>
      </c>
      <c r="D256">
        <v>8.8000000000000007</v>
      </c>
      <c r="E256">
        <v>13</v>
      </c>
      <c r="F256">
        <v>0</v>
      </c>
      <c r="G256">
        <v>7.6</v>
      </c>
      <c r="H256">
        <v>3.0000000000000001E-3</v>
      </c>
      <c r="I256">
        <v>3.1</v>
      </c>
      <c r="J256" t="s">
        <v>153</v>
      </c>
      <c r="K256">
        <v>3.6</v>
      </c>
      <c r="L256" t="s">
        <v>153</v>
      </c>
      <c r="M256" s="70">
        <v>0.72250000000000003</v>
      </c>
      <c r="N256">
        <v>5.6</v>
      </c>
      <c r="O256" t="s">
        <v>153</v>
      </c>
      <c r="P256" s="70">
        <v>0.72675925925925933</v>
      </c>
      <c r="Q256">
        <v>2.1</v>
      </c>
      <c r="R256" t="s">
        <v>153</v>
      </c>
      <c r="S256">
        <v>0.8</v>
      </c>
      <c r="T256">
        <v>58.2</v>
      </c>
      <c r="U256">
        <v>8</v>
      </c>
      <c r="V256">
        <v>8542</v>
      </c>
      <c r="W256">
        <v>14</v>
      </c>
      <c r="X256">
        <v>0.55000000000000004</v>
      </c>
      <c r="Y256">
        <v>17.829999999999998</v>
      </c>
      <c r="Z256" s="11">
        <f t="shared" si="521"/>
        <v>1.8000000000000003</v>
      </c>
      <c r="AA256" s="11">
        <f t="shared" si="522"/>
        <v>0</v>
      </c>
      <c r="AB256" s="53">
        <f t="shared" si="523"/>
        <v>0.2181650415156248</v>
      </c>
      <c r="AC256" s="61" t="s">
        <v>204</v>
      </c>
    </row>
    <row r="257" spans="1:46">
      <c r="A257" s="11">
        <v>257</v>
      </c>
      <c r="B257" s="69">
        <v>44594</v>
      </c>
      <c r="C257" s="70">
        <v>0.73611111111111116</v>
      </c>
      <c r="D257">
        <v>8.5</v>
      </c>
      <c r="E257">
        <v>13</v>
      </c>
      <c r="F257">
        <v>0</v>
      </c>
      <c r="G257">
        <v>7.4</v>
      </c>
      <c r="H257">
        <v>1E-3</v>
      </c>
      <c r="I257">
        <v>3.2</v>
      </c>
      <c r="J257" t="s">
        <v>156</v>
      </c>
      <c r="K257">
        <v>3.3</v>
      </c>
      <c r="L257" t="s">
        <v>156</v>
      </c>
      <c r="M257" s="70">
        <v>0.73353009259259261</v>
      </c>
      <c r="N257">
        <v>5.9</v>
      </c>
      <c r="O257" t="s">
        <v>153</v>
      </c>
      <c r="P257" s="70">
        <v>0.73008101851851848</v>
      </c>
      <c r="Q257">
        <v>3.3</v>
      </c>
      <c r="R257" t="s">
        <v>160</v>
      </c>
      <c r="S257">
        <v>0.7</v>
      </c>
      <c r="T257">
        <v>59</v>
      </c>
      <c r="U257">
        <v>2</v>
      </c>
      <c r="V257">
        <v>2857</v>
      </c>
      <c r="W257">
        <v>5</v>
      </c>
      <c r="X257">
        <v>0.55000000000000004</v>
      </c>
      <c r="Y257">
        <v>17.86</v>
      </c>
      <c r="Z257" s="11">
        <f t="shared" si="521"/>
        <v>0.60000000000000009</v>
      </c>
      <c r="AA257" s="11">
        <f t="shared" si="522"/>
        <v>0</v>
      </c>
      <c r="AB257" s="53">
        <f t="shared" si="523"/>
        <v>0.2181650415156248</v>
      </c>
      <c r="AC257" s="61" t="s">
        <v>204</v>
      </c>
    </row>
    <row r="258" spans="1:46">
      <c r="A258" s="11">
        <v>258</v>
      </c>
      <c r="B258" s="69">
        <v>44594</v>
      </c>
      <c r="C258" s="70">
        <v>0.74305555555555547</v>
      </c>
      <c r="D258">
        <v>8.1</v>
      </c>
      <c r="E258">
        <v>13</v>
      </c>
      <c r="F258">
        <v>0</v>
      </c>
      <c r="G258">
        <v>7.2</v>
      </c>
      <c r="H258">
        <v>0</v>
      </c>
      <c r="I258">
        <v>3.1</v>
      </c>
      <c r="J258" t="s">
        <v>156</v>
      </c>
      <c r="K258">
        <v>3.2</v>
      </c>
      <c r="L258" t="s">
        <v>156</v>
      </c>
      <c r="M258" s="70">
        <v>0.73619212962962965</v>
      </c>
      <c r="N258">
        <v>6.6</v>
      </c>
      <c r="O258" t="s">
        <v>156</v>
      </c>
      <c r="P258" s="70">
        <v>0.74167824074074085</v>
      </c>
      <c r="Q258">
        <v>2.4</v>
      </c>
      <c r="R258" t="s">
        <v>156</v>
      </c>
      <c r="S258">
        <v>0.8</v>
      </c>
      <c r="T258">
        <v>59</v>
      </c>
      <c r="U258">
        <v>0</v>
      </c>
      <c r="V258">
        <v>605</v>
      </c>
      <c r="W258">
        <v>1</v>
      </c>
      <c r="X258">
        <v>0.54900000000000004</v>
      </c>
      <c r="Y258">
        <v>17.850000000000001</v>
      </c>
      <c r="Z258" s="11">
        <f t="shared" si="521"/>
        <v>0</v>
      </c>
      <c r="AA258" s="11">
        <f t="shared" si="522"/>
        <v>0</v>
      </c>
      <c r="AB258" s="53">
        <f t="shared" si="523"/>
        <v>0.21764080995625498</v>
      </c>
      <c r="AC258" s="61" t="s">
        <v>204</v>
      </c>
    </row>
    <row r="259" spans="1:46">
      <c r="A259" s="11">
        <v>259</v>
      </c>
      <c r="B259" s="69">
        <v>44594</v>
      </c>
      <c r="C259" s="70">
        <v>0.75</v>
      </c>
      <c r="D259">
        <v>7.8</v>
      </c>
      <c r="E259">
        <v>13</v>
      </c>
      <c r="F259">
        <v>0</v>
      </c>
      <c r="G259">
        <v>7.2</v>
      </c>
      <c r="H259">
        <v>-1E-3</v>
      </c>
      <c r="I259">
        <v>2.6</v>
      </c>
      <c r="J259" t="s">
        <v>153</v>
      </c>
      <c r="K259">
        <v>3.4</v>
      </c>
      <c r="L259" t="s">
        <v>156</v>
      </c>
      <c r="M259" s="70">
        <v>0.74667824074074074</v>
      </c>
      <c r="N259">
        <v>4.9000000000000004</v>
      </c>
      <c r="O259" t="s">
        <v>156</v>
      </c>
      <c r="P259" s="70">
        <v>0.74502314814814818</v>
      </c>
      <c r="Q259">
        <v>2.5</v>
      </c>
      <c r="R259" t="s">
        <v>153</v>
      </c>
      <c r="S259">
        <v>0.9</v>
      </c>
      <c r="T259">
        <v>59</v>
      </c>
      <c r="U259">
        <v>0</v>
      </c>
      <c r="V259">
        <v>118</v>
      </c>
      <c r="W259">
        <v>0</v>
      </c>
      <c r="X259">
        <v>0.54900000000000004</v>
      </c>
      <c r="Y259">
        <v>17.86</v>
      </c>
      <c r="Z259" s="11">
        <f t="shared" si="521"/>
        <v>-0.60000000000000009</v>
      </c>
      <c r="AA259" s="11">
        <f t="shared" si="522"/>
        <v>0</v>
      </c>
      <c r="AB259" s="53">
        <f t="shared" si="523"/>
        <v>0.21764080995625498</v>
      </c>
      <c r="AC259" s="61" t="s">
        <v>204</v>
      </c>
      <c r="AE259" s="11">
        <f t="shared" ref="AE259" si="668">SUM(F259:F264)</f>
        <v>0</v>
      </c>
      <c r="AF259" s="11">
        <f t="shared" ref="AF259" si="669">AVERAGE(AB259:AB264)</f>
        <v>0.21772818188281662</v>
      </c>
      <c r="AG259" s="11">
        <f t="shared" ref="AG259" si="670">AVERAGE(G259:G264)</f>
        <v>7.0333333333333341</v>
      </c>
      <c r="AH259" s="11" t="e">
        <f t="shared" ref="AH259" si="671">AVERAGE(AC259:AC264)</f>
        <v>#DIV/0!</v>
      </c>
      <c r="AI259" s="11">
        <f t="shared" ref="AI259" si="672">AVERAGE(T259:T264)</f>
        <v>59.266666666666673</v>
      </c>
      <c r="AJ259" s="11">
        <f t="shared" ref="AJ259" si="673">SUMIF(H259:H264,"&gt;0",H259:H264)</f>
        <v>0</v>
      </c>
      <c r="AK259" s="17">
        <f t="shared" ref="AK259" si="674">SUM(AA259:AA264)/60</f>
        <v>0</v>
      </c>
      <c r="AL259" s="17">
        <f t="shared" ref="AL259" si="675">SUM(V259:V264)</f>
        <v>611</v>
      </c>
      <c r="AM259" s="17">
        <f t="shared" ref="AM259" si="676">AVERAGE(W259:W264)</f>
        <v>0</v>
      </c>
      <c r="AN259" s="11">
        <f t="shared" ref="AN259" si="677">AVERAGE(I259:I264)</f>
        <v>3.2333333333333329</v>
      </c>
      <c r="AO259" s="11">
        <f t="shared" ref="AO259" si="678">MAX(K259:K264)</f>
        <v>3.9</v>
      </c>
      <c r="AP259" s="13" t="str">
        <f t="shared" ref="AP259" ca="1" si="679">INDIRECT(ADDRESS(MATCH(AO259,K259:K264,0)+A259-1,12))</f>
        <v>SSE</v>
      </c>
      <c r="AQ259" s="13">
        <f t="shared" ref="AQ259" ca="1" si="680">INDIRECT(ADDRESS(MATCH(AO259,K259:K264,0)+A259-1,13))</f>
        <v>0.78136574074074072</v>
      </c>
      <c r="AR259" s="11">
        <f t="shared" ref="AR259" si="681">MAX(N259:N264)</f>
        <v>6.5</v>
      </c>
      <c r="AS259" s="13" t="str">
        <f t="shared" ref="AS259" ca="1" si="682">INDIRECT(ADDRESS(MATCH(AR259,N259:N264,0)+A259-1,15))</f>
        <v>SE</v>
      </c>
      <c r="AT259" s="13">
        <f t="shared" ref="AT259" ca="1" si="683">INDIRECT(ADDRESS(MATCH(AR259,N259:N264,0)+A259-1,16))</f>
        <v>0.77598379629629621</v>
      </c>
    </row>
    <row r="260" spans="1:46">
      <c r="A260" s="11">
        <v>260</v>
      </c>
      <c r="B260" s="69">
        <v>44594</v>
      </c>
      <c r="C260" s="70">
        <v>0.75694444444444453</v>
      </c>
      <c r="D260">
        <v>7.5</v>
      </c>
      <c r="E260">
        <v>13</v>
      </c>
      <c r="F260">
        <v>0</v>
      </c>
      <c r="G260">
        <v>6.9</v>
      </c>
      <c r="H260">
        <v>-1E-3</v>
      </c>
      <c r="I260">
        <v>2.6</v>
      </c>
      <c r="J260" t="s">
        <v>153</v>
      </c>
      <c r="K260">
        <v>2.7</v>
      </c>
      <c r="L260" t="s">
        <v>153</v>
      </c>
      <c r="M260" s="70">
        <v>0.75004629629629627</v>
      </c>
      <c r="N260">
        <v>4.5</v>
      </c>
      <c r="O260" t="s">
        <v>153</v>
      </c>
      <c r="P260" s="70">
        <v>0.75555555555555554</v>
      </c>
      <c r="Q260">
        <v>3.3</v>
      </c>
      <c r="R260" t="s">
        <v>159</v>
      </c>
      <c r="S260">
        <v>0.6</v>
      </c>
      <c r="T260">
        <v>59.9</v>
      </c>
      <c r="U260">
        <v>0</v>
      </c>
      <c r="V260">
        <v>108</v>
      </c>
      <c r="W260">
        <v>0</v>
      </c>
      <c r="X260">
        <v>0.54900000000000004</v>
      </c>
      <c r="Y260">
        <v>17.850000000000001</v>
      </c>
      <c r="Z260" s="11">
        <f t="shared" si="521"/>
        <v>-0.60000000000000009</v>
      </c>
      <c r="AA260" s="11">
        <f t="shared" si="522"/>
        <v>0</v>
      </c>
      <c r="AB260" s="53">
        <f t="shared" si="523"/>
        <v>0.21764080995625498</v>
      </c>
      <c r="AC260" s="61" t="s">
        <v>204</v>
      </c>
    </row>
    <row r="261" spans="1:46">
      <c r="A261" s="11">
        <v>261</v>
      </c>
      <c r="B261" s="69">
        <v>44594</v>
      </c>
      <c r="C261" s="70">
        <v>0.76388888888888884</v>
      </c>
      <c r="D261">
        <v>7.2</v>
      </c>
      <c r="E261">
        <v>13</v>
      </c>
      <c r="F261">
        <v>0</v>
      </c>
      <c r="G261">
        <v>7</v>
      </c>
      <c r="H261">
        <v>0</v>
      </c>
      <c r="I261">
        <v>3</v>
      </c>
      <c r="J261" t="s">
        <v>159</v>
      </c>
      <c r="K261">
        <v>3.1</v>
      </c>
      <c r="L261" t="s">
        <v>159</v>
      </c>
      <c r="M261" s="70">
        <v>0.76240740740740742</v>
      </c>
      <c r="N261">
        <v>4.7</v>
      </c>
      <c r="O261" t="s">
        <v>153</v>
      </c>
      <c r="P261" s="70">
        <v>0.76057870370370362</v>
      </c>
      <c r="Q261">
        <v>2.6</v>
      </c>
      <c r="R261" t="s">
        <v>159</v>
      </c>
      <c r="S261">
        <v>0.6</v>
      </c>
      <c r="T261">
        <v>59.5</v>
      </c>
      <c r="U261">
        <v>1</v>
      </c>
      <c r="V261">
        <v>96</v>
      </c>
      <c r="W261">
        <v>0</v>
      </c>
      <c r="X261">
        <v>0.55000000000000004</v>
      </c>
      <c r="Y261">
        <v>17.84</v>
      </c>
      <c r="Z261" s="11">
        <f t="shared" si="521"/>
        <v>0</v>
      </c>
      <c r="AA261" s="11">
        <f t="shared" si="522"/>
        <v>0</v>
      </c>
      <c r="AB261" s="53">
        <f t="shared" si="523"/>
        <v>0.2181650415156248</v>
      </c>
      <c r="AC261" s="61" t="s">
        <v>204</v>
      </c>
    </row>
    <row r="262" spans="1:46">
      <c r="A262" s="11">
        <v>262</v>
      </c>
      <c r="B262" s="69">
        <v>44594</v>
      </c>
      <c r="C262" s="70">
        <v>0.77083333333333337</v>
      </c>
      <c r="D262">
        <v>7</v>
      </c>
      <c r="E262">
        <v>13</v>
      </c>
      <c r="F262">
        <v>0</v>
      </c>
      <c r="G262">
        <v>7</v>
      </c>
      <c r="H262">
        <v>0</v>
      </c>
      <c r="I262">
        <v>3.6</v>
      </c>
      <c r="J262" t="s">
        <v>159</v>
      </c>
      <c r="K262">
        <v>3.6</v>
      </c>
      <c r="L262" t="s">
        <v>159</v>
      </c>
      <c r="M262" s="70">
        <v>0.77083333333333337</v>
      </c>
      <c r="N262">
        <v>5.4</v>
      </c>
      <c r="O262" t="s">
        <v>153</v>
      </c>
      <c r="P262" s="70">
        <v>0.7702430555555555</v>
      </c>
      <c r="Q262">
        <v>5</v>
      </c>
      <c r="R262" t="s">
        <v>159</v>
      </c>
      <c r="S262">
        <v>0.7</v>
      </c>
      <c r="T262">
        <v>59.2</v>
      </c>
      <c r="U262">
        <v>0</v>
      </c>
      <c r="V262">
        <v>86</v>
      </c>
      <c r="W262">
        <v>0</v>
      </c>
      <c r="X262">
        <v>0.54900000000000004</v>
      </c>
      <c r="Y262">
        <v>17.829999999999998</v>
      </c>
      <c r="Z262" s="11">
        <f t="shared" si="521"/>
        <v>0</v>
      </c>
      <c r="AA262" s="11">
        <f t="shared" si="522"/>
        <v>0</v>
      </c>
      <c r="AB262" s="53">
        <f t="shared" si="523"/>
        <v>0.21764080995625498</v>
      </c>
      <c r="AC262" s="61" t="s">
        <v>204</v>
      </c>
    </row>
    <row r="263" spans="1:46">
      <c r="A263" s="11">
        <v>263</v>
      </c>
      <c r="B263" s="69">
        <v>44594</v>
      </c>
      <c r="C263" s="70">
        <v>0.77777777777777779</v>
      </c>
      <c r="D263">
        <v>6.8</v>
      </c>
      <c r="E263">
        <v>13</v>
      </c>
      <c r="F263">
        <v>0</v>
      </c>
      <c r="G263">
        <v>7</v>
      </c>
      <c r="H263">
        <v>0</v>
      </c>
      <c r="I263">
        <v>3.8</v>
      </c>
      <c r="J263" t="s">
        <v>159</v>
      </c>
      <c r="K263">
        <v>3.8</v>
      </c>
      <c r="L263" t="s">
        <v>159</v>
      </c>
      <c r="M263" s="70">
        <v>0.77773148148148152</v>
      </c>
      <c r="N263">
        <v>6.5</v>
      </c>
      <c r="O263" t="s">
        <v>151</v>
      </c>
      <c r="P263" s="70">
        <v>0.77598379629629621</v>
      </c>
      <c r="Q263">
        <v>3.3</v>
      </c>
      <c r="R263" t="s">
        <v>159</v>
      </c>
      <c r="S263">
        <v>0.8</v>
      </c>
      <c r="T263">
        <v>59.1</v>
      </c>
      <c r="U263">
        <v>0</v>
      </c>
      <c r="V263">
        <v>98</v>
      </c>
      <c r="W263">
        <v>0</v>
      </c>
      <c r="X263">
        <v>0.54900000000000004</v>
      </c>
      <c r="Y263">
        <v>17.850000000000001</v>
      </c>
      <c r="Z263" s="11">
        <f t="shared" si="521"/>
        <v>0</v>
      </c>
      <c r="AA263" s="11">
        <f t="shared" si="522"/>
        <v>0</v>
      </c>
      <c r="AB263" s="53">
        <f t="shared" si="523"/>
        <v>0.21764080995625498</v>
      </c>
      <c r="AC263" s="61" t="s">
        <v>204</v>
      </c>
    </row>
    <row r="264" spans="1:46">
      <c r="A264" s="11">
        <v>264</v>
      </c>
      <c r="B264" s="69">
        <v>44594</v>
      </c>
      <c r="C264" s="70">
        <v>0.78472222222222221</v>
      </c>
      <c r="D264">
        <v>6.8</v>
      </c>
      <c r="E264">
        <v>13</v>
      </c>
      <c r="F264">
        <v>0</v>
      </c>
      <c r="G264">
        <v>7.1</v>
      </c>
      <c r="H264">
        <v>0</v>
      </c>
      <c r="I264">
        <v>3.8</v>
      </c>
      <c r="J264" t="s">
        <v>159</v>
      </c>
      <c r="K264">
        <v>3.9</v>
      </c>
      <c r="L264" t="s">
        <v>159</v>
      </c>
      <c r="M264" s="70">
        <v>0.78136574074074072</v>
      </c>
      <c r="N264">
        <v>5.9</v>
      </c>
      <c r="O264" t="s">
        <v>153</v>
      </c>
      <c r="P264" s="70">
        <v>0.78431712962962974</v>
      </c>
      <c r="Q264">
        <v>4.4000000000000004</v>
      </c>
      <c r="R264" t="s">
        <v>151</v>
      </c>
      <c r="S264">
        <v>0.7</v>
      </c>
      <c r="T264">
        <v>58.9</v>
      </c>
      <c r="U264">
        <v>0</v>
      </c>
      <c r="V264">
        <v>105</v>
      </c>
      <c r="W264">
        <v>0</v>
      </c>
      <c r="X264">
        <v>0.54900000000000004</v>
      </c>
      <c r="Y264">
        <v>17.86</v>
      </c>
      <c r="Z264" s="11">
        <f t="shared" ref="Z264:Z327" si="684">H264*3.6/(60)*10*10^3</f>
        <v>0</v>
      </c>
      <c r="AA264" s="11">
        <f t="shared" ref="AA264:AA327" si="685">IF(Z264&gt;120,10,0)</f>
        <v>0</v>
      </c>
      <c r="AB264" s="53">
        <f t="shared" ref="AB264:AB327" si="686">-0.071+0.735*X264+0.75*X264^2-8.759*X264^3+21.838*X264^4-21.998*X264^5+8.097*X264^6</f>
        <v>0.21764080995625498</v>
      </c>
      <c r="AC264" s="61" t="s">
        <v>204</v>
      </c>
    </row>
    <row r="265" spans="1:46">
      <c r="A265" s="11">
        <v>265</v>
      </c>
      <c r="B265" s="69">
        <v>44594</v>
      </c>
      <c r="C265" s="70">
        <v>0.79166666666666663</v>
      </c>
      <c r="D265">
        <v>6.7</v>
      </c>
      <c r="E265">
        <v>12.9</v>
      </c>
      <c r="F265">
        <v>0</v>
      </c>
      <c r="G265">
        <v>7.1</v>
      </c>
      <c r="H265">
        <v>0</v>
      </c>
      <c r="I265">
        <v>4.0999999999999996</v>
      </c>
      <c r="J265" t="s">
        <v>159</v>
      </c>
      <c r="K265">
        <v>4.0999999999999996</v>
      </c>
      <c r="L265" t="s">
        <v>159</v>
      </c>
      <c r="M265" s="70">
        <v>0.79019675925925925</v>
      </c>
      <c r="N265">
        <v>6.4</v>
      </c>
      <c r="O265" t="s">
        <v>151</v>
      </c>
      <c r="P265" s="70">
        <v>0.7893634259259259</v>
      </c>
      <c r="Q265">
        <v>4.5999999999999996</v>
      </c>
      <c r="R265" t="s">
        <v>153</v>
      </c>
      <c r="S265">
        <v>0.6</v>
      </c>
      <c r="T265">
        <v>58.6</v>
      </c>
      <c r="U265">
        <v>0</v>
      </c>
      <c r="V265">
        <v>90</v>
      </c>
      <c r="W265">
        <v>0</v>
      </c>
      <c r="X265">
        <v>0.54900000000000004</v>
      </c>
      <c r="Y265">
        <v>17.84</v>
      </c>
      <c r="Z265" s="11">
        <f t="shared" si="684"/>
        <v>0</v>
      </c>
      <c r="AA265" s="11">
        <f t="shared" si="685"/>
        <v>0</v>
      </c>
      <c r="AB265" s="53">
        <f t="shared" si="686"/>
        <v>0.21764080995625498</v>
      </c>
      <c r="AC265" s="61" t="s">
        <v>204</v>
      </c>
      <c r="AE265" s="11">
        <f t="shared" ref="AE265" si="687">SUM(F265:F270)</f>
        <v>0</v>
      </c>
      <c r="AF265" s="11">
        <f t="shared" ref="AF265" si="688">AVERAGE(AB265:AB270)</f>
        <v>0.21764080995625498</v>
      </c>
      <c r="AG265" s="11">
        <f t="shared" ref="AG265" si="689">AVERAGE(G265:G270)</f>
        <v>7.083333333333333</v>
      </c>
      <c r="AH265" s="11" t="e">
        <f t="shared" ref="AH265" si="690">AVERAGE(AC265:AC270)</f>
        <v>#DIV/0!</v>
      </c>
      <c r="AI265" s="11">
        <f t="shared" ref="AI265" si="691">AVERAGE(T265:T270)</f>
        <v>54.216666666666669</v>
      </c>
      <c r="AJ265" s="11">
        <f t="shared" ref="AJ265" si="692">SUMIF(H265:H270,"&gt;0",H265:H270)</f>
        <v>1E-3</v>
      </c>
      <c r="AK265" s="17">
        <f t="shared" ref="AK265" si="693">SUM(AA265:AA270)/60</f>
        <v>0</v>
      </c>
      <c r="AL265" s="17">
        <f t="shared" ref="AL265" si="694">SUM(V265:V270)</f>
        <v>516</v>
      </c>
      <c r="AM265" s="17">
        <f t="shared" ref="AM265" si="695">AVERAGE(W265:W270)</f>
        <v>0</v>
      </c>
      <c r="AN265" s="11">
        <f t="shared" ref="AN265" si="696">AVERAGE(I265:I270)</f>
        <v>3.3333333333333335</v>
      </c>
      <c r="AO265" s="11">
        <f t="shared" ref="AO265" si="697">MAX(K265:K270)</f>
        <v>4.0999999999999996</v>
      </c>
      <c r="AP265" s="13" t="str">
        <f t="shared" ref="AP265" ca="1" si="698">INDIRECT(ADDRESS(MATCH(AO265,K265:K270,0)+A265-1,12))</f>
        <v>SSE</v>
      </c>
      <c r="AQ265" s="13">
        <f t="shared" ref="AQ265" ca="1" si="699">INDIRECT(ADDRESS(MATCH(AO265,K265:K270,0)+A265-1,13))</f>
        <v>0.79019675925925925</v>
      </c>
      <c r="AR265" s="11">
        <f t="shared" ref="AR265" si="700">MAX(N265:N270)</f>
        <v>6.6</v>
      </c>
      <c r="AS265" s="13" t="str">
        <f t="shared" ref="AS265" ca="1" si="701">INDIRECT(ADDRESS(MATCH(AR265,N265:N270,0)+A265-1,15))</f>
        <v>W</v>
      </c>
      <c r="AT265" s="13">
        <f t="shared" ref="AT265" ca="1" si="702">INDIRECT(ADDRESS(MATCH(AR265,N265:N270,0)+A265-1,16))</f>
        <v>0.82237268518518514</v>
      </c>
    </row>
    <row r="266" spans="1:46">
      <c r="A266" s="11">
        <v>266</v>
      </c>
      <c r="B266" s="69">
        <v>44594</v>
      </c>
      <c r="C266" s="70">
        <v>0.79861111111111116</v>
      </c>
      <c r="D266">
        <v>6.7</v>
      </c>
      <c r="E266">
        <v>12.9</v>
      </c>
      <c r="F266">
        <v>0</v>
      </c>
      <c r="G266">
        <v>7</v>
      </c>
      <c r="H266">
        <v>-1E-3</v>
      </c>
      <c r="I266">
        <v>3</v>
      </c>
      <c r="J266" t="s">
        <v>153</v>
      </c>
      <c r="K266">
        <v>4.0999999999999996</v>
      </c>
      <c r="L266" t="s">
        <v>159</v>
      </c>
      <c r="M266" s="70">
        <v>0.79167824074074078</v>
      </c>
      <c r="N266">
        <v>5.3</v>
      </c>
      <c r="O266" t="s">
        <v>159</v>
      </c>
      <c r="P266" s="70">
        <v>0.79275462962962961</v>
      </c>
      <c r="Q266">
        <v>2.4</v>
      </c>
      <c r="R266" t="s">
        <v>161</v>
      </c>
      <c r="S266">
        <v>0.8</v>
      </c>
      <c r="T266">
        <v>59</v>
      </c>
      <c r="U266">
        <v>0</v>
      </c>
      <c r="V266">
        <v>85</v>
      </c>
      <c r="W266">
        <v>0</v>
      </c>
      <c r="X266">
        <v>0.54900000000000004</v>
      </c>
      <c r="Y266">
        <v>17.86</v>
      </c>
      <c r="Z266" s="11">
        <f t="shared" si="684"/>
        <v>-0.60000000000000009</v>
      </c>
      <c r="AA266" s="11">
        <f t="shared" si="685"/>
        <v>0</v>
      </c>
      <c r="AB266" s="53">
        <f t="shared" si="686"/>
        <v>0.21764080995625498</v>
      </c>
      <c r="AC266" s="61" t="s">
        <v>204</v>
      </c>
    </row>
    <row r="267" spans="1:46">
      <c r="A267" s="11">
        <v>267</v>
      </c>
      <c r="B267" s="69">
        <v>44594</v>
      </c>
      <c r="C267" s="70">
        <v>0.80555555555555547</v>
      </c>
      <c r="D267">
        <v>6.6</v>
      </c>
      <c r="E267">
        <v>12.9</v>
      </c>
      <c r="F267">
        <v>0</v>
      </c>
      <c r="G267">
        <v>6.7</v>
      </c>
      <c r="H267">
        <v>-1E-3</v>
      </c>
      <c r="I267">
        <v>2.4</v>
      </c>
      <c r="J267" t="s">
        <v>156</v>
      </c>
      <c r="K267">
        <v>3</v>
      </c>
      <c r="L267" t="s">
        <v>153</v>
      </c>
      <c r="M267" s="70">
        <v>0.79862268518518509</v>
      </c>
      <c r="N267">
        <v>3.9</v>
      </c>
      <c r="O267" t="s">
        <v>156</v>
      </c>
      <c r="P267" s="70">
        <v>0.80271990740740751</v>
      </c>
      <c r="Q267">
        <v>2.1</v>
      </c>
      <c r="R267" t="s">
        <v>160</v>
      </c>
      <c r="S267">
        <v>0.6</v>
      </c>
      <c r="T267">
        <v>57</v>
      </c>
      <c r="U267">
        <v>0</v>
      </c>
      <c r="V267">
        <v>79</v>
      </c>
      <c r="W267">
        <v>0</v>
      </c>
      <c r="X267">
        <v>0.54900000000000004</v>
      </c>
      <c r="Y267">
        <v>17.86</v>
      </c>
      <c r="Z267" s="11">
        <f t="shared" si="684"/>
        <v>-0.60000000000000009</v>
      </c>
      <c r="AA267" s="11">
        <f t="shared" si="685"/>
        <v>0</v>
      </c>
      <c r="AB267" s="53">
        <f t="shared" si="686"/>
        <v>0.21764080995625498</v>
      </c>
      <c r="AC267" s="61" t="s">
        <v>204</v>
      </c>
    </row>
    <row r="268" spans="1:46">
      <c r="A268" s="11">
        <v>268</v>
      </c>
      <c r="B268" s="69">
        <v>44594</v>
      </c>
      <c r="C268" s="70">
        <v>0.8125</v>
      </c>
      <c r="D268">
        <v>6.4</v>
      </c>
      <c r="E268">
        <v>12.9</v>
      </c>
      <c r="F268">
        <v>0</v>
      </c>
      <c r="G268">
        <v>7</v>
      </c>
      <c r="H268">
        <v>1E-3</v>
      </c>
      <c r="I268">
        <v>3.4</v>
      </c>
      <c r="J268" t="s">
        <v>160</v>
      </c>
      <c r="K268">
        <v>3.4</v>
      </c>
      <c r="L268" t="s">
        <v>160</v>
      </c>
      <c r="M268" s="70">
        <v>0.81241898148148151</v>
      </c>
      <c r="N268">
        <v>6.5</v>
      </c>
      <c r="O268" t="s">
        <v>160</v>
      </c>
      <c r="P268" s="70">
        <v>0.8087847222222222</v>
      </c>
      <c r="Q268">
        <v>2.9</v>
      </c>
      <c r="R268" t="s">
        <v>160</v>
      </c>
      <c r="S268">
        <v>1.2</v>
      </c>
      <c r="T268">
        <v>49.5</v>
      </c>
      <c r="U268">
        <v>0</v>
      </c>
      <c r="V268">
        <v>92</v>
      </c>
      <c r="W268">
        <v>0</v>
      </c>
      <c r="X268">
        <v>0.54900000000000004</v>
      </c>
      <c r="Y268">
        <v>17.86</v>
      </c>
      <c r="Z268" s="11">
        <f t="shared" si="684"/>
        <v>0.60000000000000009</v>
      </c>
      <c r="AA268" s="11">
        <f t="shared" si="685"/>
        <v>0</v>
      </c>
      <c r="AB268" s="53">
        <f t="shared" si="686"/>
        <v>0.21764080995625498</v>
      </c>
      <c r="AC268" s="61" t="s">
        <v>204</v>
      </c>
    </row>
    <row r="269" spans="1:46">
      <c r="A269" s="11">
        <v>269</v>
      </c>
      <c r="B269" s="69">
        <v>44594</v>
      </c>
      <c r="C269" s="70">
        <v>0.81944444444444453</v>
      </c>
      <c r="D269">
        <v>6.4</v>
      </c>
      <c r="E269">
        <v>12.9</v>
      </c>
      <c r="F269">
        <v>0</v>
      </c>
      <c r="G269">
        <v>7.3</v>
      </c>
      <c r="H269">
        <v>0</v>
      </c>
      <c r="I269">
        <v>3.5</v>
      </c>
      <c r="J269" t="s">
        <v>161</v>
      </c>
      <c r="K269">
        <v>4</v>
      </c>
      <c r="L269" t="s">
        <v>160</v>
      </c>
      <c r="M269" s="70">
        <v>0.81543981481481476</v>
      </c>
      <c r="N269">
        <v>5.9</v>
      </c>
      <c r="O269" t="s">
        <v>161</v>
      </c>
      <c r="P269" s="70">
        <v>0.8153125</v>
      </c>
      <c r="Q269">
        <v>2.2000000000000002</v>
      </c>
      <c r="R269" t="s">
        <v>161</v>
      </c>
      <c r="S269">
        <v>1</v>
      </c>
      <c r="T269">
        <v>50.5</v>
      </c>
      <c r="U269">
        <v>1</v>
      </c>
      <c r="V269">
        <v>95</v>
      </c>
      <c r="W269">
        <v>0</v>
      </c>
      <c r="X269">
        <v>0.54900000000000004</v>
      </c>
      <c r="Y269">
        <v>17.86</v>
      </c>
      <c r="Z269" s="11">
        <f t="shared" si="684"/>
        <v>0</v>
      </c>
      <c r="AA269" s="11">
        <f t="shared" si="685"/>
        <v>0</v>
      </c>
      <c r="AB269" s="53">
        <f t="shared" si="686"/>
        <v>0.21764080995625498</v>
      </c>
      <c r="AC269" s="61" t="s">
        <v>204</v>
      </c>
    </row>
    <row r="270" spans="1:46">
      <c r="A270" s="11">
        <v>270</v>
      </c>
      <c r="B270" s="69">
        <v>44594</v>
      </c>
      <c r="C270" s="70">
        <v>0.82638888888888884</v>
      </c>
      <c r="D270">
        <v>6.4</v>
      </c>
      <c r="E270">
        <v>12.9</v>
      </c>
      <c r="F270">
        <v>0</v>
      </c>
      <c r="G270">
        <v>7.4</v>
      </c>
      <c r="H270">
        <v>0</v>
      </c>
      <c r="I270">
        <v>3.6</v>
      </c>
      <c r="J270" t="s">
        <v>161</v>
      </c>
      <c r="K270">
        <v>3.6</v>
      </c>
      <c r="L270" t="s">
        <v>161</v>
      </c>
      <c r="M270" s="70">
        <v>0.82638888888888884</v>
      </c>
      <c r="N270">
        <v>6.6</v>
      </c>
      <c r="O270" t="s">
        <v>154</v>
      </c>
      <c r="P270" s="70">
        <v>0.82237268518518514</v>
      </c>
      <c r="Q270">
        <v>2.7</v>
      </c>
      <c r="R270" t="s">
        <v>160</v>
      </c>
      <c r="S270">
        <v>1.1000000000000001</v>
      </c>
      <c r="T270">
        <v>50.7</v>
      </c>
      <c r="U270">
        <v>0</v>
      </c>
      <c r="V270">
        <v>75</v>
      </c>
      <c r="W270">
        <v>0</v>
      </c>
      <c r="X270">
        <v>0.54900000000000004</v>
      </c>
      <c r="Y270">
        <v>17.84</v>
      </c>
      <c r="Z270" s="11">
        <f t="shared" si="684"/>
        <v>0</v>
      </c>
      <c r="AA270" s="11">
        <f t="shared" si="685"/>
        <v>0</v>
      </c>
      <c r="AB270" s="53">
        <f t="shared" si="686"/>
        <v>0.21764080995625498</v>
      </c>
      <c r="AC270" s="61" t="s">
        <v>204</v>
      </c>
    </row>
    <row r="271" spans="1:46">
      <c r="A271" s="11">
        <v>271</v>
      </c>
      <c r="B271" s="69">
        <v>44594</v>
      </c>
      <c r="C271" s="70">
        <v>0.83333333333333337</v>
      </c>
      <c r="D271">
        <v>6.3</v>
      </c>
      <c r="E271">
        <v>12.9</v>
      </c>
      <c r="F271">
        <v>0</v>
      </c>
      <c r="G271">
        <v>7.4</v>
      </c>
      <c r="H271">
        <v>0</v>
      </c>
      <c r="I271">
        <v>3.2</v>
      </c>
      <c r="J271" t="s">
        <v>161</v>
      </c>
      <c r="K271">
        <v>3.6</v>
      </c>
      <c r="L271" t="s">
        <v>161</v>
      </c>
      <c r="M271" s="70">
        <v>0.82640046296296299</v>
      </c>
      <c r="N271">
        <v>6.7</v>
      </c>
      <c r="O271" t="s">
        <v>161</v>
      </c>
      <c r="P271" s="70">
        <v>0.83112268518518517</v>
      </c>
      <c r="Q271">
        <v>3.3</v>
      </c>
      <c r="R271" t="s">
        <v>160</v>
      </c>
      <c r="S271">
        <v>1.2</v>
      </c>
      <c r="T271">
        <v>50.3</v>
      </c>
      <c r="U271">
        <v>0</v>
      </c>
      <c r="V271">
        <v>69</v>
      </c>
      <c r="W271">
        <v>0</v>
      </c>
      <c r="X271">
        <v>0.54900000000000004</v>
      </c>
      <c r="Y271">
        <v>17.87</v>
      </c>
      <c r="Z271" s="11">
        <f t="shared" si="684"/>
        <v>0</v>
      </c>
      <c r="AA271" s="11">
        <f t="shared" si="685"/>
        <v>0</v>
      </c>
      <c r="AB271" s="53">
        <f t="shared" si="686"/>
        <v>0.21764080995625498</v>
      </c>
      <c r="AC271" s="61" t="s">
        <v>204</v>
      </c>
      <c r="AE271" s="11">
        <f t="shared" ref="AE271" si="703">SUM(F271:F276)</f>
        <v>0</v>
      </c>
      <c r="AF271" s="11">
        <f t="shared" ref="AF271" si="704">AVERAGE(AB271:AB276)</f>
        <v>0.21799029766250155</v>
      </c>
      <c r="AG271" s="11">
        <f t="shared" ref="AG271" si="705">AVERAGE(G271:G276)</f>
        <v>7.2666666666666666</v>
      </c>
      <c r="AH271" s="11" t="e">
        <f t="shared" ref="AH271" si="706">AVERAGE(AC271:AC276)</f>
        <v>#DIV/0!</v>
      </c>
      <c r="AI271" s="11">
        <f t="shared" ref="AI271" si="707">AVERAGE(T271:T276)</f>
        <v>51.75</v>
      </c>
      <c r="AJ271" s="11">
        <f t="shared" ref="AJ271" si="708">SUMIF(H271:H276,"&gt;0",H271:H276)</f>
        <v>0</v>
      </c>
      <c r="AK271" s="17">
        <f t="shared" ref="AK271" si="709">SUM(AA271:AA276)/60</f>
        <v>0</v>
      </c>
      <c r="AL271" s="17">
        <f t="shared" ref="AL271" si="710">SUM(V271:V276)</f>
        <v>455</v>
      </c>
      <c r="AM271" s="17">
        <f t="shared" ref="AM271" si="711">AVERAGE(W271:W276)</f>
        <v>0</v>
      </c>
      <c r="AN271" s="11">
        <f t="shared" ref="AN271" si="712">AVERAGE(I271:I276)</f>
        <v>3.0666666666666664</v>
      </c>
      <c r="AO271" s="11">
        <f t="shared" ref="AO271" si="713">MAX(K271:K276)</f>
        <v>3.9</v>
      </c>
      <c r="AP271" s="13" t="str">
        <f t="shared" ref="AP271" ca="1" si="714">INDIRECT(ADDRESS(MATCH(AO271,K271:K276,0)+A271-1,12))</f>
        <v>WSW</v>
      </c>
      <c r="AQ271" s="13">
        <f t="shared" ref="AQ271" ca="1" si="715">INDIRECT(ADDRESS(MATCH(AO271,K271:K276,0)+A271-1,13))</f>
        <v>0.83739583333333334</v>
      </c>
      <c r="AR271" s="11">
        <f t="shared" ref="AR271" si="716">MAX(N271:N276)</f>
        <v>6.7</v>
      </c>
      <c r="AS271" s="13" t="str">
        <f t="shared" ref="AS271" ca="1" si="717">INDIRECT(ADDRESS(MATCH(AR271,N271:N276,0)+A271-1,15))</f>
        <v>WSW</v>
      </c>
      <c r="AT271" s="13">
        <f t="shared" ref="AT271" ca="1" si="718">INDIRECT(ADDRESS(MATCH(AR271,N271:N276,0)+A271-1,16))</f>
        <v>0.83112268518518517</v>
      </c>
    </row>
    <row r="272" spans="1:46">
      <c r="A272" s="11">
        <v>272</v>
      </c>
      <c r="B272" s="69">
        <v>44594</v>
      </c>
      <c r="C272" s="70">
        <v>0.84027777777777779</v>
      </c>
      <c r="D272">
        <v>6.3</v>
      </c>
      <c r="E272">
        <v>12.9</v>
      </c>
      <c r="F272">
        <v>0</v>
      </c>
      <c r="G272">
        <v>7.3</v>
      </c>
      <c r="H272">
        <v>0</v>
      </c>
      <c r="I272">
        <v>3.6</v>
      </c>
      <c r="J272" t="s">
        <v>154</v>
      </c>
      <c r="K272">
        <v>3.9</v>
      </c>
      <c r="L272" t="s">
        <v>161</v>
      </c>
      <c r="M272" s="70">
        <v>0.83739583333333334</v>
      </c>
      <c r="N272">
        <v>6.2</v>
      </c>
      <c r="O272" t="s">
        <v>161</v>
      </c>
      <c r="P272" s="70">
        <v>0.83634259259259258</v>
      </c>
      <c r="Q272">
        <v>5.2</v>
      </c>
      <c r="R272" t="s">
        <v>161</v>
      </c>
      <c r="S272">
        <v>0.9</v>
      </c>
      <c r="T272">
        <v>50.9</v>
      </c>
      <c r="U272">
        <v>0</v>
      </c>
      <c r="V272">
        <v>89</v>
      </c>
      <c r="W272">
        <v>0</v>
      </c>
      <c r="X272">
        <v>0.54900000000000004</v>
      </c>
      <c r="Y272">
        <v>17.850000000000001</v>
      </c>
      <c r="Z272" s="11">
        <f t="shared" si="684"/>
        <v>0</v>
      </c>
      <c r="AA272" s="11">
        <f t="shared" si="685"/>
        <v>0</v>
      </c>
      <c r="AB272" s="53">
        <f t="shared" si="686"/>
        <v>0.21764080995625498</v>
      </c>
      <c r="AC272" s="61" t="s">
        <v>204</v>
      </c>
    </row>
    <row r="273" spans="1:46">
      <c r="A273" s="11">
        <v>273</v>
      </c>
      <c r="B273" s="69">
        <v>44594</v>
      </c>
      <c r="C273" s="70">
        <v>0.84722222222222221</v>
      </c>
      <c r="D273">
        <v>6.4</v>
      </c>
      <c r="E273">
        <v>12.9</v>
      </c>
      <c r="F273">
        <v>0</v>
      </c>
      <c r="G273">
        <v>7.4</v>
      </c>
      <c r="H273">
        <v>0</v>
      </c>
      <c r="I273">
        <v>3.5</v>
      </c>
      <c r="J273" t="s">
        <v>161</v>
      </c>
      <c r="K273">
        <v>3.7</v>
      </c>
      <c r="L273" t="s">
        <v>154</v>
      </c>
      <c r="M273" s="70">
        <v>0.84083333333333332</v>
      </c>
      <c r="N273">
        <v>6.6</v>
      </c>
      <c r="O273" t="s">
        <v>161</v>
      </c>
      <c r="P273" s="70">
        <v>0.84578703703703706</v>
      </c>
      <c r="Q273">
        <v>4.3</v>
      </c>
      <c r="R273" t="s">
        <v>161</v>
      </c>
      <c r="S273">
        <v>0.9</v>
      </c>
      <c r="T273">
        <v>51.9</v>
      </c>
      <c r="U273">
        <v>0</v>
      </c>
      <c r="V273">
        <v>63</v>
      </c>
      <c r="W273">
        <v>0</v>
      </c>
      <c r="X273">
        <v>0.55000000000000004</v>
      </c>
      <c r="Y273">
        <v>17.850000000000001</v>
      </c>
      <c r="Z273" s="11">
        <f t="shared" si="684"/>
        <v>0</v>
      </c>
      <c r="AA273" s="11">
        <f t="shared" si="685"/>
        <v>0</v>
      </c>
      <c r="AB273" s="53">
        <f t="shared" si="686"/>
        <v>0.2181650415156248</v>
      </c>
      <c r="AC273" s="61" t="s">
        <v>204</v>
      </c>
    </row>
    <row r="274" spans="1:46">
      <c r="A274" s="11">
        <v>274</v>
      </c>
      <c r="B274" s="69">
        <v>44594</v>
      </c>
      <c r="C274" s="70">
        <v>0.85416666666666663</v>
      </c>
      <c r="D274">
        <v>6.3</v>
      </c>
      <c r="E274">
        <v>12.9</v>
      </c>
      <c r="F274">
        <v>0</v>
      </c>
      <c r="G274">
        <v>7.3</v>
      </c>
      <c r="H274">
        <v>0</v>
      </c>
      <c r="I274">
        <v>3.1</v>
      </c>
      <c r="J274" t="s">
        <v>161</v>
      </c>
      <c r="K274">
        <v>3.8</v>
      </c>
      <c r="L274" t="s">
        <v>161</v>
      </c>
      <c r="M274" s="70">
        <v>0.8510416666666667</v>
      </c>
      <c r="N274">
        <v>6.1</v>
      </c>
      <c r="O274" t="s">
        <v>161</v>
      </c>
      <c r="P274" s="70">
        <v>0.84949074074074071</v>
      </c>
      <c r="Q274">
        <v>4</v>
      </c>
      <c r="R274" t="s">
        <v>160</v>
      </c>
      <c r="S274">
        <v>0.9</v>
      </c>
      <c r="T274">
        <v>52.2</v>
      </c>
      <c r="U274">
        <v>0</v>
      </c>
      <c r="V274">
        <v>90</v>
      </c>
      <c r="W274">
        <v>0</v>
      </c>
      <c r="X274">
        <v>0.55000000000000004</v>
      </c>
      <c r="Y274">
        <v>17.88</v>
      </c>
      <c r="Z274" s="11">
        <f t="shared" si="684"/>
        <v>0</v>
      </c>
      <c r="AA274" s="11">
        <f t="shared" si="685"/>
        <v>0</v>
      </c>
      <c r="AB274" s="53">
        <f t="shared" si="686"/>
        <v>0.2181650415156248</v>
      </c>
      <c r="AC274" s="61" t="s">
        <v>204</v>
      </c>
    </row>
    <row r="275" spans="1:46">
      <c r="A275" s="11">
        <v>275</v>
      </c>
      <c r="B275" s="69">
        <v>44594</v>
      </c>
      <c r="C275" s="70">
        <v>0.86111111111111116</v>
      </c>
      <c r="D275">
        <v>6.3</v>
      </c>
      <c r="E275">
        <v>12.9</v>
      </c>
      <c r="F275">
        <v>0</v>
      </c>
      <c r="G275">
        <v>7.2</v>
      </c>
      <c r="H275">
        <v>-1E-3</v>
      </c>
      <c r="I275">
        <v>2.8</v>
      </c>
      <c r="J275" t="s">
        <v>161</v>
      </c>
      <c r="K275">
        <v>3.1</v>
      </c>
      <c r="L275" t="s">
        <v>161</v>
      </c>
      <c r="M275" s="70">
        <v>0.85417824074074078</v>
      </c>
      <c r="N275">
        <v>5.6</v>
      </c>
      <c r="O275" t="s">
        <v>161</v>
      </c>
      <c r="P275" s="70">
        <v>0.85743055555555558</v>
      </c>
      <c r="Q275">
        <v>2.7</v>
      </c>
      <c r="R275" t="s">
        <v>160</v>
      </c>
      <c r="S275">
        <v>0.8</v>
      </c>
      <c r="T275">
        <v>52</v>
      </c>
      <c r="U275">
        <v>0</v>
      </c>
      <c r="V275">
        <v>77</v>
      </c>
      <c r="W275">
        <v>0</v>
      </c>
      <c r="X275">
        <v>0.55000000000000004</v>
      </c>
      <c r="Y275">
        <v>17.88</v>
      </c>
      <c r="Z275" s="11">
        <f t="shared" si="684"/>
        <v>-0.60000000000000009</v>
      </c>
      <c r="AA275" s="11">
        <f t="shared" si="685"/>
        <v>0</v>
      </c>
      <c r="AB275" s="53">
        <f t="shared" si="686"/>
        <v>0.2181650415156248</v>
      </c>
      <c r="AC275" s="61" t="s">
        <v>204</v>
      </c>
    </row>
    <row r="276" spans="1:46">
      <c r="A276" s="11">
        <v>276</v>
      </c>
      <c r="B276" s="69">
        <v>44594</v>
      </c>
      <c r="C276" s="70">
        <v>0.86805555555555547</v>
      </c>
      <c r="D276">
        <v>6.3</v>
      </c>
      <c r="E276">
        <v>12.9</v>
      </c>
      <c r="F276">
        <v>0</v>
      </c>
      <c r="G276">
        <v>7</v>
      </c>
      <c r="H276">
        <v>-1E-3</v>
      </c>
      <c r="I276">
        <v>2.2000000000000002</v>
      </c>
      <c r="J276" t="s">
        <v>160</v>
      </c>
      <c r="K276">
        <v>2.9</v>
      </c>
      <c r="L276" t="s">
        <v>161</v>
      </c>
      <c r="M276" s="70">
        <v>0.86204861111111108</v>
      </c>
      <c r="N276">
        <v>4.2</v>
      </c>
      <c r="O276" t="s">
        <v>156</v>
      </c>
      <c r="P276" s="70">
        <v>0.8615046296296297</v>
      </c>
      <c r="Q276">
        <v>1.9</v>
      </c>
      <c r="R276" t="s">
        <v>154</v>
      </c>
      <c r="S276">
        <v>0.8</v>
      </c>
      <c r="T276">
        <v>53.2</v>
      </c>
      <c r="U276">
        <v>0</v>
      </c>
      <c r="V276">
        <v>67</v>
      </c>
      <c r="W276">
        <v>0</v>
      </c>
      <c r="X276">
        <v>0.55000000000000004</v>
      </c>
      <c r="Y276">
        <v>17.88</v>
      </c>
      <c r="Z276" s="11">
        <f t="shared" si="684"/>
        <v>-0.60000000000000009</v>
      </c>
      <c r="AA276" s="11">
        <f t="shared" si="685"/>
        <v>0</v>
      </c>
      <c r="AB276" s="53">
        <f t="shared" si="686"/>
        <v>0.2181650415156248</v>
      </c>
      <c r="AC276" s="61" t="s">
        <v>204</v>
      </c>
    </row>
    <row r="277" spans="1:46">
      <c r="A277" s="11">
        <v>277</v>
      </c>
      <c r="B277" s="69">
        <v>44594</v>
      </c>
      <c r="C277" s="70">
        <v>0.875</v>
      </c>
      <c r="D277">
        <v>6.2</v>
      </c>
      <c r="E277">
        <v>12.9</v>
      </c>
      <c r="F277">
        <v>0</v>
      </c>
      <c r="G277">
        <v>6.8</v>
      </c>
      <c r="H277">
        <v>-1E-3</v>
      </c>
      <c r="I277">
        <v>1.9</v>
      </c>
      <c r="J277" t="s">
        <v>160</v>
      </c>
      <c r="K277">
        <v>2.2000000000000002</v>
      </c>
      <c r="L277" t="s">
        <v>160</v>
      </c>
      <c r="M277" s="70">
        <v>0.86806712962962962</v>
      </c>
      <c r="N277">
        <v>3.8</v>
      </c>
      <c r="O277" t="s">
        <v>161</v>
      </c>
      <c r="P277" s="70">
        <v>0.869074074074074</v>
      </c>
      <c r="Q277">
        <v>2</v>
      </c>
      <c r="R277" t="s">
        <v>161</v>
      </c>
      <c r="S277">
        <v>0.5</v>
      </c>
      <c r="T277">
        <v>54.8</v>
      </c>
      <c r="U277">
        <v>0</v>
      </c>
      <c r="V277">
        <v>71</v>
      </c>
      <c r="W277">
        <v>0</v>
      </c>
      <c r="X277">
        <v>0.55000000000000004</v>
      </c>
      <c r="Y277">
        <v>17.89</v>
      </c>
      <c r="Z277" s="11">
        <f t="shared" si="684"/>
        <v>-0.60000000000000009</v>
      </c>
      <c r="AA277" s="11">
        <f t="shared" si="685"/>
        <v>0</v>
      </c>
      <c r="AB277" s="53">
        <f t="shared" si="686"/>
        <v>0.2181650415156248</v>
      </c>
      <c r="AC277" s="61" t="s">
        <v>204</v>
      </c>
      <c r="AE277" s="11">
        <f t="shared" ref="AE277" si="719">SUM(F277:F282)</f>
        <v>0</v>
      </c>
      <c r="AF277" s="11">
        <f t="shared" ref="AF277" si="720">AVERAGE(AB277:AB282)</f>
        <v>0.2181650415156248</v>
      </c>
      <c r="AG277" s="11">
        <f t="shared" ref="AG277" si="721">AVERAGE(G277:G282)</f>
        <v>6.5999999999999988</v>
      </c>
      <c r="AH277" s="11" t="e">
        <f t="shared" ref="AH277" si="722">AVERAGE(AC277:AC282)</f>
        <v>#DIV/0!</v>
      </c>
      <c r="AI277" s="11">
        <f t="shared" ref="AI277" si="723">AVERAGE(T277:T282)</f>
        <v>56.533333333333331</v>
      </c>
      <c r="AJ277" s="11">
        <f t="shared" ref="AJ277" si="724">SUMIF(H277:H282,"&gt;0",H277:H282)</f>
        <v>0</v>
      </c>
      <c r="AK277" s="17">
        <f t="shared" ref="AK277" si="725">SUM(AA277:AA282)/60</f>
        <v>0</v>
      </c>
      <c r="AL277" s="17">
        <f t="shared" ref="AL277" si="726">SUM(V277:V282)</f>
        <v>468</v>
      </c>
      <c r="AM277" s="17">
        <f t="shared" ref="AM277" si="727">AVERAGE(W277:W282)</f>
        <v>0</v>
      </c>
      <c r="AN277" s="11">
        <f t="shared" ref="AN277" si="728">AVERAGE(I277:I282)</f>
        <v>1.9333333333333336</v>
      </c>
      <c r="AO277" s="11">
        <f t="shared" ref="AO277" si="729">MAX(K277:K282)</f>
        <v>3</v>
      </c>
      <c r="AP277" s="13" t="str">
        <f t="shared" ref="AP277" ca="1" si="730">INDIRECT(ADDRESS(MATCH(AO277,K277:K282,0)+A277-1,12))</f>
        <v>WSW</v>
      </c>
      <c r="AQ277" s="13">
        <f t="shared" ref="AQ277" ca="1" si="731">INDIRECT(ADDRESS(MATCH(AO277,K277:K282,0)+A277-1,13))</f>
        <v>0.88510416666666669</v>
      </c>
      <c r="AR277" s="11">
        <f t="shared" ref="AR277" si="732">MAX(N277:N282)</f>
        <v>5</v>
      </c>
      <c r="AS277" s="13" t="str">
        <f t="shared" ref="AS277" ca="1" si="733">INDIRECT(ADDRESS(MATCH(AR277,N277:N282,0)+A277-1,15))</f>
        <v>W</v>
      </c>
      <c r="AT277" s="13">
        <f t="shared" ref="AT277" ca="1" si="734">INDIRECT(ADDRESS(MATCH(AR277,N277:N282,0)+A277-1,16))</f>
        <v>0.88260416666666675</v>
      </c>
    </row>
    <row r="278" spans="1:46">
      <c r="A278" s="11">
        <v>278</v>
      </c>
      <c r="B278" s="69">
        <v>44594</v>
      </c>
      <c r="C278" s="70">
        <v>0.88194444444444453</v>
      </c>
      <c r="D278">
        <v>6.1</v>
      </c>
      <c r="E278">
        <v>12.9</v>
      </c>
      <c r="F278">
        <v>0</v>
      </c>
      <c r="G278">
        <v>6.6</v>
      </c>
      <c r="H278">
        <v>0</v>
      </c>
      <c r="I278">
        <v>2.4</v>
      </c>
      <c r="J278" t="s">
        <v>161</v>
      </c>
      <c r="K278">
        <v>2.4</v>
      </c>
      <c r="L278" t="s">
        <v>161</v>
      </c>
      <c r="M278" s="70">
        <v>0.88194444444444453</v>
      </c>
      <c r="N278">
        <v>4.5999999999999996</v>
      </c>
      <c r="O278" t="s">
        <v>161</v>
      </c>
      <c r="P278" s="70">
        <v>0.88118055555555552</v>
      </c>
      <c r="Q278">
        <v>2.9</v>
      </c>
      <c r="R278" t="s">
        <v>158</v>
      </c>
      <c r="S278">
        <v>0.8</v>
      </c>
      <c r="T278">
        <v>56.2</v>
      </c>
      <c r="U278">
        <v>0</v>
      </c>
      <c r="V278">
        <v>74</v>
      </c>
      <c r="W278">
        <v>0</v>
      </c>
      <c r="X278">
        <v>0.55000000000000004</v>
      </c>
      <c r="Y278">
        <v>17.91</v>
      </c>
      <c r="Z278" s="11">
        <f t="shared" si="684"/>
        <v>0</v>
      </c>
      <c r="AA278" s="11">
        <f t="shared" si="685"/>
        <v>0</v>
      </c>
      <c r="AB278" s="53">
        <f t="shared" si="686"/>
        <v>0.2181650415156248</v>
      </c>
      <c r="AC278" s="61" t="s">
        <v>204</v>
      </c>
    </row>
    <row r="279" spans="1:46">
      <c r="A279" s="11">
        <v>279</v>
      </c>
      <c r="B279" s="69">
        <v>44594</v>
      </c>
      <c r="C279" s="70">
        <v>0.88888888888888884</v>
      </c>
      <c r="D279">
        <v>5.9</v>
      </c>
      <c r="E279">
        <v>12.9</v>
      </c>
      <c r="F279">
        <v>0</v>
      </c>
      <c r="G279">
        <v>6.7</v>
      </c>
      <c r="H279">
        <v>0</v>
      </c>
      <c r="I279">
        <v>2.6</v>
      </c>
      <c r="J279" t="s">
        <v>154</v>
      </c>
      <c r="K279">
        <v>3</v>
      </c>
      <c r="L279" t="s">
        <v>161</v>
      </c>
      <c r="M279" s="70">
        <v>0.88510416666666669</v>
      </c>
      <c r="N279">
        <v>5</v>
      </c>
      <c r="O279" t="s">
        <v>154</v>
      </c>
      <c r="P279" s="70">
        <v>0.88260416666666675</v>
      </c>
      <c r="Q279">
        <v>1.9</v>
      </c>
      <c r="R279" t="s">
        <v>154</v>
      </c>
      <c r="S279">
        <v>0.7</v>
      </c>
      <c r="T279">
        <v>56.5</v>
      </c>
      <c r="U279">
        <v>0</v>
      </c>
      <c r="V279">
        <v>71</v>
      </c>
      <c r="W279">
        <v>0</v>
      </c>
      <c r="X279">
        <v>0.55000000000000004</v>
      </c>
      <c r="Y279">
        <v>17.899999999999999</v>
      </c>
      <c r="Z279" s="11">
        <f t="shared" si="684"/>
        <v>0</v>
      </c>
      <c r="AA279" s="11">
        <f t="shared" si="685"/>
        <v>0</v>
      </c>
      <c r="AB279" s="53">
        <f t="shared" si="686"/>
        <v>0.2181650415156248</v>
      </c>
      <c r="AC279" s="61" t="s">
        <v>204</v>
      </c>
    </row>
    <row r="280" spans="1:46">
      <c r="A280" s="11">
        <v>280</v>
      </c>
      <c r="B280" s="69">
        <v>44594</v>
      </c>
      <c r="C280" s="70">
        <v>0.89583333333333337</v>
      </c>
      <c r="D280">
        <v>5.9</v>
      </c>
      <c r="E280">
        <v>12.9</v>
      </c>
      <c r="F280">
        <v>0</v>
      </c>
      <c r="G280">
        <v>6.6</v>
      </c>
      <c r="H280">
        <v>-1E-3</v>
      </c>
      <c r="I280">
        <v>1.3</v>
      </c>
      <c r="J280" t="s">
        <v>154</v>
      </c>
      <c r="K280">
        <v>2.6</v>
      </c>
      <c r="L280" t="s">
        <v>154</v>
      </c>
      <c r="M280" s="70">
        <v>0.88890046296296299</v>
      </c>
      <c r="N280">
        <v>3.8</v>
      </c>
      <c r="O280" t="s">
        <v>158</v>
      </c>
      <c r="P280" s="70">
        <v>0.89004629629629628</v>
      </c>
      <c r="Q280">
        <v>0</v>
      </c>
      <c r="R280" t="s">
        <v>148</v>
      </c>
      <c r="S280">
        <v>1</v>
      </c>
      <c r="T280">
        <v>56.7</v>
      </c>
      <c r="U280">
        <v>0</v>
      </c>
      <c r="V280">
        <v>82</v>
      </c>
      <c r="W280">
        <v>0</v>
      </c>
      <c r="X280">
        <v>0.55000000000000004</v>
      </c>
      <c r="Y280">
        <v>17.89</v>
      </c>
      <c r="Z280" s="11">
        <f t="shared" si="684"/>
        <v>-0.60000000000000009</v>
      </c>
      <c r="AA280" s="11">
        <f t="shared" si="685"/>
        <v>0</v>
      </c>
      <c r="AB280" s="53">
        <f t="shared" si="686"/>
        <v>0.2181650415156248</v>
      </c>
      <c r="AC280" s="61" t="s">
        <v>204</v>
      </c>
    </row>
    <row r="281" spans="1:46">
      <c r="A281" s="11">
        <v>281</v>
      </c>
      <c r="B281" s="69">
        <v>44594</v>
      </c>
      <c r="C281" s="70">
        <v>0.90277777777777779</v>
      </c>
      <c r="D281">
        <v>5.8</v>
      </c>
      <c r="E281">
        <v>12.9</v>
      </c>
      <c r="F281">
        <v>0</v>
      </c>
      <c r="G281">
        <v>6.5</v>
      </c>
      <c r="H281">
        <v>0</v>
      </c>
      <c r="I281">
        <v>1.6</v>
      </c>
      <c r="J281" t="s">
        <v>153</v>
      </c>
      <c r="K281">
        <v>1.6</v>
      </c>
      <c r="L281" t="s">
        <v>156</v>
      </c>
      <c r="M281" s="70">
        <v>0.90111111111111108</v>
      </c>
      <c r="N281">
        <v>3.5</v>
      </c>
      <c r="O281" t="s">
        <v>154</v>
      </c>
      <c r="P281" s="70">
        <v>0.89771990740740737</v>
      </c>
      <c r="Q281">
        <v>1.6</v>
      </c>
      <c r="R281" t="s">
        <v>159</v>
      </c>
      <c r="S281">
        <v>0.7</v>
      </c>
      <c r="T281">
        <v>57.3</v>
      </c>
      <c r="U281">
        <v>0</v>
      </c>
      <c r="V281">
        <v>87</v>
      </c>
      <c r="W281">
        <v>0</v>
      </c>
      <c r="X281">
        <v>0.55000000000000004</v>
      </c>
      <c r="Y281">
        <v>17.91</v>
      </c>
      <c r="Z281" s="11">
        <f t="shared" si="684"/>
        <v>0</v>
      </c>
      <c r="AA281" s="11">
        <f t="shared" si="685"/>
        <v>0</v>
      </c>
      <c r="AB281" s="53">
        <f t="shared" si="686"/>
        <v>0.2181650415156248</v>
      </c>
      <c r="AC281" s="61" t="s">
        <v>204</v>
      </c>
    </row>
    <row r="282" spans="1:46">
      <c r="A282" s="11">
        <v>282</v>
      </c>
      <c r="B282" s="69">
        <v>44594</v>
      </c>
      <c r="C282" s="70">
        <v>0.90972222222222221</v>
      </c>
      <c r="D282">
        <v>5.7</v>
      </c>
      <c r="E282">
        <v>12.9</v>
      </c>
      <c r="F282">
        <v>0</v>
      </c>
      <c r="G282">
        <v>6.4</v>
      </c>
      <c r="H282">
        <v>-1E-3</v>
      </c>
      <c r="I282">
        <v>1.8</v>
      </c>
      <c r="J282" t="s">
        <v>159</v>
      </c>
      <c r="K282">
        <v>1.8</v>
      </c>
      <c r="L282" t="s">
        <v>159</v>
      </c>
      <c r="M282" s="70">
        <v>0.9057291666666667</v>
      </c>
      <c r="N282">
        <v>2.7</v>
      </c>
      <c r="O282" t="s">
        <v>159</v>
      </c>
      <c r="P282" s="70">
        <v>0.90421296296296294</v>
      </c>
      <c r="Q282">
        <v>2.6</v>
      </c>
      <c r="R282" t="s">
        <v>159</v>
      </c>
      <c r="S282">
        <v>0.5</v>
      </c>
      <c r="T282">
        <v>57.7</v>
      </c>
      <c r="U282">
        <v>0</v>
      </c>
      <c r="V282">
        <v>83</v>
      </c>
      <c r="W282">
        <v>0</v>
      </c>
      <c r="X282">
        <v>0.55000000000000004</v>
      </c>
      <c r="Y282">
        <v>17.899999999999999</v>
      </c>
      <c r="Z282" s="11">
        <f t="shared" si="684"/>
        <v>-0.60000000000000009</v>
      </c>
      <c r="AA282" s="11">
        <f t="shared" si="685"/>
        <v>0</v>
      </c>
      <c r="AB282" s="53">
        <f t="shared" si="686"/>
        <v>0.2181650415156248</v>
      </c>
      <c r="AC282" s="61" t="s">
        <v>204</v>
      </c>
    </row>
    <row r="283" spans="1:46">
      <c r="A283" s="11">
        <v>283</v>
      </c>
      <c r="B283" s="69">
        <v>44594</v>
      </c>
      <c r="C283" s="70">
        <v>0.91666666666666663</v>
      </c>
      <c r="D283">
        <v>5.6</v>
      </c>
      <c r="E283">
        <v>12.9</v>
      </c>
      <c r="F283">
        <v>0</v>
      </c>
      <c r="G283">
        <v>6</v>
      </c>
      <c r="H283">
        <v>-1E-3</v>
      </c>
      <c r="I283">
        <v>1.9</v>
      </c>
      <c r="J283" t="s">
        <v>153</v>
      </c>
      <c r="K283">
        <v>1.9</v>
      </c>
      <c r="L283" t="s">
        <v>153</v>
      </c>
      <c r="M283" s="70">
        <v>0.91517361111111117</v>
      </c>
      <c r="N283">
        <v>3.1</v>
      </c>
      <c r="O283" t="s">
        <v>153</v>
      </c>
      <c r="P283" s="70">
        <v>0.91358796296296296</v>
      </c>
      <c r="Q283">
        <v>2.2999999999999998</v>
      </c>
      <c r="R283" t="s">
        <v>153</v>
      </c>
      <c r="S283">
        <v>0.5</v>
      </c>
      <c r="T283">
        <v>58.9</v>
      </c>
      <c r="U283">
        <v>0</v>
      </c>
      <c r="V283">
        <v>100</v>
      </c>
      <c r="W283">
        <v>0</v>
      </c>
      <c r="X283">
        <v>0.55000000000000004</v>
      </c>
      <c r="Y283">
        <v>17.920000000000002</v>
      </c>
      <c r="Z283" s="11">
        <f t="shared" si="684"/>
        <v>-0.60000000000000009</v>
      </c>
      <c r="AA283" s="11">
        <f t="shared" si="685"/>
        <v>0</v>
      </c>
      <c r="AB283" s="53">
        <f t="shared" si="686"/>
        <v>0.2181650415156248</v>
      </c>
      <c r="AC283" s="61" t="s">
        <v>204</v>
      </c>
      <c r="AE283" s="11">
        <f t="shared" ref="AE283" si="735">SUM(F283:F288)</f>
        <v>0</v>
      </c>
      <c r="AF283" s="11">
        <f t="shared" ref="AF283" si="736">AVERAGE(AB283:AB288)</f>
        <v>0.21807766958906316</v>
      </c>
      <c r="AG283" s="11">
        <f t="shared" ref="AG283" si="737">AVERAGE(G283:G288)</f>
        <v>5.8833333333333337</v>
      </c>
      <c r="AH283" s="11" t="e">
        <f t="shared" ref="AH283" si="738">AVERAGE(AC283:AC288)</f>
        <v>#DIV/0!</v>
      </c>
      <c r="AI283" s="11">
        <f t="shared" ref="AI283" si="739">AVERAGE(T283:T288)</f>
        <v>55.466666666666661</v>
      </c>
      <c r="AJ283" s="11">
        <f t="shared" ref="AJ283" si="740">SUMIF(H283:H288,"&gt;0",H283:H288)</f>
        <v>1E-3</v>
      </c>
      <c r="AK283" s="17">
        <f t="shared" ref="AK283" si="741">SUM(AA283:AA288)/60</f>
        <v>0</v>
      </c>
      <c r="AL283" s="17">
        <f t="shared" ref="AL283" si="742">SUM(V283:V288)</f>
        <v>506</v>
      </c>
      <c r="AM283" s="17">
        <f t="shared" ref="AM283" si="743">AVERAGE(W283:W288)</f>
        <v>0</v>
      </c>
      <c r="AN283" s="11">
        <f t="shared" ref="AN283" si="744">AVERAGE(I283:I288)</f>
        <v>2.3000000000000003</v>
      </c>
      <c r="AO283" s="11">
        <f t="shared" ref="AO283" si="745">MAX(K283:K288)</f>
        <v>2.9</v>
      </c>
      <c r="AP283" s="13" t="str">
        <f t="shared" ref="AP283" ca="1" si="746">INDIRECT(ADDRESS(MATCH(AO283,K283:K288,0)+A283-1,12))</f>
        <v>SW</v>
      </c>
      <c r="AQ283" s="13">
        <f t="shared" ref="AQ283" ca="1" si="747">INDIRECT(ADDRESS(MATCH(AO283,K283:K288,0)+A283-1,13))</f>
        <v>0.92921296296296296</v>
      </c>
      <c r="AR283" s="11">
        <f t="shared" ref="AR283" si="748">MAX(N283:N288)</f>
        <v>5</v>
      </c>
      <c r="AS283" s="13" t="str">
        <f t="shared" ref="AS283" ca="1" si="749">INDIRECT(ADDRESS(MATCH(AR283,N283:N288,0)+A283-1,15))</f>
        <v>W</v>
      </c>
      <c r="AT283" s="13">
        <f t="shared" ref="AT283" ca="1" si="750">INDIRECT(ADDRESS(MATCH(AR283,N283:N288,0)+A283-1,16))</f>
        <v>0.93319444444444455</v>
      </c>
    </row>
    <row r="284" spans="1:46">
      <c r="A284" s="11">
        <v>284</v>
      </c>
      <c r="B284" s="69">
        <v>44594</v>
      </c>
      <c r="C284" s="70">
        <v>0.92361111111111116</v>
      </c>
      <c r="D284">
        <v>5.5</v>
      </c>
      <c r="E284">
        <v>12.9</v>
      </c>
      <c r="F284">
        <v>0</v>
      </c>
      <c r="G284">
        <v>5.8</v>
      </c>
      <c r="H284">
        <v>-1E-3</v>
      </c>
      <c r="I284">
        <v>2.7</v>
      </c>
      <c r="J284" t="s">
        <v>153</v>
      </c>
      <c r="K284">
        <v>2.7</v>
      </c>
      <c r="L284" t="s">
        <v>153</v>
      </c>
      <c r="M284" s="70">
        <v>0.92361111111111116</v>
      </c>
      <c r="N284">
        <v>4.7</v>
      </c>
      <c r="O284" t="s">
        <v>156</v>
      </c>
      <c r="P284" s="70">
        <v>0.91673611111111108</v>
      </c>
      <c r="Q284">
        <v>3.1</v>
      </c>
      <c r="R284" t="s">
        <v>160</v>
      </c>
      <c r="S284">
        <v>0.6</v>
      </c>
      <c r="T284">
        <v>57.9</v>
      </c>
      <c r="U284">
        <v>0</v>
      </c>
      <c r="V284">
        <v>101</v>
      </c>
      <c r="W284">
        <v>0</v>
      </c>
      <c r="X284">
        <v>0.54900000000000004</v>
      </c>
      <c r="Y284">
        <v>17.93</v>
      </c>
      <c r="Z284" s="11">
        <f t="shared" si="684"/>
        <v>-0.60000000000000009</v>
      </c>
      <c r="AA284" s="11">
        <f t="shared" si="685"/>
        <v>0</v>
      </c>
      <c r="AB284" s="53">
        <f t="shared" si="686"/>
        <v>0.21764080995625498</v>
      </c>
      <c r="AC284" s="61" t="s">
        <v>204</v>
      </c>
    </row>
    <row r="285" spans="1:46">
      <c r="A285" s="11">
        <v>285</v>
      </c>
      <c r="B285" s="69">
        <v>44594</v>
      </c>
      <c r="C285" s="70">
        <v>0.93055555555555547</v>
      </c>
      <c r="D285">
        <v>5.3</v>
      </c>
      <c r="E285">
        <v>12.9</v>
      </c>
      <c r="F285">
        <v>0</v>
      </c>
      <c r="G285">
        <v>5.9</v>
      </c>
      <c r="H285">
        <v>1E-3</v>
      </c>
      <c r="I285">
        <v>2.7</v>
      </c>
      <c r="J285" t="s">
        <v>160</v>
      </c>
      <c r="K285">
        <v>2.9</v>
      </c>
      <c r="L285" t="s">
        <v>160</v>
      </c>
      <c r="M285" s="70">
        <v>0.92921296296296296</v>
      </c>
      <c r="N285">
        <v>4.7</v>
      </c>
      <c r="O285" t="s">
        <v>160</v>
      </c>
      <c r="P285" s="70">
        <v>0.92873842592592604</v>
      </c>
      <c r="Q285">
        <v>2.4</v>
      </c>
      <c r="R285" t="s">
        <v>161</v>
      </c>
      <c r="S285">
        <v>0.7</v>
      </c>
      <c r="T285">
        <v>54.1</v>
      </c>
      <c r="U285">
        <v>0</v>
      </c>
      <c r="V285">
        <v>72</v>
      </c>
      <c r="W285">
        <v>0</v>
      </c>
      <c r="X285">
        <v>0.55000000000000004</v>
      </c>
      <c r="Y285">
        <v>17.93</v>
      </c>
      <c r="Z285" s="11">
        <f t="shared" si="684"/>
        <v>0.60000000000000009</v>
      </c>
      <c r="AA285" s="11">
        <f t="shared" si="685"/>
        <v>0</v>
      </c>
      <c r="AB285" s="53">
        <f t="shared" si="686"/>
        <v>0.2181650415156248</v>
      </c>
      <c r="AC285" s="61" t="s">
        <v>204</v>
      </c>
    </row>
    <row r="286" spans="1:46">
      <c r="A286" s="11">
        <v>286</v>
      </c>
      <c r="B286" s="69">
        <v>44594</v>
      </c>
      <c r="C286" s="70">
        <v>0.9375</v>
      </c>
      <c r="D286">
        <v>5.3</v>
      </c>
      <c r="E286">
        <v>12.9</v>
      </c>
      <c r="F286">
        <v>0</v>
      </c>
      <c r="G286">
        <v>6</v>
      </c>
      <c r="H286">
        <v>0</v>
      </c>
      <c r="I286">
        <v>2.7</v>
      </c>
      <c r="J286" t="s">
        <v>154</v>
      </c>
      <c r="K286">
        <v>2.8</v>
      </c>
      <c r="L286" t="s">
        <v>161</v>
      </c>
      <c r="M286" s="70">
        <v>0.93587962962962967</v>
      </c>
      <c r="N286">
        <v>5</v>
      </c>
      <c r="O286" t="s">
        <v>154</v>
      </c>
      <c r="P286" s="70">
        <v>0.93319444444444455</v>
      </c>
      <c r="Q286">
        <v>1</v>
      </c>
      <c r="R286" t="s">
        <v>161</v>
      </c>
      <c r="S286">
        <v>0.7</v>
      </c>
      <c r="T286">
        <v>52.5</v>
      </c>
      <c r="U286">
        <v>0</v>
      </c>
      <c r="V286">
        <v>76</v>
      </c>
      <c r="W286">
        <v>0</v>
      </c>
      <c r="X286">
        <v>0.55000000000000004</v>
      </c>
      <c r="Y286">
        <v>17.93</v>
      </c>
      <c r="Z286" s="11">
        <f t="shared" si="684"/>
        <v>0</v>
      </c>
      <c r="AA286" s="11">
        <f t="shared" si="685"/>
        <v>0</v>
      </c>
      <c r="AB286" s="53">
        <f t="shared" si="686"/>
        <v>0.2181650415156248</v>
      </c>
      <c r="AC286" s="61" t="s">
        <v>204</v>
      </c>
    </row>
    <row r="287" spans="1:46">
      <c r="A287" s="11">
        <v>287</v>
      </c>
      <c r="B287" s="69">
        <v>44594</v>
      </c>
      <c r="C287" s="70">
        <v>0.94444444444444453</v>
      </c>
      <c r="D287">
        <v>5.2</v>
      </c>
      <c r="E287">
        <v>12.9</v>
      </c>
      <c r="F287">
        <v>0</v>
      </c>
      <c r="G287">
        <v>5.9</v>
      </c>
      <c r="H287">
        <v>-1E-3</v>
      </c>
      <c r="I287">
        <v>1.9</v>
      </c>
      <c r="J287" t="s">
        <v>160</v>
      </c>
      <c r="K287">
        <v>2.7</v>
      </c>
      <c r="L287" t="s">
        <v>154</v>
      </c>
      <c r="M287" s="70">
        <v>0.93751157407407415</v>
      </c>
      <c r="N287">
        <v>3.6</v>
      </c>
      <c r="O287" t="s">
        <v>160</v>
      </c>
      <c r="P287" s="70">
        <v>0.94186342592592587</v>
      </c>
      <c r="Q287">
        <v>1.9</v>
      </c>
      <c r="R287" t="s">
        <v>160</v>
      </c>
      <c r="S287">
        <v>0.6</v>
      </c>
      <c r="T287">
        <v>54.5</v>
      </c>
      <c r="U287">
        <v>0</v>
      </c>
      <c r="V287">
        <v>71</v>
      </c>
      <c r="W287">
        <v>0</v>
      </c>
      <c r="X287">
        <v>0.55000000000000004</v>
      </c>
      <c r="Y287">
        <v>17.899999999999999</v>
      </c>
      <c r="Z287" s="11">
        <f t="shared" si="684"/>
        <v>-0.60000000000000009</v>
      </c>
      <c r="AA287" s="11">
        <f t="shared" si="685"/>
        <v>0</v>
      </c>
      <c r="AB287" s="53">
        <f t="shared" si="686"/>
        <v>0.2181650415156248</v>
      </c>
      <c r="AC287" s="61" t="s">
        <v>204</v>
      </c>
    </row>
    <row r="288" spans="1:46">
      <c r="A288" s="11">
        <v>288</v>
      </c>
      <c r="B288" s="69">
        <v>44594</v>
      </c>
      <c r="C288" s="70">
        <v>0.95138888888888884</v>
      </c>
      <c r="D288">
        <v>5.0999999999999996</v>
      </c>
      <c r="E288">
        <v>12.9</v>
      </c>
      <c r="F288">
        <v>0</v>
      </c>
      <c r="G288">
        <v>5.7</v>
      </c>
      <c r="H288">
        <v>-1E-3</v>
      </c>
      <c r="I288">
        <v>1.9</v>
      </c>
      <c r="J288" t="s">
        <v>153</v>
      </c>
      <c r="K288">
        <v>2</v>
      </c>
      <c r="L288" t="s">
        <v>156</v>
      </c>
      <c r="M288" s="70">
        <v>0.94869212962962957</v>
      </c>
      <c r="N288">
        <v>2.8</v>
      </c>
      <c r="O288" t="s">
        <v>160</v>
      </c>
      <c r="P288" s="70">
        <v>0.94525462962962958</v>
      </c>
      <c r="Q288">
        <v>2.2000000000000002</v>
      </c>
      <c r="R288" t="s">
        <v>151</v>
      </c>
      <c r="S288">
        <v>0.4</v>
      </c>
      <c r="T288">
        <v>54.9</v>
      </c>
      <c r="U288">
        <v>1</v>
      </c>
      <c r="V288">
        <v>86</v>
      </c>
      <c r="W288">
        <v>0</v>
      </c>
      <c r="X288">
        <v>0.55000000000000004</v>
      </c>
      <c r="Y288">
        <v>17.93</v>
      </c>
      <c r="Z288" s="11">
        <f t="shared" si="684"/>
        <v>-0.60000000000000009</v>
      </c>
      <c r="AA288" s="11">
        <f t="shared" si="685"/>
        <v>0</v>
      </c>
      <c r="AB288" s="53">
        <f t="shared" si="686"/>
        <v>0.2181650415156248</v>
      </c>
      <c r="AC288" s="61" t="s">
        <v>204</v>
      </c>
    </row>
    <row r="289" spans="1:46">
      <c r="A289" s="11">
        <v>289</v>
      </c>
      <c r="B289" s="69">
        <v>44594</v>
      </c>
      <c r="C289" s="70">
        <v>0.95833333333333337</v>
      </c>
      <c r="D289">
        <v>5</v>
      </c>
      <c r="E289">
        <v>12.9</v>
      </c>
      <c r="F289">
        <v>0</v>
      </c>
      <c r="G289">
        <v>5.6</v>
      </c>
      <c r="H289">
        <v>-1E-3</v>
      </c>
      <c r="I289">
        <v>2.2999999999999998</v>
      </c>
      <c r="J289" t="s">
        <v>153</v>
      </c>
      <c r="K289">
        <v>2.2999999999999998</v>
      </c>
      <c r="L289" t="s">
        <v>159</v>
      </c>
      <c r="M289" s="70">
        <v>0.95725694444444442</v>
      </c>
      <c r="N289">
        <v>4.2</v>
      </c>
      <c r="O289" t="s">
        <v>153</v>
      </c>
      <c r="P289" s="70">
        <v>0.95634259259259258</v>
      </c>
      <c r="Q289">
        <v>3.2</v>
      </c>
      <c r="R289" t="s">
        <v>153</v>
      </c>
      <c r="S289">
        <v>0.6</v>
      </c>
      <c r="T289">
        <v>54.1</v>
      </c>
      <c r="U289">
        <v>0</v>
      </c>
      <c r="V289">
        <v>87</v>
      </c>
      <c r="W289">
        <v>0</v>
      </c>
      <c r="X289">
        <v>0.54900000000000004</v>
      </c>
      <c r="Y289">
        <v>17.95</v>
      </c>
      <c r="Z289" s="11">
        <f t="shared" si="684"/>
        <v>-0.60000000000000009</v>
      </c>
      <c r="AA289" s="11">
        <f t="shared" si="685"/>
        <v>0</v>
      </c>
      <c r="AB289" s="53">
        <f t="shared" si="686"/>
        <v>0.21764080995625498</v>
      </c>
      <c r="AC289" s="61" t="s">
        <v>204</v>
      </c>
      <c r="AE289" s="11">
        <f t="shared" ref="AE289" si="751">SUM(F289:F294)</f>
        <v>0</v>
      </c>
      <c r="AF289" s="11">
        <f t="shared" ref="AF289" si="752">AVERAGE(AB289:AB294)</f>
        <v>0.21764080995625498</v>
      </c>
      <c r="AG289" s="11">
        <f t="shared" ref="AG289" si="753">AVERAGE(G289:G294)</f>
        <v>5.1833333333333327</v>
      </c>
      <c r="AH289" s="11" t="e">
        <f t="shared" ref="AH289" si="754">AVERAGE(AC289:AC294)</f>
        <v>#DIV/0!</v>
      </c>
      <c r="AI289" s="11">
        <f t="shared" ref="AI289" si="755">AVERAGE(T289:T294)</f>
        <v>55.199999999999996</v>
      </c>
      <c r="AJ289" s="11">
        <f t="shared" ref="AJ289" si="756">SUMIF(H289:H294,"&gt;0",H289:H294)</f>
        <v>0</v>
      </c>
      <c r="AK289" s="17">
        <f t="shared" ref="AK289" si="757">SUM(AA289:AA294)/60</f>
        <v>0</v>
      </c>
      <c r="AL289" s="17">
        <f t="shared" ref="AL289" si="758">SUM(V289:V294)</f>
        <v>529</v>
      </c>
      <c r="AM289" s="17">
        <f t="shared" ref="AM289" si="759">AVERAGE(W289:W294)</f>
        <v>0</v>
      </c>
      <c r="AN289" s="11">
        <f t="shared" ref="AN289" si="760">AVERAGE(I289:I294)</f>
        <v>1.9833333333333332</v>
      </c>
      <c r="AO289" s="11">
        <f t="shared" ref="AO289" si="761">MAX(K289:K294)</f>
        <v>2.4</v>
      </c>
      <c r="AP289" s="13" t="str">
        <f t="shared" ref="AP289" ca="1" si="762">INDIRECT(ADDRESS(MATCH(AO289,K289:K294,0)+A289-1,12))</f>
        <v>S</v>
      </c>
      <c r="AQ289" s="13">
        <f t="shared" ref="AQ289" ca="1" si="763">INDIRECT(ADDRESS(MATCH(AO289,K289:K294,0)+A289-1,13))</f>
        <v>0.96310185185185182</v>
      </c>
      <c r="AR289" s="11">
        <f t="shared" ref="AR289" si="764">MAX(N289:N294)</f>
        <v>4.5999999999999996</v>
      </c>
      <c r="AS289" s="13" t="str">
        <f t="shared" ref="AS289" ca="1" si="765">INDIRECT(ADDRESS(MATCH(AR289,N289:N294,0)+A289-1,15))</f>
        <v>S</v>
      </c>
      <c r="AT289" s="13">
        <f t="shared" ref="AT289" ca="1" si="766">INDIRECT(ADDRESS(MATCH(AR289,N289:N294,0)+A289-1,16))</f>
        <v>0.96293981481481483</v>
      </c>
    </row>
    <row r="290" spans="1:46">
      <c r="A290" s="11">
        <v>290</v>
      </c>
      <c r="B290" s="69">
        <v>44594</v>
      </c>
      <c r="C290" s="70">
        <v>0.96527777777777779</v>
      </c>
      <c r="D290">
        <v>4.9000000000000004</v>
      </c>
      <c r="E290">
        <v>12.8</v>
      </c>
      <c r="F290">
        <v>0</v>
      </c>
      <c r="G290">
        <v>5.5</v>
      </c>
      <c r="H290">
        <v>-1E-3</v>
      </c>
      <c r="I290">
        <v>2.2000000000000002</v>
      </c>
      <c r="J290" t="s">
        <v>153</v>
      </c>
      <c r="K290">
        <v>2.4</v>
      </c>
      <c r="L290" t="s">
        <v>153</v>
      </c>
      <c r="M290" s="70">
        <v>0.96310185185185182</v>
      </c>
      <c r="N290">
        <v>4.5999999999999996</v>
      </c>
      <c r="O290" t="s">
        <v>153</v>
      </c>
      <c r="P290" s="70">
        <v>0.96293981481481483</v>
      </c>
      <c r="Q290">
        <v>1.7</v>
      </c>
      <c r="R290" t="s">
        <v>156</v>
      </c>
      <c r="S290">
        <v>0.7</v>
      </c>
      <c r="T290">
        <v>52.6</v>
      </c>
      <c r="U290">
        <v>0</v>
      </c>
      <c r="V290">
        <v>87</v>
      </c>
      <c r="W290">
        <v>0</v>
      </c>
      <c r="X290">
        <v>0.54900000000000004</v>
      </c>
      <c r="Y290">
        <v>17.95</v>
      </c>
      <c r="Z290" s="11">
        <f t="shared" si="684"/>
        <v>-0.60000000000000009</v>
      </c>
      <c r="AA290" s="11">
        <f t="shared" si="685"/>
        <v>0</v>
      </c>
      <c r="AB290" s="53">
        <f t="shared" si="686"/>
        <v>0.21764080995625498</v>
      </c>
      <c r="AC290" s="61" t="s">
        <v>204</v>
      </c>
    </row>
    <row r="291" spans="1:46">
      <c r="A291" s="11">
        <v>291</v>
      </c>
      <c r="B291" s="69">
        <v>44594</v>
      </c>
      <c r="C291" s="70">
        <v>0.97222222222222221</v>
      </c>
      <c r="D291">
        <v>4.8</v>
      </c>
      <c r="E291">
        <v>12.9</v>
      </c>
      <c r="F291">
        <v>0</v>
      </c>
      <c r="G291">
        <v>5.3</v>
      </c>
      <c r="H291">
        <v>-1E-3</v>
      </c>
      <c r="I291">
        <v>2</v>
      </c>
      <c r="J291" t="s">
        <v>156</v>
      </c>
      <c r="K291">
        <v>2.2000000000000002</v>
      </c>
      <c r="L291" t="s">
        <v>153</v>
      </c>
      <c r="M291" s="70">
        <v>0.96528935185185183</v>
      </c>
      <c r="N291">
        <v>2.8</v>
      </c>
      <c r="O291" t="s">
        <v>156</v>
      </c>
      <c r="P291" s="70">
        <v>0.96944444444444444</v>
      </c>
      <c r="Q291">
        <v>2.4</v>
      </c>
      <c r="R291" t="s">
        <v>156</v>
      </c>
      <c r="S291">
        <v>0.3</v>
      </c>
      <c r="T291">
        <v>52.7</v>
      </c>
      <c r="U291">
        <v>0</v>
      </c>
      <c r="V291">
        <v>80</v>
      </c>
      <c r="W291">
        <v>0</v>
      </c>
      <c r="X291">
        <v>0.54900000000000004</v>
      </c>
      <c r="Y291">
        <v>17.95</v>
      </c>
      <c r="Z291" s="11">
        <f t="shared" si="684"/>
        <v>-0.60000000000000009</v>
      </c>
      <c r="AA291" s="11">
        <f t="shared" si="685"/>
        <v>0</v>
      </c>
      <c r="AB291" s="53">
        <f t="shared" si="686"/>
        <v>0.21764080995625498</v>
      </c>
      <c r="AC291" s="61" t="s">
        <v>204</v>
      </c>
    </row>
    <row r="292" spans="1:46">
      <c r="A292" s="11">
        <v>292</v>
      </c>
      <c r="B292" s="69">
        <v>44594</v>
      </c>
      <c r="C292" s="70">
        <v>0.97916666666666663</v>
      </c>
      <c r="D292">
        <v>4.5999999999999996</v>
      </c>
      <c r="E292">
        <v>12.8</v>
      </c>
      <c r="F292">
        <v>0</v>
      </c>
      <c r="G292">
        <v>5</v>
      </c>
      <c r="H292">
        <v>-1E-3</v>
      </c>
      <c r="I292">
        <v>2</v>
      </c>
      <c r="J292" t="s">
        <v>156</v>
      </c>
      <c r="K292">
        <v>2.2000000000000002</v>
      </c>
      <c r="L292" t="s">
        <v>156</v>
      </c>
      <c r="M292" s="70">
        <v>0.97620370370370368</v>
      </c>
      <c r="N292">
        <v>3.3</v>
      </c>
      <c r="O292" t="s">
        <v>156</v>
      </c>
      <c r="P292" s="70">
        <v>0.97487268518518511</v>
      </c>
      <c r="Q292">
        <v>1.1000000000000001</v>
      </c>
      <c r="R292" t="s">
        <v>153</v>
      </c>
      <c r="S292">
        <v>0.5</v>
      </c>
      <c r="T292">
        <v>56.6</v>
      </c>
      <c r="U292">
        <v>0</v>
      </c>
      <c r="V292">
        <v>82</v>
      </c>
      <c r="W292">
        <v>0</v>
      </c>
      <c r="X292">
        <v>0.54900000000000004</v>
      </c>
      <c r="Y292">
        <v>17.96</v>
      </c>
      <c r="Z292" s="11">
        <f t="shared" si="684"/>
        <v>-0.60000000000000009</v>
      </c>
      <c r="AA292" s="11">
        <f t="shared" si="685"/>
        <v>0</v>
      </c>
      <c r="AB292" s="53">
        <f t="shared" si="686"/>
        <v>0.21764080995625498</v>
      </c>
      <c r="AC292" s="61" t="s">
        <v>204</v>
      </c>
    </row>
    <row r="293" spans="1:46">
      <c r="A293" s="11">
        <v>293</v>
      </c>
      <c r="B293" s="69">
        <v>44594</v>
      </c>
      <c r="C293" s="70">
        <v>0.98611111111111116</v>
      </c>
      <c r="D293">
        <v>4.4000000000000004</v>
      </c>
      <c r="E293">
        <v>12.8</v>
      </c>
      <c r="F293">
        <v>0</v>
      </c>
      <c r="G293">
        <v>4.9000000000000004</v>
      </c>
      <c r="H293">
        <v>-1E-3</v>
      </c>
      <c r="I293">
        <v>1.2</v>
      </c>
      <c r="J293" t="s">
        <v>151</v>
      </c>
      <c r="K293">
        <v>2</v>
      </c>
      <c r="L293" t="s">
        <v>156</v>
      </c>
      <c r="M293" s="70">
        <v>0.97917824074074078</v>
      </c>
      <c r="N293">
        <v>2.6</v>
      </c>
      <c r="O293" t="s">
        <v>150</v>
      </c>
      <c r="P293" s="70">
        <v>0.98222222222222222</v>
      </c>
      <c r="Q293">
        <v>1</v>
      </c>
      <c r="R293" t="s">
        <v>152</v>
      </c>
      <c r="S293">
        <v>0.7</v>
      </c>
      <c r="T293">
        <v>57.3</v>
      </c>
      <c r="U293">
        <v>0</v>
      </c>
      <c r="V293">
        <v>99</v>
      </c>
      <c r="W293">
        <v>0</v>
      </c>
      <c r="X293">
        <v>0.54900000000000004</v>
      </c>
      <c r="Y293">
        <v>17.989999999999998</v>
      </c>
      <c r="Z293" s="11">
        <f t="shared" si="684"/>
        <v>-0.60000000000000009</v>
      </c>
      <c r="AA293" s="11">
        <f t="shared" si="685"/>
        <v>0</v>
      </c>
      <c r="AB293" s="53">
        <f t="shared" si="686"/>
        <v>0.21764080995625498</v>
      </c>
      <c r="AC293" s="61" t="s">
        <v>204</v>
      </c>
    </row>
    <row r="294" spans="1:46">
      <c r="A294" s="11">
        <v>294</v>
      </c>
      <c r="B294" s="69">
        <v>44594</v>
      </c>
      <c r="C294" s="70">
        <v>0.99305555555555547</v>
      </c>
      <c r="D294">
        <v>4.2</v>
      </c>
      <c r="E294">
        <v>12.8</v>
      </c>
      <c r="F294">
        <v>0</v>
      </c>
      <c r="G294">
        <v>4.8</v>
      </c>
      <c r="H294">
        <v>0</v>
      </c>
      <c r="I294">
        <v>2.2000000000000002</v>
      </c>
      <c r="J294" t="s">
        <v>151</v>
      </c>
      <c r="K294">
        <v>2.2000000000000002</v>
      </c>
      <c r="L294" t="s">
        <v>151</v>
      </c>
      <c r="M294" s="70">
        <v>0.99305555555555547</v>
      </c>
      <c r="N294">
        <v>4.3</v>
      </c>
      <c r="O294" t="s">
        <v>151</v>
      </c>
      <c r="P294" s="70">
        <v>0.99276620370370372</v>
      </c>
      <c r="Q294">
        <v>3</v>
      </c>
      <c r="R294" t="s">
        <v>151</v>
      </c>
      <c r="S294">
        <v>1</v>
      </c>
      <c r="T294">
        <v>57.9</v>
      </c>
      <c r="U294">
        <v>0</v>
      </c>
      <c r="V294">
        <v>94</v>
      </c>
      <c r="W294">
        <v>0</v>
      </c>
      <c r="X294">
        <v>0.54900000000000004</v>
      </c>
      <c r="Y294">
        <v>17.96</v>
      </c>
      <c r="Z294" s="11">
        <f t="shared" si="684"/>
        <v>0</v>
      </c>
      <c r="AA294" s="11">
        <f t="shared" si="685"/>
        <v>0</v>
      </c>
      <c r="AB294" s="53">
        <f t="shared" si="686"/>
        <v>0.21764080995625498</v>
      </c>
      <c r="AC294" s="61" t="s">
        <v>204</v>
      </c>
    </row>
    <row r="295" spans="1:46">
      <c r="A295" s="11">
        <v>295</v>
      </c>
      <c r="B295" s="69">
        <v>44595</v>
      </c>
      <c r="C295" s="70">
        <v>0</v>
      </c>
      <c r="D295">
        <v>4.0999999999999996</v>
      </c>
      <c r="E295">
        <v>12.8</v>
      </c>
      <c r="F295">
        <v>0</v>
      </c>
      <c r="G295">
        <v>5</v>
      </c>
      <c r="H295">
        <v>0</v>
      </c>
      <c r="I295">
        <v>3.3</v>
      </c>
      <c r="J295" t="s">
        <v>159</v>
      </c>
      <c r="K295">
        <v>3.4</v>
      </c>
      <c r="L295" t="s">
        <v>151</v>
      </c>
      <c r="M295" s="70">
        <v>0.99820601851851853</v>
      </c>
      <c r="N295">
        <v>5.2</v>
      </c>
      <c r="O295" t="s">
        <v>159</v>
      </c>
      <c r="P295" s="70">
        <v>0.99593750000000003</v>
      </c>
      <c r="Q295">
        <v>3.6</v>
      </c>
      <c r="R295" t="s">
        <v>159</v>
      </c>
      <c r="S295">
        <v>0.8</v>
      </c>
      <c r="T295">
        <v>57</v>
      </c>
      <c r="U295">
        <v>0</v>
      </c>
      <c r="V295">
        <v>100</v>
      </c>
      <c r="W295">
        <v>0</v>
      </c>
      <c r="X295">
        <v>0.54700000000000004</v>
      </c>
      <c r="Y295">
        <v>17.96</v>
      </c>
      <c r="Z295" s="11">
        <f t="shared" si="684"/>
        <v>0</v>
      </c>
      <c r="AA295" s="11">
        <f t="shared" si="685"/>
        <v>0</v>
      </c>
      <c r="AB295" s="53">
        <f t="shared" si="686"/>
        <v>0.21659504431945437</v>
      </c>
      <c r="AC295" s="61" t="s">
        <v>204</v>
      </c>
      <c r="AE295" s="11">
        <f t="shared" ref="AE295" si="767">SUM(F295:F300)</f>
        <v>0</v>
      </c>
      <c r="AF295" s="11">
        <f t="shared" ref="AF295" si="768">AVERAGE(AB295:AB300)</f>
        <v>0.21720499893757825</v>
      </c>
      <c r="AG295" s="11">
        <f t="shared" ref="AG295" si="769">AVERAGE(G295:G300)</f>
        <v>5.25</v>
      </c>
      <c r="AH295" s="11" t="e">
        <f t="shared" ref="AH295" si="770">AVERAGE(AC295:AC300)</f>
        <v>#DIV/0!</v>
      </c>
      <c r="AI295" s="11">
        <f t="shared" ref="AI295" si="771">AVERAGE(T295:T300)</f>
        <v>57.449999999999996</v>
      </c>
      <c r="AJ295" s="11">
        <f t="shared" ref="AJ295" si="772">SUMIF(H295:H300,"&gt;0",H295:H300)</f>
        <v>0</v>
      </c>
      <c r="AK295" s="17">
        <f t="shared" ref="AK295" si="773">SUM(AA295:AA300)/60</f>
        <v>0</v>
      </c>
      <c r="AL295" s="17">
        <f t="shared" ref="AL295" si="774">SUM(V295:V300)</f>
        <v>580</v>
      </c>
      <c r="AM295" s="17">
        <f t="shared" ref="AM295" si="775">AVERAGE(W295:W300)</f>
        <v>0</v>
      </c>
      <c r="AN295" s="11">
        <f t="shared" ref="AN295" si="776">AVERAGE(I295:I300)</f>
        <v>2.65</v>
      </c>
      <c r="AO295" s="11">
        <f t="shared" ref="AO295" si="777">MAX(K295:K300)</f>
        <v>3.4</v>
      </c>
      <c r="AP295" s="13" t="str">
        <f t="shared" ref="AP295" ca="1" si="778">INDIRECT(ADDRESS(MATCH(AO295,K295:K300,0)+A295-1,12))</f>
        <v>SE</v>
      </c>
      <c r="AQ295" s="13">
        <f t="shared" ref="AQ295" ca="1" si="779">INDIRECT(ADDRESS(MATCH(AO295,K295:K300,0)+A295-1,13))</f>
        <v>0.99820601851851853</v>
      </c>
      <c r="AR295" s="11">
        <f t="shared" ref="AR295" si="780">MAX(N295:N300)</f>
        <v>7.2</v>
      </c>
      <c r="AS295" s="13" t="str">
        <f t="shared" ref="AS295" ca="1" si="781">INDIRECT(ADDRESS(MATCH(AR295,N295:N300,0)+A295-1,15))</f>
        <v>SSE</v>
      </c>
      <c r="AT295" s="13">
        <f t="shared" ref="AT295" ca="1" si="782">INDIRECT(ADDRESS(MATCH(AR295,N295:N300,0)+A295-1,16))</f>
        <v>4.155092592592593E-3</v>
      </c>
    </row>
    <row r="296" spans="1:46">
      <c r="A296" s="11">
        <v>296</v>
      </c>
      <c r="B296" s="69">
        <v>44595</v>
      </c>
      <c r="C296" s="70">
        <v>6.9444444444444441E-3</v>
      </c>
      <c r="D296">
        <v>4.2</v>
      </c>
      <c r="E296">
        <v>12.8</v>
      </c>
      <c r="F296">
        <v>0</v>
      </c>
      <c r="G296">
        <v>5.3</v>
      </c>
      <c r="H296">
        <v>0</v>
      </c>
      <c r="I296">
        <v>3.2</v>
      </c>
      <c r="J296" t="s">
        <v>159</v>
      </c>
      <c r="K296">
        <v>3.3</v>
      </c>
      <c r="L296" t="s">
        <v>159</v>
      </c>
      <c r="M296" s="70">
        <v>8.3333333333333339E-4</v>
      </c>
      <c r="N296">
        <v>7.2</v>
      </c>
      <c r="O296" t="s">
        <v>159</v>
      </c>
      <c r="P296" s="70">
        <v>4.155092592592593E-3</v>
      </c>
      <c r="Q296">
        <v>1.5</v>
      </c>
      <c r="R296" t="s">
        <v>153</v>
      </c>
      <c r="S296">
        <v>0.8</v>
      </c>
      <c r="T296">
        <v>55.8</v>
      </c>
      <c r="U296">
        <v>0</v>
      </c>
      <c r="V296">
        <v>115</v>
      </c>
      <c r="W296">
        <v>0</v>
      </c>
      <c r="X296">
        <v>0.54800000000000004</v>
      </c>
      <c r="Y296">
        <v>18.03</v>
      </c>
      <c r="Z296" s="11">
        <f t="shared" si="684"/>
        <v>0</v>
      </c>
      <c r="AA296" s="11">
        <f t="shared" si="685"/>
        <v>0</v>
      </c>
      <c r="AB296" s="53">
        <f t="shared" si="686"/>
        <v>0.21711747694759753</v>
      </c>
      <c r="AC296" s="61" t="s">
        <v>204</v>
      </c>
    </row>
    <row r="297" spans="1:46">
      <c r="A297" s="11">
        <v>297</v>
      </c>
      <c r="B297" s="69">
        <v>44595</v>
      </c>
      <c r="C297" s="70">
        <v>1.3888888888888888E-2</v>
      </c>
      <c r="D297">
        <v>4.2</v>
      </c>
      <c r="E297">
        <v>12.8</v>
      </c>
      <c r="F297">
        <v>0</v>
      </c>
      <c r="G297">
        <v>5.2</v>
      </c>
      <c r="H297">
        <v>-1E-3</v>
      </c>
      <c r="I297">
        <v>2.4</v>
      </c>
      <c r="J297" t="s">
        <v>159</v>
      </c>
      <c r="K297">
        <v>3.2</v>
      </c>
      <c r="L297" t="s">
        <v>159</v>
      </c>
      <c r="M297" s="70">
        <v>6.9560185185185185E-3</v>
      </c>
      <c r="N297">
        <v>5.0999999999999996</v>
      </c>
      <c r="O297" t="s">
        <v>153</v>
      </c>
      <c r="P297" s="70">
        <v>1.2581018518518519E-2</v>
      </c>
      <c r="Q297">
        <v>3</v>
      </c>
      <c r="R297" t="s">
        <v>153</v>
      </c>
      <c r="S297">
        <v>0.8</v>
      </c>
      <c r="T297">
        <v>58</v>
      </c>
      <c r="U297">
        <v>0</v>
      </c>
      <c r="V297">
        <v>90</v>
      </c>
      <c r="W297">
        <v>0</v>
      </c>
      <c r="X297">
        <v>0.54800000000000004</v>
      </c>
      <c r="Y297">
        <v>18.04</v>
      </c>
      <c r="Z297" s="11">
        <f t="shared" si="684"/>
        <v>-0.60000000000000009</v>
      </c>
      <c r="AA297" s="11">
        <f t="shared" si="685"/>
        <v>0</v>
      </c>
      <c r="AB297" s="53">
        <f t="shared" si="686"/>
        <v>0.21711747694759753</v>
      </c>
      <c r="AC297" s="61" t="s">
        <v>204</v>
      </c>
    </row>
    <row r="298" spans="1:46">
      <c r="A298" s="11">
        <v>298</v>
      </c>
      <c r="B298" s="69">
        <v>44595</v>
      </c>
      <c r="C298" s="70">
        <v>2.0833333333333332E-2</v>
      </c>
      <c r="D298">
        <v>4.3</v>
      </c>
      <c r="E298">
        <v>12.8</v>
      </c>
      <c r="F298">
        <v>0</v>
      </c>
      <c r="G298">
        <v>5.5</v>
      </c>
      <c r="H298">
        <v>0</v>
      </c>
      <c r="I298">
        <v>2.6</v>
      </c>
      <c r="J298" t="s">
        <v>159</v>
      </c>
      <c r="K298">
        <v>2.8</v>
      </c>
      <c r="L298" t="s">
        <v>153</v>
      </c>
      <c r="M298" s="70">
        <v>1.9259259259259261E-2</v>
      </c>
      <c r="N298">
        <v>4.4000000000000004</v>
      </c>
      <c r="O298" t="s">
        <v>153</v>
      </c>
      <c r="P298" s="70">
        <v>1.4513888888888889E-2</v>
      </c>
      <c r="Q298">
        <v>2.2000000000000002</v>
      </c>
      <c r="R298" t="s">
        <v>159</v>
      </c>
      <c r="S298">
        <v>0.6</v>
      </c>
      <c r="T298">
        <v>57.2</v>
      </c>
      <c r="U298">
        <v>0</v>
      </c>
      <c r="V298">
        <v>108</v>
      </c>
      <c r="W298">
        <v>0</v>
      </c>
      <c r="X298">
        <v>0.54800000000000004</v>
      </c>
      <c r="Y298">
        <v>18</v>
      </c>
      <c r="Z298" s="11">
        <f t="shared" si="684"/>
        <v>0</v>
      </c>
      <c r="AA298" s="11">
        <f t="shared" si="685"/>
        <v>0</v>
      </c>
      <c r="AB298" s="53">
        <f t="shared" si="686"/>
        <v>0.21711747694759753</v>
      </c>
      <c r="AC298" s="61" t="s">
        <v>204</v>
      </c>
    </row>
    <row r="299" spans="1:46">
      <c r="A299" s="11">
        <v>299</v>
      </c>
      <c r="B299" s="69">
        <v>44595</v>
      </c>
      <c r="C299" s="70">
        <v>2.7777777777777776E-2</v>
      </c>
      <c r="D299">
        <v>4.4000000000000004</v>
      </c>
      <c r="E299">
        <v>12.8</v>
      </c>
      <c r="F299">
        <v>0</v>
      </c>
      <c r="G299">
        <v>5.4</v>
      </c>
      <c r="H299">
        <v>0</v>
      </c>
      <c r="I299">
        <v>2</v>
      </c>
      <c r="J299" t="s">
        <v>153</v>
      </c>
      <c r="K299">
        <v>2.6</v>
      </c>
      <c r="L299" t="s">
        <v>159</v>
      </c>
      <c r="M299" s="70">
        <v>2.0844907407407406E-2</v>
      </c>
      <c r="N299">
        <v>2.7</v>
      </c>
      <c r="O299" t="s">
        <v>153</v>
      </c>
      <c r="P299" s="70">
        <v>2.4560185185185185E-2</v>
      </c>
      <c r="Q299">
        <v>2.6</v>
      </c>
      <c r="R299" t="s">
        <v>160</v>
      </c>
      <c r="S299">
        <v>0.3</v>
      </c>
      <c r="T299">
        <v>57.4</v>
      </c>
      <c r="U299">
        <v>0</v>
      </c>
      <c r="V299">
        <v>84</v>
      </c>
      <c r="W299">
        <v>0</v>
      </c>
      <c r="X299">
        <v>0.54800000000000004</v>
      </c>
      <c r="Y299">
        <v>18.03</v>
      </c>
      <c r="Z299" s="11">
        <f t="shared" si="684"/>
        <v>0</v>
      </c>
      <c r="AA299" s="11">
        <f t="shared" si="685"/>
        <v>0</v>
      </c>
      <c r="AB299" s="53">
        <f t="shared" si="686"/>
        <v>0.21711747694759753</v>
      </c>
      <c r="AC299" s="61" t="s">
        <v>204</v>
      </c>
    </row>
    <row r="300" spans="1:46">
      <c r="A300" s="11">
        <v>300</v>
      </c>
      <c r="B300" s="69">
        <v>44595</v>
      </c>
      <c r="C300" s="70">
        <v>3.4722222222222224E-2</v>
      </c>
      <c r="D300">
        <v>4.5</v>
      </c>
      <c r="E300">
        <v>12.8</v>
      </c>
      <c r="F300">
        <v>0</v>
      </c>
      <c r="G300">
        <v>5.0999999999999996</v>
      </c>
      <c r="H300">
        <v>0</v>
      </c>
      <c r="I300">
        <v>2.4</v>
      </c>
      <c r="J300" t="s">
        <v>153</v>
      </c>
      <c r="K300">
        <v>2.4</v>
      </c>
      <c r="L300" t="s">
        <v>153</v>
      </c>
      <c r="M300" s="70">
        <v>3.4606481481481481E-2</v>
      </c>
      <c r="N300">
        <v>3.9</v>
      </c>
      <c r="O300" t="s">
        <v>153</v>
      </c>
      <c r="P300" s="70">
        <v>2.9791666666666664E-2</v>
      </c>
      <c r="Q300">
        <v>1.9</v>
      </c>
      <c r="R300" t="s">
        <v>153</v>
      </c>
      <c r="S300">
        <v>0.5</v>
      </c>
      <c r="T300">
        <v>59.3</v>
      </c>
      <c r="U300">
        <v>0</v>
      </c>
      <c r="V300">
        <v>83</v>
      </c>
      <c r="W300">
        <v>0</v>
      </c>
      <c r="X300">
        <v>0.55000000000000004</v>
      </c>
      <c r="Y300">
        <v>18.03</v>
      </c>
      <c r="Z300" s="11">
        <f t="shared" si="684"/>
        <v>0</v>
      </c>
      <c r="AA300" s="11">
        <f t="shared" si="685"/>
        <v>0</v>
      </c>
      <c r="AB300" s="53">
        <f t="shared" si="686"/>
        <v>0.2181650415156248</v>
      </c>
      <c r="AC300" s="61" t="s">
        <v>204</v>
      </c>
    </row>
    <row r="301" spans="1:46">
      <c r="A301" s="11">
        <v>301</v>
      </c>
      <c r="B301" s="69">
        <v>44595</v>
      </c>
      <c r="C301" s="70">
        <v>4.1666666666666664E-2</v>
      </c>
      <c r="D301">
        <v>4.5</v>
      </c>
      <c r="E301">
        <v>12.8</v>
      </c>
      <c r="F301">
        <v>0</v>
      </c>
      <c r="G301">
        <v>5.2</v>
      </c>
      <c r="H301">
        <v>0</v>
      </c>
      <c r="I301">
        <v>2</v>
      </c>
      <c r="J301" t="s">
        <v>159</v>
      </c>
      <c r="K301">
        <v>2.4</v>
      </c>
      <c r="L301" t="s">
        <v>153</v>
      </c>
      <c r="M301" s="70">
        <v>3.4733796296296297E-2</v>
      </c>
      <c r="N301">
        <v>3</v>
      </c>
      <c r="O301" t="s">
        <v>153</v>
      </c>
      <c r="P301" s="70">
        <v>3.8368055555555551E-2</v>
      </c>
      <c r="Q301">
        <v>1.3</v>
      </c>
      <c r="R301" t="s">
        <v>159</v>
      </c>
      <c r="S301">
        <v>0.4</v>
      </c>
      <c r="T301">
        <v>59.3</v>
      </c>
      <c r="U301">
        <v>1</v>
      </c>
      <c r="V301">
        <v>94</v>
      </c>
      <c r="W301">
        <v>0</v>
      </c>
      <c r="X301">
        <v>0.54800000000000004</v>
      </c>
      <c r="Y301">
        <v>18.03</v>
      </c>
      <c r="Z301" s="11">
        <f t="shared" si="684"/>
        <v>0</v>
      </c>
      <c r="AA301" s="11">
        <f t="shared" si="685"/>
        <v>0</v>
      </c>
      <c r="AB301" s="53">
        <f t="shared" si="686"/>
        <v>0.21711747694759753</v>
      </c>
      <c r="AC301" s="61" t="s">
        <v>204</v>
      </c>
      <c r="AE301" s="11">
        <f t="shared" ref="AE301" si="783">SUM(F301:F306)</f>
        <v>0</v>
      </c>
      <c r="AF301" s="11">
        <f t="shared" ref="AF301" si="784">AVERAGE(AB301:AB306)</f>
        <v>0.2167693388893692</v>
      </c>
      <c r="AG301" s="11">
        <f t="shared" ref="AG301" si="785">AVERAGE(G301:G306)</f>
        <v>5.3000000000000007</v>
      </c>
      <c r="AH301" s="11" t="e">
        <f t="shared" ref="AH301" si="786">AVERAGE(AC301:AC306)</f>
        <v>#DIV/0!</v>
      </c>
      <c r="AI301" s="11">
        <f t="shared" ref="AI301" si="787">AVERAGE(T301:T306)</f>
        <v>59.416666666666664</v>
      </c>
      <c r="AJ301" s="11">
        <f t="shared" ref="AJ301" si="788">SUMIF(H301:H306,"&gt;0",H301:H306)</f>
        <v>0</v>
      </c>
      <c r="AK301" s="17">
        <f t="shared" ref="AK301" si="789">SUM(AA301:AA306)/60</f>
        <v>0</v>
      </c>
      <c r="AL301" s="17">
        <f t="shared" ref="AL301" si="790">SUM(V301:V306)</f>
        <v>541</v>
      </c>
      <c r="AM301" s="17">
        <f t="shared" ref="AM301" si="791">AVERAGE(W301:W306)</f>
        <v>0</v>
      </c>
      <c r="AN301" s="11">
        <f t="shared" ref="AN301" si="792">AVERAGE(I301:I306)</f>
        <v>1.8833333333333331</v>
      </c>
      <c r="AO301" s="11">
        <f t="shared" ref="AO301" si="793">MAX(K301:K306)</f>
        <v>2.6</v>
      </c>
      <c r="AP301" s="13" t="str">
        <f t="shared" ref="AP301" ca="1" si="794">INDIRECT(ADDRESS(MATCH(AO301,K301:K306,0)+A301-1,12))</f>
        <v>SSE</v>
      </c>
      <c r="AQ301" s="13">
        <f t="shared" ref="AQ301" ca="1" si="795">INDIRECT(ADDRESS(MATCH(AO301,K301:K306,0)+A301-1,13))</f>
        <v>7.4201388888888886E-2</v>
      </c>
      <c r="AR301" s="11">
        <f t="shared" ref="AR301" si="796">MAX(N301:N306)</f>
        <v>3.8</v>
      </c>
      <c r="AS301" s="13" t="str">
        <f t="shared" ref="AS301" ca="1" si="797">INDIRECT(ADDRESS(MATCH(AR301,N301:N306,0)+A301-1,15))</f>
        <v>SE</v>
      </c>
      <c r="AT301" s="13">
        <f t="shared" ref="AT301" ca="1" si="798">INDIRECT(ADDRESS(MATCH(AR301,N301:N306,0)+A301-1,16))</f>
        <v>7.3124999999999996E-2</v>
      </c>
    </row>
    <row r="302" spans="1:46">
      <c r="A302" s="11">
        <v>302</v>
      </c>
      <c r="B302" s="69">
        <v>44595</v>
      </c>
      <c r="C302" s="70">
        <v>4.8611111111111112E-2</v>
      </c>
      <c r="D302">
        <v>4.5999999999999996</v>
      </c>
      <c r="E302">
        <v>12.8</v>
      </c>
      <c r="F302">
        <v>0</v>
      </c>
      <c r="G302">
        <v>5.2</v>
      </c>
      <c r="H302">
        <v>0</v>
      </c>
      <c r="I302">
        <v>1.4</v>
      </c>
      <c r="J302" t="s">
        <v>159</v>
      </c>
      <c r="K302">
        <v>2</v>
      </c>
      <c r="L302" t="s">
        <v>159</v>
      </c>
      <c r="M302" s="70">
        <v>4.313657407407407E-2</v>
      </c>
      <c r="N302">
        <v>2.5</v>
      </c>
      <c r="O302" t="s">
        <v>151</v>
      </c>
      <c r="P302" s="70">
        <v>4.2407407407407401E-2</v>
      </c>
      <c r="Q302">
        <v>1</v>
      </c>
      <c r="R302" t="s">
        <v>156</v>
      </c>
      <c r="S302">
        <v>0.4</v>
      </c>
      <c r="T302">
        <v>59.2</v>
      </c>
      <c r="U302">
        <v>0</v>
      </c>
      <c r="V302">
        <v>89</v>
      </c>
      <c r="W302">
        <v>0</v>
      </c>
      <c r="X302">
        <v>0.54800000000000004</v>
      </c>
      <c r="Y302">
        <v>18.03</v>
      </c>
      <c r="Z302" s="11">
        <f t="shared" si="684"/>
        <v>0</v>
      </c>
      <c r="AA302" s="11">
        <f t="shared" si="685"/>
        <v>0</v>
      </c>
      <c r="AB302" s="53">
        <f t="shared" si="686"/>
        <v>0.21711747694759753</v>
      </c>
      <c r="AC302" s="61" t="s">
        <v>204</v>
      </c>
    </row>
    <row r="303" spans="1:46">
      <c r="A303" s="11">
        <v>303</v>
      </c>
      <c r="B303" s="69">
        <v>44595</v>
      </c>
      <c r="C303" s="70">
        <v>5.5555555555555552E-2</v>
      </c>
      <c r="D303">
        <v>4.5999999999999996</v>
      </c>
      <c r="E303">
        <v>12.8</v>
      </c>
      <c r="F303">
        <v>0</v>
      </c>
      <c r="G303">
        <v>5.2</v>
      </c>
      <c r="H303">
        <v>0</v>
      </c>
      <c r="I303">
        <v>1.6</v>
      </c>
      <c r="J303" t="s">
        <v>159</v>
      </c>
      <c r="K303">
        <v>1.6</v>
      </c>
      <c r="L303" t="s">
        <v>159</v>
      </c>
      <c r="M303" s="70">
        <v>5.5555555555555552E-2</v>
      </c>
      <c r="N303">
        <v>3.3</v>
      </c>
      <c r="O303" t="s">
        <v>159</v>
      </c>
      <c r="P303" s="70">
        <v>5.4131944444444441E-2</v>
      </c>
      <c r="Q303">
        <v>2.2999999999999998</v>
      </c>
      <c r="R303" t="s">
        <v>151</v>
      </c>
      <c r="S303">
        <v>0.9</v>
      </c>
      <c r="T303">
        <v>59.5</v>
      </c>
      <c r="U303">
        <v>0</v>
      </c>
      <c r="V303">
        <v>81</v>
      </c>
      <c r="W303">
        <v>0</v>
      </c>
      <c r="X303">
        <v>0.54800000000000004</v>
      </c>
      <c r="Y303">
        <v>18.03</v>
      </c>
      <c r="Z303" s="11">
        <f t="shared" si="684"/>
        <v>0</v>
      </c>
      <c r="AA303" s="11">
        <f t="shared" si="685"/>
        <v>0</v>
      </c>
      <c r="AB303" s="53">
        <f t="shared" si="686"/>
        <v>0.21711747694759753</v>
      </c>
      <c r="AC303" s="61" t="s">
        <v>204</v>
      </c>
    </row>
    <row r="304" spans="1:46">
      <c r="A304" s="11">
        <v>304</v>
      </c>
      <c r="B304" s="69">
        <v>44595</v>
      </c>
      <c r="C304" s="70">
        <v>6.25E-2</v>
      </c>
      <c r="D304">
        <v>4.5999999999999996</v>
      </c>
      <c r="E304">
        <v>12.8</v>
      </c>
      <c r="F304">
        <v>0</v>
      </c>
      <c r="G304">
        <v>5.3</v>
      </c>
      <c r="H304">
        <v>0</v>
      </c>
      <c r="I304">
        <v>1.6</v>
      </c>
      <c r="J304" t="s">
        <v>159</v>
      </c>
      <c r="K304">
        <v>2</v>
      </c>
      <c r="L304" t="s">
        <v>151</v>
      </c>
      <c r="M304" s="70">
        <v>5.8831018518518519E-2</v>
      </c>
      <c r="N304">
        <v>2.5</v>
      </c>
      <c r="O304" t="s">
        <v>159</v>
      </c>
      <c r="P304" s="70">
        <v>5.6111111111111112E-2</v>
      </c>
      <c r="Q304">
        <v>2.2999999999999998</v>
      </c>
      <c r="R304" t="s">
        <v>153</v>
      </c>
      <c r="S304">
        <v>0.4</v>
      </c>
      <c r="T304">
        <v>59.8</v>
      </c>
      <c r="U304">
        <v>0</v>
      </c>
      <c r="V304">
        <v>82</v>
      </c>
      <c r="W304">
        <v>0</v>
      </c>
      <c r="X304">
        <v>0.54700000000000004</v>
      </c>
      <c r="Y304">
        <v>18.05</v>
      </c>
      <c r="Z304" s="11">
        <f t="shared" si="684"/>
        <v>0</v>
      </c>
      <c r="AA304" s="11">
        <f t="shared" si="685"/>
        <v>0</v>
      </c>
      <c r="AB304" s="53">
        <f t="shared" si="686"/>
        <v>0.21659504431945437</v>
      </c>
      <c r="AC304" s="61" t="s">
        <v>204</v>
      </c>
    </row>
    <row r="305" spans="1:46">
      <c r="A305" s="11">
        <v>305</v>
      </c>
      <c r="B305" s="69">
        <v>44595</v>
      </c>
      <c r="C305" s="70">
        <v>6.9444444444444434E-2</v>
      </c>
      <c r="D305">
        <v>4.7</v>
      </c>
      <c r="E305">
        <v>12.8</v>
      </c>
      <c r="F305">
        <v>0</v>
      </c>
      <c r="G305">
        <v>5.4</v>
      </c>
      <c r="H305">
        <v>0</v>
      </c>
      <c r="I305">
        <v>2.1</v>
      </c>
      <c r="J305" t="s">
        <v>159</v>
      </c>
      <c r="K305">
        <v>2.1</v>
      </c>
      <c r="L305" t="s">
        <v>159</v>
      </c>
      <c r="M305" s="70">
        <v>6.9444444444444434E-2</v>
      </c>
      <c r="N305">
        <v>3.6</v>
      </c>
      <c r="O305" t="s">
        <v>153</v>
      </c>
      <c r="P305" s="70">
        <v>6.7696759259259262E-2</v>
      </c>
      <c r="Q305">
        <v>2.6</v>
      </c>
      <c r="R305" t="s">
        <v>159</v>
      </c>
      <c r="S305">
        <v>0.5</v>
      </c>
      <c r="T305">
        <v>59.9</v>
      </c>
      <c r="U305">
        <v>0</v>
      </c>
      <c r="V305">
        <v>111</v>
      </c>
      <c r="W305">
        <v>0</v>
      </c>
      <c r="X305">
        <v>0.54700000000000004</v>
      </c>
      <c r="Y305">
        <v>18.059999999999999</v>
      </c>
      <c r="Z305" s="11">
        <f t="shared" si="684"/>
        <v>0</v>
      </c>
      <c r="AA305" s="11">
        <f t="shared" si="685"/>
        <v>0</v>
      </c>
      <c r="AB305" s="53">
        <f t="shared" si="686"/>
        <v>0.21659504431945437</v>
      </c>
      <c r="AC305" s="61" t="s">
        <v>204</v>
      </c>
    </row>
    <row r="306" spans="1:46">
      <c r="A306" s="11">
        <v>306</v>
      </c>
      <c r="B306" s="69">
        <v>44595</v>
      </c>
      <c r="C306" s="70">
        <v>7.6388888888888895E-2</v>
      </c>
      <c r="D306">
        <v>4.7</v>
      </c>
      <c r="E306">
        <v>12.8</v>
      </c>
      <c r="F306">
        <v>0</v>
      </c>
      <c r="G306">
        <v>5.5</v>
      </c>
      <c r="H306">
        <v>0</v>
      </c>
      <c r="I306">
        <v>2.6</v>
      </c>
      <c r="J306" t="s">
        <v>151</v>
      </c>
      <c r="K306">
        <v>2.6</v>
      </c>
      <c r="L306" t="s">
        <v>159</v>
      </c>
      <c r="M306" s="70">
        <v>7.4201388888888886E-2</v>
      </c>
      <c r="N306">
        <v>3.8</v>
      </c>
      <c r="O306" t="s">
        <v>151</v>
      </c>
      <c r="P306" s="70">
        <v>7.3124999999999996E-2</v>
      </c>
      <c r="Q306">
        <v>2.4</v>
      </c>
      <c r="R306" t="s">
        <v>151</v>
      </c>
      <c r="S306">
        <v>0.6</v>
      </c>
      <c r="T306">
        <v>58.8</v>
      </c>
      <c r="U306">
        <v>0</v>
      </c>
      <c r="V306">
        <v>84</v>
      </c>
      <c r="W306">
        <v>0</v>
      </c>
      <c r="X306">
        <v>0.54600000000000004</v>
      </c>
      <c r="Y306">
        <v>18.07</v>
      </c>
      <c r="Z306" s="11">
        <f t="shared" si="684"/>
        <v>0</v>
      </c>
      <c r="AA306" s="11">
        <f t="shared" si="685"/>
        <v>0</v>
      </c>
      <c r="AB306" s="53">
        <f t="shared" si="686"/>
        <v>0.21607351385451379</v>
      </c>
      <c r="AC306" s="61" t="s">
        <v>204</v>
      </c>
    </row>
    <row r="307" spans="1:46">
      <c r="A307" s="11">
        <v>307</v>
      </c>
      <c r="B307" s="69">
        <v>44595</v>
      </c>
      <c r="C307" s="70">
        <v>8.3333333333333329E-2</v>
      </c>
      <c r="D307">
        <v>4.8</v>
      </c>
      <c r="E307">
        <v>12.8</v>
      </c>
      <c r="F307">
        <v>0</v>
      </c>
      <c r="G307">
        <v>5.6</v>
      </c>
      <c r="H307">
        <v>0</v>
      </c>
      <c r="I307">
        <v>2.1</v>
      </c>
      <c r="J307" t="s">
        <v>151</v>
      </c>
      <c r="K307">
        <v>2.7</v>
      </c>
      <c r="L307" t="s">
        <v>151</v>
      </c>
      <c r="M307" s="70">
        <v>7.7141203703703712E-2</v>
      </c>
      <c r="N307">
        <v>3.4</v>
      </c>
      <c r="O307" t="s">
        <v>150</v>
      </c>
      <c r="P307" s="70">
        <v>7.8229166666666669E-2</v>
      </c>
      <c r="Q307">
        <v>2.2999999999999998</v>
      </c>
      <c r="R307" t="s">
        <v>151</v>
      </c>
      <c r="S307">
        <v>0.6</v>
      </c>
      <c r="T307">
        <v>58.6</v>
      </c>
      <c r="U307">
        <v>0</v>
      </c>
      <c r="V307">
        <v>90</v>
      </c>
      <c r="W307">
        <v>0</v>
      </c>
      <c r="X307">
        <v>0.54600000000000004</v>
      </c>
      <c r="Y307">
        <v>18.079999999999998</v>
      </c>
      <c r="Z307" s="11">
        <f t="shared" si="684"/>
        <v>0</v>
      </c>
      <c r="AA307" s="11">
        <f t="shared" si="685"/>
        <v>0</v>
      </c>
      <c r="AB307" s="53">
        <f t="shared" si="686"/>
        <v>0.21607351385451379</v>
      </c>
      <c r="AC307" s="61" t="s">
        <v>204</v>
      </c>
      <c r="AE307" s="11">
        <f t="shared" ref="AE307" si="799">SUM(F307:F312)</f>
        <v>0</v>
      </c>
      <c r="AF307" s="11">
        <f t="shared" ref="AF307" si="800">AVERAGE(AB307:AB312)</f>
        <v>0.21694348309875022</v>
      </c>
      <c r="AG307" s="11">
        <f t="shared" ref="AG307" si="801">AVERAGE(G307:G312)</f>
        <v>5.5333333333333323</v>
      </c>
      <c r="AH307" s="11" t="e">
        <f t="shared" ref="AH307" si="802">AVERAGE(AC307:AC312)</f>
        <v>#DIV/0!</v>
      </c>
      <c r="AI307" s="11">
        <f t="shared" ref="AI307" si="803">AVERAGE(T307:T312)</f>
        <v>59.65</v>
      </c>
      <c r="AJ307" s="11">
        <f t="shared" ref="AJ307" si="804">SUMIF(H307:H312,"&gt;0",H307:H312)</f>
        <v>0</v>
      </c>
      <c r="AK307" s="17">
        <f t="shared" ref="AK307" si="805">SUM(AA307:AA312)/60</f>
        <v>0</v>
      </c>
      <c r="AL307" s="17">
        <f t="shared" ref="AL307" si="806">SUM(V307:V312)</f>
        <v>523</v>
      </c>
      <c r="AM307" s="17">
        <f t="shared" ref="AM307" si="807">AVERAGE(W307:W312)</f>
        <v>0</v>
      </c>
      <c r="AN307" s="11">
        <f t="shared" ref="AN307" si="808">AVERAGE(I307:I312)</f>
        <v>1.8</v>
      </c>
      <c r="AO307" s="11">
        <f t="shared" ref="AO307" si="809">MAX(K307:K312)</f>
        <v>2.7</v>
      </c>
      <c r="AP307" s="13" t="str">
        <f t="shared" ref="AP307" ca="1" si="810">INDIRECT(ADDRESS(MATCH(AO307,K307:K312,0)+A307-1,12))</f>
        <v>SE</v>
      </c>
      <c r="AQ307" s="13">
        <f t="shared" ref="AQ307" ca="1" si="811">INDIRECT(ADDRESS(MATCH(AO307,K307:K312,0)+A307-1,13))</f>
        <v>7.7141203703703712E-2</v>
      </c>
      <c r="AR307" s="11">
        <f t="shared" ref="AR307" si="812">MAX(N307:N312)</f>
        <v>3.4</v>
      </c>
      <c r="AS307" s="13" t="str">
        <f t="shared" ref="AS307" ca="1" si="813">INDIRECT(ADDRESS(MATCH(AR307,N307:N312,0)+A307-1,15))</f>
        <v>ESE</v>
      </c>
      <c r="AT307" s="13">
        <f t="shared" ref="AT307" ca="1" si="814">INDIRECT(ADDRESS(MATCH(AR307,N307:N312,0)+A307-1,16))</f>
        <v>7.8229166666666669E-2</v>
      </c>
    </row>
    <row r="308" spans="1:46">
      <c r="A308" s="11">
        <v>308</v>
      </c>
      <c r="B308" s="69">
        <v>44595</v>
      </c>
      <c r="C308" s="70">
        <v>9.0277777777777776E-2</v>
      </c>
      <c r="D308">
        <v>4.9000000000000004</v>
      </c>
      <c r="E308">
        <v>12.8</v>
      </c>
      <c r="F308">
        <v>0</v>
      </c>
      <c r="G308">
        <v>5.7</v>
      </c>
      <c r="H308">
        <v>0</v>
      </c>
      <c r="I308">
        <v>2.2000000000000002</v>
      </c>
      <c r="J308" t="s">
        <v>159</v>
      </c>
      <c r="K308">
        <v>2.2999999999999998</v>
      </c>
      <c r="L308" t="s">
        <v>159</v>
      </c>
      <c r="M308" s="70">
        <v>8.9722222222222217E-2</v>
      </c>
      <c r="N308">
        <v>3.1</v>
      </c>
      <c r="O308" t="s">
        <v>159</v>
      </c>
      <c r="P308" s="70">
        <v>8.9016203703703708E-2</v>
      </c>
      <c r="Q308">
        <v>2.2999999999999998</v>
      </c>
      <c r="R308" t="s">
        <v>153</v>
      </c>
      <c r="S308">
        <v>0.4</v>
      </c>
      <c r="T308">
        <v>58.8</v>
      </c>
      <c r="U308">
        <v>0</v>
      </c>
      <c r="V308">
        <v>88</v>
      </c>
      <c r="W308">
        <v>0</v>
      </c>
      <c r="X308">
        <v>0.54800000000000004</v>
      </c>
      <c r="Y308">
        <v>18.07</v>
      </c>
      <c r="Z308" s="11">
        <f t="shared" si="684"/>
        <v>0</v>
      </c>
      <c r="AA308" s="11">
        <f t="shared" si="685"/>
        <v>0</v>
      </c>
      <c r="AB308" s="53">
        <f t="shared" si="686"/>
        <v>0.21711747694759753</v>
      </c>
      <c r="AC308" s="61" t="s">
        <v>204</v>
      </c>
    </row>
    <row r="309" spans="1:46">
      <c r="A309" s="11">
        <v>309</v>
      </c>
      <c r="B309" s="69">
        <v>44595</v>
      </c>
      <c r="C309" s="70">
        <v>9.7222222222222224E-2</v>
      </c>
      <c r="D309">
        <v>5</v>
      </c>
      <c r="E309">
        <v>12.8</v>
      </c>
      <c r="F309">
        <v>0</v>
      </c>
      <c r="G309">
        <v>5.6</v>
      </c>
      <c r="H309">
        <v>-1E-3</v>
      </c>
      <c r="I309">
        <v>1.5</v>
      </c>
      <c r="J309" t="s">
        <v>153</v>
      </c>
      <c r="K309">
        <v>2.2000000000000002</v>
      </c>
      <c r="L309" t="s">
        <v>159</v>
      </c>
      <c r="M309" s="70">
        <v>9.0706018518518519E-2</v>
      </c>
      <c r="N309">
        <v>2.6</v>
      </c>
      <c r="O309" t="s">
        <v>153</v>
      </c>
      <c r="P309" s="70">
        <v>9.0370370370370379E-2</v>
      </c>
      <c r="Q309">
        <v>1.6</v>
      </c>
      <c r="R309" t="s">
        <v>153</v>
      </c>
      <c r="S309">
        <v>0.4</v>
      </c>
      <c r="T309">
        <v>59.3</v>
      </c>
      <c r="U309">
        <v>0</v>
      </c>
      <c r="V309">
        <v>84</v>
      </c>
      <c r="W309">
        <v>0</v>
      </c>
      <c r="X309">
        <v>0.54800000000000004</v>
      </c>
      <c r="Y309">
        <v>18.09</v>
      </c>
      <c r="Z309" s="11">
        <f t="shared" si="684"/>
        <v>-0.60000000000000009</v>
      </c>
      <c r="AA309" s="11">
        <f t="shared" si="685"/>
        <v>0</v>
      </c>
      <c r="AB309" s="53">
        <f t="shared" si="686"/>
        <v>0.21711747694759753</v>
      </c>
      <c r="AC309" s="61" t="s">
        <v>204</v>
      </c>
    </row>
    <row r="310" spans="1:46">
      <c r="A310" s="11">
        <v>310</v>
      </c>
      <c r="B310" s="69">
        <v>44595</v>
      </c>
      <c r="C310" s="70">
        <v>0.10416666666666667</v>
      </c>
      <c r="D310">
        <v>5.0999999999999996</v>
      </c>
      <c r="E310">
        <v>12.8</v>
      </c>
      <c r="F310">
        <v>0</v>
      </c>
      <c r="G310">
        <v>5.4</v>
      </c>
      <c r="H310">
        <v>-1E-3</v>
      </c>
      <c r="I310">
        <v>1.8</v>
      </c>
      <c r="J310" t="s">
        <v>153</v>
      </c>
      <c r="K310">
        <v>1.8</v>
      </c>
      <c r="L310" t="s">
        <v>153</v>
      </c>
      <c r="M310" s="70">
        <v>0.10416666666666667</v>
      </c>
      <c r="N310">
        <v>2.9</v>
      </c>
      <c r="O310" t="s">
        <v>156</v>
      </c>
      <c r="P310" s="70">
        <v>0.10197916666666666</v>
      </c>
      <c r="Q310">
        <v>1.9</v>
      </c>
      <c r="R310" t="s">
        <v>159</v>
      </c>
      <c r="S310">
        <v>0.3</v>
      </c>
      <c r="T310">
        <v>60.9</v>
      </c>
      <c r="U310">
        <v>1</v>
      </c>
      <c r="V310">
        <v>86</v>
      </c>
      <c r="W310">
        <v>0</v>
      </c>
      <c r="X310">
        <v>0.54800000000000004</v>
      </c>
      <c r="Y310">
        <v>18.100000000000001</v>
      </c>
      <c r="Z310" s="11">
        <f t="shared" si="684"/>
        <v>-0.60000000000000009</v>
      </c>
      <c r="AA310" s="11">
        <f t="shared" si="685"/>
        <v>0</v>
      </c>
      <c r="AB310" s="53">
        <f t="shared" si="686"/>
        <v>0.21711747694759753</v>
      </c>
      <c r="AC310" s="61" t="s">
        <v>204</v>
      </c>
    </row>
    <row r="311" spans="1:46">
      <c r="A311" s="11">
        <v>311</v>
      </c>
      <c r="B311" s="69">
        <v>44595</v>
      </c>
      <c r="C311" s="70">
        <v>0.1111111111111111</v>
      </c>
      <c r="D311">
        <v>5.0999999999999996</v>
      </c>
      <c r="E311">
        <v>12.8</v>
      </c>
      <c r="F311">
        <v>0</v>
      </c>
      <c r="G311">
        <v>5.5</v>
      </c>
      <c r="H311">
        <v>0</v>
      </c>
      <c r="I311">
        <v>1.8</v>
      </c>
      <c r="J311" t="s">
        <v>159</v>
      </c>
      <c r="K311">
        <v>2</v>
      </c>
      <c r="L311" t="s">
        <v>159</v>
      </c>
      <c r="M311" s="70">
        <v>0.10858796296296297</v>
      </c>
      <c r="N311">
        <v>2.9</v>
      </c>
      <c r="O311" t="s">
        <v>159</v>
      </c>
      <c r="P311" s="70">
        <v>0.10648148148148147</v>
      </c>
      <c r="Q311">
        <v>1.4</v>
      </c>
      <c r="R311" t="s">
        <v>159</v>
      </c>
      <c r="S311">
        <v>0.5</v>
      </c>
      <c r="T311">
        <v>59.9</v>
      </c>
      <c r="U311">
        <v>0</v>
      </c>
      <c r="V311">
        <v>93</v>
      </c>
      <c r="W311">
        <v>0</v>
      </c>
      <c r="X311">
        <v>0.54800000000000004</v>
      </c>
      <c r="Y311">
        <v>18.100000000000001</v>
      </c>
      <c r="Z311" s="11">
        <f t="shared" si="684"/>
        <v>0</v>
      </c>
      <c r="AA311" s="11">
        <f t="shared" si="685"/>
        <v>0</v>
      </c>
      <c r="AB311" s="53">
        <f t="shared" si="686"/>
        <v>0.21711747694759753</v>
      </c>
      <c r="AC311" s="61" t="s">
        <v>204</v>
      </c>
    </row>
    <row r="312" spans="1:46">
      <c r="A312" s="11">
        <v>312</v>
      </c>
      <c r="B312" s="69">
        <v>44595</v>
      </c>
      <c r="C312" s="70">
        <v>0.11805555555555557</v>
      </c>
      <c r="D312">
        <v>5.0999999999999996</v>
      </c>
      <c r="E312">
        <v>12.8</v>
      </c>
      <c r="F312">
        <v>0</v>
      </c>
      <c r="G312">
        <v>5.4</v>
      </c>
      <c r="H312">
        <v>0</v>
      </c>
      <c r="I312">
        <v>1.4</v>
      </c>
      <c r="J312" t="s">
        <v>153</v>
      </c>
      <c r="K312">
        <v>1.8</v>
      </c>
      <c r="L312" t="s">
        <v>159</v>
      </c>
      <c r="M312" s="70">
        <v>0.11112268518518519</v>
      </c>
      <c r="N312">
        <v>2.5</v>
      </c>
      <c r="O312" t="s">
        <v>153</v>
      </c>
      <c r="P312" s="70">
        <v>0.11255787037037036</v>
      </c>
      <c r="Q312">
        <v>1.8</v>
      </c>
      <c r="R312" t="s">
        <v>156</v>
      </c>
      <c r="S312">
        <v>0.4</v>
      </c>
      <c r="T312">
        <v>60.4</v>
      </c>
      <c r="U312">
        <v>0</v>
      </c>
      <c r="V312">
        <v>82</v>
      </c>
      <c r="W312">
        <v>0</v>
      </c>
      <c r="X312">
        <v>0.54800000000000004</v>
      </c>
      <c r="Y312">
        <v>18.079999999999998</v>
      </c>
      <c r="Z312" s="11">
        <f t="shared" si="684"/>
        <v>0</v>
      </c>
      <c r="AA312" s="11">
        <f t="shared" si="685"/>
        <v>0</v>
      </c>
      <c r="AB312" s="53">
        <f t="shared" si="686"/>
        <v>0.21711747694759753</v>
      </c>
      <c r="AC312" s="61" t="s">
        <v>204</v>
      </c>
    </row>
    <row r="313" spans="1:46">
      <c r="A313" s="11">
        <v>313</v>
      </c>
      <c r="B313" s="69">
        <v>44595</v>
      </c>
      <c r="C313" s="70">
        <v>0.125</v>
      </c>
      <c r="D313">
        <v>5</v>
      </c>
      <c r="E313">
        <v>12.8</v>
      </c>
      <c r="F313">
        <v>0</v>
      </c>
      <c r="G313">
        <v>5.3</v>
      </c>
      <c r="H313">
        <v>-1E-3</v>
      </c>
      <c r="I313">
        <v>0.9</v>
      </c>
      <c r="J313" t="s">
        <v>156</v>
      </c>
      <c r="K313">
        <v>1.4</v>
      </c>
      <c r="L313" t="s">
        <v>153</v>
      </c>
      <c r="M313" s="70">
        <v>0.11837962962962963</v>
      </c>
      <c r="N313">
        <v>1.9</v>
      </c>
      <c r="O313" t="s">
        <v>153</v>
      </c>
      <c r="P313" s="70">
        <v>0.11809027777777777</v>
      </c>
      <c r="Q313">
        <v>1.9</v>
      </c>
      <c r="R313" t="s">
        <v>153</v>
      </c>
      <c r="S313">
        <v>0.4</v>
      </c>
      <c r="T313">
        <v>61</v>
      </c>
      <c r="U313">
        <v>1</v>
      </c>
      <c r="V313">
        <v>65</v>
      </c>
      <c r="W313">
        <v>0</v>
      </c>
      <c r="X313">
        <v>0.54700000000000004</v>
      </c>
      <c r="Y313">
        <v>18.11</v>
      </c>
      <c r="Z313" s="11">
        <f t="shared" si="684"/>
        <v>-0.60000000000000009</v>
      </c>
      <c r="AA313" s="11">
        <f t="shared" si="685"/>
        <v>0</v>
      </c>
      <c r="AB313" s="53">
        <f t="shared" si="686"/>
        <v>0.21659504431945437</v>
      </c>
      <c r="AC313" s="61" t="s">
        <v>204</v>
      </c>
      <c r="AE313" s="11">
        <f t="shared" ref="AE313" si="815">SUM(F313:F318)</f>
        <v>0</v>
      </c>
      <c r="AF313" s="11">
        <f t="shared" ref="AF313" si="816">AVERAGE(AB313:AB318)</f>
        <v>0.21659504431945439</v>
      </c>
      <c r="AG313" s="11">
        <f t="shared" ref="AG313" si="817">AVERAGE(G313:G318)</f>
        <v>5.4833333333333343</v>
      </c>
      <c r="AH313" s="11" t="e">
        <f t="shared" ref="AH313" si="818">AVERAGE(AC313:AC318)</f>
        <v>#DIV/0!</v>
      </c>
      <c r="AI313" s="11">
        <f t="shared" ref="AI313" si="819">AVERAGE(T313:T318)</f>
        <v>59.75</v>
      </c>
      <c r="AJ313" s="11">
        <f t="shared" ref="AJ313" si="820">SUMIF(H313:H318,"&gt;0",H313:H318)</f>
        <v>0</v>
      </c>
      <c r="AK313" s="17">
        <f t="shared" ref="AK313" si="821">SUM(AA313:AA318)/60</f>
        <v>0</v>
      </c>
      <c r="AL313" s="17">
        <f t="shared" ref="AL313" si="822">SUM(V313:V318)</f>
        <v>533</v>
      </c>
      <c r="AM313" s="17">
        <f t="shared" ref="AM313" si="823">AVERAGE(W313:W318)</f>
        <v>0</v>
      </c>
      <c r="AN313" s="11">
        <f t="shared" ref="AN313" si="824">AVERAGE(I313:I318)</f>
        <v>1.8333333333333333</v>
      </c>
      <c r="AO313" s="11">
        <f t="shared" ref="AO313" si="825">MAX(K313:K318)</f>
        <v>2.2999999999999998</v>
      </c>
      <c r="AP313" s="13" t="str">
        <f t="shared" ref="AP313" ca="1" si="826">INDIRECT(ADDRESS(MATCH(AO313,K313:K318,0)+A313-1,12))</f>
        <v>SSE</v>
      </c>
      <c r="AQ313" s="13">
        <f t="shared" ref="AQ313" ca="1" si="827">INDIRECT(ADDRESS(MATCH(AO313,K313:K318,0)+A313-1,13))</f>
        <v>0.15846064814814814</v>
      </c>
      <c r="AR313" s="11">
        <f t="shared" ref="AR313" si="828">MAX(N313:N318)</f>
        <v>3.8</v>
      </c>
      <c r="AS313" s="13" t="str">
        <f t="shared" ref="AS313" ca="1" si="829">INDIRECT(ADDRESS(MATCH(AR313,N313:N318,0)+A313-1,15))</f>
        <v>S</v>
      </c>
      <c r="AT313" s="13">
        <f t="shared" ref="AT313" ca="1" si="830">INDIRECT(ADDRESS(MATCH(AR313,N313:N318,0)+A313-1,16))</f>
        <v>0.13853009259259261</v>
      </c>
    </row>
    <row r="314" spans="1:46">
      <c r="A314" s="11">
        <v>314</v>
      </c>
      <c r="B314" s="69">
        <v>44595</v>
      </c>
      <c r="C314" s="70">
        <v>0.13194444444444445</v>
      </c>
      <c r="D314">
        <v>5</v>
      </c>
      <c r="E314">
        <v>12.8</v>
      </c>
      <c r="F314">
        <v>0</v>
      </c>
      <c r="G314">
        <v>5.4</v>
      </c>
      <c r="H314">
        <v>0</v>
      </c>
      <c r="I314">
        <v>2</v>
      </c>
      <c r="J314" t="s">
        <v>159</v>
      </c>
      <c r="K314">
        <v>2</v>
      </c>
      <c r="L314" t="s">
        <v>159</v>
      </c>
      <c r="M314" s="70">
        <v>0.13192129629629631</v>
      </c>
      <c r="N314">
        <v>3.3</v>
      </c>
      <c r="O314" t="s">
        <v>159</v>
      </c>
      <c r="P314" s="70">
        <v>0.13165509259259259</v>
      </c>
      <c r="Q314">
        <v>1.7</v>
      </c>
      <c r="R314" t="s">
        <v>159</v>
      </c>
      <c r="S314">
        <v>0.4</v>
      </c>
      <c r="T314">
        <v>60.7</v>
      </c>
      <c r="U314">
        <v>1</v>
      </c>
      <c r="V314">
        <v>112</v>
      </c>
      <c r="W314">
        <v>0</v>
      </c>
      <c r="X314">
        <v>0.54700000000000004</v>
      </c>
      <c r="Y314">
        <v>18.11</v>
      </c>
      <c r="Z314" s="11">
        <f t="shared" si="684"/>
        <v>0</v>
      </c>
      <c r="AA314" s="11">
        <f t="shared" si="685"/>
        <v>0</v>
      </c>
      <c r="AB314" s="53">
        <f t="shared" si="686"/>
        <v>0.21659504431945437</v>
      </c>
      <c r="AC314" s="61" t="s">
        <v>204</v>
      </c>
    </row>
    <row r="315" spans="1:46">
      <c r="A315" s="11">
        <v>315</v>
      </c>
      <c r="B315" s="69">
        <v>44595</v>
      </c>
      <c r="C315" s="70">
        <v>0.1388888888888889</v>
      </c>
      <c r="D315">
        <v>5</v>
      </c>
      <c r="E315">
        <v>12.8</v>
      </c>
      <c r="F315">
        <v>0</v>
      </c>
      <c r="G315">
        <v>5.4</v>
      </c>
      <c r="H315">
        <v>0</v>
      </c>
      <c r="I315">
        <v>1.6</v>
      </c>
      <c r="J315" t="s">
        <v>159</v>
      </c>
      <c r="K315">
        <v>2.1</v>
      </c>
      <c r="L315" t="s">
        <v>159</v>
      </c>
      <c r="M315" s="70">
        <v>0.13327546296296297</v>
      </c>
      <c r="N315">
        <v>3.8</v>
      </c>
      <c r="O315" t="s">
        <v>153</v>
      </c>
      <c r="P315" s="70">
        <v>0.13853009259259261</v>
      </c>
      <c r="Q315">
        <v>1.8</v>
      </c>
      <c r="R315" t="s">
        <v>159</v>
      </c>
      <c r="S315">
        <v>0.6</v>
      </c>
      <c r="T315">
        <v>60.5</v>
      </c>
      <c r="U315">
        <v>0</v>
      </c>
      <c r="V315">
        <v>96</v>
      </c>
      <c r="W315">
        <v>0</v>
      </c>
      <c r="X315">
        <v>0.54700000000000004</v>
      </c>
      <c r="Y315">
        <v>18.100000000000001</v>
      </c>
      <c r="Z315" s="11">
        <f t="shared" si="684"/>
        <v>0</v>
      </c>
      <c r="AA315" s="11">
        <f t="shared" si="685"/>
        <v>0</v>
      </c>
      <c r="AB315" s="53">
        <f t="shared" si="686"/>
        <v>0.21659504431945437</v>
      </c>
      <c r="AC315" s="61" t="s">
        <v>204</v>
      </c>
    </row>
    <row r="316" spans="1:46">
      <c r="A316" s="11">
        <v>316</v>
      </c>
      <c r="B316" s="69">
        <v>44595</v>
      </c>
      <c r="C316" s="70">
        <v>0.14583333333333334</v>
      </c>
      <c r="D316">
        <v>5.0999999999999996</v>
      </c>
      <c r="E316">
        <v>12.8</v>
      </c>
      <c r="F316">
        <v>0</v>
      </c>
      <c r="G316">
        <v>5.5</v>
      </c>
      <c r="H316">
        <v>0</v>
      </c>
      <c r="I316">
        <v>2</v>
      </c>
      <c r="J316" t="s">
        <v>159</v>
      </c>
      <c r="K316">
        <v>2</v>
      </c>
      <c r="L316" t="s">
        <v>159</v>
      </c>
      <c r="M316" s="70">
        <v>0.14583333333333334</v>
      </c>
      <c r="N316">
        <v>3</v>
      </c>
      <c r="O316" t="s">
        <v>151</v>
      </c>
      <c r="P316" s="70">
        <v>0.14570601851851853</v>
      </c>
      <c r="Q316">
        <v>2.6</v>
      </c>
      <c r="R316" t="s">
        <v>151</v>
      </c>
      <c r="S316">
        <v>0.4</v>
      </c>
      <c r="T316">
        <v>59.5</v>
      </c>
      <c r="U316">
        <v>0</v>
      </c>
      <c r="V316">
        <v>84</v>
      </c>
      <c r="W316">
        <v>0</v>
      </c>
      <c r="X316">
        <v>0.54700000000000004</v>
      </c>
      <c r="Y316">
        <v>18.12</v>
      </c>
      <c r="Z316" s="11">
        <f t="shared" si="684"/>
        <v>0</v>
      </c>
      <c r="AA316" s="11">
        <f t="shared" si="685"/>
        <v>0</v>
      </c>
      <c r="AB316" s="53">
        <f t="shared" si="686"/>
        <v>0.21659504431945437</v>
      </c>
      <c r="AC316" s="61" t="s">
        <v>204</v>
      </c>
    </row>
    <row r="317" spans="1:46">
      <c r="A317" s="11">
        <v>317</v>
      </c>
      <c r="B317" s="69">
        <v>44595</v>
      </c>
      <c r="C317" s="70">
        <v>0.15277777777777776</v>
      </c>
      <c r="D317">
        <v>5.0999999999999996</v>
      </c>
      <c r="E317">
        <v>12.8</v>
      </c>
      <c r="F317">
        <v>0</v>
      </c>
      <c r="G317">
        <v>5.6</v>
      </c>
      <c r="H317">
        <v>0</v>
      </c>
      <c r="I317">
        <v>2.2000000000000002</v>
      </c>
      <c r="J317" t="s">
        <v>159</v>
      </c>
      <c r="K317">
        <v>2.2000000000000002</v>
      </c>
      <c r="L317" t="s">
        <v>159</v>
      </c>
      <c r="M317" s="70">
        <v>0.15072916666666666</v>
      </c>
      <c r="N317">
        <v>3.2</v>
      </c>
      <c r="O317" t="s">
        <v>159</v>
      </c>
      <c r="P317" s="70">
        <v>0.14906250000000001</v>
      </c>
      <c r="Q317">
        <v>1.8</v>
      </c>
      <c r="R317" t="s">
        <v>151</v>
      </c>
      <c r="S317">
        <v>0.4</v>
      </c>
      <c r="T317">
        <v>58.6</v>
      </c>
      <c r="U317">
        <v>0</v>
      </c>
      <c r="V317">
        <v>92</v>
      </c>
      <c r="W317">
        <v>0</v>
      </c>
      <c r="X317">
        <v>0.54700000000000004</v>
      </c>
      <c r="Y317">
        <v>18.12</v>
      </c>
      <c r="Z317" s="11">
        <f t="shared" si="684"/>
        <v>0</v>
      </c>
      <c r="AA317" s="11">
        <f t="shared" si="685"/>
        <v>0</v>
      </c>
      <c r="AB317" s="53">
        <f t="shared" si="686"/>
        <v>0.21659504431945437</v>
      </c>
      <c r="AC317" s="61" t="s">
        <v>204</v>
      </c>
    </row>
    <row r="318" spans="1:46">
      <c r="A318" s="11">
        <v>318</v>
      </c>
      <c r="B318" s="69">
        <v>44595</v>
      </c>
      <c r="C318" s="70">
        <v>0.15972222222222224</v>
      </c>
      <c r="D318">
        <v>5.0999999999999996</v>
      </c>
      <c r="E318">
        <v>12.7</v>
      </c>
      <c r="F318">
        <v>0</v>
      </c>
      <c r="G318">
        <v>5.7</v>
      </c>
      <c r="H318">
        <v>0</v>
      </c>
      <c r="I318">
        <v>2.2999999999999998</v>
      </c>
      <c r="J318" t="s">
        <v>159</v>
      </c>
      <c r="K318">
        <v>2.2999999999999998</v>
      </c>
      <c r="L318" t="s">
        <v>159</v>
      </c>
      <c r="M318" s="70">
        <v>0.15846064814814814</v>
      </c>
      <c r="N318">
        <v>3.7</v>
      </c>
      <c r="O318" t="s">
        <v>159</v>
      </c>
      <c r="P318" s="70">
        <v>0.15888888888888889</v>
      </c>
      <c r="Q318">
        <v>2</v>
      </c>
      <c r="R318" t="s">
        <v>159</v>
      </c>
      <c r="S318">
        <v>0.5</v>
      </c>
      <c r="T318">
        <v>58.2</v>
      </c>
      <c r="U318">
        <v>0</v>
      </c>
      <c r="V318">
        <v>84</v>
      </c>
      <c r="W318">
        <v>0</v>
      </c>
      <c r="X318">
        <v>0.54700000000000004</v>
      </c>
      <c r="Y318">
        <v>18.13</v>
      </c>
      <c r="Z318" s="11">
        <f t="shared" si="684"/>
        <v>0</v>
      </c>
      <c r="AA318" s="11">
        <f t="shared" si="685"/>
        <v>0</v>
      </c>
      <c r="AB318" s="53">
        <f t="shared" si="686"/>
        <v>0.21659504431945437</v>
      </c>
      <c r="AC318" s="61" t="s">
        <v>204</v>
      </c>
    </row>
    <row r="319" spans="1:46">
      <c r="A319" s="11">
        <v>319</v>
      </c>
      <c r="B319" s="69">
        <v>44595</v>
      </c>
      <c r="C319" s="70">
        <v>0.16666666666666666</v>
      </c>
      <c r="D319">
        <v>5.2</v>
      </c>
      <c r="E319">
        <v>12.7</v>
      </c>
      <c r="F319">
        <v>0</v>
      </c>
      <c r="G319">
        <v>5.6</v>
      </c>
      <c r="H319">
        <v>0</v>
      </c>
      <c r="I319">
        <v>2.7</v>
      </c>
      <c r="J319" t="s">
        <v>159</v>
      </c>
      <c r="K319">
        <v>2.7</v>
      </c>
      <c r="L319" t="s">
        <v>159</v>
      </c>
      <c r="M319" s="70">
        <v>0.1648611111111111</v>
      </c>
      <c r="N319">
        <v>3.7</v>
      </c>
      <c r="O319" t="s">
        <v>151</v>
      </c>
      <c r="P319" s="70">
        <v>0.16181712962962963</v>
      </c>
      <c r="Q319">
        <v>2.9</v>
      </c>
      <c r="R319" t="s">
        <v>159</v>
      </c>
      <c r="S319">
        <v>0.4</v>
      </c>
      <c r="T319">
        <v>58</v>
      </c>
      <c r="U319">
        <v>0</v>
      </c>
      <c r="V319">
        <v>88</v>
      </c>
      <c r="W319">
        <v>0</v>
      </c>
      <c r="X319">
        <v>0.54700000000000004</v>
      </c>
      <c r="Y319">
        <v>18.13</v>
      </c>
      <c r="Z319" s="11">
        <f t="shared" si="684"/>
        <v>0</v>
      </c>
      <c r="AA319" s="11">
        <f t="shared" si="685"/>
        <v>0</v>
      </c>
      <c r="AB319" s="53">
        <f t="shared" si="686"/>
        <v>0.21659504431945437</v>
      </c>
      <c r="AC319" s="61" t="s">
        <v>204</v>
      </c>
      <c r="AE319" s="11">
        <f t="shared" ref="AE319" si="831">SUM(F319:F324)</f>
        <v>0</v>
      </c>
      <c r="AF319" s="11">
        <f t="shared" ref="AF319" si="832">AVERAGE(AB319:AB324)</f>
        <v>0.21659504431945439</v>
      </c>
      <c r="AG319" s="11">
        <f t="shared" ref="AG319" si="833">AVERAGE(G319:G324)</f>
        <v>5.666666666666667</v>
      </c>
      <c r="AH319" s="11" t="e">
        <f t="shared" ref="AH319" si="834">AVERAGE(AC319:AC324)</f>
        <v>#DIV/0!</v>
      </c>
      <c r="AI319" s="11">
        <f t="shared" ref="AI319" si="835">AVERAGE(T319:T324)</f>
        <v>57.31666666666667</v>
      </c>
      <c r="AJ319" s="11">
        <f t="shared" ref="AJ319" si="836">SUMIF(H319:H324,"&gt;0",H319:H324)</f>
        <v>0</v>
      </c>
      <c r="AK319" s="17">
        <f t="shared" ref="AK319" si="837">SUM(AA319:AA324)/60</f>
        <v>0</v>
      </c>
      <c r="AL319" s="17">
        <f t="shared" ref="AL319" si="838">SUM(V319:V324)</f>
        <v>507</v>
      </c>
      <c r="AM319" s="17">
        <f t="shared" ref="AM319" si="839">AVERAGE(W319:W324)</f>
        <v>0</v>
      </c>
      <c r="AN319" s="11">
        <f t="shared" ref="AN319" si="840">AVERAGE(I319:I324)</f>
        <v>2.5666666666666664</v>
      </c>
      <c r="AO319" s="11">
        <f t="shared" ref="AO319" si="841">MAX(K319:K324)</f>
        <v>2.9</v>
      </c>
      <c r="AP319" s="13" t="str">
        <f t="shared" ref="AP319" ca="1" si="842">INDIRECT(ADDRESS(MATCH(AO319,K319:K324,0)+A319-1,12))</f>
        <v>SSE</v>
      </c>
      <c r="AQ319" s="13">
        <f t="shared" ref="AQ319" ca="1" si="843">INDIRECT(ADDRESS(MATCH(AO319,K319:K324,0)+A319-1,13))</f>
        <v>0.18283564814814815</v>
      </c>
      <c r="AR319" s="11">
        <f t="shared" ref="AR319" si="844">MAX(N319:N324)</f>
        <v>4.0999999999999996</v>
      </c>
      <c r="AS319" s="13" t="str">
        <f t="shared" ref="AS319" ca="1" si="845">INDIRECT(ADDRESS(MATCH(AR319,N319:N324,0)+A319-1,15))</f>
        <v>SSE</v>
      </c>
      <c r="AT319" s="13">
        <f t="shared" ref="AT319" ca="1" si="846">INDIRECT(ADDRESS(MATCH(AR319,N319:N324,0)+A319-1,16))</f>
        <v>0.18210648148148148</v>
      </c>
    </row>
    <row r="320" spans="1:46">
      <c r="A320" s="11">
        <v>320</v>
      </c>
      <c r="B320" s="69">
        <v>44595</v>
      </c>
      <c r="C320" s="70">
        <v>0.17361111111111113</v>
      </c>
      <c r="D320">
        <v>5.3</v>
      </c>
      <c r="E320">
        <v>12.7</v>
      </c>
      <c r="F320">
        <v>0</v>
      </c>
      <c r="G320">
        <v>5.7</v>
      </c>
      <c r="H320">
        <v>0</v>
      </c>
      <c r="I320">
        <v>2.4</v>
      </c>
      <c r="J320" t="s">
        <v>159</v>
      </c>
      <c r="K320">
        <v>2.7</v>
      </c>
      <c r="L320" t="s">
        <v>159</v>
      </c>
      <c r="M320" s="70">
        <v>0.16696759259259261</v>
      </c>
      <c r="N320">
        <v>3.5</v>
      </c>
      <c r="O320" t="s">
        <v>153</v>
      </c>
      <c r="P320" s="70">
        <v>0.16973379629629629</v>
      </c>
      <c r="Q320">
        <v>2.4</v>
      </c>
      <c r="R320" t="s">
        <v>159</v>
      </c>
      <c r="S320">
        <v>0.4</v>
      </c>
      <c r="T320">
        <v>57.9</v>
      </c>
      <c r="U320">
        <v>0</v>
      </c>
      <c r="V320">
        <v>79</v>
      </c>
      <c r="W320">
        <v>0</v>
      </c>
      <c r="X320">
        <v>0.54700000000000004</v>
      </c>
      <c r="Y320">
        <v>18.12</v>
      </c>
      <c r="Z320" s="11">
        <f t="shared" si="684"/>
        <v>0</v>
      </c>
      <c r="AA320" s="11">
        <f t="shared" si="685"/>
        <v>0</v>
      </c>
      <c r="AB320" s="53">
        <f t="shared" si="686"/>
        <v>0.21659504431945437</v>
      </c>
      <c r="AC320" s="61" t="s">
        <v>204</v>
      </c>
    </row>
    <row r="321" spans="1:46">
      <c r="A321" s="11">
        <v>321</v>
      </c>
      <c r="B321" s="69">
        <v>44595</v>
      </c>
      <c r="C321" s="70">
        <v>0.18055555555555555</v>
      </c>
      <c r="D321">
        <v>5.3</v>
      </c>
      <c r="E321">
        <v>12.7</v>
      </c>
      <c r="F321">
        <v>0</v>
      </c>
      <c r="G321">
        <v>5.7</v>
      </c>
      <c r="H321">
        <v>0</v>
      </c>
      <c r="I321">
        <v>2.7</v>
      </c>
      <c r="J321" t="s">
        <v>159</v>
      </c>
      <c r="K321">
        <v>2.7</v>
      </c>
      <c r="L321" t="s">
        <v>159</v>
      </c>
      <c r="M321" s="70">
        <v>0.18039351851851851</v>
      </c>
      <c r="N321">
        <v>3.9</v>
      </c>
      <c r="O321" t="s">
        <v>159</v>
      </c>
      <c r="P321" s="70">
        <v>0.17910879629629628</v>
      </c>
      <c r="Q321">
        <v>2.2000000000000002</v>
      </c>
      <c r="R321" t="s">
        <v>159</v>
      </c>
      <c r="S321">
        <v>0.5</v>
      </c>
      <c r="T321">
        <v>57.2</v>
      </c>
      <c r="U321">
        <v>0</v>
      </c>
      <c r="V321">
        <v>82</v>
      </c>
      <c r="W321">
        <v>0</v>
      </c>
      <c r="X321">
        <v>0.54700000000000004</v>
      </c>
      <c r="Y321">
        <v>18.149999999999999</v>
      </c>
      <c r="Z321" s="11">
        <f t="shared" si="684"/>
        <v>0</v>
      </c>
      <c r="AA321" s="11">
        <f t="shared" si="685"/>
        <v>0</v>
      </c>
      <c r="AB321" s="53">
        <f t="shared" si="686"/>
        <v>0.21659504431945437</v>
      </c>
      <c r="AC321" s="61" t="s">
        <v>204</v>
      </c>
    </row>
    <row r="322" spans="1:46">
      <c r="A322" s="11">
        <v>322</v>
      </c>
      <c r="B322" s="69">
        <v>44595</v>
      </c>
      <c r="C322" s="70">
        <v>0.1875</v>
      </c>
      <c r="D322">
        <v>5.4</v>
      </c>
      <c r="E322">
        <v>12.7</v>
      </c>
      <c r="F322">
        <v>0</v>
      </c>
      <c r="G322">
        <v>5.7</v>
      </c>
      <c r="H322">
        <v>0</v>
      </c>
      <c r="I322">
        <v>2.4</v>
      </c>
      <c r="J322" t="s">
        <v>159</v>
      </c>
      <c r="K322">
        <v>2.9</v>
      </c>
      <c r="L322" t="s">
        <v>159</v>
      </c>
      <c r="M322" s="70">
        <v>0.18283564814814815</v>
      </c>
      <c r="N322">
        <v>4.0999999999999996</v>
      </c>
      <c r="O322" t="s">
        <v>159</v>
      </c>
      <c r="P322" s="70">
        <v>0.18210648148148148</v>
      </c>
      <c r="Q322">
        <v>2.5</v>
      </c>
      <c r="R322" t="s">
        <v>159</v>
      </c>
      <c r="S322">
        <v>0.6</v>
      </c>
      <c r="T322">
        <v>57.1</v>
      </c>
      <c r="U322">
        <v>0</v>
      </c>
      <c r="V322">
        <v>86</v>
      </c>
      <c r="W322">
        <v>0</v>
      </c>
      <c r="X322">
        <v>0.54700000000000004</v>
      </c>
      <c r="Y322">
        <v>18.16</v>
      </c>
      <c r="Z322" s="11">
        <f t="shared" si="684"/>
        <v>0</v>
      </c>
      <c r="AA322" s="11">
        <f t="shared" si="685"/>
        <v>0</v>
      </c>
      <c r="AB322" s="53">
        <f t="shared" si="686"/>
        <v>0.21659504431945437</v>
      </c>
      <c r="AC322" s="61" t="s">
        <v>204</v>
      </c>
    </row>
    <row r="323" spans="1:46">
      <c r="A323" s="11">
        <v>323</v>
      </c>
      <c r="B323" s="69">
        <v>44595</v>
      </c>
      <c r="C323" s="70">
        <v>0.19444444444444445</v>
      </c>
      <c r="D323">
        <v>5.4</v>
      </c>
      <c r="E323">
        <v>12.7</v>
      </c>
      <c r="F323">
        <v>0</v>
      </c>
      <c r="G323">
        <v>5.6</v>
      </c>
      <c r="H323">
        <v>0</v>
      </c>
      <c r="I323">
        <v>2.4</v>
      </c>
      <c r="J323" t="s">
        <v>159</v>
      </c>
      <c r="K323">
        <v>2.4</v>
      </c>
      <c r="L323" t="s">
        <v>159</v>
      </c>
      <c r="M323" s="70">
        <v>0.18785879629629632</v>
      </c>
      <c r="N323">
        <v>4</v>
      </c>
      <c r="O323" t="s">
        <v>159</v>
      </c>
      <c r="P323" s="70">
        <v>0.19386574074074073</v>
      </c>
      <c r="Q323">
        <v>3.7</v>
      </c>
      <c r="R323" t="s">
        <v>159</v>
      </c>
      <c r="S323">
        <v>0.6</v>
      </c>
      <c r="T323">
        <v>57.1</v>
      </c>
      <c r="U323">
        <v>0</v>
      </c>
      <c r="V323">
        <v>82</v>
      </c>
      <c r="W323">
        <v>0</v>
      </c>
      <c r="X323">
        <v>0.54700000000000004</v>
      </c>
      <c r="Y323">
        <v>18.12</v>
      </c>
      <c r="Z323" s="11">
        <f t="shared" si="684"/>
        <v>0</v>
      </c>
      <c r="AA323" s="11">
        <f t="shared" si="685"/>
        <v>0</v>
      </c>
      <c r="AB323" s="53">
        <f t="shared" si="686"/>
        <v>0.21659504431945437</v>
      </c>
      <c r="AC323" s="61" t="s">
        <v>204</v>
      </c>
    </row>
    <row r="324" spans="1:46">
      <c r="A324" s="11">
        <v>324</v>
      </c>
      <c r="B324" s="69">
        <v>44595</v>
      </c>
      <c r="C324" s="70">
        <v>0.20138888888888887</v>
      </c>
      <c r="D324">
        <v>5.4</v>
      </c>
      <c r="E324">
        <v>12.7</v>
      </c>
      <c r="F324">
        <v>0</v>
      </c>
      <c r="G324">
        <v>5.7</v>
      </c>
      <c r="H324">
        <v>0</v>
      </c>
      <c r="I324">
        <v>2.8</v>
      </c>
      <c r="J324" t="s">
        <v>159</v>
      </c>
      <c r="K324">
        <v>2.9</v>
      </c>
      <c r="L324" t="s">
        <v>159</v>
      </c>
      <c r="M324" s="70">
        <v>0.20069444444444443</v>
      </c>
      <c r="N324">
        <v>4.0999999999999996</v>
      </c>
      <c r="O324" t="s">
        <v>159</v>
      </c>
      <c r="P324" s="70">
        <v>0.20065972222222225</v>
      </c>
      <c r="Q324">
        <v>2.6</v>
      </c>
      <c r="R324" t="s">
        <v>151</v>
      </c>
      <c r="S324">
        <v>0.5</v>
      </c>
      <c r="T324">
        <v>56.6</v>
      </c>
      <c r="U324">
        <v>0</v>
      </c>
      <c r="V324">
        <v>90</v>
      </c>
      <c r="W324">
        <v>0</v>
      </c>
      <c r="X324">
        <v>0.54700000000000004</v>
      </c>
      <c r="Y324">
        <v>18.14</v>
      </c>
      <c r="Z324" s="11">
        <f t="shared" si="684"/>
        <v>0</v>
      </c>
      <c r="AA324" s="11">
        <f t="shared" si="685"/>
        <v>0</v>
      </c>
      <c r="AB324" s="53">
        <f t="shared" si="686"/>
        <v>0.21659504431945437</v>
      </c>
      <c r="AC324" s="61" t="s">
        <v>204</v>
      </c>
    </row>
    <row r="325" spans="1:46">
      <c r="A325" s="11">
        <v>325</v>
      </c>
      <c r="B325" s="69">
        <v>44595</v>
      </c>
      <c r="C325" s="70">
        <v>0.20833333333333334</v>
      </c>
      <c r="D325">
        <v>5.4</v>
      </c>
      <c r="E325">
        <v>12.7</v>
      </c>
      <c r="F325">
        <v>0</v>
      </c>
      <c r="G325">
        <v>5.7</v>
      </c>
      <c r="H325">
        <v>0</v>
      </c>
      <c r="I325">
        <v>2.7</v>
      </c>
      <c r="J325" t="s">
        <v>159</v>
      </c>
      <c r="K325">
        <v>2.8</v>
      </c>
      <c r="L325" t="s">
        <v>159</v>
      </c>
      <c r="M325" s="70">
        <v>0.20140046296296296</v>
      </c>
      <c r="N325">
        <v>4.3</v>
      </c>
      <c r="O325" t="s">
        <v>159</v>
      </c>
      <c r="P325" s="70">
        <v>0.20574074074074075</v>
      </c>
      <c r="Q325">
        <v>3.2</v>
      </c>
      <c r="R325" t="s">
        <v>159</v>
      </c>
      <c r="S325">
        <v>0.6</v>
      </c>
      <c r="T325">
        <v>56.2</v>
      </c>
      <c r="U325">
        <v>0</v>
      </c>
      <c r="V325">
        <v>102</v>
      </c>
      <c r="W325">
        <v>0</v>
      </c>
      <c r="X325">
        <v>0.54800000000000004</v>
      </c>
      <c r="Y325">
        <v>18.14</v>
      </c>
      <c r="Z325" s="11">
        <f t="shared" si="684"/>
        <v>0</v>
      </c>
      <c r="AA325" s="11">
        <f t="shared" si="685"/>
        <v>0</v>
      </c>
      <c r="AB325" s="53">
        <f t="shared" si="686"/>
        <v>0.21711747694759753</v>
      </c>
      <c r="AC325" s="61" t="s">
        <v>204</v>
      </c>
      <c r="AE325" s="11">
        <f t="shared" ref="AE325" si="847">SUM(F325:F330)</f>
        <v>0</v>
      </c>
      <c r="AF325" s="11">
        <f t="shared" ref="AF325" si="848">AVERAGE(AB325:AB330)</f>
        <v>0.21668211642414492</v>
      </c>
      <c r="AG325" s="11">
        <f t="shared" ref="AG325" si="849">AVERAGE(G325:G330)</f>
        <v>5.7166666666666677</v>
      </c>
      <c r="AH325" s="11" t="e">
        <f t="shared" ref="AH325" si="850">AVERAGE(AC325:AC330)</f>
        <v>#DIV/0!</v>
      </c>
      <c r="AI325" s="11">
        <f t="shared" ref="AI325" si="851">AVERAGE(T325:T330)</f>
        <v>55.116666666666667</v>
      </c>
      <c r="AJ325" s="11">
        <f t="shared" ref="AJ325" si="852">SUMIF(H325:H330,"&gt;0",H325:H330)</f>
        <v>0</v>
      </c>
      <c r="AK325" s="17">
        <f t="shared" ref="AK325" si="853">SUM(AA325:AA330)/60</f>
        <v>0</v>
      </c>
      <c r="AL325" s="17">
        <f t="shared" ref="AL325" si="854">SUM(V325:V330)</f>
        <v>508</v>
      </c>
      <c r="AM325" s="17">
        <f t="shared" ref="AM325" si="855">AVERAGE(W325:W330)</f>
        <v>0</v>
      </c>
      <c r="AN325" s="11">
        <f t="shared" ref="AN325" si="856">AVERAGE(I325:I330)</f>
        <v>2.9833333333333329</v>
      </c>
      <c r="AO325" s="11">
        <f t="shared" ref="AO325" si="857">MAX(K325:K330)</f>
        <v>3.5</v>
      </c>
      <c r="AP325" s="13" t="str">
        <f t="shared" ref="AP325" ca="1" si="858">INDIRECT(ADDRESS(MATCH(AO325,K325:K330,0)+A325-1,12))</f>
        <v>SSE</v>
      </c>
      <c r="AQ325" s="13">
        <f t="shared" ref="AQ325" ca="1" si="859">INDIRECT(ADDRESS(MATCH(AO325,K325:K330,0)+A325-1,13))</f>
        <v>0.2280439814814815</v>
      </c>
      <c r="AR325" s="11">
        <f t="shared" ref="AR325" si="860">MAX(N325:N330)</f>
        <v>5.3</v>
      </c>
      <c r="AS325" s="13" t="str">
        <f t="shared" ref="AS325" ca="1" si="861">INDIRECT(ADDRESS(MATCH(AR325,N325:N330,0)+A325-1,15))</f>
        <v>SSE</v>
      </c>
      <c r="AT325" s="13">
        <f t="shared" ref="AT325" ca="1" si="862">INDIRECT(ADDRESS(MATCH(AR325,N325:N330,0)+A325-1,16))</f>
        <v>0.22113425925925925</v>
      </c>
    </row>
    <row r="326" spans="1:46">
      <c r="A326" s="11">
        <v>326</v>
      </c>
      <c r="B326" s="69">
        <v>44595</v>
      </c>
      <c r="C326" s="70">
        <v>0.21527777777777779</v>
      </c>
      <c r="D326">
        <v>5.4</v>
      </c>
      <c r="E326">
        <v>12.7</v>
      </c>
      <c r="F326">
        <v>0</v>
      </c>
      <c r="G326">
        <v>5.7</v>
      </c>
      <c r="H326">
        <v>0</v>
      </c>
      <c r="I326">
        <v>3.1</v>
      </c>
      <c r="J326" t="s">
        <v>159</v>
      </c>
      <c r="K326">
        <v>3.2</v>
      </c>
      <c r="L326" t="s">
        <v>159</v>
      </c>
      <c r="M326" s="70">
        <v>0.21356481481481482</v>
      </c>
      <c r="N326">
        <v>4.3</v>
      </c>
      <c r="O326" t="s">
        <v>159</v>
      </c>
      <c r="P326" s="70">
        <v>0.2121875</v>
      </c>
      <c r="Q326">
        <v>3.2</v>
      </c>
      <c r="R326" t="s">
        <v>151</v>
      </c>
      <c r="S326">
        <v>0.5</v>
      </c>
      <c r="T326">
        <v>55.8</v>
      </c>
      <c r="U326">
        <v>0</v>
      </c>
      <c r="V326">
        <v>87</v>
      </c>
      <c r="W326">
        <v>0</v>
      </c>
      <c r="X326">
        <v>0.54700000000000004</v>
      </c>
      <c r="Y326">
        <v>18.13</v>
      </c>
      <c r="Z326" s="11">
        <f t="shared" si="684"/>
        <v>0</v>
      </c>
      <c r="AA326" s="11">
        <f t="shared" si="685"/>
        <v>0</v>
      </c>
      <c r="AB326" s="53">
        <f t="shared" si="686"/>
        <v>0.21659504431945437</v>
      </c>
      <c r="AC326" s="61" t="s">
        <v>204</v>
      </c>
    </row>
    <row r="327" spans="1:46">
      <c r="A327" s="11">
        <v>327</v>
      </c>
      <c r="B327" s="69">
        <v>44595</v>
      </c>
      <c r="C327" s="70">
        <v>0.22222222222222221</v>
      </c>
      <c r="D327">
        <v>5.5</v>
      </c>
      <c r="E327">
        <v>12.7</v>
      </c>
      <c r="F327">
        <v>0</v>
      </c>
      <c r="G327">
        <v>5.7</v>
      </c>
      <c r="H327">
        <v>0</v>
      </c>
      <c r="I327">
        <v>3.2</v>
      </c>
      <c r="J327" t="s">
        <v>159</v>
      </c>
      <c r="K327">
        <v>3.2</v>
      </c>
      <c r="L327" t="s">
        <v>159</v>
      </c>
      <c r="M327" s="70">
        <v>0.22222222222222221</v>
      </c>
      <c r="N327">
        <v>5.3</v>
      </c>
      <c r="O327" t="s">
        <v>159</v>
      </c>
      <c r="P327" s="70">
        <v>0.22113425925925925</v>
      </c>
      <c r="Q327">
        <v>3.9</v>
      </c>
      <c r="R327" t="s">
        <v>159</v>
      </c>
      <c r="S327">
        <v>0.7</v>
      </c>
      <c r="T327">
        <v>55</v>
      </c>
      <c r="U327">
        <v>0</v>
      </c>
      <c r="V327">
        <v>89</v>
      </c>
      <c r="W327">
        <v>0</v>
      </c>
      <c r="X327">
        <v>0.54700000000000004</v>
      </c>
      <c r="Y327">
        <v>18.14</v>
      </c>
      <c r="Z327" s="11">
        <f t="shared" si="684"/>
        <v>0</v>
      </c>
      <c r="AA327" s="11">
        <f t="shared" si="685"/>
        <v>0</v>
      </c>
      <c r="AB327" s="53">
        <f t="shared" si="686"/>
        <v>0.21659504431945437</v>
      </c>
      <c r="AC327" s="61" t="s">
        <v>204</v>
      </c>
    </row>
    <row r="328" spans="1:46">
      <c r="A328" s="11">
        <v>328</v>
      </c>
      <c r="B328" s="69">
        <v>44595</v>
      </c>
      <c r="C328" s="70">
        <v>0.22916666666666666</v>
      </c>
      <c r="D328">
        <v>5.5</v>
      </c>
      <c r="E328">
        <v>12.7</v>
      </c>
      <c r="F328">
        <v>0</v>
      </c>
      <c r="G328">
        <v>5.8</v>
      </c>
      <c r="H328">
        <v>0</v>
      </c>
      <c r="I328">
        <v>3.4</v>
      </c>
      <c r="J328" t="s">
        <v>159</v>
      </c>
      <c r="K328">
        <v>3.5</v>
      </c>
      <c r="L328" t="s">
        <v>159</v>
      </c>
      <c r="M328" s="70">
        <v>0.2280439814814815</v>
      </c>
      <c r="N328">
        <v>5</v>
      </c>
      <c r="O328" t="s">
        <v>151</v>
      </c>
      <c r="P328" s="70">
        <v>0.22251157407407407</v>
      </c>
      <c r="Q328">
        <v>3.5</v>
      </c>
      <c r="R328" t="s">
        <v>159</v>
      </c>
      <c r="S328">
        <v>0.6</v>
      </c>
      <c r="T328">
        <v>54.7</v>
      </c>
      <c r="U328">
        <v>0</v>
      </c>
      <c r="V328">
        <v>67</v>
      </c>
      <c r="W328">
        <v>0</v>
      </c>
      <c r="X328">
        <v>0.54700000000000004</v>
      </c>
      <c r="Y328">
        <v>18.12</v>
      </c>
      <c r="Z328" s="11">
        <f t="shared" ref="Z328:Z391" si="863">H328*3.6/(60)*10*10^3</f>
        <v>0</v>
      </c>
      <c r="AA328" s="11">
        <f t="shared" ref="AA328:AA391" si="864">IF(Z328&gt;120,10,0)</f>
        <v>0</v>
      </c>
      <c r="AB328" s="53">
        <f t="shared" ref="AB328:AB391" si="865">-0.071+0.735*X328+0.75*X328^2-8.759*X328^3+21.838*X328^4-21.998*X328^5+8.097*X328^6</f>
        <v>0.21659504431945437</v>
      </c>
      <c r="AC328" s="61" t="s">
        <v>204</v>
      </c>
    </row>
    <row r="329" spans="1:46">
      <c r="A329" s="11">
        <v>329</v>
      </c>
      <c r="B329" s="69">
        <v>44595</v>
      </c>
      <c r="C329" s="70">
        <v>0.23611111111111113</v>
      </c>
      <c r="D329">
        <v>5.5</v>
      </c>
      <c r="E329">
        <v>12.7</v>
      </c>
      <c r="F329">
        <v>0</v>
      </c>
      <c r="G329">
        <v>5.7</v>
      </c>
      <c r="H329">
        <v>0</v>
      </c>
      <c r="I329">
        <v>2.8</v>
      </c>
      <c r="J329" t="s">
        <v>159</v>
      </c>
      <c r="K329">
        <v>3.4</v>
      </c>
      <c r="L329" t="s">
        <v>159</v>
      </c>
      <c r="M329" s="70">
        <v>0.22917824074074075</v>
      </c>
      <c r="N329">
        <v>4.2</v>
      </c>
      <c r="O329" t="s">
        <v>159</v>
      </c>
      <c r="P329" s="70">
        <v>0.23418981481481482</v>
      </c>
      <c r="Q329">
        <v>2.1</v>
      </c>
      <c r="R329" t="s">
        <v>153</v>
      </c>
      <c r="S329">
        <v>0.5</v>
      </c>
      <c r="T329">
        <v>54.7</v>
      </c>
      <c r="U329">
        <v>0</v>
      </c>
      <c r="V329">
        <v>79</v>
      </c>
      <c r="W329">
        <v>0</v>
      </c>
      <c r="X329">
        <v>0.54700000000000004</v>
      </c>
      <c r="Y329">
        <v>18.13</v>
      </c>
      <c r="Z329" s="11">
        <f t="shared" si="863"/>
        <v>0</v>
      </c>
      <c r="AA329" s="11">
        <f t="shared" si="864"/>
        <v>0</v>
      </c>
      <c r="AB329" s="53">
        <f t="shared" si="865"/>
        <v>0.21659504431945437</v>
      </c>
      <c r="AC329" s="61" t="s">
        <v>204</v>
      </c>
    </row>
    <row r="330" spans="1:46">
      <c r="A330" s="11">
        <v>330</v>
      </c>
      <c r="B330" s="69">
        <v>44595</v>
      </c>
      <c r="C330" s="70">
        <v>0.24305555555555555</v>
      </c>
      <c r="D330">
        <v>5.5</v>
      </c>
      <c r="E330">
        <v>12.7</v>
      </c>
      <c r="F330">
        <v>0</v>
      </c>
      <c r="G330">
        <v>5.7</v>
      </c>
      <c r="H330">
        <v>0</v>
      </c>
      <c r="I330">
        <v>2.7</v>
      </c>
      <c r="J330" t="s">
        <v>159</v>
      </c>
      <c r="K330">
        <v>2.9</v>
      </c>
      <c r="L330" t="s">
        <v>159</v>
      </c>
      <c r="M330" s="70">
        <v>0.23793981481481483</v>
      </c>
      <c r="N330">
        <v>3.7</v>
      </c>
      <c r="O330" t="s">
        <v>159</v>
      </c>
      <c r="P330" s="70">
        <v>0.23650462962962962</v>
      </c>
      <c r="Q330">
        <v>3.4</v>
      </c>
      <c r="R330" t="s">
        <v>159</v>
      </c>
      <c r="S330">
        <v>0.4</v>
      </c>
      <c r="T330">
        <v>54.3</v>
      </c>
      <c r="U330">
        <v>0</v>
      </c>
      <c r="V330">
        <v>84</v>
      </c>
      <c r="W330">
        <v>0</v>
      </c>
      <c r="X330">
        <v>0.54700000000000004</v>
      </c>
      <c r="Y330">
        <v>18.13</v>
      </c>
      <c r="Z330" s="11">
        <f t="shared" si="863"/>
        <v>0</v>
      </c>
      <c r="AA330" s="11">
        <f t="shared" si="864"/>
        <v>0</v>
      </c>
      <c r="AB330" s="53">
        <f t="shared" si="865"/>
        <v>0.21659504431945437</v>
      </c>
      <c r="AC330" s="61" t="s">
        <v>204</v>
      </c>
    </row>
    <row r="331" spans="1:46">
      <c r="A331" s="11">
        <v>331</v>
      </c>
      <c r="B331" s="69">
        <v>44595</v>
      </c>
      <c r="C331" s="70">
        <v>0.25</v>
      </c>
      <c r="D331">
        <v>5.5</v>
      </c>
      <c r="E331">
        <v>12.7</v>
      </c>
      <c r="F331">
        <v>0</v>
      </c>
      <c r="G331">
        <v>5.8</v>
      </c>
      <c r="H331">
        <v>0</v>
      </c>
      <c r="I331">
        <v>2.7</v>
      </c>
      <c r="J331" t="s">
        <v>159</v>
      </c>
      <c r="K331">
        <v>2.8</v>
      </c>
      <c r="L331" t="s">
        <v>159</v>
      </c>
      <c r="M331" s="70">
        <v>0.24856481481481482</v>
      </c>
      <c r="N331">
        <v>4.2</v>
      </c>
      <c r="O331" t="s">
        <v>159</v>
      </c>
      <c r="P331" s="70">
        <v>0.24342592592592593</v>
      </c>
      <c r="Q331">
        <v>2.6</v>
      </c>
      <c r="R331" t="s">
        <v>151</v>
      </c>
      <c r="S331">
        <v>0.5</v>
      </c>
      <c r="T331">
        <v>53.6</v>
      </c>
      <c r="U331">
        <v>0</v>
      </c>
      <c r="V331">
        <v>90</v>
      </c>
      <c r="W331">
        <v>0</v>
      </c>
      <c r="X331">
        <v>0.54700000000000004</v>
      </c>
      <c r="Y331">
        <v>18.13</v>
      </c>
      <c r="Z331" s="11">
        <f t="shared" si="863"/>
        <v>0</v>
      </c>
      <c r="AA331" s="11">
        <f t="shared" si="864"/>
        <v>0</v>
      </c>
      <c r="AB331" s="53">
        <f t="shared" si="865"/>
        <v>0.21659504431945437</v>
      </c>
      <c r="AC331" s="61" t="s">
        <v>204</v>
      </c>
      <c r="AE331" s="11">
        <f t="shared" ref="AE331" si="866">SUM(F331:F336)</f>
        <v>0</v>
      </c>
      <c r="AF331" s="11">
        <f t="shared" ref="AF331" si="867">AVERAGE(AB331:AB336)</f>
        <v>0.21650812257529761</v>
      </c>
      <c r="AG331" s="11">
        <f t="shared" ref="AG331" si="868">AVERAGE(G331:G336)</f>
        <v>5.8499999999999988</v>
      </c>
      <c r="AH331" s="11" t="e">
        <f t="shared" ref="AH331" si="869">AVERAGE(AC331:AC336)</f>
        <v>#DIV/0!</v>
      </c>
      <c r="AI331" s="11">
        <f t="shared" ref="AI331" si="870">AVERAGE(T331:T336)</f>
        <v>52.216666666666669</v>
      </c>
      <c r="AJ331" s="11">
        <f t="shared" ref="AJ331" si="871">SUMIF(H331:H336,"&gt;0",H331:H336)</f>
        <v>0</v>
      </c>
      <c r="AK331" s="17">
        <f t="shared" ref="AK331" si="872">SUM(AA331:AA336)/60</f>
        <v>0</v>
      </c>
      <c r="AL331" s="17">
        <f t="shared" ref="AL331" si="873">SUM(V331:V336)</f>
        <v>1176</v>
      </c>
      <c r="AM331" s="17">
        <f t="shared" ref="AM331" si="874">AVERAGE(W331:W336)</f>
        <v>0.16666666666666666</v>
      </c>
      <c r="AN331" s="11">
        <f t="shared" ref="AN331" si="875">AVERAGE(I331:I336)</f>
        <v>2.7833333333333332</v>
      </c>
      <c r="AO331" s="11">
        <f t="shared" ref="AO331" si="876">MAX(K331:K336)</f>
        <v>3.1</v>
      </c>
      <c r="AP331" s="13" t="str">
        <f t="shared" ref="AP331" ca="1" si="877">INDIRECT(ADDRESS(MATCH(AO331,K331:K336,0)+A331-1,12))</f>
        <v>SSE</v>
      </c>
      <c r="AQ331" s="13">
        <f t="shared" ref="AQ331" ca="1" si="878">INDIRECT(ADDRESS(MATCH(AO331,K331:K336,0)+A331-1,13))</f>
        <v>0.2585648148148148</v>
      </c>
      <c r="AR331" s="11">
        <f t="shared" ref="AR331" si="879">MAX(N331:N336)</f>
        <v>4.5999999999999996</v>
      </c>
      <c r="AS331" s="13" t="str">
        <f t="shared" ref="AS331" ca="1" si="880">INDIRECT(ADDRESS(MATCH(AR331,N331:N336,0)+A331-1,15))</f>
        <v>ESE</v>
      </c>
      <c r="AT331" s="13">
        <f t="shared" ref="AT331" ca="1" si="881">INDIRECT(ADDRESS(MATCH(AR331,N331:N336,0)+A331-1,16))</f>
        <v>0.25365740740740744</v>
      </c>
    </row>
    <row r="332" spans="1:46">
      <c r="A332" s="11">
        <v>332</v>
      </c>
      <c r="B332" s="69">
        <v>44595</v>
      </c>
      <c r="C332" s="70">
        <v>0.25694444444444448</v>
      </c>
      <c r="D332">
        <v>5.5</v>
      </c>
      <c r="E332">
        <v>12.7</v>
      </c>
      <c r="F332">
        <v>0</v>
      </c>
      <c r="G332">
        <v>5.8</v>
      </c>
      <c r="H332">
        <v>0</v>
      </c>
      <c r="I332">
        <v>3</v>
      </c>
      <c r="J332" t="s">
        <v>159</v>
      </c>
      <c r="K332">
        <v>3</v>
      </c>
      <c r="L332" t="s">
        <v>159</v>
      </c>
      <c r="M332" s="70">
        <v>0.25694444444444448</v>
      </c>
      <c r="N332">
        <v>4.5999999999999996</v>
      </c>
      <c r="O332" t="s">
        <v>150</v>
      </c>
      <c r="P332" s="70">
        <v>0.25365740740740744</v>
      </c>
      <c r="Q332">
        <v>3</v>
      </c>
      <c r="R332" t="s">
        <v>151</v>
      </c>
      <c r="S332">
        <v>0.6</v>
      </c>
      <c r="T332">
        <v>52.9</v>
      </c>
      <c r="U332">
        <v>0</v>
      </c>
      <c r="V332">
        <v>99</v>
      </c>
      <c r="W332">
        <v>0</v>
      </c>
      <c r="X332">
        <v>0.54700000000000004</v>
      </c>
      <c r="Y332">
        <v>18.13</v>
      </c>
      <c r="Z332" s="11">
        <f t="shared" si="863"/>
        <v>0</v>
      </c>
      <c r="AA332" s="11">
        <f t="shared" si="864"/>
        <v>0</v>
      </c>
      <c r="AB332" s="53">
        <f t="shared" si="865"/>
        <v>0.21659504431945437</v>
      </c>
      <c r="AC332" s="61" t="s">
        <v>204</v>
      </c>
    </row>
    <row r="333" spans="1:46">
      <c r="A333" s="11">
        <v>333</v>
      </c>
      <c r="B333" s="69">
        <v>44595</v>
      </c>
      <c r="C333" s="70">
        <v>0.2638888888888889</v>
      </c>
      <c r="D333">
        <v>5.6</v>
      </c>
      <c r="E333">
        <v>12.7</v>
      </c>
      <c r="F333">
        <v>0</v>
      </c>
      <c r="G333">
        <v>5.8</v>
      </c>
      <c r="H333">
        <v>0</v>
      </c>
      <c r="I333">
        <v>2.9</v>
      </c>
      <c r="J333" t="s">
        <v>159</v>
      </c>
      <c r="K333">
        <v>3.1</v>
      </c>
      <c r="L333" t="s">
        <v>159</v>
      </c>
      <c r="M333" s="70">
        <v>0.2585648148148148</v>
      </c>
      <c r="N333">
        <v>4.0999999999999996</v>
      </c>
      <c r="O333" t="s">
        <v>151</v>
      </c>
      <c r="P333" s="70">
        <v>0.25903935185185184</v>
      </c>
      <c r="Q333">
        <v>2.7</v>
      </c>
      <c r="R333" t="s">
        <v>159</v>
      </c>
      <c r="S333">
        <v>0.4</v>
      </c>
      <c r="T333">
        <v>52.3</v>
      </c>
      <c r="U333">
        <v>0</v>
      </c>
      <c r="V333">
        <v>97</v>
      </c>
      <c r="W333">
        <v>0</v>
      </c>
      <c r="X333">
        <v>0.54700000000000004</v>
      </c>
      <c r="Y333">
        <v>18.13</v>
      </c>
      <c r="Z333" s="11">
        <f t="shared" si="863"/>
        <v>0</v>
      </c>
      <c r="AA333" s="11">
        <f t="shared" si="864"/>
        <v>0</v>
      </c>
      <c r="AB333" s="53">
        <f t="shared" si="865"/>
        <v>0.21659504431945437</v>
      </c>
      <c r="AC333" s="61" t="s">
        <v>204</v>
      </c>
    </row>
    <row r="334" spans="1:46">
      <c r="A334" s="11">
        <v>334</v>
      </c>
      <c r="B334" s="69">
        <v>44595</v>
      </c>
      <c r="C334" s="70">
        <v>0.27083333333333331</v>
      </c>
      <c r="D334">
        <v>5.6</v>
      </c>
      <c r="E334">
        <v>12.7</v>
      </c>
      <c r="F334">
        <v>0</v>
      </c>
      <c r="G334">
        <v>5.9</v>
      </c>
      <c r="H334">
        <v>0</v>
      </c>
      <c r="I334">
        <v>2.6</v>
      </c>
      <c r="J334" t="s">
        <v>159</v>
      </c>
      <c r="K334">
        <v>2.9</v>
      </c>
      <c r="L334" t="s">
        <v>159</v>
      </c>
      <c r="M334" s="70">
        <v>0.26390046296296293</v>
      </c>
      <c r="N334">
        <v>3.7</v>
      </c>
      <c r="O334" t="s">
        <v>159</v>
      </c>
      <c r="P334" s="70">
        <v>0.26447916666666665</v>
      </c>
      <c r="Q334">
        <v>2.2999999999999998</v>
      </c>
      <c r="R334" t="s">
        <v>159</v>
      </c>
      <c r="S334">
        <v>0.4</v>
      </c>
      <c r="T334">
        <v>51.7</v>
      </c>
      <c r="U334">
        <v>0</v>
      </c>
      <c r="V334">
        <v>94</v>
      </c>
      <c r="W334">
        <v>0</v>
      </c>
      <c r="X334">
        <v>0.54700000000000004</v>
      </c>
      <c r="Y334">
        <v>18.149999999999999</v>
      </c>
      <c r="Z334" s="11">
        <f t="shared" si="863"/>
        <v>0</v>
      </c>
      <c r="AA334" s="11">
        <f t="shared" si="864"/>
        <v>0</v>
      </c>
      <c r="AB334" s="53">
        <f t="shared" si="865"/>
        <v>0.21659504431945437</v>
      </c>
      <c r="AC334" s="61" t="s">
        <v>204</v>
      </c>
    </row>
    <row r="335" spans="1:46">
      <c r="A335" s="11">
        <v>335</v>
      </c>
      <c r="B335" s="69">
        <v>44595</v>
      </c>
      <c r="C335" s="70">
        <v>0.27777777777777779</v>
      </c>
      <c r="D335">
        <v>5.6</v>
      </c>
      <c r="E335">
        <v>12.7</v>
      </c>
      <c r="F335">
        <v>0</v>
      </c>
      <c r="G335">
        <v>5.9</v>
      </c>
      <c r="H335">
        <v>0</v>
      </c>
      <c r="I335">
        <v>2.8</v>
      </c>
      <c r="J335" t="s">
        <v>159</v>
      </c>
      <c r="K335">
        <v>2.9</v>
      </c>
      <c r="L335" t="s">
        <v>159</v>
      </c>
      <c r="M335" s="70">
        <v>0.27682870370370372</v>
      </c>
      <c r="N335">
        <v>4.0999999999999996</v>
      </c>
      <c r="O335" t="s">
        <v>151</v>
      </c>
      <c r="P335" s="70">
        <v>0.27645833333333331</v>
      </c>
      <c r="Q335">
        <v>3.2</v>
      </c>
      <c r="R335" t="s">
        <v>159</v>
      </c>
      <c r="S335">
        <v>0.5</v>
      </c>
      <c r="T335">
        <v>51.6</v>
      </c>
      <c r="U335">
        <v>1</v>
      </c>
      <c r="V335">
        <v>170</v>
      </c>
      <c r="W335">
        <v>0</v>
      </c>
      <c r="X335">
        <v>0.54700000000000004</v>
      </c>
      <c r="Y335">
        <v>18.16</v>
      </c>
      <c r="Z335" s="11">
        <f t="shared" si="863"/>
        <v>0</v>
      </c>
      <c r="AA335" s="11">
        <f t="shared" si="864"/>
        <v>0</v>
      </c>
      <c r="AB335" s="53">
        <f t="shared" si="865"/>
        <v>0.21659504431945437</v>
      </c>
      <c r="AC335" s="61" t="s">
        <v>204</v>
      </c>
    </row>
    <row r="336" spans="1:46">
      <c r="A336" s="11">
        <v>336</v>
      </c>
      <c r="B336" s="69">
        <v>44595</v>
      </c>
      <c r="C336" s="70">
        <v>0.28472222222222221</v>
      </c>
      <c r="D336">
        <v>5.7</v>
      </c>
      <c r="E336">
        <v>12.7</v>
      </c>
      <c r="F336">
        <v>0</v>
      </c>
      <c r="G336">
        <v>5.9</v>
      </c>
      <c r="H336">
        <v>0</v>
      </c>
      <c r="I336">
        <v>2.7</v>
      </c>
      <c r="J336" t="s">
        <v>159</v>
      </c>
      <c r="K336">
        <v>2.9</v>
      </c>
      <c r="L336" t="s">
        <v>159</v>
      </c>
      <c r="M336" s="70">
        <v>0.27836805555555555</v>
      </c>
      <c r="N336">
        <v>3.7</v>
      </c>
      <c r="O336" t="s">
        <v>159</v>
      </c>
      <c r="P336" s="70">
        <v>0.27795138888888887</v>
      </c>
      <c r="Q336">
        <v>2.4</v>
      </c>
      <c r="R336" t="s">
        <v>159</v>
      </c>
      <c r="S336">
        <v>0.4</v>
      </c>
      <c r="T336">
        <v>51.2</v>
      </c>
      <c r="U336">
        <v>2</v>
      </c>
      <c r="V336">
        <v>626</v>
      </c>
      <c r="W336">
        <v>1</v>
      </c>
      <c r="X336">
        <v>0.54600000000000004</v>
      </c>
      <c r="Y336">
        <v>18.149999999999999</v>
      </c>
      <c r="Z336" s="11">
        <f t="shared" si="863"/>
        <v>0</v>
      </c>
      <c r="AA336" s="11">
        <f t="shared" si="864"/>
        <v>0</v>
      </c>
      <c r="AB336" s="53">
        <f t="shared" si="865"/>
        <v>0.21607351385451379</v>
      </c>
      <c r="AC336" s="61" t="s">
        <v>204</v>
      </c>
    </row>
    <row r="337" spans="1:46">
      <c r="A337" s="11">
        <v>337</v>
      </c>
      <c r="B337" s="69">
        <v>44595</v>
      </c>
      <c r="C337" s="70">
        <v>0.29166666666666669</v>
      </c>
      <c r="D337">
        <v>5.6</v>
      </c>
      <c r="E337">
        <v>12.7</v>
      </c>
      <c r="F337">
        <v>0</v>
      </c>
      <c r="G337">
        <v>6</v>
      </c>
      <c r="H337">
        <v>1E-3</v>
      </c>
      <c r="I337">
        <v>2.9</v>
      </c>
      <c r="J337" t="s">
        <v>159</v>
      </c>
      <c r="K337">
        <v>2.9</v>
      </c>
      <c r="L337" t="s">
        <v>159</v>
      </c>
      <c r="M337" s="70">
        <v>0.29085648148148152</v>
      </c>
      <c r="N337">
        <v>4.0999999999999996</v>
      </c>
      <c r="O337" t="s">
        <v>159</v>
      </c>
      <c r="P337" s="70">
        <v>0.28858796296296296</v>
      </c>
      <c r="Q337">
        <v>2.7</v>
      </c>
      <c r="R337" t="s">
        <v>159</v>
      </c>
      <c r="S337">
        <v>0.4</v>
      </c>
      <c r="T337">
        <v>50.6</v>
      </c>
      <c r="U337">
        <v>7</v>
      </c>
      <c r="V337">
        <v>2217</v>
      </c>
      <c r="W337">
        <v>4</v>
      </c>
      <c r="X337">
        <v>0.54700000000000004</v>
      </c>
      <c r="Y337">
        <v>18.170000000000002</v>
      </c>
      <c r="Z337" s="11">
        <f t="shared" si="863"/>
        <v>0.60000000000000009</v>
      </c>
      <c r="AA337" s="11">
        <f t="shared" si="864"/>
        <v>0</v>
      </c>
      <c r="AB337" s="53">
        <f t="shared" si="865"/>
        <v>0.21659504431945437</v>
      </c>
      <c r="AC337" s="61" t="s">
        <v>204</v>
      </c>
      <c r="AE337" s="11">
        <f t="shared" ref="AE337" si="882">SUM(F337:F342)</f>
        <v>0</v>
      </c>
      <c r="AF337" s="11">
        <f t="shared" ref="AF337" si="883">AVERAGE(AB337:AB342)</f>
        <v>0.21642120083114089</v>
      </c>
      <c r="AG337" s="11">
        <f t="shared" ref="AG337" si="884">AVERAGE(G337:G342)</f>
        <v>6.1499999999999995</v>
      </c>
      <c r="AH337" s="11" t="e">
        <f t="shared" ref="AH337" si="885">AVERAGE(AC337:AC342)</f>
        <v>#DIV/0!</v>
      </c>
      <c r="AI337" s="11">
        <f t="shared" ref="AI337" si="886">AVERAGE(T337:T342)</f>
        <v>52.85</v>
      </c>
      <c r="AJ337" s="11">
        <f t="shared" ref="AJ337" si="887">SUMIF(H337:H342,"&gt;0",H337:H342)</f>
        <v>6.9000000000000006E-2</v>
      </c>
      <c r="AK337" s="17">
        <f t="shared" ref="AK337" si="888">SUM(AA337:AA342)/60</f>
        <v>0</v>
      </c>
      <c r="AL337" s="17">
        <f t="shared" ref="AL337" si="889">SUM(V337:V342)</f>
        <v>146749</v>
      </c>
      <c r="AM337" s="17">
        <f t="shared" ref="AM337" si="890">AVERAGE(W337:W342)</f>
        <v>40.833333333333336</v>
      </c>
      <c r="AN337" s="11">
        <f t="shared" ref="AN337" si="891">AVERAGE(I337:I342)</f>
        <v>2.2166666666666668</v>
      </c>
      <c r="AO337" s="11">
        <f t="shared" ref="AO337" si="892">MAX(K337:K342)</f>
        <v>3</v>
      </c>
      <c r="AP337" s="13" t="str">
        <f t="shared" ref="AP337" ca="1" si="893">INDIRECT(ADDRESS(MATCH(AO337,K337:K342,0)+A337-1,12))</f>
        <v>SSE</v>
      </c>
      <c r="AQ337" s="13">
        <f t="shared" ref="AQ337" ca="1" si="894">INDIRECT(ADDRESS(MATCH(AO337,K337:K342,0)+A337-1,13))</f>
        <v>0.29663194444444446</v>
      </c>
      <c r="AR337" s="11">
        <f t="shared" ref="AR337" si="895">MAX(N337:N342)</f>
        <v>5.2</v>
      </c>
      <c r="AS337" s="13" t="str">
        <f t="shared" ref="AS337" ca="1" si="896">INDIRECT(ADDRESS(MATCH(AR337,N337:N342,0)+A337-1,15))</f>
        <v>W</v>
      </c>
      <c r="AT337" s="13">
        <f t="shared" ref="AT337" ca="1" si="897">INDIRECT(ADDRESS(MATCH(AR337,N337:N342,0)+A337-1,16))</f>
        <v>0.32319444444444445</v>
      </c>
    </row>
    <row r="338" spans="1:46">
      <c r="A338" s="11">
        <v>338</v>
      </c>
      <c r="B338" s="69">
        <v>44595</v>
      </c>
      <c r="C338" s="70">
        <v>0.2986111111111111</v>
      </c>
      <c r="D338">
        <v>5.7</v>
      </c>
      <c r="E338">
        <v>12.7</v>
      </c>
      <c r="F338">
        <v>0</v>
      </c>
      <c r="G338">
        <v>6.1</v>
      </c>
      <c r="H338">
        <v>2E-3</v>
      </c>
      <c r="I338">
        <v>2.8</v>
      </c>
      <c r="J338" t="s">
        <v>159</v>
      </c>
      <c r="K338">
        <v>3</v>
      </c>
      <c r="L338" t="s">
        <v>159</v>
      </c>
      <c r="M338" s="70">
        <v>0.29663194444444446</v>
      </c>
      <c r="N338">
        <v>4.3</v>
      </c>
      <c r="O338" t="s">
        <v>151</v>
      </c>
      <c r="P338" s="70">
        <v>0.29379629629629628</v>
      </c>
      <c r="Q338">
        <v>1.6</v>
      </c>
      <c r="R338" t="s">
        <v>151</v>
      </c>
      <c r="S338">
        <v>0.5</v>
      </c>
      <c r="T338">
        <v>51.3</v>
      </c>
      <c r="U338">
        <v>8</v>
      </c>
      <c r="V338">
        <v>4378</v>
      </c>
      <c r="W338">
        <v>7</v>
      </c>
      <c r="X338">
        <v>0.54600000000000004</v>
      </c>
      <c r="Y338">
        <v>18.16</v>
      </c>
      <c r="Z338" s="11">
        <f t="shared" si="863"/>
        <v>1.2000000000000002</v>
      </c>
      <c r="AA338" s="11">
        <f t="shared" si="864"/>
        <v>0</v>
      </c>
      <c r="AB338" s="53">
        <f t="shared" si="865"/>
        <v>0.21607351385451379</v>
      </c>
      <c r="AC338" s="61" t="s">
        <v>204</v>
      </c>
    </row>
    <row r="339" spans="1:46">
      <c r="A339" s="11">
        <v>339</v>
      </c>
      <c r="B339" s="69">
        <v>44595</v>
      </c>
      <c r="C339" s="70">
        <v>0.30555555555555552</v>
      </c>
      <c r="D339">
        <v>5.7</v>
      </c>
      <c r="E339">
        <v>12.7</v>
      </c>
      <c r="F339">
        <v>0</v>
      </c>
      <c r="G339">
        <v>6.1</v>
      </c>
      <c r="H339">
        <v>3.0000000000000001E-3</v>
      </c>
      <c r="I339">
        <v>2.2999999999999998</v>
      </c>
      <c r="J339" t="s">
        <v>159</v>
      </c>
      <c r="K339">
        <v>2.8</v>
      </c>
      <c r="L339" t="s">
        <v>159</v>
      </c>
      <c r="M339" s="70">
        <v>0.2986226851851852</v>
      </c>
      <c r="N339">
        <v>3.4</v>
      </c>
      <c r="O339" t="s">
        <v>151</v>
      </c>
      <c r="P339" s="70">
        <v>0.30362268518518515</v>
      </c>
      <c r="Q339">
        <v>2.1</v>
      </c>
      <c r="R339" t="s">
        <v>153</v>
      </c>
      <c r="S339">
        <v>0.6</v>
      </c>
      <c r="T339">
        <v>52.4</v>
      </c>
      <c r="U339">
        <v>16</v>
      </c>
      <c r="V339">
        <v>7708</v>
      </c>
      <c r="W339">
        <v>13</v>
      </c>
      <c r="X339">
        <v>0.54600000000000004</v>
      </c>
      <c r="Y339">
        <v>18.170000000000002</v>
      </c>
      <c r="Z339" s="11">
        <f t="shared" si="863"/>
        <v>1.8000000000000003</v>
      </c>
      <c r="AA339" s="11">
        <f t="shared" si="864"/>
        <v>0</v>
      </c>
      <c r="AB339" s="53">
        <f t="shared" si="865"/>
        <v>0.21607351385451379</v>
      </c>
      <c r="AC339" s="61" t="s">
        <v>204</v>
      </c>
    </row>
    <row r="340" spans="1:46">
      <c r="A340" s="11">
        <v>340</v>
      </c>
      <c r="B340" s="69">
        <v>44595</v>
      </c>
      <c r="C340" s="70">
        <v>0.3125</v>
      </c>
      <c r="D340">
        <v>5.8</v>
      </c>
      <c r="E340">
        <v>12.7</v>
      </c>
      <c r="F340">
        <v>0</v>
      </c>
      <c r="G340">
        <v>6.1</v>
      </c>
      <c r="H340">
        <v>8.0000000000000002E-3</v>
      </c>
      <c r="I340">
        <v>1</v>
      </c>
      <c r="J340" t="s">
        <v>160</v>
      </c>
      <c r="K340">
        <v>2.2999999999999998</v>
      </c>
      <c r="L340" t="s">
        <v>159</v>
      </c>
      <c r="M340" s="70">
        <v>0.30578703703703702</v>
      </c>
      <c r="N340">
        <v>1.9</v>
      </c>
      <c r="O340" t="s">
        <v>153</v>
      </c>
      <c r="P340" s="70">
        <v>0.30592592592592593</v>
      </c>
      <c r="Q340">
        <v>0.8</v>
      </c>
      <c r="R340" t="s">
        <v>156</v>
      </c>
      <c r="S340">
        <v>0.4</v>
      </c>
      <c r="T340">
        <v>53.3</v>
      </c>
      <c r="U340">
        <v>58</v>
      </c>
      <c r="V340">
        <v>18334</v>
      </c>
      <c r="W340">
        <v>31</v>
      </c>
      <c r="X340">
        <v>0.54700000000000004</v>
      </c>
      <c r="Y340">
        <v>18.18</v>
      </c>
      <c r="Z340" s="11">
        <f t="shared" si="863"/>
        <v>4.8000000000000007</v>
      </c>
      <c r="AA340" s="11">
        <f t="shared" si="864"/>
        <v>0</v>
      </c>
      <c r="AB340" s="53">
        <f t="shared" si="865"/>
        <v>0.21659504431945437</v>
      </c>
      <c r="AC340" s="61" t="s">
        <v>204</v>
      </c>
    </row>
    <row r="341" spans="1:46">
      <c r="A341" s="11">
        <v>341</v>
      </c>
      <c r="B341" s="69">
        <v>44595</v>
      </c>
      <c r="C341" s="70">
        <v>0.31944444444444448</v>
      </c>
      <c r="D341">
        <v>5.8</v>
      </c>
      <c r="E341">
        <v>12.8</v>
      </c>
      <c r="F341">
        <v>0</v>
      </c>
      <c r="G341">
        <v>6.1</v>
      </c>
      <c r="H341">
        <v>2.1000000000000001E-2</v>
      </c>
      <c r="I341">
        <v>1.3</v>
      </c>
      <c r="J341" t="s">
        <v>161</v>
      </c>
      <c r="K341">
        <v>1.3</v>
      </c>
      <c r="L341" t="s">
        <v>161</v>
      </c>
      <c r="M341" s="70">
        <v>0.31944444444444448</v>
      </c>
      <c r="N341">
        <v>3.7</v>
      </c>
      <c r="O341" t="s">
        <v>155</v>
      </c>
      <c r="P341" s="70">
        <v>0.31878472222222221</v>
      </c>
      <c r="Q341">
        <v>1.9</v>
      </c>
      <c r="R341" t="s">
        <v>161</v>
      </c>
      <c r="S341">
        <v>0.8</v>
      </c>
      <c r="T341">
        <v>55</v>
      </c>
      <c r="U341">
        <v>85</v>
      </c>
      <c r="V341">
        <v>44508</v>
      </c>
      <c r="W341">
        <v>74</v>
      </c>
      <c r="X341">
        <v>0.54700000000000004</v>
      </c>
      <c r="Y341">
        <v>18.16</v>
      </c>
      <c r="Z341" s="11">
        <f t="shared" si="863"/>
        <v>12.6</v>
      </c>
      <c r="AA341" s="11">
        <f t="shared" si="864"/>
        <v>0</v>
      </c>
      <c r="AB341" s="53">
        <f t="shared" si="865"/>
        <v>0.21659504431945437</v>
      </c>
      <c r="AC341" s="61" t="s">
        <v>204</v>
      </c>
    </row>
    <row r="342" spans="1:46">
      <c r="A342" s="11">
        <v>342</v>
      </c>
      <c r="B342" s="69">
        <v>44595</v>
      </c>
      <c r="C342" s="70">
        <v>0.3263888888888889</v>
      </c>
      <c r="D342">
        <v>5.8</v>
      </c>
      <c r="E342">
        <v>13</v>
      </c>
      <c r="F342">
        <v>0</v>
      </c>
      <c r="G342">
        <v>6.5</v>
      </c>
      <c r="H342">
        <v>3.4000000000000002E-2</v>
      </c>
      <c r="I342">
        <v>3</v>
      </c>
      <c r="J342" t="s">
        <v>154</v>
      </c>
      <c r="K342">
        <v>3</v>
      </c>
      <c r="L342" t="s">
        <v>154</v>
      </c>
      <c r="M342" s="70">
        <v>0.32527777777777778</v>
      </c>
      <c r="N342">
        <v>5.2</v>
      </c>
      <c r="O342" t="s">
        <v>154</v>
      </c>
      <c r="P342" s="70">
        <v>0.32319444444444445</v>
      </c>
      <c r="Q342">
        <v>3.2</v>
      </c>
      <c r="R342" t="s">
        <v>160</v>
      </c>
      <c r="S342">
        <v>0.7</v>
      </c>
      <c r="T342">
        <v>54.5</v>
      </c>
      <c r="U342">
        <v>132</v>
      </c>
      <c r="V342">
        <v>69604</v>
      </c>
      <c r="W342">
        <v>116</v>
      </c>
      <c r="X342">
        <v>0.54700000000000004</v>
      </c>
      <c r="Y342">
        <v>18.170000000000002</v>
      </c>
      <c r="Z342" s="11">
        <f t="shared" si="863"/>
        <v>20.400000000000002</v>
      </c>
      <c r="AA342" s="11">
        <f t="shared" si="864"/>
        <v>0</v>
      </c>
      <c r="AB342" s="53">
        <f t="shared" si="865"/>
        <v>0.21659504431945437</v>
      </c>
      <c r="AC342" s="61" t="s">
        <v>204</v>
      </c>
    </row>
    <row r="343" spans="1:46">
      <c r="A343" s="11">
        <v>343</v>
      </c>
      <c r="B343" s="69">
        <v>44595</v>
      </c>
      <c r="C343" s="70">
        <v>0.33333333333333331</v>
      </c>
      <c r="D343">
        <v>6</v>
      </c>
      <c r="E343">
        <v>13.1</v>
      </c>
      <c r="F343">
        <v>0</v>
      </c>
      <c r="G343">
        <v>6.9</v>
      </c>
      <c r="H343">
        <v>0.04</v>
      </c>
      <c r="I343">
        <v>3.1</v>
      </c>
      <c r="J343" t="s">
        <v>154</v>
      </c>
      <c r="K343">
        <v>3.1</v>
      </c>
      <c r="L343" t="s">
        <v>154</v>
      </c>
      <c r="M343" s="70">
        <v>0.332974537037037</v>
      </c>
      <c r="N343">
        <v>4.9000000000000004</v>
      </c>
      <c r="O343" t="s">
        <v>154</v>
      </c>
      <c r="P343" s="70">
        <v>0.33233796296296297</v>
      </c>
      <c r="Q343">
        <v>2.4</v>
      </c>
      <c r="R343" t="s">
        <v>154</v>
      </c>
      <c r="S343">
        <v>0.7</v>
      </c>
      <c r="T343">
        <v>53.9</v>
      </c>
      <c r="U343">
        <v>143</v>
      </c>
      <c r="V343">
        <v>85192</v>
      </c>
      <c r="W343">
        <v>142</v>
      </c>
      <c r="X343">
        <v>0.54600000000000004</v>
      </c>
      <c r="Y343">
        <v>18.18</v>
      </c>
      <c r="Z343" s="11">
        <f t="shared" si="863"/>
        <v>24</v>
      </c>
      <c r="AA343" s="11">
        <f t="shared" si="864"/>
        <v>0</v>
      </c>
      <c r="AB343" s="53">
        <f t="shared" si="865"/>
        <v>0.21607351385451379</v>
      </c>
      <c r="AC343" s="61" t="s">
        <v>204</v>
      </c>
      <c r="AE343" s="11">
        <f t="shared" ref="AE343" si="898">SUM(F343:F348)</f>
        <v>0</v>
      </c>
      <c r="AF343" s="11">
        <f t="shared" ref="AF343" si="899">AVERAGE(AB343:AB348)</f>
        <v>0.21590012259644861</v>
      </c>
      <c r="AG343" s="11">
        <f t="shared" ref="AG343" si="900">AVERAGE(G343:G348)</f>
        <v>7.3500000000000005</v>
      </c>
      <c r="AH343" s="11" t="e">
        <f t="shared" ref="AH343" si="901">AVERAGE(AC343:AC348)</f>
        <v>#DIV/0!</v>
      </c>
      <c r="AI343" s="11">
        <f t="shared" ref="AI343" si="902">AVERAGE(T343:T348)</f>
        <v>53.883333333333333</v>
      </c>
      <c r="AJ343" s="11">
        <f t="shared" ref="AJ343" si="903">SUMIF(H343:H348,"&gt;0",H343:H348)</f>
        <v>0.39500000000000002</v>
      </c>
      <c r="AK343" s="17">
        <f t="shared" ref="AK343" si="904">SUM(AA343:AA348)/60</f>
        <v>0</v>
      </c>
      <c r="AL343" s="17">
        <f t="shared" ref="AL343" si="905">SUM(V343:V348)</f>
        <v>848071</v>
      </c>
      <c r="AM343" s="17">
        <f t="shared" ref="AM343" si="906">AVERAGE(W343:W348)</f>
        <v>235.5</v>
      </c>
      <c r="AN343" s="11">
        <f t="shared" ref="AN343" si="907">AVERAGE(I343:I348)</f>
        <v>3.1833333333333331</v>
      </c>
      <c r="AO343" s="11">
        <f t="shared" ref="AO343" si="908">MAX(K343:K348)</f>
        <v>3.7</v>
      </c>
      <c r="AP343" s="13" t="str">
        <f t="shared" ref="AP343" ca="1" si="909">INDIRECT(ADDRESS(MATCH(AO343,K343:K348,0)+A343-1,12))</f>
        <v>WNW</v>
      </c>
      <c r="AQ343" s="13">
        <f t="shared" ref="AQ343" ca="1" si="910">INDIRECT(ADDRESS(MATCH(AO343,K343:K348,0)+A343-1,13))</f>
        <v>0.35416666666666669</v>
      </c>
      <c r="AR343" s="11">
        <f t="shared" ref="AR343" si="911">MAX(N343:N348)</f>
        <v>6</v>
      </c>
      <c r="AS343" s="13" t="str">
        <f t="shared" ref="AS343" ca="1" si="912">INDIRECT(ADDRESS(MATCH(AR343,N343:N348,0)+A343-1,15))</f>
        <v>NW</v>
      </c>
      <c r="AT343" s="13">
        <f t="shared" ref="AT343" ca="1" si="913">INDIRECT(ADDRESS(MATCH(AR343,N343:N348,0)+A343-1,16))</f>
        <v>0.35917824074074073</v>
      </c>
    </row>
    <row r="344" spans="1:46">
      <c r="A344" s="11">
        <v>344</v>
      </c>
      <c r="B344" s="69">
        <v>44595</v>
      </c>
      <c r="C344" s="70">
        <v>0.34027777777777773</v>
      </c>
      <c r="D344">
        <v>6.2</v>
      </c>
      <c r="E344">
        <v>13.3</v>
      </c>
      <c r="F344">
        <v>0</v>
      </c>
      <c r="G344">
        <v>7.1</v>
      </c>
      <c r="H344">
        <v>4.2000000000000003E-2</v>
      </c>
      <c r="I344">
        <v>2.9</v>
      </c>
      <c r="J344" t="s">
        <v>154</v>
      </c>
      <c r="K344">
        <v>3.1</v>
      </c>
      <c r="L344" t="s">
        <v>154</v>
      </c>
      <c r="M344" s="70">
        <v>0.33334490740740735</v>
      </c>
      <c r="N344">
        <v>5.5</v>
      </c>
      <c r="O344" t="s">
        <v>154</v>
      </c>
      <c r="P344" s="70">
        <v>0.33788194444444447</v>
      </c>
      <c r="Q344">
        <v>3.5</v>
      </c>
      <c r="R344" t="s">
        <v>154</v>
      </c>
      <c r="S344">
        <v>0.9</v>
      </c>
      <c r="T344">
        <v>54.5</v>
      </c>
      <c r="U344">
        <v>155</v>
      </c>
      <c r="V344">
        <v>92708</v>
      </c>
      <c r="W344">
        <v>155</v>
      </c>
      <c r="X344">
        <v>0.54600000000000004</v>
      </c>
      <c r="Y344">
        <v>18.2</v>
      </c>
      <c r="Z344" s="11">
        <f t="shared" si="863"/>
        <v>25.2</v>
      </c>
      <c r="AA344" s="11">
        <f t="shared" si="864"/>
        <v>0</v>
      </c>
      <c r="AB344" s="53">
        <f t="shared" si="865"/>
        <v>0.21607351385451379</v>
      </c>
      <c r="AC344" s="61" t="s">
        <v>204</v>
      </c>
    </row>
    <row r="345" spans="1:46">
      <c r="A345" s="11">
        <v>345</v>
      </c>
      <c r="B345" s="69">
        <v>44595</v>
      </c>
      <c r="C345" s="70">
        <v>0.34722222222222227</v>
      </c>
      <c r="D345">
        <v>6.4</v>
      </c>
      <c r="E345">
        <v>13.5</v>
      </c>
      <c r="F345">
        <v>0</v>
      </c>
      <c r="G345">
        <v>7.2</v>
      </c>
      <c r="H345">
        <v>5.1999999999999998E-2</v>
      </c>
      <c r="I345">
        <v>3.1</v>
      </c>
      <c r="J345" t="s">
        <v>154</v>
      </c>
      <c r="K345">
        <v>3.4</v>
      </c>
      <c r="L345" t="s">
        <v>154</v>
      </c>
      <c r="M345" s="70">
        <v>0.34438657407407408</v>
      </c>
      <c r="N345">
        <v>5</v>
      </c>
      <c r="O345" t="s">
        <v>158</v>
      </c>
      <c r="P345" s="70">
        <v>0.34307870370370369</v>
      </c>
      <c r="Q345">
        <v>2.9</v>
      </c>
      <c r="R345" t="s">
        <v>154</v>
      </c>
      <c r="S345">
        <v>0.7</v>
      </c>
      <c r="T345">
        <v>53.9</v>
      </c>
      <c r="U345">
        <v>256</v>
      </c>
      <c r="V345">
        <v>115985</v>
      </c>
      <c r="W345">
        <v>193</v>
      </c>
      <c r="X345">
        <v>0.54600000000000004</v>
      </c>
      <c r="Y345">
        <v>18.170000000000002</v>
      </c>
      <c r="Z345" s="11">
        <f t="shared" si="863"/>
        <v>31.2</v>
      </c>
      <c r="AA345" s="11">
        <f t="shared" si="864"/>
        <v>0</v>
      </c>
      <c r="AB345" s="53">
        <f t="shared" si="865"/>
        <v>0.21607351385451379</v>
      </c>
      <c r="AC345" s="61" t="s">
        <v>204</v>
      </c>
    </row>
    <row r="346" spans="1:46">
      <c r="A346" s="11">
        <v>346</v>
      </c>
      <c r="B346" s="69">
        <v>44595</v>
      </c>
      <c r="C346" s="70">
        <v>0.35416666666666669</v>
      </c>
      <c r="D346">
        <v>6.6</v>
      </c>
      <c r="E346">
        <v>13.6</v>
      </c>
      <c r="F346">
        <v>0</v>
      </c>
      <c r="G346">
        <v>7.4</v>
      </c>
      <c r="H346">
        <v>7.5999999999999998E-2</v>
      </c>
      <c r="I346">
        <v>3.7</v>
      </c>
      <c r="J346" t="s">
        <v>158</v>
      </c>
      <c r="K346">
        <v>3.7</v>
      </c>
      <c r="L346" t="s">
        <v>158</v>
      </c>
      <c r="M346" s="70">
        <v>0.35416666666666669</v>
      </c>
      <c r="N346">
        <v>5.4</v>
      </c>
      <c r="O346" t="s">
        <v>158</v>
      </c>
      <c r="P346" s="70">
        <v>0.35260416666666666</v>
      </c>
      <c r="Q346">
        <v>4.4000000000000004</v>
      </c>
      <c r="R346" t="s">
        <v>158</v>
      </c>
      <c r="S346">
        <v>0.7</v>
      </c>
      <c r="T346">
        <v>53.9</v>
      </c>
      <c r="U346">
        <v>217</v>
      </c>
      <c r="V346">
        <v>162665</v>
      </c>
      <c r="W346">
        <v>271</v>
      </c>
      <c r="X346">
        <v>0.54600000000000004</v>
      </c>
      <c r="Y346">
        <v>18.170000000000002</v>
      </c>
      <c r="Z346" s="11">
        <f t="shared" si="863"/>
        <v>45.6</v>
      </c>
      <c r="AA346" s="11">
        <f t="shared" si="864"/>
        <v>0</v>
      </c>
      <c r="AB346" s="53">
        <f t="shared" si="865"/>
        <v>0.21607351385451379</v>
      </c>
      <c r="AC346" s="61" t="s">
        <v>204</v>
      </c>
    </row>
    <row r="347" spans="1:46">
      <c r="A347" s="11">
        <v>347</v>
      </c>
      <c r="B347" s="69">
        <v>44595</v>
      </c>
      <c r="C347" s="70">
        <v>0.3611111111111111</v>
      </c>
      <c r="D347">
        <v>6.9</v>
      </c>
      <c r="E347">
        <v>13.8</v>
      </c>
      <c r="F347">
        <v>0</v>
      </c>
      <c r="G347">
        <v>7.6</v>
      </c>
      <c r="H347">
        <v>7.6999999999999999E-2</v>
      </c>
      <c r="I347">
        <v>3.4</v>
      </c>
      <c r="J347" t="s">
        <v>158</v>
      </c>
      <c r="K347">
        <v>3.7</v>
      </c>
      <c r="L347" t="s">
        <v>158</v>
      </c>
      <c r="M347" s="70">
        <v>0.35495370370370366</v>
      </c>
      <c r="N347">
        <v>6</v>
      </c>
      <c r="O347" t="s">
        <v>155</v>
      </c>
      <c r="P347" s="70">
        <v>0.35917824074074073</v>
      </c>
      <c r="Q347">
        <v>3.7</v>
      </c>
      <c r="R347" t="s">
        <v>158</v>
      </c>
      <c r="S347">
        <v>0.8</v>
      </c>
      <c r="T347">
        <v>54.7</v>
      </c>
      <c r="U347">
        <v>358</v>
      </c>
      <c r="V347">
        <v>165785</v>
      </c>
      <c r="W347">
        <v>276</v>
      </c>
      <c r="X347">
        <v>0.54600000000000004</v>
      </c>
      <c r="Y347">
        <v>18.18</v>
      </c>
      <c r="Z347" s="11">
        <f t="shared" si="863"/>
        <v>46.199999999999996</v>
      </c>
      <c r="AA347" s="11">
        <f t="shared" si="864"/>
        <v>0</v>
      </c>
      <c r="AB347" s="53">
        <f t="shared" si="865"/>
        <v>0.21607351385451379</v>
      </c>
      <c r="AC347" s="61" t="s">
        <v>204</v>
      </c>
    </row>
    <row r="348" spans="1:46">
      <c r="A348" s="11">
        <v>348</v>
      </c>
      <c r="B348" s="69">
        <v>44595</v>
      </c>
      <c r="C348" s="70">
        <v>0.36805555555555558</v>
      </c>
      <c r="D348">
        <v>7.1</v>
      </c>
      <c r="E348">
        <v>14.3</v>
      </c>
      <c r="F348">
        <v>0</v>
      </c>
      <c r="G348">
        <v>7.9</v>
      </c>
      <c r="H348">
        <v>0.108</v>
      </c>
      <c r="I348">
        <v>2.9</v>
      </c>
      <c r="J348" t="s">
        <v>158</v>
      </c>
      <c r="K348">
        <v>3.4</v>
      </c>
      <c r="L348" t="s">
        <v>158</v>
      </c>
      <c r="M348" s="70">
        <v>0.3611226851851852</v>
      </c>
      <c r="N348">
        <v>4.4000000000000004</v>
      </c>
      <c r="O348" t="s">
        <v>155</v>
      </c>
      <c r="P348" s="70">
        <v>0.36266203703703703</v>
      </c>
      <c r="Q348">
        <v>2.7</v>
      </c>
      <c r="R348" t="s">
        <v>154</v>
      </c>
      <c r="S348">
        <v>0.6</v>
      </c>
      <c r="T348">
        <v>52.4</v>
      </c>
      <c r="U348">
        <v>299</v>
      </c>
      <c r="V348">
        <v>225736</v>
      </c>
      <c r="W348">
        <v>376</v>
      </c>
      <c r="X348">
        <v>0.54400000000000004</v>
      </c>
      <c r="Y348">
        <v>18.12</v>
      </c>
      <c r="Z348" s="11">
        <f t="shared" si="863"/>
        <v>64.8</v>
      </c>
      <c r="AA348" s="11">
        <f t="shared" si="864"/>
        <v>0</v>
      </c>
      <c r="AB348" s="53">
        <f t="shared" si="865"/>
        <v>0.21503316630612279</v>
      </c>
      <c r="AC348" s="61" t="s">
        <v>204</v>
      </c>
    </row>
    <row r="349" spans="1:46">
      <c r="A349" s="11">
        <v>349</v>
      </c>
      <c r="B349" s="69">
        <v>44595</v>
      </c>
      <c r="C349" s="70">
        <v>0.375</v>
      </c>
      <c r="D349">
        <v>7.4</v>
      </c>
      <c r="E349">
        <v>13.8</v>
      </c>
      <c r="F349">
        <v>0</v>
      </c>
      <c r="G349">
        <v>7.9</v>
      </c>
      <c r="H349">
        <v>7.0000000000000007E-2</v>
      </c>
      <c r="I349">
        <v>2.5</v>
      </c>
      <c r="J349" t="s">
        <v>154</v>
      </c>
      <c r="K349">
        <v>2.9</v>
      </c>
      <c r="L349" t="s">
        <v>158</v>
      </c>
      <c r="M349" s="70">
        <v>0.36812500000000004</v>
      </c>
      <c r="N349">
        <v>4.3</v>
      </c>
      <c r="O349" t="s">
        <v>158</v>
      </c>
      <c r="P349" s="70">
        <v>0.37342592592592588</v>
      </c>
      <c r="Q349">
        <v>2.5</v>
      </c>
      <c r="R349" t="s">
        <v>161</v>
      </c>
      <c r="S349">
        <v>0.7</v>
      </c>
      <c r="T349">
        <v>53.6</v>
      </c>
      <c r="U349">
        <v>288</v>
      </c>
      <c r="V349">
        <v>159513</v>
      </c>
      <c r="W349">
        <v>266</v>
      </c>
      <c r="X349">
        <v>0.54400000000000004</v>
      </c>
      <c r="Y349">
        <v>18.170000000000002</v>
      </c>
      <c r="Z349" s="11">
        <f t="shared" si="863"/>
        <v>42.000000000000007</v>
      </c>
      <c r="AA349" s="11">
        <f t="shared" si="864"/>
        <v>0</v>
      </c>
      <c r="AB349" s="53">
        <f t="shared" si="865"/>
        <v>0.21503316630612279</v>
      </c>
      <c r="AC349" s="61" t="s">
        <v>204</v>
      </c>
      <c r="AE349" s="11">
        <f t="shared" ref="AE349" si="914">SUM(F349:F354)</f>
        <v>0</v>
      </c>
      <c r="AF349" s="11">
        <f t="shared" ref="AF349" si="915">AVERAGE(AB349:AB354)</f>
        <v>0.21503316630612276</v>
      </c>
      <c r="AG349" s="11">
        <f t="shared" ref="AG349" si="916">AVERAGE(G349:G354)</f>
        <v>8.4</v>
      </c>
      <c r="AH349" s="11" t="e">
        <f t="shared" ref="AH349" si="917">AVERAGE(AC349:AC354)</f>
        <v>#DIV/0!</v>
      </c>
      <c r="AI349" s="11">
        <f t="shared" ref="AI349" si="918">AVERAGE(T349:T354)</f>
        <v>50.68333333333333</v>
      </c>
      <c r="AJ349" s="11">
        <f t="shared" ref="AJ349" si="919">SUMIF(H349:H354,"&gt;0",H349:H354)</f>
        <v>0.68600000000000017</v>
      </c>
      <c r="AK349" s="17">
        <f t="shared" ref="AK349" si="920">SUM(AA349:AA354)/60</f>
        <v>0</v>
      </c>
      <c r="AL349" s="17">
        <f t="shared" ref="AL349" si="921">SUM(V349:V354)</f>
        <v>1466642</v>
      </c>
      <c r="AM349" s="17">
        <f t="shared" ref="AM349" si="922">AVERAGE(W349:W354)</f>
        <v>407.5</v>
      </c>
      <c r="AN349" s="11">
        <f t="shared" ref="AN349" si="923">AVERAGE(I349:I354)</f>
        <v>2.2333333333333334</v>
      </c>
      <c r="AO349" s="11">
        <f t="shared" ref="AO349" si="924">MAX(K349:K354)</f>
        <v>2.9</v>
      </c>
      <c r="AP349" s="13" t="str">
        <f t="shared" ref="AP349" ca="1" si="925">INDIRECT(ADDRESS(MATCH(AO349,K349:K354,0)+A349-1,12))</f>
        <v>WNW</v>
      </c>
      <c r="AQ349" s="13">
        <f t="shared" ref="AQ349" ca="1" si="926">INDIRECT(ADDRESS(MATCH(AO349,K349:K354,0)+A349-1,13))</f>
        <v>0.36812500000000004</v>
      </c>
      <c r="AR349" s="11">
        <f t="shared" ref="AR349" si="927">MAX(N349:N354)</f>
        <v>4.4000000000000004</v>
      </c>
      <c r="AS349" s="13" t="str">
        <f t="shared" ref="AS349" ca="1" si="928">INDIRECT(ADDRESS(MATCH(AR349,N349:N354,0)+A349-1,15))</f>
        <v>NNW</v>
      </c>
      <c r="AT349" s="13">
        <f t="shared" ref="AT349" ca="1" si="929">INDIRECT(ADDRESS(MATCH(AR349,N349:N354,0)+A349-1,16))</f>
        <v>0.4010185185185185</v>
      </c>
    </row>
    <row r="350" spans="1:46">
      <c r="A350" s="11">
        <v>350</v>
      </c>
      <c r="B350" s="69">
        <v>44595</v>
      </c>
      <c r="C350" s="70">
        <v>0.38194444444444442</v>
      </c>
      <c r="D350">
        <v>7.6</v>
      </c>
      <c r="E350">
        <v>13.8</v>
      </c>
      <c r="F350">
        <v>0</v>
      </c>
      <c r="G350">
        <v>7.8</v>
      </c>
      <c r="H350">
        <v>7.0000000000000007E-2</v>
      </c>
      <c r="I350">
        <v>2.4</v>
      </c>
      <c r="J350" t="s">
        <v>154</v>
      </c>
      <c r="K350">
        <v>2.6</v>
      </c>
      <c r="L350" t="s">
        <v>154</v>
      </c>
      <c r="M350" s="70">
        <v>0.37596064814814811</v>
      </c>
      <c r="N350">
        <v>3.9</v>
      </c>
      <c r="O350" t="s">
        <v>154</v>
      </c>
      <c r="P350" s="70">
        <v>0.38096064814814817</v>
      </c>
      <c r="Q350">
        <v>2.8</v>
      </c>
      <c r="R350" t="s">
        <v>157</v>
      </c>
      <c r="S350">
        <v>0.7</v>
      </c>
      <c r="T350">
        <v>53.7</v>
      </c>
      <c r="U350">
        <v>266</v>
      </c>
      <c r="V350">
        <v>159519</v>
      </c>
      <c r="W350">
        <v>266</v>
      </c>
      <c r="X350">
        <v>0.54400000000000004</v>
      </c>
      <c r="Y350">
        <v>18.14</v>
      </c>
      <c r="Z350" s="11">
        <f t="shared" si="863"/>
        <v>42.000000000000007</v>
      </c>
      <c r="AA350" s="11">
        <f t="shared" si="864"/>
        <v>0</v>
      </c>
      <c r="AB350" s="53">
        <f t="shared" si="865"/>
        <v>0.21503316630612279</v>
      </c>
      <c r="AC350" s="61" t="s">
        <v>204</v>
      </c>
    </row>
    <row r="351" spans="1:46">
      <c r="A351" s="11">
        <v>351</v>
      </c>
      <c r="B351" s="69">
        <v>44595</v>
      </c>
      <c r="C351" s="70">
        <v>0.3888888888888889</v>
      </c>
      <c r="D351">
        <v>7.8</v>
      </c>
      <c r="E351">
        <v>14.1</v>
      </c>
      <c r="F351">
        <v>0</v>
      </c>
      <c r="G351">
        <v>7.8</v>
      </c>
      <c r="H351">
        <v>7.8E-2</v>
      </c>
      <c r="I351">
        <v>2.4</v>
      </c>
      <c r="J351" t="s">
        <v>155</v>
      </c>
      <c r="K351">
        <v>2.5</v>
      </c>
      <c r="L351" t="s">
        <v>155</v>
      </c>
      <c r="M351" s="70">
        <v>0.3870601851851852</v>
      </c>
      <c r="N351">
        <v>3.6</v>
      </c>
      <c r="O351" t="s">
        <v>157</v>
      </c>
      <c r="P351" s="70">
        <v>0.38761574074074073</v>
      </c>
      <c r="Q351">
        <v>2.5</v>
      </c>
      <c r="R351" t="s">
        <v>155</v>
      </c>
      <c r="S351">
        <v>0.5</v>
      </c>
      <c r="T351">
        <v>51.6</v>
      </c>
      <c r="U351">
        <v>326</v>
      </c>
      <c r="V351">
        <v>176981</v>
      </c>
      <c r="W351">
        <v>295</v>
      </c>
      <c r="X351">
        <v>0.54400000000000004</v>
      </c>
      <c r="Y351">
        <v>18.21</v>
      </c>
      <c r="Z351" s="11">
        <f t="shared" si="863"/>
        <v>46.800000000000004</v>
      </c>
      <c r="AA351" s="11">
        <f t="shared" si="864"/>
        <v>0</v>
      </c>
      <c r="AB351" s="53">
        <f t="shared" si="865"/>
        <v>0.21503316630612279</v>
      </c>
      <c r="AC351" s="61" t="s">
        <v>204</v>
      </c>
    </row>
    <row r="352" spans="1:46">
      <c r="A352" s="11">
        <v>352</v>
      </c>
      <c r="B352" s="69">
        <v>44595</v>
      </c>
      <c r="C352" s="70">
        <v>0.39583333333333331</v>
      </c>
      <c r="D352">
        <v>8</v>
      </c>
      <c r="E352">
        <v>14.7</v>
      </c>
      <c r="F352">
        <v>0</v>
      </c>
      <c r="G352">
        <v>8.1999999999999993</v>
      </c>
      <c r="H352">
        <v>0.1</v>
      </c>
      <c r="I352">
        <v>2</v>
      </c>
      <c r="J352" t="s">
        <v>155</v>
      </c>
      <c r="K352">
        <v>2.4</v>
      </c>
      <c r="L352" t="s">
        <v>155</v>
      </c>
      <c r="M352" s="70">
        <v>0.38895833333333335</v>
      </c>
      <c r="N352">
        <v>3.1</v>
      </c>
      <c r="O352" t="s">
        <v>158</v>
      </c>
      <c r="P352" s="70">
        <v>0.39321759259259265</v>
      </c>
      <c r="Q352">
        <v>2.1</v>
      </c>
      <c r="R352" t="s">
        <v>155</v>
      </c>
      <c r="S352">
        <v>0.5</v>
      </c>
      <c r="T352">
        <v>51.5</v>
      </c>
      <c r="U352">
        <v>463</v>
      </c>
      <c r="V352">
        <v>220666</v>
      </c>
      <c r="W352">
        <v>368</v>
      </c>
      <c r="X352">
        <v>0.54400000000000004</v>
      </c>
      <c r="Y352">
        <v>18.16</v>
      </c>
      <c r="Z352" s="11">
        <f t="shared" si="863"/>
        <v>60.000000000000014</v>
      </c>
      <c r="AA352" s="11">
        <f t="shared" si="864"/>
        <v>0</v>
      </c>
      <c r="AB352" s="53">
        <f t="shared" si="865"/>
        <v>0.21503316630612279</v>
      </c>
      <c r="AC352" s="61" t="s">
        <v>204</v>
      </c>
    </row>
    <row r="353" spans="1:46">
      <c r="A353" s="11">
        <v>353</v>
      </c>
      <c r="B353" s="69">
        <v>44595</v>
      </c>
      <c r="C353" s="70">
        <v>0.40277777777777773</v>
      </c>
      <c r="D353">
        <v>8.1999999999999993</v>
      </c>
      <c r="E353">
        <v>14.7</v>
      </c>
      <c r="F353">
        <v>0</v>
      </c>
      <c r="G353">
        <v>9</v>
      </c>
      <c r="H353">
        <v>0.183</v>
      </c>
      <c r="I353">
        <v>2</v>
      </c>
      <c r="J353" t="s">
        <v>155</v>
      </c>
      <c r="K353">
        <v>2.2000000000000002</v>
      </c>
      <c r="L353" t="s">
        <v>155</v>
      </c>
      <c r="M353" s="70">
        <v>0.40162037037037041</v>
      </c>
      <c r="N353">
        <v>4.4000000000000004</v>
      </c>
      <c r="O353" t="s">
        <v>157</v>
      </c>
      <c r="P353" s="70">
        <v>0.4010185185185185</v>
      </c>
      <c r="Q353">
        <v>1.5</v>
      </c>
      <c r="R353" t="s">
        <v>157</v>
      </c>
      <c r="S353">
        <v>0.7</v>
      </c>
      <c r="T353">
        <v>49.8</v>
      </c>
      <c r="U353">
        <v>675</v>
      </c>
      <c r="V353">
        <v>366745</v>
      </c>
      <c r="W353">
        <v>611</v>
      </c>
      <c r="X353">
        <v>0.54400000000000004</v>
      </c>
      <c r="Y353">
        <v>18.149999999999999</v>
      </c>
      <c r="Z353" s="11">
        <f t="shared" si="863"/>
        <v>109.80000000000001</v>
      </c>
      <c r="AA353" s="11">
        <f t="shared" si="864"/>
        <v>0</v>
      </c>
      <c r="AB353" s="53">
        <f t="shared" si="865"/>
        <v>0.21503316630612279</v>
      </c>
      <c r="AC353" s="61" t="s">
        <v>204</v>
      </c>
    </row>
    <row r="354" spans="1:46">
      <c r="A354" s="11">
        <v>354</v>
      </c>
      <c r="B354" s="69">
        <v>44595</v>
      </c>
      <c r="C354" s="70">
        <v>0.40972222222222227</v>
      </c>
      <c r="D354">
        <v>8.6</v>
      </c>
      <c r="E354">
        <v>14.7</v>
      </c>
      <c r="F354">
        <v>0</v>
      </c>
      <c r="G354">
        <v>9.6999999999999993</v>
      </c>
      <c r="H354">
        <v>0.185</v>
      </c>
      <c r="I354">
        <v>2.1</v>
      </c>
      <c r="J354" t="s">
        <v>157</v>
      </c>
      <c r="K354">
        <v>2.1</v>
      </c>
      <c r="L354" t="s">
        <v>157</v>
      </c>
      <c r="M354" s="70">
        <v>0.40972222222222227</v>
      </c>
      <c r="N354">
        <v>3.4</v>
      </c>
      <c r="O354" t="s">
        <v>155</v>
      </c>
      <c r="P354" s="70">
        <v>0.40954861111111113</v>
      </c>
      <c r="Q354">
        <v>2.4</v>
      </c>
      <c r="R354" t="s">
        <v>155</v>
      </c>
      <c r="S354">
        <v>0.6</v>
      </c>
      <c r="T354">
        <v>43.9</v>
      </c>
      <c r="U354">
        <v>705</v>
      </c>
      <c r="V354">
        <v>383218</v>
      </c>
      <c r="W354">
        <v>639</v>
      </c>
      <c r="X354">
        <v>0.54400000000000004</v>
      </c>
      <c r="Y354">
        <v>18.16</v>
      </c>
      <c r="Z354" s="11">
        <f t="shared" si="863"/>
        <v>111</v>
      </c>
      <c r="AA354" s="11">
        <f t="shared" si="864"/>
        <v>0</v>
      </c>
      <c r="AB354" s="53">
        <f t="shared" si="865"/>
        <v>0.21503316630612279</v>
      </c>
      <c r="AC354" s="61" t="s">
        <v>204</v>
      </c>
    </row>
    <row r="355" spans="1:46">
      <c r="A355" s="11">
        <v>355</v>
      </c>
      <c r="B355" s="69">
        <v>44595</v>
      </c>
      <c r="C355" s="70">
        <v>0.41666666666666669</v>
      </c>
      <c r="D355">
        <v>9.1</v>
      </c>
      <c r="E355">
        <v>14.7</v>
      </c>
      <c r="F355">
        <v>0</v>
      </c>
      <c r="G355">
        <v>10.3</v>
      </c>
      <c r="H355">
        <v>0.185</v>
      </c>
      <c r="I355">
        <v>1.3</v>
      </c>
      <c r="J355" t="s">
        <v>155</v>
      </c>
      <c r="K355">
        <v>2.2000000000000002</v>
      </c>
      <c r="L355" t="s">
        <v>157</v>
      </c>
      <c r="M355" s="70">
        <v>0.41050925925925924</v>
      </c>
      <c r="N355">
        <v>2.6</v>
      </c>
      <c r="O355" t="s">
        <v>155</v>
      </c>
      <c r="P355" s="70">
        <v>0.40986111111111106</v>
      </c>
      <c r="Q355">
        <v>0.5</v>
      </c>
      <c r="R355" t="s">
        <v>158</v>
      </c>
      <c r="S355">
        <v>0.6</v>
      </c>
      <c r="T355">
        <v>40.799999999999997</v>
      </c>
      <c r="U355">
        <v>629</v>
      </c>
      <c r="V355">
        <v>391041</v>
      </c>
      <c r="W355">
        <v>652</v>
      </c>
      <c r="X355">
        <v>0.54400000000000004</v>
      </c>
      <c r="Y355">
        <v>18.149999999999999</v>
      </c>
      <c r="Z355" s="11">
        <f t="shared" si="863"/>
        <v>111</v>
      </c>
      <c r="AA355" s="11">
        <f t="shared" si="864"/>
        <v>0</v>
      </c>
      <c r="AB355" s="53">
        <f t="shared" si="865"/>
        <v>0.21503316630612279</v>
      </c>
      <c r="AC355" s="61" t="s">
        <v>204</v>
      </c>
      <c r="AE355" s="11">
        <f t="shared" ref="AE355" si="930">SUM(F355:F360)</f>
        <v>0</v>
      </c>
      <c r="AF355" s="11">
        <f t="shared" ref="AF355" si="931">AVERAGE(AB355:AB360)</f>
        <v>0.21486022838659627</v>
      </c>
      <c r="AG355" s="11">
        <f t="shared" ref="AG355" si="932">AVERAGE(G355:G360)</f>
        <v>10.883333333333333</v>
      </c>
      <c r="AH355" s="11" t="e">
        <f t="shared" ref="AH355" si="933">AVERAGE(AC355:AC360)</f>
        <v>#DIV/0!</v>
      </c>
      <c r="AI355" s="11">
        <f t="shared" ref="AI355" si="934">AVERAGE(T355:T360)</f>
        <v>39.066666666666663</v>
      </c>
      <c r="AJ355" s="11">
        <f t="shared" ref="AJ355" si="935">SUMIF(H355:H360,"&gt;0",H355:H360)</f>
        <v>1.2410000000000001</v>
      </c>
      <c r="AK355" s="17">
        <f t="shared" ref="AK355" si="936">SUM(AA355:AA360)/60</f>
        <v>0.5</v>
      </c>
      <c r="AL355" s="17">
        <f t="shared" ref="AL355" si="937">SUM(V355:V360)</f>
        <v>2635739</v>
      </c>
      <c r="AM355" s="17">
        <f t="shared" ref="AM355" si="938">AVERAGE(W355:W360)</f>
        <v>732.16666666666663</v>
      </c>
      <c r="AN355" s="11">
        <f t="shared" ref="AN355" si="939">AVERAGE(I355:I360)</f>
        <v>1.4166666666666667</v>
      </c>
      <c r="AO355" s="11">
        <f t="shared" ref="AO355" si="940">MAX(K355:K360)</f>
        <v>2.2000000000000002</v>
      </c>
      <c r="AP355" s="13" t="str">
        <f t="shared" ref="AP355" ca="1" si="941">INDIRECT(ADDRESS(MATCH(AO355,K355:K360,0)+A355-1,12))</f>
        <v>NNW</v>
      </c>
      <c r="AQ355" s="13">
        <f t="shared" ref="AQ355" ca="1" si="942">INDIRECT(ADDRESS(MATCH(AO355,K355:K360,0)+A355-1,13))</f>
        <v>0.41050925925925924</v>
      </c>
      <c r="AR355" s="11">
        <f t="shared" ref="AR355" si="943">MAX(N355:N360)</f>
        <v>3.3</v>
      </c>
      <c r="AS355" s="13" t="str">
        <f t="shared" ref="AS355" ca="1" si="944">INDIRECT(ADDRESS(MATCH(AR355,N355:N360,0)+A355-1,15))</f>
        <v>NNW</v>
      </c>
      <c r="AT355" s="13">
        <f t="shared" ref="AT355" ca="1" si="945">INDIRECT(ADDRESS(MATCH(AR355,N355:N360,0)+A355-1,16))</f>
        <v>0.44109953703703703</v>
      </c>
    </row>
    <row r="356" spans="1:46">
      <c r="A356" s="11">
        <v>356</v>
      </c>
      <c r="B356" s="69">
        <v>44595</v>
      </c>
      <c r="C356" s="70">
        <v>0.4236111111111111</v>
      </c>
      <c r="D356">
        <v>9.8000000000000007</v>
      </c>
      <c r="E356">
        <v>14.6</v>
      </c>
      <c r="F356">
        <v>0</v>
      </c>
      <c r="G356">
        <v>10.9</v>
      </c>
      <c r="H356">
        <v>0.24299999999999999</v>
      </c>
      <c r="I356">
        <v>1.3</v>
      </c>
      <c r="J356" t="s">
        <v>158</v>
      </c>
      <c r="K356">
        <v>1.5</v>
      </c>
      <c r="L356" t="s">
        <v>158</v>
      </c>
      <c r="M356" s="70">
        <v>0.42018518518518522</v>
      </c>
      <c r="N356">
        <v>2.6</v>
      </c>
      <c r="O356" t="s">
        <v>158</v>
      </c>
      <c r="P356" s="70">
        <v>0.41805555555555557</v>
      </c>
      <c r="Q356">
        <v>0.9</v>
      </c>
      <c r="R356" t="s">
        <v>162</v>
      </c>
      <c r="S356">
        <v>0.6</v>
      </c>
      <c r="T356">
        <v>40.6</v>
      </c>
      <c r="U356">
        <v>1047</v>
      </c>
      <c r="V356">
        <v>503235</v>
      </c>
      <c r="W356">
        <v>839</v>
      </c>
      <c r="X356">
        <v>0.54400000000000004</v>
      </c>
      <c r="Y356">
        <v>18.149999999999999</v>
      </c>
      <c r="Z356" s="11">
        <f t="shared" si="863"/>
        <v>145.80000000000001</v>
      </c>
      <c r="AA356" s="11">
        <f t="shared" si="864"/>
        <v>10</v>
      </c>
      <c r="AB356" s="53">
        <f t="shared" si="865"/>
        <v>0.21503316630612279</v>
      </c>
      <c r="AC356" s="61" t="s">
        <v>204</v>
      </c>
    </row>
    <row r="357" spans="1:46">
      <c r="A357" s="11">
        <v>357</v>
      </c>
      <c r="B357" s="69">
        <v>44595</v>
      </c>
      <c r="C357" s="70">
        <v>0.43055555555555558</v>
      </c>
      <c r="D357">
        <v>10.5</v>
      </c>
      <c r="E357">
        <v>14.6</v>
      </c>
      <c r="F357">
        <v>0</v>
      </c>
      <c r="G357">
        <v>11.3</v>
      </c>
      <c r="H357">
        <v>0.23699999999999999</v>
      </c>
      <c r="I357">
        <v>1.6</v>
      </c>
      <c r="J357" t="s">
        <v>155</v>
      </c>
      <c r="K357">
        <v>1.6</v>
      </c>
      <c r="L357" t="s">
        <v>155</v>
      </c>
      <c r="M357" s="70">
        <v>0.43055555555555558</v>
      </c>
      <c r="N357">
        <v>2.8</v>
      </c>
      <c r="O357" t="s">
        <v>155</v>
      </c>
      <c r="P357" s="70">
        <v>0.42766203703703703</v>
      </c>
      <c r="Q357">
        <v>1.7</v>
      </c>
      <c r="R357" t="s">
        <v>157</v>
      </c>
      <c r="S357">
        <v>0.5</v>
      </c>
      <c r="T357">
        <v>39.1</v>
      </c>
      <c r="U357">
        <v>828</v>
      </c>
      <c r="V357">
        <v>498364</v>
      </c>
      <c r="W357">
        <v>831</v>
      </c>
      <c r="X357">
        <v>0.54400000000000004</v>
      </c>
      <c r="Y357">
        <v>18.11</v>
      </c>
      <c r="Z357" s="11">
        <f t="shared" si="863"/>
        <v>142.19999999999999</v>
      </c>
      <c r="AA357" s="11">
        <f t="shared" si="864"/>
        <v>10</v>
      </c>
      <c r="AB357" s="53">
        <f t="shared" si="865"/>
        <v>0.21503316630612279</v>
      </c>
      <c r="AC357" s="61" t="s">
        <v>204</v>
      </c>
    </row>
    <row r="358" spans="1:46">
      <c r="A358" s="11">
        <v>358</v>
      </c>
      <c r="B358" s="69">
        <v>44595</v>
      </c>
      <c r="C358" s="70">
        <v>0.4375</v>
      </c>
      <c r="D358">
        <v>11.2</v>
      </c>
      <c r="E358">
        <v>14.6</v>
      </c>
      <c r="F358">
        <v>0</v>
      </c>
      <c r="G358">
        <v>11.3</v>
      </c>
      <c r="H358">
        <v>0.20200000000000001</v>
      </c>
      <c r="I358">
        <v>1</v>
      </c>
      <c r="J358" t="s">
        <v>155</v>
      </c>
      <c r="K358">
        <v>1.6</v>
      </c>
      <c r="L358" t="s">
        <v>155</v>
      </c>
      <c r="M358" s="70">
        <v>0.43144675925925924</v>
      </c>
      <c r="N358">
        <v>2.1</v>
      </c>
      <c r="O358" t="s">
        <v>155</v>
      </c>
      <c r="P358" s="70">
        <v>0.43313657407407408</v>
      </c>
      <c r="Q358">
        <v>0.4</v>
      </c>
      <c r="R358" t="s">
        <v>154</v>
      </c>
      <c r="S358">
        <v>0.4</v>
      </c>
      <c r="T358">
        <v>38</v>
      </c>
      <c r="U358">
        <v>643</v>
      </c>
      <c r="V358">
        <v>430958</v>
      </c>
      <c r="W358">
        <v>718</v>
      </c>
      <c r="X358">
        <v>0.54400000000000004</v>
      </c>
      <c r="Y358">
        <v>18.11</v>
      </c>
      <c r="Z358" s="11">
        <f t="shared" si="863"/>
        <v>121.2</v>
      </c>
      <c r="AA358" s="11">
        <f t="shared" si="864"/>
        <v>10</v>
      </c>
      <c r="AB358" s="53">
        <f t="shared" si="865"/>
        <v>0.21503316630612279</v>
      </c>
      <c r="AC358" s="61" t="s">
        <v>204</v>
      </c>
    </row>
    <row r="359" spans="1:46">
      <c r="A359" s="11">
        <v>359</v>
      </c>
      <c r="B359" s="69">
        <v>44595</v>
      </c>
      <c r="C359" s="70">
        <v>0.44444444444444442</v>
      </c>
      <c r="D359">
        <v>11.7</v>
      </c>
      <c r="E359">
        <v>14.6</v>
      </c>
      <c r="F359">
        <v>0</v>
      </c>
      <c r="G359">
        <v>10.4</v>
      </c>
      <c r="H359">
        <v>0.187</v>
      </c>
      <c r="I359">
        <v>1.7</v>
      </c>
      <c r="J359" t="s">
        <v>155</v>
      </c>
      <c r="K359">
        <v>1.7</v>
      </c>
      <c r="L359" t="s">
        <v>155</v>
      </c>
      <c r="M359" s="70">
        <v>0.44444444444444442</v>
      </c>
      <c r="N359">
        <v>3.3</v>
      </c>
      <c r="O359" t="s">
        <v>157</v>
      </c>
      <c r="P359" s="70">
        <v>0.44109953703703703</v>
      </c>
      <c r="Q359">
        <v>1</v>
      </c>
      <c r="R359" t="s">
        <v>157</v>
      </c>
      <c r="S359">
        <v>0.8</v>
      </c>
      <c r="T359">
        <v>37.700000000000003</v>
      </c>
      <c r="U359">
        <v>636</v>
      </c>
      <c r="V359">
        <v>405876</v>
      </c>
      <c r="W359">
        <v>676</v>
      </c>
      <c r="X359">
        <v>0.54300000000000004</v>
      </c>
      <c r="Y359">
        <v>18.100000000000001</v>
      </c>
      <c r="Z359" s="11">
        <f t="shared" si="863"/>
        <v>112.2</v>
      </c>
      <c r="AA359" s="11">
        <f t="shared" si="864"/>
        <v>0</v>
      </c>
      <c r="AB359" s="53">
        <f t="shared" si="865"/>
        <v>0.21451435254754322</v>
      </c>
      <c r="AC359" s="61" t="s">
        <v>204</v>
      </c>
    </row>
    <row r="360" spans="1:46">
      <c r="A360" s="11">
        <v>360</v>
      </c>
      <c r="B360" s="69">
        <v>44595</v>
      </c>
      <c r="C360" s="70">
        <v>0.4513888888888889</v>
      </c>
      <c r="D360">
        <v>12.1</v>
      </c>
      <c r="E360">
        <v>14.5</v>
      </c>
      <c r="F360">
        <v>0</v>
      </c>
      <c r="G360">
        <v>11.1</v>
      </c>
      <c r="H360">
        <v>0.187</v>
      </c>
      <c r="I360">
        <v>1.6</v>
      </c>
      <c r="J360" t="s">
        <v>158</v>
      </c>
      <c r="K360">
        <v>1.9</v>
      </c>
      <c r="L360" t="s">
        <v>157</v>
      </c>
      <c r="M360" s="70">
        <v>0.44702546296296292</v>
      </c>
      <c r="N360">
        <v>3.1</v>
      </c>
      <c r="O360" t="s">
        <v>158</v>
      </c>
      <c r="P360" s="70">
        <v>0.44656249999999997</v>
      </c>
      <c r="Q360">
        <v>1.6</v>
      </c>
      <c r="R360" t="s">
        <v>154</v>
      </c>
      <c r="S360">
        <v>0.5</v>
      </c>
      <c r="T360">
        <v>38.200000000000003</v>
      </c>
      <c r="U360">
        <v>826</v>
      </c>
      <c r="V360">
        <v>406265</v>
      </c>
      <c r="W360">
        <v>677</v>
      </c>
      <c r="X360">
        <v>0.54300000000000004</v>
      </c>
      <c r="Y360">
        <v>18.100000000000001</v>
      </c>
      <c r="Z360" s="11">
        <f t="shared" si="863"/>
        <v>112.2</v>
      </c>
      <c r="AA360" s="11">
        <f t="shared" si="864"/>
        <v>0</v>
      </c>
      <c r="AB360" s="53">
        <f t="shared" si="865"/>
        <v>0.21451435254754322</v>
      </c>
      <c r="AC360" s="61" t="s">
        <v>204</v>
      </c>
    </row>
    <row r="361" spans="1:46">
      <c r="A361" s="11">
        <v>361</v>
      </c>
      <c r="B361" s="69">
        <v>44595</v>
      </c>
      <c r="C361" s="70">
        <v>0.45833333333333331</v>
      </c>
      <c r="D361">
        <v>12.3</v>
      </c>
      <c r="E361">
        <v>14.5</v>
      </c>
      <c r="F361">
        <v>0</v>
      </c>
      <c r="G361">
        <v>11</v>
      </c>
      <c r="H361">
        <v>0.223</v>
      </c>
      <c r="I361">
        <v>2</v>
      </c>
      <c r="J361" t="s">
        <v>158</v>
      </c>
      <c r="K361">
        <v>2</v>
      </c>
      <c r="L361" t="s">
        <v>158</v>
      </c>
      <c r="M361" s="70">
        <v>0.45796296296296296</v>
      </c>
      <c r="N361">
        <v>2.9</v>
      </c>
      <c r="O361" t="s">
        <v>155</v>
      </c>
      <c r="P361" s="70">
        <v>0.45425925925925931</v>
      </c>
      <c r="Q361">
        <v>1.6</v>
      </c>
      <c r="R361" t="s">
        <v>161</v>
      </c>
      <c r="S361">
        <v>0.5</v>
      </c>
      <c r="T361">
        <v>38.5</v>
      </c>
      <c r="U361">
        <v>822</v>
      </c>
      <c r="V361">
        <v>473689</v>
      </c>
      <c r="W361">
        <v>789</v>
      </c>
      <c r="X361">
        <v>0.54300000000000004</v>
      </c>
      <c r="Y361">
        <v>18.100000000000001</v>
      </c>
      <c r="Z361" s="11">
        <f t="shared" si="863"/>
        <v>133.80000000000001</v>
      </c>
      <c r="AA361" s="11">
        <f t="shared" si="864"/>
        <v>10</v>
      </c>
      <c r="AB361" s="53">
        <f t="shared" si="865"/>
        <v>0.21451435254754322</v>
      </c>
      <c r="AC361" s="61" t="s">
        <v>204</v>
      </c>
      <c r="AE361" s="11">
        <f t="shared" ref="AE361" si="946">SUM(F361:F366)</f>
        <v>0</v>
      </c>
      <c r="AF361" s="11">
        <f t="shared" ref="AF361" si="947">AVERAGE(AB361:AB366)</f>
        <v>0.21451435254754322</v>
      </c>
      <c r="AG361" s="11">
        <f t="shared" ref="AG361" si="948">AVERAGE(G361:G366)</f>
        <v>11.716666666666667</v>
      </c>
      <c r="AH361" s="11" t="e">
        <f t="shared" ref="AH361" si="949">AVERAGE(AC361:AC366)</f>
        <v>#DIV/0!</v>
      </c>
      <c r="AI361" s="11">
        <f t="shared" ref="AI361" si="950">AVERAGE(T361:T366)</f>
        <v>36.349999999999994</v>
      </c>
      <c r="AJ361" s="11">
        <f t="shared" ref="AJ361" si="951">SUMIF(H361:H366,"&gt;0",H361:H366)</f>
        <v>1.6690000000000003</v>
      </c>
      <c r="AK361" s="17">
        <f t="shared" ref="AK361" si="952">SUM(AA361:AA366)/60</f>
        <v>1</v>
      </c>
      <c r="AL361" s="17">
        <f t="shared" ref="AL361" si="953">SUM(V361:V366)</f>
        <v>3488481</v>
      </c>
      <c r="AM361" s="17">
        <f t="shared" ref="AM361" si="954">AVERAGE(W361:W366)</f>
        <v>969</v>
      </c>
      <c r="AN361" s="11">
        <f t="shared" ref="AN361" si="955">AVERAGE(I361:I366)</f>
        <v>1.9000000000000004</v>
      </c>
      <c r="AO361" s="11">
        <f t="shared" ref="AO361" si="956">MAX(K361:K366)</f>
        <v>2.9</v>
      </c>
      <c r="AP361" s="13" t="str">
        <f t="shared" ref="AP361" ca="1" si="957">INDIRECT(ADDRESS(MATCH(AO361,K361:K366,0)+A361-1,12))</f>
        <v>NW</v>
      </c>
      <c r="AQ361" s="13">
        <f t="shared" ref="AQ361" ca="1" si="958">INDIRECT(ADDRESS(MATCH(AO361,K361:K366,0)+A361-1,13))</f>
        <v>0.48803240740740739</v>
      </c>
      <c r="AR361" s="11">
        <f t="shared" ref="AR361" si="959">MAX(N361:N366)</f>
        <v>4.5999999999999996</v>
      </c>
      <c r="AS361" s="13" t="str">
        <f t="shared" ref="AS361" ca="1" si="960">INDIRECT(ADDRESS(MATCH(AR361,N361:N366,0)+A361-1,15))</f>
        <v>NW</v>
      </c>
      <c r="AT361" s="13">
        <f t="shared" ref="AT361" ca="1" si="961">INDIRECT(ADDRESS(MATCH(AR361,N361:N366,0)+A361-1,16))</f>
        <v>0.48728009259259258</v>
      </c>
    </row>
    <row r="362" spans="1:46">
      <c r="A362" s="11">
        <v>362</v>
      </c>
      <c r="B362" s="69">
        <v>44595</v>
      </c>
      <c r="C362" s="70">
        <v>0.46527777777777773</v>
      </c>
      <c r="D362">
        <v>12.5</v>
      </c>
      <c r="E362">
        <v>14.1</v>
      </c>
      <c r="F362">
        <v>0</v>
      </c>
      <c r="G362">
        <v>11.8</v>
      </c>
      <c r="H362">
        <v>0.30299999999999999</v>
      </c>
      <c r="I362">
        <v>1.1000000000000001</v>
      </c>
      <c r="J362" t="s">
        <v>154</v>
      </c>
      <c r="K362">
        <v>2.1</v>
      </c>
      <c r="L362" t="s">
        <v>158</v>
      </c>
      <c r="M362" s="70">
        <v>0.45915509259259263</v>
      </c>
      <c r="N362">
        <v>3.2</v>
      </c>
      <c r="O362" t="s">
        <v>155</v>
      </c>
      <c r="P362" s="70">
        <v>0.4647222222222222</v>
      </c>
      <c r="Q362">
        <v>2.2000000000000002</v>
      </c>
      <c r="R362" t="s">
        <v>155</v>
      </c>
      <c r="S362">
        <v>0.7</v>
      </c>
      <c r="T362">
        <v>37.1</v>
      </c>
      <c r="U362">
        <v>1002</v>
      </c>
      <c r="V362">
        <v>615595</v>
      </c>
      <c r="W362">
        <v>1026</v>
      </c>
      <c r="X362">
        <v>0.54300000000000004</v>
      </c>
      <c r="Y362">
        <v>18.03</v>
      </c>
      <c r="Z362" s="11">
        <f t="shared" si="863"/>
        <v>181.79999999999998</v>
      </c>
      <c r="AA362" s="11">
        <f t="shared" si="864"/>
        <v>10</v>
      </c>
      <c r="AB362" s="53">
        <f t="shared" si="865"/>
        <v>0.21451435254754322</v>
      </c>
      <c r="AC362" s="61" t="s">
        <v>204</v>
      </c>
    </row>
    <row r="363" spans="1:46">
      <c r="A363" s="11">
        <v>363</v>
      </c>
      <c r="B363" s="69">
        <v>44595</v>
      </c>
      <c r="C363" s="70">
        <v>0.47222222222222227</v>
      </c>
      <c r="D363">
        <v>12.9</v>
      </c>
      <c r="E363">
        <v>14.1</v>
      </c>
      <c r="F363">
        <v>0</v>
      </c>
      <c r="G363">
        <v>11.3</v>
      </c>
      <c r="H363">
        <v>0.25900000000000001</v>
      </c>
      <c r="I363">
        <v>2.2000000000000002</v>
      </c>
      <c r="J363" t="s">
        <v>155</v>
      </c>
      <c r="K363">
        <v>2.2000000000000002</v>
      </c>
      <c r="L363" t="s">
        <v>155</v>
      </c>
      <c r="M363" s="70">
        <v>0.47222222222222227</v>
      </c>
      <c r="N363">
        <v>4</v>
      </c>
      <c r="O363" t="s">
        <v>155</v>
      </c>
      <c r="P363" s="70">
        <v>0.46765046296296298</v>
      </c>
      <c r="Q363">
        <v>2.8</v>
      </c>
      <c r="R363" t="s">
        <v>158</v>
      </c>
      <c r="S363">
        <v>0.8</v>
      </c>
      <c r="T363">
        <v>37.4</v>
      </c>
      <c r="U363">
        <v>1155</v>
      </c>
      <c r="V363">
        <v>550579</v>
      </c>
      <c r="W363">
        <v>918</v>
      </c>
      <c r="X363">
        <v>0.54300000000000004</v>
      </c>
      <c r="Y363">
        <v>18.05</v>
      </c>
      <c r="Z363" s="11">
        <f t="shared" si="863"/>
        <v>155.4</v>
      </c>
      <c r="AA363" s="11">
        <f t="shared" si="864"/>
        <v>10</v>
      </c>
      <c r="AB363" s="53">
        <f t="shared" si="865"/>
        <v>0.21451435254754322</v>
      </c>
      <c r="AC363" s="61" t="s">
        <v>204</v>
      </c>
    </row>
    <row r="364" spans="1:46">
      <c r="A364" s="11">
        <v>364</v>
      </c>
      <c r="B364" s="69">
        <v>44595</v>
      </c>
      <c r="C364" s="70">
        <v>0.47916666666666669</v>
      </c>
      <c r="D364">
        <v>13.2</v>
      </c>
      <c r="E364">
        <v>14.1</v>
      </c>
      <c r="F364">
        <v>0</v>
      </c>
      <c r="G364">
        <v>12.5</v>
      </c>
      <c r="H364">
        <v>0.33300000000000002</v>
      </c>
      <c r="I364">
        <v>1.4</v>
      </c>
      <c r="J364" t="s">
        <v>161</v>
      </c>
      <c r="K364">
        <v>2.4</v>
      </c>
      <c r="L364" t="s">
        <v>155</v>
      </c>
      <c r="M364" s="70">
        <v>0.47425925925925921</v>
      </c>
      <c r="N364">
        <v>3.3</v>
      </c>
      <c r="O364" t="s">
        <v>158</v>
      </c>
      <c r="P364" s="70">
        <v>0.47255787037037034</v>
      </c>
      <c r="Q364">
        <v>0.9</v>
      </c>
      <c r="R364" t="s">
        <v>161</v>
      </c>
      <c r="S364">
        <v>0.7</v>
      </c>
      <c r="T364">
        <v>35.6</v>
      </c>
      <c r="U364">
        <v>1365</v>
      </c>
      <c r="V364">
        <v>683905</v>
      </c>
      <c r="W364">
        <v>1140</v>
      </c>
      <c r="X364">
        <v>0.54300000000000004</v>
      </c>
      <c r="Y364">
        <v>18.05</v>
      </c>
      <c r="Z364" s="11">
        <f t="shared" si="863"/>
        <v>199.8</v>
      </c>
      <c r="AA364" s="11">
        <f t="shared" si="864"/>
        <v>10</v>
      </c>
      <c r="AB364" s="53">
        <f t="shared" si="865"/>
        <v>0.21451435254754322</v>
      </c>
      <c r="AC364" s="61" t="s">
        <v>204</v>
      </c>
    </row>
    <row r="365" spans="1:46">
      <c r="A365" s="11">
        <v>365</v>
      </c>
      <c r="B365" s="69">
        <v>44595</v>
      </c>
      <c r="C365" s="70">
        <v>0.4861111111111111</v>
      </c>
      <c r="D365">
        <v>13.6</v>
      </c>
      <c r="E365">
        <v>14</v>
      </c>
      <c r="F365">
        <v>0</v>
      </c>
      <c r="G365">
        <v>12.2</v>
      </c>
      <c r="H365">
        <v>0.32800000000000001</v>
      </c>
      <c r="I365">
        <v>2.5</v>
      </c>
      <c r="J365" t="s">
        <v>155</v>
      </c>
      <c r="K365">
        <v>2.5</v>
      </c>
      <c r="L365" t="s">
        <v>155</v>
      </c>
      <c r="M365" s="70">
        <v>0.4861111111111111</v>
      </c>
      <c r="N365">
        <v>4.3</v>
      </c>
      <c r="O365" t="s">
        <v>155</v>
      </c>
      <c r="P365" s="70">
        <v>0.48533564814814811</v>
      </c>
      <c r="Q365">
        <v>3.9</v>
      </c>
      <c r="R365" t="s">
        <v>158</v>
      </c>
      <c r="S365">
        <v>0.8</v>
      </c>
      <c r="T365">
        <v>35.299999999999997</v>
      </c>
      <c r="U365">
        <v>822</v>
      </c>
      <c r="V365">
        <v>681810</v>
      </c>
      <c r="W365">
        <v>1136</v>
      </c>
      <c r="X365">
        <v>0.54300000000000004</v>
      </c>
      <c r="Y365">
        <v>18.05</v>
      </c>
      <c r="Z365" s="11">
        <f t="shared" si="863"/>
        <v>196.8</v>
      </c>
      <c r="AA365" s="11">
        <f t="shared" si="864"/>
        <v>10</v>
      </c>
      <c r="AB365" s="53">
        <f t="shared" si="865"/>
        <v>0.21451435254754322</v>
      </c>
      <c r="AC365" s="61" t="s">
        <v>204</v>
      </c>
    </row>
    <row r="366" spans="1:46">
      <c r="A366" s="11">
        <v>366</v>
      </c>
      <c r="B366" s="69">
        <v>44595</v>
      </c>
      <c r="C366" s="70">
        <v>0.49305555555555558</v>
      </c>
      <c r="D366">
        <v>13.9</v>
      </c>
      <c r="E366">
        <v>14.1</v>
      </c>
      <c r="F366">
        <v>0</v>
      </c>
      <c r="G366">
        <v>11.5</v>
      </c>
      <c r="H366">
        <v>0.223</v>
      </c>
      <c r="I366">
        <v>2.2000000000000002</v>
      </c>
      <c r="J366" t="s">
        <v>155</v>
      </c>
      <c r="K366">
        <v>2.9</v>
      </c>
      <c r="L366" t="s">
        <v>155</v>
      </c>
      <c r="M366" s="70">
        <v>0.48803240740740739</v>
      </c>
      <c r="N366">
        <v>4.5999999999999996</v>
      </c>
      <c r="O366" t="s">
        <v>155</v>
      </c>
      <c r="P366" s="70">
        <v>0.48728009259259258</v>
      </c>
      <c r="Q366">
        <v>1.1000000000000001</v>
      </c>
      <c r="R366" t="s">
        <v>158</v>
      </c>
      <c r="S366">
        <v>0.9</v>
      </c>
      <c r="T366">
        <v>34.200000000000003</v>
      </c>
      <c r="U366">
        <v>966</v>
      </c>
      <c r="V366">
        <v>482903</v>
      </c>
      <c r="W366">
        <v>805</v>
      </c>
      <c r="X366">
        <v>0.54300000000000004</v>
      </c>
      <c r="Y366">
        <v>18.04</v>
      </c>
      <c r="Z366" s="11">
        <f t="shared" si="863"/>
        <v>133.80000000000001</v>
      </c>
      <c r="AA366" s="11">
        <f t="shared" si="864"/>
        <v>10</v>
      </c>
      <c r="AB366" s="53">
        <f t="shared" si="865"/>
        <v>0.21451435254754322</v>
      </c>
      <c r="AC366" s="61" t="s">
        <v>204</v>
      </c>
    </row>
    <row r="367" spans="1:46">
      <c r="A367" s="11">
        <v>367</v>
      </c>
      <c r="B367" s="69">
        <v>44595</v>
      </c>
      <c r="C367" s="70">
        <v>0.5</v>
      </c>
      <c r="D367">
        <v>14.1</v>
      </c>
      <c r="E367">
        <v>14.1</v>
      </c>
      <c r="F367">
        <v>0</v>
      </c>
      <c r="G367">
        <v>11.6</v>
      </c>
      <c r="H367">
        <v>0.26600000000000001</v>
      </c>
      <c r="I367">
        <v>2.4</v>
      </c>
      <c r="J367" t="s">
        <v>154</v>
      </c>
      <c r="K367">
        <v>2.4</v>
      </c>
      <c r="L367" t="s">
        <v>154</v>
      </c>
      <c r="M367" s="70">
        <v>0.5</v>
      </c>
      <c r="N367">
        <v>3.9</v>
      </c>
      <c r="O367" t="s">
        <v>161</v>
      </c>
      <c r="P367" s="70">
        <v>0.49424768518518519</v>
      </c>
      <c r="Q367">
        <v>2.7</v>
      </c>
      <c r="R367" t="s">
        <v>158</v>
      </c>
      <c r="S367">
        <v>0.6</v>
      </c>
      <c r="T367">
        <v>35</v>
      </c>
      <c r="U367">
        <v>1046</v>
      </c>
      <c r="V367">
        <v>550845</v>
      </c>
      <c r="W367">
        <v>918</v>
      </c>
      <c r="X367">
        <v>0.54300000000000004</v>
      </c>
      <c r="Y367">
        <v>18</v>
      </c>
      <c r="Z367" s="11">
        <f t="shared" si="863"/>
        <v>159.60000000000002</v>
      </c>
      <c r="AA367" s="11">
        <f t="shared" si="864"/>
        <v>10</v>
      </c>
      <c r="AB367" s="53">
        <f t="shared" si="865"/>
        <v>0.21451435254754322</v>
      </c>
      <c r="AC367" s="61" t="s">
        <v>204</v>
      </c>
      <c r="AE367" s="11">
        <f t="shared" ref="AE367" si="962">SUM(F367:F372)</f>
        <v>0</v>
      </c>
      <c r="AF367" s="11">
        <f t="shared" ref="AF367" si="963">AVERAGE(AB367:AB372)</f>
        <v>0.21468744167091924</v>
      </c>
      <c r="AG367" s="11">
        <f t="shared" ref="AG367" si="964">AVERAGE(G367:G372)</f>
        <v>12.75</v>
      </c>
      <c r="AH367" s="11" t="e">
        <f t="shared" ref="AH367" si="965">AVERAGE(AC367:AC372)</f>
        <v>#DIV/0!</v>
      </c>
      <c r="AI367" s="11">
        <f t="shared" ref="AI367" si="966">AVERAGE(T367:T372)</f>
        <v>32</v>
      </c>
      <c r="AJ367" s="11">
        <f t="shared" ref="AJ367" si="967">SUMIF(H367:H372,"&gt;0",H367:H372)</f>
        <v>1.992</v>
      </c>
      <c r="AK367" s="17">
        <f t="shared" ref="AK367" si="968">SUM(AA367:AA372)/60</f>
        <v>1</v>
      </c>
      <c r="AL367" s="17">
        <f t="shared" ref="AL367" si="969">SUM(V367:V372)</f>
        <v>4035428</v>
      </c>
      <c r="AM367" s="17">
        <f t="shared" ref="AM367" si="970">AVERAGE(W367:W372)</f>
        <v>1120.8333333333333</v>
      </c>
      <c r="AN367" s="11">
        <f t="shared" ref="AN367" si="971">AVERAGE(I367:I372)</f>
        <v>1.9666666666666666</v>
      </c>
      <c r="AO367" s="11">
        <f t="shared" ref="AO367" si="972">MAX(K367:K372)</f>
        <v>2.5</v>
      </c>
      <c r="AP367" s="13" t="str">
        <f t="shared" ref="AP367" ca="1" si="973">INDIRECT(ADDRESS(MATCH(AO367,K367:K372,0)+A367-1,12))</f>
        <v>W</v>
      </c>
      <c r="AQ367" s="13">
        <f t="shared" ref="AQ367" ca="1" si="974">INDIRECT(ADDRESS(MATCH(AO367,K367:K372,0)+A367-1,13))</f>
        <v>0.50053240740740745</v>
      </c>
      <c r="AR367" s="11">
        <f t="shared" ref="AR367" si="975">MAX(N367:N372)</f>
        <v>4.5999999999999996</v>
      </c>
      <c r="AS367" s="13" t="str">
        <f t="shared" ref="AS367" ca="1" si="976">INDIRECT(ADDRESS(MATCH(AR367,N367:N372,0)+A367-1,15))</f>
        <v>WNW</v>
      </c>
      <c r="AT367" s="13">
        <f t="shared" ref="AT367" ca="1" si="977">INDIRECT(ADDRESS(MATCH(AR367,N367:N372,0)+A367-1,16))</f>
        <v>0.51167824074074075</v>
      </c>
    </row>
    <row r="368" spans="1:46">
      <c r="A368" s="11">
        <v>368</v>
      </c>
      <c r="B368" s="69">
        <v>44595</v>
      </c>
      <c r="C368" s="70">
        <v>0.50694444444444442</v>
      </c>
      <c r="D368">
        <v>14.1</v>
      </c>
      <c r="E368">
        <v>14</v>
      </c>
      <c r="F368">
        <v>0</v>
      </c>
      <c r="G368">
        <v>12.1</v>
      </c>
      <c r="H368">
        <v>0.35</v>
      </c>
      <c r="I368">
        <v>2.2000000000000002</v>
      </c>
      <c r="J368" t="s">
        <v>154</v>
      </c>
      <c r="K368">
        <v>2.5</v>
      </c>
      <c r="L368" t="s">
        <v>154</v>
      </c>
      <c r="M368" s="70">
        <v>0.50053240740740745</v>
      </c>
      <c r="N368">
        <v>4.0999999999999996</v>
      </c>
      <c r="O368" t="s">
        <v>155</v>
      </c>
      <c r="P368" s="70">
        <v>0.50412037037037039</v>
      </c>
      <c r="Q368">
        <v>1</v>
      </c>
      <c r="R368" t="s">
        <v>161</v>
      </c>
      <c r="S368">
        <v>0.7</v>
      </c>
      <c r="T368">
        <v>35.9</v>
      </c>
      <c r="U368">
        <v>1146</v>
      </c>
      <c r="V368">
        <v>698383</v>
      </c>
      <c r="W368">
        <v>1164</v>
      </c>
      <c r="X368">
        <v>0.54300000000000004</v>
      </c>
      <c r="Y368">
        <v>18</v>
      </c>
      <c r="Z368" s="11">
        <f t="shared" si="863"/>
        <v>210.00000000000003</v>
      </c>
      <c r="AA368" s="11">
        <f t="shared" si="864"/>
        <v>10</v>
      </c>
      <c r="AB368" s="53">
        <f t="shared" si="865"/>
        <v>0.21451435254754322</v>
      </c>
      <c r="AC368" s="61" t="s">
        <v>204</v>
      </c>
    </row>
    <row r="369" spans="1:46">
      <c r="A369" s="11">
        <v>369</v>
      </c>
      <c r="B369" s="69">
        <v>44595</v>
      </c>
      <c r="C369" s="70">
        <v>0.51388888888888895</v>
      </c>
      <c r="D369">
        <v>14.1</v>
      </c>
      <c r="E369">
        <v>14</v>
      </c>
      <c r="F369">
        <v>0</v>
      </c>
      <c r="G369">
        <v>12.7</v>
      </c>
      <c r="H369">
        <v>0.36</v>
      </c>
      <c r="I369">
        <v>2</v>
      </c>
      <c r="J369" t="s">
        <v>161</v>
      </c>
      <c r="K369">
        <v>2.2000000000000002</v>
      </c>
      <c r="L369" t="s">
        <v>154</v>
      </c>
      <c r="M369" s="70">
        <v>0.50695601851851857</v>
      </c>
      <c r="N369">
        <v>4.5999999999999996</v>
      </c>
      <c r="O369" t="s">
        <v>158</v>
      </c>
      <c r="P369" s="70">
        <v>0.51167824074074075</v>
      </c>
      <c r="Q369">
        <v>2.6</v>
      </c>
      <c r="R369" t="s">
        <v>154</v>
      </c>
      <c r="S369">
        <v>1</v>
      </c>
      <c r="T369">
        <v>32.1</v>
      </c>
      <c r="U369">
        <v>696</v>
      </c>
      <c r="V369">
        <v>721295</v>
      </c>
      <c r="W369">
        <v>1202</v>
      </c>
      <c r="X369">
        <v>0.54300000000000004</v>
      </c>
      <c r="Y369">
        <v>17.989999999999998</v>
      </c>
      <c r="Z369" s="11">
        <f t="shared" si="863"/>
        <v>216.00000000000003</v>
      </c>
      <c r="AA369" s="11">
        <f t="shared" si="864"/>
        <v>10</v>
      </c>
      <c r="AB369" s="53">
        <f t="shared" si="865"/>
        <v>0.21451435254754322</v>
      </c>
      <c r="AC369" s="61" t="s">
        <v>204</v>
      </c>
    </row>
    <row r="370" spans="1:46">
      <c r="A370" s="11">
        <v>370</v>
      </c>
      <c r="B370" s="69">
        <v>44595</v>
      </c>
      <c r="C370" s="70">
        <v>0.52083333333333337</v>
      </c>
      <c r="D370">
        <v>14.3</v>
      </c>
      <c r="E370">
        <v>14</v>
      </c>
      <c r="F370">
        <v>0</v>
      </c>
      <c r="G370">
        <v>13.1</v>
      </c>
      <c r="H370">
        <v>0.32200000000000001</v>
      </c>
      <c r="I370">
        <v>1.1000000000000001</v>
      </c>
      <c r="J370" t="s">
        <v>160</v>
      </c>
      <c r="K370">
        <v>2.1</v>
      </c>
      <c r="L370" t="s">
        <v>161</v>
      </c>
      <c r="M370" s="70">
        <v>0.5154629629629629</v>
      </c>
      <c r="N370">
        <v>2.8</v>
      </c>
      <c r="O370" t="s">
        <v>160</v>
      </c>
      <c r="P370" s="70">
        <v>0.51504629629629628</v>
      </c>
      <c r="Q370">
        <v>1.6</v>
      </c>
      <c r="R370" t="s">
        <v>155</v>
      </c>
      <c r="S370">
        <v>0.7</v>
      </c>
      <c r="T370">
        <v>30.4</v>
      </c>
      <c r="U370">
        <v>1243</v>
      </c>
      <c r="V370">
        <v>655478</v>
      </c>
      <c r="W370">
        <v>1092</v>
      </c>
      <c r="X370">
        <v>0.54300000000000004</v>
      </c>
      <c r="Y370">
        <v>17.96</v>
      </c>
      <c r="Z370" s="11">
        <f t="shared" si="863"/>
        <v>193.20000000000002</v>
      </c>
      <c r="AA370" s="11">
        <f t="shared" si="864"/>
        <v>10</v>
      </c>
      <c r="AB370" s="53">
        <f t="shared" si="865"/>
        <v>0.21451435254754322</v>
      </c>
      <c r="AC370" s="61" t="s">
        <v>204</v>
      </c>
    </row>
    <row r="371" spans="1:46">
      <c r="A371" s="11">
        <v>371</v>
      </c>
      <c r="B371" s="69">
        <v>44595</v>
      </c>
      <c r="C371" s="70">
        <v>0.52777777777777779</v>
      </c>
      <c r="D371">
        <v>14.5</v>
      </c>
      <c r="E371">
        <v>14</v>
      </c>
      <c r="F371">
        <v>0</v>
      </c>
      <c r="G371">
        <v>13.7</v>
      </c>
      <c r="H371">
        <v>0.40400000000000003</v>
      </c>
      <c r="I371">
        <v>2.1</v>
      </c>
      <c r="J371" t="s">
        <v>161</v>
      </c>
      <c r="K371">
        <v>2.1</v>
      </c>
      <c r="L371" t="s">
        <v>161</v>
      </c>
      <c r="M371" s="70">
        <v>0.52777777777777779</v>
      </c>
      <c r="N371">
        <v>4.5</v>
      </c>
      <c r="O371" t="s">
        <v>161</v>
      </c>
      <c r="P371" s="70">
        <v>0.52601851851851855</v>
      </c>
      <c r="Q371">
        <v>2.4</v>
      </c>
      <c r="R371" t="s">
        <v>160</v>
      </c>
      <c r="S371">
        <v>0.8</v>
      </c>
      <c r="T371">
        <v>28.9</v>
      </c>
      <c r="U371">
        <v>1289</v>
      </c>
      <c r="V371">
        <v>801936</v>
      </c>
      <c r="W371">
        <v>1337</v>
      </c>
      <c r="X371">
        <v>0.54300000000000004</v>
      </c>
      <c r="Y371">
        <v>17.98</v>
      </c>
      <c r="Z371" s="11">
        <f t="shared" si="863"/>
        <v>242.4</v>
      </c>
      <c r="AA371" s="11">
        <f t="shared" si="864"/>
        <v>10</v>
      </c>
      <c r="AB371" s="53">
        <f t="shared" si="865"/>
        <v>0.21451435254754322</v>
      </c>
      <c r="AC371" s="61" t="s">
        <v>204</v>
      </c>
    </row>
    <row r="372" spans="1:46">
      <c r="A372" s="11">
        <v>372</v>
      </c>
      <c r="B372" s="69">
        <v>44595</v>
      </c>
      <c r="C372" s="70">
        <v>0.53472222222222221</v>
      </c>
      <c r="D372">
        <v>14.8</v>
      </c>
      <c r="E372">
        <v>14</v>
      </c>
      <c r="F372">
        <v>0</v>
      </c>
      <c r="G372">
        <v>13.3</v>
      </c>
      <c r="H372">
        <v>0.28999999999999998</v>
      </c>
      <c r="I372">
        <v>2</v>
      </c>
      <c r="J372" t="s">
        <v>160</v>
      </c>
      <c r="K372">
        <v>2.1</v>
      </c>
      <c r="L372" t="s">
        <v>161</v>
      </c>
      <c r="M372" s="70">
        <v>0.52784722222222225</v>
      </c>
      <c r="N372">
        <v>3.9</v>
      </c>
      <c r="O372" t="s">
        <v>154</v>
      </c>
      <c r="P372" s="70">
        <v>0.52998842592592588</v>
      </c>
      <c r="Q372">
        <v>2.2999999999999998</v>
      </c>
      <c r="R372" t="s">
        <v>156</v>
      </c>
      <c r="S372">
        <v>0.8</v>
      </c>
      <c r="T372">
        <v>29.7</v>
      </c>
      <c r="U372">
        <v>836</v>
      </c>
      <c r="V372">
        <v>607491</v>
      </c>
      <c r="W372">
        <v>1012</v>
      </c>
      <c r="X372">
        <v>0.54500000000000004</v>
      </c>
      <c r="Y372">
        <v>17.97</v>
      </c>
      <c r="Z372" s="11">
        <f t="shared" si="863"/>
        <v>174.00000000000003</v>
      </c>
      <c r="AA372" s="11">
        <f t="shared" si="864"/>
        <v>10</v>
      </c>
      <c r="AB372" s="53">
        <f t="shared" si="865"/>
        <v>0.21555288728779951</v>
      </c>
      <c r="AC372" s="61" t="s">
        <v>204</v>
      </c>
    </row>
    <row r="373" spans="1:46">
      <c r="A373" s="11">
        <v>373</v>
      </c>
      <c r="B373" s="69">
        <v>44595</v>
      </c>
      <c r="C373" s="70">
        <v>0.54166666666666663</v>
      </c>
      <c r="D373">
        <v>14.9</v>
      </c>
      <c r="E373">
        <v>14</v>
      </c>
      <c r="F373">
        <v>0</v>
      </c>
      <c r="G373">
        <v>12.9</v>
      </c>
      <c r="H373">
        <v>0.33</v>
      </c>
      <c r="I373">
        <v>2.2999999999999998</v>
      </c>
      <c r="J373" t="s">
        <v>154</v>
      </c>
      <c r="K373">
        <v>2.2999999999999998</v>
      </c>
      <c r="L373" t="s">
        <v>154</v>
      </c>
      <c r="M373" s="70">
        <v>0.54166666666666663</v>
      </c>
      <c r="N373">
        <v>5.4</v>
      </c>
      <c r="O373" t="s">
        <v>154</v>
      </c>
      <c r="P373" s="70">
        <v>0.53583333333333327</v>
      </c>
      <c r="Q373">
        <v>4.0999999999999996</v>
      </c>
      <c r="R373" t="s">
        <v>158</v>
      </c>
      <c r="S373">
        <v>1.1000000000000001</v>
      </c>
      <c r="T373">
        <v>28.4</v>
      </c>
      <c r="U373">
        <v>1224</v>
      </c>
      <c r="V373">
        <v>668026</v>
      </c>
      <c r="W373">
        <v>1113</v>
      </c>
      <c r="X373">
        <v>0.54400000000000004</v>
      </c>
      <c r="Y373">
        <v>17.940000000000001</v>
      </c>
      <c r="Z373" s="11">
        <f t="shared" si="863"/>
        <v>198</v>
      </c>
      <c r="AA373" s="11">
        <f t="shared" si="864"/>
        <v>10</v>
      </c>
      <c r="AB373" s="53">
        <f t="shared" si="865"/>
        <v>0.21503316630612279</v>
      </c>
      <c r="AC373" s="61" t="s">
        <v>204</v>
      </c>
      <c r="AE373" s="11">
        <f t="shared" ref="AE373" si="978">SUM(F373:F378)</f>
        <v>0</v>
      </c>
      <c r="AF373" s="11">
        <f t="shared" ref="AF373" si="979">AVERAGE(AB373:AB378)</f>
        <v>0.21520640663334833</v>
      </c>
      <c r="AG373" s="11">
        <f t="shared" ref="AG373" si="980">AVERAGE(G373:G378)</f>
        <v>13.033333333333331</v>
      </c>
      <c r="AH373" s="11" t="e">
        <f t="shared" ref="AH373" si="981">AVERAGE(AC373:AC378)</f>
        <v>#DIV/0!</v>
      </c>
      <c r="AI373" s="11">
        <f t="shared" ref="AI373" si="982">AVERAGE(T373:T378)</f>
        <v>29.033333333333335</v>
      </c>
      <c r="AJ373" s="11">
        <f t="shared" ref="AJ373" si="983">SUMIF(H373:H378,"&gt;0",H373:H378)</f>
        <v>1.9189999999999998</v>
      </c>
      <c r="AK373" s="17">
        <f t="shared" ref="AK373" si="984">SUM(AA373:AA378)/60</f>
        <v>1</v>
      </c>
      <c r="AL373" s="17">
        <f t="shared" ref="AL373" si="985">SUM(V373:V378)</f>
        <v>3876034</v>
      </c>
      <c r="AM373" s="17">
        <f t="shared" ref="AM373" si="986">AVERAGE(W373:W378)</f>
        <v>1076.6666666666667</v>
      </c>
      <c r="AN373" s="11">
        <f t="shared" ref="AN373" si="987">AVERAGE(I373:I378)</f>
        <v>2.0166666666666662</v>
      </c>
      <c r="AO373" s="11">
        <f t="shared" ref="AO373" si="988">MAX(K373:K378)</f>
        <v>3.2</v>
      </c>
      <c r="AP373" s="13" t="str">
        <f t="shared" ref="AP373" ca="1" si="989">INDIRECT(ADDRESS(MATCH(AO373,K373:K378,0)+A373-1,12))</f>
        <v>W</v>
      </c>
      <c r="AQ373" s="13">
        <f t="shared" ref="AQ373" ca="1" si="990">INDIRECT(ADDRESS(MATCH(AO373,K373:K378,0)+A373-1,13))</f>
        <v>0.54715277777777771</v>
      </c>
      <c r="AR373" s="11">
        <f t="shared" ref="AR373" si="991">MAX(N373:N378)</f>
        <v>5.4</v>
      </c>
      <c r="AS373" s="13" t="str">
        <f t="shared" ref="AS373" ca="1" si="992">INDIRECT(ADDRESS(MATCH(AR373,N373:N378,0)+A373-1,15))</f>
        <v>W</v>
      </c>
      <c r="AT373" s="13">
        <f t="shared" ref="AT373" ca="1" si="993">INDIRECT(ADDRESS(MATCH(AR373,N373:N378,0)+A373-1,16))</f>
        <v>0.53583333333333327</v>
      </c>
    </row>
    <row r="374" spans="1:46">
      <c r="A374" s="11">
        <v>374</v>
      </c>
      <c r="B374" s="69">
        <v>44595</v>
      </c>
      <c r="C374" s="70">
        <v>0.54861111111111105</v>
      </c>
      <c r="D374">
        <v>14.7</v>
      </c>
      <c r="E374">
        <v>14</v>
      </c>
      <c r="F374">
        <v>0</v>
      </c>
      <c r="G374">
        <v>12.6</v>
      </c>
      <c r="H374">
        <v>0.34399999999999997</v>
      </c>
      <c r="I374">
        <v>2.5</v>
      </c>
      <c r="J374" t="s">
        <v>161</v>
      </c>
      <c r="K374">
        <v>3.2</v>
      </c>
      <c r="L374" t="s">
        <v>154</v>
      </c>
      <c r="M374" s="70">
        <v>0.54715277777777771</v>
      </c>
      <c r="N374">
        <v>4.5</v>
      </c>
      <c r="O374" t="s">
        <v>161</v>
      </c>
      <c r="P374" s="70">
        <v>0.54401620370370374</v>
      </c>
      <c r="Q374">
        <v>0.8</v>
      </c>
      <c r="R374" t="s">
        <v>160</v>
      </c>
      <c r="S374">
        <v>1.1000000000000001</v>
      </c>
      <c r="T374">
        <v>30.2</v>
      </c>
      <c r="U374">
        <v>1157</v>
      </c>
      <c r="V374">
        <v>690728</v>
      </c>
      <c r="W374">
        <v>1151</v>
      </c>
      <c r="X374">
        <v>0.54400000000000004</v>
      </c>
      <c r="Y374">
        <v>17.920000000000002</v>
      </c>
      <c r="Z374" s="11">
        <f t="shared" si="863"/>
        <v>206.39999999999998</v>
      </c>
      <c r="AA374" s="11">
        <f t="shared" si="864"/>
        <v>10</v>
      </c>
      <c r="AB374" s="53">
        <f t="shared" si="865"/>
        <v>0.21503316630612279</v>
      </c>
      <c r="AC374" s="61" t="s">
        <v>204</v>
      </c>
    </row>
    <row r="375" spans="1:46">
      <c r="A375" s="11">
        <v>375</v>
      </c>
      <c r="B375" s="69">
        <v>44595</v>
      </c>
      <c r="C375" s="70">
        <v>0.55555555555555558</v>
      </c>
      <c r="D375">
        <v>14.6</v>
      </c>
      <c r="E375">
        <v>14</v>
      </c>
      <c r="F375">
        <v>0</v>
      </c>
      <c r="G375">
        <v>12.6</v>
      </c>
      <c r="H375">
        <v>0.28699999999999998</v>
      </c>
      <c r="I375">
        <v>2.2999999999999998</v>
      </c>
      <c r="J375" t="s">
        <v>154</v>
      </c>
      <c r="K375">
        <v>2.5</v>
      </c>
      <c r="L375" t="s">
        <v>161</v>
      </c>
      <c r="M375" s="70">
        <v>0.5486226851851852</v>
      </c>
      <c r="N375">
        <v>4.9000000000000004</v>
      </c>
      <c r="O375" t="s">
        <v>161</v>
      </c>
      <c r="P375" s="70">
        <v>0.54980324074074072</v>
      </c>
      <c r="Q375">
        <v>2</v>
      </c>
      <c r="R375" t="s">
        <v>161</v>
      </c>
      <c r="S375">
        <v>0.8</v>
      </c>
      <c r="T375">
        <v>30.2</v>
      </c>
      <c r="U375">
        <v>1189</v>
      </c>
      <c r="V375">
        <v>586426</v>
      </c>
      <c r="W375">
        <v>977</v>
      </c>
      <c r="X375">
        <v>0.54500000000000004</v>
      </c>
      <c r="Y375">
        <v>17.899999999999999</v>
      </c>
      <c r="Z375" s="11">
        <f t="shared" si="863"/>
        <v>172.2</v>
      </c>
      <c r="AA375" s="11">
        <f t="shared" si="864"/>
        <v>10</v>
      </c>
      <c r="AB375" s="53">
        <f t="shared" si="865"/>
        <v>0.21555288728779951</v>
      </c>
      <c r="AC375" s="61" t="s">
        <v>204</v>
      </c>
    </row>
    <row r="376" spans="1:46">
      <c r="A376" s="11">
        <v>376</v>
      </c>
      <c r="B376" s="69">
        <v>44595</v>
      </c>
      <c r="C376" s="70">
        <v>0.5625</v>
      </c>
      <c r="D376">
        <v>14.4</v>
      </c>
      <c r="E376">
        <v>14</v>
      </c>
      <c r="F376">
        <v>0</v>
      </c>
      <c r="G376">
        <v>13.2</v>
      </c>
      <c r="H376">
        <v>0.34499999999999997</v>
      </c>
      <c r="I376">
        <v>1.2</v>
      </c>
      <c r="J376" t="s">
        <v>160</v>
      </c>
      <c r="K376">
        <v>2.4</v>
      </c>
      <c r="L376" t="s">
        <v>154</v>
      </c>
      <c r="M376" s="70">
        <v>0.55584490740740744</v>
      </c>
      <c r="N376">
        <v>2.5</v>
      </c>
      <c r="O376" t="s">
        <v>161</v>
      </c>
      <c r="P376" s="70">
        <v>0.55631944444444448</v>
      </c>
      <c r="Q376">
        <v>2.4</v>
      </c>
      <c r="R376" t="s">
        <v>155</v>
      </c>
      <c r="S376">
        <v>0.6</v>
      </c>
      <c r="T376">
        <v>30.5</v>
      </c>
      <c r="U376">
        <v>1206</v>
      </c>
      <c r="V376">
        <v>687340</v>
      </c>
      <c r="W376">
        <v>1146</v>
      </c>
      <c r="X376">
        <v>0.54500000000000004</v>
      </c>
      <c r="Y376">
        <v>17.86</v>
      </c>
      <c r="Z376" s="11">
        <f t="shared" si="863"/>
        <v>207</v>
      </c>
      <c r="AA376" s="11">
        <f t="shared" si="864"/>
        <v>10</v>
      </c>
      <c r="AB376" s="53">
        <f t="shared" si="865"/>
        <v>0.21555288728779951</v>
      </c>
      <c r="AC376" s="61" t="s">
        <v>204</v>
      </c>
    </row>
    <row r="377" spans="1:46">
      <c r="A377" s="11">
        <v>377</v>
      </c>
      <c r="B377" s="69">
        <v>44595</v>
      </c>
      <c r="C377" s="70">
        <v>0.56944444444444442</v>
      </c>
      <c r="D377">
        <v>14.4</v>
      </c>
      <c r="E377">
        <v>14</v>
      </c>
      <c r="F377">
        <v>0</v>
      </c>
      <c r="G377">
        <v>13.8</v>
      </c>
      <c r="H377">
        <v>0.312</v>
      </c>
      <c r="I377">
        <v>2.1</v>
      </c>
      <c r="J377" t="s">
        <v>154</v>
      </c>
      <c r="K377">
        <v>2.1</v>
      </c>
      <c r="L377" t="s">
        <v>154</v>
      </c>
      <c r="M377" s="70">
        <v>0.56944444444444442</v>
      </c>
      <c r="N377">
        <v>3.7</v>
      </c>
      <c r="O377" t="s">
        <v>154</v>
      </c>
      <c r="P377" s="70">
        <v>0.56445601851851845</v>
      </c>
      <c r="Q377">
        <v>2.5</v>
      </c>
      <c r="R377" t="s">
        <v>160</v>
      </c>
      <c r="S377">
        <v>0.7</v>
      </c>
      <c r="T377">
        <v>27.1</v>
      </c>
      <c r="U377">
        <v>1141</v>
      </c>
      <c r="V377">
        <v>635777</v>
      </c>
      <c r="W377">
        <v>1060</v>
      </c>
      <c r="X377">
        <v>0.54400000000000004</v>
      </c>
      <c r="Y377">
        <v>17.86</v>
      </c>
      <c r="Z377" s="11">
        <f t="shared" si="863"/>
        <v>187.20000000000002</v>
      </c>
      <c r="AA377" s="11">
        <f t="shared" si="864"/>
        <v>10</v>
      </c>
      <c r="AB377" s="53">
        <f t="shared" si="865"/>
        <v>0.21503316630612279</v>
      </c>
      <c r="AC377" s="61" t="s">
        <v>204</v>
      </c>
    </row>
    <row r="378" spans="1:46">
      <c r="A378" s="11">
        <v>378</v>
      </c>
      <c r="B378" s="69">
        <v>44595</v>
      </c>
      <c r="C378" s="70">
        <v>0.57638888888888895</v>
      </c>
      <c r="D378">
        <v>14.3</v>
      </c>
      <c r="E378">
        <v>14</v>
      </c>
      <c r="F378">
        <v>0</v>
      </c>
      <c r="G378">
        <v>13.1</v>
      </c>
      <c r="H378">
        <v>0.30099999999999999</v>
      </c>
      <c r="I378">
        <v>1.7</v>
      </c>
      <c r="J378" t="s">
        <v>155</v>
      </c>
      <c r="K378">
        <v>2.1</v>
      </c>
      <c r="L378" t="s">
        <v>161</v>
      </c>
      <c r="M378" s="70">
        <v>0.57111111111111112</v>
      </c>
      <c r="N378">
        <v>3.3</v>
      </c>
      <c r="O378" t="s">
        <v>149</v>
      </c>
      <c r="P378" s="70">
        <v>0.57576388888888885</v>
      </c>
      <c r="Q378">
        <v>1</v>
      </c>
      <c r="R378" t="s">
        <v>149</v>
      </c>
      <c r="S378">
        <v>0.6</v>
      </c>
      <c r="T378">
        <v>27.8</v>
      </c>
      <c r="U378">
        <v>502</v>
      </c>
      <c r="V378">
        <v>607737</v>
      </c>
      <c r="W378">
        <v>1013</v>
      </c>
      <c r="X378">
        <v>0.54400000000000004</v>
      </c>
      <c r="Y378">
        <v>17.84</v>
      </c>
      <c r="Z378" s="11">
        <f t="shared" si="863"/>
        <v>180.6</v>
      </c>
      <c r="AA378" s="11">
        <f t="shared" si="864"/>
        <v>10</v>
      </c>
      <c r="AB378" s="53">
        <f t="shared" si="865"/>
        <v>0.21503316630612279</v>
      </c>
      <c r="AC378" s="61" t="s">
        <v>204</v>
      </c>
    </row>
    <row r="379" spans="1:46">
      <c r="A379" s="11">
        <v>379</v>
      </c>
      <c r="B379" s="69">
        <v>44595</v>
      </c>
      <c r="C379" s="70">
        <v>0.58333333333333337</v>
      </c>
      <c r="D379">
        <v>14.2</v>
      </c>
      <c r="E379">
        <v>14</v>
      </c>
      <c r="F379">
        <v>0</v>
      </c>
      <c r="G379">
        <v>12.1</v>
      </c>
      <c r="H379">
        <v>0.17399999999999999</v>
      </c>
      <c r="I379">
        <v>1.5</v>
      </c>
      <c r="J379" t="s">
        <v>155</v>
      </c>
      <c r="K379">
        <v>1.8</v>
      </c>
      <c r="L379" t="s">
        <v>155</v>
      </c>
      <c r="M379" s="70">
        <v>0.58120370370370367</v>
      </c>
      <c r="N379">
        <v>2.8</v>
      </c>
      <c r="O379" t="s">
        <v>157</v>
      </c>
      <c r="P379" s="70">
        <v>0.58004629629629634</v>
      </c>
      <c r="Q379">
        <v>0</v>
      </c>
      <c r="R379" t="s">
        <v>154</v>
      </c>
      <c r="S379">
        <v>0.7</v>
      </c>
      <c r="T379">
        <v>27.9</v>
      </c>
      <c r="U379">
        <v>591</v>
      </c>
      <c r="V379">
        <v>372325</v>
      </c>
      <c r="W379">
        <v>621</v>
      </c>
      <c r="X379">
        <v>0.54400000000000004</v>
      </c>
      <c r="Y379">
        <v>17.82</v>
      </c>
      <c r="Z379" s="11">
        <f t="shared" si="863"/>
        <v>104.39999999999999</v>
      </c>
      <c r="AA379" s="11">
        <f t="shared" si="864"/>
        <v>0</v>
      </c>
      <c r="AB379" s="53">
        <f t="shared" si="865"/>
        <v>0.21503316630612279</v>
      </c>
      <c r="AC379" s="61" t="s">
        <v>204</v>
      </c>
      <c r="AE379" s="11">
        <f t="shared" ref="AE379" si="994">SUM(F379:F384)</f>
        <v>0</v>
      </c>
      <c r="AF379" s="11">
        <f t="shared" ref="AF379" si="995">AVERAGE(AB379:AB384)</f>
        <v>0.21503316630612276</v>
      </c>
      <c r="AG379" s="11">
        <f t="shared" ref="AG379" si="996">AVERAGE(G379:G384)</f>
        <v>13.1</v>
      </c>
      <c r="AH379" s="11" t="e">
        <f t="shared" ref="AH379" si="997">AVERAGE(AC379:AC384)</f>
        <v>#DIV/0!</v>
      </c>
      <c r="AI379" s="11">
        <f t="shared" ref="AI379" si="998">AVERAGE(T379:T384)</f>
        <v>27.899999999999995</v>
      </c>
      <c r="AJ379" s="11">
        <f t="shared" ref="AJ379" si="999">SUMIF(H379:H384,"&gt;0",H379:H384)</f>
        <v>1.397</v>
      </c>
      <c r="AK379" s="17">
        <f t="shared" ref="AK379" si="1000">SUM(AA379:AA384)/60</f>
        <v>0.83333333333333337</v>
      </c>
      <c r="AL379" s="17">
        <f t="shared" ref="AL379" si="1001">SUM(V379:V384)</f>
        <v>2874406</v>
      </c>
      <c r="AM379" s="17">
        <f t="shared" ref="AM379" si="1002">AVERAGE(W379:W384)</f>
        <v>798.66666666666663</v>
      </c>
      <c r="AN379" s="11">
        <f t="shared" ref="AN379" si="1003">AVERAGE(I379:I384)</f>
        <v>1.3833333333333335</v>
      </c>
      <c r="AO379" s="11">
        <f t="shared" ref="AO379" si="1004">MAX(K379:K384)</f>
        <v>1.9</v>
      </c>
      <c r="AP379" s="13" t="str">
        <f t="shared" ref="AP379" ca="1" si="1005">INDIRECT(ADDRESS(MATCH(AO379,K379:K384,0)+A379-1,12))</f>
        <v>SW</v>
      </c>
      <c r="AQ379" s="13">
        <f t="shared" ref="AQ379" ca="1" si="1006">INDIRECT(ADDRESS(MATCH(AO379,K379:K384,0)+A379-1,13))</f>
        <v>0.60319444444444448</v>
      </c>
      <c r="AR379" s="11">
        <f t="shared" ref="AR379" si="1007">MAX(N379:N384)</f>
        <v>3</v>
      </c>
      <c r="AS379" s="13" t="str">
        <f t="shared" ref="AS379" ca="1" si="1008">INDIRECT(ADDRESS(MATCH(AR379,N379:N384,0)+A379-1,15))</f>
        <v>SSW</v>
      </c>
      <c r="AT379" s="13">
        <f t="shared" ref="AT379" ca="1" si="1009">INDIRECT(ADDRESS(MATCH(AR379,N379:N384,0)+A379-1,16))</f>
        <v>0.59931712962962969</v>
      </c>
    </row>
    <row r="380" spans="1:46">
      <c r="A380" s="11">
        <v>380</v>
      </c>
      <c r="B380" s="69">
        <v>44595</v>
      </c>
      <c r="C380" s="70">
        <v>0.59027777777777779</v>
      </c>
      <c r="D380">
        <v>14</v>
      </c>
      <c r="E380">
        <v>14</v>
      </c>
      <c r="F380">
        <v>0</v>
      </c>
      <c r="G380">
        <v>12.3</v>
      </c>
      <c r="H380">
        <v>0.248</v>
      </c>
      <c r="I380">
        <v>1.1000000000000001</v>
      </c>
      <c r="J380" t="s">
        <v>149</v>
      </c>
      <c r="K380">
        <v>1.5</v>
      </c>
      <c r="L380" t="s">
        <v>155</v>
      </c>
      <c r="M380" s="70">
        <v>0.58334490740740741</v>
      </c>
      <c r="N380">
        <v>2.2999999999999998</v>
      </c>
      <c r="O380" t="s">
        <v>162</v>
      </c>
      <c r="P380" s="70">
        <v>0.58538194444444447</v>
      </c>
      <c r="Q380">
        <v>0</v>
      </c>
      <c r="R380" t="s">
        <v>148</v>
      </c>
      <c r="S380">
        <v>0.6</v>
      </c>
      <c r="T380">
        <v>29</v>
      </c>
      <c r="U380">
        <v>897</v>
      </c>
      <c r="V380">
        <v>499805</v>
      </c>
      <c r="W380">
        <v>833</v>
      </c>
      <c r="X380">
        <v>0.54400000000000004</v>
      </c>
      <c r="Y380">
        <v>17.809999999999999</v>
      </c>
      <c r="Z380" s="11">
        <f t="shared" si="863"/>
        <v>148.80000000000001</v>
      </c>
      <c r="AA380" s="11">
        <f t="shared" si="864"/>
        <v>10</v>
      </c>
      <c r="AB380" s="53">
        <f t="shared" si="865"/>
        <v>0.21503316630612279</v>
      </c>
      <c r="AC380" s="61" t="s">
        <v>204</v>
      </c>
    </row>
    <row r="381" spans="1:46">
      <c r="A381" s="11">
        <v>381</v>
      </c>
      <c r="B381" s="69">
        <v>44595</v>
      </c>
      <c r="C381" s="70">
        <v>0.59722222222222221</v>
      </c>
      <c r="D381">
        <v>13.9</v>
      </c>
      <c r="E381">
        <v>14</v>
      </c>
      <c r="F381">
        <v>0</v>
      </c>
      <c r="G381">
        <v>13.9</v>
      </c>
      <c r="H381">
        <v>0.28199999999999997</v>
      </c>
      <c r="I381">
        <v>1.2</v>
      </c>
      <c r="J381" t="s">
        <v>155</v>
      </c>
      <c r="K381">
        <v>1.2</v>
      </c>
      <c r="L381" t="s">
        <v>155</v>
      </c>
      <c r="M381" s="70">
        <v>0.59722222222222221</v>
      </c>
      <c r="N381">
        <v>2.8</v>
      </c>
      <c r="O381" t="s">
        <v>154</v>
      </c>
      <c r="P381" s="70">
        <v>0.59667824074074072</v>
      </c>
      <c r="Q381">
        <v>2.2999999999999998</v>
      </c>
      <c r="R381" t="s">
        <v>161</v>
      </c>
      <c r="S381">
        <v>0.6</v>
      </c>
      <c r="T381">
        <v>26.4</v>
      </c>
      <c r="U381">
        <v>762</v>
      </c>
      <c r="V381">
        <v>575109</v>
      </c>
      <c r="W381">
        <v>959</v>
      </c>
      <c r="X381">
        <v>0.54400000000000004</v>
      </c>
      <c r="Y381">
        <v>17.79</v>
      </c>
      <c r="Z381" s="11">
        <f t="shared" si="863"/>
        <v>169.19999999999996</v>
      </c>
      <c r="AA381" s="11">
        <f t="shared" si="864"/>
        <v>10</v>
      </c>
      <c r="AB381" s="53">
        <f t="shared" si="865"/>
        <v>0.21503316630612279</v>
      </c>
      <c r="AC381" s="61" t="s">
        <v>204</v>
      </c>
    </row>
    <row r="382" spans="1:46">
      <c r="A382" s="11">
        <v>382</v>
      </c>
      <c r="B382" s="69">
        <v>44595</v>
      </c>
      <c r="C382" s="70">
        <v>0.60416666666666663</v>
      </c>
      <c r="D382">
        <v>13.9</v>
      </c>
      <c r="E382">
        <v>14</v>
      </c>
      <c r="F382">
        <v>0</v>
      </c>
      <c r="G382">
        <v>13.8</v>
      </c>
      <c r="H382">
        <v>0.245</v>
      </c>
      <c r="I382">
        <v>1.7</v>
      </c>
      <c r="J382" t="s">
        <v>160</v>
      </c>
      <c r="K382">
        <v>1.9</v>
      </c>
      <c r="L382" t="s">
        <v>160</v>
      </c>
      <c r="M382" s="70">
        <v>0.60319444444444448</v>
      </c>
      <c r="N382">
        <v>3</v>
      </c>
      <c r="O382" t="s">
        <v>156</v>
      </c>
      <c r="P382" s="70">
        <v>0.59931712962962969</v>
      </c>
      <c r="Q382">
        <v>0.9</v>
      </c>
      <c r="R382" t="s">
        <v>153</v>
      </c>
      <c r="S382">
        <v>0.6</v>
      </c>
      <c r="T382">
        <v>27.4</v>
      </c>
      <c r="U382">
        <v>884</v>
      </c>
      <c r="V382">
        <v>507165</v>
      </c>
      <c r="W382">
        <v>845</v>
      </c>
      <c r="X382">
        <v>0.54400000000000004</v>
      </c>
      <c r="Y382">
        <v>17.77</v>
      </c>
      <c r="Z382" s="11">
        <f t="shared" si="863"/>
        <v>147</v>
      </c>
      <c r="AA382" s="11">
        <f t="shared" si="864"/>
        <v>10</v>
      </c>
      <c r="AB382" s="53">
        <f t="shared" si="865"/>
        <v>0.21503316630612279</v>
      </c>
      <c r="AC382" s="61" t="s">
        <v>204</v>
      </c>
    </row>
    <row r="383" spans="1:46">
      <c r="A383" s="11">
        <v>383</v>
      </c>
      <c r="B383" s="69">
        <v>44595</v>
      </c>
      <c r="C383" s="70">
        <v>0.61111111111111105</v>
      </c>
      <c r="D383">
        <v>14</v>
      </c>
      <c r="E383">
        <v>14</v>
      </c>
      <c r="F383">
        <v>0</v>
      </c>
      <c r="G383">
        <v>13</v>
      </c>
      <c r="H383">
        <v>0.23400000000000001</v>
      </c>
      <c r="I383">
        <v>1.8</v>
      </c>
      <c r="J383" t="s">
        <v>153</v>
      </c>
      <c r="K383">
        <v>1.9</v>
      </c>
      <c r="L383" t="s">
        <v>153</v>
      </c>
      <c r="M383" s="70">
        <v>0.60872685185185182</v>
      </c>
      <c r="N383">
        <v>3</v>
      </c>
      <c r="O383" t="s">
        <v>153</v>
      </c>
      <c r="P383" s="70">
        <v>0.60804398148148142</v>
      </c>
      <c r="Q383">
        <v>1.5</v>
      </c>
      <c r="R383" t="s">
        <v>159</v>
      </c>
      <c r="S383">
        <v>0.5</v>
      </c>
      <c r="T383">
        <v>28.1</v>
      </c>
      <c r="U383">
        <v>846</v>
      </c>
      <c r="V383">
        <v>478656</v>
      </c>
      <c r="W383">
        <v>798</v>
      </c>
      <c r="X383">
        <v>0.54400000000000004</v>
      </c>
      <c r="Y383">
        <v>17.72</v>
      </c>
      <c r="Z383" s="11">
        <f t="shared" si="863"/>
        <v>140.4</v>
      </c>
      <c r="AA383" s="11">
        <f t="shared" si="864"/>
        <v>10</v>
      </c>
      <c r="AB383" s="53">
        <f t="shared" si="865"/>
        <v>0.21503316630612279</v>
      </c>
      <c r="AC383" s="61" t="s">
        <v>204</v>
      </c>
    </row>
    <row r="384" spans="1:46">
      <c r="A384" s="11">
        <v>384</v>
      </c>
      <c r="B384" s="69">
        <v>44595</v>
      </c>
      <c r="C384" s="70">
        <v>0.61805555555555558</v>
      </c>
      <c r="D384">
        <v>14</v>
      </c>
      <c r="E384">
        <v>14</v>
      </c>
      <c r="F384">
        <v>0</v>
      </c>
      <c r="G384">
        <v>13.5</v>
      </c>
      <c r="H384">
        <v>0.214</v>
      </c>
      <c r="I384">
        <v>1</v>
      </c>
      <c r="J384" t="s">
        <v>160</v>
      </c>
      <c r="K384">
        <v>1.8</v>
      </c>
      <c r="L384" t="s">
        <v>153</v>
      </c>
      <c r="M384" s="70">
        <v>0.61144675925925929</v>
      </c>
      <c r="N384">
        <v>2.4</v>
      </c>
      <c r="O384" t="s">
        <v>160</v>
      </c>
      <c r="P384" s="70">
        <v>0.61351851851851846</v>
      </c>
      <c r="Q384">
        <v>1.6</v>
      </c>
      <c r="R384" t="s">
        <v>159</v>
      </c>
      <c r="S384">
        <v>0.6</v>
      </c>
      <c r="T384">
        <v>28.6</v>
      </c>
      <c r="U384">
        <v>648</v>
      </c>
      <c r="V384">
        <v>441346</v>
      </c>
      <c r="W384">
        <v>736</v>
      </c>
      <c r="X384">
        <v>0.54400000000000004</v>
      </c>
      <c r="Y384">
        <v>17.7</v>
      </c>
      <c r="Z384" s="11">
        <f t="shared" si="863"/>
        <v>128.39999999999998</v>
      </c>
      <c r="AA384" s="11">
        <f t="shared" si="864"/>
        <v>10</v>
      </c>
      <c r="AB384" s="53">
        <f t="shared" si="865"/>
        <v>0.21503316630612279</v>
      </c>
      <c r="AC384" s="61" t="s">
        <v>204</v>
      </c>
    </row>
    <row r="385" spans="1:46">
      <c r="A385" s="11">
        <v>385</v>
      </c>
      <c r="B385" s="69">
        <v>44595</v>
      </c>
      <c r="C385" s="70">
        <v>0.625</v>
      </c>
      <c r="D385">
        <v>14</v>
      </c>
      <c r="E385">
        <v>14</v>
      </c>
      <c r="F385">
        <v>0</v>
      </c>
      <c r="G385">
        <v>13.4</v>
      </c>
      <c r="H385">
        <v>0.20699999999999999</v>
      </c>
      <c r="I385">
        <v>1.4</v>
      </c>
      <c r="J385" t="s">
        <v>159</v>
      </c>
      <c r="K385">
        <v>1.4</v>
      </c>
      <c r="L385" t="s">
        <v>159</v>
      </c>
      <c r="M385" s="70">
        <v>0.62379629629629629</v>
      </c>
      <c r="N385">
        <v>2.5</v>
      </c>
      <c r="O385" t="s">
        <v>159</v>
      </c>
      <c r="P385" s="70">
        <v>0.61971064814814814</v>
      </c>
      <c r="Q385">
        <v>1.1000000000000001</v>
      </c>
      <c r="R385" t="s">
        <v>160</v>
      </c>
      <c r="S385">
        <v>0.4</v>
      </c>
      <c r="T385">
        <v>27.9</v>
      </c>
      <c r="U385">
        <v>677</v>
      </c>
      <c r="V385">
        <v>427859</v>
      </c>
      <c r="W385">
        <v>713</v>
      </c>
      <c r="X385">
        <v>0.54400000000000004</v>
      </c>
      <c r="Y385">
        <v>17.71</v>
      </c>
      <c r="Z385" s="11">
        <f t="shared" si="863"/>
        <v>124.19999999999999</v>
      </c>
      <c r="AA385" s="11">
        <f t="shared" si="864"/>
        <v>10</v>
      </c>
      <c r="AB385" s="53">
        <f t="shared" si="865"/>
        <v>0.21503316630612279</v>
      </c>
      <c r="AC385" s="61" t="s">
        <v>204</v>
      </c>
      <c r="AE385" s="11">
        <f t="shared" ref="AE385" si="1010">SUM(F385:F390)</f>
        <v>0</v>
      </c>
      <c r="AF385" s="11">
        <f t="shared" ref="AF385" si="1011">AVERAGE(AB385:AB390)</f>
        <v>0.21503316630612276</v>
      </c>
      <c r="AG385" s="11">
        <f t="shared" ref="AG385" si="1012">AVERAGE(G385:G390)</f>
        <v>12.316666666666668</v>
      </c>
      <c r="AH385" s="11" t="e">
        <f t="shared" ref="AH385" si="1013">AVERAGE(AC385:AC390)</f>
        <v>#DIV/0!</v>
      </c>
      <c r="AI385" s="11">
        <f t="shared" ref="AI385" si="1014">AVERAGE(T385:T390)</f>
        <v>27.716666666666665</v>
      </c>
      <c r="AJ385" s="11">
        <f t="shared" ref="AJ385" si="1015">SUMIF(H385:H390,"&gt;0",H385:H390)</f>
        <v>0.79499999999999993</v>
      </c>
      <c r="AK385" s="17">
        <f t="shared" ref="AK385" si="1016">SUM(AA385:AA390)/60</f>
        <v>0.16666666666666666</v>
      </c>
      <c r="AL385" s="17">
        <f t="shared" ref="AL385" si="1017">SUM(V385:V390)</f>
        <v>1671075</v>
      </c>
      <c r="AM385" s="17">
        <f t="shared" ref="AM385" si="1018">AVERAGE(W385:W390)</f>
        <v>464</v>
      </c>
      <c r="AN385" s="11">
        <f t="shared" ref="AN385" si="1019">AVERAGE(I385:I390)</f>
        <v>1.0833333333333333</v>
      </c>
      <c r="AO385" s="11">
        <f t="shared" ref="AO385" si="1020">MAX(K385:K390)</f>
        <v>2.2000000000000002</v>
      </c>
      <c r="AP385" s="13" t="str">
        <f t="shared" ref="AP385" ca="1" si="1021">INDIRECT(ADDRESS(MATCH(AO385,K385:K390,0)+A385-1,12))</f>
        <v>WNW</v>
      </c>
      <c r="AQ385" s="13">
        <f t="shared" ref="AQ385" ca="1" si="1022">INDIRECT(ADDRESS(MATCH(AO385,K385:K390,0)+A385-1,13))</f>
        <v>0.64015046296296296</v>
      </c>
      <c r="AR385" s="11">
        <f t="shared" ref="AR385" si="1023">MAX(N385:N390)</f>
        <v>3.4</v>
      </c>
      <c r="AS385" s="13" t="str">
        <f t="shared" ref="AS385" ca="1" si="1024">INDIRECT(ADDRESS(MATCH(AR385,N385:N390,0)+A385-1,15))</f>
        <v>WNW</v>
      </c>
      <c r="AT385" s="13">
        <f t="shared" ref="AT385" ca="1" si="1025">INDIRECT(ADDRESS(MATCH(AR385,N385:N390,0)+A385-1,16))</f>
        <v>0.63858796296296294</v>
      </c>
    </row>
    <row r="386" spans="1:46">
      <c r="A386" s="11">
        <v>386</v>
      </c>
      <c r="B386" s="69">
        <v>44595</v>
      </c>
      <c r="C386" s="70">
        <v>0.63194444444444442</v>
      </c>
      <c r="D386">
        <v>14</v>
      </c>
      <c r="E386">
        <v>14</v>
      </c>
      <c r="F386">
        <v>0</v>
      </c>
      <c r="G386">
        <v>13.6</v>
      </c>
      <c r="H386">
        <v>0.16600000000000001</v>
      </c>
      <c r="I386">
        <v>1</v>
      </c>
      <c r="J386" t="s">
        <v>156</v>
      </c>
      <c r="K386">
        <v>1.4</v>
      </c>
      <c r="L386" t="s">
        <v>153</v>
      </c>
      <c r="M386" s="70">
        <v>0.6260648148148148</v>
      </c>
      <c r="N386">
        <v>2.2000000000000002</v>
      </c>
      <c r="O386" t="s">
        <v>156</v>
      </c>
      <c r="P386" s="70">
        <v>0.62590277777777781</v>
      </c>
      <c r="Q386">
        <v>0</v>
      </c>
      <c r="R386" t="s">
        <v>158</v>
      </c>
      <c r="S386">
        <v>0.6</v>
      </c>
      <c r="T386">
        <v>25.3</v>
      </c>
      <c r="U386">
        <v>491</v>
      </c>
      <c r="V386">
        <v>349917</v>
      </c>
      <c r="W386">
        <v>583</v>
      </c>
      <c r="X386">
        <v>0.54400000000000004</v>
      </c>
      <c r="Y386">
        <v>17.690000000000001</v>
      </c>
      <c r="Z386" s="11">
        <f t="shared" si="863"/>
        <v>99.6</v>
      </c>
      <c r="AA386" s="11">
        <f t="shared" si="864"/>
        <v>0</v>
      </c>
      <c r="AB386" s="53">
        <f t="shared" si="865"/>
        <v>0.21503316630612279</v>
      </c>
      <c r="AC386" s="61" t="s">
        <v>204</v>
      </c>
    </row>
    <row r="387" spans="1:46">
      <c r="A387" s="11">
        <v>387</v>
      </c>
      <c r="B387" s="69">
        <v>44595</v>
      </c>
      <c r="C387" s="70">
        <v>0.63888888888888895</v>
      </c>
      <c r="D387">
        <v>13.9</v>
      </c>
      <c r="E387">
        <v>14</v>
      </c>
      <c r="F387">
        <v>0</v>
      </c>
      <c r="G387">
        <v>12.6</v>
      </c>
      <c r="H387">
        <v>0.13400000000000001</v>
      </c>
      <c r="I387">
        <v>2.1</v>
      </c>
      <c r="J387" t="s">
        <v>158</v>
      </c>
      <c r="K387">
        <v>2.1</v>
      </c>
      <c r="L387" t="s">
        <v>158</v>
      </c>
      <c r="M387" s="70">
        <v>0.63888888888888895</v>
      </c>
      <c r="N387">
        <v>3.4</v>
      </c>
      <c r="O387" t="s">
        <v>158</v>
      </c>
      <c r="P387" s="70">
        <v>0.63858796296296294</v>
      </c>
      <c r="Q387">
        <v>2.7</v>
      </c>
      <c r="R387" t="s">
        <v>158</v>
      </c>
      <c r="S387">
        <v>0.6</v>
      </c>
      <c r="T387">
        <v>26.4</v>
      </c>
      <c r="U387">
        <v>354</v>
      </c>
      <c r="V387">
        <v>286468</v>
      </c>
      <c r="W387">
        <v>477</v>
      </c>
      <c r="X387">
        <v>0.54400000000000004</v>
      </c>
      <c r="Y387">
        <v>17.66</v>
      </c>
      <c r="Z387" s="11">
        <f t="shared" si="863"/>
        <v>80.400000000000006</v>
      </c>
      <c r="AA387" s="11">
        <f t="shared" si="864"/>
        <v>0</v>
      </c>
      <c r="AB387" s="53">
        <f t="shared" si="865"/>
        <v>0.21503316630612279</v>
      </c>
      <c r="AC387" s="61" t="s">
        <v>204</v>
      </c>
    </row>
    <row r="388" spans="1:46">
      <c r="A388" s="11">
        <v>388</v>
      </c>
      <c r="B388" s="69">
        <v>44595</v>
      </c>
      <c r="C388" s="70">
        <v>0.64583333333333337</v>
      </c>
      <c r="D388">
        <v>13.7</v>
      </c>
      <c r="E388">
        <v>14</v>
      </c>
      <c r="F388">
        <v>0</v>
      </c>
      <c r="G388">
        <v>11.5</v>
      </c>
      <c r="H388">
        <v>0.104</v>
      </c>
      <c r="I388">
        <v>0.8</v>
      </c>
      <c r="J388" t="s">
        <v>154</v>
      </c>
      <c r="K388">
        <v>2.2000000000000002</v>
      </c>
      <c r="L388" t="s">
        <v>158</v>
      </c>
      <c r="M388" s="70">
        <v>0.64015046296296296</v>
      </c>
      <c r="N388">
        <v>2.8</v>
      </c>
      <c r="O388" t="s">
        <v>154</v>
      </c>
      <c r="P388" s="70">
        <v>0.63896990740740744</v>
      </c>
      <c r="Q388">
        <v>1.4</v>
      </c>
      <c r="R388" t="s">
        <v>154</v>
      </c>
      <c r="S388">
        <v>0.7</v>
      </c>
      <c r="T388">
        <v>27.9</v>
      </c>
      <c r="U388">
        <v>381</v>
      </c>
      <c r="V388">
        <v>220264</v>
      </c>
      <c r="W388">
        <v>367</v>
      </c>
      <c r="X388">
        <v>0.54400000000000004</v>
      </c>
      <c r="Y388">
        <v>17.64</v>
      </c>
      <c r="Z388" s="11">
        <f t="shared" si="863"/>
        <v>62.4</v>
      </c>
      <c r="AA388" s="11">
        <f t="shared" si="864"/>
        <v>0</v>
      </c>
      <c r="AB388" s="53">
        <f t="shared" si="865"/>
        <v>0.21503316630612279</v>
      </c>
      <c r="AC388" s="61" t="s">
        <v>204</v>
      </c>
    </row>
    <row r="389" spans="1:46">
      <c r="A389" s="11">
        <v>389</v>
      </c>
      <c r="B389" s="69">
        <v>44595</v>
      </c>
      <c r="C389" s="70">
        <v>0.65277777777777779</v>
      </c>
      <c r="D389">
        <v>13.3</v>
      </c>
      <c r="E389">
        <v>14</v>
      </c>
      <c r="F389">
        <v>0</v>
      </c>
      <c r="G389">
        <v>11.4</v>
      </c>
      <c r="H389">
        <v>0.1</v>
      </c>
      <c r="I389">
        <v>0.5</v>
      </c>
      <c r="J389" t="s">
        <v>151</v>
      </c>
      <c r="K389">
        <v>0.8</v>
      </c>
      <c r="L389" t="s">
        <v>154</v>
      </c>
      <c r="M389" s="70">
        <v>0.64584490740740741</v>
      </c>
      <c r="N389">
        <v>1.5</v>
      </c>
      <c r="O389" t="s">
        <v>154</v>
      </c>
      <c r="P389" s="70">
        <v>0.64587962962962964</v>
      </c>
      <c r="Q389">
        <v>0</v>
      </c>
      <c r="R389" t="s">
        <v>152</v>
      </c>
      <c r="S389">
        <v>0.3</v>
      </c>
      <c r="T389">
        <v>28.7</v>
      </c>
      <c r="U389">
        <v>326</v>
      </c>
      <c r="V389">
        <v>208222</v>
      </c>
      <c r="W389">
        <v>347</v>
      </c>
      <c r="X389">
        <v>0.54400000000000004</v>
      </c>
      <c r="Y389">
        <v>17.62</v>
      </c>
      <c r="Z389" s="11">
        <f t="shared" si="863"/>
        <v>60.000000000000014</v>
      </c>
      <c r="AA389" s="11">
        <f t="shared" si="864"/>
        <v>0</v>
      </c>
      <c r="AB389" s="53">
        <f t="shared" si="865"/>
        <v>0.21503316630612279</v>
      </c>
      <c r="AC389" s="61" t="s">
        <v>204</v>
      </c>
    </row>
    <row r="390" spans="1:46">
      <c r="A390" s="11">
        <v>390</v>
      </c>
      <c r="B390" s="69">
        <v>44595</v>
      </c>
      <c r="C390" s="70">
        <v>0.65972222222222221</v>
      </c>
      <c r="D390">
        <v>13</v>
      </c>
      <c r="E390">
        <v>14.1</v>
      </c>
      <c r="F390">
        <v>0</v>
      </c>
      <c r="G390">
        <v>11.4</v>
      </c>
      <c r="H390">
        <v>8.4000000000000005E-2</v>
      </c>
      <c r="I390">
        <v>0.7</v>
      </c>
      <c r="J390" t="s">
        <v>156</v>
      </c>
      <c r="K390">
        <v>0.7</v>
      </c>
      <c r="L390" t="s">
        <v>156</v>
      </c>
      <c r="M390" s="70">
        <v>0.65972222222222221</v>
      </c>
      <c r="N390">
        <v>1.3</v>
      </c>
      <c r="O390" t="s">
        <v>156</v>
      </c>
      <c r="P390" s="70">
        <v>0.65596064814814814</v>
      </c>
      <c r="Q390">
        <v>0.8</v>
      </c>
      <c r="R390" t="s">
        <v>156</v>
      </c>
      <c r="S390">
        <v>0.3</v>
      </c>
      <c r="T390">
        <v>30.1</v>
      </c>
      <c r="U390">
        <v>216</v>
      </c>
      <c r="V390">
        <v>178345</v>
      </c>
      <c r="W390">
        <v>297</v>
      </c>
      <c r="X390">
        <v>0.54400000000000004</v>
      </c>
      <c r="Y390">
        <v>17.649999999999999</v>
      </c>
      <c r="Z390" s="11">
        <f t="shared" si="863"/>
        <v>50.4</v>
      </c>
      <c r="AA390" s="11">
        <f t="shared" si="864"/>
        <v>0</v>
      </c>
      <c r="AB390" s="53">
        <f t="shared" si="865"/>
        <v>0.21503316630612279</v>
      </c>
      <c r="AC390" s="61" t="s">
        <v>204</v>
      </c>
    </row>
    <row r="391" spans="1:46">
      <c r="A391" s="11">
        <v>391</v>
      </c>
      <c r="B391" s="69">
        <v>44595</v>
      </c>
      <c r="C391" s="70">
        <v>0.66666666666666663</v>
      </c>
      <c r="D391">
        <v>12.7</v>
      </c>
      <c r="E391">
        <v>14</v>
      </c>
      <c r="F391">
        <v>0</v>
      </c>
      <c r="G391">
        <v>10.7</v>
      </c>
      <c r="H391">
        <v>6.2E-2</v>
      </c>
      <c r="I391">
        <v>2.5</v>
      </c>
      <c r="J391" t="s">
        <v>160</v>
      </c>
      <c r="K391">
        <v>2.5</v>
      </c>
      <c r="L391" t="s">
        <v>160</v>
      </c>
      <c r="M391" s="70">
        <v>0.66666666666666663</v>
      </c>
      <c r="N391">
        <v>4.0999999999999996</v>
      </c>
      <c r="O391" t="s">
        <v>160</v>
      </c>
      <c r="P391" s="70">
        <v>0.66546296296296303</v>
      </c>
      <c r="Q391">
        <v>3</v>
      </c>
      <c r="R391" t="s">
        <v>161</v>
      </c>
      <c r="S391">
        <v>0.8</v>
      </c>
      <c r="T391">
        <v>36.200000000000003</v>
      </c>
      <c r="U391">
        <v>207</v>
      </c>
      <c r="V391">
        <v>137144</v>
      </c>
      <c r="W391">
        <v>229</v>
      </c>
      <c r="X391">
        <v>0.54400000000000004</v>
      </c>
      <c r="Y391">
        <v>17.61</v>
      </c>
      <c r="Z391" s="11">
        <f t="shared" si="863"/>
        <v>37.200000000000003</v>
      </c>
      <c r="AA391" s="11">
        <f t="shared" si="864"/>
        <v>0</v>
      </c>
      <c r="AB391" s="53">
        <f t="shared" si="865"/>
        <v>0.21503316630612279</v>
      </c>
      <c r="AC391" s="61" t="s">
        <v>204</v>
      </c>
      <c r="AE391" s="11">
        <f t="shared" ref="AE391" si="1026">SUM(F391:F396)</f>
        <v>0</v>
      </c>
      <c r="AF391" s="11">
        <f t="shared" ref="AF391" si="1027">AVERAGE(AB391:AB396)</f>
        <v>0.21451450401618807</v>
      </c>
      <c r="AG391" s="11">
        <f t="shared" ref="AG391" si="1028">AVERAGE(G391:G396)</f>
        <v>9.2000000000000011</v>
      </c>
      <c r="AH391" s="11" t="e">
        <f t="shared" ref="AH391" si="1029">AVERAGE(AC391:AC396)</f>
        <v>#DIV/0!</v>
      </c>
      <c r="AI391" s="11">
        <f t="shared" ref="AI391" si="1030">AVERAGE(T391:T396)</f>
        <v>41.483333333333327</v>
      </c>
      <c r="AJ391" s="11">
        <f t="shared" ref="AJ391" si="1031">SUMIF(H391:H396,"&gt;0",H391:H396)</f>
        <v>0.255</v>
      </c>
      <c r="AK391" s="17">
        <f t="shared" ref="AK391" si="1032">SUM(AA391:AA396)/60</f>
        <v>0</v>
      </c>
      <c r="AL391" s="17">
        <f t="shared" ref="AL391" si="1033">SUM(V391:V396)</f>
        <v>547427</v>
      </c>
      <c r="AM391" s="17">
        <f t="shared" ref="AM391" si="1034">AVERAGE(W391:W396)</f>
        <v>152.16666666666666</v>
      </c>
      <c r="AN391" s="11">
        <f t="shared" ref="AN391" si="1035">AVERAGE(I391:I396)</f>
        <v>2.1333333333333337</v>
      </c>
      <c r="AO391" s="11">
        <f t="shared" ref="AO391" si="1036">MAX(K391:K396)</f>
        <v>2.6</v>
      </c>
      <c r="AP391" s="13" t="str">
        <f t="shared" ref="AP391" ca="1" si="1037">INDIRECT(ADDRESS(MATCH(AO391,K391:K396,0)+A391-1,12))</f>
        <v>WSW</v>
      </c>
      <c r="AQ391" s="13">
        <f t="shared" ref="AQ391" ca="1" si="1038">INDIRECT(ADDRESS(MATCH(AO391,K391:K396,0)+A391-1,13))</f>
        <v>0.66828703703703696</v>
      </c>
      <c r="AR391" s="11">
        <f t="shared" ref="AR391" si="1039">MAX(N391:N396)</f>
        <v>4.0999999999999996</v>
      </c>
      <c r="AS391" s="13" t="str">
        <f t="shared" ref="AS391" ca="1" si="1040">INDIRECT(ADDRESS(MATCH(AR391,N391:N396,0)+A391-1,15))</f>
        <v>SW</v>
      </c>
      <c r="AT391" s="13">
        <f t="shared" ref="AT391" ca="1" si="1041">INDIRECT(ADDRESS(MATCH(AR391,N391:N396,0)+A391-1,16))</f>
        <v>0.66546296296296303</v>
      </c>
    </row>
    <row r="392" spans="1:46">
      <c r="A392" s="11">
        <v>392</v>
      </c>
      <c r="B392" s="69">
        <v>44595</v>
      </c>
      <c r="C392" s="70">
        <v>0.67361111111111116</v>
      </c>
      <c r="D392">
        <v>12.2</v>
      </c>
      <c r="E392">
        <v>14.1</v>
      </c>
      <c r="F392">
        <v>0</v>
      </c>
      <c r="G392">
        <v>9.8000000000000007</v>
      </c>
      <c r="H392">
        <v>5.3999999999999999E-2</v>
      </c>
      <c r="I392">
        <v>2.4</v>
      </c>
      <c r="J392" t="s">
        <v>160</v>
      </c>
      <c r="K392">
        <v>2.6</v>
      </c>
      <c r="L392" t="s">
        <v>161</v>
      </c>
      <c r="M392" s="70">
        <v>0.66828703703703696</v>
      </c>
      <c r="N392">
        <v>3.9</v>
      </c>
      <c r="O392" t="s">
        <v>154</v>
      </c>
      <c r="P392" s="70">
        <v>0.67356481481481489</v>
      </c>
      <c r="Q392">
        <v>3.6</v>
      </c>
      <c r="R392" t="s">
        <v>161</v>
      </c>
      <c r="S392">
        <v>0.6</v>
      </c>
      <c r="T392">
        <v>39.9</v>
      </c>
      <c r="U392">
        <v>174</v>
      </c>
      <c r="V392">
        <v>116483</v>
      </c>
      <c r="W392">
        <v>194</v>
      </c>
      <c r="X392">
        <v>0.54300000000000004</v>
      </c>
      <c r="Y392">
        <v>17.61</v>
      </c>
      <c r="Z392" s="11">
        <f t="shared" ref="Z392:Z455" si="1042">H392*3.6/(60)*10*10^3</f>
        <v>32.4</v>
      </c>
      <c r="AA392" s="11">
        <f t="shared" ref="AA392:AA455" si="1043">IF(Z392&gt;120,10,0)</f>
        <v>0</v>
      </c>
      <c r="AB392" s="53">
        <f t="shared" ref="AB392:AB455" si="1044">-0.071+0.735*X392+0.75*X392^2-8.759*X392^3+21.838*X392^4-21.998*X392^5+8.097*X392^6</f>
        <v>0.21451435254754322</v>
      </c>
      <c r="AC392" s="61" t="s">
        <v>204</v>
      </c>
    </row>
    <row r="393" spans="1:46">
      <c r="A393" s="11">
        <v>393</v>
      </c>
      <c r="B393" s="69">
        <v>44595</v>
      </c>
      <c r="C393" s="70">
        <v>0.68055555555555547</v>
      </c>
      <c r="D393">
        <v>11.7</v>
      </c>
      <c r="E393">
        <v>14.1</v>
      </c>
      <c r="F393">
        <v>0</v>
      </c>
      <c r="G393">
        <v>9.1999999999999993</v>
      </c>
      <c r="H393">
        <v>4.7E-2</v>
      </c>
      <c r="I393">
        <v>2</v>
      </c>
      <c r="J393" t="s">
        <v>160</v>
      </c>
      <c r="K393">
        <v>2.5</v>
      </c>
      <c r="L393" t="s">
        <v>160</v>
      </c>
      <c r="M393" s="70">
        <v>0.67612268518518526</v>
      </c>
      <c r="N393">
        <v>3.9</v>
      </c>
      <c r="O393" t="s">
        <v>161</v>
      </c>
      <c r="P393" s="70">
        <v>0.6746064814814815</v>
      </c>
      <c r="Q393">
        <v>1.9</v>
      </c>
      <c r="R393" t="s">
        <v>161</v>
      </c>
      <c r="S393">
        <v>0.6</v>
      </c>
      <c r="T393">
        <v>41.3</v>
      </c>
      <c r="U393">
        <v>167</v>
      </c>
      <c r="V393">
        <v>98928</v>
      </c>
      <c r="W393">
        <v>165</v>
      </c>
      <c r="X393">
        <v>0.54300000000000004</v>
      </c>
      <c r="Y393">
        <v>17.579999999999998</v>
      </c>
      <c r="Z393" s="11">
        <f t="shared" si="1042"/>
        <v>28.200000000000003</v>
      </c>
      <c r="AA393" s="11">
        <f t="shared" si="1043"/>
        <v>0</v>
      </c>
      <c r="AB393" s="53">
        <f t="shared" si="1044"/>
        <v>0.21451435254754322</v>
      </c>
      <c r="AC393" s="61" t="s">
        <v>204</v>
      </c>
    </row>
    <row r="394" spans="1:46">
      <c r="A394" s="11">
        <v>394</v>
      </c>
      <c r="B394" s="69">
        <v>44595</v>
      </c>
      <c r="C394" s="70">
        <v>0.6875</v>
      </c>
      <c r="D394">
        <v>11.1</v>
      </c>
      <c r="E394">
        <v>14.1</v>
      </c>
      <c r="F394">
        <v>0</v>
      </c>
      <c r="G394">
        <v>8.8000000000000007</v>
      </c>
      <c r="H394">
        <v>3.5000000000000003E-2</v>
      </c>
      <c r="I394">
        <v>2.2000000000000002</v>
      </c>
      <c r="J394" t="s">
        <v>160</v>
      </c>
      <c r="K394">
        <v>2.2000000000000002</v>
      </c>
      <c r="L394" t="s">
        <v>160</v>
      </c>
      <c r="M394" s="70">
        <v>0.68649305555555562</v>
      </c>
      <c r="N394">
        <v>3.6</v>
      </c>
      <c r="O394" t="s">
        <v>161</v>
      </c>
      <c r="P394" s="70">
        <v>0.68144675925925924</v>
      </c>
      <c r="Q394">
        <v>1.9</v>
      </c>
      <c r="R394" t="s">
        <v>161</v>
      </c>
      <c r="S394">
        <v>0.5</v>
      </c>
      <c r="T394">
        <v>43</v>
      </c>
      <c r="U394">
        <v>111</v>
      </c>
      <c r="V394">
        <v>75313</v>
      </c>
      <c r="W394">
        <v>126</v>
      </c>
      <c r="X394">
        <v>0.54300000000000004</v>
      </c>
      <c r="Y394">
        <v>17.579999999999998</v>
      </c>
      <c r="Z394" s="11">
        <f t="shared" si="1042"/>
        <v>21.000000000000004</v>
      </c>
      <c r="AA394" s="11">
        <f t="shared" si="1043"/>
        <v>0</v>
      </c>
      <c r="AB394" s="53">
        <f t="shared" si="1044"/>
        <v>0.21451435254754322</v>
      </c>
      <c r="AC394" s="61" t="s">
        <v>204</v>
      </c>
    </row>
    <row r="395" spans="1:46">
      <c r="A395" s="11">
        <v>395</v>
      </c>
      <c r="B395" s="69">
        <v>44595</v>
      </c>
      <c r="C395" s="70">
        <v>0.69444444444444453</v>
      </c>
      <c r="D395">
        <v>10.6</v>
      </c>
      <c r="E395">
        <v>14.2</v>
      </c>
      <c r="F395">
        <v>0</v>
      </c>
      <c r="G395">
        <v>8.5</v>
      </c>
      <c r="H395">
        <v>3.3000000000000002E-2</v>
      </c>
      <c r="I395">
        <v>1.8</v>
      </c>
      <c r="J395" t="s">
        <v>156</v>
      </c>
      <c r="K395">
        <v>2.2000000000000002</v>
      </c>
      <c r="L395" t="s">
        <v>160</v>
      </c>
      <c r="M395" s="70">
        <v>0.68751157407407415</v>
      </c>
      <c r="N395">
        <v>3.1</v>
      </c>
      <c r="O395" t="s">
        <v>153</v>
      </c>
      <c r="P395" s="70">
        <v>0.69165509259259261</v>
      </c>
      <c r="Q395">
        <v>2.1</v>
      </c>
      <c r="R395" t="s">
        <v>160</v>
      </c>
      <c r="S395">
        <v>0.5</v>
      </c>
      <c r="T395">
        <v>44</v>
      </c>
      <c r="U395">
        <v>98</v>
      </c>
      <c r="V395">
        <v>68647</v>
      </c>
      <c r="W395">
        <v>114</v>
      </c>
      <c r="X395">
        <v>0.54300000000000004</v>
      </c>
      <c r="Y395">
        <v>17.61</v>
      </c>
      <c r="Z395" s="11">
        <f t="shared" si="1042"/>
        <v>19.799999999999997</v>
      </c>
      <c r="AA395" s="11">
        <f t="shared" si="1043"/>
        <v>0</v>
      </c>
      <c r="AB395" s="53">
        <f t="shared" si="1044"/>
        <v>0.21451435254754322</v>
      </c>
      <c r="AC395" s="61" t="s">
        <v>204</v>
      </c>
    </row>
    <row r="396" spans="1:46">
      <c r="A396" s="11">
        <v>396</v>
      </c>
      <c r="B396" s="69">
        <v>44595</v>
      </c>
      <c r="C396" s="70">
        <v>0.70138888888888884</v>
      </c>
      <c r="D396">
        <v>10.199999999999999</v>
      </c>
      <c r="E396">
        <v>13.3</v>
      </c>
      <c r="F396">
        <v>0</v>
      </c>
      <c r="G396">
        <v>8.1999999999999993</v>
      </c>
      <c r="H396">
        <v>2.4E-2</v>
      </c>
      <c r="I396">
        <v>1.9</v>
      </c>
      <c r="J396" t="s">
        <v>160</v>
      </c>
      <c r="K396">
        <v>2</v>
      </c>
      <c r="L396" t="s">
        <v>156</v>
      </c>
      <c r="M396" s="70">
        <v>0.6977199074074073</v>
      </c>
      <c r="N396">
        <v>2.8</v>
      </c>
      <c r="O396" t="s">
        <v>156</v>
      </c>
      <c r="P396" s="70">
        <v>0.69570601851851854</v>
      </c>
      <c r="Q396">
        <v>1.7</v>
      </c>
      <c r="R396" t="s">
        <v>156</v>
      </c>
      <c r="S396">
        <v>0.4</v>
      </c>
      <c r="T396">
        <v>44.5</v>
      </c>
      <c r="U396">
        <v>72</v>
      </c>
      <c r="V396">
        <v>50912</v>
      </c>
      <c r="W396">
        <v>85</v>
      </c>
      <c r="X396">
        <v>0.54200000000000004</v>
      </c>
      <c r="Y396">
        <v>17.510000000000002</v>
      </c>
      <c r="Z396" s="11">
        <f t="shared" si="1042"/>
        <v>14.400000000000002</v>
      </c>
      <c r="AA396" s="11">
        <f t="shared" si="1043"/>
        <v>0</v>
      </c>
      <c r="AB396" s="53">
        <f t="shared" si="1044"/>
        <v>0.21399644760083272</v>
      </c>
      <c r="AC396" s="61" t="s">
        <v>204</v>
      </c>
    </row>
    <row r="397" spans="1:46">
      <c r="A397" s="11">
        <v>397</v>
      </c>
      <c r="B397" s="69">
        <v>44595</v>
      </c>
      <c r="C397" s="70">
        <v>0.70833333333333337</v>
      </c>
      <c r="D397">
        <v>9.6999999999999993</v>
      </c>
      <c r="E397">
        <v>13.2</v>
      </c>
      <c r="F397">
        <v>0</v>
      </c>
      <c r="G397">
        <v>8</v>
      </c>
      <c r="H397">
        <v>1.7000000000000001E-2</v>
      </c>
      <c r="I397">
        <v>1.5</v>
      </c>
      <c r="J397" t="s">
        <v>160</v>
      </c>
      <c r="K397">
        <v>1.9</v>
      </c>
      <c r="L397" t="s">
        <v>160</v>
      </c>
      <c r="M397" s="70">
        <v>0.70140046296296299</v>
      </c>
      <c r="N397">
        <v>2.7</v>
      </c>
      <c r="O397" t="s">
        <v>160</v>
      </c>
      <c r="P397" s="70">
        <v>0.70197916666666671</v>
      </c>
      <c r="Q397">
        <v>1</v>
      </c>
      <c r="R397" t="s">
        <v>160</v>
      </c>
      <c r="S397">
        <v>0.4</v>
      </c>
      <c r="T397">
        <v>46.4</v>
      </c>
      <c r="U397">
        <v>51</v>
      </c>
      <c r="V397">
        <v>36466</v>
      </c>
      <c r="W397">
        <v>61</v>
      </c>
      <c r="X397">
        <v>0.54200000000000004</v>
      </c>
      <c r="Y397">
        <v>17.55</v>
      </c>
      <c r="Z397" s="11">
        <f t="shared" si="1042"/>
        <v>10.200000000000001</v>
      </c>
      <c r="AA397" s="11">
        <f t="shared" si="1043"/>
        <v>0</v>
      </c>
      <c r="AB397" s="53">
        <f t="shared" si="1044"/>
        <v>0.21399644760083272</v>
      </c>
      <c r="AC397" s="61" t="s">
        <v>204</v>
      </c>
      <c r="AE397" s="11">
        <f t="shared" ref="AE397" si="1045">SUM(F397:F402)</f>
        <v>0</v>
      </c>
      <c r="AF397" s="11">
        <f t="shared" ref="AF397" si="1046">AVERAGE(AB397:AB402)</f>
        <v>0.21399644760083272</v>
      </c>
      <c r="AG397" s="11">
        <f t="shared" ref="AG397" si="1047">AVERAGE(G397:G402)</f>
        <v>7.3999999999999995</v>
      </c>
      <c r="AH397" s="11" t="e">
        <f t="shared" ref="AH397" si="1048">AVERAGE(AC397:AC402)</f>
        <v>#DIV/0!</v>
      </c>
      <c r="AI397" s="11">
        <f t="shared" ref="AI397" si="1049">AVERAGE(T397:T402)</f>
        <v>47.583333333333321</v>
      </c>
      <c r="AJ397" s="11">
        <f t="shared" ref="AJ397" si="1050">SUMIF(H397:H402,"&gt;0",H397:H402)</f>
        <v>3.4000000000000002E-2</v>
      </c>
      <c r="AK397" s="17">
        <f t="shared" ref="AK397" si="1051">SUM(AA397:AA402)/60</f>
        <v>0</v>
      </c>
      <c r="AL397" s="17">
        <f t="shared" ref="AL397" si="1052">SUM(V397:V402)</f>
        <v>79783</v>
      </c>
      <c r="AM397" s="17">
        <f t="shared" ref="AM397" si="1053">AVERAGE(W397:W402)</f>
        <v>22.333333333333332</v>
      </c>
      <c r="AN397" s="11">
        <f t="shared" ref="AN397" si="1054">AVERAGE(I397:I402)</f>
        <v>1.6500000000000001</v>
      </c>
      <c r="AO397" s="11">
        <f t="shared" ref="AO397" si="1055">MAX(K397:K402)</f>
        <v>1.9</v>
      </c>
      <c r="AP397" s="13" t="str">
        <f t="shared" ref="AP397" ca="1" si="1056">INDIRECT(ADDRESS(MATCH(AO397,K397:K402,0)+A397-1,12))</f>
        <v>SW</v>
      </c>
      <c r="AQ397" s="13">
        <f t="shared" ref="AQ397" ca="1" si="1057">INDIRECT(ADDRESS(MATCH(AO397,K397:K402,0)+A397-1,13))</f>
        <v>0.70140046296296299</v>
      </c>
      <c r="AR397" s="11">
        <f t="shared" ref="AR397" si="1058">MAX(N397:N402)</f>
        <v>3.1</v>
      </c>
      <c r="AS397" s="13" t="str">
        <f t="shared" ref="AS397" ca="1" si="1059">INDIRECT(ADDRESS(MATCH(AR397,N397:N402,0)+A397-1,15))</f>
        <v>SSW</v>
      </c>
      <c r="AT397" s="13">
        <f t="shared" ref="AT397" ca="1" si="1060">INDIRECT(ADDRESS(MATCH(AR397,N397:N402,0)+A397-1,16))</f>
        <v>0.71342592592592602</v>
      </c>
    </row>
    <row r="398" spans="1:46">
      <c r="A398" s="11">
        <v>398</v>
      </c>
      <c r="B398" s="69">
        <v>44595</v>
      </c>
      <c r="C398" s="70">
        <v>0.71527777777777779</v>
      </c>
      <c r="D398">
        <v>9.3000000000000007</v>
      </c>
      <c r="E398">
        <v>13.1</v>
      </c>
      <c r="F398">
        <v>0</v>
      </c>
      <c r="G398">
        <v>7.9</v>
      </c>
      <c r="H398">
        <v>1.0999999999999999E-2</v>
      </c>
      <c r="I398">
        <v>1.8</v>
      </c>
      <c r="J398" t="s">
        <v>156</v>
      </c>
      <c r="K398">
        <v>1.8</v>
      </c>
      <c r="L398" t="s">
        <v>156</v>
      </c>
      <c r="M398" s="70">
        <v>0.71527777777777779</v>
      </c>
      <c r="N398">
        <v>3.1</v>
      </c>
      <c r="O398" t="s">
        <v>156</v>
      </c>
      <c r="P398" s="70">
        <v>0.71342592592592602</v>
      </c>
      <c r="Q398">
        <v>1.9</v>
      </c>
      <c r="R398" t="s">
        <v>153</v>
      </c>
      <c r="S398">
        <v>0.5</v>
      </c>
      <c r="T398">
        <v>46.3</v>
      </c>
      <c r="U398">
        <v>29</v>
      </c>
      <c r="V398">
        <v>23763</v>
      </c>
      <c r="W398">
        <v>40</v>
      </c>
      <c r="X398">
        <v>0.54200000000000004</v>
      </c>
      <c r="Y398">
        <v>17.55</v>
      </c>
      <c r="Z398" s="11">
        <f t="shared" si="1042"/>
        <v>6.5999999999999988</v>
      </c>
      <c r="AA398" s="11">
        <f t="shared" si="1043"/>
        <v>0</v>
      </c>
      <c r="AB398" s="53">
        <f t="shared" si="1044"/>
        <v>0.21399644760083272</v>
      </c>
      <c r="AC398" s="61" t="s">
        <v>204</v>
      </c>
    </row>
    <row r="399" spans="1:46">
      <c r="A399" s="11">
        <v>399</v>
      </c>
      <c r="B399" s="69">
        <v>44595</v>
      </c>
      <c r="C399" s="70">
        <v>0.72222222222222221</v>
      </c>
      <c r="D399">
        <v>9</v>
      </c>
      <c r="E399">
        <v>13</v>
      </c>
      <c r="F399">
        <v>0</v>
      </c>
      <c r="G399">
        <v>7.4</v>
      </c>
      <c r="H399">
        <v>5.0000000000000001E-3</v>
      </c>
      <c r="I399">
        <v>1.6</v>
      </c>
      <c r="J399" t="s">
        <v>153</v>
      </c>
      <c r="K399">
        <v>1.9</v>
      </c>
      <c r="L399" t="s">
        <v>153</v>
      </c>
      <c r="M399" s="70">
        <v>0.71702546296296299</v>
      </c>
      <c r="N399">
        <v>2.2999999999999998</v>
      </c>
      <c r="O399" t="s">
        <v>159</v>
      </c>
      <c r="P399" s="70">
        <v>0.71868055555555566</v>
      </c>
      <c r="Q399">
        <v>1.6</v>
      </c>
      <c r="R399" t="s">
        <v>153</v>
      </c>
      <c r="S399">
        <v>0.2</v>
      </c>
      <c r="T399">
        <v>47.7</v>
      </c>
      <c r="U399">
        <v>16</v>
      </c>
      <c r="V399">
        <v>12148</v>
      </c>
      <c r="W399">
        <v>20</v>
      </c>
      <c r="X399">
        <v>0.54200000000000004</v>
      </c>
      <c r="Y399">
        <v>17.55</v>
      </c>
      <c r="Z399" s="11">
        <f t="shared" si="1042"/>
        <v>3</v>
      </c>
      <c r="AA399" s="11">
        <f t="shared" si="1043"/>
        <v>0</v>
      </c>
      <c r="AB399" s="53">
        <f t="shared" si="1044"/>
        <v>0.21399644760083272</v>
      </c>
      <c r="AC399" s="61" t="s">
        <v>204</v>
      </c>
    </row>
    <row r="400" spans="1:46">
      <c r="A400" s="11">
        <v>400</v>
      </c>
      <c r="B400" s="69">
        <v>44595</v>
      </c>
      <c r="C400" s="70">
        <v>0.72916666666666663</v>
      </c>
      <c r="D400">
        <v>8.5</v>
      </c>
      <c r="E400">
        <v>13</v>
      </c>
      <c r="F400">
        <v>0</v>
      </c>
      <c r="G400">
        <v>7.2</v>
      </c>
      <c r="H400">
        <v>1E-3</v>
      </c>
      <c r="I400">
        <v>1.8</v>
      </c>
      <c r="J400" t="s">
        <v>159</v>
      </c>
      <c r="K400">
        <v>1.8</v>
      </c>
      <c r="L400" t="s">
        <v>153</v>
      </c>
      <c r="M400" s="70">
        <v>0.72765046296296287</v>
      </c>
      <c r="N400">
        <v>2.7</v>
      </c>
      <c r="O400" t="s">
        <v>159</v>
      </c>
      <c r="P400" s="70">
        <v>0.7257986111111111</v>
      </c>
      <c r="Q400">
        <v>2.1</v>
      </c>
      <c r="R400" t="s">
        <v>159</v>
      </c>
      <c r="S400">
        <v>0.3</v>
      </c>
      <c r="T400">
        <v>47.4</v>
      </c>
      <c r="U400">
        <v>4</v>
      </c>
      <c r="V400">
        <v>5185</v>
      </c>
      <c r="W400">
        <v>9</v>
      </c>
      <c r="X400">
        <v>0.54200000000000004</v>
      </c>
      <c r="Y400">
        <v>17.559999999999999</v>
      </c>
      <c r="Z400" s="11">
        <f t="shared" si="1042"/>
        <v>0.60000000000000009</v>
      </c>
      <c r="AA400" s="11">
        <f t="shared" si="1043"/>
        <v>0</v>
      </c>
      <c r="AB400" s="53">
        <f t="shared" si="1044"/>
        <v>0.21399644760083272</v>
      </c>
      <c r="AC400" s="61" t="s">
        <v>204</v>
      </c>
    </row>
    <row r="401" spans="1:46">
      <c r="A401" s="11">
        <v>401</v>
      </c>
      <c r="B401" s="69">
        <v>44595</v>
      </c>
      <c r="C401" s="70">
        <v>0.73611111111111116</v>
      </c>
      <c r="D401">
        <v>8.1999999999999993</v>
      </c>
      <c r="E401">
        <v>13</v>
      </c>
      <c r="F401">
        <v>0</v>
      </c>
      <c r="G401">
        <v>7</v>
      </c>
      <c r="H401">
        <v>0</v>
      </c>
      <c r="I401">
        <v>1.7</v>
      </c>
      <c r="J401" t="s">
        <v>151</v>
      </c>
      <c r="K401">
        <v>1.8</v>
      </c>
      <c r="L401" t="s">
        <v>159</v>
      </c>
      <c r="M401" s="70">
        <v>0.73012731481481474</v>
      </c>
      <c r="N401">
        <v>2.5</v>
      </c>
      <c r="O401" t="s">
        <v>151</v>
      </c>
      <c r="P401" s="70">
        <v>0.73031250000000003</v>
      </c>
      <c r="Q401">
        <v>0.8</v>
      </c>
      <c r="R401" t="s">
        <v>159</v>
      </c>
      <c r="S401">
        <v>0.3</v>
      </c>
      <c r="T401">
        <v>48.8</v>
      </c>
      <c r="U401">
        <v>1</v>
      </c>
      <c r="V401">
        <v>1761</v>
      </c>
      <c r="W401">
        <v>3</v>
      </c>
      <c r="X401">
        <v>0.54200000000000004</v>
      </c>
      <c r="Y401">
        <v>17.55</v>
      </c>
      <c r="Z401" s="11">
        <f t="shared" si="1042"/>
        <v>0</v>
      </c>
      <c r="AA401" s="11">
        <f t="shared" si="1043"/>
        <v>0</v>
      </c>
      <c r="AB401" s="53">
        <f t="shared" si="1044"/>
        <v>0.21399644760083272</v>
      </c>
      <c r="AC401" s="61" t="s">
        <v>204</v>
      </c>
    </row>
    <row r="402" spans="1:46">
      <c r="A402" s="11">
        <v>402</v>
      </c>
      <c r="B402" s="69">
        <v>44595</v>
      </c>
      <c r="C402" s="70">
        <v>0.74305555555555547</v>
      </c>
      <c r="D402">
        <v>7.8</v>
      </c>
      <c r="E402">
        <v>13</v>
      </c>
      <c r="F402">
        <v>0</v>
      </c>
      <c r="G402">
        <v>6.9</v>
      </c>
      <c r="H402">
        <v>0</v>
      </c>
      <c r="I402">
        <v>1.5</v>
      </c>
      <c r="J402" t="s">
        <v>151</v>
      </c>
      <c r="K402">
        <v>1.7</v>
      </c>
      <c r="L402" t="s">
        <v>151</v>
      </c>
      <c r="M402" s="70">
        <v>0.73612268518518509</v>
      </c>
      <c r="N402">
        <v>2.5</v>
      </c>
      <c r="O402" t="s">
        <v>150</v>
      </c>
      <c r="P402" s="70">
        <v>0.74252314814814813</v>
      </c>
      <c r="Q402">
        <v>1.9</v>
      </c>
      <c r="R402" t="s">
        <v>151</v>
      </c>
      <c r="S402">
        <v>0.4</v>
      </c>
      <c r="T402">
        <v>48.9</v>
      </c>
      <c r="U402">
        <v>0</v>
      </c>
      <c r="V402">
        <v>460</v>
      </c>
      <c r="W402">
        <v>1</v>
      </c>
      <c r="X402">
        <v>0.54200000000000004</v>
      </c>
      <c r="Y402">
        <v>17.55</v>
      </c>
      <c r="Z402" s="11">
        <f t="shared" si="1042"/>
        <v>0</v>
      </c>
      <c r="AA402" s="11">
        <f t="shared" si="1043"/>
        <v>0</v>
      </c>
      <c r="AB402" s="53">
        <f t="shared" si="1044"/>
        <v>0.21399644760083272</v>
      </c>
      <c r="AC402" s="61" t="s">
        <v>204</v>
      </c>
    </row>
    <row r="403" spans="1:46">
      <c r="A403" s="11">
        <v>403</v>
      </c>
      <c r="B403" s="69">
        <v>44595</v>
      </c>
      <c r="C403" s="70">
        <v>0.75</v>
      </c>
      <c r="D403">
        <v>7.5</v>
      </c>
      <c r="E403">
        <v>13</v>
      </c>
      <c r="F403">
        <v>0</v>
      </c>
      <c r="G403">
        <v>6.7</v>
      </c>
      <c r="H403">
        <v>-1E-3</v>
      </c>
      <c r="I403">
        <v>1.9</v>
      </c>
      <c r="J403" t="s">
        <v>151</v>
      </c>
      <c r="K403">
        <v>1.9</v>
      </c>
      <c r="L403" t="s">
        <v>151</v>
      </c>
      <c r="M403" s="70">
        <v>0.74982638888888886</v>
      </c>
      <c r="N403">
        <v>2.7</v>
      </c>
      <c r="O403" t="s">
        <v>151</v>
      </c>
      <c r="P403" s="70">
        <v>0.74593750000000003</v>
      </c>
      <c r="Q403">
        <v>2.5</v>
      </c>
      <c r="R403" t="s">
        <v>151</v>
      </c>
      <c r="S403">
        <v>0.4</v>
      </c>
      <c r="T403">
        <v>50.4</v>
      </c>
      <c r="U403">
        <v>1</v>
      </c>
      <c r="V403">
        <v>120</v>
      </c>
      <c r="W403">
        <v>0</v>
      </c>
      <c r="X403">
        <v>0.54200000000000004</v>
      </c>
      <c r="Y403">
        <v>17.559999999999999</v>
      </c>
      <c r="Z403" s="11">
        <f t="shared" si="1042"/>
        <v>-0.60000000000000009</v>
      </c>
      <c r="AA403" s="11">
        <f t="shared" si="1043"/>
        <v>0</v>
      </c>
      <c r="AB403" s="53">
        <f t="shared" si="1044"/>
        <v>0.21399644760083272</v>
      </c>
      <c r="AC403" s="61" t="s">
        <v>204</v>
      </c>
      <c r="AE403" s="11">
        <f t="shared" ref="AE403" si="1061">SUM(F403:F408)</f>
        <v>0</v>
      </c>
      <c r="AF403" s="11">
        <f t="shared" ref="AF403" si="1062">AVERAGE(AB403:AB408)</f>
        <v>0.21399644760083272</v>
      </c>
      <c r="AG403" s="11">
        <f t="shared" ref="AG403" si="1063">AVERAGE(G403:G408)</f>
        <v>6.4666666666666677</v>
      </c>
      <c r="AH403" s="11" t="e">
        <f t="shared" ref="AH403" si="1064">AVERAGE(AC403:AC408)</f>
        <v>#DIV/0!</v>
      </c>
      <c r="AI403" s="11">
        <f t="shared" ref="AI403" si="1065">AVERAGE(T403:T408)</f>
        <v>50.766666666666659</v>
      </c>
      <c r="AJ403" s="11">
        <f t="shared" ref="AJ403" si="1066">SUMIF(H403:H408,"&gt;0",H403:H408)</f>
        <v>0</v>
      </c>
      <c r="AK403" s="17">
        <f t="shared" ref="AK403" si="1067">SUM(AA403:AA408)/60</f>
        <v>0</v>
      </c>
      <c r="AL403" s="17">
        <f t="shared" ref="AL403" si="1068">SUM(V403:V408)</f>
        <v>597</v>
      </c>
      <c r="AM403" s="17">
        <f t="shared" ref="AM403" si="1069">AVERAGE(W403:W408)</f>
        <v>0</v>
      </c>
      <c r="AN403" s="11">
        <f t="shared" ref="AN403" si="1070">AVERAGE(I403:I408)</f>
        <v>1.4166666666666667</v>
      </c>
      <c r="AO403" s="11">
        <f t="shared" ref="AO403" si="1071">MAX(K403:K408)</f>
        <v>2</v>
      </c>
      <c r="AP403" s="13" t="str">
        <f t="shared" ref="AP403" ca="1" si="1072">INDIRECT(ADDRESS(MATCH(AO403,K403:K408,0)+A403-1,12))</f>
        <v>SE</v>
      </c>
      <c r="AQ403" s="13">
        <f t="shared" ref="AQ403" ca="1" si="1073">INDIRECT(ADDRESS(MATCH(AO403,K403:K408,0)+A403-1,13))</f>
        <v>0.75159722222222225</v>
      </c>
      <c r="AR403" s="11">
        <f t="shared" ref="AR403" si="1074">MAX(N403:N408)</f>
        <v>2.7</v>
      </c>
      <c r="AS403" s="13" t="str">
        <f t="shared" ref="AS403" ca="1" si="1075">INDIRECT(ADDRESS(MATCH(AR403,N403:N408,0)+A403-1,15))</f>
        <v>SE</v>
      </c>
      <c r="AT403" s="13">
        <f t="shared" ref="AT403" ca="1" si="1076">INDIRECT(ADDRESS(MATCH(AR403,N403:N408,0)+A403-1,16))</f>
        <v>0.74593750000000003</v>
      </c>
    </row>
    <row r="404" spans="1:46">
      <c r="A404" s="11">
        <v>404</v>
      </c>
      <c r="B404" s="69">
        <v>44595</v>
      </c>
      <c r="C404" s="70">
        <v>0.75694444444444453</v>
      </c>
      <c r="D404">
        <v>7.2</v>
      </c>
      <c r="E404">
        <v>13</v>
      </c>
      <c r="F404">
        <v>0</v>
      </c>
      <c r="G404">
        <v>6.6</v>
      </c>
      <c r="H404">
        <v>0</v>
      </c>
      <c r="I404">
        <v>1.9</v>
      </c>
      <c r="J404" t="s">
        <v>151</v>
      </c>
      <c r="K404">
        <v>2</v>
      </c>
      <c r="L404" t="s">
        <v>151</v>
      </c>
      <c r="M404" s="70">
        <v>0.75159722222222225</v>
      </c>
      <c r="N404">
        <v>2.6</v>
      </c>
      <c r="O404" t="s">
        <v>151</v>
      </c>
      <c r="P404" s="70">
        <v>0.75645833333333334</v>
      </c>
      <c r="Q404">
        <v>1.9</v>
      </c>
      <c r="R404" t="s">
        <v>151</v>
      </c>
      <c r="S404">
        <v>0.3</v>
      </c>
      <c r="T404">
        <v>50.3</v>
      </c>
      <c r="U404">
        <v>1</v>
      </c>
      <c r="V404">
        <v>99</v>
      </c>
      <c r="W404">
        <v>0</v>
      </c>
      <c r="X404">
        <v>0.54200000000000004</v>
      </c>
      <c r="Y404">
        <v>17.55</v>
      </c>
      <c r="Z404" s="11">
        <f t="shared" si="1042"/>
        <v>0</v>
      </c>
      <c r="AA404" s="11">
        <f t="shared" si="1043"/>
        <v>0</v>
      </c>
      <c r="AB404" s="53">
        <f t="shared" si="1044"/>
        <v>0.21399644760083272</v>
      </c>
      <c r="AC404" s="61" t="s">
        <v>204</v>
      </c>
    </row>
    <row r="405" spans="1:46">
      <c r="A405" s="11">
        <v>405</v>
      </c>
      <c r="B405" s="69">
        <v>44595</v>
      </c>
      <c r="C405" s="70">
        <v>0.76388888888888884</v>
      </c>
      <c r="D405">
        <v>7</v>
      </c>
      <c r="E405">
        <v>13</v>
      </c>
      <c r="F405">
        <v>0</v>
      </c>
      <c r="G405">
        <v>6.5</v>
      </c>
      <c r="H405">
        <v>-1E-3</v>
      </c>
      <c r="I405">
        <v>1.4</v>
      </c>
      <c r="J405" t="s">
        <v>150</v>
      </c>
      <c r="K405">
        <v>1.9</v>
      </c>
      <c r="L405" t="s">
        <v>151</v>
      </c>
      <c r="M405" s="70">
        <v>0.75770833333333332</v>
      </c>
      <c r="N405">
        <v>2.5</v>
      </c>
      <c r="O405" t="s">
        <v>150</v>
      </c>
      <c r="P405" s="70">
        <v>0.7575115740740741</v>
      </c>
      <c r="Q405">
        <v>1.3</v>
      </c>
      <c r="R405" t="s">
        <v>150</v>
      </c>
      <c r="S405">
        <v>0.4</v>
      </c>
      <c r="T405">
        <v>50.6</v>
      </c>
      <c r="U405">
        <v>0</v>
      </c>
      <c r="V405">
        <v>100</v>
      </c>
      <c r="W405">
        <v>0</v>
      </c>
      <c r="X405">
        <v>0.54200000000000004</v>
      </c>
      <c r="Y405">
        <v>17.55</v>
      </c>
      <c r="Z405" s="11">
        <f t="shared" si="1042"/>
        <v>-0.60000000000000009</v>
      </c>
      <c r="AA405" s="11">
        <f t="shared" si="1043"/>
        <v>0</v>
      </c>
      <c r="AB405" s="53">
        <f t="shared" si="1044"/>
        <v>0.21399644760083272</v>
      </c>
      <c r="AC405" s="61" t="s">
        <v>204</v>
      </c>
    </row>
    <row r="406" spans="1:46">
      <c r="A406" s="11">
        <v>406</v>
      </c>
      <c r="B406" s="69">
        <v>44595</v>
      </c>
      <c r="C406" s="70">
        <v>0.77083333333333337</v>
      </c>
      <c r="D406">
        <v>6.8</v>
      </c>
      <c r="E406">
        <v>13</v>
      </c>
      <c r="F406">
        <v>0</v>
      </c>
      <c r="G406">
        <v>6.4</v>
      </c>
      <c r="H406">
        <v>0</v>
      </c>
      <c r="I406">
        <v>1.3</v>
      </c>
      <c r="J406" t="s">
        <v>150</v>
      </c>
      <c r="K406">
        <v>1.4</v>
      </c>
      <c r="L406" t="s">
        <v>150</v>
      </c>
      <c r="M406" s="70">
        <v>0.76390046296296299</v>
      </c>
      <c r="N406">
        <v>2.1</v>
      </c>
      <c r="O406" t="s">
        <v>150</v>
      </c>
      <c r="P406" s="70">
        <v>0.7677546296296297</v>
      </c>
      <c r="Q406">
        <v>1.9</v>
      </c>
      <c r="R406" t="s">
        <v>150</v>
      </c>
      <c r="S406">
        <v>0.3</v>
      </c>
      <c r="T406">
        <v>50.1</v>
      </c>
      <c r="U406">
        <v>0</v>
      </c>
      <c r="V406">
        <v>103</v>
      </c>
      <c r="W406">
        <v>0</v>
      </c>
      <c r="X406">
        <v>0.54200000000000004</v>
      </c>
      <c r="Y406">
        <v>17.559999999999999</v>
      </c>
      <c r="Z406" s="11">
        <f t="shared" si="1042"/>
        <v>0</v>
      </c>
      <c r="AA406" s="11">
        <f t="shared" si="1043"/>
        <v>0</v>
      </c>
      <c r="AB406" s="53">
        <f t="shared" si="1044"/>
        <v>0.21399644760083272</v>
      </c>
      <c r="AC406" s="61" t="s">
        <v>204</v>
      </c>
    </row>
    <row r="407" spans="1:46">
      <c r="A407" s="11">
        <v>407</v>
      </c>
      <c r="B407" s="69">
        <v>44595</v>
      </c>
      <c r="C407" s="70">
        <v>0.77777777777777779</v>
      </c>
      <c r="D407">
        <v>6.5</v>
      </c>
      <c r="E407">
        <v>13</v>
      </c>
      <c r="F407">
        <v>0</v>
      </c>
      <c r="G407">
        <v>6.4</v>
      </c>
      <c r="H407">
        <v>0</v>
      </c>
      <c r="I407">
        <v>1.6</v>
      </c>
      <c r="J407" t="s">
        <v>150</v>
      </c>
      <c r="K407">
        <v>1.6</v>
      </c>
      <c r="L407" t="s">
        <v>150</v>
      </c>
      <c r="M407" s="70">
        <v>0.77686342592592583</v>
      </c>
      <c r="N407">
        <v>2.1</v>
      </c>
      <c r="O407" t="s">
        <v>150</v>
      </c>
      <c r="P407" s="70">
        <v>0.7767708333333333</v>
      </c>
      <c r="Q407">
        <v>1</v>
      </c>
      <c r="R407" t="s">
        <v>150</v>
      </c>
      <c r="S407">
        <v>0.2</v>
      </c>
      <c r="T407">
        <v>49.5</v>
      </c>
      <c r="U407">
        <v>1</v>
      </c>
      <c r="V407">
        <v>94</v>
      </c>
      <c r="W407">
        <v>0</v>
      </c>
      <c r="X407">
        <v>0.54200000000000004</v>
      </c>
      <c r="Y407">
        <v>17.55</v>
      </c>
      <c r="Z407" s="11">
        <f t="shared" si="1042"/>
        <v>0</v>
      </c>
      <c r="AA407" s="11">
        <f t="shared" si="1043"/>
        <v>0</v>
      </c>
      <c r="AB407" s="53">
        <f t="shared" si="1044"/>
        <v>0.21399644760083272</v>
      </c>
      <c r="AC407" s="61" t="s">
        <v>204</v>
      </c>
    </row>
    <row r="408" spans="1:46">
      <c r="A408" s="11">
        <v>408</v>
      </c>
      <c r="B408" s="69">
        <v>44595</v>
      </c>
      <c r="C408" s="70">
        <v>0.78472222222222221</v>
      </c>
      <c r="D408">
        <v>6.4</v>
      </c>
      <c r="E408">
        <v>12.9</v>
      </c>
      <c r="F408">
        <v>0</v>
      </c>
      <c r="G408">
        <v>6.2</v>
      </c>
      <c r="H408">
        <v>-1E-3</v>
      </c>
      <c r="I408">
        <v>0.4</v>
      </c>
      <c r="J408" t="s">
        <v>160</v>
      </c>
      <c r="K408">
        <v>1.6</v>
      </c>
      <c r="L408" t="s">
        <v>150</v>
      </c>
      <c r="M408" s="70">
        <v>0.77778935185185183</v>
      </c>
      <c r="N408">
        <v>1.7</v>
      </c>
      <c r="O408" t="s">
        <v>150</v>
      </c>
      <c r="P408" s="70">
        <v>0.7780555555555555</v>
      </c>
      <c r="Q408">
        <v>0</v>
      </c>
      <c r="R408" t="s">
        <v>155</v>
      </c>
      <c r="S408">
        <v>0.5</v>
      </c>
      <c r="T408">
        <v>53.7</v>
      </c>
      <c r="U408">
        <v>0</v>
      </c>
      <c r="V408">
        <v>81</v>
      </c>
      <c r="W408">
        <v>0</v>
      </c>
      <c r="X408">
        <v>0.54200000000000004</v>
      </c>
      <c r="Y408">
        <v>17.54</v>
      </c>
      <c r="Z408" s="11">
        <f t="shared" si="1042"/>
        <v>-0.60000000000000009</v>
      </c>
      <c r="AA408" s="11">
        <f t="shared" si="1043"/>
        <v>0</v>
      </c>
      <c r="AB408" s="53">
        <f t="shared" si="1044"/>
        <v>0.21399644760083272</v>
      </c>
      <c r="AC408" s="61" t="s">
        <v>204</v>
      </c>
    </row>
    <row r="409" spans="1:46">
      <c r="A409" s="11">
        <v>409</v>
      </c>
      <c r="B409" s="69">
        <v>44595</v>
      </c>
      <c r="C409" s="70">
        <v>0.79166666666666663</v>
      </c>
      <c r="D409">
        <v>6.1</v>
      </c>
      <c r="E409">
        <v>12.9</v>
      </c>
      <c r="F409">
        <v>0</v>
      </c>
      <c r="G409">
        <v>5.9</v>
      </c>
      <c r="H409">
        <v>-1E-3</v>
      </c>
      <c r="I409">
        <v>0.4</v>
      </c>
      <c r="J409" t="s">
        <v>151</v>
      </c>
      <c r="K409">
        <v>0.4</v>
      </c>
      <c r="L409" t="s">
        <v>151</v>
      </c>
      <c r="M409" s="70">
        <v>0.79166666666666663</v>
      </c>
      <c r="N409">
        <v>1.3</v>
      </c>
      <c r="O409" t="s">
        <v>151</v>
      </c>
      <c r="P409" s="70">
        <v>0.78886574074074067</v>
      </c>
      <c r="Q409">
        <v>0</v>
      </c>
      <c r="R409" t="s">
        <v>151</v>
      </c>
      <c r="S409">
        <v>0.3</v>
      </c>
      <c r="T409">
        <v>53.9</v>
      </c>
      <c r="U409">
        <v>0</v>
      </c>
      <c r="V409">
        <v>85</v>
      </c>
      <c r="W409">
        <v>0</v>
      </c>
      <c r="X409">
        <v>0.54200000000000004</v>
      </c>
      <c r="Y409">
        <v>17.55</v>
      </c>
      <c r="Z409" s="11">
        <f t="shared" si="1042"/>
        <v>-0.60000000000000009</v>
      </c>
      <c r="AA409" s="11">
        <f t="shared" si="1043"/>
        <v>0</v>
      </c>
      <c r="AB409" s="53">
        <f t="shared" si="1044"/>
        <v>0.21399644760083272</v>
      </c>
      <c r="AC409" s="61" t="s">
        <v>204</v>
      </c>
      <c r="AE409" s="11">
        <f t="shared" ref="AE409" si="1077">SUM(F409:F414)</f>
        <v>0</v>
      </c>
      <c r="AF409" s="11">
        <f t="shared" ref="AF409" si="1078">AVERAGE(AB409:AB414)</f>
        <v>0.21373795030289103</v>
      </c>
      <c r="AG409" s="11">
        <f t="shared" ref="AG409" si="1079">AVERAGE(G409:G414)</f>
        <v>5.3666666666666671</v>
      </c>
      <c r="AH409" s="11" t="e">
        <f t="shared" ref="AH409" si="1080">AVERAGE(AC409:AC414)</f>
        <v>#DIV/0!</v>
      </c>
      <c r="AI409" s="11">
        <f t="shared" ref="AI409" si="1081">AVERAGE(T409:T414)</f>
        <v>57.666666666666664</v>
      </c>
      <c r="AJ409" s="11">
        <f t="shared" ref="AJ409" si="1082">SUMIF(H409:H414,"&gt;0",H409:H414)</f>
        <v>0</v>
      </c>
      <c r="AK409" s="17">
        <f t="shared" ref="AK409" si="1083">SUM(AA409:AA414)/60</f>
        <v>0</v>
      </c>
      <c r="AL409" s="17">
        <f t="shared" ref="AL409" si="1084">SUM(V409:V414)</f>
        <v>493</v>
      </c>
      <c r="AM409" s="17">
        <f t="shared" ref="AM409" si="1085">AVERAGE(W409:W414)</f>
        <v>0</v>
      </c>
      <c r="AN409" s="11">
        <f t="shared" ref="AN409" si="1086">AVERAGE(I409:I414)</f>
        <v>0.36666666666666664</v>
      </c>
      <c r="AO409" s="11">
        <f t="shared" ref="AO409" si="1087">MAX(K409:K414)</f>
        <v>1</v>
      </c>
      <c r="AP409" s="13" t="str">
        <f t="shared" ref="AP409" ca="1" si="1088">INDIRECT(ADDRESS(MATCH(AO409,K409:K414,0)+A409-1,12))</f>
        <v>SSW</v>
      </c>
      <c r="AQ409" s="13">
        <f t="shared" ref="AQ409" ca="1" si="1089">INDIRECT(ADDRESS(MATCH(AO409,K409:K414,0)+A409-1,13))</f>
        <v>0.82565972222222228</v>
      </c>
      <c r="AR409" s="11">
        <f t="shared" ref="AR409" si="1090">MAX(N409:N414)</f>
        <v>2.1</v>
      </c>
      <c r="AS409" s="13" t="str">
        <f t="shared" ref="AS409" ca="1" si="1091">INDIRECT(ADDRESS(MATCH(AR409,N409:N414,0)+A409-1,15))</f>
        <v>SSE</v>
      </c>
      <c r="AT409" s="13">
        <f t="shared" ref="AT409" ca="1" si="1092">INDIRECT(ADDRESS(MATCH(AR409,N409:N414,0)+A409-1,16))</f>
        <v>0.82474537037037043</v>
      </c>
    </row>
    <row r="410" spans="1:46">
      <c r="A410" s="11">
        <v>410</v>
      </c>
      <c r="B410" s="69">
        <v>44595</v>
      </c>
      <c r="C410" s="70">
        <v>0.79861111111111116</v>
      </c>
      <c r="D410">
        <v>5.9</v>
      </c>
      <c r="E410">
        <v>12.9</v>
      </c>
      <c r="F410">
        <v>0</v>
      </c>
      <c r="G410">
        <v>5.6</v>
      </c>
      <c r="H410">
        <v>-1E-3</v>
      </c>
      <c r="I410">
        <v>0.1</v>
      </c>
      <c r="J410" t="s">
        <v>162</v>
      </c>
      <c r="K410">
        <v>0.4</v>
      </c>
      <c r="L410" t="s">
        <v>151</v>
      </c>
      <c r="M410" s="70">
        <v>0.79405092592592597</v>
      </c>
      <c r="N410">
        <v>0.6</v>
      </c>
      <c r="O410" t="s">
        <v>157</v>
      </c>
      <c r="P410" s="70">
        <v>0.79335648148148152</v>
      </c>
      <c r="Q410">
        <v>0</v>
      </c>
      <c r="R410" t="s">
        <v>162</v>
      </c>
      <c r="S410">
        <v>0.2</v>
      </c>
      <c r="T410">
        <v>56.1</v>
      </c>
      <c r="U410">
        <v>0</v>
      </c>
      <c r="V410">
        <v>79</v>
      </c>
      <c r="W410">
        <v>0</v>
      </c>
      <c r="X410">
        <v>0.54200000000000004</v>
      </c>
      <c r="Y410">
        <v>17.55</v>
      </c>
      <c r="Z410" s="11">
        <f t="shared" si="1042"/>
        <v>-0.60000000000000009</v>
      </c>
      <c r="AA410" s="11">
        <f t="shared" si="1043"/>
        <v>0</v>
      </c>
      <c r="AB410" s="53">
        <f t="shared" si="1044"/>
        <v>0.21399644760083272</v>
      </c>
      <c r="AC410" s="61" t="s">
        <v>204</v>
      </c>
    </row>
    <row r="411" spans="1:46">
      <c r="A411" s="11">
        <v>411</v>
      </c>
      <c r="B411" s="69">
        <v>44595</v>
      </c>
      <c r="C411" s="70">
        <v>0.80555555555555547</v>
      </c>
      <c r="D411">
        <v>5.6</v>
      </c>
      <c r="E411">
        <v>12.9</v>
      </c>
      <c r="F411">
        <v>0</v>
      </c>
      <c r="G411">
        <v>5.3</v>
      </c>
      <c r="H411">
        <v>-1E-3</v>
      </c>
      <c r="I411">
        <v>0.1</v>
      </c>
      <c r="J411" t="s">
        <v>160</v>
      </c>
      <c r="K411">
        <v>0.1</v>
      </c>
      <c r="L411" t="s">
        <v>160</v>
      </c>
      <c r="M411" s="70">
        <v>0.80555555555555547</v>
      </c>
      <c r="N411">
        <v>0.8</v>
      </c>
      <c r="O411" t="s">
        <v>151</v>
      </c>
      <c r="P411" s="70">
        <v>0.80324074074074081</v>
      </c>
      <c r="Q411">
        <v>0.3</v>
      </c>
      <c r="R411" t="s">
        <v>161</v>
      </c>
      <c r="S411">
        <v>0.2</v>
      </c>
      <c r="T411">
        <v>58.5</v>
      </c>
      <c r="U411">
        <v>0</v>
      </c>
      <c r="V411">
        <v>72</v>
      </c>
      <c r="W411">
        <v>0</v>
      </c>
      <c r="X411">
        <v>0.54200000000000004</v>
      </c>
      <c r="Y411">
        <v>17.54</v>
      </c>
      <c r="Z411" s="11">
        <f t="shared" si="1042"/>
        <v>-0.60000000000000009</v>
      </c>
      <c r="AA411" s="11">
        <f t="shared" si="1043"/>
        <v>0</v>
      </c>
      <c r="AB411" s="53">
        <f t="shared" si="1044"/>
        <v>0.21399644760083272</v>
      </c>
      <c r="AC411" s="61" t="s">
        <v>204</v>
      </c>
    </row>
    <row r="412" spans="1:46">
      <c r="A412" s="11">
        <v>412</v>
      </c>
      <c r="B412" s="69">
        <v>44595</v>
      </c>
      <c r="C412" s="70">
        <v>0.8125</v>
      </c>
      <c r="D412">
        <v>5.3</v>
      </c>
      <c r="E412">
        <v>12.9</v>
      </c>
      <c r="F412">
        <v>0</v>
      </c>
      <c r="G412">
        <v>5.2</v>
      </c>
      <c r="H412">
        <v>0</v>
      </c>
      <c r="I412">
        <v>0.3</v>
      </c>
      <c r="J412" t="s">
        <v>153</v>
      </c>
      <c r="K412">
        <v>0.3</v>
      </c>
      <c r="L412" t="s">
        <v>153</v>
      </c>
      <c r="M412" s="70">
        <v>0.8125</v>
      </c>
      <c r="N412">
        <v>1</v>
      </c>
      <c r="O412" t="s">
        <v>149</v>
      </c>
      <c r="P412" s="70">
        <v>0.81230324074074067</v>
      </c>
      <c r="Q412">
        <v>0.8</v>
      </c>
      <c r="R412" t="s">
        <v>162</v>
      </c>
      <c r="S412">
        <v>0.3</v>
      </c>
      <c r="T412">
        <v>59.2</v>
      </c>
      <c r="U412">
        <v>0</v>
      </c>
      <c r="V412">
        <v>80</v>
      </c>
      <c r="W412">
        <v>0</v>
      </c>
      <c r="X412">
        <v>0.54100000000000004</v>
      </c>
      <c r="Y412">
        <v>17.559999999999999</v>
      </c>
      <c r="Z412" s="11">
        <f t="shared" si="1042"/>
        <v>0</v>
      </c>
      <c r="AA412" s="11">
        <f t="shared" si="1043"/>
        <v>0</v>
      </c>
      <c r="AB412" s="53">
        <f t="shared" si="1044"/>
        <v>0.21347945300494933</v>
      </c>
      <c r="AC412" s="61" t="s">
        <v>204</v>
      </c>
    </row>
    <row r="413" spans="1:46">
      <c r="A413" s="11">
        <v>413</v>
      </c>
      <c r="B413" s="69">
        <v>44595</v>
      </c>
      <c r="C413" s="70">
        <v>0.81944444444444453</v>
      </c>
      <c r="D413">
        <v>5.0999999999999996</v>
      </c>
      <c r="E413">
        <v>12.9</v>
      </c>
      <c r="F413">
        <v>0</v>
      </c>
      <c r="G413">
        <v>5.0999999999999996</v>
      </c>
      <c r="H413">
        <v>0</v>
      </c>
      <c r="I413">
        <v>0.4</v>
      </c>
      <c r="J413" t="s">
        <v>157</v>
      </c>
      <c r="K413">
        <v>0.4</v>
      </c>
      <c r="L413" t="s">
        <v>162</v>
      </c>
      <c r="M413" s="70">
        <v>0.81833333333333336</v>
      </c>
      <c r="N413">
        <v>1.1000000000000001</v>
      </c>
      <c r="O413" t="s">
        <v>149</v>
      </c>
      <c r="P413" s="70">
        <v>0.81297453703703704</v>
      </c>
      <c r="Q413">
        <v>1</v>
      </c>
      <c r="R413" t="s">
        <v>153</v>
      </c>
      <c r="S413">
        <v>0.3</v>
      </c>
      <c r="T413">
        <v>58.7</v>
      </c>
      <c r="U413">
        <v>0</v>
      </c>
      <c r="V413">
        <v>84</v>
      </c>
      <c r="W413">
        <v>0</v>
      </c>
      <c r="X413">
        <v>0.54100000000000004</v>
      </c>
      <c r="Y413">
        <v>17.57</v>
      </c>
      <c r="Z413" s="11">
        <f t="shared" si="1042"/>
        <v>0</v>
      </c>
      <c r="AA413" s="11">
        <f t="shared" si="1043"/>
        <v>0</v>
      </c>
      <c r="AB413" s="53">
        <f t="shared" si="1044"/>
        <v>0.21347945300494933</v>
      </c>
      <c r="AC413" s="61" t="s">
        <v>204</v>
      </c>
    </row>
    <row r="414" spans="1:46">
      <c r="A414" s="11">
        <v>414</v>
      </c>
      <c r="B414" s="69">
        <v>44595</v>
      </c>
      <c r="C414" s="70">
        <v>0.82638888888888884</v>
      </c>
      <c r="D414">
        <v>4.9000000000000004</v>
      </c>
      <c r="E414">
        <v>12.9</v>
      </c>
      <c r="F414">
        <v>0</v>
      </c>
      <c r="G414">
        <v>5.0999999999999996</v>
      </c>
      <c r="H414">
        <v>0</v>
      </c>
      <c r="I414">
        <v>0.9</v>
      </c>
      <c r="J414" t="s">
        <v>156</v>
      </c>
      <c r="K414">
        <v>1</v>
      </c>
      <c r="L414" t="s">
        <v>156</v>
      </c>
      <c r="M414" s="70">
        <v>0.82565972222222228</v>
      </c>
      <c r="N414">
        <v>2.1</v>
      </c>
      <c r="O414" t="s">
        <v>159</v>
      </c>
      <c r="P414" s="70">
        <v>0.82474537037037043</v>
      </c>
      <c r="Q414">
        <v>0.6</v>
      </c>
      <c r="R414" t="s">
        <v>159</v>
      </c>
      <c r="S414">
        <v>0.4</v>
      </c>
      <c r="T414">
        <v>59.6</v>
      </c>
      <c r="U414">
        <v>0</v>
      </c>
      <c r="V414">
        <v>93</v>
      </c>
      <c r="W414">
        <v>0</v>
      </c>
      <c r="X414">
        <v>0.54100000000000004</v>
      </c>
      <c r="Y414">
        <v>17.55</v>
      </c>
      <c r="Z414" s="11">
        <f t="shared" si="1042"/>
        <v>0</v>
      </c>
      <c r="AA414" s="11">
        <f t="shared" si="1043"/>
        <v>0</v>
      </c>
      <c r="AB414" s="53">
        <f t="shared" si="1044"/>
        <v>0.21347945300494933</v>
      </c>
      <c r="AC414" s="61" t="s">
        <v>204</v>
      </c>
    </row>
    <row r="415" spans="1:46">
      <c r="A415" s="11">
        <v>415</v>
      </c>
      <c r="B415" s="69">
        <v>44595</v>
      </c>
      <c r="C415" s="70">
        <v>0.83333333333333337</v>
      </c>
      <c r="D415">
        <v>4.8</v>
      </c>
      <c r="E415">
        <v>12.9</v>
      </c>
      <c r="F415">
        <v>0</v>
      </c>
      <c r="G415">
        <v>5.0999999999999996</v>
      </c>
      <c r="H415">
        <v>0</v>
      </c>
      <c r="I415">
        <v>0.6</v>
      </c>
      <c r="J415" t="s">
        <v>153</v>
      </c>
      <c r="K415">
        <v>0.9</v>
      </c>
      <c r="L415" t="s">
        <v>156</v>
      </c>
      <c r="M415" s="70">
        <v>0.82640046296296299</v>
      </c>
      <c r="N415">
        <v>1.6</v>
      </c>
      <c r="O415" t="s">
        <v>158</v>
      </c>
      <c r="P415" s="70">
        <v>0.83002314814814815</v>
      </c>
      <c r="Q415">
        <v>0.8</v>
      </c>
      <c r="R415" t="s">
        <v>147</v>
      </c>
      <c r="S415">
        <v>0.3</v>
      </c>
      <c r="T415">
        <v>59.3</v>
      </c>
      <c r="U415">
        <v>0</v>
      </c>
      <c r="V415">
        <v>93</v>
      </c>
      <c r="W415">
        <v>0</v>
      </c>
      <c r="X415">
        <v>0.54100000000000004</v>
      </c>
      <c r="Y415">
        <v>17.579999999999998</v>
      </c>
      <c r="Z415" s="11">
        <f t="shared" si="1042"/>
        <v>0</v>
      </c>
      <c r="AA415" s="11">
        <f t="shared" si="1043"/>
        <v>0</v>
      </c>
      <c r="AB415" s="53">
        <f t="shared" si="1044"/>
        <v>0.21347945300494933</v>
      </c>
      <c r="AC415" s="61" t="s">
        <v>204</v>
      </c>
      <c r="AE415" s="11">
        <f t="shared" ref="AE415" si="1093">SUM(F415:F420)</f>
        <v>0</v>
      </c>
      <c r="AF415" s="11">
        <f t="shared" ref="AF415" si="1094">AVERAGE(AB415:AB420)</f>
        <v>0.21347945300494933</v>
      </c>
      <c r="AG415" s="11">
        <f t="shared" ref="AG415" si="1095">AVERAGE(G415:G420)</f>
        <v>5.3666666666666663</v>
      </c>
      <c r="AH415" s="11" t="e">
        <f t="shared" ref="AH415" si="1096">AVERAGE(AC415:AC420)</f>
        <v>#DIV/0!</v>
      </c>
      <c r="AI415" s="11">
        <f t="shared" ref="AI415" si="1097">AVERAGE(T415:T420)</f>
        <v>55.233333333333341</v>
      </c>
      <c r="AJ415" s="11">
        <f t="shared" ref="AJ415" si="1098">SUMIF(H415:H420,"&gt;0",H415:H420)</f>
        <v>0</v>
      </c>
      <c r="AK415" s="17">
        <f t="shared" ref="AK415" si="1099">SUM(AA415:AA420)/60</f>
        <v>0</v>
      </c>
      <c r="AL415" s="17">
        <f t="shared" ref="AL415" si="1100">SUM(V415:V420)</f>
        <v>507</v>
      </c>
      <c r="AM415" s="17">
        <f t="shared" ref="AM415" si="1101">AVERAGE(W415:W420)</f>
        <v>0</v>
      </c>
      <c r="AN415" s="11">
        <f t="shared" ref="AN415" si="1102">AVERAGE(I415:I420)</f>
        <v>1.4333333333333333</v>
      </c>
      <c r="AO415" s="11">
        <f t="shared" ref="AO415" si="1103">MAX(K415:K420)</f>
        <v>2</v>
      </c>
      <c r="AP415" s="13" t="str">
        <f t="shared" ref="AP415" ca="1" si="1104">INDIRECT(ADDRESS(MATCH(AO415,K415:K420,0)+A415-1,12))</f>
        <v>E</v>
      </c>
      <c r="AQ415" s="13">
        <f t="shared" ref="AQ415" ca="1" si="1105">INDIRECT(ADDRESS(MATCH(AO415,K415:K420,0)+A415-1,13))</f>
        <v>0.85770833333333341</v>
      </c>
      <c r="AR415" s="11">
        <f t="shared" ref="AR415" si="1106">MAX(N415:N420)</f>
        <v>3.9</v>
      </c>
      <c r="AS415" s="13" t="str">
        <f t="shared" ref="AS415" ca="1" si="1107">INDIRECT(ADDRESS(MATCH(AR415,N415:N420,0)+A415-1,15))</f>
        <v>NE</v>
      </c>
      <c r="AT415" s="13">
        <f t="shared" ref="AT415" ca="1" si="1108">INDIRECT(ADDRESS(MATCH(AR415,N415:N420,0)+A415-1,16))</f>
        <v>0.83585648148148151</v>
      </c>
    </row>
    <row r="416" spans="1:46">
      <c r="A416" s="11">
        <v>416</v>
      </c>
      <c r="B416" s="69">
        <v>44595</v>
      </c>
      <c r="C416" s="70">
        <v>0.84027777777777779</v>
      </c>
      <c r="D416">
        <v>4.7</v>
      </c>
      <c r="E416">
        <v>12.9</v>
      </c>
      <c r="F416">
        <v>0</v>
      </c>
      <c r="G416">
        <v>5</v>
      </c>
      <c r="H416">
        <v>0</v>
      </c>
      <c r="I416">
        <v>1.6</v>
      </c>
      <c r="J416" t="s">
        <v>147</v>
      </c>
      <c r="K416">
        <v>1.6</v>
      </c>
      <c r="L416" t="s">
        <v>147</v>
      </c>
      <c r="M416" s="70">
        <v>0.84023148148148152</v>
      </c>
      <c r="N416">
        <v>3.9</v>
      </c>
      <c r="O416" t="s">
        <v>147</v>
      </c>
      <c r="P416" s="70">
        <v>0.83585648148148151</v>
      </c>
      <c r="Q416">
        <v>0.5</v>
      </c>
      <c r="R416" t="s">
        <v>150</v>
      </c>
      <c r="S416">
        <v>0.7</v>
      </c>
      <c r="T416">
        <v>58.2</v>
      </c>
      <c r="U416">
        <v>0</v>
      </c>
      <c r="V416">
        <v>72</v>
      </c>
      <c r="W416">
        <v>0</v>
      </c>
      <c r="X416">
        <v>0.54100000000000004</v>
      </c>
      <c r="Y416">
        <v>17.59</v>
      </c>
      <c r="Z416" s="11">
        <f t="shared" si="1042"/>
        <v>0</v>
      </c>
      <c r="AA416" s="11">
        <f t="shared" si="1043"/>
        <v>0</v>
      </c>
      <c r="AB416" s="53">
        <f t="shared" si="1044"/>
        <v>0.21347945300494933</v>
      </c>
      <c r="AC416" s="61" t="s">
        <v>204</v>
      </c>
    </row>
    <row r="417" spans="1:46">
      <c r="A417" s="11">
        <v>417</v>
      </c>
      <c r="B417" s="69">
        <v>44595</v>
      </c>
      <c r="C417" s="70">
        <v>0.84722222222222221</v>
      </c>
      <c r="D417">
        <v>4.5999999999999996</v>
      </c>
      <c r="E417">
        <v>12.9</v>
      </c>
      <c r="F417">
        <v>0</v>
      </c>
      <c r="G417">
        <v>5.2</v>
      </c>
      <c r="H417">
        <v>0</v>
      </c>
      <c r="I417">
        <v>1.2</v>
      </c>
      <c r="J417" t="s">
        <v>148</v>
      </c>
      <c r="K417">
        <v>1.6</v>
      </c>
      <c r="L417" t="s">
        <v>148</v>
      </c>
      <c r="M417" s="70">
        <v>0.84109953703703699</v>
      </c>
      <c r="N417">
        <v>2.8</v>
      </c>
      <c r="O417" t="s">
        <v>148</v>
      </c>
      <c r="P417" s="70">
        <v>0.84707175925925926</v>
      </c>
      <c r="Q417">
        <v>1.6</v>
      </c>
      <c r="R417" t="s">
        <v>149</v>
      </c>
      <c r="S417">
        <v>0.4</v>
      </c>
      <c r="T417">
        <v>55.7</v>
      </c>
      <c r="U417">
        <v>0</v>
      </c>
      <c r="V417">
        <v>80</v>
      </c>
      <c r="W417">
        <v>0</v>
      </c>
      <c r="X417">
        <v>0.54100000000000004</v>
      </c>
      <c r="Y417">
        <v>17.57</v>
      </c>
      <c r="Z417" s="11">
        <f t="shared" si="1042"/>
        <v>0</v>
      </c>
      <c r="AA417" s="11">
        <f t="shared" si="1043"/>
        <v>0</v>
      </c>
      <c r="AB417" s="53">
        <f t="shared" si="1044"/>
        <v>0.21347945300494933</v>
      </c>
      <c r="AC417" s="61" t="s">
        <v>204</v>
      </c>
    </row>
    <row r="418" spans="1:46">
      <c r="A418" s="11">
        <v>418</v>
      </c>
      <c r="B418" s="69">
        <v>44595</v>
      </c>
      <c r="C418" s="70">
        <v>0.85416666666666663</v>
      </c>
      <c r="D418">
        <v>4.7</v>
      </c>
      <c r="E418">
        <v>12.9</v>
      </c>
      <c r="F418">
        <v>0</v>
      </c>
      <c r="G418">
        <v>5.5</v>
      </c>
      <c r="H418">
        <v>0</v>
      </c>
      <c r="I418">
        <v>1.8</v>
      </c>
      <c r="J418" t="s">
        <v>152</v>
      </c>
      <c r="K418">
        <v>1.8</v>
      </c>
      <c r="L418" t="s">
        <v>152</v>
      </c>
      <c r="M418" s="70">
        <v>0.85373842592592597</v>
      </c>
      <c r="N418">
        <v>3.1</v>
      </c>
      <c r="O418" t="s">
        <v>152</v>
      </c>
      <c r="P418" s="70">
        <v>0.85276620370370371</v>
      </c>
      <c r="Q418">
        <v>1.9</v>
      </c>
      <c r="R418" t="s">
        <v>148</v>
      </c>
      <c r="S418">
        <v>0.5</v>
      </c>
      <c r="T418">
        <v>54.8</v>
      </c>
      <c r="U418">
        <v>0</v>
      </c>
      <c r="V418">
        <v>86</v>
      </c>
      <c r="W418">
        <v>0</v>
      </c>
      <c r="X418">
        <v>0.54100000000000004</v>
      </c>
      <c r="Y418">
        <v>17.59</v>
      </c>
      <c r="Z418" s="11">
        <f t="shared" si="1042"/>
        <v>0</v>
      </c>
      <c r="AA418" s="11">
        <f t="shared" si="1043"/>
        <v>0</v>
      </c>
      <c r="AB418" s="53">
        <f t="shared" si="1044"/>
        <v>0.21347945300494933</v>
      </c>
      <c r="AC418" s="61" t="s">
        <v>204</v>
      </c>
    </row>
    <row r="419" spans="1:46">
      <c r="A419" s="11">
        <v>419</v>
      </c>
      <c r="B419" s="69">
        <v>44595</v>
      </c>
      <c r="C419" s="70">
        <v>0.86111111111111116</v>
      </c>
      <c r="D419">
        <v>4.7</v>
      </c>
      <c r="E419">
        <v>12.9</v>
      </c>
      <c r="F419">
        <v>0</v>
      </c>
      <c r="G419">
        <v>5.6</v>
      </c>
      <c r="H419">
        <v>0</v>
      </c>
      <c r="I419">
        <v>1.8</v>
      </c>
      <c r="J419" t="s">
        <v>152</v>
      </c>
      <c r="K419">
        <v>2</v>
      </c>
      <c r="L419" t="s">
        <v>152</v>
      </c>
      <c r="M419" s="70">
        <v>0.85770833333333341</v>
      </c>
      <c r="N419">
        <v>2.9</v>
      </c>
      <c r="O419" t="s">
        <v>152</v>
      </c>
      <c r="P419" s="70">
        <v>0.85440972222222233</v>
      </c>
      <c r="Q419">
        <v>1.7</v>
      </c>
      <c r="R419" t="s">
        <v>152</v>
      </c>
      <c r="S419">
        <v>0.5</v>
      </c>
      <c r="T419">
        <v>52.6</v>
      </c>
      <c r="U419">
        <v>0</v>
      </c>
      <c r="V419">
        <v>97</v>
      </c>
      <c r="W419">
        <v>0</v>
      </c>
      <c r="X419">
        <v>0.54100000000000004</v>
      </c>
      <c r="Y419">
        <v>17.600000000000001</v>
      </c>
      <c r="Z419" s="11">
        <f t="shared" si="1042"/>
        <v>0</v>
      </c>
      <c r="AA419" s="11">
        <f t="shared" si="1043"/>
        <v>0</v>
      </c>
      <c r="AB419" s="53">
        <f t="shared" si="1044"/>
        <v>0.21347945300494933</v>
      </c>
      <c r="AC419" s="61" t="s">
        <v>204</v>
      </c>
    </row>
    <row r="420" spans="1:46">
      <c r="A420" s="11">
        <v>420</v>
      </c>
      <c r="B420" s="69">
        <v>44595</v>
      </c>
      <c r="C420" s="70">
        <v>0.86805555555555547</v>
      </c>
      <c r="D420">
        <v>4.8</v>
      </c>
      <c r="E420">
        <v>12.9</v>
      </c>
      <c r="F420">
        <v>0</v>
      </c>
      <c r="G420">
        <v>5.8</v>
      </c>
      <c r="H420">
        <v>0</v>
      </c>
      <c r="I420">
        <v>1.6</v>
      </c>
      <c r="J420" t="s">
        <v>152</v>
      </c>
      <c r="K420">
        <v>1.8</v>
      </c>
      <c r="L420" t="s">
        <v>152</v>
      </c>
      <c r="M420" s="70">
        <v>0.86119212962962965</v>
      </c>
      <c r="N420">
        <v>2.8</v>
      </c>
      <c r="O420" t="s">
        <v>148</v>
      </c>
      <c r="P420" s="70">
        <v>0.8677893518518518</v>
      </c>
      <c r="Q420">
        <v>1.8</v>
      </c>
      <c r="R420" t="s">
        <v>148</v>
      </c>
      <c r="S420">
        <v>0.5</v>
      </c>
      <c r="T420">
        <v>50.8</v>
      </c>
      <c r="U420">
        <v>0</v>
      </c>
      <c r="V420">
        <v>79</v>
      </c>
      <c r="W420">
        <v>0</v>
      </c>
      <c r="X420">
        <v>0.54100000000000004</v>
      </c>
      <c r="Y420">
        <v>17.59</v>
      </c>
      <c r="Z420" s="11">
        <f t="shared" si="1042"/>
        <v>0</v>
      </c>
      <c r="AA420" s="11">
        <f t="shared" si="1043"/>
        <v>0</v>
      </c>
      <c r="AB420" s="53">
        <f t="shared" si="1044"/>
        <v>0.21347945300494933</v>
      </c>
      <c r="AC420" s="61" t="s">
        <v>204</v>
      </c>
    </row>
    <row r="421" spans="1:46">
      <c r="A421" s="11">
        <v>421</v>
      </c>
      <c r="B421" s="69">
        <v>44595</v>
      </c>
      <c r="C421" s="70">
        <v>0.875</v>
      </c>
      <c r="D421">
        <v>4.9000000000000004</v>
      </c>
      <c r="E421">
        <v>12.9</v>
      </c>
      <c r="F421">
        <v>0</v>
      </c>
      <c r="G421">
        <v>5.8</v>
      </c>
      <c r="H421">
        <v>0</v>
      </c>
      <c r="I421">
        <v>2</v>
      </c>
      <c r="J421" t="s">
        <v>152</v>
      </c>
      <c r="K421">
        <v>2</v>
      </c>
      <c r="L421" t="s">
        <v>152</v>
      </c>
      <c r="M421" s="70">
        <v>0.875</v>
      </c>
      <c r="N421">
        <v>3.5</v>
      </c>
      <c r="O421" t="s">
        <v>148</v>
      </c>
      <c r="P421" s="70">
        <v>0.87444444444444447</v>
      </c>
      <c r="Q421">
        <v>2.4</v>
      </c>
      <c r="R421" t="s">
        <v>152</v>
      </c>
      <c r="S421">
        <v>0.5</v>
      </c>
      <c r="T421">
        <v>51.1</v>
      </c>
      <c r="U421">
        <v>0</v>
      </c>
      <c r="V421">
        <v>93</v>
      </c>
      <c r="W421">
        <v>0</v>
      </c>
      <c r="X421">
        <v>0.54100000000000004</v>
      </c>
      <c r="Y421">
        <v>17.62</v>
      </c>
      <c r="Z421" s="11">
        <f t="shared" si="1042"/>
        <v>0</v>
      </c>
      <c r="AA421" s="11">
        <f t="shared" si="1043"/>
        <v>0</v>
      </c>
      <c r="AB421" s="53">
        <f t="shared" si="1044"/>
        <v>0.21347945300494933</v>
      </c>
      <c r="AC421" s="61" t="s">
        <v>204</v>
      </c>
      <c r="AE421" s="11">
        <f t="shared" ref="AE421" si="1109">SUM(F421:F426)</f>
        <v>0</v>
      </c>
      <c r="AF421" s="11">
        <f t="shared" ref="AF421" si="1110">AVERAGE(AB421:AB426)</f>
        <v>0.21347945300494933</v>
      </c>
      <c r="AG421" s="11">
        <f t="shared" ref="AG421" si="1111">AVERAGE(G421:G426)</f>
        <v>5.8166666666666664</v>
      </c>
      <c r="AH421" s="11" t="e">
        <f t="shared" ref="AH421" si="1112">AVERAGE(AC421:AC426)</f>
        <v>#DIV/0!</v>
      </c>
      <c r="AI421" s="11">
        <f t="shared" ref="AI421" si="1113">AVERAGE(T421:T426)</f>
        <v>50.866666666666667</v>
      </c>
      <c r="AJ421" s="11">
        <f t="shared" ref="AJ421" si="1114">SUMIF(H421:H426,"&gt;0",H421:H426)</f>
        <v>0</v>
      </c>
      <c r="AK421" s="17">
        <f t="shared" ref="AK421" si="1115">SUM(AA421:AA426)/60</f>
        <v>0</v>
      </c>
      <c r="AL421" s="17">
        <f t="shared" ref="AL421" si="1116">SUM(V421:V426)</f>
        <v>534</v>
      </c>
      <c r="AM421" s="17">
        <f t="shared" ref="AM421" si="1117">AVERAGE(W421:W426)</f>
        <v>0</v>
      </c>
      <c r="AN421" s="11">
        <f t="shared" ref="AN421" si="1118">AVERAGE(I421:I426)</f>
        <v>1.2833333333333334</v>
      </c>
      <c r="AO421" s="11">
        <f t="shared" ref="AO421" si="1119">MAX(K421:K426)</f>
        <v>2.1</v>
      </c>
      <c r="AP421" s="13" t="str">
        <f t="shared" ref="AP421" ca="1" si="1120">INDIRECT(ADDRESS(MATCH(AO421,K421:K426,0)+A421-1,12))</f>
        <v>E</v>
      </c>
      <c r="AQ421" s="13">
        <f t="shared" ref="AQ421" ca="1" si="1121">INDIRECT(ADDRESS(MATCH(AO421,K421:K426,0)+A421-1,13))</f>
        <v>0.87649305555555557</v>
      </c>
      <c r="AR421" s="11">
        <f t="shared" ref="AR421" si="1122">MAX(N421:N426)</f>
        <v>3.5</v>
      </c>
      <c r="AS421" s="13" t="str">
        <f t="shared" ref="AS421" ca="1" si="1123">INDIRECT(ADDRESS(MATCH(AR421,N421:N426,0)+A421-1,15))</f>
        <v>ENE</v>
      </c>
      <c r="AT421" s="13">
        <f t="shared" ref="AT421" ca="1" si="1124">INDIRECT(ADDRESS(MATCH(AR421,N421:N426,0)+A421-1,16))</f>
        <v>0.87444444444444447</v>
      </c>
    </row>
    <row r="422" spans="1:46">
      <c r="A422" s="11">
        <v>422</v>
      </c>
      <c r="B422" s="69">
        <v>44595</v>
      </c>
      <c r="C422" s="70">
        <v>0.88194444444444453</v>
      </c>
      <c r="D422">
        <v>5</v>
      </c>
      <c r="E422">
        <v>12.9</v>
      </c>
      <c r="F422">
        <v>0</v>
      </c>
      <c r="G422">
        <v>5.9</v>
      </c>
      <c r="H422">
        <v>0</v>
      </c>
      <c r="I422">
        <v>1.7</v>
      </c>
      <c r="J422" t="s">
        <v>148</v>
      </c>
      <c r="K422">
        <v>2.1</v>
      </c>
      <c r="L422" t="s">
        <v>152</v>
      </c>
      <c r="M422" s="70">
        <v>0.87649305555555557</v>
      </c>
      <c r="N422">
        <v>3.2</v>
      </c>
      <c r="O422" t="s">
        <v>152</v>
      </c>
      <c r="P422" s="70">
        <v>0.87525462962962963</v>
      </c>
      <c r="Q422">
        <v>1</v>
      </c>
      <c r="R422" t="s">
        <v>149</v>
      </c>
      <c r="S422">
        <v>0.6</v>
      </c>
      <c r="T422">
        <v>49.8</v>
      </c>
      <c r="U422">
        <v>0</v>
      </c>
      <c r="V422">
        <v>92</v>
      </c>
      <c r="W422">
        <v>0</v>
      </c>
      <c r="X422">
        <v>0.54100000000000004</v>
      </c>
      <c r="Y422">
        <v>17.63</v>
      </c>
      <c r="Z422" s="11">
        <f t="shared" si="1042"/>
        <v>0</v>
      </c>
      <c r="AA422" s="11">
        <f t="shared" si="1043"/>
        <v>0</v>
      </c>
      <c r="AB422" s="53">
        <f t="shared" si="1044"/>
        <v>0.21347945300494933</v>
      </c>
      <c r="AC422" s="61" t="s">
        <v>204</v>
      </c>
    </row>
    <row r="423" spans="1:46">
      <c r="A423" s="11">
        <v>423</v>
      </c>
      <c r="B423" s="69">
        <v>44595</v>
      </c>
      <c r="C423" s="70">
        <v>0.88888888888888884</v>
      </c>
      <c r="D423">
        <v>5.0999999999999996</v>
      </c>
      <c r="E423">
        <v>12.9</v>
      </c>
      <c r="F423">
        <v>0</v>
      </c>
      <c r="G423">
        <v>5.9</v>
      </c>
      <c r="H423">
        <v>-1E-3</v>
      </c>
      <c r="I423">
        <v>0.9</v>
      </c>
      <c r="J423" t="s">
        <v>148</v>
      </c>
      <c r="K423">
        <v>1.7</v>
      </c>
      <c r="L423" t="s">
        <v>148</v>
      </c>
      <c r="M423" s="70">
        <v>0.88195601851851846</v>
      </c>
      <c r="N423">
        <v>2.5</v>
      </c>
      <c r="O423" t="s">
        <v>152</v>
      </c>
      <c r="P423" s="70">
        <v>0.88787037037037031</v>
      </c>
      <c r="Q423">
        <v>0.9</v>
      </c>
      <c r="R423" t="s">
        <v>148</v>
      </c>
      <c r="S423">
        <v>0.5</v>
      </c>
      <c r="T423">
        <v>50.2</v>
      </c>
      <c r="U423">
        <v>0</v>
      </c>
      <c r="V423">
        <v>82</v>
      </c>
      <c r="W423">
        <v>0</v>
      </c>
      <c r="X423">
        <v>0.54100000000000004</v>
      </c>
      <c r="Y423">
        <v>17.63</v>
      </c>
      <c r="Z423" s="11">
        <f t="shared" si="1042"/>
        <v>-0.60000000000000009</v>
      </c>
      <c r="AA423" s="11">
        <f t="shared" si="1043"/>
        <v>0</v>
      </c>
      <c r="AB423" s="53">
        <f t="shared" si="1044"/>
        <v>0.21347945300494933</v>
      </c>
      <c r="AC423" s="61" t="s">
        <v>204</v>
      </c>
    </row>
    <row r="424" spans="1:46">
      <c r="A424" s="11">
        <v>424</v>
      </c>
      <c r="B424" s="69">
        <v>44595</v>
      </c>
      <c r="C424" s="70">
        <v>0.89583333333333337</v>
      </c>
      <c r="D424">
        <v>5.0999999999999996</v>
      </c>
      <c r="E424">
        <v>12.9</v>
      </c>
      <c r="F424">
        <v>0</v>
      </c>
      <c r="G424">
        <v>5.9</v>
      </c>
      <c r="H424">
        <v>0</v>
      </c>
      <c r="I424">
        <v>1.2</v>
      </c>
      <c r="J424" t="s">
        <v>148</v>
      </c>
      <c r="K424">
        <v>1.3</v>
      </c>
      <c r="L424" t="s">
        <v>148</v>
      </c>
      <c r="M424" s="70">
        <v>0.89515046296296286</v>
      </c>
      <c r="N424">
        <v>2.5</v>
      </c>
      <c r="O424" t="s">
        <v>148</v>
      </c>
      <c r="P424" s="70">
        <v>0.88913194444444443</v>
      </c>
      <c r="Q424">
        <v>0.5</v>
      </c>
      <c r="R424" t="s">
        <v>147</v>
      </c>
      <c r="S424">
        <v>0.5</v>
      </c>
      <c r="T424">
        <v>50.9</v>
      </c>
      <c r="U424">
        <v>0</v>
      </c>
      <c r="V424">
        <v>94</v>
      </c>
      <c r="W424">
        <v>0</v>
      </c>
      <c r="X424">
        <v>0.54100000000000004</v>
      </c>
      <c r="Y424">
        <v>17.64</v>
      </c>
      <c r="Z424" s="11">
        <f t="shared" si="1042"/>
        <v>0</v>
      </c>
      <c r="AA424" s="11">
        <f t="shared" si="1043"/>
        <v>0</v>
      </c>
      <c r="AB424" s="53">
        <f t="shared" si="1044"/>
        <v>0.21347945300494933</v>
      </c>
      <c r="AC424" s="61" t="s">
        <v>204</v>
      </c>
    </row>
    <row r="425" spans="1:46">
      <c r="A425" s="11">
        <v>425</v>
      </c>
      <c r="B425" s="69">
        <v>44595</v>
      </c>
      <c r="C425" s="70">
        <v>0.90277777777777779</v>
      </c>
      <c r="D425">
        <v>5.0999999999999996</v>
      </c>
      <c r="E425">
        <v>12.9</v>
      </c>
      <c r="F425">
        <v>0</v>
      </c>
      <c r="G425">
        <v>5.7</v>
      </c>
      <c r="H425">
        <v>-1E-3</v>
      </c>
      <c r="I425">
        <v>1</v>
      </c>
      <c r="J425" t="s">
        <v>148</v>
      </c>
      <c r="K425">
        <v>1.2</v>
      </c>
      <c r="L425" t="s">
        <v>148</v>
      </c>
      <c r="M425" s="70">
        <v>0.89584490740740741</v>
      </c>
      <c r="N425">
        <v>2.9</v>
      </c>
      <c r="O425" t="s">
        <v>148</v>
      </c>
      <c r="P425" s="70">
        <v>0.90249999999999997</v>
      </c>
      <c r="Q425">
        <v>1.3</v>
      </c>
      <c r="R425" t="s">
        <v>149</v>
      </c>
      <c r="S425">
        <v>0.6</v>
      </c>
      <c r="T425">
        <v>51.3</v>
      </c>
      <c r="U425">
        <v>0</v>
      </c>
      <c r="V425">
        <v>85</v>
      </c>
      <c r="W425">
        <v>0</v>
      </c>
      <c r="X425">
        <v>0.54100000000000004</v>
      </c>
      <c r="Y425">
        <v>17.61</v>
      </c>
      <c r="Z425" s="11">
        <f t="shared" si="1042"/>
        <v>-0.60000000000000009</v>
      </c>
      <c r="AA425" s="11">
        <f t="shared" si="1043"/>
        <v>0</v>
      </c>
      <c r="AB425" s="53">
        <f t="shared" si="1044"/>
        <v>0.21347945300494933</v>
      </c>
      <c r="AC425" s="61" t="s">
        <v>204</v>
      </c>
    </row>
    <row r="426" spans="1:46">
      <c r="A426" s="11">
        <v>426</v>
      </c>
      <c r="B426" s="69">
        <v>44595</v>
      </c>
      <c r="C426" s="70">
        <v>0.90972222222222221</v>
      </c>
      <c r="D426">
        <v>5.0999999999999996</v>
      </c>
      <c r="E426">
        <v>12.9</v>
      </c>
      <c r="F426">
        <v>0</v>
      </c>
      <c r="G426">
        <v>5.7</v>
      </c>
      <c r="H426">
        <v>-1E-3</v>
      </c>
      <c r="I426">
        <v>0.9</v>
      </c>
      <c r="J426" t="s">
        <v>148</v>
      </c>
      <c r="K426">
        <v>1.1000000000000001</v>
      </c>
      <c r="L426" t="s">
        <v>148</v>
      </c>
      <c r="M426" s="70">
        <v>0.90511574074074075</v>
      </c>
      <c r="N426">
        <v>2.8</v>
      </c>
      <c r="O426" t="s">
        <v>148</v>
      </c>
      <c r="P426" s="70">
        <v>0.90377314814814813</v>
      </c>
      <c r="Q426">
        <v>0.7</v>
      </c>
      <c r="R426" t="s">
        <v>162</v>
      </c>
      <c r="S426">
        <v>0.5</v>
      </c>
      <c r="T426">
        <v>51.9</v>
      </c>
      <c r="U426">
        <v>0</v>
      </c>
      <c r="V426">
        <v>88</v>
      </c>
      <c r="W426">
        <v>0</v>
      </c>
      <c r="X426">
        <v>0.54100000000000004</v>
      </c>
      <c r="Y426">
        <v>17.66</v>
      </c>
      <c r="Z426" s="11">
        <f t="shared" si="1042"/>
        <v>-0.60000000000000009</v>
      </c>
      <c r="AA426" s="11">
        <f t="shared" si="1043"/>
        <v>0</v>
      </c>
      <c r="AB426" s="53">
        <f t="shared" si="1044"/>
        <v>0.21347945300494933</v>
      </c>
      <c r="AC426" s="61" t="s">
        <v>204</v>
      </c>
    </row>
    <row r="427" spans="1:46">
      <c r="A427" s="11">
        <v>427</v>
      </c>
      <c r="B427" s="69">
        <v>44595</v>
      </c>
      <c r="C427" s="70">
        <v>0.91666666666666663</v>
      </c>
      <c r="D427">
        <v>5.0999999999999996</v>
      </c>
      <c r="E427">
        <v>12.9</v>
      </c>
      <c r="F427">
        <v>0</v>
      </c>
      <c r="G427">
        <v>5.5</v>
      </c>
      <c r="H427">
        <v>-1E-3</v>
      </c>
      <c r="I427">
        <v>0.9</v>
      </c>
      <c r="J427" t="s">
        <v>147</v>
      </c>
      <c r="K427">
        <v>0.9</v>
      </c>
      <c r="L427" t="s">
        <v>147</v>
      </c>
      <c r="M427" s="70">
        <v>0.91604166666666664</v>
      </c>
      <c r="N427">
        <v>2.8</v>
      </c>
      <c r="O427" t="s">
        <v>147</v>
      </c>
      <c r="P427" s="70">
        <v>0.91260416666666666</v>
      </c>
      <c r="Q427">
        <v>1.2</v>
      </c>
      <c r="R427" t="s">
        <v>149</v>
      </c>
      <c r="S427">
        <v>0.5</v>
      </c>
      <c r="T427">
        <v>53.3</v>
      </c>
      <c r="U427">
        <v>0</v>
      </c>
      <c r="V427">
        <v>84</v>
      </c>
      <c r="W427">
        <v>0</v>
      </c>
      <c r="X427">
        <v>0.54100000000000004</v>
      </c>
      <c r="Y427">
        <v>17.64</v>
      </c>
      <c r="Z427" s="11">
        <f t="shared" si="1042"/>
        <v>-0.60000000000000009</v>
      </c>
      <c r="AA427" s="11">
        <f t="shared" si="1043"/>
        <v>0</v>
      </c>
      <c r="AB427" s="53">
        <f t="shared" si="1044"/>
        <v>0.21347945300494933</v>
      </c>
      <c r="AC427" s="61" t="s">
        <v>204</v>
      </c>
      <c r="AE427" s="11">
        <f t="shared" ref="AE427" si="1125">SUM(F427:F432)</f>
        <v>0</v>
      </c>
      <c r="AF427" s="11">
        <f t="shared" ref="AF427" si="1126">AVERAGE(AB427:AB432)</f>
        <v>0.21373810227613202</v>
      </c>
      <c r="AG427" s="11">
        <f t="shared" ref="AG427" si="1127">AVERAGE(G427:G432)</f>
        <v>5.083333333333333</v>
      </c>
      <c r="AH427" s="11" t="e">
        <f t="shared" ref="AH427" si="1128">AVERAGE(AC427:AC432)</f>
        <v>#DIV/0!</v>
      </c>
      <c r="AI427" s="11">
        <f t="shared" ref="AI427" si="1129">AVERAGE(T427:T432)</f>
        <v>54.683333333333337</v>
      </c>
      <c r="AJ427" s="11">
        <f t="shared" ref="AJ427" si="1130">SUMIF(H427:H432,"&gt;0",H427:H432)</f>
        <v>0</v>
      </c>
      <c r="AK427" s="17">
        <f t="shared" ref="AK427" si="1131">SUM(AA427:AA432)/60</f>
        <v>0</v>
      </c>
      <c r="AL427" s="17">
        <f t="shared" ref="AL427" si="1132">SUM(V427:V432)</f>
        <v>559</v>
      </c>
      <c r="AM427" s="17">
        <f t="shared" ref="AM427" si="1133">AVERAGE(W427:W432)</f>
        <v>0</v>
      </c>
      <c r="AN427" s="11">
        <f t="shared" ref="AN427" si="1134">AVERAGE(I427:I432)</f>
        <v>1.3</v>
      </c>
      <c r="AO427" s="11">
        <f t="shared" ref="AO427" si="1135">MAX(K427:K432)</f>
        <v>1.9</v>
      </c>
      <c r="AP427" s="13" t="str">
        <f t="shared" ref="AP427" ca="1" si="1136">INDIRECT(ADDRESS(MATCH(AO427,K427:K432,0)+A427-1,12))</f>
        <v>ENE</v>
      </c>
      <c r="AQ427" s="13">
        <f t="shared" ref="AQ427" ca="1" si="1137">INDIRECT(ADDRESS(MATCH(AO427,K427:K432,0)+A427-1,13))</f>
        <v>0.94328703703703709</v>
      </c>
      <c r="AR427" s="11">
        <f t="shared" ref="AR427" si="1138">MAX(N427:N432)</f>
        <v>4</v>
      </c>
      <c r="AS427" s="13" t="str">
        <f t="shared" ref="AS427" ca="1" si="1139">INDIRECT(ADDRESS(MATCH(AR427,N427:N432,0)+A427-1,15))</f>
        <v>E</v>
      </c>
      <c r="AT427" s="13">
        <f t="shared" ref="AT427" ca="1" si="1140">INDIRECT(ADDRESS(MATCH(AR427,N427:N432,0)+A427-1,16))</f>
        <v>0.94925925925925936</v>
      </c>
    </row>
    <row r="428" spans="1:46">
      <c r="A428" s="11">
        <v>428</v>
      </c>
      <c r="B428" s="69">
        <v>44595</v>
      </c>
      <c r="C428" s="70">
        <v>0.92361111111111116</v>
      </c>
      <c r="D428">
        <v>4.9000000000000004</v>
      </c>
      <c r="E428">
        <v>12.9</v>
      </c>
      <c r="F428">
        <v>0</v>
      </c>
      <c r="G428">
        <v>5.2</v>
      </c>
      <c r="H428">
        <v>-1E-3</v>
      </c>
      <c r="I428">
        <v>0.8</v>
      </c>
      <c r="J428" t="s">
        <v>148</v>
      </c>
      <c r="K428">
        <v>0.9</v>
      </c>
      <c r="L428" t="s">
        <v>147</v>
      </c>
      <c r="M428" s="70">
        <v>0.91759259259259263</v>
      </c>
      <c r="N428">
        <v>2.5</v>
      </c>
      <c r="O428" t="s">
        <v>147</v>
      </c>
      <c r="P428" s="70">
        <v>0.92206018518518518</v>
      </c>
      <c r="Q428">
        <v>0</v>
      </c>
      <c r="R428" t="s">
        <v>153</v>
      </c>
      <c r="S428">
        <v>0.5</v>
      </c>
      <c r="T428">
        <v>54.2</v>
      </c>
      <c r="U428">
        <v>0</v>
      </c>
      <c r="V428">
        <v>99</v>
      </c>
      <c r="W428">
        <v>0</v>
      </c>
      <c r="X428">
        <v>0.54</v>
      </c>
      <c r="Y428">
        <v>17.66</v>
      </c>
      <c r="Z428" s="11">
        <f t="shared" si="1042"/>
        <v>-0.60000000000000009</v>
      </c>
      <c r="AA428" s="11">
        <f t="shared" si="1043"/>
        <v>0</v>
      </c>
      <c r="AB428" s="53">
        <f t="shared" si="1044"/>
        <v>0.21296337024851208</v>
      </c>
      <c r="AC428" s="61" t="s">
        <v>204</v>
      </c>
    </row>
    <row r="429" spans="1:46">
      <c r="A429" s="11">
        <v>429</v>
      </c>
      <c r="B429" s="69">
        <v>44595</v>
      </c>
      <c r="C429" s="70">
        <v>0.93055555555555547</v>
      </c>
      <c r="D429">
        <v>4.8</v>
      </c>
      <c r="E429">
        <v>12.9</v>
      </c>
      <c r="F429">
        <v>0</v>
      </c>
      <c r="G429">
        <v>5.0999999999999996</v>
      </c>
      <c r="H429">
        <v>0</v>
      </c>
      <c r="I429">
        <v>1.5</v>
      </c>
      <c r="J429" t="s">
        <v>148</v>
      </c>
      <c r="K429">
        <v>1.5</v>
      </c>
      <c r="L429" t="s">
        <v>148</v>
      </c>
      <c r="M429" s="70">
        <v>0.93055555555555547</v>
      </c>
      <c r="N429">
        <v>3.5</v>
      </c>
      <c r="O429" t="s">
        <v>152</v>
      </c>
      <c r="P429" s="70">
        <v>0.92877314814814815</v>
      </c>
      <c r="Q429">
        <v>1.6</v>
      </c>
      <c r="R429" t="s">
        <v>152</v>
      </c>
      <c r="S429">
        <v>0.7</v>
      </c>
      <c r="T429">
        <v>54.7</v>
      </c>
      <c r="U429">
        <v>1</v>
      </c>
      <c r="V429">
        <v>101</v>
      </c>
      <c r="W429">
        <v>0</v>
      </c>
      <c r="X429">
        <v>0.54200000000000004</v>
      </c>
      <c r="Y429">
        <v>17.64</v>
      </c>
      <c r="Z429" s="11">
        <f t="shared" si="1042"/>
        <v>0</v>
      </c>
      <c r="AA429" s="11">
        <f t="shared" si="1043"/>
        <v>0</v>
      </c>
      <c r="AB429" s="53">
        <f t="shared" si="1044"/>
        <v>0.21399644760083272</v>
      </c>
      <c r="AC429" s="61" t="s">
        <v>204</v>
      </c>
    </row>
    <row r="430" spans="1:46">
      <c r="A430" s="11">
        <v>430</v>
      </c>
      <c r="B430" s="69">
        <v>44595</v>
      </c>
      <c r="C430" s="70">
        <v>0.9375</v>
      </c>
      <c r="D430">
        <v>4.5999999999999996</v>
      </c>
      <c r="E430">
        <v>12.9</v>
      </c>
      <c r="F430">
        <v>0</v>
      </c>
      <c r="G430">
        <v>5</v>
      </c>
      <c r="H430">
        <v>0</v>
      </c>
      <c r="I430">
        <v>1.3</v>
      </c>
      <c r="J430" t="s">
        <v>152</v>
      </c>
      <c r="K430">
        <v>1.7</v>
      </c>
      <c r="L430" t="s">
        <v>152</v>
      </c>
      <c r="M430" s="70">
        <v>0.93252314814814818</v>
      </c>
      <c r="N430">
        <v>3.3</v>
      </c>
      <c r="O430" t="s">
        <v>152</v>
      </c>
      <c r="P430" s="70">
        <v>0.93653935185185189</v>
      </c>
      <c r="Q430">
        <v>1.3</v>
      </c>
      <c r="R430" t="s">
        <v>148</v>
      </c>
      <c r="S430">
        <v>0.6</v>
      </c>
      <c r="T430">
        <v>54.9</v>
      </c>
      <c r="U430">
        <v>0</v>
      </c>
      <c r="V430">
        <v>95</v>
      </c>
      <c r="W430">
        <v>0</v>
      </c>
      <c r="X430">
        <v>0.54200000000000004</v>
      </c>
      <c r="Y430">
        <v>17.66</v>
      </c>
      <c r="Z430" s="11">
        <f t="shared" si="1042"/>
        <v>0</v>
      </c>
      <c r="AA430" s="11">
        <f t="shared" si="1043"/>
        <v>0</v>
      </c>
      <c r="AB430" s="53">
        <f t="shared" si="1044"/>
        <v>0.21399644760083272</v>
      </c>
      <c r="AC430" s="61" t="s">
        <v>204</v>
      </c>
    </row>
    <row r="431" spans="1:46">
      <c r="A431" s="11">
        <v>431</v>
      </c>
      <c r="B431" s="69">
        <v>44595</v>
      </c>
      <c r="C431" s="70">
        <v>0.94444444444444453</v>
      </c>
      <c r="D431">
        <v>4.5</v>
      </c>
      <c r="E431">
        <v>12.9</v>
      </c>
      <c r="F431">
        <v>0</v>
      </c>
      <c r="G431">
        <v>4.9000000000000004</v>
      </c>
      <c r="H431">
        <v>0</v>
      </c>
      <c r="I431">
        <v>1.8</v>
      </c>
      <c r="J431" t="s">
        <v>148</v>
      </c>
      <c r="K431">
        <v>1.9</v>
      </c>
      <c r="L431" t="s">
        <v>148</v>
      </c>
      <c r="M431" s="70">
        <v>0.94328703703703709</v>
      </c>
      <c r="N431">
        <v>3.4</v>
      </c>
      <c r="O431" t="s">
        <v>148</v>
      </c>
      <c r="P431" s="70">
        <v>0.93900462962962961</v>
      </c>
      <c r="Q431">
        <v>0.9</v>
      </c>
      <c r="R431" t="s">
        <v>148</v>
      </c>
      <c r="S431">
        <v>0.6</v>
      </c>
      <c r="T431">
        <v>55.2</v>
      </c>
      <c r="U431">
        <v>1</v>
      </c>
      <c r="V431">
        <v>90</v>
      </c>
      <c r="W431">
        <v>0</v>
      </c>
      <c r="X431">
        <v>0.54200000000000004</v>
      </c>
      <c r="Y431">
        <v>17.670000000000002</v>
      </c>
      <c r="Z431" s="11">
        <f t="shared" si="1042"/>
        <v>0</v>
      </c>
      <c r="AA431" s="11">
        <f t="shared" si="1043"/>
        <v>0</v>
      </c>
      <c r="AB431" s="53">
        <f t="shared" si="1044"/>
        <v>0.21399644760083272</v>
      </c>
      <c r="AC431" s="61" t="s">
        <v>204</v>
      </c>
    </row>
    <row r="432" spans="1:46">
      <c r="A432" s="11">
        <v>432</v>
      </c>
      <c r="B432" s="69">
        <v>44595</v>
      </c>
      <c r="C432" s="70">
        <v>0.95138888888888884</v>
      </c>
      <c r="D432">
        <v>4.4000000000000004</v>
      </c>
      <c r="E432">
        <v>12.9</v>
      </c>
      <c r="F432">
        <v>0</v>
      </c>
      <c r="G432">
        <v>4.8</v>
      </c>
      <c r="H432">
        <v>-1E-3</v>
      </c>
      <c r="I432">
        <v>1.5</v>
      </c>
      <c r="J432" t="s">
        <v>148</v>
      </c>
      <c r="K432">
        <v>1.8</v>
      </c>
      <c r="L432" t="s">
        <v>148</v>
      </c>
      <c r="M432" s="70">
        <v>0.94445601851851846</v>
      </c>
      <c r="N432">
        <v>4</v>
      </c>
      <c r="O432" t="s">
        <v>152</v>
      </c>
      <c r="P432" s="70">
        <v>0.94925925925925936</v>
      </c>
      <c r="Q432">
        <v>2.5</v>
      </c>
      <c r="R432" t="s">
        <v>152</v>
      </c>
      <c r="S432">
        <v>0.6</v>
      </c>
      <c r="T432">
        <v>55.8</v>
      </c>
      <c r="U432">
        <v>0</v>
      </c>
      <c r="V432">
        <v>90</v>
      </c>
      <c r="W432">
        <v>0</v>
      </c>
      <c r="X432">
        <v>0.54200000000000004</v>
      </c>
      <c r="Y432">
        <v>17.690000000000001</v>
      </c>
      <c r="Z432" s="11">
        <f t="shared" si="1042"/>
        <v>-0.60000000000000009</v>
      </c>
      <c r="AA432" s="11">
        <f t="shared" si="1043"/>
        <v>0</v>
      </c>
      <c r="AB432" s="53">
        <f t="shared" si="1044"/>
        <v>0.21399644760083272</v>
      </c>
      <c r="AC432" s="61" t="s">
        <v>204</v>
      </c>
    </row>
    <row r="433" spans="1:46">
      <c r="A433" s="11">
        <v>433</v>
      </c>
      <c r="B433" s="69">
        <v>44595</v>
      </c>
      <c r="C433" s="70">
        <v>0.95833333333333337</v>
      </c>
      <c r="D433">
        <v>4.2</v>
      </c>
      <c r="E433">
        <v>12.8</v>
      </c>
      <c r="F433">
        <v>0</v>
      </c>
      <c r="G433">
        <v>4.7</v>
      </c>
      <c r="H433">
        <v>-1E-3</v>
      </c>
      <c r="I433">
        <v>1.6</v>
      </c>
      <c r="J433" t="s">
        <v>148</v>
      </c>
      <c r="K433">
        <v>1.8</v>
      </c>
      <c r="L433" t="s">
        <v>148</v>
      </c>
      <c r="M433" s="70">
        <v>0.95546296296296296</v>
      </c>
      <c r="N433">
        <v>3.3</v>
      </c>
      <c r="O433" t="s">
        <v>148</v>
      </c>
      <c r="P433" s="70">
        <v>0.95298611111111109</v>
      </c>
      <c r="Q433">
        <v>1.3</v>
      </c>
      <c r="R433" t="s">
        <v>147</v>
      </c>
      <c r="S433">
        <v>0.6</v>
      </c>
      <c r="T433">
        <v>56.4</v>
      </c>
      <c r="U433">
        <v>0</v>
      </c>
      <c r="V433">
        <v>99</v>
      </c>
      <c r="W433">
        <v>0</v>
      </c>
      <c r="X433">
        <v>0.54200000000000004</v>
      </c>
      <c r="Y433">
        <v>17.690000000000001</v>
      </c>
      <c r="Z433" s="11">
        <f t="shared" si="1042"/>
        <v>-0.60000000000000009</v>
      </c>
      <c r="AA433" s="11">
        <f t="shared" si="1043"/>
        <v>0</v>
      </c>
      <c r="AB433" s="53">
        <f t="shared" si="1044"/>
        <v>0.21399644760083272</v>
      </c>
      <c r="AC433" s="61" t="s">
        <v>204</v>
      </c>
      <c r="AE433" s="11">
        <f t="shared" ref="AE433" si="1141">SUM(F433:F438)</f>
        <v>0</v>
      </c>
      <c r="AF433" s="11">
        <f t="shared" ref="AF433" si="1142">AVERAGE(AB433:AB438)</f>
        <v>0.21382411606887161</v>
      </c>
      <c r="AG433" s="11">
        <f t="shared" ref="AG433" si="1143">AVERAGE(G433:G438)</f>
        <v>4.3666666666666663</v>
      </c>
      <c r="AH433" s="11" t="e">
        <f t="shared" ref="AH433" si="1144">AVERAGE(AC433:AC438)</f>
        <v>#DIV/0!</v>
      </c>
      <c r="AI433" s="11">
        <f t="shared" ref="AI433" si="1145">AVERAGE(T433:T438)</f>
        <v>57.633333333333333</v>
      </c>
      <c r="AJ433" s="11">
        <f t="shared" ref="AJ433" si="1146">SUMIF(H433:H438,"&gt;0",H433:H438)</f>
        <v>0</v>
      </c>
      <c r="AK433" s="17">
        <f t="shared" ref="AK433" si="1147">SUM(AA433:AA438)/60</f>
        <v>0</v>
      </c>
      <c r="AL433" s="17">
        <f t="shared" ref="AL433" si="1148">SUM(V433:V438)</f>
        <v>566</v>
      </c>
      <c r="AM433" s="17">
        <f t="shared" ref="AM433" si="1149">AVERAGE(W433:W438)</f>
        <v>0</v>
      </c>
      <c r="AN433" s="11">
        <f t="shared" ref="AN433" si="1150">AVERAGE(I433:I438)</f>
        <v>1.8166666666666664</v>
      </c>
      <c r="AO433" s="11">
        <f t="shared" ref="AO433" si="1151">MAX(K433:K438)</f>
        <v>2.2000000000000002</v>
      </c>
      <c r="AP433" s="13" t="str">
        <f t="shared" ref="AP433" ca="1" si="1152">INDIRECT(ADDRESS(MATCH(AO433,K433:K438,0)+A433-1,12))</f>
        <v>ENE</v>
      </c>
      <c r="AQ433" s="13">
        <f t="shared" ref="AQ433" ca="1" si="1153">INDIRECT(ADDRESS(MATCH(AO433,K433:K438,0)+A433-1,13))</f>
        <v>0.99138888888888888</v>
      </c>
      <c r="AR433" s="11">
        <f t="shared" ref="AR433" si="1154">MAX(N433:N438)</f>
        <v>4.2</v>
      </c>
      <c r="AS433" s="13" t="str">
        <f t="shared" ref="AS433" ca="1" si="1155">INDIRECT(ADDRESS(MATCH(AR433,N433:N438,0)+A433-1,15))</f>
        <v>E</v>
      </c>
      <c r="AT433" s="13">
        <f t="shared" ref="AT433" ca="1" si="1156">INDIRECT(ADDRESS(MATCH(AR433,N433:N438,0)+A433-1,16))</f>
        <v>0.98458333333333325</v>
      </c>
    </row>
    <row r="434" spans="1:46">
      <c r="A434" s="11">
        <v>434</v>
      </c>
      <c r="B434" s="69">
        <v>44595</v>
      </c>
      <c r="C434" s="70">
        <v>0.96527777777777779</v>
      </c>
      <c r="D434">
        <v>4.0999999999999996</v>
      </c>
      <c r="E434">
        <v>12.8</v>
      </c>
      <c r="F434">
        <v>0</v>
      </c>
      <c r="G434">
        <v>4.5</v>
      </c>
      <c r="H434">
        <v>-1E-3</v>
      </c>
      <c r="I434">
        <v>1.4</v>
      </c>
      <c r="J434" t="s">
        <v>148</v>
      </c>
      <c r="K434">
        <v>1.6</v>
      </c>
      <c r="L434" t="s">
        <v>148</v>
      </c>
      <c r="M434" s="70">
        <v>0.95834490740740741</v>
      </c>
      <c r="N434">
        <v>2.9</v>
      </c>
      <c r="O434" t="s">
        <v>152</v>
      </c>
      <c r="P434" s="70">
        <v>0.96496527777777785</v>
      </c>
      <c r="Q434">
        <v>2.2999999999999998</v>
      </c>
      <c r="R434" t="s">
        <v>152</v>
      </c>
      <c r="S434">
        <v>0.6</v>
      </c>
      <c r="T434">
        <v>57.2</v>
      </c>
      <c r="U434">
        <v>1</v>
      </c>
      <c r="V434">
        <v>98</v>
      </c>
      <c r="W434">
        <v>0</v>
      </c>
      <c r="X434">
        <v>0.54200000000000004</v>
      </c>
      <c r="Y434">
        <v>17.690000000000001</v>
      </c>
      <c r="Z434" s="11">
        <f t="shared" si="1042"/>
        <v>-0.60000000000000009</v>
      </c>
      <c r="AA434" s="11">
        <f t="shared" si="1043"/>
        <v>0</v>
      </c>
      <c r="AB434" s="53">
        <f t="shared" si="1044"/>
        <v>0.21399644760083272</v>
      </c>
      <c r="AC434" s="61" t="s">
        <v>204</v>
      </c>
    </row>
    <row r="435" spans="1:46">
      <c r="A435" s="11">
        <v>435</v>
      </c>
      <c r="B435" s="69">
        <v>44595</v>
      </c>
      <c r="C435" s="70">
        <v>0.97222222222222221</v>
      </c>
      <c r="D435">
        <v>3.9</v>
      </c>
      <c r="E435">
        <v>12.8</v>
      </c>
      <c r="F435">
        <v>0</v>
      </c>
      <c r="G435">
        <v>4.4000000000000004</v>
      </c>
      <c r="H435">
        <v>0</v>
      </c>
      <c r="I435">
        <v>1.8</v>
      </c>
      <c r="J435" t="s">
        <v>148</v>
      </c>
      <c r="K435">
        <v>1.8</v>
      </c>
      <c r="L435" t="s">
        <v>148</v>
      </c>
      <c r="M435" s="70">
        <v>0.97028935185185183</v>
      </c>
      <c r="N435">
        <v>3.4</v>
      </c>
      <c r="O435" t="s">
        <v>152</v>
      </c>
      <c r="P435" s="70">
        <v>0.9689699074074074</v>
      </c>
      <c r="Q435">
        <v>1.6</v>
      </c>
      <c r="R435" t="s">
        <v>152</v>
      </c>
      <c r="S435">
        <v>0.5</v>
      </c>
      <c r="T435">
        <v>57.9</v>
      </c>
      <c r="U435">
        <v>0</v>
      </c>
      <c r="V435">
        <v>78</v>
      </c>
      <c r="W435">
        <v>0</v>
      </c>
      <c r="X435">
        <v>0.54200000000000004</v>
      </c>
      <c r="Y435">
        <v>17.690000000000001</v>
      </c>
      <c r="Z435" s="11">
        <f t="shared" si="1042"/>
        <v>0</v>
      </c>
      <c r="AA435" s="11">
        <f t="shared" si="1043"/>
        <v>0</v>
      </c>
      <c r="AB435" s="53">
        <f t="shared" si="1044"/>
        <v>0.21399644760083272</v>
      </c>
      <c r="AC435" s="61" t="s">
        <v>204</v>
      </c>
    </row>
    <row r="436" spans="1:46">
      <c r="A436" s="11">
        <v>436</v>
      </c>
      <c r="B436" s="69">
        <v>44595</v>
      </c>
      <c r="C436" s="70">
        <v>0.97916666666666663</v>
      </c>
      <c r="D436">
        <v>3.8</v>
      </c>
      <c r="E436">
        <v>12.8</v>
      </c>
      <c r="F436">
        <v>0</v>
      </c>
      <c r="G436">
        <v>4.3</v>
      </c>
      <c r="H436">
        <v>0</v>
      </c>
      <c r="I436">
        <v>1.9</v>
      </c>
      <c r="J436" t="s">
        <v>152</v>
      </c>
      <c r="K436">
        <v>1.9</v>
      </c>
      <c r="L436" t="s">
        <v>148</v>
      </c>
      <c r="M436" s="70">
        <v>0.97831018518518509</v>
      </c>
      <c r="N436">
        <v>3.8</v>
      </c>
      <c r="O436" t="s">
        <v>152</v>
      </c>
      <c r="P436" s="70">
        <v>0.9749768518518519</v>
      </c>
      <c r="Q436">
        <v>1.6</v>
      </c>
      <c r="R436" t="s">
        <v>152</v>
      </c>
      <c r="S436">
        <v>0.6</v>
      </c>
      <c r="T436">
        <v>57.6</v>
      </c>
      <c r="U436">
        <v>1</v>
      </c>
      <c r="V436">
        <v>96</v>
      </c>
      <c r="W436">
        <v>0</v>
      </c>
      <c r="X436">
        <v>0.54200000000000004</v>
      </c>
      <c r="Y436">
        <v>17.71</v>
      </c>
      <c r="Z436" s="11">
        <f t="shared" si="1042"/>
        <v>0</v>
      </c>
      <c r="AA436" s="11">
        <f t="shared" si="1043"/>
        <v>0</v>
      </c>
      <c r="AB436" s="53">
        <f t="shared" si="1044"/>
        <v>0.21399644760083272</v>
      </c>
      <c r="AC436" s="61" t="s">
        <v>204</v>
      </c>
    </row>
    <row r="437" spans="1:46">
      <c r="A437" s="11">
        <v>437</v>
      </c>
      <c r="B437" s="69">
        <v>44595</v>
      </c>
      <c r="C437" s="70">
        <v>0.98611111111111116</v>
      </c>
      <c r="D437">
        <v>3.7</v>
      </c>
      <c r="E437">
        <v>12.8</v>
      </c>
      <c r="F437">
        <v>0</v>
      </c>
      <c r="G437">
        <v>4.2</v>
      </c>
      <c r="H437">
        <v>-1E-3</v>
      </c>
      <c r="I437">
        <v>2</v>
      </c>
      <c r="J437" t="s">
        <v>148</v>
      </c>
      <c r="K437">
        <v>2.1</v>
      </c>
      <c r="L437" t="s">
        <v>148</v>
      </c>
      <c r="M437" s="70">
        <v>0.98578703703703707</v>
      </c>
      <c r="N437">
        <v>4.2</v>
      </c>
      <c r="O437" t="s">
        <v>152</v>
      </c>
      <c r="P437" s="70">
        <v>0.98458333333333325</v>
      </c>
      <c r="Q437">
        <v>1.3</v>
      </c>
      <c r="R437" t="s">
        <v>148</v>
      </c>
      <c r="S437">
        <v>0.6</v>
      </c>
      <c r="T437">
        <v>57.7</v>
      </c>
      <c r="U437">
        <v>0</v>
      </c>
      <c r="V437">
        <v>109</v>
      </c>
      <c r="W437">
        <v>0</v>
      </c>
      <c r="X437">
        <v>0.54100000000000004</v>
      </c>
      <c r="Y437">
        <v>17.72</v>
      </c>
      <c r="Z437" s="11">
        <f t="shared" si="1042"/>
        <v>-0.60000000000000009</v>
      </c>
      <c r="AA437" s="11">
        <f t="shared" si="1043"/>
        <v>0</v>
      </c>
      <c r="AB437" s="53">
        <f t="shared" si="1044"/>
        <v>0.21347945300494933</v>
      </c>
      <c r="AC437" s="61" t="s">
        <v>204</v>
      </c>
    </row>
    <row r="438" spans="1:46">
      <c r="A438" s="11">
        <v>438</v>
      </c>
      <c r="B438" s="69">
        <v>44595</v>
      </c>
      <c r="C438" s="70">
        <v>0.99305555555555547</v>
      </c>
      <c r="D438">
        <v>3.6</v>
      </c>
      <c r="E438">
        <v>12.8</v>
      </c>
      <c r="F438">
        <v>0</v>
      </c>
      <c r="G438">
        <v>4.0999999999999996</v>
      </c>
      <c r="H438">
        <v>-1E-3</v>
      </c>
      <c r="I438">
        <v>2.2000000000000002</v>
      </c>
      <c r="J438" t="s">
        <v>148</v>
      </c>
      <c r="K438">
        <v>2.2000000000000002</v>
      </c>
      <c r="L438" t="s">
        <v>148</v>
      </c>
      <c r="M438" s="70">
        <v>0.99138888888888888</v>
      </c>
      <c r="N438">
        <v>3.6</v>
      </c>
      <c r="O438" t="s">
        <v>152</v>
      </c>
      <c r="P438" s="70">
        <v>0.99084490740740738</v>
      </c>
      <c r="Q438">
        <v>1.2</v>
      </c>
      <c r="R438" t="s">
        <v>148</v>
      </c>
      <c r="S438">
        <v>0.6</v>
      </c>
      <c r="T438">
        <v>59</v>
      </c>
      <c r="U438">
        <v>0</v>
      </c>
      <c r="V438">
        <v>86</v>
      </c>
      <c r="W438">
        <v>0</v>
      </c>
      <c r="X438">
        <v>0.54100000000000004</v>
      </c>
      <c r="Y438">
        <v>17.739999999999998</v>
      </c>
      <c r="Z438" s="11">
        <f t="shared" si="1042"/>
        <v>-0.60000000000000009</v>
      </c>
      <c r="AA438" s="11">
        <f t="shared" si="1043"/>
        <v>0</v>
      </c>
      <c r="AB438" s="53">
        <f t="shared" si="1044"/>
        <v>0.21347945300494933</v>
      </c>
      <c r="AC438" s="61" t="s">
        <v>204</v>
      </c>
    </row>
    <row r="439" spans="1:46">
      <c r="A439" s="11">
        <v>439</v>
      </c>
      <c r="B439" s="69">
        <v>44596</v>
      </c>
      <c r="C439" s="70">
        <v>0</v>
      </c>
      <c r="D439">
        <v>3.5</v>
      </c>
      <c r="E439">
        <v>12.8</v>
      </c>
      <c r="F439">
        <v>0</v>
      </c>
      <c r="G439">
        <v>3.8</v>
      </c>
      <c r="H439">
        <v>-1E-3</v>
      </c>
      <c r="I439">
        <v>1.6</v>
      </c>
      <c r="J439" t="s">
        <v>148</v>
      </c>
      <c r="K439">
        <v>2.2000000000000002</v>
      </c>
      <c r="L439" t="s">
        <v>148</v>
      </c>
      <c r="M439" s="70">
        <v>0.99306712962962962</v>
      </c>
      <c r="N439">
        <v>2.9</v>
      </c>
      <c r="O439" t="s">
        <v>152</v>
      </c>
      <c r="P439" s="70">
        <v>0.99671296296296286</v>
      </c>
      <c r="Q439">
        <v>0.9</v>
      </c>
      <c r="R439" t="s">
        <v>148</v>
      </c>
      <c r="S439">
        <v>0.5</v>
      </c>
      <c r="T439">
        <v>60.4</v>
      </c>
      <c r="U439">
        <v>0</v>
      </c>
      <c r="V439">
        <v>83</v>
      </c>
      <c r="W439">
        <v>0</v>
      </c>
      <c r="X439">
        <v>0.54100000000000004</v>
      </c>
      <c r="Y439">
        <v>17.7</v>
      </c>
      <c r="Z439" s="11">
        <f t="shared" si="1042"/>
        <v>-0.60000000000000009</v>
      </c>
      <c r="AA439" s="11">
        <f t="shared" si="1043"/>
        <v>0</v>
      </c>
      <c r="AB439" s="53">
        <f t="shared" si="1044"/>
        <v>0.21347945300494933</v>
      </c>
      <c r="AC439" s="61" t="s">
        <v>204</v>
      </c>
      <c r="AE439" s="11">
        <f t="shared" ref="AE439" si="1157">SUM(F439:F444)</f>
        <v>0</v>
      </c>
      <c r="AF439" s="11">
        <f t="shared" ref="AF439" si="1158">AVERAGE(AB439:AB444)</f>
        <v>0.21391028183485217</v>
      </c>
      <c r="AG439" s="11">
        <f t="shared" ref="AG439" si="1159">AVERAGE(G439:G444)</f>
        <v>3.6166666666666667</v>
      </c>
      <c r="AH439" s="11" t="e">
        <f t="shared" ref="AH439" si="1160">AVERAGE(AC439:AC444)</f>
        <v>#DIV/0!</v>
      </c>
      <c r="AI439" s="11">
        <f t="shared" ref="AI439" si="1161">AVERAGE(T439:T444)</f>
        <v>60.900000000000006</v>
      </c>
      <c r="AJ439" s="11">
        <f t="shared" ref="AJ439" si="1162">SUMIF(H439:H444,"&gt;0",H439:H444)</f>
        <v>0</v>
      </c>
      <c r="AK439" s="17">
        <f t="shared" ref="AK439" si="1163">SUM(AA439:AA444)/60</f>
        <v>0</v>
      </c>
      <c r="AL439" s="17">
        <f t="shared" ref="AL439" si="1164">SUM(V439:V444)</f>
        <v>450</v>
      </c>
      <c r="AM439" s="17">
        <f t="shared" ref="AM439" si="1165">AVERAGE(W439:W444)</f>
        <v>0</v>
      </c>
      <c r="AN439" s="11">
        <f t="shared" ref="AN439" si="1166">AVERAGE(I439:I444)</f>
        <v>1.55</v>
      </c>
      <c r="AO439" s="11">
        <f t="shared" ref="AO439" si="1167">MAX(K439:K444)</f>
        <v>2.2000000000000002</v>
      </c>
      <c r="AP439" s="13" t="str">
        <f t="shared" ref="AP439" ca="1" si="1168">INDIRECT(ADDRESS(MATCH(AO439,K439:K444,0)+A439-1,12))</f>
        <v>ENE</v>
      </c>
      <c r="AQ439" s="13">
        <f t="shared" ref="AQ439" ca="1" si="1169">INDIRECT(ADDRESS(MATCH(AO439,K439:K444,0)+A439-1,13))</f>
        <v>0.99306712962962962</v>
      </c>
      <c r="AR439" s="11">
        <f t="shared" ref="AR439" si="1170">MAX(N439:N444)</f>
        <v>3.5</v>
      </c>
      <c r="AS439" s="13" t="str">
        <f t="shared" ref="AS439" ca="1" si="1171">INDIRECT(ADDRESS(MATCH(AR439,N439:N444,0)+A439-1,15))</f>
        <v>NE</v>
      </c>
      <c r="AT439" s="13">
        <f t="shared" ref="AT439" ca="1" si="1172">INDIRECT(ADDRESS(MATCH(AR439,N439:N444,0)+A439-1,16))</f>
        <v>2.5266203703703704E-2</v>
      </c>
    </row>
    <row r="440" spans="1:46">
      <c r="A440" s="11">
        <v>440</v>
      </c>
      <c r="B440" s="69">
        <v>44596</v>
      </c>
      <c r="C440" s="70">
        <v>6.9444444444444441E-3</v>
      </c>
      <c r="D440">
        <v>3.4</v>
      </c>
      <c r="E440">
        <v>12.8</v>
      </c>
      <c r="F440">
        <v>0</v>
      </c>
      <c r="G440">
        <v>3.6</v>
      </c>
      <c r="H440">
        <v>-1E-3</v>
      </c>
      <c r="I440">
        <v>1.3</v>
      </c>
      <c r="J440" t="s">
        <v>148</v>
      </c>
      <c r="K440">
        <v>1.6</v>
      </c>
      <c r="L440" t="s">
        <v>148</v>
      </c>
      <c r="M440" s="70">
        <v>1.1574074074074073E-5</v>
      </c>
      <c r="N440">
        <v>2.9</v>
      </c>
      <c r="O440" t="s">
        <v>148</v>
      </c>
      <c r="P440" s="70">
        <v>6.8402777777777776E-3</v>
      </c>
      <c r="Q440">
        <v>2.2000000000000002</v>
      </c>
      <c r="R440" t="s">
        <v>152</v>
      </c>
      <c r="S440">
        <v>0.5</v>
      </c>
      <c r="T440">
        <v>61.5</v>
      </c>
      <c r="U440">
        <v>0</v>
      </c>
      <c r="V440">
        <v>96</v>
      </c>
      <c r="W440">
        <v>0</v>
      </c>
      <c r="X440">
        <v>0.54200000000000004</v>
      </c>
      <c r="Y440">
        <v>17.72</v>
      </c>
      <c r="Z440" s="11">
        <f t="shared" si="1042"/>
        <v>-0.60000000000000009</v>
      </c>
      <c r="AA440" s="11">
        <f t="shared" si="1043"/>
        <v>0</v>
      </c>
      <c r="AB440" s="53">
        <f t="shared" si="1044"/>
        <v>0.21399644760083272</v>
      </c>
      <c r="AC440" s="61" t="s">
        <v>204</v>
      </c>
    </row>
    <row r="441" spans="1:46">
      <c r="A441" s="11">
        <v>441</v>
      </c>
      <c r="B441" s="69">
        <v>44596</v>
      </c>
      <c r="C441" s="70">
        <v>1.3888888888888888E-2</v>
      </c>
      <c r="D441">
        <v>3.2</v>
      </c>
      <c r="E441">
        <v>12.8</v>
      </c>
      <c r="F441">
        <v>0</v>
      </c>
      <c r="G441">
        <v>3.6</v>
      </c>
      <c r="H441">
        <v>0</v>
      </c>
      <c r="I441">
        <v>1.7</v>
      </c>
      <c r="J441" t="s">
        <v>148</v>
      </c>
      <c r="K441">
        <v>1.8</v>
      </c>
      <c r="L441" t="s">
        <v>148</v>
      </c>
      <c r="M441" s="70">
        <v>1.2060185185185186E-2</v>
      </c>
      <c r="N441">
        <v>3</v>
      </c>
      <c r="O441" t="s">
        <v>148</v>
      </c>
      <c r="P441" s="70">
        <v>9.5949074074074079E-3</v>
      </c>
      <c r="Q441">
        <v>1.2</v>
      </c>
      <c r="R441" t="s">
        <v>147</v>
      </c>
      <c r="S441">
        <v>0.5</v>
      </c>
      <c r="T441">
        <v>60.9</v>
      </c>
      <c r="U441">
        <v>0</v>
      </c>
      <c r="V441">
        <v>103</v>
      </c>
      <c r="W441">
        <v>0</v>
      </c>
      <c r="X441">
        <v>0.54200000000000004</v>
      </c>
      <c r="Y441">
        <v>17.760000000000002</v>
      </c>
      <c r="Z441" s="11">
        <f t="shared" si="1042"/>
        <v>0</v>
      </c>
      <c r="AA441" s="11">
        <f t="shared" si="1043"/>
        <v>0</v>
      </c>
      <c r="AB441" s="53">
        <f t="shared" si="1044"/>
        <v>0.21399644760083272</v>
      </c>
      <c r="AC441" s="61" t="s">
        <v>204</v>
      </c>
    </row>
    <row r="442" spans="1:46">
      <c r="A442" s="11">
        <v>442</v>
      </c>
      <c r="B442" s="69">
        <v>44596</v>
      </c>
      <c r="C442" s="70">
        <v>2.0833333333333332E-2</v>
      </c>
      <c r="D442">
        <v>3.1</v>
      </c>
      <c r="E442">
        <v>12.8</v>
      </c>
      <c r="F442">
        <v>0</v>
      </c>
      <c r="G442">
        <v>3.6</v>
      </c>
      <c r="H442">
        <v>0</v>
      </c>
      <c r="I442">
        <v>1.5</v>
      </c>
      <c r="J442" t="s">
        <v>148</v>
      </c>
      <c r="K442">
        <v>1.7</v>
      </c>
      <c r="L442" t="s">
        <v>148</v>
      </c>
      <c r="M442" s="70">
        <v>1.3900462962962962E-2</v>
      </c>
      <c r="N442">
        <v>3.1</v>
      </c>
      <c r="O442" t="s">
        <v>152</v>
      </c>
      <c r="P442" s="70">
        <v>1.8148148148148146E-2</v>
      </c>
      <c r="Q442">
        <v>2</v>
      </c>
      <c r="R442" t="s">
        <v>147</v>
      </c>
      <c r="S442">
        <v>0.5</v>
      </c>
      <c r="T442">
        <v>61</v>
      </c>
      <c r="U442">
        <v>0</v>
      </c>
      <c r="V442">
        <v>72</v>
      </c>
      <c r="W442">
        <v>0</v>
      </c>
      <c r="X442">
        <v>0.54200000000000004</v>
      </c>
      <c r="Y442">
        <v>17.739999999999998</v>
      </c>
      <c r="Z442" s="11">
        <f t="shared" si="1042"/>
        <v>0</v>
      </c>
      <c r="AA442" s="11">
        <f t="shared" si="1043"/>
        <v>0</v>
      </c>
      <c r="AB442" s="53">
        <f t="shared" si="1044"/>
        <v>0.21399644760083272</v>
      </c>
      <c r="AC442" s="61" t="s">
        <v>204</v>
      </c>
    </row>
    <row r="443" spans="1:46">
      <c r="A443" s="11">
        <v>443</v>
      </c>
      <c r="B443" s="69">
        <v>44596</v>
      </c>
      <c r="C443" s="70">
        <v>2.7777777777777776E-2</v>
      </c>
      <c r="D443">
        <v>3</v>
      </c>
      <c r="E443">
        <v>12.8</v>
      </c>
      <c r="F443">
        <v>0</v>
      </c>
      <c r="G443">
        <v>3.6</v>
      </c>
      <c r="H443">
        <v>0</v>
      </c>
      <c r="I443">
        <v>1.8</v>
      </c>
      <c r="J443" t="s">
        <v>148</v>
      </c>
      <c r="K443">
        <v>1.8</v>
      </c>
      <c r="L443" t="s">
        <v>148</v>
      </c>
      <c r="M443" s="70">
        <v>2.7673611111111111E-2</v>
      </c>
      <c r="N443">
        <v>3.5</v>
      </c>
      <c r="O443" t="s">
        <v>147</v>
      </c>
      <c r="P443" s="70">
        <v>2.5266203703703704E-2</v>
      </c>
      <c r="Q443">
        <v>1.6</v>
      </c>
      <c r="R443" t="s">
        <v>147</v>
      </c>
      <c r="S443">
        <v>0.6</v>
      </c>
      <c r="T443">
        <v>60.6</v>
      </c>
      <c r="U443">
        <v>0</v>
      </c>
      <c r="V443">
        <v>53</v>
      </c>
      <c r="W443">
        <v>0</v>
      </c>
      <c r="X443">
        <v>0.54200000000000004</v>
      </c>
      <c r="Y443">
        <v>17.77</v>
      </c>
      <c r="Z443" s="11">
        <f t="shared" si="1042"/>
        <v>0</v>
      </c>
      <c r="AA443" s="11">
        <f t="shared" si="1043"/>
        <v>0</v>
      </c>
      <c r="AB443" s="53">
        <f t="shared" si="1044"/>
        <v>0.21399644760083272</v>
      </c>
      <c r="AC443" s="61" t="s">
        <v>204</v>
      </c>
    </row>
    <row r="444" spans="1:46">
      <c r="A444" s="11">
        <v>444</v>
      </c>
      <c r="B444" s="69">
        <v>44596</v>
      </c>
      <c r="C444" s="70">
        <v>3.4722222222222224E-2</v>
      </c>
      <c r="D444">
        <v>2.9</v>
      </c>
      <c r="E444">
        <v>12.8</v>
      </c>
      <c r="F444">
        <v>0</v>
      </c>
      <c r="G444">
        <v>3.5</v>
      </c>
      <c r="H444">
        <v>-1E-3</v>
      </c>
      <c r="I444">
        <v>1.4</v>
      </c>
      <c r="J444" t="s">
        <v>148</v>
      </c>
      <c r="K444">
        <v>1.8</v>
      </c>
      <c r="L444" t="s">
        <v>148</v>
      </c>
      <c r="M444" s="70">
        <v>2.9398148148148149E-2</v>
      </c>
      <c r="N444">
        <v>3.3</v>
      </c>
      <c r="O444" t="s">
        <v>147</v>
      </c>
      <c r="P444" s="70">
        <v>3.2997685185185185E-2</v>
      </c>
      <c r="Q444">
        <v>1.9</v>
      </c>
      <c r="R444" t="s">
        <v>148</v>
      </c>
      <c r="S444">
        <v>0.5</v>
      </c>
      <c r="T444">
        <v>61</v>
      </c>
      <c r="U444">
        <v>1</v>
      </c>
      <c r="V444">
        <v>43</v>
      </c>
      <c r="W444">
        <v>0</v>
      </c>
      <c r="X444">
        <v>0.54200000000000004</v>
      </c>
      <c r="Y444">
        <v>17.78</v>
      </c>
      <c r="Z444" s="11">
        <f t="shared" si="1042"/>
        <v>-0.60000000000000009</v>
      </c>
      <c r="AA444" s="11">
        <f t="shared" si="1043"/>
        <v>0</v>
      </c>
      <c r="AB444" s="53">
        <f t="shared" si="1044"/>
        <v>0.21399644760083272</v>
      </c>
      <c r="AC444" s="61" t="s">
        <v>204</v>
      </c>
    </row>
    <row r="445" spans="1:46">
      <c r="A445" s="11">
        <v>445</v>
      </c>
      <c r="B445" s="69">
        <v>44596</v>
      </c>
      <c r="C445" s="70">
        <v>4.1666666666666664E-2</v>
      </c>
      <c r="D445">
        <v>2.8</v>
      </c>
      <c r="E445">
        <v>12.8</v>
      </c>
      <c r="F445">
        <v>0</v>
      </c>
      <c r="G445">
        <v>3.3</v>
      </c>
      <c r="H445">
        <v>-1E-3</v>
      </c>
      <c r="I445">
        <v>1.6</v>
      </c>
      <c r="J445" t="s">
        <v>148</v>
      </c>
      <c r="K445">
        <v>1.8</v>
      </c>
      <c r="L445" t="s">
        <v>148</v>
      </c>
      <c r="M445" s="70">
        <v>3.8784722222222227E-2</v>
      </c>
      <c r="N445">
        <v>3.8</v>
      </c>
      <c r="O445" t="s">
        <v>148</v>
      </c>
      <c r="P445" s="70">
        <v>3.7303240740740741E-2</v>
      </c>
      <c r="Q445">
        <v>0.8</v>
      </c>
      <c r="R445" t="s">
        <v>152</v>
      </c>
      <c r="S445">
        <v>0.6</v>
      </c>
      <c r="T445">
        <v>61.7</v>
      </c>
      <c r="U445">
        <v>0</v>
      </c>
      <c r="V445">
        <v>54</v>
      </c>
      <c r="W445">
        <v>0</v>
      </c>
      <c r="X445">
        <v>0.54200000000000004</v>
      </c>
      <c r="Y445">
        <v>17.809999999999999</v>
      </c>
      <c r="Z445" s="11">
        <f t="shared" si="1042"/>
        <v>-0.60000000000000009</v>
      </c>
      <c r="AA445" s="11">
        <f t="shared" si="1043"/>
        <v>0</v>
      </c>
      <c r="AB445" s="53">
        <f t="shared" si="1044"/>
        <v>0.21399644760083272</v>
      </c>
      <c r="AC445" s="61" t="s">
        <v>204</v>
      </c>
      <c r="AE445" s="11">
        <f t="shared" ref="AE445" si="1173">SUM(F445:F450)</f>
        <v>0</v>
      </c>
      <c r="AF445" s="11">
        <f t="shared" ref="AF445" si="1174">AVERAGE(AB445:AB450)</f>
        <v>0.2133077293659523</v>
      </c>
      <c r="AG445" s="11">
        <f t="shared" ref="AG445" si="1175">AVERAGE(G445:G450)</f>
        <v>3.0333333333333332</v>
      </c>
      <c r="AH445" s="11" t="e">
        <f t="shared" ref="AH445" si="1176">AVERAGE(AC445:AC450)</f>
        <v>#DIV/0!</v>
      </c>
      <c r="AI445" s="11">
        <f t="shared" ref="AI445" si="1177">AVERAGE(T445:T450)</f>
        <v>62.5</v>
      </c>
      <c r="AJ445" s="11">
        <f t="shared" ref="AJ445" si="1178">SUMIF(H445:H450,"&gt;0",H445:H450)</f>
        <v>1E-3</v>
      </c>
      <c r="AK445" s="17">
        <f t="shared" ref="AK445" si="1179">SUM(AA445:AA450)/60</f>
        <v>0</v>
      </c>
      <c r="AL445" s="17">
        <f t="shared" ref="AL445" si="1180">SUM(V445:V450)</f>
        <v>437</v>
      </c>
      <c r="AM445" s="17">
        <f t="shared" ref="AM445" si="1181">AVERAGE(W445:W450)</f>
        <v>0</v>
      </c>
      <c r="AN445" s="11">
        <f t="shared" ref="AN445" si="1182">AVERAGE(I445:I450)</f>
        <v>1.6166666666666669</v>
      </c>
      <c r="AO445" s="11">
        <f t="shared" ref="AO445" si="1183">MAX(K445:K450)</f>
        <v>2.1</v>
      </c>
      <c r="AP445" s="13" t="str">
        <f t="shared" ref="AP445" ca="1" si="1184">INDIRECT(ADDRESS(MATCH(AO445,K445:K450,0)+A445-1,12))</f>
        <v>ENE</v>
      </c>
      <c r="AQ445" s="13">
        <f t="shared" ref="AQ445" ca="1" si="1185">INDIRECT(ADDRESS(MATCH(AO445,K445:K450,0)+A445-1,13))</f>
        <v>7.2187500000000002E-2</v>
      </c>
      <c r="AR445" s="11">
        <f t="shared" ref="AR445" si="1186">MAX(N445:N450)</f>
        <v>4.3</v>
      </c>
      <c r="AS445" s="13" t="str">
        <f t="shared" ref="AS445" ca="1" si="1187">INDIRECT(ADDRESS(MATCH(AR445,N445:N450,0)+A445-1,15))</f>
        <v>E</v>
      </c>
      <c r="AT445" s="13">
        <f t="shared" ref="AT445" ca="1" si="1188">INDIRECT(ADDRESS(MATCH(AR445,N445:N450,0)+A445-1,16))</f>
        <v>5.0682870370370371E-2</v>
      </c>
    </row>
    <row r="446" spans="1:46">
      <c r="A446" s="11">
        <v>446</v>
      </c>
      <c r="B446" s="69">
        <v>44596</v>
      </c>
      <c r="C446" s="70">
        <v>4.8611111111111112E-2</v>
      </c>
      <c r="D446">
        <v>2.7</v>
      </c>
      <c r="E446">
        <v>12.8</v>
      </c>
      <c r="F446">
        <v>0</v>
      </c>
      <c r="G446">
        <v>3.1</v>
      </c>
      <c r="H446">
        <v>-1E-3</v>
      </c>
      <c r="I446">
        <v>1.2</v>
      </c>
      <c r="J446" t="s">
        <v>148</v>
      </c>
      <c r="K446">
        <v>1.6</v>
      </c>
      <c r="L446" t="s">
        <v>148</v>
      </c>
      <c r="M446" s="70">
        <v>4.1678240740740745E-2</v>
      </c>
      <c r="N446">
        <v>2.2999999999999998</v>
      </c>
      <c r="O446" t="s">
        <v>147</v>
      </c>
      <c r="P446" s="70">
        <v>4.5347222222222226E-2</v>
      </c>
      <c r="Q446">
        <v>1.2</v>
      </c>
      <c r="R446" t="s">
        <v>152</v>
      </c>
      <c r="S446">
        <v>0.3</v>
      </c>
      <c r="T446">
        <v>62.6</v>
      </c>
      <c r="U446">
        <v>0</v>
      </c>
      <c r="V446">
        <v>50</v>
      </c>
      <c r="W446">
        <v>0</v>
      </c>
      <c r="X446">
        <v>0.54200000000000004</v>
      </c>
      <c r="Y446">
        <v>17.809999999999999</v>
      </c>
      <c r="Z446" s="11">
        <f t="shared" si="1042"/>
        <v>-0.60000000000000009</v>
      </c>
      <c r="AA446" s="11">
        <f t="shared" si="1043"/>
        <v>0</v>
      </c>
      <c r="AB446" s="53">
        <f t="shared" si="1044"/>
        <v>0.21399644760083272</v>
      </c>
      <c r="AC446" s="61" t="s">
        <v>204</v>
      </c>
    </row>
    <row r="447" spans="1:46">
      <c r="A447" s="11">
        <v>447</v>
      </c>
      <c r="B447" s="69">
        <v>44596</v>
      </c>
      <c r="C447" s="70">
        <v>5.5555555555555552E-2</v>
      </c>
      <c r="D447">
        <v>2.5</v>
      </c>
      <c r="E447">
        <v>12.8</v>
      </c>
      <c r="F447">
        <v>0</v>
      </c>
      <c r="G447">
        <v>3</v>
      </c>
      <c r="H447">
        <v>-1E-3</v>
      </c>
      <c r="I447">
        <v>1.7</v>
      </c>
      <c r="J447" t="s">
        <v>148</v>
      </c>
      <c r="K447">
        <v>1.7</v>
      </c>
      <c r="L447" t="s">
        <v>148</v>
      </c>
      <c r="M447" s="70">
        <v>5.5555555555555552E-2</v>
      </c>
      <c r="N447">
        <v>4.3</v>
      </c>
      <c r="O447" t="s">
        <v>152</v>
      </c>
      <c r="P447" s="70">
        <v>5.0682870370370371E-2</v>
      </c>
      <c r="Q447">
        <v>2.6</v>
      </c>
      <c r="R447" t="s">
        <v>152</v>
      </c>
      <c r="S447">
        <v>0.8</v>
      </c>
      <c r="T447">
        <v>63.1</v>
      </c>
      <c r="U447">
        <v>0</v>
      </c>
      <c r="V447">
        <v>41</v>
      </c>
      <c r="W447">
        <v>0</v>
      </c>
      <c r="X447">
        <v>0.54</v>
      </c>
      <c r="Y447">
        <v>17.8</v>
      </c>
      <c r="Z447" s="11">
        <f t="shared" si="1042"/>
        <v>-0.60000000000000009</v>
      </c>
      <c r="AA447" s="11">
        <f t="shared" si="1043"/>
        <v>0</v>
      </c>
      <c r="AB447" s="53">
        <f t="shared" si="1044"/>
        <v>0.21296337024851208</v>
      </c>
      <c r="AC447" s="61" t="s">
        <v>204</v>
      </c>
    </row>
    <row r="448" spans="1:46">
      <c r="A448" s="11">
        <v>448</v>
      </c>
      <c r="B448" s="69">
        <v>44596</v>
      </c>
      <c r="C448" s="70">
        <v>6.25E-2</v>
      </c>
      <c r="D448">
        <v>2.2999999999999998</v>
      </c>
      <c r="E448">
        <v>12.8</v>
      </c>
      <c r="F448">
        <v>0</v>
      </c>
      <c r="G448">
        <v>2.8</v>
      </c>
      <c r="H448">
        <v>-1E-3</v>
      </c>
      <c r="I448">
        <v>1.4</v>
      </c>
      <c r="J448" t="s">
        <v>147</v>
      </c>
      <c r="K448">
        <v>1.7</v>
      </c>
      <c r="L448" t="s">
        <v>148</v>
      </c>
      <c r="M448" s="70">
        <v>5.5891203703703707E-2</v>
      </c>
      <c r="N448">
        <v>3.9</v>
      </c>
      <c r="O448" t="s">
        <v>152</v>
      </c>
      <c r="P448" s="70">
        <v>6.1631944444444448E-2</v>
      </c>
      <c r="Q448">
        <v>1.7</v>
      </c>
      <c r="R448" t="s">
        <v>147</v>
      </c>
      <c r="S448">
        <v>0.5</v>
      </c>
      <c r="T448">
        <v>63.6</v>
      </c>
      <c r="U448">
        <v>0</v>
      </c>
      <c r="V448">
        <v>76</v>
      </c>
      <c r="W448">
        <v>0</v>
      </c>
      <c r="X448">
        <v>0.54</v>
      </c>
      <c r="Y448">
        <v>17.829999999999998</v>
      </c>
      <c r="Z448" s="11">
        <f t="shared" si="1042"/>
        <v>-0.60000000000000009</v>
      </c>
      <c r="AA448" s="11">
        <f t="shared" si="1043"/>
        <v>0</v>
      </c>
      <c r="AB448" s="53">
        <f t="shared" si="1044"/>
        <v>0.21296337024851208</v>
      </c>
      <c r="AC448" s="61" t="s">
        <v>204</v>
      </c>
    </row>
    <row r="449" spans="1:46">
      <c r="A449" s="11">
        <v>449</v>
      </c>
      <c r="B449" s="69">
        <v>44596</v>
      </c>
      <c r="C449" s="70">
        <v>6.9444444444444434E-2</v>
      </c>
      <c r="D449">
        <v>2.2000000000000002</v>
      </c>
      <c r="E449">
        <v>12.8</v>
      </c>
      <c r="F449">
        <v>0</v>
      </c>
      <c r="G449">
        <v>2.9</v>
      </c>
      <c r="H449">
        <v>1E-3</v>
      </c>
      <c r="I449">
        <v>1.9</v>
      </c>
      <c r="J449" t="s">
        <v>148</v>
      </c>
      <c r="K449">
        <v>2</v>
      </c>
      <c r="L449" t="s">
        <v>148</v>
      </c>
      <c r="M449" s="70">
        <v>6.8541666666666667E-2</v>
      </c>
      <c r="N449">
        <v>3.4</v>
      </c>
      <c r="O449" t="s">
        <v>152</v>
      </c>
      <c r="P449" s="70">
        <v>6.7696759259259262E-2</v>
      </c>
      <c r="Q449">
        <v>2.4</v>
      </c>
      <c r="R449" t="s">
        <v>152</v>
      </c>
      <c r="S449">
        <v>0.5</v>
      </c>
      <c r="T449">
        <v>62.2</v>
      </c>
      <c r="U449">
        <v>0</v>
      </c>
      <c r="V449">
        <v>113</v>
      </c>
      <c r="W449">
        <v>0</v>
      </c>
      <c r="X449">
        <v>0.54</v>
      </c>
      <c r="Y449">
        <v>17.850000000000001</v>
      </c>
      <c r="Z449" s="11">
        <f t="shared" si="1042"/>
        <v>0.60000000000000009</v>
      </c>
      <c r="AA449" s="11">
        <f t="shared" si="1043"/>
        <v>0</v>
      </c>
      <c r="AB449" s="53">
        <f t="shared" si="1044"/>
        <v>0.21296337024851208</v>
      </c>
      <c r="AC449" s="61" t="s">
        <v>204</v>
      </c>
    </row>
    <row r="450" spans="1:46">
      <c r="A450" s="11">
        <v>450</v>
      </c>
      <c r="B450" s="69">
        <v>44596</v>
      </c>
      <c r="C450" s="70">
        <v>7.6388888888888895E-2</v>
      </c>
      <c r="D450">
        <v>2.1</v>
      </c>
      <c r="E450">
        <v>12.8</v>
      </c>
      <c r="F450">
        <v>0</v>
      </c>
      <c r="G450">
        <v>3.1</v>
      </c>
      <c r="H450">
        <v>0</v>
      </c>
      <c r="I450">
        <v>1.9</v>
      </c>
      <c r="J450" t="s">
        <v>152</v>
      </c>
      <c r="K450">
        <v>2.1</v>
      </c>
      <c r="L450" t="s">
        <v>148</v>
      </c>
      <c r="M450" s="70">
        <v>7.2187500000000002E-2</v>
      </c>
      <c r="N450">
        <v>3.5</v>
      </c>
      <c r="O450" t="s">
        <v>152</v>
      </c>
      <c r="P450" s="70">
        <v>7.0150462962962956E-2</v>
      </c>
      <c r="Q450">
        <v>1.8</v>
      </c>
      <c r="R450" t="s">
        <v>148</v>
      </c>
      <c r="S450">
        <v>0.6</v>
      </c>
      <c r="T450">
        <v>61.8</v>
      </c>
      <c r="U450">
        <v>0</v>
      </c>
      <c r="V450">
        <v>103</v>
      </c>
      <c r="W450">
        <v>0</v>
      </c>
      <c r="X450">
        <v>0.54</v>
      </c>
      <c r="Y450">
        <v>17.82</v>
      </c>
      <c r="Z450" s="11">
        <f t="shared" si="1042"/>
        <v>0</v>
      </c>
      <c r="AA450" s="11">
        <f t="shared" si="1043"/>
        <v>0</v>
      </c>
      <c r="AB450" s="53">
        <f t="shared" si="1044"/>
        <v>0.21296337024851208</v>
      </c>
      <c r="AC450" s="61" t="s">
        <v>204</v>
      </c>
    </row>
    <row r="451" spans="1:46">
      <c r="A451" s="11">
        <v>451</v>
      </c>
      <c r="B451" s="69">
        <v>44596</v>
      </c>
      <c r="C451" s="70">
        <v>8.3333333333333329E-2</v>
      </c>
      <c r="D451">
        <v>2.1</v>
      </c>
      <c r="E451">
        <v>12.8</v>
      </c>
      <c r="F451">
        <v>0</v>
      </c>
      <c r="G451">
        <v>3.1</v>
      </c>
      <c r="H451">
        <v>0</v>
      </c>
      <c r="I451">
        <v>1.7</v>
      </c>
      <c r="J451" t="s">
        <v>148</v>
      </c>
      <c r="K451">
        <v>1.9</v>
      </c>
      <c r="L451" t="s">
        <v>152</v>
      </c>
      <c r="M451" s="70">
        <v>7.6400462962962962E-2</v>
      </c>
      <c r="N451">
        <v>3</v>
      </c>
      <c r="O451" t="s">
        <v>148</v>
      </c>
      <c r="P451" s="70">
        <v>7.8518518518518529E-2</v>
      </c>
      <c r="Q451">
        <v>1.4</v>
      </c>
      <c r="R451" t="s">
        <v>148</v>
      </c>
      <c r="S451">
        <v>0.5</v>
      </c>
      <c r="T451">
        <v>61.8</v>
      </c>
      <c r="U451">
        <v>1</v>
      </c>
      <c r="V451">
        <v>105</v>
      </c>
      <c r="W451">
        <v>0</v>
      </c>
      <c r="X451">
        <v>0.54</v>
      </c>
      <c r="Y451">
        <v>17.829999999999998</v>
      </c>
      <c r="Z451" s="11">
        <f t="shared" si="1042"/>
        <v>0</v>
      </c>
      <c r="AA451" s="11">
        <f t="shared" si="1043"/>
        <v>0</v>
      </c>
      <c r="AB451" s="53">
        <f t="shared" si="1044"/>
        <v>0.21296337024851208</v>
      </c>
      <c r="AC451" s="61" t="s">
        <v>204</v>
      </c>
      <c r="AE451" s="11">
        <f t="shared" ref="AE451" si="1189">SUM(F451:F456)</f>
        <v>0</v>
      </c>
      <c r="AF451" s="11">
        <f t="shared" ref="AF451" si="1190">AVERAGE(AB451:AB456)</f>
        <v>0.21270578550889763</v>
      </c>
      <c r="AG451" s="11">
        <f t="shared" ref="AG451" si="1191">AVERAGE(G451:G456)</f>
        <v>2.9499999999999997</v>
      </c>
      <c r="AH451" s="11" t="e">
        <f t="shared" ref="AH451" si="1192">AVERAGE(AC451:AC456)</f>
        <v>#DIV/0!</v>
      </c>
      <c r="AI451" s="11">
        <f t="shared" ref="AI451" si="1193">AVERAGE(T451:T456)</f>
        <v>61.849999999999994</v>
      </c>
      <c r="AJ451" s="11">
        <f t="shared" ref="AJ451" si="1194">SUMIF(H451:H456,"&gt;0",H451:H456)</f>
        <v>0</v>
      </c>
      <c r="AK451" s="17">
        <f t="shared" ref="AK451" si="1195">SUM(AA451:AA456)/60</f>
        <v>0</v>
      </c>
      <c r="AL451" s="17">
        <f t="shared" ref="AL451" si="1196">SUM(V451:V456)</f>
        <v>614</v>
      </c>
      <c r="AM451" s="17">
        <f t="shared" ref="AM451" si="1197">AVERAGE(W451:W456)</f>
        <v>0</v>
      </c>
      <c r="AN451" s="11">
        <f t="shared" ref="AN451" si="1198">AVERAGE(I451:I456)</f>
        <v>1.7833333333333332</v>
      </c>
      <c r="AO451" s="11">
        <f t="shared" ref="AO451" si="1199">MAX(K451:K456)</f>
        <v>2.1</v>
      </c>
      <c r="AP451" s="13" t="str">
        <f t="shared" ref="AP451" ca="1" si="1200">INDIRECT(ADDRESS(MATCH(AO451,K451:K456,0)+A451-1,12))</f>
        <v>ENE</v>
      </c>
      <c r="AQ451" s="13">
        <f t="shared" ref="AQ451" ca="1" si="1201">INDIRECT(ADDRESS(MATCH(AO451,K451:K456,0)+A451-1,13))</f>
        <v>9.0277777777777776E-2</v>
      </c>
      <c r="AR451" s="11">
        <f t="shared" ref="AR451" si="1202">MAX(N451:N456)</f>
        <v>3.8</v>
      </c>
      <c r="AS451" s="13" t="str">
        <f t="shared" ref="AS451" ca="1" si="1203">INDIRECT(ADDRESS(MATCH(AR451,N451:N456,0)+A451-1,15))</f>
        <v>ENE</v>
      </c>
      <c r="AT451" s="13">
        <f t="shared" ref="AT451" ca="1" si="1204">INDIRECT(ADDRESS(MATCH(AR451,N451:N456,0)+A451-1,16))</f>
        <v>9.2546296296296293E-2</v>
      </c>
    </row>
    <row r="452" spans="1:46">
      <c r="A452" s="11">
        <v>452</v>
      </c>
      <c r="B452" s="69">
        <v>44596</v>
      </c>
      <c r="C452" s="70">
        <v>9.0277777777777776E-2</v>
      </c>
      <c r="D452">
        <v>2.1</v>
      </c>
      <c r="E452">
        <v>12.8</v>
      </c>
      <c r="F452">
        <v>0</v>
      </c>
      <c r="G452">
        <v>3.3</v>
      </c>
      <c r="H452">
        <v>0</v>
      </c>
      <c r="I452">
        <v>2.1</v>
      </c>
      <c r="J452" t="s">
        <v>148</v>
      </c>
      <c r="K452">
        <v>2.1</v>
      </c>
      <c r="L452" t="s">
        <v>148</v>
      </c>
      <c r="M452" s="70">
        <v>9.0277777777777776E-2</v>
      </c>
      <c r="N452">
        <v>3.7</v>
      </c>
      <c r="O452" t="s">
        <v>148</v>
      </c>
      <c r="P452" s="70">
        <v>8.369212962962963E-2</v>
      </c>
      <c r="Q452">
        <v>1.9</v>
      </c>
      <c r="R452" t="s">
        <v>148</v>
      </c>
      <c r="S452">
        <v>0.6</v>
      </c>
      <c r="T452">
        <v>60.4</v>
      </c>
      <c r="U452">
        <v>0</v>
      </c>
      <c r="V452">
        <v>107</v>
      </c>
      <c r="W452">
        <v>0</v>
      </c>
      <c r="X452">
        <v>0.54</v>
      </c>
      <c r="Y452">
        <v>17.84</v>
      </c>
      <c r="Z452" s="11">
        <f t="shared" si="1042"/>
        <v>0</v>
      </c>
      <c r="AA452" s="11">
        <f t="shared" si="1043"/>
        <v>0</v>
      </c>
      <c r="AB452" s="53">
        <f t="shared" si="1044"/>
        <v>0.21296337024851208</v>
      </c>
      <c r="AC452" s="61" t="s">
        <v>204</v>
      </c>
    </row>
    <row r="453" spans="1:46">
      <c r="A453" s="11">
        <v>453</v>
      </c>
      <c r="B453" s="69">
        <v>44596</v>
      </c>
      <c r="C453" s="70">
        <v>9.7222222222222224E-2</v>
      </c>
      <c r="D453">
        <v>2.1</v>
      </c>
      <c r="E453">
        <v>12.8</v>
      </c>
      <c r="F453">
        <v>0</v>
      </c>
      <c r="G453">
        <v>3.2</v>
      </c>
      <c r="H453">
        <v>-1E-3</v>
      </c>
      <c r="I453">
        <v>1.9</v>
      </c>
      <c r="J453" t="s">
        <v>148</v>
      </c>
      <c r="K453">
        <v>2.1</v>
      </c>
      <c r="L453" t="s">
        <v>148</v>
      </c>
      <c r="M453" s="70">
        <v>9.0289351851851843E-2</v>
      </c>
      <c r="N453">
        <v>3.8</v>
      </c>
      <c r="O453" t="s">
        <v>148</v>
      </c>
      <c r="P453" s="70">
        <v>9.2546296296296293E-2</v>
      </c>
      <c r="Q453">
        <v>2.4</v>
      </c>
      <c r="R453" t="s">
        <v>148</v>
      </c>
      <c r="S453">
        <v>0.8</v>
      </c>
      <c r="T453">
        <v>60.7</v>
      </c>
      <c r="U453">
        <v>0</v>
      </c>
      <c r="V453">
        <v>90</v>
      </c>
      <c r="W453">
        <v>0</v>
      </c>
      <c r="X453">
        <v>0.53900000000000003</v>
      </c>
      <c r="Y453">
        <v>17.87</v>
      </c>
      <c r="Z453" s="11">
        <f t="shared" si="1042"/>
        <v>-0.60000000000000009</v>
      </c>
      <c r="AA453" s="11">
        <f t="shared" si="1043"/>
        <v>0</v>
      </c>
      <c r="AB453" s="53">
        <f t="shared" si="1044"/>
        <v>0.21244820076928317</v>
      </c>
      <c r="AC453" s="61" t="s">
        <v>204</v>
      </c>
    </row>
    <row r="454" spans="1:46">
      <c r="A454" s="11">
        <v>454</v>
      </c>
      <c r="B454" s="69">
        <v>44596</v>
      </c>
      <c r="C454" s="70">
        <v>0.10416666666666667</v>
      </c>
      <c r="D454">
        <v>2.1</v>
      </c>
      <c r="E454">
        <v>12.8</v>
      </c>
      <c r="F454">
        <v>0</v>
      </c>
      <c r="G454">
        <v>3</v>
      </c>
      <c r="H454">
        <v>-1E-3</v>
      </c>
      <c r="I454">
        <v>1.9</v>
      </c>
      <c r="J454" t="s">
        <v>152</v>
      </c>
      <c r="K454">
        <v>2</v>
      </c>
      <c r="L454" t="s">
        <v>152</v>
      </c>
      <c r="M454" s="70">
        <v>0.10162037037037037</v>
      </c>
      <c r="N454">
        <v>3.1</v>
      </c>
      <c r="O454" t="s">
        <v>152</v>
      </c>
      <c r="P454" s="70">
        <v>9.752314814814815E-2</v>
      </c>
      <c r="Q454">
        <v>1.6</v>
      </c>
      <c r="R454" t="s">
        <v>152</v>
      </c>
      <c r="S454">
        <v>0.5</v>
      </c>
      <c r="T454">
        <v>61.5</v>
      </c>
      <c r="U454">
        <v>1</v>
      </c>
      <c r="V454">
        <v>99</v>
      </c>
      <c r="W454">
        <v>0</v>
      </c>
      <c r="X454">
        <v>0.53900000000000003</v>
      </c>
      <c r="Y454">
        <v>17.84</v>
      </c>
      <c r="Z454" s="11">
        <f t="shared" si="1042"/>
        <v>-0.60000000000000009</v>
      </c>
      <c r="AA454" s="11">
        <f t="shared" si="1043"/>
        <v>0</v>
      </c>
      <c r="AB454" s="53">
        <f t="shared" si="1044"/>
        <v>0.21244820076928317</v>
      </c>
      <c r="AC454" s="61" t="s">
        <v>204</v>
      </c>
    </row>
    <row r="455" spans="1:46">
      <c r="A455" s="11">
        <v>455</v>
      </c>
      <c r="B455" s="69">
        <v>44596</v>
      </c>
      <c r="C455" s="70">
        <v>0.1111111111111111</v>
      </c>
      <c r="D455">
        <v>2</v>
      </c>
      <c r="E455">
        <v>12.8</v>
      </c>
      <c r="F455">
        <v>0</v>
      </c>
      <c r="G455">
        <v>2.7</v>
      </c>
      <c r="H455">
        <v>-1E-3</v>
      </c>
      <c r="I455">
        <v>1.2</v>
      </c>
      <c r="J455" t="s">
        <v>148</v>
      </c>
      <c r="K455">
        <v>1.9</v>
      </c>
      <c r="L455" t="s">
        <v>152</v>
      </c>
      <c r="M455" s="70">
        <v>0.10417824074074074</v>
      </c>
      <c r="N455">
        <v>2.6</v>
      </c>
      <c r="O455" t="s">
        <v>152</v>
      </c>
      <c r="P455" s="70">
        <v>0.10436342592592592</v>
      </c>
      <c r="Q455">
        <v>1</v>
      </c>
      <c r="R455" t="s">
        <v>152</v>
      </c>
      <c r="S455">
        <v>0.5</v>
      </c>
      <c r="T455">
        <v>62.5</v>
      </c>
      <c r="U455">
        <v>0</v>
      </c>
      <c r="V455">
        <v>91</v>
      </c>
      <c r="W455">
        <v>0</v>
      </c>
      <c r="X455">
        <v>0.53900000000000003</v>
      </c>
      <c r="Y455">
        <v>17.86</v>
      </c>
      <c r="Z455" s="11">
        <f t="shared" si="1042"/>
        <v>-0.60000000000000009</v>
      </c>
      <c r="AA455" s="11">
        <f t="shared" si="1043"/>
        <v>0</v>
      </c>
      <c r="AB455" s="53">
        <f t="shared" si="1044"/>
        <v>0.21244820076928317</v>
      </c>
      <c r="AC455" s="61" t="s">
        <v>204</v>
      </c>
    </row>
    <row r="456" spans="1:46">
      <c r="A456" s="11">
        <v>456</v>
      </c>
      <c r="B456" s="69">
        <v>44596</v>
      </c>
      <c r="C456" s="70">
        <v>0.11805555555555557</v>
      </c>
      <c r="D456">
        <v>1.9</v>
      </c>
      <c r="E456">
        <v>12.8</v>
      </c>
      <c r="F456">
        <v>0</v>
      </c>
      <c r="G456">
        <v>2.4</v>
      </c>
      <c r="H456">
        <v>-1E-3</v>
      </c>
      <c r="I456">
        <v>1.9</v>
      </c>
      <c r="J456" t="s">
        <v>152</v>
      </c>
      <c r="K456">
        <v>1.9</v>
      </c>
      <c r="L456" t="s">
        <v>152</v>
      </c>
      <c r="M456" s="70">
        <v>0.11805555555555557</v>
      </c>
      <c r="N456">
        <v>2.5</v>
      </c>
      <c r="O456" t="s">
        <v>152</v>
      </c>
      <c r="P456" s="70">
        <v>0.11604166666666667</v>
      </c>
      <c r="Q456">
        <v>2.1</v>
      </c>
      <c r="R456" t="s">
        <v>152</v>
      </c>
      <c r="S456">
        <v>0.3</v>
      </c>
      <c r="T456">
        <v>64.2</v>
      </c>
      <c r="U456">
        <v>0</v>
      </c>
      <c r="V456">
        <v>122</v>
      </c>
      <c r="W456">
        <v>0</v>
      </c>
      <c r="X456">
        <v>0.54</v>
      </c>
      <c r="Y456">
        <v>17.87</v>
      </c>
      <c r="Z456" s="11">
        <f t="shared" ref="Z456:Z519" si="1205">H456*3.6/(60)*10*10^3</f>
        <v>-0.60000000000000009</v>
      </c>
      <c r="AA456" s="11">
        <f t="shared" ref="AA456:AA519" si="1206">IF(Z456&gt;120,10,0)</f>
        <v>0</v>
      </c>
      <c r="AB456" s="53">
        <f t="shared" ref="AB456:AB519" si="1207">-0.071+0.735*X456+0.75*X456^2-8.759*X456^3+21.838*X456^4-21.998*X456^5+8.097*X456^6</f>
        <v>0.21296337024851208</v>
      </c>
      <c r="AC456" s="61" t="s">
        <v>204</v>
      </c>
    </row>
    <row r="457" spans="1:46">
      <c r="A457" s="11">
        <v>457</v>
      </c>
      <c r="B457" s="69">
        <v>44596</v>
      </c>
      <c r="C457" s="70">
        <v>0.125</v>
      </c>
      <c r="D457">
        <v>1.7</v>
      </c>
      <c r="E457">
        <v>12.8</v>
      </c>
      <c r="F457">
        <v>0</v>
      </c>
      <c r="G457">
        <v>2.2999999999999998</v>
      </c>
      <c r="H457">
        <v>-1E-3</v>
      </c>
      <c r="I457">
        <v>1.4</v>
      </c>
      <c r="J457" t="s">
        <v>148</v>
      </c>
      <c r="K457">
        <v>1.9</v>
      </c>
      <c r="L457" t="s">
        <v>152</v>
      </c>
      <c r="M457" s="70">
        <v>0.11871527777777778</v>
      </c>
      <c r="N457">
        <v>2.2999999999999998</v>
      </c>
      <c r="O457" t="s">
        <v>152</v>
      </c>
      <c r="P457" s="70">
        <v>0.11858796296296296</v>
      </c>
      <c r="Q457">
        <v>1.4</v>
      </c>
      <c r="R457" t="s">
        <v>152</v>
      </c>
      <c r="S457">
        <v>0.4</v>
      </c>
      <c r="T457">
        <v>64.8</v>
      </c>
      <c r="U457">
        <v>0</v>
      </c>
      <c r="V457">
        <v>103</v>
      </c>
      <c r="W457">
        <v>0</v>
      </c>
      <c r="X457">
        <v>0.53900000000000003</v>
      </c>
      <c r="Y457">
        <v>17.850000000000001</v>
      </c>
      <c r="Z457" s="11">
        <f t="shared" si="1205"/>
        <v>-0.60000000000000009</v>
      </c>
      <c r="AA457" s="11">
        <f t="shared" si="1206"/>
        <v>0</v>
      </c>
      <c r="AB457" s="53">
        <f t="shared" si="1207"/>
        <v>0.21244820076928317</v>
      </c>
      <c r="AC457" s="61" t="s">
        <v>204</v>
      </c>
      <c r="AE457" s="11">
        <f t="shared" ref="AE457" si="1208">SUM(F457:F462)</f>
        <v>0</v>
      </c>
      <c r="AF457" s="11">
        <f t="shared" ref="AF457" si="1209">AVERAGE(AB457:AB462)</f>
        <v>0.21244820076928317</v>
      </c>
      <c r="AG457" s="11">
        <f t="shared" ref="AG457" si="1210">AVERAGE(G457:G462)</f>
        <v>2.0333333333333337</v>
      </c>
      <c r="AH457" s="11" t="e">
        <f t="shared" ref="AH457" si="1211">AVERAGE(AC457:AC462)</f>
        <v>#DIV/0!</v>
      </c>
      <c r="AI457" s="11">
        <f t="shared" ref="AI457" si="1212">AVERAGE(T457:T462)</f>
        <v>66.45</v>
      </c>
      <c r="AJ457" s="11">
        <f t="shared" ref="AJ457" si="1213">SUMIF(H457:H462,"&gt;0",H457:H462)</f>
        <v>1E-3</v>
      </c>
      <c r="AK457" s="17">
        <f t="shared" ref="AK457" si="1214">SUM(AA457:AA462)/60</f>
        <v>0</v>
      </c>
      <c r="AL457" s="17">
        <f t="shared" ref="AL457" si="1215">SUM(V457:V462)</f>
        <v>564</v>
      </c>
      <c r="AM457" s="17">
        <f t="shared" ref="AM457" si="1216">AVERAGE(W457:W462)</f>
        <v>0</v>
      </c>
      <c r="AN457" s="11">
        <f t="shared" ref="AN457" si="1217">AVERAGE(I457:I462)</f>
        <v>1.6500000000000004</v>
      </c>
      <c r="AO457" s="11">
        <f t="shared" ref="AO457" si="1218">MAX(K457:K462)</f>
        <v>2.2000000000000002</v>
      </c>
      <c r="AP457" s="13" t="str">
        <f t="shared" ref="AP457" ca="1" si="1219">INDIRECT(ADDRESS(MATCH(AO457,K457:K462,0)+A457-1,12))</f>
        <v>E</v>
      </c>
      <c r="AQ457" s="13">
        <f t="shared" ref="AQ457" ca="1" si="1220">INDIRECT(ADDRESS(MATCH(AO457,K457:K462,0)+A457-1,13))</f>
        <v>0.15960648148148149</v>
      </c>
      <c r="AR457" s="11">
        <f t="shared" ref="AR457" si="1221">MAX(N457:N462)</f>
        <v>3</v>
      </c>
      <c r="AS457" s="13" t="str">
        <f t="shared" ref="AS457" ca="1" si="1222">INDIRECT(ADDRESS(MATCH(AR457,N457:N462,0)+A457-1,15))</f>
        <v>E</v>
      </c>
      <c r="AT457" s="13">
        <f t="shared" ref="AT457" ca="1" si="1223">INDIRECT(ADDRESS(MATCH(AR457,N457:N462,0)+A457-1,16))</f>
        <v>0.15792824074074074</v>
      </c>
    </row>
    <row r="458" spans="1:46">
      <c r="A458" s="11">
        <v>458</v>
      </c>
      <c r="B458" s="69">
        <v>44596</v>
      </c>
      <c r="C458" s="70">
        <v>0.13194444444444445</v>
      </c>
      <c r="D458">
        <v>1.6</v>
      </c>
      <c r="E458">
        <v>12.8</v>
      </c>
      <c r="F458">
        <v>0</v>
      </c>
      <c r="G458">
        <v>2.1</v>
      </c>
      <c r="H458">
        <v>-1E-3</v>
      </c>
      <c r="I458">
        <v>1.5</v>
      </c>
      <c r="J458" t="s">
        <v>152</v>
      </c>
      <c r="K458">
        <v>1.5</v>
      </c>
      <c r="L458" t="s">
        <v>152</v>
      </c>
      <c r="M458" s="70">
        <v>0.13194444444444445</v>
      </c>
      <c r="N458">
        <v>2.2999999999999998</v>
      </c>
      <c r="O458" t="s">
        <v>152</v>
      </c>
      <c r="P458" s="70">
        <v>0.12775462962962963</v>
      </c>
      <c r="Q458">
        <v>2.2999999999999998</v>
      </c>
      <c r="R458" t="s">
        <v>152</v>
      </c>
      <c r="S458">
        <v>0.3</v>
      </c>
      <c r="T458">
        <v>65.599999999999994</v>
      </c>
      <c r="U458">
        <v>0</v>
      </c>
      <c r="V458">
        <v>100</v>
      </c>
      <c r="W458">
        <v>0</v>
      </c>
      <c r="X458">
        <v>0.53900000000000003</v>
      </c>
      <c r="Y458">
        <v>17.88</v>
      </c>
      <c r="Z458" s="11">
        <f t="shared" si="1205"/>
        <v>-0.60000000000000009</v>
      </c>
      <c r="AA458" s="11">
        <f t="shared" si="1206"/>
        <v>0</v>
      </c>
      <c r="AB458" s="53">
        <f t="shared" si="1207"/>
        <v>0.21244820076928317</v>
      </c>
      <c r="AC458" s="61" t="s">
        <v>204</v>
      </c>
    </row>
    <row r="459" spans="1:46">
      <c r="A459" s="11">
        <v>459</v>
      </c>
      <c r="B459" s="69">
        <v>44596</v>
      </c>
      <c r="C459" s="70">
        <v>0.1388888888888889</v>
      </c>
      <c r="D459">
        <v>1.4</v>
      </c>
      <c r="E459">
        <v>12.8</v>
      </c>
      <c r="F459">
        <v>0</v>
      </c>
      <c r="G459">
        <v>2</v>
      </c>
      <c r="H459">
        <v>0</v>
      </c>
      <c r="I459">
        <v>1.8</v>
      </c>
      <c r="J459" t="s">
        <v>152</v>
      </c>
      <c r="K459">
        <v>1.9</v>
      </c>
      <c r="L459" t="s">
        <v>152</v>
      </c>
      <c r="M459" s="70">
        <v>0.13773148148148148</v>
      </c>
      <c r="N459">
        <v>2.5</v>
      </c>
      <c r="O459" t="s">
        <v>152</v>
      </c>
      <c r="P459" s="70">
        <v>0.1330324074074074</v>
      </c>
      <c r="Q459">
        <v>1.6</v>
      </c>
      <c r="R459" t="s">
        <v>148</v>
      </c>
      <c r="S459">
        <v>0.3</v>
      </c>
      <c r="T459">
        <v>66.7</v>
      </c>
      <c r="U459">
        <v>0</v>
      </c>
      <c r="V459">
        <v>107</v>
      </c>
      <c r="W459">
        <v>0</v>
      </c>
      <c r="X459">
        <v>0.53900000000000003</v>
      </c>
      <c r="Y459">
        <v>17.89</v>
      </c>
      <c r="Z459" s="11">
        <f t="shared" si="1205"/>
        <v>0</v>
      </c>
      <c r="AA459" s="11">
        <f t="shared" si="1206"/>
        <v>0</v>
      </c>
      <c r="AB459" s="53">
        <f t="shared" si="1207"/>
        <v>0.21244820076928317</v>
      </c>
      <c r="AC459" s="61" t="s">
        <v>204</v>
      </c>
    </row>
    <row r="460" spans="1:46">
      <c r="A460" s="11">
        <v>460</v>
      </c>
      <c r="B460" s="69">
        <v>44596</v>
      </c>
      <c r="C460" s="70">
        <v>0.14583333333333334</v>
      </c>
      <c r="D460">
        <v>1.3</v>
      </c>
      <c r="E460">
        <v>12.8</v>
      </c>
      <c r="F460">
        <v>0</v>
      </c>
      <c r="G460">
        <v>1.9</v>
      </c>
      <c r="H460">
        <v>0</v>
      </c>
      <c r="I460">
        <v>1.6</v>
      </c>
      <c r="J460" t="s">
        <v>152</v>
      </c>
      <c r="K460">
        <v>1.9</v>
      </c>
      <c r="L460" t="s">
        <v>152</v>
      </c>
      <c r="M460" s="70">
        <v>0.13928240740740741</v>
      </c>
      <c r="N460">
        <v>2.2999999999999998</v>
      </c>
      <c r="O460" t="s">
        <v>152</v>
      </c>
      <c r="P460" s="70">
        <v>0.14239583333333333</v>
      </c>
      <c r="Q460">
        <v>1.6</v>
      </c>
      <c r="R460" t="s">
        <v>152</v>
      </c>
      <c r="S460">
        <v>0.3</v>
      </c>
      <c r="T460">
        <v>67.2</v>
      </c>
      <c r="U460">
        <v>0</v>
      </c>
      <c r="V460">
        <v>90</v>
      </c>
      <c r="W460">
        <v>0</v>
      </c>
      <c r="X460">
        <v>0.53900000000000003</v>
      </c>
      <c r="Y460">
        <v>17.89</v>
      </c>
      <c r="Z460" s="11">
        <f t="shared" si="1205"/>
        <v>0</v>
      </c>
      <c r="AA460" s="11">
        <f t="shared" si="1206"/>
        <v>0</v>
      </c>
      <c r="AB460" s="53">
        <f t="shared" si="1207"/>
        <v>0.21244820076928317</v>
      </c>
      <c r="AC460" s="61" t="s">
        <v>204</v>
      </c>
    </row>
    <row r="461" spans="1:46">
      <c r="A461" s="11">
        <v>461</v>
      </c>
      <c r="B461" s="69">
        <v>44596</v>
      </c>
      <c r="C461" s="70">
        <v>0.15277777777777776</v>
      </c>
      <c r="D461">
        <v>1.3</v>
      </c>
      <c r="E461">
        <v>12.7</v>
      </c>
      <c r="F461">
        <v>0</v>
      </c>
      <c r="G461">
        <v>1.8</v>
      </c>
      <c r="H461">
        <v>0</v>
      </c>
      <c r="I461">
        <v>1.4</v>
      </c>
      <c r="J461" t="s">
        <v>148</v>
      </c>
      <c r="K461">
        <v>1.6</v>
      </c>
      <c r="L461" t="s">
        <v>152</v>
      </c>
      <c r="M461" s="70">
        <v>0.14586805555555557</v>
      </c>
      <c r="N461">
        <v>2.8</v>
      </c>
      <c r="O461" t="s">
        <v>152</v>
      </c>
      <c r="P461" s="70">
        <v>0.15199074074074073</v>
      </c>
      <c r="Q461">
        <v>2.4</v>
      </c>
      <c r="R461" t="s">
        <v>148</v>
      </c>
      <c r="S461">
        <v>0.6</v>
      </c>
      <c r="T461">
        <v>67.599999999999994</v>
      </c>
      <c r="U461">
        <v>0</v>
      </c>
      <c r="V461">
        <v>79</v>
      </c>
      <c r="W461">
        <v>0</v>
      </c>
      <c r="X461">
        <v>0.53900000000000003</v>
      </c>
      <c r="Y461">
        <v>17.940000000000001</v>
      </c>
      <c r="Z461" s="11">
        <f t="shared" si="1205"/>
        <v>0</v>
      </c>
      <c r="AA461" s="11">
        <f t="shared" si="1206"/>
        <v>0</v>
      </c>
      <c r="AB461" s="53">
        <f t="shared" si="1207"/>
        <v>0.21244820076928317</v>
      </c>
      <c r="AC461" s="61" t="s">
        <v>204</v>
      </c>
    </row>
    <row r="462" spans="1:46">
      <c r="A462" s="11">
        <v>462</v>
      </c>
      <c r="B462" s="69">
        <v>44596</v>
      </c>
      <c r="C462" s="70">
        <v>0.15972222222222224</v>
      </c>
      <c r="D462">
        <v>1.2</v>
      </c>
      <c r="E462">
        <v>12.7</v>
      </c>
      <c r="F462">
        <v>0</v>
      </c>
      <c r="G462">
        <v>2.1</v>
      </c>
      <c r="H462">
        <v>1E-3</v>
      </c>
      <c r="I462">
        <v>2.2000000000000002</v>
      </c>
      <c r="J462" t="s">
        <v>152</v>
      </c>
      <c r="K462">
        <v>2.2000000000000002</v>
      </c>
      <c r="L462" t="s">
        <v>152</v>
      </c>
      <c r="M462" s="70">
        <v>0.15960648148148149</v>
      </c>
      <c r="N462">
        <v>3</v>
      </c>
      <c r="O462" t="s">
        <v>152</v>
      </c>
      <c r="P462" s="70">
        <v>0.15792824074074074</v>
      </c>
      <c r="Q462">
        <v>2.4</v>
      </c>
      <c r="R462" t="s">
        <v>152</v>
      </c>
      <c r="S462">
        <v>0.3</v>
      </c>
      <c r="T462">
        <v>66.8</v>
      </c>
      <c r="U462">
        <v>0</v>
      </c>
      <c r="V462">
        <v>85</v>
      </c>
      <c r="W462">
        <v>0</v>
      </c>
      <c r="X462">
        <v>0.53900000000000003</v>
      </c>
      <c r="Y462">
        <v>17.96</v>
      </c>
      <c r="Z462" s="11">
        <f t="shared" si="1205"/>
        <v>0.60000000000000009</v>
      </c>
      <c r="AA462" s="11">
        <f t="shared" si="1206"/>
        <v>0</v>
      </c>
      <c r="AB462" s="53">
        <f t="shared" si="1207"/>
        <v>0.21244820076928317</v>
      </c>
      <c r="AC462" s="61" t="s">
        <v>204</v>
      </c>
    </row>
    <row r="463" spans="1:46">
      <c r="A463" s="11">
        <v>463</v>
      </c>
      <c r="B463" s="69">
        <v>44596</v>
      </c>
      <c r="C463" s="70">
        <v>0.16666666666666666</v>
      </c>
      <c r="D463">
        <v>1.2</v>
      </c>
      <c r="E463">
        <v>12.7</v>
      </c>
      <c r="F463">
        <v>0</v>
      </c>
      <c r="G463">
        <v>2.2000000000000002</v>
      </c>
      <c r="H463">
        <v>0</v>
      </c>
      <c r="I463">
        <v>1.9</v>
      </c>
      <c r="J463" t="s">
        <v>152</v>
      </c>
      <c r="K463">
        <v>2.2000000000000002</v>
      </c>
      <c r="L463" t="s">
        <v>152</v>
      </c>
      <c r="M463" s="70">
        <v>0.15975694444444444</v>
      </c>
      <c r="N463">
        <v>3</v>
      </c>
      <c r="O463" t="s">
        <v>152</v>
      </c>
      <c r="P463" s="70">
        <v>0.16559027777777777</v>
      </c>
      <c r="Q463">
        <v>2.5</v>
      </c>
      <c r="R463" t="s">
        <v>152</v>
      </c>
      <c r="S463">
        <v>0.6</v>
      </c>
      <c r="T463">
        <v>65.900000000000006</v>
      </c>
      <c r="U463">
        <v>0</v>
      </c>
      <c r="V463">
        <v>95</v>
      </c>
      <c r="W463">
        <v>0</v>
      </c>
      <c r="X463">
        <v>0.53900000000000003</v>
      </c>
      <c r="Y463">
        <v>17.97</v>
      </c>
      <c r="Z463" s="11">
        <f t="shared" si="1205"/>
        <v>0</v>
      </c>
      <c r="AA463" s="11">
        <f t="shared" si="1206"/>
        <v>0</v>
      </c>
      <c r="AB463" s="53">
        <f t="shared" si="1207"/>
        <v>0.21244820076928317</v>
      </c>
      <c r="AC463" s="61" t="s">
        <v>204</v>
      </c>
      <c r="AE463" s="11">
        <f t="shared" ref="AE463" si="1224">SUM(F463:F468)</f>
        <v>0</v>
      </c>
      <c r="AF463" s="11">
        <f t="shared" ref="AF463" si="1225">AVERAGE(AB463:AB468)</f>
        <v>0.21236249163334597</v>
      </c>
      <c r="AG463" s="11">
        <f t="shared" ref="AG463" si="1226">AVERAGE(G463:G468)</f>
        <v>2.2166666666666668</v>
      </c>
      <c r="AH463" s="11" t="e">
        <f t="shared" ref="AH463" si="1227">AVERAGE(AC463:AC468)</f>
        <v>#DIV/0!</v>
      </c>
      <c r="AI463" s="11">
        <f t="shared" ref="AI463" si="1228">AVERAGE(T463:T468)</f>
        <v>65.400000000000006</v>
      </c>
      <c r="AJ463" s="11">
        <f t="shared" ref="AJ463" si="1229">SUMIF(H463:H468,"&gt;0",H463:H468)</f>
        <v>0</v>
      </c>
      <c r="AK463" s="17">
        <f t="shared" ref="AK463" si="1230">SUM(AA463:AA468)/60</f>
        <v>0</v>
      </c>
      <c r="AL463" s="17">
        <f t="shared" ref="AL463" si="1231">SUM(V463:V468)</f>
        <v>595</v>
      </c>
      <c r="AM463" s="17">
        <f t="shared" ref="AM463" si="1232">AVERAGE(W463:W468)</f>
        <v>0</v>
      </c>
      <c r="AN463" s="11">
        <f t="shared" ref="AN463" si="1233">AVERAGE(I463:I468)</f>
        <v>1.75</v>
      </c>
      <c r="AO463" s="11">
        <f t="shared" ref="AO463" si="1234">MAX(K463:K468)</f>
        <v>2.2000000000000002</v>
      </c>
      <c r="AP463" s="13" t="str">
        <f t="shared" ref="AP463" ca="1" si="1235">INDIRECT(ADDRESS(MATCH(AO463,K463:K468,0)+A463-1,12))</f>
        <v>E</v>
      </c>
      <c r="AQ463" s="13">
        <f t="shared" ref="AQ463" ca="1" si="1236">INDIRECT(ADDRESS(MATCH(AO463,K463:K468,0)+A463-1,13))</f>
        <v>0.15975694444444444</v>
      </c>
      <c r="AR463" s="11">
        <f t="shared" ref="AR463" si="1237">MAX(N463:N468)</f>
        <v>3</v>
      </c>
      <c r="AS463" s="13" t="str">
        <f t="shared" ref="AS463" ca="1" si="1238">INDIRECT(ADDRESS(MATCH(AR463,N463:N468,0)+A463-1,15))</f>
        <v>E</v>
      </c>
      <c r="AT463" s="13">
        <f t="shared" ref="AT463" ca="1" si="1239">INDIRECT(ADDRESS(MATCH(AR463,N463:N468,0)+A463-1,16))</f>
        <v>0.16559027777777777</v>
      </c>
    </row>
    <row r="464" spans="1:46">
      <c r="A464" s="11">
        <v>464</v>
      </c>
      <c r="B464" s="69">
        <v>44596</v>
      </c>
      <c r="C464" s="70">
        <v>0.17361111111111113</v>
      </c>
      <c r="D464">
        <v>1.3</v>
      </c>
      <c r="E464">
        <v>12.7</v>
      </c>
      <c r="F464">
        <v>0</v>
      </c>
      <c r="G464">
        <v>2.2000000000000002</v>
      </c>
      <c r="H464">
        <v>-1E-3</v>
      </c>
      <c r="I464">
        <v>2</v>
      </c>
      <c r="J464" t="s">
        <v>152</v>
      </c>
      <c r="K464">
        <v>2.2000000000000002</v>
      </c>
      <c r="L464" t="s">
        <v>152</v>
      </c>
      <c r="M464" s="70">
        <v>0.17081018518518518</v>
      </c>
      <c r="N464">
        <v>3</v>
      </c>
      <c r="O464" t="s">
        <v>152</v>
      </c>
      <c r="P464" s="70">
        <v>0.16803240740740741</v>
      </c>
      <c r="Q464">
        <v>1.8</v>
      </c>
      <c r="R464" t="s">
        <v>152</v>
      </c>
      <c r="S464">
        <v>0.4</v>
      </c>
      <c r="T464">
        <v>65.5</v>
      </c>
      <c r="U464">
        <v>1</v>
      </c>
      <c r="V464">
        <v>112</v>
      </c>
      <c r="W464">
        <v>0</v>
      </c>
      <c r="X464">
        <v>0.53900000000000003</v>
      </c>
      <c r="Y464">
        <v>17.93</v>
      </c>
      <c r="Z464" s="11">
        <f t="shared" si="1205"/>
        <v>-0.60000000000000009</v>
      </c>
      <c r="AA464" s="11">
        <f t="shared" si="1206"/>
        <v>0</v>
      </c>
      <c r="AB464" s="53">
        <f t="shared" si="1207"/>
        <v>0.21244820076928317</v>
      </c>
      <c r="AC464" s="61" t="s">
        <v>204</v>
      </c>
    </row>
    <row r="465" spans="1:46">
      <c r="A465" s="11">
        <v>465</v>
      </c>
      <c r="B465" s="69">
        <v>44596</v>
      </c>
      <c r="C465" s="70">
        <v>0.18055555555555555</v>
      </c>
      <c r="D465">
        <v>1.4</v>
      </c>
      <c r="E465">
        <v>12.7</v>
      </c>
      <c r="F465">
        <v>0</v>
      </c>
      <c r="G465">
        <v>2.2000000000000002</v>
      </c>
      <c r="H465">
        <v>-1E-3</v>
      </c>
      <c r="I465">
        <v>1.5</v>
      </c>
      <c r="J465" t="s">
        <v>152</v>
      </c>
      <c r="K465">
        <v>2</v>
      </c>
      <c r="L465" t="s">
        <v>152</v>
      </c>
      <c r="M465" s="70">
        <v>0.1736226851851852</v>
      </c>
      <c r="N465">
        <v>2.5</v>
      </c>
      <c r="O465" t="s">
        <v>152</v>
      </c>
      <c r="P465" s="70">
        <v>0.17958333333333332</v>
      </c>
      <c r="Q465">
        <v>1.5</v>
      </c>
      <c r="R465" t="s">
        <v>150</v>
      </c>
      <c r="S465">
        <v>0.4</v>
      </c>
      <c r="T465">
        <v>65.900000000000006</v>
      </c>
      <c r="U465">
        <v>0</v>
      </c>
      <c r="V465">
        <v>84</v>
      </c>
      <c r="W465">
        <v>0</v>
      </c>
      <c r="X465">
        <v>0.53900000000000003</v>
      </c>
      <c r="Y465">
        <v>17.97</v>
      </c>
      <c r="Z465" s="11">
        <f t="shared" si="1205"/>
        <v>-0.60000000000000009</v>
      </c>
      <c r="AA465" s="11">
        <f t="shared" si="1206"/>
        <v>0</v>
      </c>
      <c r="AB465" s="53">
        <f t="shared" si="1207"/>
        <v>0.21244820076928317</v>
      </c>
      <c r="AC465" s="61" t="s">
        <v>204</v>
      </c>
    </row>
    <row r="466" spans="1:46">
      <c r="A466" s="11">
        <v>466</v>
      </c>
      <c r="B466" s="69">
        <v>44596</v>
      </c>
      <c r="C466" s="70">
        <v>0.1875</v>
      </c>
      <c r="D466">
        <v>1.4</v>
      </c>
      <c r="E466">
        <v>12.7</v>
      </c>
      <c r="F466">
        <v>0</v>
      </c>
      <c r="G466">
        <v>2.2000000000000002</v>
      </c>
      <c r="H466">
        <v>0</v>
      </c>
      <c r="I466">
        <v>1.9</v>
      </c>
      <c r="J466" t="s">
        <v>152</v>
      </c>
      <c r="K466">
        <v>1.9</v>
      </c>
      <c r="L466" t="s">
        <v>152</v>
      </c>
      <c r="M466" s="70">
        <v>0.1875</v>
      </c>
      <c r="N466">
        <v>2.6</v>
      </c>
      <c r="O466" t="s">
        <v>152</v>
      </c>
      <c r="P466" s="70">
        <v>0.18736111111111112</v>
      </c>
      <c r="Q466">
        <v>1.8</v>
      </c>
      <c r="R466" t="s">
        <v>152</v>
      </c>
      <c r="S466">
        <v>0.3</v>
      </c>
      <c r="T466">
        <v>65.2</v>
      </c>
      <c r="U466">
        <v>0</v>
      </c>
      <c r="V466">
        <v>91</v>
      </c>
      <c r="W466">
        <v>0</v>
      </c>
      <c r="X466">
        <v>0.53900000000000003</v>
      </c>
      <c r="Y466">
        <v>17.96</v>
      </c>
      <c r="Z466" s="11">
        <f t="shared" si="1205"/>
        <v>0</v>
      </c>
      <c r="AA466" s="11">
        <f t="shared" si="1206"/>
        <v>0</v>
      </c>
      <c r="AB466" s="53">
        <f t="shared" si="1207"/>
        <v>0.21244820076928317</v>
      </c>
      <c r="AC466" s="61" t="s">
        <v>204</v>
      </c>
    </row>
    <row r="467" spans="1:46">
      <c r="A467" s="11">
        <v>467</v>
      </c>
      <c r="B467" s="69">
        <v>44596</v>
      </c>
      <c r="C467" s="70">
        <v>0.19444444444444445</v>
      </c>
      <c r="D467">
        <v>1.3</v>
      </c>
      <c r="E467">
        <v>12.7</v>
      </c>
      <c r="F467">
        <v>0</v>
      </c>
      <c r="G467">
        <v>2.2999999999999998</v>
      </c>
      <c r="H467">
        <v>-1E-3</v>
      </c>
      <c r="I467">
        <v>1.6</v>
      </c>
      <c r="J467" t="s">
        <v>152</v>
      </c>
      <c r="K467">
        <v>1.9</v>
      </c>
      <c r="L467" t="s">
        <v>152</v>
      </c>
      <c r="M467" s="70">
        <v>0.18888888888888888</v>
      </c>
      <c r="N467">
        <v>2.5</v>
      </c>
      <c r="O467" t="s">
        <v>152</v>
      </c>
      <c r="P467" s="70">
        <v>0.1882175925925926</v>
      </c>
      <c r="Q467">
        <v>1.6</v>
      </c>
      <c r="R467" t="s">
        <v>152</v>
      </c>
      <c r="S467">
        <v>0.4</v>
      </c>
      <c r="T467">
        <v>65.099999999999994</v>
      </c>
      <c r="U467">
        <v>0</v>
      </c>
      <c r="V467">
        <v>117</v>
      </c>
      <c r="W467">
        <v>0</v>
      </c>
      <c r="X467">
        <v>0.53900000000000003</v>
      </c>
      <c r="Y467">
        <v>17.98</v>
      </c>
      <c r="Z467" s="11">
        <f t="shared" si="1205"/>
        <v>-0.60000000000000009</v>
      </c>
      <c r="AA467" s="11">
        <f t="shared" si="1206"/>
        <v>0</v>
      </c>
      <c r="AB467" s="53">
        <f t="shared" si="1207"/>
        <v>0.21244820076928317</v>
      </c>
      <c r="AC467" s="61" t="s">
        <v>204</v>
      </c>
    </row>
    <row r="468" spans="1:46">
      <c r="A468" s="11">
        <v>468</v>
      </c>
      <c r="B468" s="69">
        <v>44596</v>
      </c>
      <c r="C468" s="70">
        <v>0.20138888888888887</v>
      </c>
      <c r="D468">
        <v>1.3</v>
      </c>
      <c r="E468">
        <v>12.7</v>
      </c>
      <c r="F468">
        <v>0</v>
      </c>
      <c r="G468">
        <v>2.2000000000000002</v>
      </c>
      <c r="H468">
        <v>-1E-3</v>
      </c>
      <c r="I468">
        <v>1.6</v>
      </c>
      <c r="J468" t="s">
        <v>152</v>
      </c>
      <c r="K468">
        <v>1.6</v>
      </c>
      <c r="L468" t="s">
        <v>152</v>
      </c>
      <c r="M468" s="70">
        <v>0.20138888888888887</v>
      </c>
      <c r="N468">
        <v>2.2999999999999998</v>
      </c>
      <c r="O468" t="s">
        <v>152</v>
      </c>
      <c r="P468" s="70">
        <v>0.19856481481481481</v>
      </c>
      <c r="Q468">
        <v>1.8</v>
      </c>
      <c r="R468" t="s">
        <v>152</v>
      </c>
      <c r="S468">
        <v>0.2</v>
      </c>
      <c r="T468">
        <v>64.8</v>
      </c>
      <c r="U468">
        <v>0</v>
      </c>
      <c r="V468">
        <v>96</v>
      </c>
      <c r="W468">
        <v>0</v>
      </c>
      <c r="X468">
        <v>0.53800000000000003</v>
      </c>
      <c r="Y468">
        <v>18</v>
      </c>
      <c r="Z468" s="11">
        <f t="shared" si="1205"/>
        <v>-0.60000000000000009</v>
      </c>
      <c r="AA468" s="11">
        <f t="shared" si="1206"/>
        <v>0</v>
      </c>
      <c r="AB468" s="53">
        <f t="shared" si="1207"/>
        <v>0.21193394595365989</v>
      </c>
      <c r="AC468" s="61" t="s">
        <v>204</v>
      </c>
    </row>
    <row r="469" spans="1:46">
      <c r="A469" s="11">
        <v>469</v>
      </c>
      <c r="B469" s="69">
        <v>44596</v>
      </c>
      <c r="C469" s="70">
        <v>0.20833333333333334</v>
      </c>
      <c r="D469">
        <v>1.3</v>
      </c>
      <c r="E469">
        <v>12.7</v>
      </c>
      <c r="F469">
        <v>0</v>
      </c>
      <c r="G469">
        <v>2.1</v>
      </c>
      <c r="H469">
        <v>-1E-3</v>
      </c>
      <c r="I469">
        <v>1.7</v>
      </c>
      <c r="J469" t="s">
        <v>152</v>
      </c>
      <c r="K469">
        <v>1.7</v>
      </c>
      <c r="L469" t="s">
        <v>152</v>
      </c>
      <c r="M469" s="70">
        <v>0.20540509259259257</v>
      </c>
      <c r="N469">
        <v>2.5</v>
      </c>
      <c r="O469" t="s">
        <v>152</v>
      </c>
      <c r="P469" s="70">
        <v>0.20516203703703703</v>
      </c>
      <c r="Q469">
        <v>1.8</v>
      </c>
      <c r="R469" t="s">
        <v>152</v>
      </c>
      <c r="S469">
        <v>0.3</v>
      </c>
      <c r="T469">
        <v>65</v>
      </c>
      <c r="U469">
        <v>0</v>
      </c>
      <c r="V469">
        <v>102</v>
      </c>
      <c r="W469">
        <v>0</v>
      </c>
      <c r="X469">
        <v>0.53800000000000003</v>
      </c>
      <c r="Y469">
        <v>18</v>
      </c>
      <c r="Z469" s="11">
        <f t="shared" si="1205"/>
        <v>-0.60000000000000009</v>
      </c>
      <c r="AA469" s="11">
        <f t="shared" si="1206"/>
        <v>0</v>
      </c>
      <c r="AB469" s="53">
        <f t="shared" si="1207"/>
        <v>0.21193394595365989</v>
      </c>
      <c r="AC469" s="61" t="s">
        <v>204</v>
      </c>
      <c r="AE469" s="11">
        <f t="shared" ref="AE469" si="1240">SUM(F469:F474)</f>
        <v>0</v>
      </c>
      <c r="AF469" s="11">
        <f t="shared" ref="AF469" si="1241">AVERAGE(AB469:AB474)</f>
        <v>0.21193394595365991</v>
      </c>
      <c r="AG469" s="11">
        <f t="shared" ref="AG469" si="1242">AVERAGE(G469:G474)</f>
        <v>1.8999999999999997</v>
      </c>
      <c r="AH469" s="11" t="e">
        <f t="shared" ref="AH469" si="1243">AVERAGE(AC469:AC474)</f>
        <v>#DIV/0!</v>
      </c>
      <c r="AI469" s="11">
        <f t="shared" ref="AI469" si="1244">AVERAGE(T469:T474)</f>
        <v>65.36666666666666</v>
      </c>
      <c r="AJ469" s="11">
        <f t="shared" ref="AJ469" si="1245">SUMIF(H469:H474,"&gt;0",H469:H474)</f>
        <v>0</v>
      </c>
      <c r="AK469" s="17">
        <f t="shared" ref="AK469" si="1246">SUM(AA469:AA474)/60</f>
        <v>0</v>
      </c>
      <c r="AL469" s="17">
        <f t="shared" ref="AL469" si="1247">SUM(V469:V474)</f>
        <v>605</v>
      </c>
      <c r="AM469" s="17">
        <f t="shared" ref="AM469" si="1248">AVERAGE(W469:W474)</f>
        <v>0</v>
      </c>
      <c r="AN469" s="11">
        <f t="shared" ref="AN469" si="1249">AVERAGE(I469:I474)</f>
        <v>1.6833333333333333</v>
      </c>
      <c r="AO469" s="11">
        <f t="shared" ref="AO469" si="1250">MAX(K469:K474)</f>
        <v>1.9</v>
      </c>
      <c r="AP469" s="13" t="str">
        <f t="shared" ref="AP469" ca="1" si="1251">INDIRECT(ADDRESS(MATCH(AO469,K469:K474,0)+A469-1,12))</f>
        <v>E</v>
      </c>
      <c r="AQ469" s="13">
        <f t="shared" ref="AQ469" ca="1" si="1252">INDIRECT(ADDRESS(MATCH(AO469,K469:K474,0)+A469-1,13))</f>
        <v>0.22201388888888887</v>
      </c>
      <c r="AR469" s="11">
        <f t="shared" ref="AR469" si="1253">MAX(N469:N474)</f>
        <v>2.8</v>
      </c>
      <c r="AS469" s="13" t="str">
        <f t="shared" ref="AS469" ca="1" si="1254">INDIRECT(ADDRESS(MATCH(AR469,N469:N474,0)+A469-1,15))</f>
        <v>E</v>
      </c>
      <c r="AT469" s="13">
        <f t="shared" ref="AT469" ca="1" si="1255">INDIRECT(ADDRESS(MATCH(AR469,N469:N474,0)+A469-1,16))</f>
        <v>0.21625000000000003</v>
      </c>
    </row>
    <row r="470" spans="1:46">
      <c r="A470" s="11">
        <v>470</v>
      </c>
      <c r="B470" s="69">
        <v>44596</v>
      </c>
      <c r="C470" s="70">
        <v>0.21527777777777779</v>
      </c>
      <c r="D470">
        <v>1.3</v>
      </c>
      <c r="E470">
        <v>12.7</v>
      </c>
      <c r="F470">
        <v>0</v>
      </c>
      <c r="G470">
        <v>2.1</v>
      </c>
      <c r="H470">
        <v>0</v>
      </c>
      <c r="I470">
        <v>1.6</v>
      </c>
      <c r="J470" t="s">
        <v>152</v>
      </c>
      <c r="K470">
        <v>1.7</v>
      </c>
      <c r="L470" t="s">
        <v>152</v>
      </c>
      <c r="M470" s="70">
        <v>0.20939814814814817</v>
      </c>
      <c r="N470">
        <v>2.4</v>
      </c>
      <c r="O470" t="s">
        <v>152</v>
      </c>
      <c r="P470" s="70">
        <v>0.20907407407407408</v>
      </c>
      <c r="Q470">
        <v>1.8</v>
      </c>
      <c r="R470" t="s">
        <v>152</v>
      </c>
      <c r="S470">
        <v>0.3</v>
      </c>
      <c r="T470">
        <v>65.099999999999994</v>
      </c>
      <c r="U470">
        <v>1</v>
      </c>
      <c r="V470">
        <v>101</v>
      </c>
      <c r="W470">
        <v>0</v>
      </c>
      <c r="X470">
        <v>0.53800000000000003</v>
      </c>
      <c r="Y470">
        <v>18.02</v>
      </c>
      <c r="Z470" s="11">
        <f t="shared" si="1205"/>
        <v>0</v>
      </c>
      <c r="AA470" s="11">
        <f t="shared" si="1206"/>
        <v>0</v>
      </c>
      <c r="AB470" s="53">
        <f t="shared" si="1207"/>
        <v>0.21193394595365989</v>
      </c>
      <c r="AC470" s="61" t="s">
        <v>204</v>
      </c>
    </row>
    <row r="471" spans="1:46">
      <c r="A471" s="11">
        <v>471</v>
      </c>
      <c r="B471" s="69">
        <v>44596</v>
      </c>
      <c r="C471" s="70">
        <v>0.22222222222222221</v>
      </c>
      <c r="D471">
        <v>1.2</v>
      </c>
      <c r="E471">
        <v>12.7</v>
      </c>
      <c r="F471">
        <v>0</v>
      </c>
      <c r="G471">
        <v>1.9</v>
      </c>
      <c r="H471">
        <v>-1E-3</v>
      </c>
      <c r="I471">
        <v>1.9</v>
      </c>
      <c r="J471" t="s">
        <v>152</v>
      </c>
      <c r="K471">
        <v>1.9</v>
      </c>
      <c r="L471" t="s">
        <v>152</v>
      </c>
      <c r="M471" s="70">
        <v>0.22201388888888887</v>
      </c>
      <c r="N471">
        <v>2.8</v>
      </c>
      <c r="O471" t="s">
        <v>152</v>
      </c>
      <c r="P471" s="70">
        <v>0.21625000000000003</v>
      </c>
      <c r="Q471">
        <v>1.5</v>
      </c>
      <c r="R471" t="s">
        <v>152</v>
      </c>
      <c r="S471">
        <v>0.3</v>
      </c>
      <c r="T471">
        <v>65.3</v>
      </c>
      <c r="U471">
        <v>0</v>
      </c>
      <c r="V471">
        <v>94</v>
      </c>
      <c r="W471">
        <v>0</v>
      </c>
      <c r="X471">
        <v>0.53800000000000003</v>
      </c>
      <c r="Y471">
        <v>18</v>
      </c>
      <c r="Z471" s="11">
        <f t="shared" si="1205"/>
        <v>-0.60000000000000009</v>
      </c>
      <c r="AA471" s="11">
        <f t="shared" si="1206"/>
        <v>0</v>
      </c>
      <c r="AB471" s="53">
        <f t="shared" si="1207"/>
        <v>0.21193394595365989</v>
      </c>
      <c r="AC471" s="61" t="s">
        <v>204</v>
      </c>
    </row>
    <row r="472" spans="1:46">
      <c r="A472" s="11">
        <v>472</v>
      </c>
      <c r="B472" s="69">
        <v>44596</v>
      </c>
      <c r="C472" s="70">
        <v>0.22916666666666666</v>
      </c>
      <c r="D472">
        <v>1.1000000000000001</v>
      </c>
      <c r="E472">
        <v>12.7</v>
      </c>
      <c r="F472">
        <v>0</v>
      </c>
      <c r="G472">
        <v>1.9</v>
      </c>
      <c r="H472">
        <v>-1E-3</v>
      </c>
      <c r="I472">
        <v>1.8</v>
      </c>
      <c r="J472" t="s">
        <v>152</v>
      </c>
      <c r="K472">
        <v>1.9</v>
      </c>
      <c r="L472" t="s">
        <v>152</v>
      </c>
      <c r="M472" s="70">
        <v>0.22223379629629628</v>
      </c>
      <c r="N472">
        <v>2.5</v>
      </c>
      <c r="O472" t="s">
        <v>152</v>
      </c>
      <c r="P472" s="70">
        <v>0.22684027777777779</v>
      </c>
      <c r="Q472">
        <v>2</v>
      </c>
      <c r="R472" t="s">
        <v>152</v>
      </c>
      <c r="S472">
        <v>0.2</v>
      </c>
      <c r="T472">
        <v>65.5</v>
      </c>
      <c r="U472">
        <v>0</v>
      </c>
      <c r="V472">
        <v>98</v>
      </c>
      <c r="W472">
        <v>0</v>
      </c>
      <c r="X472">
        <v>0.53800000000000003</v>
      </c>
      <c r="Y472">
        <v>18.03</v>
      </c>
      <c r="Z472" s="11">
        <f t="shared" si="1205"/>
        <v>-0.60000000000000009</v>
      </c>
      <c r="AA472" s="11">
        <f t="shared" si="1206"/>
        <v>0</v>
      </c>
      <c r="AB472" s="53">
        <f t="shared" si="1207"/>
        <v>0.21193394595365989</v>
      </c>
      <c r="AC472" s="61" t="s">
        <v>204</v>
      </c>
    </row>
    <row r="473" spans="1:46">
      <c r="A473" s="11">
        <v>473</v>
      </c>
      <c r="B473" s="69">
        <v>44596</v>
      </c>
      <c r="C473" s="70">
        <v>0.23611111111111113</v>
      </c>
      <c r="D473">
        <v>1.1000000000000001</v>
      </c>
      <c r="E473">
        <v>12.7</v>
      </c>
      <c r="F473">
        <v>0</v>
      </c>
      <c r="G473">
        <v>1.7</v>
      </c>
      <c r="H473">
        <v>0</v>
      </c>
      <c r="I473">
        <v>1.8</v>
      </c>
      <c r="J473" t="s">
        <v>152</v>
      </c>
      <c r="K473">
        <v>1.9</v>
      </c>
      <c r="L473" t="s">
        <v>152</v>
      </c>
      <c r="M473" s="70">
        <v>0.23310185185185184</v>
      </c>
      <c r="N473">
        <v>2.4</v>
      </c>
      <c r="O473" t="s">
        <v>152</v>
      </c>
      <c r="P473" s="70">
        <v>0.22965277777777779</v>
      </c>
      <c r="Q473">
        <v>1.1000000000000001</v>
      </c>
      <c r="R473" t="s">
        <v>152</v>
      </c>
      <c r="S473">
        <v>0.3</v>
      </c>
      <c r="T473">
        <v>65.7</v>
      </c>
      <c r="U473">
        <v>0</v>
      </c>
      <c r="V473">
        <v>98</v>
      </c>
      <c r="W473">
        <v>0</v>
      </c>
      <c r="X473">
        <v>0.53800000000000003</v>
      </c>
      <c r="Y473">
        <v>18.05</v>
      </c>
      <c r="Z473" s="11">
        <f t="shared" si="1205"/>
        <v>0</v>
      </c>
      <c r="AA473" s="11">
        <f t="shared" si="1206"/>
        <v>0</v>
      </c>
      <c r="AB473" s="53">
        <f t="shared" si="1207"/>
        <v>0.21193394595365989</v>
      </c>
      <c r="AC473" s="61" t="s">
        <v>204</v>
      </c>
    </row>
    <row r="474" spans="1:46">
      <c r="A474" s="11">
        <v>474</v>
      </c>
      <c r="B474" s="69">
        <v>44596</v>
      </c>
      <c r="C474" s="70">
        <v>0.24305555555555555</v>
      </c>
      <c r="D474">
        <v>1</v>
      </c>
      <c r="E474">
        <v>12.7</v>
      </c>
      <c r="F474">
        <v>0</v>
      </c>
      <c r="G474">
        <v>1.7</v>
      </c>
      <c r="H474">
        <v>0</v>
      </c>
      <c r="I474">
        <v>1.3</v>
      </c>
      <c r="J474" t="s">
        <v>152</v>
      </c>
      <c r="K474">
        <v>1.8</v>
      </c>
      <c r="L474" t="s">
        <v>152</v>
      </c>
      <c r="M474" s="70">
        <v>0.2361226851851852</v>
      </c>
      <c r="N474">
        <v>2.1</v>
      </c>
      <c r="O474" t="s">
        <v>152</v>
      </c>
      <c r="P474" s="70">
        <v>0.24302083333333332</v>
      </c>
      <c r="Q474">
        <v>2</v>
      </c>
      <c r="R474" t="s">
        <v>152</v>
      </c>
      <c r="S474">
        <v>0.3</v>
      </c>
      <c r="T474">
        <v>65.599999999999994</v>
      </c>
      <c r="U474">
        <v>0</v>
      </c>
      <c r="V474">
        <v>112</v>
      </c>
      <c r="W474">
        <v>0</v>
      </c>
      <c r="X474">
        <v>0.53800000000000003</v>
      </c>
      <c r="Y474">
        <v>18.07</v>
      </c>
      <c r="Z474" s="11">
        <f t="shared" si="1205"/>
        <v>0</v>
      </c>
      <c r="AA474" s="11">
        <f t="shared" si="1206"/>
        <v>0</v>
      </c>
      <c r="AB474" s="53">
        <f t="shared" si="1207"/>
        <v>0.21193394595365989</v>
      </c>
      <c r="AC474" s="61" t="s">
        <v>204</v>
      </c>
    </row>
    <row r="475" spans="1:46">
      <c r="A475" s="11">
        <v>475</v>
      </c>
      <c r="B475" s="69">
        <v>44596</v>
      </c>
      <c r="C475" s="70">
        <v>0.25</v>
      </c>
      <c r="D475">
        <v>0.9</v>
      </c>
      <c r="E475">
        <v>12.7</v>
      </c>
      <c r="F475">
        <v>0</v>
      </c>
      <c r="G475">
        <v>1.8</v>
      </c>
      <c r="H475">
        <v>0</v>
      </c>
      <c r="I475">
        <v>1.8</v>
      </c>
      <c r="J475" t="s">
        <v>148</v>
      </c>
      <c r="K475">
        <v>1.8</v>
      </c>
      <c r="L475" t="s">
        <v>152</v>
      </c>
      <c r="M475" s="70">
        <v>0.24988425925925925</v>
      </c>
      <c r="N475">
        <v>2.9</v>
      </c>
      <c r="O475" t="s">
        <v>148</v>
      </c>
      <c r="P475" s="70">
        <v>0.24918981481481484</v>
      </c>
      <c r="Q475">
        <v>2</v>
      </c>
      <c r="R475" t="s">
        <v>148</v>
      </c>
      <c r="S475">
        <v>0.5</v>
      </c>
      <c r="T475">
        <v>65</v>
      </c>
      <c r="U475">
        <v>0</v>
      </c>
      <c r="V475">
        <v>105</v>
      </c>
      <c r="W475">
        <v>0</v>
      </c>
      <c r="X475">
        <v>0.53800000000000003</v>
      </c>
      <c r="Y475">
        <v>18.059999999999999</v>
      </c>
      <c r="Z475" s="11">
        <f t="shared" si="1205"/>
        <v>0</v>
      </c>
      <c r="AA475" s="11">
        <f t="shared" si="1206"/>
        <v>0</v>
      </c>
      <c r="AB475" s="53">
        <f t="shared" si="1207"/>
        <v>0.21193394595365989</v>
      </c>
      <c r="AC475" s="61" t="s">
        <v>204</v>
      </c>
      <c r="AE475" s="11">
        <f t="shared" ref="AE475" si="1256">SUM(F475:F480)</f>
        <v>0</v>
      </c>
      <c r="AF475" s="11">
        <f t="shared" ref="AF475" si="1257">AVERAGE(AB475:AB480)</f>
        <v>0.21202041797653082</v>
      </c>
      <c r="AG475" s="11">
        <f t="shared" ref="AG475" si="1258">AVERAGE(G475:G480)</f>
        <v>1.8499999999999999</v>
      </c>
      <c r="AH475" s="11" t="e">
        <f t="shared" ref="AH475" si="1259">AVERAGE(AC475:AC480)</f>
        <v>#DIV/0!</v>
      </c>
      <c r="AI475" s="11">
        <f t="shared" ref="AI475" si="1260">AVERAGE(T475:T480)</f>
        <v>64.7</v>
      </c>
      <c r="AJ475" s="11">
        <f t="shared" ref="AJ475" si="1261">SUMIF(H475:H480,"&gt;0",H475:H480)</f>
        <v>0</v>
      </c>
      <c r="AK475" s="17">
        <f t="shared" ref="AK475" si="1262">SUM(AA475:AA480)/60</f>
        <v>0</v>
      </c>
      <c r="AL475" s="17">
        <f t="shared" ref="AL475" si="1263">SUM(V475:V480)</f>
        <v>2091</v>
      </c>
      <c r="AM475" s="17">
        <f t="shared" ref="AM475" si="1264">AVERAGE(W475:W480)</f>
        <v>0.33333333333333331</v>
      </c>
      <c r="AN475" s="11">
        <f t="shared" ref="AN475" si="1265">AVERAGE(I475:I480)</f>
        <v>1.8500000000000003</v>
      </c>
      <c r="AO475" s="11">
        <f t="shared" ref="AO475" si="1266">MAX(K475:K480)</f>
        <v>2.1</v>
      </c>
      <c r="AP475" s="13" t="str">
        <f t="shared" ref="AP475" ca="1" si="1267">INDIRECT(ADDRESS(MATCH(AO475,K475:K480,0)+A475-1,12))</f>
        <v>E</v>
      </c>
      <c r="AQ475" s="13">
        <f t="shared" ref="AQ475" ca="1" si="1268">INDIRECT(ADDRESS(MATCH(AO475,K475:K480,0)+A475-1,13))</f>
        <v>0.25428240740740743</v>
      </c>
      <c r="AR475" s="11">
        <f t="shared" ref="AR475" si="1269">MAX(N475:N480)</f>
        <v>4</v>
      </c>
      <c r="AS475" s="13" t="str">
        <f t="shared" ref="AS475" ca="1" si="1270">INDIRECT(ADDRESS(MATCH(AR475,N475:N480,0)+A475-1,15))</f>
        <v>ENE</v>
      </c>
      <c r="AT475" s="13">
        <f t="shared" ref="AT475" ca="1" si="1271">INDIRECT(ADDRESS(MATCH(AR475,N475:N480,0)+A475-1,16))</f>
        <v>0.27774305555555556</v>
      </c>
    </row>
    <row r="476" spans="1:46">
      <c r="A476" s="11">
        <v>476</v>
      </c>
      <c r="B476" s="69">
        <v>44596</v>
      </c>
      <c r="C476" s="70">
        <v>0.25694444444444448</v>
      </c>
      <c r="D476">
        <v>0.9</v>
      </c>
      <c r="E476">
        <v>12.7</v>
      </c>
      <c r="F476">
        <v>0</v>
      </c>
      <c r="G476">
        <v>1.9</v>
      </c>
      <c r="H476">
        <v>0</v>
      </c>
      <c r="I476">
        <v>1.9</v>
      </c>
      <c r="J476" t="s">
        <v>152</v>
      </c>
      <c r="K476">
        <v>2.1</v>
      </c>
      <c r="L476" t="s">
        <v>152</v>
      </c>
      <c r="M476" s="70">
        <v>0.25428240740740743</v>
      </c>
      <c r="N476">
        <v>2.7</v>
      </c>
      <c r="O476" t="s">
        <v>152</v>
      </c>
      <c r="P476" s="70">
        <v>0.25243055555555555</v>
      </c>
      <c r="Q476">
        <v>1</v>
      </c>
      <c r="R476" t="s">
        <v>152</v>
      </c>
      <c r="S476">
        <v>0.4</v>
      </c>
      <c r="T476">
        <v>64.3</v>
      </c>
      <c r="U476">
        <v>0</v>
      </c>
      <c r="V476">
        <v>94</v>
      </c>
      <c r="W476">
        <v>0</v>
      </c>
      <c r="X476">
        <v>0.53700000000000003</v>
      </c>
      <c r="Y476">
        <v>18.059999999999999</v>
      </c>
      <c r="Z476" s="11">
        <f t="shared" si="1205"/>
        <v>0</v>
      </c>
      <c r="AA476" s="11">
        <f t="shared" si="1206"/>
        <v>0</v>
      </c>
      <c r="AB476" s="53">
        <f t="shared" si="1207"/>
        <v>0.21142060713616698</v>
      </c>
      <c r="AC476" s="61" t="s">
        <v>204</v>
      </c>
    </row>
    <row r="477" spans="1:46">
      <c r="A477" s="11">
        <v>477</v>
      </c>
      <c r="B477" s="69">
        <v>44596</v>
      </c>
      <c r="C477" s="70">
        <v>0.2638888888888889</v>
      </c>
      <c r="D477">
        <v>0.9</v>
      </c>
      <c r="E477">
        <v>12.7</v>
      </c>
      <c r="F477">
        <v>0</v>
      </c>
      <c r="G477">
        <v>1.9</v>
      </c>
      <c r="H477">
        <v>-1E-3</v>
      </c>
      <c r="I477">
        <v>2.1</v>
      </c>
      <c r="J477" t="s">
        <v>152</v>
      </c>
      <c r="K477">
        <v>2.1</v>
      </c>
      <c r="L477" t="s">
        <v>152</v>
      </c>
      <c r="M477" s="70">
        <v>0.26253472222222224</v>
      </c>
      <c r="N477">
        <v>2.9</v>
      </c>
      <c r="O477" t="s">
        <v>152</v>
      </c>
      <c r="P477" s="70">
        <v>0.25839120370370372</v>
      </c>
      <c r="Q477">
        <v>1.5</v>
      </c>
      <c r="R477" t="s">
        <v>147</v>
      </c>
      <c r="S477">
        <v>0.5</v>
      </c>
      <c r="T477">
        <v>64.900000000000006</v>
      </c>
      <c r="U477">
        <v>0</v>
      </c>
      <c r="V477">
        <v>96</v>
      </c>
      <c r="W477">
        <v>0</v>
      </c>
      <c r="X477">
        <v>0.53700000000000003</v>
      </c>
      <c r="Y477">
        <v>18.05</v>
      </c>
      <c r="Z477" s="11">
        <f t="shared" si="1205"/>
        <v>-0.60000000000000009</v>
      </c>
      <c r="AA477" s="11">
        <f t="shared" si="1206"/>
        <v>0</v>
      </c>
      <c r="AB477" s="53">
        <f t="shared" si="1207"/>
        <v>0.21142060713616698</v>
      </c>
      <c r="AC477" s="61" t="s">
        <v>204</v>
      </c>
    </row>
    <row r="478" spans="1:46">
      <c r="A478" s="11">
        <v>478</v>
      </c>
      <c r="B478" s="69">
        <v>44596</v>
      </c>
      <c r="C478" s="70">
        <v>0.27083333333333331</v>
      </c>
      <c r="D478">
        <v>1</v>
      </c>
      <c r="E478">
        <v>12.6</v>
      </c>
      <c r="F478">
        <v>0</v>
      </c>
      <c r="G478">
        <v>1.8</v>
      </c>
      <c r="H478">
        <v>0</v>
      </c>
      <c r="I478">
        <v>1.5</v>
      </c>
      <c r="J478" t="s">
        <v>148</v>
      </c>
      <c r="K478">
        <v>2.1</v>
      </c>
      <c r="L478" t="s">
        <v>152</v>
      </c>
      <c r="M478" s="70">
        <v>0.26414351851851853</v>
      </c>
      <c r="N478">
        <v>2.5</v>
      </c>
      <c r="O478" t="s">
        <v>152</v>
      </c>
      <c r="P478" s="70">
        <v>0.26634259259259258</v>
      </c>
      <c r="Q478">
        <v>0.8</v>
      </c>
      <c r="R478" t="s">
        <v>152</v>
      </c>
      <c r="S478">
        <v>0.4</v>
      </c>
      <c r="T478">
        <v>64.599999999999994</v>
      </c>
      <c r="U478">
        <v>1</v>
      </c>
      <c r="V478">
        <v>110</v>
      </c>
      <c r="W478">
        <v>0</v>
      </c>
      <c r="X478">
        <v>0.53700000000000003</v>
      </c>
      <c r="Y478">
        <v>18.07</v>
      </c>
      <c r="Z478" s="11">
        <f t="shared" si="1205"/>
        <v>0</v>
      </c>
      <c r="AA478" s="11">
        <f t="shared" si="1206"/>
        <v>0</v>
      </c>
      <c r="AB478" s="53">
        <f t="shared" si="1207"/>
        <v>0.21142060713616698</v>
      </c>
      <c r="AC478" s="61" t="s">
        <v>204</v>
      </c>
    </row>
    <row r="479" spans="1:46">
      <c r="A479" s="11">
        <v>479</v>
      </c>
      <c r="B479" s="69">
        <v>44596</v>
      </c>
      <c r="C479" s="70">
        <v>0.27777777777777779</v>
      </c>
      <c r="D479">
        <v>0.9</v>
      </c>
      <c r="E479">
        <v>12.7</v>
      </c>
      <c r="F479">
        <v>0</v>
      </c>
      <c r="G479">
        <v>1.8</v>
      </c>
      <c r="H479">
        <v>0</v>
      </c>
      <c r="I479">
        <v>1.8</v>
      </c>
      <c r="J479" t="s">
        <v>152</v>
      </c>
      <c r="K479">
        <v>1.8</v>
      </c>
      <c r="L479" t="s">
        <v>152</v>
      </c>
      <c r="M479" s="70">
        <v>0.27777777777777779</v>
      </c>
      <c r="N479">
        <v>4</v>
      </c>
      <c r="O479" t="s">
        <v>148</v>
      </c>
      <c r="P479" s="70">
        <v>0.27774305555555556</v>
      </c>
      <c r="Q479">
        <v>3.6</v>
      </c>
      <c r="R479" t="s">
        <v>152</v>
      </c>
      <c r="S479">
        <v>0.4</v>
      </c>
      <c r="T479">
        <v>64.900000000000006</v>
      </c>
      <c r="U479">
        <v>1</v>
      </c>
      <c r="V479">
        <v>226</v>
      </c>
      <c r="W479">
        <v>0</v>
      </c>
      <c r="X479">
        <v>0.54</v>
      </c>
      <c r="Y479">
        <v>18.07</v>
      </c>
      <c r="Z479" s="11">
        <f t="shared" si="1205"/>
        <v>0</v>
      </c>
      <c r="AA479" s="11">
        <f t="shared" si="1206"/>
        <v>0</v>
      </c>
      <c r="AB479" s="53">
        <f t="shared" si="1207"/>
        <v>0.21296337024851208</v>
      </c>
      <c r="AC479" s="61" t="s">
        <v>204</v>
      </c>
    </row>
    <row r="480" spans="1:46">
      <c r="A480" s="11">
        <v>480</v>
      </c>
      <c r="B480" s="69">
        <v>44596</v>
      </c>
      <c r="C480" s="70">
        <v>0.28472222222222221</v>
      </c>
      <c r="D480">
        <v>1</v>
      </c>
      <c r="E480">
        <v>12.7</v>
      </c>
      <c r="F480">
        <v>0</v>
      </c>
      <c r="G480">
        <v>1.9</v>
      </c>
      <c r="H480">
        <v>0</v>
      </c>
      <c r="I480">
        <v>2</v>
      </c>
      <c r="J480" t="s">
        <v>152</v>
      </c>
      <c r="K480">
        <v>2</v>
      </c>
      <c r="L480" t="s">
        <v>152</v>
      </c>
      <c r="M480" s="70">
        <v>0.28422453703703704</v>
      </c>
      <c r="N480">
        <v>4</v>
      </c>
      <c r="O480" t="s">
        <v>148</v>
      </c>
      <c r="P480" s="70">
        <v>0.27793981481481483</v>
      </c>
      <c r="Q480">
        <v>2.2000000000000002</v>
      </c>
      <c r="R480" t="s">
        <v>152</v>
      </c>
      <c r="S480">
        <v>0.4</v>
      </c>
      <c r="T480">
        <v>64.5</v>
      </c>
      <c r="U480">
        <v>5</v>
      </c>
      <c r="V480">
        <v>1460</v>
      </c>
      <c r="W480">
        <v>2</v>
      </c>
      <c r="X480">
        <v>0.54</v>
      </c>
      <c r="Y480">
        <v>18.11</v>
      </c>
      <c r="Z480" s="11">
        <f t="shared" si="1205"/>
        <v>0</v>
      </c>
      <c r="AA480" s="11">
        <f t="shared" si="1206"/>
        <v>0</v>
      </c>
      <c r="AB480" s="53">
        <f t="shared" si="1207"/>
        <v>0.21296337024851208</v>
      </c>
      <c r="AC480" s="61" t="s">
        <v>204</v>
      </c>
    </row>
    <row r="481" spans="1:46">
      <c r="A481" s="11">
        <v>481</v>
      </c>
      <c r="B481" s="69">
        <v>44596</v>
      </c>
      <c r="C481" s="70">
        <v>0.29166666666666669</v>
      </c>
      <c r="D481">
        <v>1</v>
      </c>
      <c r="E481">
        <v>12.7</v>
      </c>
      <c r="F481">
        <v>0</v>
      </c>
      <c r="G481">
        <v>1.9</v>
      </c>
      <c r="H481">
        <v>2E-3</v>
      </c>
      <c r="I481">
        <v>2</v>
      </c>
      <c r="J481" t="s">
        <v>152</v>
      </c>
      <c r="K481">
        <v>2</v>
      </c>
      <c r="L481" t="s">
        <v>152</v>
      </c>
      <c r="M481" s="70">
        <v>0.28769675925925925</v>
      </c>
      <c r="N481">
        <v>2.7</v>
      </c>
      <c r="O481" t="s">
        <v>152</v>
      </c>
      <c r="P481" s="70">
        <v>0.28722222222222221</v>
      </c>
      <c r="Q481">
        <v>2.1</v>
      </c>
      <c r="R481" t="s">
        <v>152</v>
      </c>
      <c r="S481">
        <v>0.3</v>
      </c>
      <c r="T481">
        <v>64</v>
      </c>
      <c r="U481">
        <v>13</v>
      </c>
      <c r="V481">
        <v>4769</v>
      </c>
      <c r="W481">
        <v>8</v>
      </c>
      <c r="X481">
        <v>0.54</v>
      </c>
      <c r="Y481">
        <v>18.100000000000001</v>
      </c>
      <c r="Z481" s="11">
        <f t="shared" si="1205"/>
        <v>1.2000000000000002</v>
      </c>
      <c r="AA481" s="11">
        <f t="shared" si="1206"/>
        <v>0</v>
      </c>
      <c r="AB481" s="53">
        <f t="shared" si="1207"/>
        <v>0.21296337024851208</v>
      </c>
      <c r="AC481" s="61" t="s">
        <v>204</v>
      </c>
      <c r="AE481" s="11">
        <f t="shared" ref="AE481" si="1272">SUM(F481:F486)</f>
        <v>0</v>
      </c>
      <c r="AF481" s="11">
        <f t="shared" ref="AF481" si="1273">AVERAGE(AB481:AB486)</f>
        <v>0.21253406234915465</v>
      </c>
      <c r="AG481" s="11">
        <f t="shared" ref="AG481" si="1274">AVERAGE(G481:G486)</f>
        <v>2.3666666666666667</v>
      </c>
      <c r="AH481" s="11" t="e">
        <f t="shared" ref="AH481" si="1275">AVERAGE(AC481:AC486)</f>
        <v>#DIV/0!</v>
      </c>
      <c r="AI481" s="11">
        <f t="shared" ref="AI481" si="1276">AVERAGE(T481:T486)</f>
        <v>63.416666666666664</v>
      </c>
      <c r="AJ481" s="11">
        <f t="shared" ref="AJ481" si="1277">SUMIF(H481:H486,"&gt;0",H481:H486)</f>
        <v>8.2000000000000003E-2</v>
      </c>
      <c r="AK481" s="17">
        <f t="shared" ref="AK481" si="1278">SUM(AA481:AA486)/60</f>
        <v>0</v>
      </c>
      <c r="AL481" s="17">
        <f t="shared" ref="AL481" si="1279">SUM(V481:V486)</f>
        <v>187682</v>
      </c>
      <c r="AM481" s="17">
        <f t="shared" ref="AM481" si="1280">AVERAGE(W481:W486)</f>
        <v>52.166666666666664</v>
      </c>
      <c r="AN481" s="11">
        <f t="shared" ref="AN481" si="1281">AVERAGE(I481:I486)</f>
        <v>1</v>
      </c>
      <c r="AO481" s="11">
        <f t="shared" ref="AO481" si="1282">MAX(K481:K486)</f>
        <v>2</v>
      </c>
      <c r="AP481" s="13" t="str">
        <f t="shared" ref="AP481" ca="1" si="1283">INDIRECT(ADDRESS(MATCH(AO481,K481:K486,0)+A481-1,12))</f>
        <v>E</v>
      </c>
      <c r="AQ481" s="13">
        <f t="shared" ref="AQ481" ca="1" si="1284">INDIRECT(ADDRESS(MATCH(AO481,K481:K486,0)+A481-1,13))</f>
        <v>0.28769675925925925</v>
      </c>
      <c r="AR481" s="11">
        <f t="shared" ref="AR481" si="1285">MAX(N481:N486)</f>
        <v>2.8</v>
      </c>
      <c r="AS481" s="13" t="str">
        <f t="shared" ref="AS481" ca="1" si="1286">INDIRECT(ADDRESS(MATCH(AR481,N481:N486,0)+A481-1,15))</f>
        <v>ESE</v>
      </c>
      <c r="AT481" s="13">
        <f t="shared" ref="AT481" ca="1" si="1287">INDIRECT(ADDRESS(MATCH(AR481,N481:N486,0)+A481-1,16))</f>
        <v>0.3004398148148148</v>
      </c>
    </row>
    <row r="482" spans="1:46">
      <c r="A482" s="11">
        <v>482</v>
      </c>
      <c r="B482" s="69">
        <v>44596</v>
      </c>
      <c r="C482" s="70">
        <v>0.2986111111111111</v>
      </c>
      <c r="D482">
        <v>1</v>
      </c>
      <c r="E482">
        <v>12.7</v>
      </c>
      <c r="F482">
        <v>0</v>
      </c>
      <c r="G482">
        <v>2.2000000000000002</v>
      </c>
      <c r="H482">
        <v>6.0000000000000001E-3</v>
      </c>
      <c r="I482">
        <v>1.7</v>
      </c>
      <c r="J482" t="s">
        <v>152</v>
      </c>
      <c r="K482">
        <v>2</v>
      </c>
      <c r="L482" t="s">
        <v>152</v>
      </c>
      <c r="M482" s="70">
        <v>0.29388888888888892</v>
      </c>
      <c r="N482">
        <v>2.7</v>
      </c>
      <c r="O482" t="s">
        <v>152</v>
      </c>
      <c r="P482" s="70">
        <v>0.29621527777777779</v>
      </c>
      <c r="Q482">
        <v>2.1</v>
      </c>
      <c r="R482" t="s">
        <v>152</v>
      </c>
      <c r="S482">
        <v>0.4</v>
      </c>
      <c r="T482">
        <v>61.7</v>
      </c>
      <c r="U482">
        <v>28</v>
      </c>
      <c r="V482">
        <v>12294</v>
      </c>
      <c r="W482">
        <v>20</v>
      </c>
      <c r="X482">
        <v>0.53900000000000003</v>
      </c>
      <c r="Y482">
        <v>18.100000000000001</v>
      </c>
      <c r="Z482" s="11">
        <f t="shared" si="1205"/>
        <v>3.6000000000000005</v>
      </c>
      <c r="AA482" s="11">
        <f t="shared" si="1206"/>
        <v>0</v>
      </c>
      <c r="AB482" s="53">
        <f t="shared" si="1207"/>
        <v>0.21244820076928317</v>
      </c>
      <c r="AC482" s="61" t="s">
        <v>204</v>
      </c>
    </row>
    <row r="483" spans="1:46">
      <c r="A483" s="11">
        <v>483</v>
      </c>
      <c r="B483" s="69">
        <v>44596</v>
      </c>
      <c r="C483" s="70">
        <v>0.30555555555555552</v>
      </c>
      <c r="D483">
        <v>1.1000000000000001</v>
      </c>
      <c r="E483">
        <v>12.7</v>
      </c>
      <c r="F483">
        <v>0</v>
      </c>
      <c r="G483">
        <v>2.6</v>
      </c>
      <c r="H483">
        <v>1.0999999999999999E-2</v>
      </c>
      <c r="I483">
        <v>1.5</v>
      </c>
      <c r="J483" t="s">
        <v>150</v>
      </c>
      <c r="K483">
        <v>1.7</v>
      </c>
      <c r="L483" t="s">
        <v>152</v>
      </c>
      <c r="M483" s="70">
        <v>0.29868055555555556</v>
      </c>
      <c r="N483">
        <v>2.8</v>
      </c>
      <c r="O483" t="s">
        <v>150</v>
      </c>
      <c r="P483" s="70">
        <v>0.3004398148148148</v>
      </c>
      <c r="Q483">
        <v>0.8</v>
      </c>
      <c r="R483" t="s">
        <v>150</v>
      </c>
      <c r="S483">
        <v>0.4</v>
      </c>
      <c r="T483">
        <v>60.1</v>
      </c>
      <c r="U483">
        <v>51</v>
      </c>
      <c r="V483">
        <v>23876</v>
      </c>
      <c r="W483">
        <v>40</v>
      </c>
      <c r="X483">
        <v>0.53900000000000003</v>
      </c>
      <c r="Y483">
        <v>18.13</v>
      </c>
      <c r="Z483" s="11">
        <f t="shared" si="1205"/>
        <v>6.5999999999999988</v>
      </c>
      <c r="AA483" s="11">
        <f t="shared" si="1206"/>
        <v>0</v>
      </c>
      <c r="AB483" s="53">
        <f t="shared" si="1207"/>
        <v>0.21244820076928317</v>
      </c>
      <c r="AC483" s="61" t="s">
        <v>204</v>
      </c>
    </row>
    <row r="484" spans="1:46">
      <c r="A484" s="11">
        <v>484</v>
      </c>
      <c r="B484" s="69">
        <v>44596</v>
      </c>
      <c r="C484" s="70">
        <v>0.3125</v>
      </c>
      <c r="D484">
        <v>1.3</v>
      </c>
      <c r="E484">
        <v>12.8</v>
      </c>
      <c r="F484">
        <v>0</v>
      </c>
      <c r="G484">
        <v>2.7</v>
      </c>
      <c r="H484">
        <v>1.6E-2</v>
      </c>
      <c r="I484">
        <v>0.3</v>
      </c>
      <c r="J484" t="s">
        <v>152</v>
      </c>
      <c r="K484">
        <v>1.5</v>
      </c>
      <c r="L484" t="s">
        <v>150</v>
      </c>
      <c r="M484" s="70">
        <v>0.30556712962962962</v>
      </c>
      <c r="N484">
        <v>1</v>
      </c>
      <c r="O484" t="s">
        <v>152</v>
      </c>
      <c r="P484" s="70">
        <v>0.30570601851851853</v>
      </c>
      <c r="Q484">
        <v>0</v>
      </c>
      <c r="R484" t="s">
        <v>152</v>
      </c>
      <c r="S484">
        <v>0.2</v>
      </c>
      <c r="T484">
        <v>62.3</v>
      </c>
      <c r="U484">
        <v>69</v>
      </c>
      <c r="V484">
        <v>36174</v>
      </c>
      <c r="W484">
        <v>60</v>
      </c>
      <c r="X484">
        <v>0.53900000000000003</v>
      </c>
      <c r="Y484">
        <v>18.13</v>
      </c>
      <c r="Z484" s="11">
        <f t="shared" si="1205"/>
        <v>9.6000000000000014</v>
      </c>
      <c r="AA484" s="11">
        <f t="shared" si="1206"/>
        <v>0</v>
      </c>
      <c r="AB484" s="53">
        <f t="shared" si="1207"/>
        <v>0.21244820076928317</v>
      </c>
      <c r="AC484" s="61" t="s">
        <v>204</v>
      </c>
    </row>
    <row r="485" spans="1:46">
      <c r="A485" s="11">
        <v>485</v>
      </c>
      <c r="B485" s="69">
        <v>44596</v>
      </c>
      <c r="C485" s="70">
        <v>0.31944444444444448</v>
      </c>
      <c r="D485">
        <v>1.3</v>
      </c>
      <c r="E485">
        <v>12.9</v>
      </c>
      <c r="F485">
        <v>0</v>
      </c>
      <c r="G485">
        <v>2.6</v>
      </c>
      <c r="H485">
        <v>2.1999999999999999E-2</v>
      </c>
      <c r="I485">
        <v>0.3</v>
      </c>
      <c r="J485" t="s">
        <v>148</v>
      </c>
      <c r="K485">
        <v>0.4</v>
      </c>
      <c r="L485" t="s">
        <v>152</v>
      </c>
      <c r="M485" s="70">
        <v>0.31561342592592595</v>
      </c>
      <c r="N485">
        <v>1</v>
      </c>
      <c r="O485" t="s">
        <v>150</v>
      </c>
      <c r="P485" s="70">
        <v>0.31388888888888888</v>
      </c>
      <c r="Q485">
        <v>0</v>
      </c>
      <c r="R485" t="s">
        <v>149</v>
      </c>
      <c r="S485">
        <v>0.3</v>
      </c>
      <c r="T485">
        <v>65</v>
      </c>
      <c r="U485">
        <v>90</v>
      </c>
      <c r="V485">
        <v>48408</v>
      </c>
      <c r="W485">
        <v>81</v>
      </c>
      <c r="X485">
        <v>0.53900000000000003</v>
      </c>
      <c r="Y485">
        <v>18.12</v>
      </c>
      <c r="Z485" s="11">
        <f t="shared" si="1205"/>
        <v>13.199999999999998</v>
      </c>
      <c r="AA485" s="11">
        <f t="shared" si="1206"/>
        <v>0</v>
      </c>
      <c r="AB485" s="53">
        <f t="shared" si="1207"/>
        <v>0.21244820076928317</v>
      </c>
      <c r="AC485" s="61" t="s">
        <v>204</v>
      </c>
    </row>
    <row r="486" spans="1:46">
      <c r="A486" s="11">
        <v>486</v>
      </c>
      <c r="B486" s="69">
        <v>44596</v>
      </c>
      <c r="C486" s="70">
        <v>0.3263888888888889</v>
      </c>
      <c r="D486">
        <v>1.3</v>
      </c>
      <c r="E486">
        <v>13.1</v>
      </c>
      <c r="F486">
        <v>0</v>
      </c>
      <c r="G486">
        <v>2.2000000000000002</v>
      </c>
      <c r="H486">
        <v>2.5000000000000001E-2</v>
      </c>
      <c r="I486">
        <v>0.2</v>
      </c>
      <c r="J486" t="s">
        <v>148</v>
      </c>
      <c r="K486">
        <v>0.3</v>
      </c>
      <c r="L486" t="s">
        <v>148</v>
      </c>
      <c r="M486" s="70">
        <v>0.31945601851851851</v>
      </c>
      <c r="N486">
        <v>0.7</v>
      </c>
      <c r="O486" t="s">
        <v>148</v>
      </c>
      <c r="P486" s="70">
        <v>0.32030092592592591</v>
      </c>
      <c r="Q486">
        <v>0</v>
      </c>
      <c r="R486" t="s">
        <v>156</v>
      </c>
      <c r="S486">
        <v>0.2</v>
      </c>
      <c r="T486">
        <v>67.400000000000006</v>
      </c>
      <c r="U486">
        <v>113</v>
      </c>
      <c r="V486">
        <v>62161</v>
      </c>
      <c r="W486">
        <v>104</v>
      </c>
      <c r="X486">
        <v>0.53900000000000003</v>
      </c>
      <c r="Y486">
        <v>18.149999999999999</v>
      </c>
      <c r="Z486" s="11">
        <f t="shared" si="1205"/>
        <v>15.000000000000004</v>
      </c>
      <c r="AA486" s="11">
        <f t="shared" si="1206"/>
        <v>0</v>
      </c>
      <c r="AB486" s="53">
        <f t="shared" si="1207"/>
        <v>0.21244820076928317</v>
      </c>
      <c r="AC486" s="61" t="s">
        <v>204</v>
      </c>
    </row>
    <row r="487" spans="1:46">
      <c r="A487" s="11">
        <v>487</v>
      </c>
      <c r="B487" s="69">
        <v>44596</v>
      </c>
      <c r="C487" s="70">
        <v>0.33333333333333331</v>
      </c>
      <c r="D487">
        <v>1.3</v>
      </c>
      <c r="E487">
        <v>13.3</v>
      </c>
      <c r="F487">
        <v>0</v>
      </c>
      <c r="G487">
        <v>2.2000000000000002</v>
      </c>
      <c r="H487">
        <v>3.1E-2</v>
      </c>
      <c r="I487">
        <v>0.8</v>
      </c>
      <c r="J487" t="s">
        <v>150</v>
      </c>
      <c r="K487">
        <v>0.8</v>
      </c>
      <c r="L487" t="s">
        <v>150</v>
      </c>
      <c r="M487" s="70">
        <v>0.33333333333333331</v>
      </c>
      <c r="N487">
        <v>1.6</v>
      </c>
      <c r="O487" t="s">
        <v>152</v>
      </c>
      <c r="P487" s="70">
        <v>0.33172453703703703</v>
      </c>
      <c r="Q487">
        <v>0.7</v>
      </c>
      <c r="R487" t="s">
        <v>152</v>
      </c>
      <c r="S487">
        <v>0.5</v>
      </c>
      <c r="T487">
        <v>66.3</v>
      </c>
      <c r="U487">
        <v>152</v>
      </c>
      <c r="V487">
        <v>79697</v>
      </c>
      <c r="W487">
        <v>133</v>
      </c>
      <c r="X487">
        <v>0.53900000000000003</v>
      </c>
      <c r="Y487">
        <v>18.149999999999999</v>
      </c>
      <c r="Z487" s="11">
        <f t="shared" si="1205"/>
        <v>18.600000000000001</v>
      </c>
      <c r="AA487" s="11">
        <f t="shared" si="1206"/>
        <v>0</v>
      </c>
      <c r="AB487" s="53">
        <f t="shared" si="1207"/>
        <v>0.21244820076928317</v>
      </c>
      <c r="AC487" s="61" t="s">
        <v>204</v>
      </c>
      <c r="AE487" s="11">
        <f t="shared" ref="AE487" si="1288">SUM(F487:F492)</f>
        <v>0</v>
      </c>
      <c r="AF487" s="11">
        <f t="shared" ref="AF487" si="1289">AVERAGE(AB487:AB492)</f>
        <v>0.21176359677365483</v>
      </c>
      <c r="AG487" s="11">
        <f t="shared" ref="AG487" si="1290">AVERAGE(G487:G492)</f>
        <v>5.0166666666666666</v>
      </c>
      <c r="AH487" s="11" t="e">
        <f t="shared" ref="AH487" si="1291">AVERAGE(AC487:AC492)</f>
        <v>#DIV/0!</v>
      </c>
      <c r="AI487" s="11">
        <f t="shared" ref="AI487" si="1292">AVERAGE(T487:T492)</f>
        <v>59.95000000000001</v>
      </c>
      <c r="AJ487" s="11">
        <f t="shared" ref="AJ487" si="1293">SUMIF(H487:H492,"&gt;0",H487:H492)</f>
        <v>0.69100000000000006</v>
      </c>
      <c r="AK487" s="17">
        <f t="shared" ref="AK487" si="1294">SUM(AA487:AA492)/60</f>
        <v>0</v>
      </c>
      <c r="AL487" s="17">
        <f t="shared" ref="AL487" si="1295">SUM(V487:V492)</f>
        <v>1352842</v>
      </c>
      <c r="AM487" s="17">
        <f t="shared" ref="AM487" si="1296">AVERAGE(W487:W492)</f>
        <v>375.66666666666669</v>
      </c>
      <c r="AN487" s="11">
        <f t="shared" ref="AN487" si="1297">AVERAGE(I487:I492)</f>
        <v>0.56666666666666665</v>
      </c>
      <c r="AO487" s="11">
        <f t="shared" ref="AO487" si="1298">MAX(K487:K492)</f>
        <v>1.1000000000000001</v>
      </c>
      <c r="AP487" s="13" t="str">
        <f t="shared" ref="AP487" ca="1" si="1299">INDIRECT(ADDRESS(MATCH(AO487,K487:K492,0)+A487-1,12))</f>
        <v>SSE</v>
      </c>
      <c r="AQ487" s="13">
        <f t="shared" ref="AQ487" ca="1" si="1300">INDIRECT(ADDRESS(MATCH(AO487,K487:K492,0)+A487-1,13))</f>
        <v>0.36805555555555558</v>
      </c>
      <c r="AR487" s="11">
        <f t="shared" ref="AR487" si="1301">MAX(N487:N492)</f>
        <v>1.8</v>
      </c>
      <c r="AS487" s="13" t="str">
        <f t="shared" ref="AS487" ca="1" si="1302">INDIRECT(ADDRESS(MATCH(AR487,N487:N492,0)+A487-1,15))</f>
        <v>SSE</v>
      </c>
      <c r="AT487" s="13">
        <f t="shared" ref="AT487" ca="1" si="1303">INDIRECT(ADDRESS(MATCH(AR487,N487:N492,0)+A487-1,16))</f>
        <v>0.36805555555555558</v>
      </c>
    </row>
    <row r="488" spans="1:46">
      <c r="A488" s="11">
        <v>488</v>
      </c>
      <c r="B488" s="69">
        <v>44596</v>
      </c>
      <c r="C488" s="70">
        <v>0.34027777777777773</v>
      </c>
      <c r="D488">
        <v>1.3</v>
      </c>
      <c r="E488">
        <v>14</v>
      </c>
      <c r="F488">
        <v>0</v>
      </c>
      <c r="G488">
        <v>2.9</v>
      </c>
      <c r="H488">
        <v>9.2999999999999999E-2</v>
      </c>
      <c r="I488">
        <v>0.2</v>
      </c>
      <c r="J488" t="s">
        <v>147</v>
      </c>
      <c r="K488">
        <v>0.8</v>
      </c>
      <c r="L488" t="s">
        <v>150</v>
      </c>
      <c r="M488" s="70">
        <v>0.33447916666666666</v>
      </c>
      <c r="N488">
        <v>1.3</v>
      </c>
      <c r="O488" t="s">
        <v>162</v>
      </c>
      <c r="P488" s="70">
        <v>0.33711805555555557</v>
      </c>
      <c r="Q488">
        <v>0</v>
      </c>
      <c r="R488" t="s">
        <v>149</v>
      </c>
      <c r="S488">
        <v>0.3</v>
      </c>
      <c r="T488">
        <v>68.400000000000006</v>
      </c>
      <c r="U488">
        <v>321</v>
      </c>
      <c r="V488">
        <v>175360</v>
      </c>
      <c r="W488">
        <v>292</v>
      </c>
      <c r="X488">
        <v>0.53900000000000003</v>
      </c>
      <c r="Y488">
        <v>18.16</v>
      </c>
      <c r="Z488" s="11">
        <f t="shared" si="1205"/>
        <v>55.800000000000004</v>
      </c>
      <c r="AA488" s="11">
        <f t="shared" si="1206"/>
        <v>0</v>
      </c>
      <c r="AB488" s="53">
        <f t="shared" si="1207"/>
        <v>0.21244820076928317</v>
      </c>
      <c r="AC488" s="61" t="s">
        <v>204</v>
      </c>
    </row>
    <row r="489" spans="1:46">
      <c r="A489" s="11">
        <v>489</v>
      </c>
      <c r="B489" s="69">
        <v>44596</v>
      </c>
      <c r="C489" s="70">
        <v>0.34722222222222227</v>
      </c>
      <c r="D489">
        <v>1.6</v>
      </c>
      <c r="E489">
        <v>14.4</v>
      </c>
      <c r="F489">
        <v>0</v>
      </c>
      <c r="G489">
        <v>4.3</v>
      </c>
      <c r="H489">
        <v>0.114</v>
      </c>
      <c r="I489">
        <v>0.1</v>
      </c>
      <c r="J489" t="s">
        <v>155</v>
      </c>
      <c r="K489">
        <v>0.2</v>
      </c>
      <c r="L489" t="s">
        <v>147</v>
      </c>
      <c r="M489" s="70">
        <v>0.34028935185185188</v>
      </c>
      <c r="N489">
        <v>1</v>
      </c>
      <c r="O489" t="s">
        <v>160</v>
      </c>
      <c r="P489" s="70">
        <v>0.34715277777777781</v>
      </c>
      <c r="Q489">
        <v>0.8</v>
      </c>
      <c r="R489" t="s">
        <v>160</v>
      </c>
      <c r="S489">
        <v>0.2</v>
      </c>
      <c r="T489">
        <v>65.3</v>
      </c>
      <c r="U489">
        <v>375</v>
      </c>
      <c r="V489">
        <v>215618</v>
      </c>
      <c r="W489">
        <v>359</v>
      </c>
      <c r="X489">
        <v>0.53900000000000003</v>
      </c>
      <c r="Y489">
        <v>18.16</v>
      </c>
      <c r="Z489" s="11">
        <f t="shared" si="1205"/>
        <v>68.400000000000006</v>
      </c>
      <c r="AA489" s="11">
        <f t="shared" si="1206"/>
        <v>0</v>
      </c>
      <c r="AB489" s="53">
        <f t="shared" si="1207"/>
        <v>0.21244820076928317</v>
      </c>
      <c r="AC489" s="61" t="s">
        <v>204</v>
      </c>
    </row>
    <row r="490" spans="1:46">
      <c r="A490" s="11">
        <v>490</v>
      </c>
      <c r="B490" s="69">
        <v>44596</v>
      </c>
      <c r="C490" s="70">
        <v>0.35416666666666669</v>
      </c>
      <c r="D490">
        <v>2.2999999999999998</v>
      </c>
      <c r="E490">
        <v>14.9</v>
      </c>
      <c r="F490">
        <v>0</v>
      </c>
      <c r="G490">
        <v>5.9</v>
      </c>
      <c r="H490">
        <v>0.13100000000000001</v>
      </c>
      <c r="I490">
        <v>0.5</v>
      </c>
      <c r="J490" t="s">
        <v>160</v>
      </c>
      <c r="K490">
        <v>0.5</v>
      </c>
      <c r="L490" t="s">
        <v>160</v>
      </c>
      <c r="M490" s="70">
        <v>0.35386574074074079</v>
      </c>
      <c r="N490">
        <v>0.9</v>
      </c>
      <c r="O490" t="s">
        <v>161</v>
      </c>
      <c r="P490" s="70">
        <v>0.35380787037037037</v>
      </c>
      <c r="Q490">
        <v>0.8</v>
      </c>
      <c r="R490" t="s">
        <v>161</v>
      </c>
      <c r="S490">
        <v>0.2</v>
      </c>
      <c r="T490">
        <v>59.3</v>
      </c>
      <c r="U490">
        <v>463</v>
      </c>
      <c r="V490">
        <v>252107</v>
      </c>
      <c r="W490">
        <v>420</v>
      </c>
      <c r="X490">
        <v>0.53700000000000003</v>
      </c>
      <c r="Y490">
        <v>18.14</v>
      </c>
      <c r="Z490" s="11">
        <f t="shared" si="1205"/>
        <v>78.600000000000009</v>
      </c>
      <c r="AA490" s="11">
        <f t="shared" si="1206"/>
        <v>0</v>
      </c>
      <c r="AB490" s="53">
        <f t="shared" si="1207"/>
        <v>0.21142060713616698</v>
      </c>
      <c r="AC490" s="61" t="s">
        <v>204</v>
      </c>
    </row>
    <row r="491" spans="1:46">
      <c r="A491" s="11">
        <v>491</v>
      </c>
      <c r="B491" s="69">
        <v>44596</v>
      </c>
      <c r="C491" s="70">
        <v>0.3611111111111111</v>
      </c>
      <c r="D491">
        <v>3.3</v>
      </c>
      <c r="E491">
        <v>14.8</v>
      </c>
      <c r="F491">
        <v>0</v>
      </c>
      <c r="G491">
        <v>7.1</v>
      </c>
      <c r="H491">
        <v>0.151</v>
      </c>
      <c r="I491">
        <v>0.7</v>
      </c>
      <c r="J491" t="s">
        <v>160</v>
      </c>
      <c r="K491">
        <v>0.7</v>
      </c>
      <c r="L491" t="s">
        <v>160</v>
      </c>
      <c r="M491" s="70">
        <v>0.3611111111111111</v>
      </c>
      <c r="N491">
        <v>1.3</v>
      </c>
      <c r="O491" t="s">
        <v>151</v>
      </c>
      <c r="P491" s="70">
        <v>0.36094907407407412</v>
      </c>
      <c r="Q491">
        <v>1.2</v>
      </c>
      <c r="R491" t="s">
        <v>159</v>
      </c>
      <c r="S491">
        <v>0.2</v>
      </c>
      <c r="T491">
        <v>53.6</v>
      </c>
      <c r="U491">
        <v>512</v>
      </c>
      <c r="V491">
        <v>294285</v>
      </c>
      <c r="W491">
        <v>490</v>
      </c>
      <c r="X491">
        <v>0.53600000000000003</v>
      </c>
      <c r="Y491">
        <v>18.16</v>
      </c>
      <c r="Z491" s="11">
        <f t="shared" si="1205"/>
        <v>90.6</v>
      </c>
      <c r="AA491" s="11">
        <f t="shared" si="1206"/>
        <v>0</v>
      </c>
      <c r="AB491" s="53">
        <f t="shared" si="1207"/>
        <v>0.21090818559895624</v>
      </c>
      <c r="AC491" s="61" t="s">
        <v>204</v>
      </c>
    </row>
    <row r="492" spans="1:46">
      <c r="A492" s="11">
        <v>492</v>
      </c>
      <c r="B492" s="69">
        <v>44596</v>
      </c>
      <c r="C492" s="70">
        <v>0.36805555555555558</v>
      </c>
      <c r="D492">
        <v>4.4000000000000004</v>
      </c>
      <c r="E492">
        <v>14.8</v>
      </c>
      <c r="F492">
        <v>0</v>
      </c>
      <c r="G492">
        <v>7.7</v>
      </c>
      <c r="H492">
        <v>0.17100000000000001</v>
      </c>
      <c r="I492">
        <v>1.1000000000000001</v>
      </c>
      <c r="J492" t="s">
        <v>159</v>
      </c>
      <c r="K492">
        <v>1.1000000000000001</v>
      </c>
      <c r="L492" t="s">
        <v>159</v>
      </c>
      <c r="M492" s="70">
        <v>0.36805555555555558</v>
      </c>
      <c r="N492">
        <v>1.8</v>
      </c>
      <c r="O492" t="s">
        <v>159</v>
      </c>
      <c r="P492" s="70">
        <v>0.36805555555555558</v>
      </c>
      <c r="Q492">
        <v>1.8</v>
      </c>
      <c r="R492" t="s">
        <v>159</v>
      </c>
      <c r="S492">
        <v>0.2</v>
      </c>
      <c r="T492">
        <v>46.8</v>
      </c>
      <c r="U492">
        <v>600</v>
      </c>
      <c r="V492">
        <v>335775</v>
      </c>
      <c r="W492">
        <v>560</v>
      </c>
      <c r="X492">
        <v>0.53600000000000003</v>
      </c>
      <c r="Y492">
        <v>18.14</v>
      </c>
      <c r="Z492" s="11">
        <f t="shared" si="1205"/>
        <v>102.6</v>
      </c>
      <c r="AA492" s="11">
        <f t="shared" si="1206"/>
        <v>0</v>
      </c>
      <c r="AB492" s="53">
        <f t="shared" si="1207"/>
        <v>0.21090818559895624</v>
      </c>
      <c r="AC492" s="61" t="s">
        <v>204</v>
      </c>
    </row>
    <row r="493" spans="1:46">
      <c r="A493" s="11">
        <v>493</v>
      </c>
      <c r="B493" s="69">
        <v>44596</v>
      </c>
      <c r="C493" s="70">
        <v>0.375</v>
      </c>
      <c r="D493">
        <v>5.5</v>
      </c>
      <c r="E493">
        <v>14.7</v>
      </c>
      <c r="F493">
        <v>0</v>
      </c>
      <c r="G493">
        <v>8.8000000000000007</v>
      </c>
      <c r="H493">
        <v>0.192</v>
      </c>
      <c r="I493">
        <v>1.2</v>
      </c>
      <c r="J493" t="s">
        <v>153</v>
      </c>
      <c r="K493">
        <v>1.3</v>
      </c>
      <c r="L493" t="s">
        <v>153</v>
      </c>
      <c r="M493" s="70">
        <v>0.37320601851851848</v>
      </c>
      <c r="N493">
        <v>1.9</v>
      </c>
      <c r="O493" t="s">
        <v>156</v>
      </c>
      <c r="P493" s="70">
        <v>0.37153935185185188</v>
      </c>
      <c r="Q493">
        <v>0.7</v>
      </c>
      <c r="R493" t="s">
        <v>159</v>
      </c>
      <c r="S493">
        <v>0.3</v>
      </c>
      <c r="T493">
        <v>43.5</v>
      </c>
      <c r="U493">
        <v>669</v>
      </c>
      <c r="V493">
        <v>381989</v>
      </c>
      <c r="W493">
        <v>637</v>
      </c>
      <c r="X493">
        <v>0.53600000000000003</v>
      </c>
      <c r="Y493">
        <v>18.14</v>
      </c>
      <c r="Z493" s="11">
        <f t="shared" si="1205"/>
        <v>115.20000000000002</v>
      </c>
      <c r="AA493" s="11">
        <f t="shared" si="1206"/>
        <v>0</v>
      </c>
      <c r="AB493" s="53">
        <f t="shared" si="1207"/>
        <v>0.21090818559895624</v>
      </c>
      <c r="AC493" s="61" t="s">
        <v>204</v>
      </c>
      <c r="AE493" s="11">
        <f t="shared" ref="AE493" si="1304">SUM(F493:F498)</f>
        <v>0</v>
      </c>
      <c r="AF493" s="11">
        <f t="shared" ref="AF493" si="1305">AVERAGE(AB493:AB498)</f>
        <v>0.21090818559895627</v>
      </c>
      <c r="AG493" s="11">
        <f t="shared" ref="AG493" si="1306">AVERAGE(G493:G498)</f>
        <v>11.166666666666666</v>
      </c>
      <c r="AH493" s="11" t="e">
        <f t="shared" ref="AH493" si="1307">AVERAGE(AC493:AC498)</f>
        <v>#DIV/0!</v>
      </c>
      <c r="AI493" s="11">
        <f t="shared" ref="AI493" si="1308">AVERAGE(T493:T498)</f>
        <v>35.699999999999996</v>
      </c>
      <c r="AJ493" s="11">
        <f t="shared" ref="AJ493" si="1309">SUMIF(H493:H498,"&gt;0",H493:H498)</f>
        <v>1.4059999999999999</v>
      </c>
      <c r="AK493" s="17">
        <f t="shared" ref="AK493" si="1310">SUM(AA493:AA498)/60</f>
        <v>0.83333333333333337</v>
      </c>
      <c r="AL493" s="17">
        <f t="shared" ref="AL493" si="1311">SUM(V493:V498)</f>
        <v>2819221</v>
      </c>
      <c r="AM493" s="17">
        <f t="shared" ref="AM493" si="1312">AVERAGE(W493:W498)</f>
        <v>783.33333333333337</v>
      </c>
      <c r="AN493" s="11">
        <f t="shared" ref="AN493" si="1313">AVERAGE(I493:I498)</f>
        <v>0.78333333333333333</v>
      </c>
      <c r="AO493" s="11">
        <f t="shared" ref="AO493" si="1314">MAX(K493:K498)</f>
        <v>1.3</v>
      </c>
      <c r="AP493" s="13" t="str">
        <f t="shared" ref="AP493" ca="1" si="1315">INDIRECT(ADDRESS(MATCH(AO493,K493:K498,0)+A493-1,12))</f>
        <v>S</v>
      </c>
      <c r="AQ493" s="13">
        <f t="shared" ref="AQ493" ca="1" si="1316">INDIRECT(ADDRESS(MATCH(AO493,K493:K498,0)+A493-1,13))</f>
        <v>0.37320601851851848</v>
      </c>
      <c r="AR493" s="11">
        <f t="shared" ref="AR493" si="1317">MAX(N493:N498)</f>
        <v>3.1</v>
      </c>
      <c r="AS493" s="13" t="str">
        <f t="shared" ref="AS493" ca="1" si="1318">INDIRECT(ADDRESS(MATCH(AR493,N493:N498,0)+A493-1,15))</f>
        <v>WNW</v>
      </c>
      <c r="AT493" s="13">
        <f t="shared" ref="AT493" ca="1" si="1319">INDIRECT(ADDRESS(MATCH(AR493,N493:N498,0)+A493-1,16))</f>
        <v>0.40828703703703706</v>
      </c>
    </row>
    <row r="494" spans="1:46">
      <c r="A494" s="11">
        <v>494</v>
      </c>
      <c r="B494" s="69">
        <v>44596</v>
      </c>
      <c r="C494" s="70">
        <v>0.38194444444444442</v>
      </c>
      <c r="D494">
        <v>6.7</v>
      </c>
      <c r="E494">
        <v>14.7</v>
      </c>
      <c r="F494">
        <v>0</v>
      </c>
      <c r="G494">
        <v>10.199999999999999</v>
      </c>
      <c r="H494">
        <v>0.21199999999999999</v>
      </c>
      <c r="I494">
        <v>0.4</v>
      </c>
      <c r="J494" t="s">
        <v>160</v>
      </c>
      <c r="K494">
        <v>1.2</v>
      </c>
      <c r="L494" t="s">
        <v>153</v>
      </c>
      <c r="M494" s="70">
        <v>0.37501157407407404</v>
      </c>
      <c r="N494">
        <v>1.1000000000000001</v>
      </c>
      <c r="O494" t="s">
        <v>156</v>
      </c>
      <c r="P494" s="70">
        <v>0.37567129629629631</v>
      </c>
      <c r="Q494">
        <v>0.4</v>
      </c>
      <c r="R494" t="s">
        <v>155</v>
      </c>
      <c r="S494">
        <v>0.3</v>
      </c>
      <c r="T494">
        <v>37.6</v>
      </c>
      <c r="U494">
        <v>731</v>
      </c>
      <c r="V494">
        <v>422209</v>
      </c>
      <c r="W494">
        <v>704</v>
      </c>
      <c r="X494">
        <v>0.53600000000000003</v>
      </c>
      <c r="Y494">
        <v>18.16</v>
      </c>
      <c r="Z494" s="11">
        <f t="shared" si="1205"/>
        <v>127.2</v>
      </c>
      <c r="AA494" s="11">
        <f t="shared" si="1206"/>
        <v>10</v>
      </c>
      <c r="AB494" s="53">
        <f t="shared" si="1207"/>
        <v>0.21090818559895624</v>
      </c>
      <c r="AC494" s="61" t="s">
        <v>204</v>
      </c>
    </row>
    <row r="495" spans="1:46">
      <c r="A495" s="11">
        <v>495</v>
      </c>
      <c r="B495" s="69">
        <v>44596</v>
      </c>
      <c r="C495" s="70">
        <v>0.3888888888888889</v>
      </c>
      <c r="D495">
        <v>7.9</v>
      </c>
      <c r="E495">
        <v>14.7</v>
      </c>
      <c r="F495">
        <v>0</v>
      </c>
      <c r="G495">
        <v>11.5</v>
      </c>
      <c r="H495">
        <v>0.218</v>
      </c>
      <c r="I495">
        <v>0.6</v>
      </c>
      <c r="J495" t="s">
        <v>158</v>
      </c>
      <c r="K495">
        <v>0.6</v>
      </c>
      <c r="L495" t="s">
        <v>158</v>
      </c>
      <c r="M495" s="70">
        <v>0.3888888888888889</v>
      </c>
      <c r="N495">
        <v>1.9</v>
      </c>
      <c r="O495" t="s">
        <v>161</v>
      </c>
      <c r="P495" s="70">
        <v>0.38650462962962967</v>
      </c>
      <c r="Q495">
        <v>1.1000000000000001</v>
      </c>
      <c r="R495" t="s">
        <v>154</v>
      </c>
      <c r="S495">
        <v>0.6</v>
      </c>
      <c r="T495">
        <v>35.799999999999997</v>
      </c>
      <c r="U495">
        <v>795</v>
      </c>
      <c r="V495">
        <v>458949</v>
      </c>
      <c r="W495">
        <v>765</v>
      </c>
      <c r="X495">
        <v>0.53600000000000003</v>
      </c>
      <c r="Y495">
        <v>18.149999999999999</v>
      </c>
      <c r="Z495" s="11">
        <f t="shared" si="1205"/>
        <v>130.80000000000004</v>
      </c>
      <c r="AA495" s="11">
        <f t="shared" si="1206"/>
        <v>10</v>
      </c>
      <c r="AB495" s="53">
        <f t="shared" si="1207"/>
        <v>0.21090818559895624</v>
      </c>
      <c r="AC495" s="61" t="s">
        <v>204</v>
      </c>
    </row>
    <row r="496" spans="1:46">
      <c r="A496" s="11">
        <v>496</v>
      </c>
      <c r="B496" s="69">
        <v>44596</v>
      </c>
      <c r="C496" s="70">
        <v>0.39583333333333331</v>
      </c>
      <c r="D496">
        <v>9.1999999999999993</v>
      </c>
      <c r="E496">
        <v>14.6</v>
      </c>
      <c r="F496">
        <v>0</v>
      </c>
      <c r="G496">
        <v>11.8</v>
      </c>
      <c r="H496">
        <v>0.24</v>
      </c>
      <c r="I496">
        <v>1</v>
      </c>
      <c r="J496" t="s">
        <v>160</v>
      </c>
      <c r="K496">
        <v>1.2</v>
      </c>
      <c r="L496" t="s">
        <v>154</v>
      </c>
      <c r="M496" s="70">
        <v>0.39340277777777777</v>
      </c>
      <c r="N496">
        <v>2.1</v>
      </c>
      <c r="O496" t="s">
        <v>154</v>
      </c>
      <c r="P496" s="70">
        <v>0.39013888888888887</v>
      </c>
      <c r="Q496">
        <v>0.1</v>
      </c>
      <c r="R496" t="s">
        <v>148</v>
      </c>
      <c r="S496">
        <v>0.6</v>
      </c>
      <c r="T496">
        <v>32.299999999999997</v>
      </c>
      <c r="U496">
        <v>850</v>
      </c>
      <c r="V496">
        <v>490672</v>
      </c>
      <c r="W496">
        <v>818</v>
      </c>
      <c r="X496">
        <v>0.53600000000000003</v>
      </c>
      <c r="Y496">
        <v>18.170000000000002</v>
      </c>
      <c r="Z496" s="11">
        <f t="shared" si="1205"/>
        <v>144</v>
      </c>
      <c r="AA496" s="11">
        <f t="shared" si="1206"/>
        <v>10</v>
      </c>
      <c r="AB496" s="53">
        <f t="shared" si="1207"/>
        <v>0.21090818559895624</v>
      </c>
      <c r="AC496" s="61" t="s">
        <v>204</v>
      </c>
    </row>
    <row r="497" spans="1:46">
      <c r="A497" s="11">
        <v>497</v>
      </c>
      <c r="B497" s="69">
        <v>44596</v>
      </c>
      <c r="C497" s="70">
        <v>0.40277777777777773</v>
      </c>
      <c r="D497">
        <v>10.4</v>
      </c>
      <c r="E497">
        <v>14.6</v>
      </c>
      <c r="F497">
        <v>0</v>
      </c>
      <c r="G497">
        <v>12</v>
      </c>
      <c r="H497">
        <v>0.26100000000000001</v>
      </c>
      <c r="I497">
        <v>0.6</v>
      </c>
      <c r="J497" t="s">
        <v>154</v>
      </c>
      <c r="K497">
        <v>1</v>
      </c>
      <c r="L497" t="s">
        <v>160</v>
      </c>
      <c r="M497" s="70">
        <v>0.39584490740740735</v>
      </c>
      <c r="N497">
        <v>2</v>
      </c>
      <c r="O497" t="s">
        <v>160</v>
      </c>
      <c r="P497" s="70">
        <v>0.39974537037037039</v>
      </c>
      <c r="Q497">
        <v>0</v>
      </c>
      <c r="R497" t="s">
        <v>149</v>
      </c>
      <c r="S497">
        <v>0.6</v>
      </c>
      <c r="T497">
        <v>32.799999999999997</v>
      </c>
      <c r="U497">
        <v>897</v>
      </c>
      <c r="V497">
        <v>498373</v>
      </c>
      <c r="W497">
        <v>831</v>
      </c>
      <c r="X497">
        <v>0.53600000000000003</v>
      </c>
      <c r="Y497">
        <v>18.2</v>
      </c>
      <c r="Z497" s="11">
        <f t="shared" si="1205"/>
        <v>156.60000000000002</v>
      </c>
      <c r="AA497" s="11">
        <f t="shared" si="1206"/>
        <v>10</v>
      </c>
      <c r="AB497" s="53">
        <f t="shared" si="1207"/>
        <v>0.21090818559895624</v>
      </c>
      <c r="AC497" s="61" t="s">
        <v>204</v>
      </c>
    </row>
    <row r="498" spans="1:46">
      <c r="A498" s="11">
        <v>498</v>
      </c>
      <c r="B498" s="69">
        <v>44596</v>
      </c>
      <c r="C498" s="70">
        <v>0.40972222222222227</v>
      </c>
      <c r="D498">
        <v>11.3</v>
      </c>
      <c r="E498">
        <v>14.6</v>
      </c>
      <c r="F498">
        <v>0</v>
      </c>
      <c r="G498">
        <v>12.7</v>
      </c>
      <c r="H498">
        <v>0.28299999999999997</v>
      </c>
      <c r="I498">
        <v>0.9</v>
      </c>
      <c r="J498" t="s">
        <v>154</v>
      </c>
      <c r="K498">
        <v>0.9</v>
      </c>
      <c r="L498" t="s">
        <v>154</v>
      </c>
      <c r="M498" s="70">
        <v>0.40972222222222227</v>
      </c>
      <c r="N498">
        <v>3.1</v>
      </c>
      <c r="O498" t="s">
        <v>158</v>
      </c>
      <c r="P498" s="70">
        <v>0.40828703703703706</v>
      </c>
      <c r="Q498">
        <v>1.5</v>
      </c>
      <c r="R498" t="s">
        <v>158</v>
      </c>
      <c r="S498">
        <v>0.9</v>
      </c>
      <c r="T498">
        <v>32.200000000000003</v>
      </c>
      <c r="U498">
        <v>965</v>
      </c>
      <c r="V498">
        <v>567029</v>
      </c>
      <c r="W498">
        <v>945</v>
      </c>
      <c r="X498">
        <v>0.53600000000000003</v>
      </c>
      <c r="Y498">
        <v>18.2</v>
      </c>
      <c r="Z498" s="11">
        <f t="shared" si="1205"/>
        <v>169.79999999999998</v>
      </c>
      <c r="AA498" s="11">
        <f t="shared" si="1206"/>
        <v>10</v>
      </c>
      <c r="AB498" s="53">
        <f t="shared" si="1207"/>
        <v>0.21090818559895624</v>
      </c>
      <c r="AC498" s="61" t="s">
        <v>204</v>
      </c>
    </row>
    <row r="499" spans="1:46">
      <c r="A499" s="11">
        <v>499</v>
      </c>
      <c r="B499" s="69">
        <v>44596</v>
      </c>
      <c r="C499" s="70">
        <v>0.41666666666666669</v>
      </c>
      <c r="D499">
        <v>12.2</v>
      </c>
      <c r="E499">
        <v>14.5</v>
      </c>
      <c r="F499">
        <v>0</v>
      </c>
      <c r="G499">
        <v>12.4</v>
      </c>
      <c r="H499">
        <v>0.28999999999999998</v>
      </c>
      <c r="I499">
        <v>1.5</v>
      </c>
      <c r="J499" t="s">
        <v>158</v>
      </c>
      <c r="K499">
        <v>1.6</v>
      </c>
      <c r="L499" t="s">
        <v>158</v>
      </c>
      <c r="M499" s="70">
        <v>0.41365740740740736</v>
      </c>
      <c r="N499">
        <v>4.2</v>
      </c>
      <c r="O499" t="s">
        <v>154</v>
      </c>
      <c r="P499" s="70">
        <v>0.41582175925925924</v>
      </c>
      <c r="Q499">
        <v>2.7</v>
      </c>
      <c r="R499" t="s">
        <v>154</v>
      </c>
      <c r="S499">
        <v>0.9</v>
      </c>
      <c r="T499">
        <v>33.799999999999997</v>
      </c>
      <c r="U499">
        <v>1041</v>
      </c>
      <c r="V499">
        <v>581853</v>
      </c>
      <c r="W499">
        <v>970</v>
      </c>
      <c r="X499">
        <v>0.53600000000000003</v>
      </c>
      <c r="Y499">
        <v>18.16</v>
      </c>
      <c r="Z499" s="11">
        <f t="shared" si="1205"/>
        <v>174.00000000000003</v>
      </c>
      <c r="AA499" s="11">
        <f t="shared" si="1206"/>
        <v>10</v>
      </c>
      <c r="AB499" s="53">
        <f t="shared" si="1207"/>
        <v>0.21090818559895624</v>
      </c>
      <c r="AC499" s="61" t="s">
        <v>204</v>
      </c>
      <c r="AE499" s="11">
        <f t="shared" ref="AE499" si="1320">SUM(F499:F504)</f>
        <v>0</v>
      </c>
      <c r="AF499" s="11">
        <f t="shared" ref="AF499" si="1321">AVERAGE(AB499:AB504)</f>
        <v>0.21073768458974243</v>
      </c>
      <c r="AG499" s="11">
        <f t="shared" ref="AG499" si="1322">AVERAGE(G499:G504)</f>
        <v>12.183333333333332</v>
      </c>
      <c r="AH499" s="11" t="e">
        <f t="shared" ref="AH499" si="1323">AVERAGE(AC499:AC504)</f>
        <v>#DIV/0!</v>
      </c>
      <c r="AI499" s="11">
        <f t="shared" ref="AI499" si="1324">AVERAGE(T499:T504)</f>
        <v>33.816666666666663</v>
      </c>
      <c r="AJ499" s="11">
        <f t="shared" ref="AJ499" si="1325">SUMIF(H499:H504,"&gt;0",H499:H504)</f>
        <v>1.9299999999999997</v>
      </c>
      <c r="AK499" s="17">
        <f t="shared" ref="AK499" si="1326">SUM(AA499:AA504)/60</f>
        <v>1</v>
      </c>
      <c r="AL499" s="17">
        <f t="shared" ref="AL499" si="1327">SUM(V499:V504)</f>
        <v>3861208</v>
      </c>
      <c r="AM499" s="17">
        <f t="shared" ref="AM499" si="1328">AVERAGE(W499:W504)</f>
        <v>1072.5</v>
      </c>
      <c r="AN499" s="11">
        <f t="shared" ref="AN499" si="1329">AVERAGE(I499:I504)</f>
        <v>1.5</v>
      </c>
      <c r="AO499" s="11">
        <f t="shared" ref="AO499" si="1330">MAX(K499:K504)</f>
        <v>2.2000000000000002</v>
      </c>
      <c r="AP499" s="13" t="str">
        <f t="shared" ref="AP499" ca="1" si="1331">INDIRECT(ADDRESS(MATCH(AO499,K499:K504,0)+A499-1,12))</f>
        <v>SSW</v>
      </c>
      <c r="AQ499" s="13">
        <f t="shared" ref="AQ499" ca="1" si="1332">INDIRECT(ADDRESS(MATCH(AO499,K499:K504,0)+A499-1,13))</f>
        <v>0.44385416666666666</v>
      </c>
      <c r="AR499" s="11">
        <f t="shared" ref="AR499" si="1333">MAX(N499:N504)</f>
        <v>4.2</v>
      </c>
      <c r="AS499" s="13" t="str">
        <f t="shared" ref="AS499" ca="1" si="1334">INDIRECT(ADDRESS(MATCH(AR499,N499:N504,0)+A499-1,15))</f>
        <v>W</v>
      </c>
      <c r="AT499" s="13">
        <f t="shared" ref="AT499" ca="1" si="1335">INDIRECT(ADDRESS(MATCH(AR499,N499:N504,0)+A499-1,16))</f>
        <v>0.41582175925925924</v>
      </c>
    </row>
    <row r="500" spans="1:46">
      <c r="A500" s="11">
        <v>500</v>
      </c>
      <c r="B500" s="69">
        <v>44596</v>
      </c>
      <c r="C500" s="70">
        <v>0.4236111111111111</v>
      </c>
      <c r="D500">
        <v>13</v>
      </c>
      <c r="E500">
        <v>14.5</v>
      </c>
      <c r="F500">
        <v>0</v>
      </c>
      <c r="G500">
        <v>12.5</v>
      </c>
      <c r="H500">
        <v>0.29899999999999999</v>
      </c>
      <c r="I500">
        <v>1.6</v>
      </c>
      <c r="J500" t="s">
        <v>158</v>
      </c>
      <c r="K500">
        <v>1.8</v>
      </c>
      <c r="L500" t="s">
        <v>158</v>
      </c>
      <c r="M500" s="70">
        <v>0.42261574074074071</v>
      </c>
      <c r="N500">
        <v>3.4</v>
      </c>
      <c r="O500" t="s">
        <v>161</v>
      </c>
      <c r="P500" s="70">
        <v>0.42347222222222225</v>
      </c>
      <c r="Q500">
        <v>2.7</v>
      </c>
      <c r="R500" t="s">
        <v>160</v>
      </c>
      <c r="S500">
        <v>0.7</v>
      </c>
      <c r="T500">
        <v>34</v>
      </c>
      <c r="U500">
        <v>1039</v>
      </c>
      <c r="V500">
        <v>601159</v>
      </c>
      <c r="W500">
        <v>1002</v>
      </c>
      <c r="X500">
        <v>0.53600000000000003</v>
      </c>
      <c r="Y500">
        <v>18.149999999999999</v>
      </c>
      <c r="Z500" s="11">
        <f t="shared" si="1205"/>
        <v>179.4</v>
      </c>
      <c r="AA500" s="11">
        <f t="shared" si="1206"/>
        <v>10</v>
      </c>
      <c r="AB500" s="53">
        <f t="shared" si="1207"/>
        <v>0.21090818559895624</v>
      </c>
      <c r="AC500" s="61" t="s">
        <v>204</v>
      </c>
    </row>
    <row r="501" spans="1:46">
      <c r="A501" s="11">
        <v>501</v>
      </c>
      <c r="B501" s="69">
        <v>44596</v>
      </c>
      <c r="C501" s="70">
        <v>0.43055555555555558</v>
      </c>
      <c r="D501">
        <v>13.5</v>
      </c>
      <c r="E501">
        <v>14.5</v>
      </c>
      <c r="F501">
        <v>0</v>
      </c>
      <c r="G501">
        <v>12.2</v>
      </c>
      <c r="H501">
        <v>0.31900000000000001</v>
      </c>
      <c r="I501">
        <v>1.6</v>
      </c>
      <c r="J501" t="s">
        <v>156</v>
      </c>
      <c r="K501">
        <v>1.8</v>
      </c>
      <c r="L501" t="s">
        <v>160</v>
      </c>
      <c r="M501" s="70">
        <v>0.42864583333333334</v>
      </c>
      <c r="N501">
        <v>2.7</v>
      </c>
      <c r="O501" t="s">
        <v>160</v>
      </c>
      <c r="P501" s="70">
        <v>0.4236226851851852</v>
      </c>
      <c r="Q501">
        <v>0.3</v>
      </c>
      <c r="R501" t="s">
        <v>153</v>
      </c>
      <c r="S501">
        <v>0.5</v>
      </c>
      <c r="T501">
        <v>33.9</v>
      </c>
      <c r="U501">
        <v>1091</v>
      </c>
      <c r="V501">
        <v>636710</v>
      </c>
      <c r="W501">
        <v>1061</v>
      </c>
      <c r="X501">
        <v>0.53600000000000003</v>
      </c>
      <c r="Y501">
        <v>18.16</v>
      </c>
      <c r="Z501" s="11">
        <f t="shared" si="1205"/>
        <v>191.4</v>
      </c>
      <c r="AA501" s="11">
        <f t="shared" si="1206"/>
        <v>10</v>
      </c>
      <c r="AB501" s="53">
        <f t="shared" si="1207"/>
        <v>0.21090818559895624</v>
      </c>
      <c r="AC501" s="61" t="s">
        <v>204</v>
      </c>
    </row>
    <row r="502" spans="1:46">
      <c r="A502" s="11">
        <v>502</v>
      </c>
      <c r="B502" s="69">
        <v>44596</v>
      </c>
      <c r="C502" s="70">
        <v>0.4375</v>
      </c>
      <c r="D502">
        <v>14</v>
      </c>
      <c r="E502">
        <v>14.5</v>
      </c>
      <c r="F502">
        <v>0</v>
      </c>
      <c r="G502">
        <v>12.1</v>
      </c>
      <c r="H502">
        <v>0.33300000000000002</v>
      </c>
      <c r="I502">
        <v>1</v>
      </c>
      <c r="J502" t="s">
        <v>161</v>
      </c>
      <c r="K502">
        <v>1.6</v>
      </c>
      <c r="L502" t="s">
        <v>156</v>
      </c>
      <c r="M502" s="70">
        <v>0.43056712962962962</v>
      </c>
      <c r="N502">
        <v>3.2</v>
      </c>
      <c r="O502" t="s">
        <v>155</v>
      </c>
      <c r="P502" s="70">
        <v>0.4372800925925926</v>
      </c>
      <c r="Q502">
        <v>3.1</v>
      </c>
      <c r="R502" t="s">
        <v>155</v>
      </c>
      <c r="S502">
        <v>0.8</v>
      </c>
      <c r="T502">
        <v>34.700000000000003</v>
      </c>
      <c r="U502">
        <v>1121</v>
      </c>
      <c r="V502">
        <v>664454</v>
      </c>
      <c r="W502">
        <v>1107</v>
      </c>
      <c r="X502">
        <v>0.53600000000000003</v>
      </c>
      <c r="Y502">
        <v>18.14</v>
      </c>
      <c r="Z502" s="11">
        <f t="shared" si="1205"/>
        <v>199.8</v>
      </c>
      <c r="AA502" s="11">
        <f t="shared" si="1206"/>
        <v>10</v>
      </c>
      <c r="AB502" s="53">
        <f t="shared" si="1207"/>
        <v>0.21090818559895624</v>
      </c>
      <c r="AC502" s="61" t="s">
        <v>204</v>
      </c>
    </row>
    <row r="503" spans="1:46">
      <c r="A503" s="11">
        <v>503</v>
      </c>
      <c r="B503" s="69">
        <v>44596</v>
      </c>
      <c r="C503" s="70">
        <v>0.44444444444444442</v>
      </c>
      <c r="D503">
        <v>14.4</v>
      </c>
      <c r="E503">
        <v>14.5</v>
      </c>
      <c r="F503">
        <v>0</v>
      </c>
      <c r="G503">
        <v>11.5</v>
      </c>
      <c r="H503">
        <v>0.33700000000000002</v>
      </c>
      <c r="I503">
        <v>2.1</v>
      </c>
      <c r="J503" t="s">
        <v>153</v>
      </c>
      <c r="K503">
        <v>2.2000000000000002</v>
      </c>
      <c r="L503" t="s">
        <v>156</v>
      </c>
      <c r="M503" s="70">
        <v>0.44385416666666666</v>
      </c>
      <c r="N503">
        <v>3.8</v>
      </c>
      <c r="O503" t="s">
        <v>160</v>
      </c>
      <c r="P503" s="70">
        <v>0.43956018518518519</v>
      </c>
      <c r="Q503">
        <v>0.3</v>
      </c>
      <c r="R503" t="s">
        <v>159</v>
      </c>
      <c r="S503">
        <v>0.7</v>
      </c>
      <c r="T503">
        <v>32.6</v>
      </c>
      <c r="U503">
        <v>1153</v>
      </c>
      <c r="V503">
        <v>678262</v>
      </c>
      <c r="W503">
        <v>1130</v>
      </c>
      <c r="X503">
        <v>0.53500000000000003</v>
      </c>
      <c r="Y503">
        <v>18.13</v>
      </c>
      <c r="Z503" s="11">
        <f t="shared" si="1205"/>
        <v>202.20000000000002</v>
      </c>
      <c r="AA503" s="11">
        <f t="shared" si="1206"/>
        <v>10</v>
      </c>
      <c r="AB503" s="53">
        <f t="shared" si="1207"/>
        <v>0.21039668257131477</v>
      </c>
      <c r="AC503" s="61" t="s">
        <v>204</v>
      </c>
    </row>
    <row r="504" spans="1:46">
      <c r="A504" s="11">
        <v>504</v>
      </c>
      <c r="B504" s="69">
        <v>44596</v>
      </c>
      <c r="C504" s="70">
        <v>0.4513888888888889</v>
      </c>
      <c r="D504">
        <v>14.7</v>
      </c>
      <c r="E504">
        <v>14.4</v>
      </c>
      <c r="F504">
        <v>0</v>
      </c>
      <c r="G504">
        <v>12.4</v>
      </c>
      <c r="H504">
        <v>0.35199999999999998</v>
      </c>
      <c r="I504">
        <v>1.2</v>
      </c>
      <c r="J504" t="s">
        <v>153</v>
      </c>
      <c r="K504">
        <v>2</v>
      </c>
      <c r="L504" t="s">
        <v>153</v>
      </c>
      <c r="M504" s="70">
        <v>0.44445601851851851</v>
      </c>
      <c r="N504">
        <v>3.6</v>
      </c>
      <c r="O504" t="s">
        <v>160</v>
      </c>
      <c r="P504" s="70">
        <v>0.44965277777777773</v>
      </c>
      <c r="Q504">
        <v>0.9</v>
      </c>
      <c r="R504" t="s">
        <v>158</v>
      </c>
      <c r="S504">
        <v>0.9</v>
      </c>
      <c r="T504">
        <v>33.9</v>
      </c>
      <c r="U504">
        <v>1176</v>
      </c>
      <c r="V504">
        <v>698770</v>
      </c>
      <c r="W504">
        <v>1165</v>
      </c>
      <c r="X504">
        <v>0.53500000000000003</v>
      </c>
      <c r="Y504">
        <v>18.13</v>
      </c>
      <c r="Z504" s="11">
        <f t="shared" si="1205"/>
        <v>211.19999999999996</v>
      </c>
      <c r="AA504" s="11">
        <f t="shared" si="1206"/>
        <v>10</v>
      </c>
      <c r="AB504" s="53">
        <f t="shared" si="1207"/>
        <v>0.21039668257131477</v>
      </c>
      <c r="AC504" s="61" t="s">
        <v>204</v>
      </c>
    </row>
    <row r="505" spans="1:46">
      <c r="A505" s="11">
        <v>505</v>
      </c>
      <c r="B505" s="69">
        <v>44596</v>
      </c>
      <c r="C505" s="70">
        <v>0.45833333333333331</v>
      </c>
      <c r="D505">
        <v>15.1</v>
      </c>
      <c r="E505">
        <v>14</v>
      </c>
      <c r="F505">
        <v>0</v>
      </c>
      <c r="G505">
        <v>12.5</v>
      </c>
      <c r="H505">
        <v>0.34699999999999998</v>
      </c>
      <c r="I505">
        <v>1.1000000000000001</v>
      </c>
      <c r="J505" t="s">
        <v>161</v>
      </c>
      <c r="K505">
        <v>1.5</v>
      </c>
      <c r="L505" t="s">
        <v>160</v>
      </c>
      <c r="M505" s="70">
        <v>0.45550925925925928</v>
      </c>
      <c r="N505">
        <v>2.4</v>
      </c>
      <c r="O505" t="s">
        <v>160</v>
      </c>
      <c r="P505" s="70">
        <v>0.45399305555555558</v>
      </c>
      <c r="Q505">
        <v>1.2</v>
      </c>
      <c r="R505" t="s">
        <v>153</v>
      </c>
      <c r="S505">
        <v>0.4</v>
      </c>
      <c r="T505">
        <v>33.700000000000003</v>
      </c>
      <c r="U505">
        <v>716</v>
      </c>
      <c r="V505">
        <v>695367</v>
      </c>
      <c r="W505">
        <v>1159</v>
      </c>
      <c r="X505">
        <v>0.53500000000000003</v>
      </c>
      <c r="Y505">
        <v>18.02</v>
      </c>
      <c r="Z505" s="11">
        <f t="shared" si="1205"/>
        <v>208.2</v>
      </c>
      <c r="AA505" s="11">
        <f t="shared" si="1206"/>
        <v>10</v>
      </c>
      <c r="AB505" s="53">
        <f t="shared" si="1207"/>
        <v>0.21039668257131477</v>
      </c>
      <c r="AC505" s="61" t="s">
        <v>204</v>
      </c>
      <c r="AE505" s="11">
        <f t="shared" ref="AE505" si="1336">SUM(F505:F510)</f>
        <v>0</v>
      </c>
      <c r="AF505" s="11">
        <f t="shared" ref="AF505" si="1337">AVERAGE(AB505:AB510)</f>
        <v>0.21090864485374086</v>
      </c>
      <c r="AG505" s="11">
        <f t="shared" ref="AG505" si="1338">AVERAGE(G505:G510)</f>
        <v>12.583333333333334</v>
      </c>
      <c r="AH505" s="11" t="e">
        <f t="shared" ref="AH505" si="1339">AVERAGE(AC505:AC510)</f>
        <v>#DIV/0!</v>
      </c>
      <c r="AI505" s="11">
        <f t="shared" ref="AI505" si="1340">AVERAGE(T505:T510)</f>
        <v>33.550000000000004</v>
      </c>
      <c r="AJ505" s="11">
        <f t="shared" ref="AJ505" si="1341">SUMIF(H505:H510,"&gt;0",H505:H510)</f>
        <v>2.3039999999999998</v>
      </c>
      <c r="AK505" s="17">
        <f t="shared" ref="AK505" si="1342">SUM(AA505:AA510)/60</f>
        <v>1</v>
      </c>
      <c r="AL505" s="17">
        <f t="shared" ref="AL505" si="1343">SUM(V505:V510)</f>
        <v>4580651</v>
      </c>
      <c r="AM505" s="17">
        <f t="shared" ref="AM505" si="1344">AVERAGE(W505:W510)</f>
        <v>1272.3333333333333</v>
      </c>
      <c r="AN505" s="11">
        <f t="shared" ref="AN505" si="1345">AVERAGE(I505:I510)</f>
        <v>1.8666666666666665</v>
      </c>
      <c r="AO505" s="11">
        <f t="shared" ref="AO505" si="1346">MAX(K505:K510)</f>
        <v>2.6</v>
      </c>
      <c r="AP505" s="13" t="str">
        <f t="shared" ref="AP505" ca="1" si="1347">INDIRECT(ADDRESS(MATCH(AO505,K505:K510,0)+A505-1,12))</f>
        <v>SW</v>
      </c>
      <c r="AQ505" s="13">
        <f t="shared" ref="AQ505" ca="1" si="1348">INDIRECT(ADDRESS(MATCH(AO505,K505:K510,0)+A505-1,13))</f>
        <v>0.49065972222222221</v>
      </c>
      <c r="AR505" s="11">
        <f t="shared" ref="AR505" si="1349">MAX(N505:N510)</f>
        <v>5.9</v>
      </c>
      <c r="AS505" s="13" t="str">
        <f t="shared" ref="AS505" ca="1" si="1350">INDIRECT(ADDRESS(MATCH(AR505,N505:N510,0)+A505-1,15))</f>
        <v>SSW</v>
      </c>
      <c r="AT505" s="13">
        <f t="shared" ref="AT505" ca="1" si="1351">INDIRECT(ADDRESS(MATCH(AR505,N505:N510,0)+A505-1,16))</f>
        <v>0.48965277777777777</v>
      </c>
    </row>
    <row r="506" spans="1:46">
      <c r="A506" s="11">
        <v>506</v>
      </c>
      <c r="B506" s="69">
        <v>44596</v>
      </c>
      <c r="C506" s="70">
        <v>0.46527777777777773</v>
      </c>
      <c r="D506">
        <v>15.4</v>
      </c>
      <c r="E506">
        <v>14</v>
      </c>
      <c r="F506">
        <v>0</v>
      </c>
      <c r="G506">
        <v>13.2</v>
      </c>
      <c r="H506">
        <v>0.36699999999999999</v>
      </c>
      <c r="I506">
        <v>1.5</v>
      </c>
      <c r="J506" t="s">
        <v>156</v>
      </c>
      <c r="K506">
        <v>1.5</v>
      </c>
      <c r="L506" t="s">
        <v>156</v>
      </c>
      <c r="M506" s="70">
        <v>0.46527777777777773</v>
      </c>
      <c r="N506">
        <v>3.8</v>
      </c>
      <c r="O506" t="s">
        <v>161</v>
      </c>
      <c r="P506" s="70">
        <v>0.46460648148148148</v>
      </c>
      <c r="Q506">
        <v>1.5</v>
      </c>
      <c r="R506" t="s">
        <v>158</v>
      </c>
      <c r="S506">
        <v>0.9</v>
      </c>
      <c r="T506">
        <v>30.9</v>
      </c>
      <c r="U506">
        <v>1258</v>
      </c>
      <c r="V506">
        <v>736621</v>
      </c>
      <c r="W506">
        <v>1228</v>
      </c>
      <c r="X506">
        <v>0.53500000000000003</v>
      </c>
      <c r="Y506">
        <v>18.11</v>
      </c>
      <c r="Z506" s="11">
        <f t="shared" si="1205"/>
        <v>220.2</v>
      </c>
      <c r="AA506" s="11">
        <f t="shared" si="1206"/>
        <v>10</v>
      </c>
      <c r="AB506" s="53">
        <f t="shared" si="1207"/>
        <v>0.21039668257131477</v>
      </c>
      <c r="AC506" s="61" t="s">
        <v>204</v>
      </c>
    </row>
    <row r="507" spans="1:46">
      <c r="A507" s="11">
        <v>507</v>
      </c>
      <c r="B507" s="69">
        <v>44596</v>
      </c>
      <c r="C507" s="70">
        <v>0.47222222222222227</v>
      </c>
      <c r="D507">
        <v>15.8</v>
      </c>
      <c r="E507">
        <v>14</v>
      </c>
      <c r="F507">
        <v>0</v>
      </c>
      <c r="G507">
        <v>12.8</v>
      </c>
      <c r="H507">
        <v>0.38</v>
      </c>
      <c r="I507">
        <v>2</v>
      </c>
      <c r="J507" t="s">
        <v>160</v>
      </c>
      <c r="K507">
        <v>2</v>
      </c>
      <c r="L507" t="s">
        <v>161</v>
      </c>
      <c r="M507" s="70">
        <v>0.47084490740740742</v>
      </c>
      <c r="N507">
        <v>3.9</v>
      </c>
      <c r="O507" t="s">
        <v>156</v>
      </c>
      <c r="P507" s="70">
        <v>0.471712962962963</v>
      </c>
      <c r="Q507">
        <v>3.2</v>
      </c>
      <c r="R507" t="s">
        <v>153</v>
      </c>
      <c r="S507">
        <v>0.7</v>
      </c>
      <c r="T507">
        <v>33.4</v>
      </c>
      <c r="U507">
        <v>1359</v>
      </c>
      <c r="V507">
        <v>761044</v>
      </c>
      <c r="W507">
        <v>1268</v>
      </c>
      <c r="X507">
        <v>0.53500000000000003</v>
      </c>
      <c r="Y507">
        <v>18.09</v>
      </c>
      <c r="Z507" s="11">
        <f t="shared" si="1205"/>
        <v>228</v>
      </c>
      <c r="AA507" s="11">
        <f t="shared" si="1206"/>
        <v>10</v>
      </c>
      <c r="AB507" s="53">
        <f t="shared" si="1207"/>
        <v>0.21039668257131477</v>
      </c>
      <c r="AC507" s="61" t="s">
        <v>204</v>
      </c>
    </row>
    <row r="508" spans="1:46">
      <c r="A508" s="11">
        <v>508</v>
      </c>
      <c r="B508" s="69">
        <v>44596</v>
      </c>
      <c r="C508" s="70">
        <v>0.47916666666666669</v>
      </c>
      <c r="D508">
        <v>15.9</v>
      </c>
      <c r="E508">
        <v>14</v>
      </c>
      <c r="F508">
        <v>0</v>
      </c>
      <c r="G508">
        <v>12.9</v>
      </c>
      <c r="H508">
        <v>0.44700000000000001</v>
      </c>
      <c r="I508">
        <v>2.1</v>
      </c>
      <c r="J508" t="s">
        <v>160</v>
      </c>
      <c r="K508">
        <v>2.5</v>
      </c>
      <c r="L508" t="s">
        <v>156</v>
      </c>
      <c r="M508" s="70">
        <v>0.47657407407407404</v>
      </c>
      <c r="N508">
        <v>4.7</v>
      </c>
      <c r="O508" t="s">
        <v>154</v>
      </c>
      <c r="P508" s="70">
        <v>0.47510416666666666</v>
      </c>
      <c r="Q508">
        <v>2.6</v>
      </c>
      <c r="R508" t="s">
        <v>156</v>
      </c>
      <c r="S508">
        <v>0.9</v>
      </c>
      <c r="T508">
        <v>33.799999999999997</v>
      </c>
      <c r="U508">
        <v>1510</v>
      </c>
      <c r="V508">
        <v>868497</v>
      </c>
      <c r="W508">
        <v>1447</v>
      </c>
      <c r="X508">
        <v>0.53700000000000003</v>
      </c>
      <c r="Y508">
        <v>18.09</v>
      </c>
      <c r="Z508" s="11">
        <f t="shared" si="1205"/>
        <v>268.2</v>
      </c>
      <c r="AA508" s="11">
        <f t="shared" si="1206"/>
        <v>10</v>
      </c>
      <c r="AB508" s="53">
        <f t="shared" si="1207"/>
        <v>0.21142060713616698</v>
      </c>
      <c r="AC508" s="61" t="s">
        <v>204</v>
      </c>
    </row>
    <row r="509" spans="1:46">
      <c r="A509" s="11">
        <v>509</v>
      </c>
      <c r="B509" s="69">
        <v>44596</v>
      </c>
      <c r="C509" s="70">
        <v>0.4861111111111111</v>
      </c>
      <c r="D509">
        <v>16.100000000000001</v>
      </c>
      <c r="E509">
        <v>14</v>
      </c>
      <c r="F509">
        <v>0</v>
      </c>
      <c r="G509">
        <v>11.7</v>
      </c>
      <c r="H509">
        <v>0.27500000000000002</v>
      </c>
      <c r="I509">
        <v>2.5</v>
      </c>
      <c r="J509" t="s">
        <v>160</v>
      </c>
      <c r="K509">
        <v>2.5</v>
      </c>
      <c r="L509" t="s">
        <v>160</v>
      </c>
      <c r="M509" s="70">
        <v>0.48599537037037038</v>
      </c>
      <c r="N509">
        <v>4.9000000000000004</v>
      </c>
      <c r="O509" t="s">
        <v>156</v>
      </c>
      <c r="P509" s="70">
        <v>0.48428240740740741</v>
      </c>
      <c r="Q509">
        <v>2.4</v>
      </c>
      <c r="R509" t="s">
        <v>153</v>
      </c>
      <c r="S509">
        <v>1</v>
      </c>
      <c r="T509">
        <v>34.9</v>
      </c>
      <c r="U509">
        <v>1542</v>
      </c>
      <c r="V509">
        <v>575762</v>
      </c>
      <c r="W509">
        <v>960</v>
      </c>
      <c r="X509">
        <v>0.53700000000000003</v>
      </c>
      <c r="Y509">
        <v>18.09</v>
      </c>
      <c r="Z509" s="11">
        <f t="shared" si="1205"/>
        <v>165</v>
      </c>
      <c r="AA509" s="11">
        <f t="shared" si="1206"/>
        <v>10</v>
      </c>
      <c r="AB509" s="53">
        <f t="shared" si="1207"/>
        <v>0.21142060713616698</v>
      </c>
      <c r="AC509" s="61" t="s">
        <v>204</v>
      </c>
    </row>
    <row r="510" spans="1:46">
      <c r="A510" s="11">
        <v>510</v>
      </c>
      <c r="B510" s="69">
        <v>44596</v>
      </c>
      <c r="C510" s="70">
        <v>0.49305555555555558</v>
      </c>
      <c r="D510">
        <v>16.2</v>
      </c>
      <c r="E510">
        <v>14</v>
      </c>
      <c r="F510">
        <v>0</v>
      </c>
      <c r="G510">
        <v>12.4</v>
      </c>
      <c r="H510">
        <v>0.48799999999999999</v>
      </c>
      <c r="I510">
        <v>2</v>
      </c>
      <c r="J510" t="s">
        <v>160</v>
      </c>
      <c r="K510">
        <v>2.6</v>
      </c>
      <c r="L510" t="s">
        <v>160</v>
      </c>
      <c r="M510" s="70">
        <v>0.49065972222222221</v>
      </c>
      <c r="N510">
        <v>5.9</v>
      </c>
      <c r="O510" t="s">
        <v>156</v>
      </c>
      <c r="P510" s="70">
        <v>0.48965277777777777</v>
      </c>
      <c r="Q510">
        <v>0.7</v>
      </c>
      <c r="R510" t="s">
        <v>156</v>
      </c>
      <c r="S510">
        <v>1.1000000000000001</v>
      </c>
      <c r="T510">
        <v>34.6</v>
      </c>
      <c r="U510">
        <v>1527</v>
      </c>
      <c r="V510">
        <v>943360</v>
      </c>
      <c r="W510">
        <v>1572</v>
      </c>
      <c r="X510">
        <v>0.53700000000000003</v>
      </c>
      <c r="Y510">
        <v>18.09</v>
      </c>
      <c r="Z510" s="11">
        <f t="shared" si="1205"/>
        <v>292.79999999999995</v>
      </c>
      <c r="AA510" s="11">
        <f t="shared" si="1206"/>
        <v>10</v>
      </c>
      <c r="AB510" s="53">
        <f t="shared" si="1207"/>
        <v>0.21142060713616698</v>
      </c>
      <c r="AC510" s="61" t="s">
        <v>204</v>
      </c>
    </row>
    <row r="511" spans="1:46">
      <c r="A511" s="11">
        <v>511</v>
      </c>
      <c r="B511" s="69">
        <v>44596</v>
      </c>
      <c r="C511" s="70">
        <v>0.5</v>
      </c>
      <c r="D511">
        <v>16.3</v>
      </c>
      <c r="E511">
        <v>13.9</v>
      </c>
      <c r="F511">
        <v>0</v>
      </c>
      <c r="G511">
        <v>12.8</v>
      </c>
      <c r="H511">
        <v>0.41</v>
      </c>
      <c r="I511">
        <v>2.7</v>
      </c>
      <c r="J511" t="s">
        <v>160</v>
      </c>
      <c r="K511">
        <v>2.7</v>
      </c>
      <c r="L511" t="s">
        <v>160</v>
      </c>
      <c r="M511" s="70">
        <v>0.5</v>
      </c>
      <c r="N511">
        <v>6.1</v>
      </c>
      <c r="O511" t="s">
        <v>161</v>
      </c>
      <c r="P511" s="70">
        <v>0.49796296296296294</v>
      </c>
      <c r="Q511">
        <v>4.4000000000000004</v>
      </c>
      <c r="R511" t="s">
        <v>161</v>
      </c>
      <c r="S511">
        <v>1.2</v>
      </c>
      <c r="T511">
        <v>33</v>
      </c>
      <c r="U511">
        <v>1491</v>
      </c>
      <c r="V511">
        <v>822531</v>
      </c>
      <c r="W511">
        <v>1371</v>
      </c>
      <c r="X511">
        <v>0.53700000000000003</v>
      </c>
      <c r="Y511">
        <v>18.079999999999998</v>
      </c>
      <c r="Z511" s="11">
        <f t="shared" si="1205"/>
        <v>246</v>
      </c>
      <c r="AA511" s="11">
        <f t="shared" si="1206"/>
        <v>10</v>
      </c>
      <c r="AB511" s="53">
        <f t="shared" si="1207"/>
        <v>0.21142060713616698</v>
      </c>
      <c r="AC511" s="61" t="s">
        <v>204</v>
      </c>
      <c r="AE511" s="11">
        <f t="shared" ref="AE511" si="1352">SUM(F511:F516)</f>
        <v>0</v>
      </c>
      <c r="AF511" s="11">
        <f t="shared" ref="AF511" si="1353">AVERAGE(AB511:AB516)</f>
        <v>0.21142060713616698</v>
      </c>
      <c r="AG511" s="11">
        <f t="shared" ref="AG511" si="1354">AVERAGE(G511:G516)</f>
        <v>11.583333333333334</v>
      </c>
      <c r="AH511" s="11" t="e">
        <f t="shared" ref="AH511" si="1355">AVERAGE(AC511:AC516)</f>
        <v>#DIV/0!</v>
      </c>
      <c r="AI511" s="11">
        <f t="shared" ref="AI511" si="1356">AVERAGE(T511:T516)</f>
        <v>35.166666666666664</v>
      </c>
      <c r="AJ511" s="11">
        <f t="shared" ref="AJ511" si="1357">SUMIF(H511:H516,"&gt;0",H511:H516)</f>
        <v>2.2039999999999997</v>
      </c>
      <c r="AK511" s="17">
        <f t="shared" ref="AK511" si="1358">SUM(AA511:AA516)/60</f>
        <v>1</v>
      </c>
      <c r="AL511" s="17">
        <f t="shared" ref="AL511" si="1359">SUM(V511:V516)</f>
        <v>4368416</v>
      </c>
      <c r="AM511" s="17">
        <f t="shared" ref="AM511" si="1360">AVERAGE(W511:W516)</f>
        <v>1213.5</v>
      </c>
      <c r="AN511" s="11">
        <f t="shared" ref="AN511" si="1361">AVERAGE(I511:I516)</f>
        <v>2.9833333333333329</v>
      </c>
      <c r="AO511" s="11">
        <f t="shared" ref="AO511" si="1362">MAX(K511:K516)</f>
        <v>3.7</v>
      </c>
      <c r="AP511" s="13" t="str">
        <f t="shared" ref="AP511" ca="1" si="1363">INDIRECT(ADDRESS(MATCH(AO511,K511:K516,0)+A511-1,12))</f>
        <v>W</v>
      </c>
      <c r="AQ511" s="13">
        <f t="shared" ref="AQ511" ca="1" si="1364">INDIRECT(ADDRESS(MATCH(AO511,K511:K516,0)+A511-1,13))</f>
        <v>0.52388888888888896</v>
      </c>
      <c r="AR511" s="11">
        <f t="shared" ref="AR511" si="1365">MAX(N511:N516)</f>
        <v>6.1</v>
      </c>
      <c r="AS511" s="13" t="str">
        <f t="shared" ref="AS511" ca="1" si="1366">INDIRECT(ADDRESS(MATCH(AR511,N511:N516,0)+A511-1,15))</f>
        <v>WSW</v>
      </c>
      <c r="AT511" s="13">
        <f t="shared" ref="AT511" ca="1" si="1367">INDIRECT(ADDRESS(MATCH(AR511,N511:N516,0)+A511-1,16))</f>
        <v>0.49796296296296294</v>
      </c>
    </row>
    <row r="512" spans="1:46">
      <c r="A512" s="11">
        <v>512</v>
      </c>
      <c r="B512" s="69">
        <v>44596</v>
      </c>
      <c r="C512" s="70">
        <v>0.50694444444444442</v>
      </c>
      <c r="D512">
        <v>16.3</v>
      </c>
      <c r="E512">
        <v>13.9</v>
      </c>
      <c r="F512">
        <v>0</v>
      </c>
      <c r="G512">
        <v>12.1</v>
      </c>
      <c r="H512">
        <v>0.38500000000000001</v>
      </c>
      <c r="I512">
        <v>3</v>
      </c>
      <c r="J512" t="s">
        <v>161</v>
      </c>
      <c r="K512">
        <v>3.4</v>
      </c>
      <c r="L512" t="s">
        <v>160</v>
      </c>
      <c r="M512" s="70">
        <v>0.50394675925925925</v>
      </c>
      <c r="N512">
        <v>5.3</v>
      </c>
      <c r="O512" t="s">
        <v>154</v>
      </c>
      <c r="P512" s="70">
        <v>0.50245370370370368</v>
      </c>
      <c r="Q512">
        <v>3.5</v>
      </c>
      <c r="R512" t="s">
        <v>160</v>
      </c>
      <c r="S512">
        <v>0.9</v>
      </c>
      <c r="T512">
        <v>34.1</v>
      </c>
      <c r="U512">
        <v>606</v>
      </c>
      <c r="V512">
        <v>765826</v>
      </c>
      <c r="W512">
        <v>1276</v>
      </c>
      <c r="X512">
        <v>0.53700000000000003</v>
      </c>
      <c r="Y512">
        <v>18.04</v>
      </c>
      <c r="Z512" s="11">
        <f t="shared" si="1205"/>
        <v>231.00000000000003</v>
      </c>
      <c r="AA512" s="11">
        <f t="shared" si="1206"/>
        <v>10</v>
      </c>
      <c r="AB512" s="53">
        <f t="shared" si="1207"/>
        <v>0.21142060713616698</v>
      </c>
      <c r="AC512" s="61" t="s">
        <v>204</v>
      </c>
    </row>
    <row r="513" spans="1:46">
      <c r="A513" s="11">
        <v>513</v>
      </c>
      <c r="B513" s="69">
        <v>44596</v>
      </c>
      <c r="C513" s="70">
        <v>0.51388888888888895</v>
      </c>
      <c r="D513">
        <v>16</v>
      </c>
      <c r="E513">
        <v>14</v>
      </c>
      <c r="F513">
        <v>0</v>
      </c>
      <c r="G513">
        <v>10.8</v>
      </c>
      <c r="H513">
        <v>0.24199999999999999</v>
      </c>
      <c r="I513">
        <v>3</v>
      </c>
      <c r="J513" t="s">
        <v>154</v>
      </c>
      <c r="K513">
        <v>3.4</v>
      </c>
      <c r="L513" t="s">
        <v>161</v>
      </c>
      <c r="M513" s="70">
        <v>0.50907407407407412</v>
      </c>
      <c r="N513">
        <v>5.9</v>
      </c>
      <c r="O513" t="s">
        <v>161</v>
      </c>
      <c r="P513" s="70">
        <v>0.50785879629629627</v>
      </c>
      <c r="Q513">
        <v>2.5</v>
      </c>
      <c r="R513" t="s">
        <v>161</v>
      </c>
      <c r="S513">
        <v>1.1000000000000001</v>
      </c>
      <c r="T513">
        <v>38.5</v>
      </c>
      <c r="U513">
        <v>1447</v>
      </c>
      <c r="V513">
        <v>492458</v>
      </c>
      <c r="W513">
        <v>821</v>
      </c>
      <c r="X513">
        <v>0.53700000000000003</v>
      </c>
      <c r="Y513">
        <v>18.05</v>
      </c>
      <c r="Z513" s="11">
        <f t="shared" si="1205"/>
        <v>145.19999999999999</v>
      </c>
      <c r="AA513" s="11">
        <f t="shared" si="1206"/>
        <v>10</v>
      </c>
      <c r="AB513" s="53">
        <f t="shared" si="1207"/>
        <v>0.21142060713616698</v>
      </c>
      <c r="AC513" s="61" t="s">
        <v>204</v>
      </c>
    </row>
    <row r="514" spans="1:46">
      <c r="A514" s="11">
        <v>514</v>
      </c>
      <c r="B514" s="69">
        <v>44596</v>
      </c>
      <c r="C514" s="70">
        <v>0.52083333333333337</v>
      </c>
      <c r="D514">
        <v>15.6</v>
      </c>
      <c r="E514">
        <v>14</v>
      </c>
      <c r="F514">
        <v>0</v>
      </c>
      <c r="G514">
        <v>11.1</v>
      </c>
      <c r="H514">
        <v>0.41499999999999998</v>
      </c>
      <c r="I514">
        <v>3.4</v>
      </c>
      <c r="J514" t="s">
        <v>154</v>
      </c>
      <c r="K514">
        <v>3.4</v>
      </c>
      <c r="L514" t="s">
        <v>154</v>
      </c>
      <c r="M514" s="70">
        <v>0.52083333333333337</v>
      </c>
      <c r="N514">
        <v>5.7</v>
      </c>
      <c r="O514" t="s">
        <v>158</v>
      </c>
      <c r="P514" s="70">
        <v>0.51736111111111105</v>
      </c>
      <c r="Q514">
        <v>4.0999999999999996</v>
      </c>
      <c r="R514" t="s">
        <v>154</v>
      </c>
      <c r="S514">
        <v>0.9</v>
      </c>
      <c r="T514">
        <v>35.5</v>
      </c>
      <c r="U514">
        <v>1304</v>
      </c>
      <c r="V514">
        <v>802602</v>
      </c>
      <c r="W514">
        <v>1338</v>
      </c>
      <c r="X514">
        <v>0.53700000000000003</v>
      </c>
      <c r="Y514">
        <v>18</v>
      </c>
      <c r="Z514" s="11">
        <f t="shared" si="1205"/>
        <v>249</v>
      </c>
      <c r="AA514" s="11">
        <f t="shared" si="1206"/>
        <v>10</v>
      </c>
      <c r="AB514" s="53">
        <f t="shared" si="1207"/>
        <v>0.21142060713616698</v>
      </c>
      <c r="AC514" s="61" t="s">
        <v>204</v>
      </c>
    </row>
    <row r="515" spans="1:46">
      <c r="A515" s="11">
        <v>515</v>
      </c>
      <c r="B515" s="69">
        <v>44596</v>
      </c>
      <c r="C515" s="70">
        <v>0.52777777777777779</v>
      </c>
      <c r="D515">
        <v>15.1</v>
      </c>
      <c r="E515">
        <v>14</v>
      </c>
      <c r="F515">
        <v>0</v>
      </c>
      <c r="G515">
        <v>10.9</v>
      </c>
      <c r="H515">
        <v>0.35899999999999999</v>
      </c>
      <c r="I515">
        <v>3.4</v>
      </c>
      <c r="J515" t="s">
        <v>154</v>
      </c>
      <c r="K515">
        <v>3.7</v>
      </c>
      <c r="L515" t="s">
        <v>154</v>
      </c>
      <c r="M515" s="70">
        <v>0.52388888888888896</v>
      </c>
      <c r="N515">
        <v>6</v>
      </c>
      <c r="O515" t="s">
        <v>154</v>
      </c>
      <c r="P515" s="70">
        <v>0.52653935185185186</v>
      </c>
      <c r="Q515">
        <v>3.7</v>
      </c>
      <c r="R515" t="s">
        <v>154</v>
      </c>
      <c r="S515">
        <v>0.8</v>
      </c>
      <c r="T515">
        <v>34.1</v>
      </c>
      <c r="U515">
        <v>761</v>
      </c>
      <c r="V515">
        <v>717358</v>
      </c>
      <c r="W515">
        <v>1196</v>
      </c>
      <c r="X515">
        <v>0.53700000000000003</v>
      </c>
      <c r="Y515">
        <v>18.010000000000002</v>
      </c>
      <c r="Z515" s="11">
        <f t="shared" si="1205"/>
        <v>215.4</v>
      </c>
      <c r="AA515" s="11">
        <f t="shared" si="1206"/>
        <v>10</v>
      </c>
      <c r="AB515" s="53">
        <f t="shared" si="1207"/>
        <v>0.21142060713616698</v>
      </c>
      <c r="AC515" s="61" t="s">
        <v>204</v>
      </c>
    </row>
    <row r="516" spans="1:46">
      <c r="A516" s="11">
        <v>516</v>
      </c>
      <c r="B516" s="69">
        <v>44596</v>
      </c>
      <c r="C516" s="70">
        <v>0.53472222222222221</v>
      </c>
      <c r="D516">
        <v>14.7</v>
      </c>
      <c r="E516">
        <v>14</v>
      </c>
      <c r="F516">
        <v>0</v>
      </c>
      <c r="G516">
        <v>11.8</v>
      </c>
      <c r="H516">
        <v>0.39300000000000002</v>
      </c>
      <c r="I516">
        <v>2.4</v>
      </c>
      <c r="J516" t="s">
        <v>154</v>
      </c>
      <c r="K516">
        <v>3.4</v>
      </c>
      <c r="L516" t="s">
        <v>154</v>
      </c>
      <c r="M516" s="70">
        <v>0.52778935185185183</v>
      </c>
      <c r="N516">
        <v>4.9000000000000004</v>
      </c>
      <c r="O516" t="s">
        <v>154</v>
      </c>
      <c r="P516" s="70">
        <v>0.52853009259259254</v>
      </c>
      <c r="Q516">
        <v>2.8</v>
      </c>
      <c r="R516" t="s">
        <v>160</v>
      </c>
      <c r="S516">
        <v>0.8</v>
      </c>
      <c r="T516">
        <v>35.799999999999997</v>
      </c>
      <c r="U516">
        <v>1278</v>
      </c>
      <c r="V516">
        <v>767641</v>
      </c>
      <c r="W516">
        <v>1279</v>
      </c>
      <c r="X516">
        <v>0.53700000000000003</v>
      </c>
      <c r="Y516">
        <v>17.989999999999998</v>
      </c>
      <c r="Z516" s="11">
        <f t="shared" si="1205"/>
        <v>235.8</v>
      </c>
      <c r="AA516" s="11">
        <f t="shared" si="1206"/>
        <v>10</v>
      </c>
      <c r="AB516" s="53">
        <f t="shared" si="1207"/>
        <v>0.21142060713616698</v>
      </c>
      <c r="AC516" s="61" t="s">
        <v>204</v>
      </c>
    </row>
    <row r="517" spans="1:46">
      <c r="A517" s="11">
        <v>517</v>
      </c>
      <c r="B517" s="69">
        <v>44596</v>
      </c>
      <c r="C517" s="70">
        <v>0.54166666666666663</v>
      </c>
      <c r="D517">
        <v>14.5</v>
      </c>
      <c r="E517">
        <v>14</v>
      </c>
      <c r="F517">
        <v>0</v>
      </c>
      <c r="G517">
        <v>12.3</v>
      </c>
      <c r="H517">
        <v>0.38600000000000001</v>
      </c>
      <c r="I517">
        <v>2.1</v>
      </c>
      <c r="J517" t="s">
        <v>161</v>
      </c>
      <c r="K517">
        <v>2.4</v>
      </c>
      <c r="L517" t="s">
        <v>154</v>
      </c>
      <c r="M517" s="70">
        <v>0.53473379629629625</v>
      </c>
      <c r="N517">
        <v>4.2</v>
      </c>
      <c r="O517" t="s">
        <v>154</v>
      </c>
      <c r="P517" s="70">
        <v>0.5398263888888889</v>
      </c>
      <c r="Q517">
        <v>1.7</v>
      </c>
      <c r="R517" t="s">
        <v>155</v>
      </c>
      <c r="S517">
        <v>0.8</v>
      </c>
      <c r="T517">
        <v>32.299999999999997</v>
      </c>
      <c r="U517">
        <v>1239</v>
      </c>
      <c r="V517">
        <v>759765</v>
      </c>
      <c r="W517">
        <v>1266</v>
      </c>
      <c r="X517">
        <v>0.53700000000000003</v>
      </c>
      <c r="Y517">
        <v>17.95</v>
      </c>
      <c r="Z517" s="11">
        <f t="shared" si="1205"/>
        <v>231.60000000000002</v>
      </c>
      <c r="AA517" s="11">
        <f t="shared" si="1206"/>
        <v>10</v>
      </c>
      <c r="AB517" s="53">
        <f t="shared" si="1207"/>
        <v>0.21142060713616698</v>
      </c>
      <c r="AC517" s="61" t="s">
        <v>204</v>
      </c>
      <c r="AE517" s="11">
        <f t="shared" ref="AE517" si="1368">SUM(F517:F522)</f>
        <v>0</v>
      </c>
      <c r="AF517" s="11">
        <f t="shared" ref="AF517" si="1369">AVERAGE(AB517:AB522)</f>
        <v>0.21142060713616698</v>
      </c>
      <c r="AG517" s="11">
        <f t="shared" ref="AG517" si="1370">AVERAGE(G517:G522)</f>
        <v>12.25</v>
      </c>
      <c r="AH517" s="11" t="e">
        <f t="shared" ref="AH517" si="1371">AVERAGE(AC517:AC522)</f>
        <v>#DIV/0!</v>
      </c>
      <c r="AI517" s="11">
        <f t="shared" ref="AI517" si="1372">AVERAGE(T517:T522)</f>
        <v>31.733333333333331</v>
      </c>
      <c r="AJ517" s="11">
        <f t="shared" ref="AJ517" si="1373">SUMIF(H517:H522,"&gt;0",H517:H522)</f>
        <v>2.2749999999999999</v>
      </c>
      <c r="AK517" s="17">
        <f t="shared" ref="AK517" si="1374">SUM(AA517:AA522)/60</f>
        <v>1</v>
      </c>
      <c r="AL517" s="17">
        <f t="shared" ref="AL517" si="1375">SUM(V517:V522)</f>
        <v>4447782</v>
      </c>
      <c r="AM517" s="17">
        <f t="shared" ref="AM517" si="1376">AVERAGE(W517:W522)</f>
        <v>1235.5</v>
      </c>
      <c r="AN517" s="11">
        <f t="shared" ref="AN517" si="1377">AVERAGE(I517:I522)</f>
        <v>2.9666666666666668</v>
      </c>
      <c r="AO517" s="11">
        <f t="shared" ref="AO517" si="1378">MAX(K517:K522)</f>
        <v>4.2</v>
      </c>
      <c r="AP517" s="13" t="str">
        <f t="shared" ref="AP517" ca="1" si="1379">INDIRECT(ADDRESS(MATCH(AO517,K517:K522,0)+A517-1,12))</f>
        <v>WSW</v>
      </c>
      <c r="AQ517" s="13">
        <f t="shared" ref="AQ517" ca="1" si="1380">INDIRECT(ADDRESS(MATCH(AO517,K517:K522,0)+A517-1,13))</f>
        <v>0.57638888888888895</v>
      </c>
      <c r="AR517" s="11">
        <f t="shared" ref="AR517" si="1381">MAX(N517:N522)</f>
        <v>7.2</v>
      </c>
      <c r="AS517" s="13" t="str">
        <f t="shared" ref="AS517" ca="1" si="1382">INDIRECT(ADDRESS(MATCH(AR517,N517:N522,0)+A517-1,15))</f>
        <v>WSW</v>
      </c>
      <c r="AT517" s="13">
        <f t="shared" ref="AT517" ca="1" si="1383">INDIRECT(ADDRESS(MATCH(AR517,N517:N522,0)+A517-1,16))</f>
        <v>0.57530092592592597</v>
      </c>
    </row>
    <row r="518" spans="1:46">
      <c r="A518" s="11">
        <v>518</v>
      </c>
      <c r="B518" s="69">
        <v>44596</v>
      </c>
      <c r="C518" s="70">
        <v>0.54861111111111105</v>
      </c>
      <c r="D518">
        <v>14.4</v>
      </c>
      <c r="E518">
        <v>14</v>
      </c>
      <c r="F518">
        <v>0</v>
      </c>
      <c r="G518">
        <v>12.3</v>
      </c>
      <c r="H518">
        <v>0.36299999999999999</v>
      </c>
      <c r="I518">
        <v>2.4</v>
      </c>
      <c r="J518" t="s">
        <v>154</v>
      </c>
      <c r="K518">
        <v>2.4</v>
      </c>
      <c r="L518" t="s">
        <v>154</v>
      </c>
      <c r="M518" s="70">
        <v>0.54835648148148153</v>
      </c>
      <c r="N518">
        <v>4.5</v>
      </c>
      <c r="O518" t="s">
        <v>158</v>
      </c>
      <c r="P518" s="70">
        <v>0.54807870370370371</v>
      </c>
      <c r="Q518">
        <v>1.1000000000000001</v>
      </c>
      <c r="R518" t="s">
        <v>158</v>
      </c>
      <c r="S518">
        <v>0.7</v>
      </c>
      <c r="T518">
        <v>31.3</v>
      </c>
      <c r="U518">
        <v>1239</v>
      </c>
      <c r="V518">
        <v>716943</v>
      </c>
      <c r="W518">
        <v>1195</v>
      </c>
      <c r="X518">
        <v>0.53700000000000003</v>
      </c>
      <c r="Y518">
        <v>17.91</v>
      </c>
      <c r="Z518" s="11">
        <f t="shared" si="1205"/>
        <v>217.79999999999998</v>
      </c>
      <c r="AA518" s="11">
        <f t="shared" si="1206"/>
        <v>10</v>
      </c>
      <c r="AB518" s="53">
        <f t="shared" si="1207"/>
        <v>0.21142060713616698</v>
      </c>
      <c r="AC518" s="61" t="s">
        <v>204</v>
      </c>
    </row>
    <row r="519" spans="1:46">
      <c r="A519" s="11">
        <v>519</v>
      </c>
      <c r="B519" s="69">
        <v>44596</v>
      </c>
      <c r="C519" s="70">
        <v>0.55555555555555558</v>
      </c>
      <c r="D519">
        <v>14.3</v>
      </c>
      <c r="E519">
        <v>14</v>
      </c>
      <c r="F519">
        <v>0</v>
      </c>
      <c r="G519">
        <v>12.3</v>
      </c>
      <c r="H519">
        <v>0.36199999999999999</v>
      </c>
      <c r="I519">
        <v>2.9</v>
      </c>
      <c r="J519" t="s">
        <v>161</v>
      </c>
      <c r="K519">
        <v>2.9</v>
      </c>
      <c r="L519" t="s">
        <v>161</v>
      </c>
      <c r="M519" s="70">
        <v>0.55555555555555558</v>
      </c>
      <c r="N519">
        <v>6.1</v>
      </c>
      <c r="O519" t="s">
        <v>161</v>
      </c>
      <c r="P519" s="70">
        <v>0.55519675925925926</v>
      </c>
      <c r="Q519">
        <v>3.3</v>
      </c>
      <c r="R519" t="s">
        <v>160</v>
      </c>
      <c r="S519">
        <v>0.9</v>
      </c>
      <c r="T519">
        <v>31.1</v>
      </c>
      <c r="U519">
        <v>1248</v>
      </c>
      <c r="V519">
        <v>711181</v>
      </c>
      <c r="W519">
        <v>1185</v>
      </c>
      <c r="X519">
        <v>0.53700000000000003</v>
      </c>
      <c r="Y519">
        <v>17.899999999999999</v>
      </c>
      <c r="Z519" s="11">
        <f t="shared" si="1205"/>
        <v>217.20000000000002</v>
      </c>
      <c r="AA519" s="11">
        <f t="shared" si="1206"/>
        <v>10</v>
      </c>
      <c r="AB519" s="53">
        <f t="shared" si="1207"/>
        <v>0.21142060713616698</v>
      </c>
      <c r="AC519" s="61" t="s">
        <v>204</v>
      </c>
    </row>
    <row r="520" spans="1:46">
      <c r="A520" s="11">
        <v>520</v>
      </c>
      <c r="B520" s="69">
        <v>44596</v>
      </c>
      <c r="C520" s="70">
        <v>0.5625</v>
      </c>
      <c r="D520">
        <v>14.2</v>
      </c>
      <c r="E520">
        <v>14</v>
      </c>
      <c r="F520">
        <v>0</v>
      </c>
      <c r="G520">
        <v>12.3</v>
      </c>
      <c r="H520">
        <v>0.38300000000000001</v>
      </c>
      <c r="I520">
        <v>2.7</v>
      </c>
      <c r="J520" t="s">
        <v>154</v>
      </c>
      <c r="K520">
        <v>3</v>
      </c>
      <c r="L520" t="s">
        <v>161</v>
      </c>
      <c r="M520" s="70">
        <v>0.5559722222222222</v>
      </c>
      <c r="N520">
        <v>4.5</v>
      </c>
      <c r="O520" t="s">
        <v>158</v>
      </c>
      <c r="P520" s="70">
        <v>0.56100694444444443</v>
      </c>
      <c r="Q520">
        <v>3.6</v>
      </c>
      <c r="R520" t="s">
        <v>154</v>
      </c>
      <c r="S520">
        <v>0.8</v>
      </c>
      <c r="T520">
        <v>32</v>
      </c>
      <c r="U520">
        <v>1248</v>
      </c>
      <c r="V520">
        <v>734825</v>
      </c>
      <c r="W520">
        <v>1225</v>
      </c>
      <c r="X520">
        <v>0.53700000000000003</v>
      </c>
      <c r="Y520">
        <v>17.89</v>
      </c>
      <c r="Z520" s="11">
        <f t="shared" ref="Z520:Z583" si="1384">H520*3.6/(60)*10*10^3</f>
        <v>229.8</v>
      </c>
      <c r="AA520" s="11">
        <f t="shared" ref="AA520:AA583" si="1385">IF(Z520&gt;120,10,0)</f>
        <v>10</v>
      </c>
      <c r="AB520" s="53">
        <f t="shared" ref="AB520:AB583" si="1386">-0.071+0.735*X520+0.75*X520^2-8.759*X520^3+21.838*X520^4-21.998*X520^5+8.097*X520^6</f>
        <v>0.21142060713616698</v>
      </c>
      <c r="AC520" s="61" t="s">
        <v>204</v>
      </c>
    </row>
    <row r="521" spans="1:46">
      <c r="A521" s="11">
        <v>521</v>
      </c>
      <c r="B521" s="69">
        <v>44596</v>
      </c>
      <c r="C521" s="70">
        <v>0.56944444444444442</v>
      </c>
      <c r="D521">
        <v>14.1</v>
      </c>
      <c r="E521">
        <v>14</v>
      </c>
      <c r="F521">
        <v>0</v>
      </c>
      <c r="G521">
        <v>12.4</v>
      </c>
      <c r="H521">
        <v>0.39500000000000002</v>
      </c>
      <c r="I521">
        <v>3.5</v>
      </c>
      <c r="J521" t="s">
        <v>161</v>
      </c>
      <c r="K521">
        <v>3.5</v>
      </c>
      <c r="L521" t="s">
        <v>161</v>
      </c>
      <c r="M521" s="70">
        <v>0.56942129629629623</v>
      </c>
      <c r="N521">
        <v>5.7</v>
      </c>
      <c r="O521" t="s">
        <v>154</v>
      </c>
      <c r="P521" s="70">
        <v>0.56873842592592594</v>
      </c>
      <c r="Q521">
        <v>3.2</v>
      </c>
      <c r="R521" t="s">
        <v>161</v>
      </c>
      <c r="S521">
        <v>0.8</v>
      </c>
      <c r="T521">
        <v>31.5</v>
      </c>
      <c r="U521">
        <v>1348</v>
      </c>
      <c r="V521">
        <v>770856</v>
      </c>
      <c r="W521">
        <v>1285</v>
      </c>
      <c r="X521">
        <v>0.53700000000000003</v>
      </c>
      <c r="Y521">
        <v>17.87</v>
      </c>
      <c r="Z521" s="11">
        <f t="shared" si="1384"/>
        <v>237.00000000000003</v>
      </c>
      <c r="AA521" s="11">
        <f t="shared" si="1385"/>
        <v>10</v>
      </c>
      <c r="AB521" s="53">
        <f t="shared" si="1386"/>
        <v>0.21142060713616698</v>
      </c>
      <c r="AC521" s="61" t="s">
        <v>204</v>
      </c>
    </row>
    <row r="522" spans="1:46">
      <c r="A522" s="11">
        <v>522</v>
      </c>
      <c r="B522" s="69">
        <v>44596</v>
      </c>
      <c r="C522" s="70">
        <v>0.57638888888888895</v>
      </c>
      <c r="D522">
        <v>14</v>
      </c>
      <c r="E522">
        <v>14</v>
      </c>
      <c r="F522">
        <v>0</v>
      </c>
      <c r="G522">
        <v>11.9</v>
      </c>
      <c r="H522">
        <v>0.38600000000000001</v>
      </c>
      <c r="I522">
        <v>4.2</v>
      </c>
      <c r="J522" t="s">
        <v>161</v>
      </c>
      <c r="K522">
        <v>4.2</v>
      </c>
      <c r="L522" t="s">
        <v>161</v>
      </c>
      <c r="M522" s="70">
        <v>0.57638888888888895</v>
      </c>
      <c r="N522">
        <v>7.2</v>
      </c>
      <c r="O522" t="s">
        <v>161</v>
      </c>
      <c r="P522" s="70">
        <v>0.57530092592592597</v>
      </c>
      <c r="Q522">
        <v>5.2</v>
      </c>
      <c r="R522" t="s">
        <v>154</v>
      </c>
      <c r="S522">
        <v>1.1000000000000001</v>
      </c>
      <c r="T522">
        <v>32.200000000000003</v>
      </c>
      <c r="U522">
        <v>1222</v>
      </c>
      <c r="V522">
        <v>754212</v>
      </c>
      <c r="W522">
        <v>1257</v>
      </c>
      <c r="X522">
        <v>0.53700000000000003</v>
      </c>
      <c r="Y522">
        <v>17.84</v>
      </c>
      <c r="Z522" s="11">
        <f t="shared" si="1384"/>
        <v>231.60000000000002</v>
      </c>
      <c r="AA522" s="11">
        <f t="shared" si="1385"/>
        <v>10</v>
      </c>
      <c r="AB522" s="53">
        <f t="shared" si="1386"/>
        <v>0.21142060713616698</v>
      </c>
      <c r="AC522" s="61" t="s">
        <v>204</v>
      </c>
    </row>
    <row r="523" spans="1:46">
      <c r="A523" s="11">
        <v>523</v>
      </c>
      <c r="B523" s="69">
        <v>44596</v>
      </c>
      <c r="C523" s="70">
        <v>0.58333333333333337</v>
      </c>
      <c r="D523">
        <v>13.9</v>
      </c>
      <c r="E523">
        <v>14</v>
      </c>
      <c r="F523">
        <v>0</v>
      </c>
      <c r="G523">
        <v>11.6</v>
      </c>
      <c r="H523">
        <v>0.33400000000000002</v>
      </c>
      <c r="I523">
        <v>3.6</v>
      </c>
      <c r="J523" t="s">
        <v>161</v>
      </c>
      <c r="K523">
        <v>4.4000000000000004</v>
      </c>
      <c r="L523" t="s">
        <v>161</v>
      </c>
      <c r="M523" s="70">
        <v>0.5785069444444445</v>
      </c>
      <c r="N523">
        <v>6.9</v>
      </c>
      <c r="O523" t="s">
        <v>154</v>
      </c>
      <c r="P523" s="70">
        <v>0.58193287037037034</v>
      </c>
      <c r="Q523">
        <v>1.5</v>
      </c>
      <c r="R523" t="s">
        <v>161</v>
      </c>
      <c r="S523">
        <v>1.2</v>
      </c>
      <c r="T523">
        <v>33</v>
      </c>
      <c r="U523">
        <v>1184</v>
      </c>
      <c r="V523">
        <v>666671</v>
      </c>
      <c r="W523">
        <v>1111</v>
      </c>
      <c r="X523">
        <v>0.53700000000000003</v>
      </c>
      <c r="Y523">
        <v>17.8</v>
      </c>
      <c r="Z523" s="11">
        <f t="shared" si="1384"/>
        <v>200.40000000000003</v>
      </c>
      <c r="AA523" s="11">
        <f t="shared" si="1385"/>
        <v>10</v>
      </c>
      <c r="AB523" s="53">
        <f t="shared" si="1386"/>
        <v>0.21142060713616698</v>
      </c>
      <c r="AC523" s="61" t="s">
        <v>204</v>
      </c>
      <c r="AE523" s="11">
        <f t="shared" ref="AE523" si="1387">SUM(F523:F528)</f>
        <v>0</v>
      </c>
      <c r="AF523" s="11">
        <f t="shared" ref="AF523" si="1388">AVERAGE(AB523:AB528)</f>
        <v>0.21142060713616698</v>
      </c>
      <c r="AG523" s="11">
        <f t="shared" ref="AG523" si="1389">AVERAGE(G523:G528)</f>
        <v>10.383333333333333</v>
      </c>
      <c r="AH523" s="11" t="e">
        <f t="shared" ref="AH523" si="1390">AVERAGE(AC523:AC528)</f>
        <v>#DIV/0!</v>
      </c>
      <c r="AI523" s="11">
        <f t="shared" ref="AI523" si="1391">AVERAGE(T523:T528)</f>
        <v>35.633333333333333</v>
      </c>
      <c r="AJ523" s="11">
        <f t="shared" ref="AJ523" si="1392">SUMIF(H523:H528,"&gt;0",H523:H528)</f>
        <v>1.2750000000000001</v>
      </c>
      <c r="AK523" s="17">
        <f t="shared" ref="AK523" si="1393">SUM(AA523:AA528)/60</f>
        <v>0.5</v>
      </c>
      <c r="AL523" s="17">
        <f t="shared" ref="AL523" si="1394">SUM(V523:V528)</f>
        <v>2622239</v>
      </c>
      <c r="AM523" s="17">
        <f t="shared" ref="AM523" si="1395">AVERAGE(W523:W528)</f>
        <v>728.5</v>
      </c>
      <c r="AN523" s="11">
        <f t="shared" ref="AN523" si="1396">AVERAGE(I523:I528)</f>
        <v>3.4166666666666665</v>
      </c>
      <c r="AO523" s="11">
        <f t="shared" ref="AO523" si="1397">MAX(K523:K528)</f>
        <v>4.4000000000000004</v>
      </c>
      <c r="AP523" s="13" t="str">
        <f t="shared" ref="AP523" ca="1" si="1398">INDIRECT(ADDRESS(MATCH(AO523,K523:K528,0)+A523-1,12))</f>
        <v>WSW</v>
      </c>
      <c r="AQ523" s="13">
        <f t="shared" ref="AQ523" ca="1" si="1399">INDIRECT(ADDRESS(MATCH(AO523,K523:K528,0)+A523-1,13))</f>
        <v>0.5785069444444445</v>
      </c>
      <c r="AR523" s="11">
        <f t="shared" ref="AR523" si="1400">MAX(N523:N528)</f>
        <v>6.9</v>
      </c>
      <c r="AS523" s="13" t="str">
        <f t="shared" ref="AS523" ca="1" si="1401">INDIRECT(ADDRESS(MATCH(AR523,N523:N528,0)+A523-1,15))</f>
        <v>W</v>
      </c>
      <c r="AT523" s="13">
        <f t="shared" ref="AT523" ca="1" si="1402">INDIRECT(ADDRESS(MATCH(AR523,N523:N528,0)+A523-1,16))</f>
        <v>0.58193287037037034</v>
      </c>
    </row>
    <row r="524" spans="1:46">
      <c r="A524" s="11">
        <v>524</v>
      </c>
      <c r="B524" s="69">
        <v>44596</v>
      </c>
      <c r="C524" s="70">
        <v>0.59027777777777779</v>
      </c>
      <c r="D524">
        <v>13.8</v>
      </c>
      <c r="E524">
        <v>14</v>
      </c>
      <c r="F524">
        <v>0</v>
      </c>
      <c r="G524">
        <v>10.8</v>
      </c>
      <c r="H524">
        <v>0.218</v>
      </c>
      <c r="I524">
        <v>3.4</v>
      </c>
      <c r="J524" t="s">
        <v>161</v>
      </c>
      <c r="K524">
        <v>3.7</v>
      </c>
      <c r="L524" t="s">
        <v>161</v>
      </c>
      <c r="M524" s="70">
        <v>0.58781249999999996</v>
      </c>
      <c r="N524">
        <v>5.6</v>
      </c>
      <c r="O524" t="s">
        <v>154</v>
      </c>
      <c r="P524" s="70">
        <v>0.58528935185185182</v>
      </c>
      <c r="Q524">
        <v>3.7</v>
      </c>
      <c r="R524" t="s">
        <v>160</v>
      </c>
      <c r="S524">
        <v>0.9</v>
      </c>
      <c r="T524">
        <v>34.700000000000003</v>
      </c>
      <c r="U524">
        <v>1123</v>
      </c>
      <c r="V524">
        <v>461198</v>
      </c>
      <c r="W524">
        <v>769</v>
      </c>
      <c r="X524">
        <v>0.53700000000000003</v>
      </c>
      <c r="Y524">
        <v>17.78</v>
      </c>
      <c r="Z524" s="11">
        <f t="shared" si="1384"/>
        <v>130.80000000000004</v>
      </c>
      <c r="AA524" s="11">
        <f t="shared" si="1385"/>
        <v>10</v>
      </c>
      <c r="AB524" s="53">
        <f t="shared" si="1386"/>
        <v>0.21142060713616698</v>
      </c>
      <c r="AC524" s="61" t="s">
        <v>204</v>
      </c>
    </row>
    <row r="525" spans="1:46">
      <c r="A525" s="11">
        <v>525</v>
      </c>
      <c r="B525" s="69">
        <v>44596</v>
      </c>
      <c r="C525" s="70">
        <v>0.59722222222222221</v>
      </c>
      <c r="D525">
        <v>13.4</v>
      </c>
      <c r="E525">
        <v>14</v>
      </c>
      <c r="F525">
        <v>0</v>
      </c>
      <c r="G525">
        <v>10.7</v>
      </c>
      <c r="H525">
        <v>0.23899999999999999</v>
      </c>
      <c r="I525">
        <v>3.3</v>
      </c>
      <c r="J525" t="s">
        <v>161</v>
      </c>
      <c r="K525">
        <v>3.4</v>
      </c>
      <c r="L525" t="s">
        <v>161</v>
      </c>
      <c r="M525" s="70">
        <v>0.59043981481481478</v>
      </c>
      <c r="N525">
        <v>5.4</v>
      </c>
      <c r="O525" t="s">
        <v>154</v>
      </c>
      <c r="P525" s="70">
        <v>0.59394675925925922</v>
      </c>
      <c r="Q525">
        <v>2.4</v>
      </c>
      <c r="R525" t="s">
        <v>161</v>
      </c>
      <c r="S525">
        <v>0.8</v>
      </c>
      <c r="T525">
        <v>35.9</v>
      </c>
      <c r="U525">
        <v>396</v>
      </c>
      <c r="V525">
        <v>474340</v>
      </c>
      <c r="W525">
        <v>791</v>
      </c>
      <c r="X525">
        <v>0.53700000000000003</v>
      </c>
      <c r="Y525">
        <v>17.78</v>
      </c>
      <c r="Z525" s="11">
        <f t="shared" si="1384"/>
        <v>143.39999999999998</v>
      </c>
      <c r="AA525" s="11">
        <f t="shared" si="1385"/>
        <v>10</v>
      </c>
      <c r="AB525" s="53">
        <f t="shared" si="1386"/>
        <v>0.21142060713616698</v>
      </c>
      <c r="AC525" s="61" t="s">
        <v>204</v>
      </c>
    </row>
    <row r="526" spans="1:46">
      <c r="A526" s="11">
        <v>526</v>
      </c>
      <c r="B526" s="69">
        <v>44596</v>
      </c>
      <c r="C526" s="70">
        <v>0.60416666666666663</v>
      </c>
      <c r="D526">
        <v>13</v>
      </c>
      <c r="E526">
        <v>14</v>
      </c>
      <c r="F526">
        <v>0</v>
      </c>
      <c r="G526">
        <v>10.199999999999999</v>
      </c>
      <c r="H526">
        <v>0.17599999999999999</v>
      </c>
      <c r="I526">
        <v>3.2</v>
      </c>
      <c r="J526" t="s">
        <v>161</v>
      </c>
      <c r="K526">
        <v>3.3</v>
      </c>
      <c r="L526" t="s">
        <v>161</v>
      </c>
      <c r="M526" s="70">
        <v>0.59857638888888887</v>
      </c>
      <c r="N526">
        <v>5.8</v>
      </c>
      <c r="O526" t="s">
        <v>161</v>
      </c>
      <c r="P526" s="70">
        <v>0.5995138888888889</v>
      </c>
      <c r="Q526">
        <v>4.0999999999999996</v>
      </c>
      <c r="R526" t="s">
        <v>161</v>
      </c>
      <c r="S526">
        <v>1.1000000000000001</v>
      </c>
      <c r="T526">
        <v>34.1</v>
      </c>
      <c r="U526">
        <v>468</v>
      </c>
      <c r="V526">
        <v>365422</v>
      </c>
      <c r="W526">
        <v>609</v>
      </c>
      <c r="X526">
        <v>0.53700000000000003</v>
      </c>
      <c r="Y526">
        <v>17.760000000000002</v>
      </c>
      <c r="Z526" s="11">
        <f t="shared" si="1384"/>
        <v>105.59999999999998</v>
      </c>
      <c r="AA526" s="11">
        <f t="shared" si="1385"/>
        <v>0</v>
      </c>
      <c r="AB526" s="53">
        <f t="shared" si="1386"/>
        <v>0.21142060713616698</v>
      </c>
      <c r="AC526" s="61" t="s">
        <v>204</v>
      </c>
    </row>
    <row r="527" spans="1:46">
      <c r="A527" s="11">
        <v>527</v>
      </c>
      <c r="B527" s="69">
        <v>44596</v>
      </c>
      <c r="C527" s="70">
        <v>0.61111111111111105</v>
      </c>
      <c r="D527">
        <v>12.4</v>
      </c>
      <c r="E527">
        <v>14</v>
      </c>
      <c r="F527">
        <v>0</v>
      </c>
      <c r="G527">
        <v>9.4</v>
      </c>
      <c r="H527">
        <v>0.13900000000000001</v>
      </c>
      <c r="I527">
        <v>3.7</v>
      </c>
      <c r="J527" t="s">
        <v>154</v>
      </c>
      <c r="K527">
        <v>4</v>
      </c>
      <c r="L527" t="s">
        <v>161</v>
      </c>
      <c r="M527" s="70">
        <v>0.61</v>
      </c>
      <c r="N527">
        <v>6.2</v>
      </c>
      <c r="O527" t="s">
        <v>161</v>
      </c>
      <c r="P527" s="70">
        <v>0.60685185185185186</v>
      </c>
      <c r="Q527">
        <v>2.6</v>
      </c>
      <c r="R527" t="s">
        <v>154</v>
      </c>
      <c r="S527">
        <v>0.9</v>
      </c>
      <c r="T527">
        <v>36.9</v>
      </c>
      <c r="U527">
        <v>374</v>
      </c>
      <c r="V527">
        <v>306396</v>
      </c>
      <c r="W527">
        <v>511</v>
      </c>
      <c r="X527">
        <v>0.53700000000000003</v>
      </c>
      <c r="Y527">
        <v>17.739999999999998</v>
      </c>
      <c r="Z527" s="11">
        <f t="shared" si="1384"/>
        <v>83.40000000000002</v>
      </c>
      <c r="AA527" s="11">
        <f t="shared" si="1385"/>
        <v>0</v>
      </c>
      <c r="AB527" s="53">
        <f t="shared" si="1386"/>
        <v>0.21142060713616698</v>
      </c>
      <c r="AC527" s="61" t="s">
        <v>204</v>
      </c>
    </row>
    <row r="528" spans="1:46">
      <c r="A528" s="11">
        <v>528</v>
      </c>
      <c r="B528" s="69">
        <v>44596</v>
      </c>
      <c r="C528" s="70">
        <v>0.61805555555555558</v>
      </c>
      <c r="D528">
        <v>11.9</v>
      </c>
      <c r="E528">
        <v>14</v>
      </c>
      <c r="F528">
        <v>0</v>
      </c>
      <c r="G528">
        <v>9.6</v>
      </c>
      <c r="H528">
        <v>0.16900000000000001</v>
      </c>
      <c r="I528">
        <v>3.3</v>
      </c>
      <c r="J528" t="s">
        <v>160</v>
      </c>
      <c r="K528">
        <v>3.7</v>
      </c>
      <c r="L528" t="s">
        <v>154</v>
      </c>
      <c r="M528" s="70">
        <v>0.6111226851851852</v>
      </c>
      <c r="N528">
        <v>5.9</v>
      </c>
      <c r="O528" t="s">
        <v>160</v>
      </c>
      <c r="P528" s="70">
        <v>0.6133333333333334</v>
      </c>
      <c r="Q528">
        <v>1.8</v>
      </c>
      <c r="R528" t="s">
        <v>156</v>
      </c>
      <c r="S528">
        <v>0.8</v>
      </c>
      <c r="T528">
        <v>39.200000000000003</v>
      </c>
      <c r="U528">
        <v>471</v>
      </c>
      <c r="V528">
        <v>348212</v>
      </c>
      <c r="W528">
        <v>580</v>
      </c>
      <c r="X528">
        <v>0.53700000000000003</v>
      </c>
      <c r="Y528">
        <v>17.72</v>
      </c>
      <c r="Z528" s="11">
        <f t="shared" si="1384"/>
        <v>101.40000000000002</v>
      </c>
      <c r="AA528" s="11">
        <f t="shared" si="1385"/>
        <v>0</v>
      </c>
      <c r="AB528" s="53">
        <f t="shared" si="1386"/>
        <v>0.21142060713616698</v>
      </c>
      <c r="AC528" s="61" t="s">
        <v>204</v>
      </c>
    </row>
    <row r="529" spans="1:46">
      <c r="A529" s="11">
        <v>529</v>
      </c>
      <c r="B529" s="69">
        <v>44596</v>
      </c>
      <c r="C529" s="70">
        <v>0.625</v>
      </c>
      <c r="D529">
        <v>11.7</v>
      </c>
      <c r="E529">
        <v>14.1</v>
      </c>
      <c r="F529">
        <v>0</v>
      </c>
      <c r="G529">
        <v>10.1</v>
      </c>
      <c r="H529">
        <v>0.20799999999999999</v>
      </c>
      <c r="I529">
        <v>3.1</v>
      </c>
      <c r="J529" t="s">
        <v>161</v>
      </c>
      <c r="K529">
        <v>3.4</v>
      </c>
      <c r="L529" t="s">
        <v>160</v>
      </c>
      <c r="M529" s="70">
        <v>0.61864583333333334</v>
      </c>
      <c r="N529">
        <v>5</v>
      </c>
      <c r="O529" t="s">
        <v>161</v>
      </c>
      <c r="P529" s="70">
        <v>0.61924768518518525</v>
      </c>
      <c r="Q529">
        <v>2.5</v>
      </c>
      <c r="R529" t="s">
        <v>161</v>
      </c>
      <c r="S529">
        <v>0.8</v>
      </c>
      <c r="T529">
        <v>38.700000000000003</v>
      </c>
      <c r="U529">
        <v>561</v>
      </c>
      <c r="V529">
        <v>417663</v>
      </c>
      <c r="W529">
        <v>696</v>
      </c>
      <c r="X529">
        <v>0.53700000000000003</v>
      </c>
      <c r="Y529">
        <v>17.71</v>
      </c>
      <c r="Z529" s="11">
        <f t="shared" si="1384"/>
        <v>124.8</v>
      </c>
      <c r="AA529" s="11">
        <f t="shared" si="1385"/>
        <v>10</v>
      </c>
      <c r="AB529" s="53">
        <f t="shared" si="1386"/>
        <v>0.21142060713616698</v>
      </c>
      <c r="AC529" s="61" t="s">
        <v>204</v>
      </c>
      <c r="AE529" s="11">
        <f t="shared" ref="AE529" si="1403">SUM(F529:F534)</f>
        <v>0</v>
      </c>
      <c r="AF529" s="11">
        <f t="shared" ref="AF529" si="1404">AVERAGE(AB529:AB534)</f>
        <v>0.21142060713616698</v>
      </c>
      <c r="AG529" s="11">
        <f t="shared" ref="AG529" si="1405">AVERAGE(G529:G534)</f>
        <v>9.3833333333333329</v>
      </c>
      <c r="AH529" s="11" t="e">
        <f t="shared" ref="AH529" si="1406">AVERAGE(AC529:AC534)</f>
        <v>#DIV/0!</v>
      </c>
      <c r="AI529" s="11">
        <f t="shared" ref="AI529" si="1407">AVERAGE(T529:T534)</f>
        <v>40.31666666666667</v>
      </c>
      <c r="AJ529" s="11">
        <f t="shared" ref="AJ529" si="1408">SUMIF(H529:H534,"&gt;0",H529:H534)</f>
        <v>0.7340000000000001</v>
      </c>
      <c r="AK529" s="17">
        <f t="shared" ref="AK529" si="1409">SUM(AA529:AA534)/60</f>
        <v>0.16666666666666666</v>
      </c>
      <c r="AL529" s="17">
        <f t="shared" ref="AL529" si="1410">SUM(V529:V534)</f>
        <v>1543489</v>
      </c>
      <c r="AM529" s="17">
        <f t="shared" ref="AM529" si="1411">AVERAGE(W529:W534)</f>
        <v>428.66666666666669</v>
      </c>
      <c r="AN529" s="11">
        <f t="shared" ref="AN529" si="1412">AVERAGE(I529:I534)</f>
        <v>2.9666666666666668</v>
      </c>
      <c r="AO529" s="11">
        <f t="shared" ref="AO529" si="1413">MAX(K529:K534)</f>
        <v>3.4</v>
      </c>
      <c r="AP529" s="13" t="str">
        <f t="shared" ref="AP529" ca="1" si="1414">INDIRECT(ADDRESS(MATCH(AO529,K529:K534,0)+A529-1,12))</f>
        <v>SW</v>
      </c>
      <c r="AQ529" s="13">
        <f t="shared" ref="AQ529" ca="1" si="1415">INDIRECT(ADDRESS(MATCH(AO529,K529:K534,0)+A529-1,13))</f>
        <v>0.61864583333333334</v>
      </c>
      <c r="AR529" s="11">
        <f t="shared" ref="AR529" si="1416">MAX(N529:N534)</f>
        <v>5.6</v>
      </c>
      <c r="AS529" s="13" t="str">
        <f t="shared" ref="AS529" ca="1" si="1417">INDIRECT(ADDRESS(MATCH(AR529,N529:N534,0)+A529-1,15))</f>
        <v>SW</v>
      </c>
      <c r="AT529" s="13">
        <f t="shared" ref="AT529" ca="1" si="1418">INDIRECT(ADDRESS(MATCH(AR529,N529:N534,0)+A529-1,16))</f>
        <v>0.63498842592592586</v>
      </c>
    </row>
    <row r="530" spans="1:46">
      <c r="A530" s="11">
        <v>530</v>
      </c>
      <c r="B530" s="69">
        <v>44596</v>
      </c>
      <c r="C530" s="70">
        <v>0.63194444444444442</v>
      </c>
      <c r="D530">
        <v>11.3</v>
      </c>
      <c r="E530">
        <v>14.1</v>
      </c>
      <c r="F530">
        <v>0</v>
      </c>
      <c r="G530">
        <v>9.1</v>
      </c>
      <c r="H530">
        <v>5.7000000000000002E-2</v>
      </c>
      <c r="I530">
        <v>3.2</v>
      </c>
      <c r="J530" t="s">
        <v>160</v>
      </c>
      <c r="K530">
        <v>3.3</v>
      </c>
      <c r="L530" t="s">
        <v>161</v>
      </c>
      <c r="M530" s="70">
        <v>0.62604166666666672</v>
      </c>
      <c r="N530">
        <v>5.2</v>
      </c>
      <c r="O530" t="s">
        <v>161</v>
      </c>
      <c r="P530" s="70">
        <v>0.62526620370370367</v>
      </c>
      <c r="Q530">
        <v>3.3</v>
      </c>
      <c r="R530" t="s">
        <v>153</v>
      </c>
      <c r="S530">
        <v>0.7</v>
      </c>
      <c r="T530">
        <v>40.6</v>
      </c>
      <c r="U530">
        <v>245</v>
      </c>
      <c r="V530">
        <v>153850</v>
      </c>
      <c r="W530">
        <v>256</v>
      </c>
      <c r="X530">
        <v>0.53700000000000003</v>
      </c>
      <c r="Y530">
        <v>17.66</v>
      </c>
      <c r="Z530" s="11">
        <f t="shared" si="1384"/>
        <v>34.200000000000003</v>
      </c>
      <c r="AA530" s="11">
        <f t="shared" si="1385"/>
        <v>0</v>
      </c>
      <c r="AB530" s="53">
        <f t="shared" si="1386"/>
        <v>0.21142060713616698</v>
      </c>
      <c r="AC530" s="61" t="s">
        <v>204</v>
      </c>
    </row>
    <row r="531" spans="1:46">
      <c r="A531" s="11">
        <v>531</v>
      </c>
      <c r="B531" s="69">
        <v>44596</v>
      </c>
      <c r="C531" s="70">
        <v>0.63888888888888895</v>
      </c>
      <c r="D531">
        <v>10.9</v>
      </c>
      <c r="E531">
        <v>14.1</v>
      </c>
      <c r="F531">
        <v>0</v>
      </c>
      <c r="G531">
        <v>8.6999999999999993</v>
      </c>
      <c r="H531">
        <v>7.6999999999999999E-2</v>
      </c>
      <c r="I531">
        <v>3.1</v>
      </c>
      <c r="J531" t="s">
        <v>160</v>
      </c>
      <c r="K531">
        <v>3.2</v>
      </c>
      <c r="L531" t="s">
        <v>160</v>
      </c>
      <c r="M531" s="70">
        <v>0.63202546296296302</v>
      </c>
      <c r="N531">
        <v>5.6</v>
      </c>
      <c r="O531" t="s">
        <v>160</v>
      </c>
      <c r="P531" s="70">
        <v>0.63498842592592586</v>
      </c>
      <c r="Q531">
        <v>2.7</v>
      </c>
      <c r="R531" t="s">
        <v>161</v>
      </c>
      <c r="S531">
        <v>0.7</v>
      </c>
      <c r="T531">
        <v>41.5</v>
      </c>
      <c r="U531">
        <v>215</v>
      </c>
      <c r="V531">
        <v>179049</v>
      </c>
      <c r="W531">
        <v>298</v>
      </c>
      <c r="X531">
        <v>0.53700000000000003</v>
      </c>
      <c r="Y531">
        <v>17.68</v>
      </c>
      <c r="Z531" s="11">
        <f t="shared" si="1384"/>
        <v>46.199999999999996</v>
      </c>
      <c r="AA531" s="11">
        <f t="shared" si="1385"/>
        <v>0</v>
      </c>
      <c r="AB531" s="53">
        <f t="shared" si="1386"/>
        <v>0.21142060713616698</v>
      </c>
      <c r="AC531" s="61" t="s">
        <v>204</v>
      </c>
    </row>
    <row r="532" spans="1:46">
      <c r="A532" s="11">
        <v>532</v>
      </c>
      <c r="B532" s="69">
        <v>44596</v>
      </c>
      <c r="C532" s="70">
        <v>0.64583333333333337</v>
      </c>
      <c r="D532">
        <v>10.5</v>
      </c>
      <c r="E532">
        <v>14.1</v>
      </c>
      <c r="F532">
        <v>0</v>
      </c>
      <c r="G532">
        <v>8.4</v>
      </c>
      <c r="H532">
        <v>7.0000000000000007E-2</v>
      </c>
      <c r="I532">
        <v>2.8</v>
      </c>
      <c r="J532" t="s">
        <v>156</v>
      </c>
      <c r="K532">
        <v>3.1</v>
      </c>
      <c r="L532" t="s">
        <v>160</v>
      </c>
      <c r="M532" s="70">
        <v>0.63890046296296299</v>
      </c>
      <c r="N532">
        <v>4.7</v>
      </c>
      <c r="O532" t="s">
        <v>153</v>
      </c>
      <c r="P532" s="70">
        <v>0.64453703703703702</v>
      </c>
      <c r="Q532">
        <v>2.1</v>
      </c>
      <c r="R532" t="s">
        <v>159</v>
      </c>
      <c r="S532">
        <v>0.7</v>
      </c>
      <c r="T532">
        <v>42</v>
      </c>
      <c r="U532">
        <v>310</v>
      </c>
      <c r="V532">
        <v>162974</v>
      </c>
      <c r="W532">
        <v>272</v>
      </c>
      <c r="X532">
        <v>0.53700000000000003</v>
      </c>
      <c r="Y532">
        <v>17.66</v>
      </c>
      <c r="Z532" s="11">
        <f t="shared" si="1384"/>
        <v>42.000000000000007</v>
      </c>
      <c r="AA532" s="11">
        <f t="shared" si="1385"/>
        <v>0</v>
      </c>
      <c r="AB532" s="53">
        <f t="shared" si="1386"/>
        <v>0.21142060713616698</v>
      </c>
      <c r="AC532" s="61" t="s">
        <v>204</v>
      </c>
    </row>
    <row r="533" spans="1:46">
      <c r="A533" s="11">
        <v>533</v>
      </c>
      <c r="B533" s="69">
        <v>44596</v>
      </c>
      <c r="C533" s="70">
        <v>0.65277777777777779</v>
      </c>
      <c r="D533">
        <v>10.199999999999999</v>
      </c>
      <c r="E533">
        <v>14.1</v>
      </c>
      <c r="F533">
        <v>0</v>
      </c>
      <c r="G533">
        <v>9.6999999999999993</v>
      </c>
      <c r="H533">
        <v>0.18</v>
      </c>
      <c r="I533">
        <v>2.5</v>
      </c>
      <c r="J533" t="s">
        <v>160</v>
      </c>
      <c r="K533">
        <v>2.8</v>
      </c>
      <c r="L533" t="s">
        <v>156</v>
      </c>
      <c r="M533" s="70">
        <v>0.64672453703703703</v>
      </c>
      <c r="N533">
        <v>4.4000000000000004</v>
      </c>
      <c r="O533" t="s">
        <v>160</v>
      </c>
      <c r="P533" s="70">
        <v>0.65091435185185187</v>
      </c>
      <c r="Q533">
        <v>3.3</v>
      </c>
      <c r="R533" t="s">
        <v>160</v>
      </c>
      <c r="S533">
        <v>0.7</v>
      </c>
      <c r="T533">
        <v>40.1</v>
      </c>
      <c r="U533">
        <v>571</v>
      </c>
      <c r="V533">
        <v>343163</v>
      </c>
      <c r="W533">
        <v>572</v>
      </c>
      <c r="X533">
        <v>0.53700000000000003</v>
      </c>
      <c r="Y533">
        <v>17.62</v>
      </c>
      <c r="Z533" s="11">
        <f t="shared" si="1384"/>
        <v>108.00000000000001</v>
      </c>
      <c r="AA533" s="11">
        <f t="shared" si="1385"/>
        <v>0</v>
      </c>
      <c r="AB533" s="53">
        <f t="shared" si="1386"/>
        <v>0.21142060713616698</v>
      </c>
      <c r="AC533" s="61" t="s">
        <v>204</v>
      </c>
    </row>
    <row r="534" spans="1:46">
      <c r="A534" s="11">
        <v>534</v>
      </c>
      <c r="B534" s="69">
        <v>44596</v>
      </c>
      <c r="C534" s="70">
        <v>0.65972222222222221</v>
      </c>
      <c r="D534">
        <v>10.1</v>
      </c>
      <c r="E534">
        <v>14.1</v>
      </c>
      <c r="F534">
        <v>0</v>
      </c>
      <c r="G534">
        <v>10.3</v>
      </c>
      <c r="H534">
        <v>0.14199999999999999</v>
      </c>
      <c r="I534">
        <v>3.1</v>
      </c>
      <c r="J534" t="s">
        <v>156</v>
      </c>
      <c r="K534">
        <v>3.2</v>
      </c>
      <c r="L534" t="s">
        <v>156</v>
      </c>
      <c r="M534" s="70">
        <v>0.65961805555555553</v>
      </c>
      <c r="N534">
        <v>5.5</v>
      </c>
      <c r="O534" t="s">
        <v>161</v>
      </c>
      <c r="P534" s="70">
        <v>0.65718750000000004</v>
      </c>
      <c r="Q534">
        <v>2.8</v>
      </c>
      <c r="R534" t="s">
        <v>156</v>
      </c>
      <c r="S534">
        <v>0.7</v>
      </c>
      <c r="T534">
        <v>39</v>
      </c>
      <c r="U534">
        <v>453</v>
      </c>
      <c r="V534">
        <v>286790</v>
      </c>
      <c r="W534">
        <v>478</v>
      </c>
      <c r="X534">
        <v>0.53700000000000003</v>
      </c>
      <c r="Y534">
        <v>17.61</v>
      </c>
      <c r="Z534" s="11">
        <f t="shared" si="1384"/>
        <v>85.2</v>
      </c>
      <c r="AA534" s="11">
        <f t="shared" si="1385"/>
        <v>0</v>
      </c>
      <c r="AB534" s="53">
        <f t="shared" si="1386"/>
        <v>0.21142060713616698</v>
      </c>
      <c r="AC534" s="61" t="s">
        <v>204</v>
      </c>
    </row>
    <row r="535" spans="1:46">
      <c r="A535" s="11">
        <v>535</v>
      </c>
      <c r="B535" s="69">
        <v>44596</v>
      </c>
      <c r="C535" s="70">
        <v>0.66666666666666663</v>
      </c>
      <c r="D535">
        <v>10.199999999999999</v>
      </c>
      <c r="E535">
        <v>14.1</v>
      </c>
      <c r="F535">
        <v>0</v>
      </c>
      <c r="G535">
        <v>9.9</v>
      </c>
      <c r="H535">
        <v>0.107</v>
      </c>
      <c r="I535">
        <v>3.5</v>
      </c>
      <c r="J535" t="s">
        <v>156</v>
      </c>
      <c r="K535">
        <v>3.7</v>
      </c>
      <c r="L535" t="s">
        <v>156</v>
      </c>
      <c r="M535" s="70">
        <v>0.66488425925925931</v>
      </c>
      <c r="N535">
        <v>6</v>
      </c>
      <c r="O535" t="s">
        <v>153</v>
      </c>
      <c r="P535" s="70">
        <v>0.66379629629629633</v>
      </c>
      <c r="Q535">
        <v>3.3</v>
      </c>
      <c r="R535" t="s">
        <v>153</v>
      </c>
      <c r="S535">
        <v>0.9</v>
      </c>
      <c r="T535">
        <v>39.6</v>
      </c>
      <c r="U535">
        <v>278</v>
      </c>
      <c r="V535">
        <v>224256</v>
      </c>
      <c r="W535">
        <v>374</v>
      </c>
      <c r="X535">
        <v>0.53700000000000003</v>
      </c>
      <c r="Y535">
        <v>17.579999999999998</v>
      </c>
      <c r="Z535" s="11">
        <f t="shared" si="1384"/>
        <v>64.199999999999989</v>
      </c>
      <c r="AA535" s="11">
        <f t="shared" si="1385"/>
        <v>0</v>
      </c>
      <c r="AB535" s="53">
        <f t="shared" si="1386"/>
        <v>0.21142060713616698</v>
      </c>
      <c r="AC535" s="61" t="s">
        <v>204</v>
      </c>
      <c r="AE535" s="11">
        <f t="shared" ref="AE535" si="1419">SUM(F535:F540)</f>
        <v>0</v>
      </c>
      <c r="AF535" s="11">
        <f t="shared" ref="AF535" si="1420">AVERAGE(AB535:AB540)</f>
        <v>0.21142060713616698</v>
      </c>
      <c r="AG535" s="11">
        <f t="shared" ref="AG535" si="1421">AVERAGE(G535:G540)</f>
        <v>9.3000000000000007</v>
      </c>
      <c r="AH535" s="11" t="e">
        <f t="shared" ref="AH535" si="1422">AVERAGE(AC535:AC540)</f>
        <v>#DIV/0!</v>
      </c>
      <c r="AI535" s="11">
        <f t="shared" ref="AI535" si="1423">AVERAGE(T535:T540)</f>
        <v>40.083333333333336</v>
      </c>
      <c r="AJ535" s="11">
        <f t="shared" ref="AJ535" si="1424">SUMIF(H535:H540,"&gt;0",H535:H540)</f>
        <v>0.42299999999999993</v>
      </c>
      <c r="AK535" s="17">
        <f t="shared" ref="AK535" si="1425">SUM(AA535:AA540)/60</f>
        <v>0</v>
      </c>
      <c r="AL535" s="17">
        <f t="shared" ref="AL535" si="1426">SUM(V535:V540)</f>
        <v>895397</v>
      </c>
      <c r="AM535" s="17">
        <f t="shared" ref="AM535" si="1427">AVERAGE(W535:W540)</f>
        <v>248.83333333333334</v>
      </c>
      <c r="AN535" s="11">
        <f t="shared" ref="AN535" si="1428">AVERAGE(I535:I540)</f>
        <v>2.8333333333333335</v>
      </c>
      <c r="AO535" s="11">
        <f t="shared" ref="AO535" si="1429">MAX(K535:K540)</f>
        <v>3.9</v>
      </c>
      <c r="AP535" s="13" t="str">
        <f t="shared" ref="AP535" ca="1" si="1430">INDIRECT(ADDRESS(MATCH(AO535,K535:K540,0)+A535-1,12))</f>
        <v>SSW</v>
      </c>
      <c r="AQ535" s="13">
        <f t="shared" ref="AQ535" ca="1" si="1431">INDIRECT(ADDRESS(MATCH(AO535,K535:K540,0)+A535-1,13))</f>
        <v>0.66866898148148157</v>
      </c>
      <c r="AR535" s="11">
        <f t="shared" ref="AR535" si="1432">MAX(N535:N540)</f>
        <v>6</v>
      </c>
      <c r="AS535" s="13" t="str">
        <f t="shared" ref="AS535" ca="1" si="1433">INDIRECT(ADDRESS(MATCH(AR535,N535:N540,0)+A535-1,15))</f>
        <v>S</v>
      </c>
      <c r="AT535" s="13">
        <f t="shared" ref="AT535" ca="1" si="1434">INDIRECT(ADDRESS(MATCH(AR535,N535:N540,0)+A535-1,16))</f>
        <v>0.66379629629629633</v>
      </c>
    </row>
    <row r="536" spans="1:46">
      <c r="A536" s="11">
        <v>536</v>
      </c>
      <c r="B536" s="69">
        <v>44596</v>
      </c>
      <c r="C536" s="70">
        <v>0.67361111111111116</v>
      </c>
      <c r="D536">
        <v>10.3</v>
      </c>
      <c r="E536">
        <v>14.1</v>
      </c>
      <c r="F536">
        <v>0</v>
      </c>
      <c r="G536">
        <v>10</v>
      </c>
      <c r="H536">
        <v>0.11899999999999999</v>
      </c>
      <c r="I536">
        <v>3.2</v>
      </c>
      <c r="J536" t="s">
        <v>156</v>
      </c>
      <c r="K536">
        <v>3.9</v>
      </c>
      <c r="L536" t="s">
        <v>156</v>
      </c>
      <c r="M536" s="70">
        <v>0.66866898148148157</v>
      </c>
      <c r="N536">
        <v>5.5</v>
      </c>
      <c r="O536" t="s">
        <v>156</v>
      </c>
      <c r="P536" s="70">
        <v>0.66708333333333336</v>
      </c>
      <c r="Q536">
        <v>2.5</v>
      </c>
      <c r="R536" t="s">
        <v>156</v>
      </c>
      <c r="S536">
        <v>1</v>
      </c>
      <c r="T536">
        <v>38.299999999999997</v>
      </c>
      <c r="U536">
        <v>401</v>
      </c>
      <c r="V536">
        <v>240868</v>
      </c>
      <c r="W536">
        <v>401</v>
      </c>
      <c r="X536">
        <v>0.53700000000000003</v>
      </c>
      <c r="Y536">
        <v>17.55</v>
      </c>
      <c r="Z536" s="11">
        <f t="shared" si="1384"/>
        <v>71.399999999999991</v>
      </c>
      <c r="AA536" s="11">
        <f t="shared" si="1385"/>
        <v>0</v>
      </c>
      <c r="AB536" s="53">
        <f t="shared" si="1386"/>
        <v>0.21142060713616698</v>
      </c>
      <c r="AC536" s="61" t="s">
        <v>204</v>
      </c>
    </row>
    <row r="537" spans="1:46">
      <c r="A537" s="11">
        <v>537</v>
      </c>
      <c r="B537" s="69">
        <v>44596</v>
      </c>
      <c r="C537" s="70">
        <v>0.68055555555555547</v>
      </c>
      <c r="D537">
        <v>10.4</v>
      </c>
      <c r="E537">
        <v>14.1</v>
      </c>
      <c r="F537">
        <v>0</v>
      </c>
      <c r="G537">
        <v>9.9</v>
      </c>
      <c r="H537">
        <v>7.0000000000000007E-2</v>
      </c>
      <c r="I537">
        <v>2.7</v>
      </c>
      <c r="J537" t="s">
        <v>156</v>
      </c>
      <c r="K537">
        <v>3.2</v>
      </c>
      <c r="L537" t="s">
        <v>156</v>
      </c>
      <c r="M537" s="70">
        <v>0.67362268518518509</v>
      </c>
      <c r="N537">
        <v>5.5</v>
      </c>
      <c r="O537" t="s">
        <v>153</v>
      </c>
      <c r="P537" s="70">
        <v>0.67660879629629633</v>
      </c>
      <c r="Q537">
        <v>2.5</v>
      </c>
      <c r="R537" t="s">
        <v>161</v>
      </c>
      <c r="S537">
        <v>0.8</v>
      </c>
      <c r="T537">
        <v>39.6</v>
      </c>
      <c r="U537">
        <v>162</v>
      </c>
      <c r="V537">
        <v>155189</v>
      </c>
      <c r="W537">
        <v>259</v>
      </c>
      <c r="X537">
        <v>0.53700000000000003</v>
      </c>
      <c r="Y537">
        <v>17.53</v>
      </c>
      <c r="Z537" s="11">
        <f t="shared" si="1384"/>
        <v>42.000000000000007</v>
      </c>
      <c r="AA537" s="11">
        <f t="shared" si="1385"/>
        <v>0</v>
      </c>
      <c r="AB537" s="53">
        <f t="shared" si="1386"/>
        <v>0.21142060713616698</v>
      </c>
      <c r="AC537" s="61" t="s">
        <v>204</v>
      </c>
    </row>
    <row r="538" spans="1:46">
      <c r="A538" s="11">
        <v>538</v>
      </c>
      <c r="B538" s="69">
        <v>44596</v>
      </c>
      <c r="C538" s="70">
        <v>0.6875</v>
      </c>
      <c r="D538">
        <v>10.3</v>
      </c>
      <c r="E538">
        <v>14.2</v>
      </c>
      <c r="F538">
        <v>0</v>
      </c>
      <c r="G538">
        <v>9.1999999999999993</v>
      </c>
      <c r="H538">
        <v>4.7E-2</v>
      </c>
      <c r="I538">
        <v>2.5</v>
      </c>
      <c r="J538" t="s">
        <v>160</v>
      </c>
      <c r="K538">
        <v>2.8</v>
      </c>
      <c r="L538" t="s">
        <v>156</v>
      </c>
      <c r="M538" s="70">
        <v>0.68229166666666663</v>
      </c>
      <c r="N538">
        <v>4.5</v>
      </c>
      <c r="O538" t="s">
        <v>160</v>
      </c>
      <c r="P538" s="70">
        <v>0.6850694444444444</v>
      </c>
      <c r="Q538">
        <v>2.7</v>
      </c>
      <c r="R538" t="s">
        <v>160</v>
      </c>
      <c r="S538">
        <v>0.7</v>
      </c>
      <c r="T538">
        <v>40.1</v>
      </c>
      <c r="U538">
        <v>174</v>
      </c>
      <c r="V538">
        <v>106072</v>
      </c>
      <c r="W538">
        <v>177</v>
      </c>
      <c r="X538">
        <v>0.53700000000000003</v>
      </c>
      <c r="Y538">
        <v>17.57</v>
      </c>
      <c r="Z538" s="11">
        <f t="shared" si="1384"/>
        <v>28.200000000000003</v>
      </c>
      <c r="AA538" s="11">
        <f t="shared" si="1385"/>
        <v>0</v>
      </c>
      <c r="AB538" s="53">
        <f t="shared" si="1386"/>
        <v>0.21142060713616698</v>
      </c>
      <c r="AC538" s="61" t="s">
        <v>204</v>
      </c>
    </row>
    <row r="539" spans="1:46">
      <c r="A539" s="11">
        <v>539</v>
      </c>
      <c r="B539" s="69">
        <v>44596</v>
      </c>
      <c r="C539" s="70">
        <v>0.69444444444444453</v>
      </c>
      <c r="D539">
        <v>10.1</v>
      </c>
      <c r="E539">
        <v>14.2</v>
      </c>
      <c r="F539">
        <v>0</v>
      </c>
      <c r="G539">
        <v>8.6999999999999993</v>
      </c>
      <c r="H539">
        <v>4.1000000000000002E-2</v>
      </c>
      <c r="I539">
        <v>2.5</v>
      </c>
      <c r="J539" t="s">
        <v>160</v>
      </c>
      <c r="K539">
        <v>2.7</v>
      </c>
      <c r="L539" t="s">
        <v>160</v>
      </c>
      <c r="M539" s="70">
        <v>0.68877314814814816</v>
      </c>
      <c r="N539">
        <v>4.7</v>
      </c>
      <c r="O539" t="s">
        <v>160</v>
      </c>
      <c r="P539" s="70">
        <v>0.68800925925925915</v>
      </c>
      <c r="Q539">
        <v>1.8</v>
      </c>
      <c r="R539" t="s">
        <v>156</v>
      </c>
      <c r="S539">
        <v>0.7</v>
      </c>
      <c r="T539">
        <v>40.700000000000003</v>
      </c>
      <c r="U539">
        <v>140</v>
      </c>
      <c r="V539">
        <v>89182</v>
      </c>
      <c r="W539">
        <v>149</v>
      </c>
      <c r="X539">
        <v>0.53700000000000003</v>
      </c>
      <c r="Y539">
        <v>17.53</v>
      </c>
      <c r="Z539" s="11">
        <f t="shared" si="1384"/>
        <v>24.6</v>
      </c>
      <c r="AA539" s="11">
        <f t="shared" si="1385"/>
        <v>0</v>
      </c>
      <c r="AB539" s="53">
        <f t="shared" si="1386"/>
        <v>0.21142060713616698</v>
      </c>
      <c r="AC539" s="61" t="s">
        <v>204</v>
      </c>
    </row>
    <row r="540" spans="1:46">
      <c r="A540" s="11">
        <v>540</v>
      </c>
      <c r="B540" s="69">
        <v>44596</v>
      </c>
      <c r="C540" s="70">
        <v>0.70138888888888884</v>
      </c>
      <c r="D540">
        <v>9.8000000000000007</v>
      </c>
      <c r="E540">
        <v>14.1</v>
      </c>
      <c r="F540">
        <v>0</v>
      </c>
      <c r="G540">
        <v>8.1</v>
      </c>
      <c r="H540">
        <v>3.9E-2</v>
      </c>
      <c r="I540">
        <v>2.6</v>
      </c>
      <c r="J540" t="s">
        <v>156</v>
      </c>
      <c r="K540">
        <v>2.7</v>
      </c>
      <c r="L540" t="s">
        <v>156</v>
      </c>
      <c r="M540" s="70">
        <v>0.70023148148148151</v>
      </c>
      <c r="N540">
        <v>5.3</v>
      </c>
      <c r="O540" t="s">
        <v>156</v>
      </c>
      <c r="P540" s="70">
        <v>0.69982638888888893</v>
      </c>
      <c r="Q540">
        <v>1.8</v>
      </c>
      <c r="R540" t="s">
        <v>160</v>
      </c>
      <c r="S540">
        <v>0.6</v>
      </c>
      <c r="T540">
        <v>42.2</v>
      </c>
      <c r="U540">
        <v>136</v>
      </c>
      <c r="V540">
        <v>79830</v>
      </c>
      <c r="W540">
        <v>133</v>
      </c>
      <c r="X540">
        <v>0.53700000000000003</v>
      </c>
      <c r="Y540">
        <v>17.55</v>
      </c>
      <c r="Z540" s="11">
        <f t="shared" si="1384"/>
        <v>23.400000000000002</v>
      </c>
      <c r="AA540" s="11">
        <f t="shared" si="1385"/>
        <v>0</v>
      </c>
      <c r="AB540" s="53">
        <f t="shared" si="1386"/>
        <v>0.21142060713616698</v>
      </c>
      <c r="AC540" s="61" t="s">
        <v>204</v>
      </c>
    </row>
    <row r="541" spans="1:46">
      <c r="A541" s="11">
        <v>541</v>
      </c>
      <c r="B541" s="69">
        <v>44596</v>
      </c>
      <c r="C541" s="70">
        <v>0.70833333333333337</v>
      </c>
      <c r="D541">
        <v>9.5</v>
      </c>
      <c r="E541">
        <v>14.2</v>
      </c>
      <c r="F541">
        <v>0</v>
      </c>
      <c r="G541">
        <v>8.5</v>
      </c>
      <c r="H541">
        <v>4.2000000000000003E-2</v>
      </c>
      <c r="I541">
        <v>2.1</v>
      </c>
      <c r="J541" t="s">
        <v>160</v>
      </c>
      <c r="K541">
        <v>2.6</v>
      </c>
      <c r="L541" t="s">
        <v>156</v>
      </c>
      <c r="M541" s="70">
        <v>0.70165509259259251</v>
      </c>
      <c r="N541">
        <v>3.7</v>
      </c>
      <c r="O541" t="s">
        <v>156</v>
      </c>
      <c r="P541" s="70">
        <v>0.70666666666666667</v>
      </c>
      <c r="Q541">
        <v>2.6</v>
      </c>
      <c r="R541" t="s">
        <v>154</v>
      </c>
      <c r="S541">
        <v>0.7</v>
      </c>
      <c r="T541">
        <v>42.2</v>
      </c>
      <c r="U541">
        <v>103</v>
      </c>
      <c r="V541">
        <v>75131</v>
      </c>
      <c r="W541">
        <v>125</v>
      </c>
      <c r="X541">
        <v>0.53700000000000003</v>
      </c>
      <c r="Y541">
        <v>17.52</v>
      </c>
      <c r="Z541" s="11">
        <f t="shared" si="1384"/>
        <v>25.2</v>
      </c>
      <c r="AA541" s="11">
        <f t="shared" si="1385"/>
        <v>0</v>
      </c>
      <c r="AB541" s="53">
        <f t="shared" si="1386"/>
        <v>0.21142060713616698</v>
      </c>
      <c r="AC541" s="61" t="s">
        <v>204</v>
      </c>
      <c r="AE541" s="11">
        <f t="shared" ref="AE541" si="1435">SUM(F541:F546)</f>
        <v>0</v>
      </c>
      <c r="AF541" s="11">
        <f t="shared" ref="AF541" si="1436">AVERAGE(AB541:AB546)</f>
        <v>0.21039760186484005</v>
      </c>
      <c r="AG541" s="11">
        <f t="shared" ref="AG541" si="1437">AVERAGE(G541:G546)</f>
        <v>7.416666666666667</v>
      </c>
      <c r="AH541" s="11" t="e">
        <f t="shared" ref="AH541" si="1438">AVERAGE(AC541:AC546)</f>
        <v>#DIV/0!</v>
      </c>
      <c r="AI541" s="11">
        <f t="shared" ref="AI541" si="1439">AVERAGE(T541:T546)</f>
        <v>40.449999999999996</v>
      </c>
      <c r="AJ541" s="11">
        <f t="shared" ref="AJ541" si="1440">SUMIF(H541:H546,"&gt;0",H541:H546)</f>
        <v>8.8000000000000009E-2</v>
      </c>
      <c r="AK541" s="17">
        <f t="shared" ref="AK541" si="1441">SUM(AA541:AA546)/60</f>
        <v>0</v>
      </c>
      <c r="AL541" s="17">
        <f t="shared" ref="AL541" si="1442">SUM(V541:V546)</f>
        <v>172524</v>
      </c>
      <c r="AM541" s="17">
        <f t="shared" ref="AM541" si="1443">AVERAGE(W541:W546)</f>
        <v>48</v>
      </c>
      <c r="AN541" s="11">
        <f t="shared" ref="AN541" si="1444">AVERAGE(I541:I546)</f>
        <v>3.4</v>
      </c>
      <c r="AO541" s="11">
        <f t="shared" ref="AO541" si="1445">MAX(K541:K546)</f>
        <v>4.5999999999999996</v>
      </c>
      <c r="AP541" s="13" t="str">
        <f t="shared" ref="AP541" ca="1" si="1446">INDIRECT(ADDRESS(MATCH(AO541,K541:K546,0)+A541-1,12))</f>
        <v>WNW</v>
      </c>
      <c r="AQ541" s="13">
        <f t="shared" ref="AQ541" ca="1" si="1447">INDIRECT(ADDRESS(MATCH(AO541,K541:K546,0)+A541-1,13))</f>
        <v>0.72000000000000008</v>
      </c>
      <c r="AR541" s="11">
        <f t="shared" ref="AR541" si="1448">MAX(N541:N546)</f>
        <v>7.2</v>
      </c>
      <c r="AS541" s="13" t="str">
        <f t="shared" ref="AS541" ca="1" si="1449">INDIRECT(ADDRESS(MATCH(AR541,N541:N546,0)+A541-1,15))</f>
        <v>NNW</v>
      </c>
      <c r="AT541" s="13">
        <f t="shared" ref="AT541" ca="1" si="1450">INDIRECT(ADDRESS(MATCH(AR541,N541:N546,0)+A541-1,16))</f>
        <v>0.72971064814814823</v>
      </c>
    </row>
    <row r="542" spans="1:46">
      <c r="A542" s="11">
        <v>542</v>
      </c>
      <c r="B542" s="69">
        <v>44596</v>
      </c>
      <c r="C542" s="70">
        <v>0.71527777777777779</v>
      </c>
      <c r="D542">
        <v>9.1999999999999993</v>
      </c>
      <c r="E542">
        <v>14.2</v>
      </c>
      <c r="F542">
        <v>0</v>
      </c>
      <c r="G542">
        <v>8.4</v>
      </c>
      <c r="H542">
        <v>2.5999999999999999E-2</v>
      </c>
      <c r="I542">
        <v>3.2</v>
      </c>
      <c r="J542" t="s">
        <v>158</v>
      </c>
      <c r="K542">
        <v>3.2</v>
      </c>
      <c r="L542" t="s">
        <v>158</v>
      </c>
      <c r="M542" s="70">
        <v>0.71512731481481484</v>
      </c>
      <c r="N542">
        <v>6.7</v>
      </c>
      <c r="O542" t="s">
        <v>158</v>
      </c>
      <c r="P542" s="70">
        <v>0.71378472222222211</v>
      </c>
      <c r="Q542">
        <v>2.7</v>
      </c>
      <c r="R542" t="s">
        <v>158</v>
      </c>
      <c r="S542">
        <v>0.9</v>
      </c>
      <c r="T542">
        <v>37.5</v>
      </c>
      <c r="U542">
        <v>67</v>
      </c>
      <c r="V542">
        <v>49205</v>
      </c>
      <c r="W542">
        <v>82</v>
      </c>
      <c r="X542">
        <v>0.53700000000000003</v>
      </c>
      <c r="Y542">
        <v>17.54</v>
      </c>
      <c r="Z542" s="11">
        <f t="shared" si="1384"/>
        <v>15.6</v>
      </c>
      <c r="AA542" s="11">
        <f t="shared" si="1385"/>
        <v>0</v>
      </c>
      <c r="AB542" s="53">
        <f t="shared" si="1386"/>
        <v>0.21142060713616698</v>
      </c>
      <c r="AC542" s="61" t="s">
        <v>204</v>
      </c>
    </row>
    <row r="543" spans="1:46">
      <c r="A543" s="11">
        <v>543</v>
      </c>
      <c r="B543" s="69">
        <v>44596</v>
      </c>
      <c r="C543" s="70">
        <v>0.72222222222222221</v>
      </c>
      <c r="D543">
        <v>9</v>
      </c>
      <c r="E543">
        <v>13.5</v>
      </c>
      <c r="F543">
        <v>0</v>
      </c>
      <c r="G543">
        <v>7.5</v>
      </c>
      <c r="H543">
        <v>1.4999999999999999E-2</v>
      </c>
      <c r="I543">
        <v>4.4000000000000004</v>
      </c>
      <c r="J543" t="s">
        <v>155</v>
      </c>
      <c r="K543">
        <v>4.5999999999999996</v>
      </c>
      <c r="L543" t="s">
        <v>158</v>
      </c>
      <c r="M543" s="70">
        <v>0.72000000000000008</v>
      </c>
      <c r="N543">
        <v>6.9</v>
      </c>
      <c r="O543" t="s">
        <v>155</v>
      </c>
      <c r="P543" s="70">
        <v>0.71788194444444453</v>
      </c>
      <c r="Q543">
        <v>2.2999999999999998</v>
      </c>
      <c r="R543" t="s">
        <v>162</v>
      </c>
      <c r="S543">
        <v>1</v>
      </c>
      <c r="T543">
        <v>39.200000000000003</v>
      </c>
      <c r="U543">
        <v>32</v>
      </c>
      <c r="V543">
        <v>30030</v>
      </c>
      <c r="W543">
        <v>50</v>
      </c>
      <c r="X543">
        <v>0.53400000000000003</v>
      </c>
      <c r="Y543">
        <v>17.39</v>
      </c>
      <c r="Z543" s="11">
        <f t="shared" si="1384"/>
        <v>9</v>
      </c>
      <c r="AA543" s="11">
        <f t="shared" si="1385"/>
        <v>0</v>
      </c>
      <c r="AB543" s="53">
        <f t="shared" si="1386"/>
        <v>0.20988609922917659</v>
      </c>
      <c r="AC543" s="61" t="s">
        <v>204</v>
      </c>
    </row>
    <row r="544" spans="1:46">
      <c r="A544" s="11">
        <v>544</v>
      </c>
      <c r="B544" s="69">
        <v>44596</v>
      </c>
      <c r="C544" s="70">
        <v>0.72916666666666663</v>
      </c>
      <c r="D544">
        <v>8.8000000000000007</v>
      </c>
      <c r="E544">
        <v>13.1</v>
      </c>
      <c r="F544">
        <v>0</v>
      </c>
      <c r="G544">
        <v>7</v>
      </c>
      <c r="H544">
        <v>4.0000000000000001E-3</v>
      </c>
      <c r="I544">
        <v>4</v>
      </c>
      <c r="J544" t="s">
        <v>155</v>
      </c>
      <c r="K544">
        <v>4.4000000000000004</v>
      </c>
      <c r="L544" t="s">
        <v>155</v>
      </c>
      <c r="M544" s="70">
        <v>0.72223379629629625</v>
      </c>
      <c r="N544">
        <v>7.1</v>
      </c>
      <c r="O544" t="s">
        <v>155</v>
      </c>
      <c r="P544" s="70">
        <v>0.72376157407407404</v>
      </c>
      <c r="Q544">
        <v>2.9</v>
      </c>
      <c r="R544" t="s">
        <v>155</v>
      </c>
      <c r="S544">
        <v>1.1000000000000001</v>
      </c>
      <c r="T544">
        <v>40.299999999999997</v>
      </c>
      <c r="U544">
        <v>13</v>
      </c>
      <c r="V544">
        <v>12582</v>
      </c>
      <c r="W544">
        <v>21</v>
      </c>
      <c r="X544">
        <v>0.53400000000000003</v>
      </c>
      <c r="Y544">
        <v>17.48</v>
      </c>
      <c r="Z544" s="11">
        <f t="shared" si="1384"/>
        <v>2.4000000000000004</v>
      </c>
      <c r="AA544" s="11">
        <f t="shared" si="1385"/>
        <v>0</v>
      </c>
      <c r="AB544" s="53">
        <f t="shared" si="1386"/>
        <v>0.20988609922917659</v>
      </c>
      <c r="AC544" s="61" t="s">
        <v>204</v>
      </c>
    </row>
    <row r="545" spans="1:46">
      <c r="A545" s="11">
        <v>545</v>
      </c>
      <c r="B545" s="69">
        <v>44596</v>
      </c>
      <c r="C545" s="70">
        <v>0.73611111111111116</v>
      </c>
      <c r="D545">
        <v>8.4</v>
      </c>
      <c r="E545">
        <v>13</v>
      </c>
      <c r="F545">
        <v>0</v>
      </c>
      <c r="G545">
        <v>6.7</v>
      </c>
      <c r="H545">
        <v>1E-3</v>
      </c>
      <c r="I545">
        <v>3.3</v>
      </c>
      <c r="J545" t="s">
        <v>155</v>
      </c>
      <c r="K545">
        <v>4.0999999999999996</v>
      </c>
      <c r="L545" t="s">
        <v>155</v>
      </c>
      <c r="M545" s="70">
        <v>0.72993055555555564</v>
      </c>
      <c r="N545">
        <v>7.2</v>
      </c>
      <c r="O545" t="s">
        <v>157</v>
      </c>
      <c r="P545" s="70">
        <v>0.72971064814814823</v>
      </c>
      <c r="Q545">
        <v>3.3</v>
      </c>
      <c r="R545" t="s">
        <v>158</v>
      </c>
      <c r="S545">
        <v>1</v>
      </c>
      <c r="T545">
        <v>42.2</v>
      </c>
      <c r="U545">
        <v>4</v>
      </c>
      <c r="V545">
        <v>4508</v>
      </c>
      <c r="W545">
        <v>8</v>
      </c>
      <c r="X545">
        <v>0.53400000000000003</v>
      </c>
      <c r="Y545">
        <v>17.510000000000002</v>
      </c>
      <c r="Z545" s="11">
        <f t="shared" si="1384"/>
        <v>0.60000000000000009</v>
      </c>
      <c r="AA545" s="11">
        <f t="shared" si="1385"/>
        <v>0</v>
      </c>
      <c r="AB545" s="53">
        <f t="shared" si="1386"/>
        <v>0.20988609922917659</v>
      </c>
      <c r="AC545" s="61" t="s">
        <v>204</v>
      </c>
    </row>
    <row r="546" spans="1:46">
      <c r="A546" s="11">
        <v>546</v>
      </c>
      <c r="B546" s="69">
        <v>44596</v>
      </c>
      <c r="C546" s="70">
        <v>0.74305555555555547</v>
      </c>
      <c r="D546">
        <v>7.9</v>
      </c>
      <c r="E546">
        <v>13</v>
      </c>
      <c r="F546">
        <v>0</v>
      </c>
      <c r="G546">
        <v>6.4</v>
      </c>
      <c r="H546">
        <v>0</v>
      </c>
      <c r="I546">
        <v>3.4</v>
      </c>
      <c r="J546" t="s">
        <v>158</v>
      </c>
      <c r="K546">
        <v>3.4</v>
      </c>
      <c r="L546" t="s">
        <v>158</v>
      </c>
      <c r="M546" s="70">
        <v>0.74305555555555547</v>
      </c>
      <c r="N546">
        <v>6.1</v>
      </c>
      <c r="O546" t="s">
        <v>158</v>
      </c>
      <c r="P546" s="70">
        <v>0.74260416666666673</v>
      </c>
      <c r="Q546">
        <v>4.5</v>
      </c>
      <c r="R546" t="s">
        <v>154</v>
      </c>
      <c r="S546">
        <v>0.9</v>
      </c>
      <c r="T546">
        <v>41.3</v>
      </c>
      <c r="U546">
        <v>0</v>
      </c>
      <c r="V546">
        <v>1068</v>
      </c>
      <c r="W546">
        <v>2</v>
      </c>
      <c r="X546">
        <v>0.53400000000000003</v>
      </c>
      <c r="Y546">
        <v>17.510000000000002</v>
      </c>
      <c r="Z546" s="11">
        <f t="shared" si="1384"/>
        <v>0</v>
      </c>
      <c r="AA546" s="11">
        <f t="shared" si="1385"/>
        <v>0</v>
      </c>
      <c r="AB546" s="53">
        <f t="shared" si="1386"/>
        <v>0.20988609922917659</v>
      </c>
      <c r="AC546" s="61" t="s">
        <v>204</v>
      </c>
    </row>
    <row r="547" spans="1:46">
      <c r="A547" s="11">
        <v>547</v>
      </c>
      <c r="B547" s="69">
        <v>44596</v>
      </c>
      <c r="C547" s="70">
        <v>0.75</v>
      </c>
      <c r="D547">
        <v>7.4</v>
      </c>
      <c r="E547">
        <v>13</v>
      </c>
      <c r="F547">
        <v>0</v>
      </c>
      <c r="G547">
        <v>6.3</v>
      </c>
      <c r="H547">
        <v>0</v>
      </c>
      <c r="I547">
        <v>3.5</v>
      </c>
      <c r="J547" t="s">
        <v>158</v>
      </c>
      <c r="K547">
        <v>3.7</v>
      </c>
      <c r="L547" t="s">
        <v>158</v>
      </c>
      <c r="M547" s="70">
        <v>0.74895833333333339</v>
      </c>
      <c r="N547">
        <v>6.3</v>
      </c>
      <c r="O547" t="s">
        <v>154</v>
      </c>
      <c r="P547" s="70">
        <v>0.74336805555555552</v>
      </c>
      <c r="Q547">
        <v>4.5999999999999996</v>
      </c>
      <c r="R547" t="s">
        <v>158</v>
      </c>
      <c r="S547">
        <v>0.8</v>
      </c>
      <c r="T547">
        <v>42.1</v>
      </c>
      <c r="U547">
        <v>0</v>
      </c>
      <c r="V547">
        <v>135</v>
      </c>
      <c r="W547">
        <v>0</v>
      </c>
      <c r="X547">
        <v>0.53400000000000003</v>
      </c>
      <c r="Y547">
        <v>17.510000000000002</v>
      </c>
      <c r="Z547" s="11">
        <f t="shared" si="1384"/>
        <v>0</v>
      </c>
      <c r="AA547" s="11">
        <f t="shared" si="1385"/>
        <v>0</v>
      </c>
      <c r="AB547" s="53">
        <f t="shared" si="1386"/>
        <v>0.20988609922917659</v>
      </c>
      <c r="AC547" s="61" t="s">
        <v>204</v>
      </c>
      <c r="AE547" s="11">
        <f t="shared" ref="AE547" si="1451">SUM(F547:F552)</f>
        <v>0</v>
      </c>
      <c r="AF547" s="11">
        <f t="shared" ref="AF547" si="1452">AVERAGE(AB547:AB552)</f>
        <v>0.20980115547342029</v>
      </c>
      <c r="AG547" s="11">
        <f t="shared" ref="AG547" si="1453">AVERAGE(G547:G552)</f>
        <v>6.0999999999999988</v>
      </c>
      <c r="AH547" s="11" t="e">
        <f t="shared" ref="AH547" si="1454">AVERAGE(AC547:AC552)</f>
        <v>#DIV/0!</v>
      </c>
      <c r="AI547" s="11">
        <f t="shared" ref="AI547" si="1455">AVERAGE(T547:T552)</f>
        <v>40.483333333333327</v>
      </c>
      <c r="AJ547" s="11">
        <f t="shared" ref="AJ547" si="1456">SUMIF(H547:H552,"&gt;0",H547:H552)</f>
        <v>0</v>
      </c>
      <c r="AK547" s="17">
        <f t="shared" ref="AK547" si="1457">SUM(AA547:AA552)/60</f>
        <v>0</v>
      </c>
      <c r="AL547" s="17">
        <f t="shared" ref="AL547" si="1458">SUM(V547:V552)</f>
        <v>474</v>
      </c>
      <c r="AM547" s="17">
        <f t="shared" ref="AM547" si="1459">AVERAGE(W547:W552)</f>
        <v>0</v>
      </c>
      <c r="AN547" s="11">
        <f t="shared" ref="AN547" si="1460">AVERAGE(I547:I552)</f>
        <v>4.1166666666666663</v>
      </c>
      <c r="AO547" s="11">
        <f t="shared" ref="AO547" si="1461">MAX(K547:K552)</f>
        <v>4.5999999999999996</v>
      </c>
      <c r="AP547" s="13" t="str">
        <f t="shared" ref="AP547" ca="1" si="1462">INDIRECT(ADDRESS(MATCH(AO547,K547:K552,0)+A547-1,12))</f>
        <v>WNW</v>
      </c>
      <c r="AQ547" s="13">
        <f t="shared" ref="AQ547" ca="1" si="1463">INDIRECT(ADDRESS(MATCH(AO547,K547:K552,0)+A547-1,13))</f>
        <v>0.76850694444444445</v>
      </c>
      <c r="AR547" s="11">
        <f t="shared" ref="AR547" si="1464">MAX(N547:N552)</f>
        <v>8.3000000000000007</v>
      </c>
      <c r="AS547" s="13" t="str">
        <f t="shared" ref="AS547" ca="1" si="1465">INDIRECT(ADDRESS(MATCH(AR547,N547:N552,0)+A547-1,15))</f>
        <v>WNW</v>
      </c>
      <c r="AT547" s="13">
        <f t="shared" ref="AT547" ca="1" si="1466">INDIRECT(ADDRESS(MATCH(AR547,N547:N552,0)+A547-1,16))</f>
        <v>0.77692129629629625</v>
      </c>
    </row>
    <row r="548" spans="1:46">
      <c r="A548" s="11">
        <v>548</v>
      </c>
      <c r="B548" s="69">
        <v>44596</v>
      </c>
      <c r="C548" s="70">
        <v>0.75694444444444453</v>
      </c>
      <c r="D548">
        <v>7.1</v>
      </c>
      <c r="E548">
        <v>13</v>
      </c>
      <c r="F548">
        <v>0</v>
      </c>
      <c r="G548">
        <v>6.3</v>
      </c>
      <c r="H548">
        <v>0</v>
      </c>
      <c r="I548">
        <v>4.3</v>
      </c>
      <c r="J548" t="s">
        <v>158</v>
      </c>
      <c r="K548">
        <v>4.3</v>
      </c>
      <c r="L548" t="s">
        <v>158</v>
      </c>
      <c r="M548" s="70">
        <v>0.75694444444444453</v>
      </c>
      <c r="N548">
        <v>6.7</v>
      </c>
      <c r="O548" t="s">
        <v>155</v>
      </c>
      <c r="P548" s="70">
        <v>0.75163194444444448</v>
      </c>
      <c r="Q548">
        <v>5</v>
      </c>
      <c r="R548" t="s">
        <v>154</v>
      </c>
      <c r="S548">
        <v>0.9</v>
      </c>
      <c r="T548">
        <v>40.1</v>
      </c>
      <c r="U548">
        <v>0</v>
      </c>
      <c r="V548">
        <v>70</v>
      </c>
      <c r="W548">
        <v>0</v>
      </c>
      <c r="X548">
        <v>0.53400000000000003</v>
      </c>
      <c r="Y548">
        <v>17.52</v>
      </c>
      <c r="Z548" s="11">
        <f t="shared" si="1384"/>
        <v>0</v>
      </c>
      <c r="AA548" s="11">
        <f t="shared" si="1385"/>
        <v>0</v>
      </c>
      <c r="AB548" s="53">
        <f t="shared" si="1386"/>
        <v>0.20988609922917659</v>
      </c>
      <c r="AC548" s="61" t="s">
        <v>204</v>
      </c>
    </row>
    <row r="549" spans="1:46">
      <c r="A549" s="11">
        <v>549</v>
      </c>
      <c r="B549" s="69">
        <v>44596</v>
      </c>
      <c r="C549" s="70">
        <v>0.76388888888888884</v>
      </c>
      <c r="D549">
        <v>6.7</v>
      </c>
      <c r="E549">
        <v>13</v>
      </c>
      <c r="F549">
        <v>0</v>
      </c>
      <c r="G549">
        <v>6.3</v>
      </c>
      <c r="H549">
        <v>0</v>
      </c>
      <c r="I549">
        <v>4.4000000000000004</v>
      </c>
      <c r="J549" t="s">
        <v>158</v>
      </c>
      <c r="K549">
        <v>4.4000000000000004</v>
      </c>
      <c r="L549" t="s">
        <v>158</v>
      </c>
      <c r="M549" s="70">
        <v>0.76386574074074076</v>
      </c>
      <c r="N549">
        <v>7.1</v>
      </c>
      <c r="O549" t="s">
        <v>158</v>
      </c>
      <c r="P549" s="70">
        <v>0.76359953703703709</v>
      </c>
      <c r="Q549">
        <v>4.5999999999999996</v>
      </c>
      <c r="R549" t="s">
        <v>154</v>
      </c>
      <c r="S549">
        <v>0.9</v>
      </c>
      <c r="T549">
        <v>39.4</v>
      </c>
      <c r="U549">
        <v>0</v>
      </c>
      <c r="V549">
        <v>76</v>
      </c>
      <c r="W549">
        <v>0</v>
      </c>
      <c r="X549">
        <v>0.53400000000000003</v>
      </c>
      <c r="Y549">
        <v>17.54</v>
      </c>
      <c r="Z549" s="11">
        <f t="shared" si="1384"/>
        <v>0</v>
      </c>
      <c r="AA549" s="11">
        <f t="shared" si="1385"/>
        <v>0</v>
      </c>
      <c r="AB549" s="53">
        <f t="shared" si="1386"/>
        <v>0.20988609922917659</v>
      </c>
      <c r="AC549" s="61" t="s">
        <v>204</v>
      </c>
    </row>
    <row r="550" spans="1:46">
      <c r="A550" s="11">
        <v>550</v>
      </c>
      <c r="B550" s="69">
        <v>44596</v>
      </c>
      <c r="C550" s="70">
        <v>0.77083333333333337</v>
      </c>
      <c r="D550">
        <v>6.5</v>
      </c>
      <c r="E550">
        <v>13</v>
      </c>
      <c r="F550">
        <v>0</v>
      </c>
      <c r="G550">
        <v>6</v>
      </c>
      <c r="H550">
        <v>-1E-3</v>
      </c>
      <c r="I550">
        <v>4.5</v>
      </c>
      <c r="J550" t="s">
        <v>158</v>
      </c>
      <c r="K550">
        <v>4.5999999999999996</v>
      </c>
      <c r="L550" t="s">
        <v>158</v>
      </c>
      <c r="M550" s="70">
        <v>0.76850694444444445</v>
      </c>
      <c r="N550">
        <v>7.1</v>
      </c>
      <c r="O550" t="s">
        <v>158</v>
      </c>
      <c r="P550" s="70">
        <v>0.76732638888888882</v>
      </c>
      <c r="Q550">
        <v>4.7</v>
      </c>
      <c r="R550" t="s">
        <v>158</v>
      </c>
      <c r="S550">
        <v>0.9</v>
      </c>
      <c r="T550">
        <v>39.4</v>
      </c>
      <c r="U550">
        <v>0</v>
      </c>
      <c r="V550">
        <v>66</v>
      </c>
      <c r="W550">
        <v>0</v>
      </c>
      <c r="X550">
        <v>0.53400000000000003</v>
      </c>
      <c r="Y550">
        <v>17.52</v>
      </c>
      <c r="Z550" s="11">
        <f t="shared" si="1384"/>
        <v>-0.60000000000000009</v>
      </c>
      <c r="AA550" s="11">
        <f t="shared" si="1385"/>
        <v>0</v>
      </c>
      <c r="AB550" s="53">
        <f t="shared" si="1386"/>
        <v>0.20988609922917659</v>
      </c>
      <c r="AC550" s="61" t="s">
        <v>204</v>
      </c>
    </row>
    <row r="551" spans="1:46">
      <c r="A551" s="11">
        <v>551</v>
      </c>
      <c r="B551" s="69">
        <v>44596</v>
      </c>
      <c r="C551" s="70">
        <v>0.77777777777777779</v>
      </c>
      <c r="D551">
        <v>6.2</v>
      </c>
      <c r="E551">
        <v>13</v>
      </c>
      <c r="F551">
        <v>0</v>
      </c>
      <c r="G551">
        <v>5.9</v>
      </c>
      <c r="H551">
        <v>-1E-3</v>
      </c>
      <c r="I551">
        <v>4.0999999999999996</v>
      </c>
      <c r="J551" t="s">
        <v>158</v>
      </c>
      <c r="K551">
        <v>4.5</v>
      </c>
      <c r="L551" t="s">
        <v>158</v>
      </c>
      <c r="M551" s="70">
        <v>0.77197916666666666</v>
      </c>
      <c r="N551">
        <v>8.3000000000000007</v>
      </c>
      <c r="O551" t="s">
        <v>158</v>
      </c>
      <c r="P551" s="70">
        <v>0.77692129629629625</v>
      </c>
      <c r="Q551">
        <v>4.4000000000000004</v>
      </c>
      <c r="R551" t="s">
        <v>155</v>
      </c>
      <c r="S551">
        <v>1.2</v>
      </c>
      <c r="T551">
        <v>41.2</v>
      </c>
      <c r="U551">
        <v>1</v>
      </c>
      <c r="V551">
        <v>51</v>
      </c>
      <c r="W551">
        <v>0</v>
      </c>
      <c r="X551">
        <v>0.53400000000000003</v>
      </c>
      <c r="Y551">
        <v>17.53</v>
      </c>
      <c r="Z551" s="11">
        <f t="shared" si="1384"/>
        <v>-0.60000000000000009</v>
      </c>
      <c r="AA551" s="11">
        <f t="shared" si="1385"/>
        <v>0</v>
      </c>
      <c r="AB551" s="53">
        <f t="shared" si="1386"/>
        <v>0.20988609922917659</v>
      </c>
      <c r="AC551" s="61" t="s">
        <v>204</v>
      </c>
    </row>
    <row r="552" spans="1:46">
      <c r="A552" s="11">
        <v>552</v>
      </c>
      <c r="B552" s="69">
        <v>44596</v>
      </c>
      <c r="C552" s="70">
        <v>0.78472222222222221</v>
      </c>
      <c r="D552">
        <v>5.9</v>
      </c>
      <c r="E552">
        <v>12.9</v>
      </c>
      <c r="F552">
        <v>0</v>
      </c>
      <c r="G552">
        <v>5.8</v>
      </c>
      <c r="H552">
        <v>0</v>
      </c>
      <c r="I552">
        <v>3.9</v>
      </c>
      <c r="J552" t="s">
        <v>158</v>
      </c>
      <c r="K552">
        <v>4.3</v>
      </c>
      <c r="L552" t="s">
        <v>158</v>
      </c>
      <c r="M552" s="70">
        <v>0.78350694444444446</v>
      </c>
      <c r="N552">
        <v>7</v>
      </c>
      <c r="O552" t="s">
        <v>158</v>
      </c>
      <c r="P552" s="70">
        <v>0.78236111111111117</v>
      </c>
      <c r="Q552">
        <v>3.3</v>
      </c>
      <c r="R552" t="s">
        <v>158</v>
      </c>
      <c r="S552">
        <v>1.1000000000000001</v>
      </c>
      <c r="T552">
        <v>40.700000000000003</v>
      </c>
      <c r="U552">
        <v>0</v>
      </c>
      <c r="V552">
        <v>76</v>
      </c>
      <c r="W552">
        <v>0</v>
      </c>
      <c r="X552">
        <v>0.53300000000000003</v>
      </c>
      <c r="Y552">
        <v>17.52</v>
      </c>
      <c r="Z552" s="11">
        <f t="shared" si="1384"/>
        <v>0</v>
      </c>
      <c r="AA552" s="11">
        <f t="shared" si="1385"/>
        <v>0</v>
      </c>
      <c r="AB552" s="53">
        <f t="shared" si="1386"/>
        <v>0.20937643669463898</v>
      </c>
      <c r="AC552" s="61" t="s">
        <v>204</v>
      </c>
    </row>
    <row r="553" spans="1:46">
      <c r="A553" s="11">
        <v>553</v>
      </c>
      <c r="B553" s="69">
        <v>44596</v>
      </c>
      <c r="C553" s="70">
        <v>0.79166666666666663</v>
      </c>
      <c r="D553">
        <v>5.7</v>
      </c>
      <c r="E553">
        <v>12.9</v>
      </c>
      <c r="F553">
        <v>0</v>
      </c>
      <c r="G553">
        <v>5.7</v>
      </c>
      <c r="H553">
        <v>0</v>
      </c>
      <c r="I553">
        <v>4.2</v>
      </c>
      <c r="J553" t="s">
        <v>158</v>
      </c>
      <c r="K553">
        <v>4.3</v>
      </c>
      <c r="L553" t="s">
        <v>158</v>
      </c>
      <c r="M553" s="70">
        <v>0.78765046296296293</v>
      </c>
      <c r="N553">
        <v>7.2</v>
      </c>
      <c r="O553" t="s">
        <v>154</v>
      </c>
      <c r="P553" s="70">
        <v>0.78674768518518512</v>
      </c>
      <c r="Q553">
        <v>3</v>
      </c>
      <c r="R553" t="s">
        <v>158</v>
      </c>
      <c r="S553">
        <v>1.1000000000000001</v>
      </c>
      <c r="T553">
        <v>42</v>
      </c>
      <c r="U553">
        <v>0</v>
      </c>
      <c r="V553">
        <v>80</v>
      </c>
      <c r="W553">
        <v>0</v>
      </c>
      <c r="X553">
        <v>0.53300000000000003</v>
      </c>
      <c r="Y553">
        <v>17.53</v>
      </c>
      <c r="Z553" s="11">
        <f t="shared" si="1384"/>
        <v>0</v>
      </c>
      <c r="AA553" s="11">
        <f t="shared" si="1385"/>
        <v>0</v>
      </c>
      <c r="AB553" s="53">
        <f t="shared" si="1386"/>
        <v>0.20937643669463898</v>
      </c>
      <c r="AC553" s="61" t="s">
        <v>204</v>
      </c>
      <c r="AE553" s="11">
        <f t="shared" ref="AE553" si="1467">SUM(F553:F558)</f>
        <v>0</v>
      </c>
      <c r="AF553" s="11">
        <f t="shared" ref="AF553" si="1468">AVERAGE(AB553:AB558)</f>
        <v>0.20937643669463898</v>
      </c>
      <c r="AG553" s="11">
        <f t="shared" ref="AG553" si="1469">AVERAGE(G553:G558)</f>
        <v>5.45</v>
      </c>
      <c r="AH553" s="11" t="e">
        <f t="shared" ref="AH553" si="1470">AVERAGE(AC553:AC558)</f>
        <v>#DIV/0!</v>
      </c>
      <c r="AI553" s="11">
        <f t="shared" ref="AI553" si="1471">AVERAGE(T553:T558)</f>
        <v>42.699999999999996</v>
      </c>
      <c r="AJ553" s="11">
        <f t="shared" ref="AJ553" si="1472">SUMIF(H553:H558,"&gt;0",H553:H558)</f>
        <v>0</v>
      </c>
      <c r="AK553" s="17">
        <f t="shared" ref="AK553" si="1473">SUM(AA553:AA558)/60</f>
        <v>0</v>
      </c>
      <c r="AL553" s="17">
        <f t="shared" ref="AL553" si="1474">SUM(V553:V558)</f>
        <v>437</v>
      </c>
      <c r="AM553" s="17">
        <f t="shared" ref="AM553" si="1475">AVERAGE(W553:W558)</f>
        <v>0</v>
      </c>
      <c r="AN553" s="11">
        <f t="shared" ref="AN553" si="1476">AVERAGE(I553:I558)</f>
        <v>4.3666666666666663</v>
      </c>
      <c r="AO553" s="11">
        <f t="shared" ref="AO553" si="1477">MAX(K553:K558)</f>
        <v>5.2</v>
      </c>
      <c r="AP553" s="13" t="str">
        <f t="shared" ref="AP553" ca="1" si="1478">INDIRECT(ADDRESS(MATCH(AO553,K553:K558,0)+A553-1,12))</f>
        <v>W</v>
      </c>
      <c r="AQ553" s="13">
        <f t="shared" ref="AQ553" ca="1" si="1479">INDIRECT(ADDRESS(MATCH(AO553,K553:K558,0)+A553-1,13))</f>
        <v>0.80534722222222221</v>
      </c>
      <c r="AR553" s="11">
        <f t="shared" ref="AR553" si="1480">MAX(N553:N558)</f>
        <v>8.6999999999999993</v>
      </c>
      <c r="AS553" s="13" t="str">
        <f t="shared" ref="AS553" ca="1" si="1481">INDIRECT(ADDRESS(MATCH(AR553,N553:N558,0)+A553-1,15))</f>
        <v>W</v>
      </c>
      <c r="AT553" s="13">
        <f t="shared" ref="AT553" ca="1" si="1482">INDIRECT(ADDRESS(MATCH(AR553,N553:N558,0)+A553-1,16))</f>
        <v>0.80429398148148146</v>
      </c>
    </row>
    <row r="554" spans="1:46">
      <c r="A554" s="11">
        <v>554</v>
      </c>
      <c r="B554" s="69">
        <v>44596</v>
      </c>
      <c r="C554" s="70">
        <v>0.79861111111111116</v>
      </c>
      <c r="D554">
        <v>5.6</v>
      </c>
      <c r="E554">
        <v>12.9</v>
      </c>
      <c r="F554">
        <v>0</v>
      </c>
      <c r="G554">
        <v>5.6</v>
      </c>
      <c r="H554">
        <v>0</v>
      </c>
      <c r="I554">
        <v>4.7</v>
      </c>
      <c r="J554" t="s">
        <v>158</v>
      </c>
      <c r="K554">
        <v>4.8</v>
      </c>
      <c r="L554" t="s">
        <v>158</v>
      </c>
      <c r="M554" s="70">
        <v>0.79630787037037043</v>
      </c>
      <c r="N554">
        <v>8.3000000000000007</v>
      </c>
      <c r="O554" t="s">
        <v>154</v>
      </c>
      <c r="P554" s="70">
        <v>0.79200231481481476</v>
      </c>
      <c r="Q554">
        <v>5.5</v>
      </c>
      <c r="R554" t="s">
        <v>154</v>
      </c>
      <c r="S554">
        <v>1.1000000000000001</v>
      </c>
      <c r="T554">
        <v>41.8</v>
      </c>
      <c r="U554">
        <v>0</v>
      </c>
      <c r="V554">
        <v>68</v>
      </c>
      <c r="W554">
        <v>0</v>
      </c>
      <c r="X554">
        <v>0.53300000000000003</v>
      </c>
      <c r="Y554">
        <v>17.55</v>
      </c>
      <c r="Z554" s="11">
        <f t="shared" si="1384"/>
        <v>0</v>
      </c>
      <c r="AA554" s="11">
        <f t="shared" si="1385"/>
        <v>0</v>
      </c>
      <c r="AB554" s="53">
        <f t="shared" si="1386"/>
        <v>0.20937643669463898</v>
      </c>
      <c r="AC554" s="61" t="s">
        <v>204</v>
      </c>
    </row>
    <row r="555" spans="1:46">
      <c r="A555" s="11">
        <v>555</v>
      </c>
      <c r="B555" s="69">
        <v>44596</v>
      </c>
      <c r="C555" s="70">
        <v>0.80555555555555547</v>
      </c>
      <c r="D555">
        <v>5.4</v>
      </c>
      <c r="E555">
        <v>12.9</v>
      </c>
      <c r="F555">
        <v>0</v>
      </c>
      <c r="G555">
        <v>5.5</v>
      </c>
      <c r="H555">
        <v>0</v>
      </c>
      <c r="I555">
        <v>5.2</v>
      </c>
      <c r="J555" t="s">
        <v>154</v>
      </c>
      <c r="K555">
        <v>5.2</v>
      </c>
      <c r="L555" t="s">
        <v>154</v>
      </c>
      <c r="M555" s="70">
        <v>0.80534722222222221</v>
      </c>
      <c r="N555">
        <v>8.6999999999999993</v>
      </c>
      <c r="O555" t="s">
        <v>154</v>
      </c>
      <c r="P555" s="70">
        <v>0.80429398148148146</v>
      </c>
      <c r="Q555">
        <v>5.4</v>
      </c>
      <c r="R555" t="s">
        <v>154</v>
      </c>
      <c r="S555">
        <v>1.2</v>
      </c>
      <c r="T555">
        <v>43.1</v>
      </c>
      <c r="U555">
        <v>0</v>
      </c>
      <c r="V555">
        <v>80</v>
      </c>
      <c r="W555">
        <v>0</v>
      </c>
      <c r="X555">
        <v>0.53300000000000003</v>
      </c>
      <c r="Y555">
        <v>17.559999999999999</v>
      </c>
      <c r="Z555" s="11">
        <f t="shared" si="1384"/>
        <v>0</v>
      </c>
      <c r="AA555" s="11">
        <f t="shared" si="1385"/>
        <v>0</v>
      </c>
      <c r="AB555" s="53">
        <f t="shared" si="1386"/>
        <v>0.20937643669463898</v>
      </c>
      <c r="AC555" s="61" t="s">
        <v>204</v>
      </c>
    </row>
    <row r="556" spans="1:46">
      <c r="A556" s="11">
        <v>556</v>
      </c>
      <c r="B556" s="69">
        <v>44596</v>
      </c>
      <c r="C556" s="70">
        <v>0.8125</v>
      </c>
      <c r="D556">
        <v>5.3</v>
      </c>
      <c r="E556">
        <v>12.9</v>
      </c>
      <c r="F556">
        <v>0</v>
      </c>
      <c r="G556">
        <v>5.4</v>
      </c>
      <c r="H556">
        <v>-1E-3</v>
      </c>
      <c r="I556">
        <v>4.3</v>
      </c>
      <c r="J556" t="s">
        <v>158</v>
      </c>
      <c r="K556">
        <v>5.2</v>
      </c>
      <c r="L556" t="s">
        <v>154</v>
      </c>
      <c r="M556" s="70">
        <v>0.80556712962962962</v>
      </c>
      <c r="N556">
        <v>7.4</v>
      </c>
      <c r="O556" t="s">
        <v>158</v>
      </c>
      <c r="P556" s="70">
        <v>0.80611111111111111</v>
      </c>
      <c r="Q556">
        <v>3.3</v>
      </c>
      <c r="R556" t="s">
        <v>158</v>
      </c>
      <c r="S556">
        <v>1</v>
      </c>
      <c r="T556">
        <v>42.5</v>
      </c>
      <c r="U556">
        <v>0</v>
      </c>
      <c r="V556">
        <v>80</v>
      </c>
      <c r="W556">
        <v>0</v>
      </c>
      <c r="X556">
        <v>0.53300000000000003</v>
      </c>
      <c r="Y556">
        <v>17.579999999999998</v>
      </c>
      <c r="Z556" s="11">
        <f t="shared" si="1384"/>
        <v>-0.60000000000000009</v>
      </c>
      <c r="AA556" s="11">
        <f t="shared" si="1385"/>
        <v>0</v>
      </c>
      <c r="AB556" s="53">
        <f t="shared" si="1386"/>
        <v>0.20937643669463898</v>
      </c>
      <c r="AC556" s="61" t="s">
        <v>204</v>
      </c>
    </row>
    <row r="557" spans="1:46">
      <c r="A557" s="11">
        <v>557</v>
      </c>
      <c r="B557" s="69">
        <v>44596</v>
      </c>
      <c r="C557" s="70">
        <v>0.81944444444444453</v>
      </c>
      <c r="D557">
        <v>5.0999999999999996</v>
      </c>
      <c r="E557">
        <v>12.9</v>
      </c>
      <c r="F557">
        <v>0</v>
      </c>
      <c r="G557">
        <v>5.3</v>
      </c>
      <c r="H557">
        <v>0</v>
      </c>
      <c r="I557">
        <v>3.9</v>
      </c>
      <c r="J557" t="s">
        <v>154</v>
      </c>
      <c r="K557">
        <v>4.3</v>
      </c>
      <c r="L557" t="s">
        <v>158</v>
      </c>
      <c r="M557" s="70">
        <v>0.81251157407407415</v>
      </c>
      <c r="N557">
        <v>7.2</v>
      </c>
      <c r="O557" t="s">
        <v>158</v>
      </c>
      <c r="P557" s="70">
        <v>0.81732638888888898</v>
      </c>
      <c r="Q557">
        <v>4.2</v>
      </c>
      <c r="R557" t="s">
        <v>161</v>
      </c>
      <c r="S557">
        <v>1.1000000000000001</v>
      </c>
      <c r="T557">
        <v>43.6</v>
      </c>
      <c r="U557">
        <v>0</v>
      </c>
      <c r="V557">
        <v>67</v>
      </c>
      <c r="W557">
        <v>0</v>
      </c>
      <c r="X557">
        <v>0.53300000000000003</v>
      </c>
      <c r="Y557">
        <v>17.55</v>
      </c>
      <c r="Z557" s="11">
        <f t="shared" si="1384"/>
        <v>0</v>
      </c>
      <c r="AA557" s="11">
        <f t="shared" si="1385"/>
        <v>0</v>
      </c>
      <c r="AB557" s="53">
        <f t="shared" si="1386"/>
        <v>0.20937643669463898</v>
      </c>
      <c r="AC557" s="61" t="s">
        <v>204</v>
      </c>
    </row>
    <row r="558" spans="1:46">
      <c r="A558" s="11">
        <v>558</v>
      </c>
      <c r="B558" s="69">
        <v>44596</v>
      </c>
      <c r="C558" s="70">
        <v>0.82638888888888884</v>
      </c>
      <c r="D558">
        <v>5</v>
      </c>
      <c r="E558">
        <v>12.9</v>
      </c>
      <c r="F558">
        <v>0</v>
      </c>
      <c r="G558">
        <v>5.2</v>
      </c>
      <c r="H558">
        <v>-1E-3</v>
      </c>
      <c r="I558">
        <v>3.9</v>
      </c>
      <c r="J558" t="s">
        <v>154</v>
      </c>
      <c r="K558">
        <v>4.2</v>
      </c>
      <c r="L558" t="s">
        <v>154</v>
      </c>
      <c r="M558" s="70">
        <v>0.82337962962962974</v>
      </c>
      <c r="N558">
        <v>7</v>
      </c>
      <c r="O558" t="s">
        <v>154</v>
      </c>
      <c r="P558" s="70">
        <v>0.82208333333333339</v>
      </c>
      <c r="Q558">
        <v>2.8</v>
      </c>
      <c r="R558" t="s">
        <v>154</v>
      </c>
      <c r="S558">
        <v>1.2</v>
      </c>
      <c r="T558">
        <v>43.2</v>
      </c>
      <c r="U558">
        <v>0</v>
      </c>
      <c r="V558">
        <v>62</v>
      </c>
      <c r="W558">
        <v>0</v>
      </c>
      <c r="X558">
        <v>0.53300000000000003</v>
      </c>
      <c r="Y558">
        <v>17.59</v>
      </c>
      <c r="Z558" s="11">
        <f t="shared" si="1384"/>
        <v>-0.60000000000000009</v>
      </c>
      <c r="AA558" s="11">
        <f t="shared" si="1385"/>
        <v>0</v>
      </c>
      <c r="AB558" s="53">
        <f t="shared" si="1386"/>
        <v>0.20937643669463898</v>
      </c>
      <c r="AC558" s="61" t="s">
        <v>204</v>
      </c>
    </row>
    <row r="559" spans="1:46">
      <c r="A559" s="11">
        <v>559</v>
      </c>
      <c r="B559" s="69">
        <v>44596</v>
      </c>
      <c r="C559" s="70">
        <v>0.83333333333333337</v>
      </c>
      <c r="D559">
        <v>4.9000000000000004</v>
      </c>
      <c r="E559">
        <v>12.9</v>
      </c>
      <c r="F559">
        <v>0</v>
      </c>
      <c r="G559">
        <v>5</v>
      </c>
      <c r="H559">
        <v>-1E-3</v>
      </c>
      <c r="I559">
        <v>3.3</v>
      </c>
      <c r="J559" t="s">
        <v>161</v>
      </c>
      <c r="K559">
        <v>3.9</v>
      </c>
      <c r="L559" t="s">
        <v>154</v>
      </c>
      <c r="M559" s="70">
        <v>0.82640046296296299</v>
      </c>
      <c r="N559">
        <v>6.8</v>
      </c>
      <c r="O559" t="s">
        <v>161</v>
      </c>
      <c r="P559" s="70">
        <v>0.82825231481481476</v>
      </c>
      <c r="Q559">
        <v>2.7</v>
      </c>
      <c r="R559" t="s">
        <v>160</v>
      </c>
      <c r="S559">
        <v>1</v>
      </c>
      <c r="T559">
        <v>43.9</v>
      </c>
      <c r="U559">
        <v>0</v>
      </c>
      <c r="V559">
        <v>78</v>
      </c>
      <c r="W559">
        <v>0</v>
      </c>
      <c r="X559">
        <v>0.53300000000000003</v>
      </c>
      <c r="Y559">
        <v>17.579999999999998</v>
      </c>
      <c r="Z559" s="11">
        <f t="shared" si="1384"/>
        <v>-0.60000000000000009</v>
      </c>
      <c r="AA559" s="11">
        <f t="shared" si="1385"/>
        <v>0</v>
      </c>
      <c r="AB559" s="53">
        <f t="shared" si="1386"/>
        <v>0.20937643669463898</v>
      </c>
      <c r="AC559" s="61" t="s">
        <v>204</v>
      </c>
      <c r="AE559" s="11">
        <f t="shared" ref="AE559" si="1483">SUM(F559:F564)</f>
        <v>0</v>
      </c>
      <c r="AF559" s="11">
        <f t="shared" ref="AF559" si="1484">AVERAGE(AB559:AB564)</f>
        <v>0.20937643669463898</v>
      </c>
      <c r="AG559" s="11">
        <f t="shared" ref="AG559" si="1485">AVERAGE(G559:G564)</f>
        <v>4.8</v>
      </c>
      <c r="AH559" s="11" t="e">
        <f t="shared" ref="AH559" si="1486">AVERAGE(AC559:AC564)</f>
        <v>#DIV/0!</v>
      </c>
      <c r="AI559" s="11">
        <f t="shared" ref="AI559" si="1487">AVERAGE(T559:T564)</f>
        <v>46.449999999999996</v>
      </c>
      <c r="AJ559" s="11">
        <f t="shared" ref="AJ559" si="1488">SUMIF(H559:H564,"&gt;0",H559:H564)</f>
        <v>0</v>
      </c>
      <c r="AK559" s="17">
        <f t="shared" ref="AK559" si="1489">SUM(AA559:AA564)/60</f>
        <v>0</v>
      </c>
      <c r="AL559" s="17">
        <f t="shared" ref="AL559" si="1490">SUM(V559:V564)</f>
        <v>449</v>
      </c>
      <c r="AM559" s="17">
        <f t="shared" ref="AM559" si="1491">AVERAGE(W559:W564)</f>
        <v>0</v>
      </c>
      <c r="AN559" s="11">
        <f t="shared" ref="AN559" si="1492">AVERAGE(I559:I564)</f>
        <v>3.5166666666666662</v>
      </c>
      <c r="AO559" s="11">
        <f t="shared" ref="AO559" si="1493">MAX(K559:K564)</f>
        <v>4.4000000000000004</v>
      </c>
      <c r="AP559" s="13" t="str">
        <f t="shared" ref="AP559" ca="1" si="1494">INDIRECT(ADDRESS(MATCH(AO559,K559:K564,0)+A559-1,12))</f>
        <v>WSW</v>
      </c>
      <c r="AQ559" s="13">
        <f t="shared" ref="AQ559" ca="1" si="1495">INDIRECT(ADDRESS(MATCH(AO559,K559:K564,0)+A559-1,13))</f>
        <v>0.8558217592592593</v>
      </c>
      <c r="AR559" s="11">
        <f t="shared" ref="AR559" si="1496">MAX(N559:N564)</f>
        <v>7.5</v>
      </c>
      <c r="AS559" s="13" t="str">
        <f t="shared" ref="AS559" ca="1" si="1497">INDIRECT(ADDRESS(MATCH(AR559,N559:N564,0)+A559-1,15))</f>
        <v>WSW</v>
      </c>
      <c r="AT559" s="13">
        <f t="shared" ref="AT559" ca="1" si="1498">INDIRECT(ADDRESS(MATCH(AR559,N559:N564,0)+A559-1,16))</f>
        <v>0.85204861111111108</v>
      </c>
    </row>
    <row r="560" spans="1:46">
      <c r="A560" s="11">
        <v>560</v>
      </c>
      <c r="B560" s="69">
        <v>44596</v>
      </c>
      <c r="C560" s="70">
        <v>0.84027777777777779</v>
      </c>
      <c r="D560">
        <v>4.7</v>
      </c>
      <c r="E560">
        <v>12.9</v>
      </c>
      <c r="F560">
        <v>0</v>
      </c>
      <c r="G560">
        <v>4.9000000000000004</v>
      </c>
      <c r="H560">
        <v>0</v>
      </c>
      <c r="I560">
        <v>3.4</v>
      </c>
      <c r="J560" t="s">
        <v>161</v>
      </c>
      <c r="K560">
        <v>3.4</v>
      </c>
      <c r="L560" t="s">
        <v>161</v>
      </c>
      <c r="M560" s="70">
        <v>0.83895833333333336</v>
      </c>
      <c r="N560">
        <v>7.3</v>
      </c>
      <c r="O560" t="s">
        <v>160</v>
      </c>
      <c r="P560" s="70">
        <v>0.83562499999999995</v>
      </c>
      <c r="Q560">
        <v>2.2000000000000002</v>
      </c>
      <c r="R560" t="s">
        <v>161</v>
      </c>
      <c r="S560">
        <v>1</v>
      </c>
      <c r="T560">
        <v>44.6</v>
      </c>
      <c r="U560">
        <v>0</v>
      </c>
      <c r="V560">
        <v>73</v>
      </c>
      <c r="W560">
        <v>0</v>
      </c>
      <c r="X560">
        <v>0.53300000000000003</v>
      </c>
      <c r="Y560">
        <v>17.57</v>
      </c>
      <c r="Z560" s="11">
        <f t="shared" si="1384"/>
        <v>0</v>
      </c>
      <c r="AA560" s="11">
        <f t="shared" si="1385"/>
        <v>0</v>
      </c>
      <c r="AB560" s="53">
        <f t="shared" si="1386"/>
        <v>0.20937643669463898</v>
      </c>
      <c r="AC560" s="61" t="s">
        <v>204</v>
      </c>
    </row>
    <row r="561" spans="1:46">
      <c r="A561" s="11">
        <v>561</v>
      </c>
      <c r="B561" s="69">
        <v>44596</v>
      </c>
      <c r="C561" s="70">
        <v>0.84722222222222221</v>
      </c>
      <c r="D561">
        <v>4.5</v>
      </c>
      <c r="E561">
        <v>12.9</v>
      </c>
      <c r="F561">
        <v>0</v>
      </c>
      <c r="G561">
        <v>4.8</v>
      </c>
      <c r="H561">
        <v>0</v>
      </c>
      <c r="I561">
        <v>3.6</v>
      </c>
      <c r="J561" t="s">
        <v>161</v>
      </c>
      <c r="K561">
        <v>3.6</v>
      </c>
      <c r="L561" t="s">
        <v>161</v>
      </c>
      <c r="M561" s="70">
        <v>0.84722222222222221</v>
      </c>
      <c r="N561">
        <v>6.6</v>
      </c>
      <c r="O561" t="s">
        <v>161</v>
      </c>
      <c r="P561" s="70">
        <v>0.84491898148148159</v>
      </c>
      <c r="Q561">
        <v>3.1</v>
      </c>
      <c r="R561" t="s">
        <v>160</v>
      </c>
      <c r="S561">
        <v>1.1000000000000001</v>
      </c>
      <c r="T561">
        <v>46.7</v>
      </c>
      <c r="U561">
        <v>0</v>
      </c>
      <c r="V561">
        <v>76</v>
      </c>
      <c r="W561">
        <v>0</v>
      </c>
      <c r="X561">
        <v>0.53300000000000003</v>
      </c>
      <c r="Y561">
        <v>17.600000000000001</v>
      </c>
      <c r="Z561" s="11">
        <f t="shared" si="1384"/>
        <v>0</v>
      </c>
      <c r="AA561" s="11">
        <f t="shared" si="1385"/>
        <v>0</v>
      </c>
      <c r="AB561" s="53">
        <f t="shared" si="1386"/>
        <v>0.20937643669463898</v>
      </c>
      <c r="AC561" s="61" t="s">
        <v>204</v>
      </c>
    </row>
    <row r="562" spans="1:46">
      <c r="A562" s="11">
        <v>562</v>
      </c>
      <c r="B562" s="69">
        <v>44596</v>
      </c>
      <c r="C562" s="70">
        <v>0.85416666666666663</v>
      </c>
      <c r="D562">
        <v>4.4000000000000004</v>
      </c>
      <c r="E562">
        <v>12.9</v>
      </c>
      <c r="F562">
        <v>0</v>
      </c>
      <c r="G562">
        <v>4.8</v>
      </c>
      <c r="H562">
        <v>0</v>
      </c>
      <c r="I562">
        <v>4.0999999999999996</v>
      </c>
      <c r="J562" t="s">
        <v>161</v>
      </c>
      <c r="K562">
        <v>4.0999999999999996</v>
      </c>
      <c r="L562" t="s">
        <v>161</v>
      </c>
      <c r="M562" s="70">
        <v>0.85416666666666663</v>
      </c>
      <c r="N562">
        <v>7.5</v>
      </c>
      <c r="O562" t="s">
        <v>161</v>
      </c>
      <c r="P562" s="70">
        <v>0.85204861111111108</v>
      </c>
      <c r="Q562">
        <v>3.6</v>
      </c>
      <c r="R562" t="s">
        <v>161</v>
      </c>
      <c r="S562">
        <v>1.1000000000000001</v>
      </c>
      <c r="T562">
        <v>46.9</v>
      </c>
      <c r="U562">
        <v>0</v>
      </c>
      <c r="V562">
        <v>87</v>
      </c>
      <c r="W562">
        <v>0</v>
      </c>
      <c r="X562">
        <v>0.53300000000000003</v>
      </c>
      <c r="Y562">
        <v>17.62</v>
      </c>
      <c r="Z562" s="11">
        <f t="shared" si="1384"/>
        <v>0</v>
      </c>
      <c r="AA562" s="11">
        <f t="shared" si="1385"/>
        <v>0</v>
      </c>
      <c r="AB562" s="53">
        <f t="shared" si="1386"/>
        <v>0.20937643669463898</v>
      </c>
      <c r="AC562" s="61" t="s">
        <v>204</v>
      </c>
    </row>
    <row r="563" spans="1:46">
      <c r="A563" s="11">
        <v>563</v>
      </c>
      <c r="B563" s="69">
        <v>44596</v>
      </c>
      <c r="C563" s="70">
        <v>0.86111111111111116</v>
      </c>
      <c r="D563">
        <v>4.3</v>
      </c>
      <c r="E563">
        <v>12.9</v>
      </c>
      <c r="F563">
        <v>0</v>
      </c>
      <c r="G563">
        <v>4.7</v>
      </c>
      <c r="H563">
        <v>-1E-3</v>
      </c>
      <c r="I563">
        <v>3.7</v>
      </c>
      <c r="J563" t="s">
        <v>161</v>
      </c>
      <c r="K563">
        <v>4.4000000000000004</v>
      </c>
      <c r="L563" t="s">
        <v>161</v>
      </c>
      <c r="M563" s="70">
        <v>0.8558217592592593</v>
      </c>
      <c r="N563">
        <v>6.7</v>
      </c>
      <c r="O563" t="s">
        <v>161</v>
      </c>
      <c r="P563" s="70">
        <v>0.85466435185185186</v>
      </c>
      <c r="Q563">
        <v>2.9</v>
      </c>
      <c r="R563" t="s">
        <v>160</v>
      </c>
      <c r="S563">
        <v>1</v>
      </c>
      <c r="T563">
        <v>48.3</v>
      </c>
      <c r="U563">
        <v>0</v>
      </c>
      <c r="V563">
        <v>63</v>
      </c>
      <c r="W563">
        <v>0</v>
      </c>
      <c r="X563">
        <v>0.53300000000000003</v>
      </c>
      <c r="Y563">
        <v>17.64</v>
      </c>
      <c r="Z563" s="11">
        <f t="shared" si="1384"/>
        <v>-0.60000000000000009</v>
      </c>
      <c r="AA563" s="11">
        <f t="shared" si="1385"/>
        <v>0</v>
      </c>
      <c r="AB563" s="53">
        <f t="shared" si="1386"/>
        <v>0.20937643669463898</v>
      </c>
      <c r="AC563" s="61" t="s">
        <v>204</v>
      </c>
    </row>
    <row r="564" spans="1:46">
      <c r="A564" s="11">
        <v>564</v>
      </c>
      <c r="B564" s="69">
        <v>44596</v>
      </c>
      <c r="C564" s="70">
        <v>0.86805555555555547</v>
      </c>
      <c r="D564">
        <v>4.2</v>
      </c>
      <c r="E564">
        <v>12.9</v>
      </c>
      <c r="F564">
        <v>0</v>
      </c>
      <c r="G564">
        <v>4.5999999999999996</v>
      </c>
      <c r="H564">
        <v>-1E-3</v>
      </c>
      <c r="I564">
        <v>3</v>
      </c>
      <c r="J564" t="s">
        <v>161</v>
      </c>
      <c r="K564">
        <v>3.7</v>
      </c>
      <c r="L564" t="s">
        <v>161</v>
      </c>
      <c r="M564" s="70">
        <v>0.86112268518518509</v>
      </c>
      <c r="N564">
        <v>5.6</v>
      </c>
      <c r="O564" t="s">
        <v>161</v>
      </c>
      <c r="P564" s="70">
        <v>0.8617824074074073</v>
      </c>
      <c r="Q564">
        <v>2.4</v>
      </c>
      <c r="R564" t="s">
        <v>161</v>
      </c>
      <c r="S564">
        <v>0.8</v>
      </c>
      <c r="T564">
        <v>48.3</v>
      </c>
      <c r="U564">
        <v>0</v>
      </c>
      <c r="V564">
        <v>72</v>
      </c>
      <c r="W564">
        <v>0</v>
      </c>
      <c r="X564">
        <v>0.53300000000000003</v>
      </c>
      <c r="Y564">
        <v>17.63</v>
      </c>
      <c r="Z564" s="11">
        <f t="shared" si="1384"/>
        <v>-0.60000000000000009</v>
      </c>
      <c r="AA564" s="11">
        <f t="shared" si="1385"/>
        <v>0</v>
      </c>
      <c r="AB564" s="53">
        <f t="shared" si="1386"/>
        <v>0.20937643669463898</v>
      </c>
      <c r="AC564" s="61" t="s">
        <v>204</v>
      </c>
    </row>
    <row r="565" spans="1:46">
      <c r="A565" s="11">
        <v>565</v>
      </c>
      <c r="B565" s="69">
        <v>44596</v>
      </c>
      <c r="C565" s="70">
        <v>0.875</v>
      </c>
      <c r="D565">
        <v>4.0999999999999996</v>
      </c>
      <c r="E565">
        <v>12.9</v>
      </c>
      <c r="F565">
        <v>0</v>
      </c>
      <c r="G565">
        <v>4.8</v>
      </c>
      <c r="H565">
        <v>1E-3</v>
      </c>
      <c r="I565">
        <v>3.6</v>
      </c>
      <c r="J565" t="s">
        <v>161</v>
      </c>
      <c r="K565">
        <v>3.6</v>
      </c>
      <c r="L565" t="s">
        <v>161</v>
      </c>
      <c r="M565" s="70">
        <v>0.875</v>
      </c>
      <c r="N565">
        <v>6</v>
      </c>
      <c r="O565" t="s">
        <v>154</v>
      </c>
      <c r="P565" s="70">
        <v>0.87020833333333336</v>
      </c>
      <c r="Q565">
        <v>3.6</v>
      </c>
      <c r="R565" t="s">
        <v>161</v>
      </c>
      <c r="S565">
        <v>1</v>
      </c>
      <c r="T565">
        <v>50.2</v>
      </c>
      <c r="U565">
        <v>0</v>
      </c>
      <c r="V565">
        <v>94</v>
      </c>
      <c r="W565">
        <v>0</v>
      </c>
      <c r="X565">
        <v>0.53300000000000003</v>
      </c>
      <c r="Y565">
        <v>17.64</v>
      </c>
      <c r="Z565" s="11">
        <f t="shared" si="1384"/>
        <v>0.60000000000000009</v>
      </c>
      <c r="AA565" s="11">
        <f t="shared" si="1385"/>
        <v>0</v>
      </c>
      <c r="AB565" s="53">
        <f t="shared" si="1386"/>
        <v>0.20937643669463898</v>
      </c>
      <c r="AC565" s="61" t="s">
        <v>204</v>
      </c>
      <c r="AE565" s="11">
        <f t="shared" ref="AE565" si="1499">SUM(F565:F570)</f>
        <v>0</v>
      </c>
      <c r="AF565" s="11">
        <f t="shared" ref="AF565" si="1500">AVERAGE(AB565:AB570)</f>
        <v>0.20946168774219087</v>
      </c>
      <c r="AG565" s="11">
        <f t="shared" ref="AG565" si="1501">AVERAGE(G565:G570)</f>
        <v>5.05</v>
      </c>
      <c r="AH565" s="11" t="e">
        <f t="shared" ref="AH565" si="1502">AVERAGE(AC565:AC570)</f>
        <v>#DIV/0!</v>
      </c>
      <c r="AI565" s="11">
        <f t="shared" ref="AI565" si="1503">AVERAGE(T565:T570)</f>
        <v>49.699999999999996</v>
      </c>
      <c r="AJ565" s="11">
        <f t="shared" ref="AJ565" si="1504">SUMIF(H565:H570,"&gt;0",H565:H570)</f>
        <v>1E-3</v>
      </c>
      <c r="AK565" s="17">
        <f t="shared" ref="AK565" si="1505">SUM(AA565:AA570)/60</f>
        <v>0</v>
      </c>
      <c r="AL565" s="17">
        <f t="shared" ref="AL565" si="1506">SUM(V565:V570)</f>
        <v>474</v>
      </c>
      <c r="AM565" s="17">
        <f t="shared" ref="AM565" si="1507">AVERAGE(W565:W570)</f>
        <v>0</v>
      </c>
      <c r="AN565" s="11">
        <f t="shared" ref="AN565" si="1508">AVERAGE(I565:I570)</f>
        <v>4.0666666666666664</v>
      </c>
      <c r="AO565" s="11">
        <f t="shared" ref="AO565" si="1509">MAX(K565:K570)</f>
        <v>4.8</v>
      </c>
      <c r="AP565" s="13" t="str">
        <f t="shared" ref="AP565" ca="1" si="1510">INDIRECT(ADDRESS(MATCH(AO565,K565:K570,0)+A565-1,12))</f>
        <v>WSW</v>
      </c>
      <c r="AQ565" s="13">
        <f t="shared" ref="AQ565" ca="1" si="1511">INDIRECT(ADDRESS(MATCH(AO565,K565:K570,0)+A565-1,13))</f>
        <v>0.90277777777777779</v>
      </c>
      <c r="AR565" s="11">
        <f t="shared" ref="AR565" si="1512">MAX(N565:N570)</f>
        <v>9.1</v>
      </c>
      <c r="AS565" s="13" t="str">
        <f t="shared" ref="AS565" ca="1" si="1513">INDIRECT(ADDRESS(MATCH(AR565,N565:N570,0)+A565-1,15))</f>
        <v>WSW</v>
      </c>
      <c r="AT565" s="13">
        <f t="shared" ref="AT565" ca="1" si="1514">INDIRECT(ADDRESS(MATCH(AR565,N565:N570,0)+A565-1,16))</f>
        <v>0.90047453703703706</v>
      </c>
    </row>
    <row r="566" spans="1:46">
      <c r="A566" s="11">
        <v>566</v>
      </c>
      <c r="B566" s="69">
        <v>44596</v>
      </c>
      <c r="C566" s="70">
        <v>0.88194444444444453</v>
      </c>
      <c r="D566">
        <v>4.0999999999999996</v>
      </c>
      <c r="E566">
        <v>12.9</v>
      </c>
      <c r="F566">
        <v>0</v>
      </c>
      <c r="G566">
        <v>5</v>
      </c>
      <c r="H566">
        <v>0</v>
      </c>
      <c r="I566">
        <v>4</v>
      </c>
      <c r="J566" t="s">
        <v>161</v>
      </c>
      <c r="K566">
        <v>4.0999999999999996</v>
      </c>
      <c r="L566" t="s">
        <v>161</v>
      </c>
      <c r="M566" s="70">
        <v>0.88079861111111113</v>
      </c>
      <c r="N566">
        <v>6.9</v>
      </c>
      <c r="O566" t="s">
        <v>161</v>
      </c>
      <c r="P566" s="70">
        <v>0.87826388888888884</v>
      </c>
      <c r="Q566">
        <v>5</v>
      </c>
      <c r="R566" t="s">
        <v>161</v>
      </c>
      <c r="S566">
        <v>1</v>
      </c>
      <c r="T566">
        <v>48.7</v>
      </c>
      <c r="U566">
        <v>0</v>
      </c>
      <c r="V566">
        <v>75</v>
      </c>
      <c r="W566">
        <v>0</v>
      </c>
      <c r="X566">
        <v>0.53200000000000003</v>
      </c>
      <c r="Y566">
        <v>17.649999999999999</v>
      </c>
      <c r="Z566" s="11">
        <f t="shared" si="1384"/>
        <v>0</v>
      </c>
      <c r="AA566" s="11">
        <f t="shared" si="1385"/>
        <v>0</v>
      </c>
      <c r="AB566" s="53">
        <f t="shared" si="1386"/>
        <v>0.20886769603548819</v>
      </c>
      <c r="AC566" s="61" t="s">
        <v>204</v>
      </c>
    </row>
    <row r="567" spans="1:46">
      <c r="A567" s="11">
        <v>567</v>
      </c>
      <c r="B567" s="69">
        <v>44596</v>
      </c>
      <c r="C567" s="70">
        <v>0.88888888888888884</v>
      </c>
      <c r="D567">
        <v>4.2</v>
      </c>
      <c r="E567">
        <v>12.9</v>
      </c>
      <c r="F567">
        <v>0</v>
      </c>
      <c r="G567">
        <v>5.0999999999999996</v>
      </c>
      <c r="H567">
        <v>0</v>
      </c>
      <c r="I567">
        <v>4</v>
      </c>
      <c r="J567" t="s">
        <v>161</v>
      </c>
      <c r="K567">
        <v>4.2</v>
      </c>
      <c r="L567" t="s">
        <v>161</v>
      </c>
      <c r="M567" s="70">
        <v>0.88394675925925925</v>
      </c>
      <c r="N567">
        <v>8.5</v>
      </c>
      <c r="O567" t="s">
        <v>154</v>
      </c>
      <c r="P567" s="70">
        <v>0.88343749999999999</v>
      </c>
      <c r="Q567">
        <v>4.5999999999999996</v>
      </c>
      <c r="R567" t="s">
        <v>160</v>
      </c>
      <c r="S567">
        <v>1.1000000000000001</v>
      </c>
      <c r="T567">
        <v>49</v>
      </c>
      <c r="U567">
        <v>0</v>
      </c>
      <c r="V567">
        <v>64</v>
      </c>
      <c r="W567">
        <v>0</v>
      </c>
      <c r="X567">
        <v>0.53200000000000003</v>
      </c>
      <c r="Y567">
        <v>17.66</v>
      </c>
      <c r="Z567" s="11">
        <f t="shared" si="1384"/>
        <v>0</v>
      </c>
      <c r="AA567" s="11">
        <f t="shared" si="1385"/>
        <v>0</v>
      </c>
      <c r="AB567" s="53">
        <f t="shared" si="1386"/>
        <v>0.20886769603548819</v>
      </c>
      <c r="AC567" s="61" t="s">
        <v>204</v>
      </c>
    </row>
    <row r="568" spans="1:46">
      <c r="A568" s="11">
        <v>568</v>
      </c>
      <c r="B568" s="69">
        <v>44596</v>
      </c>
      <c r="C568" s="70">
        <v>0.89583333333333337</v>
      </c>
      <c r="D568">
        <v>4.3</v>
      </c>
      <c r="E568">
        <v>12.9</v>
      </c>
      <c r="F568">
        <v>0</v>
      </c>
      <c r="G568">
        <v>5.0999999999999996</v>
      </c>
      <c r="H568">
        <v>0</v>
      </c>
      <c r="I568">
        <v>4</v>
      </c>
      <c r="J568" t="s">
        <v>161</v>
      </c>
      <c r="K568">
        <v>4.0999999999999996</v>
      </c>
      <c r="L568" t="s">
        <v>161</v>
      </c>
      <c r="M568" s="70">
        <v>0.89422453703703697</v>
      </c>
      <c r="N568">
        <v>6.8</v>
      </c>
      <c r="O568" t="s">
        <v>161</v>
      </c>
      <c r="P568" s="70">
        <v>0.88988425925925929</v>
      </c>
      <c r="Q568">
        <v>2.7</v>
      </c>
      <c r="R568" t="s">
        <v>154</v>
      </c>
      <c r="S568">
        <v>1</v>
      </c>
      <c r="T568">
        <v>50.7</v>
      </c>
      <c r="U568">
        <v>0</v>
      </c>
      <c r="V568">
        <v>83</v>
      </c>
      <c r="W568">
        <v>0</v>
      </c>
      <c r="X568">
        <v>0.53400000000000003</v>
      </c>
      <c r="Y568">
        <v>17.64</v>
      </c>
      <c r="Z568" s="11">
        <f t="shared" si="1384"/>
        <v>0</v>
      </c>
      <c r="AA568" s="11">
        <f t="shared" si="1385"/>
        <v>0</v>
      </c>
      <c r="AB568" s="53">
        <f t="shared" si="1386"/>
        <v>0.20988609922917659</v>
      </c>
      <c r="AC568" s="61" t="s">
        <v>204</v>
      </c>
    </row>
    <row r="569" spans="1:46">
      <c r="A569" s="11">
        <v>569</v>
      </c>
      <c r="B569" s="69">
        <v>44596</v>
      </c>
      <c r="C569" s="70">
        <v>0.90277777777777779</v>
      </c>
      <c r="D569">
        <v>4.4000000000000004</v>
      </c>
      <c r="E569">
        <v>12.9</v>
      </c>
      <c r="F569">
        <v>0</v>
      </c>
      <c r="G569">
        <v>5.2</v>
      </c>
      <c r="H569">
        <v>0</v>
      </c>
      <c r="I569">
        <v>4.8</v>
      </c>
      <c r="J569" t="s">
        <v>161</v>
      </c>
      <c r="K569">
        <v>4.8</v>
      </c>
      <c r="L569" t="s">
        <v>161</v>
      </c>
      <c r="M569" s="70">
        <v>0.90277777777777779</v>
      </c>
      <c r="N569">
        <v>9.1</v>
      </c>
      <c r="O569" t="s">
        <v>161</v>
      </c>
      <c r="P569" s="70">
        <v>0.90047453703703706</v>
      </c>
      <c r="Q569">
        <v>3.9</v>
      </c>
      <c r="R569" t="s">
        <v>154</v>
      </c>
      <c r="S569">
        <v>1.2</v>
      </c>
      <c r="T569">
        <v>49.7</v>
      </c>
      <c r="U569">
        <v>0</v>
      </c>
      <c r="V569">
        <v>78</v>
      </c>
      <c r="W569">
        <v>0</v>
      </c>
      <c r="X569">
        <v>0.53400000000000003</v>
      </c>
      <c r="Y569">
        <v>17.64</v>
      </c>
      <c r="Z569" s="11">
        <f t="shared" si="1384"/>
        <v>0</v>
      </c>
      <c r="AA569" s="11">
        <f t="shared" si="1385"/>
        <v>0</v>
      </c>
      <c r="AB569" s="53">
        <f t="shared" si="1386"/>
        <v>0.20988609922917659</v>
      </c>
      <c r="AC569" s="61" t="s">
        <v>204</v>
      </c>
    </row>
    <row r="570" spans="1:46">
      <c r="A570" s="11">
        <v>570</v>
      </c>
      <c r="B570" s="69">
        <v>44596</v>
      </c>
      <c r="C570" s="70">
        <v>0.90972222222222221</v>
      </c>
      <c r="D570">
        <v>4.5999999999999996</v>
      </c>
      <c r="E570">
        <v>12.9</v>
      </c>
      <c r="F570">
        <v>0</v>
      </c>
      <c r="G570">
        <v>5.0999999999999996</v>
      </c>
      <c r="H570">
        <v>0</v>
      </c>
      <c r="I570">
        <v>4</v>
      </c>
      <c r="J570" t="s">
        <v>161</v>
      </c>
      <c r="K570">
        <v>4.8</v>
      </c>
      <c r="L570" t="s">
        <v>161</v>
      </c>
      <c r="M570" s="70">
        <v>0.90315972222222218</v>
      </c>
      <c r="N570">
        <v>7</v>
      </c>
      <c r="O570" t="s">
        <v>160</v>
      </c>
      <c r="P570" s="70">
        <v>0.90792824074074074</v>
      </c>
      <c r="Q570">
        <v>5.3</v>
      </c>
      <c r="R570" t="s">
        <v>161</v>
      </c>
      <c r="S570">
        <v>1.1000000000000001</v>
      </c>
      <c r="T570">
        <v>49.9</v>
      </c>
      <c r="U570">
        <v>0</v>
      </c>
      <c r="V570">
        <v>80</v>
      </c>
      <c r="W570">
        <v>0</v>
      </c>
      <c r="X570">
        <v>0.53400000000000003</v>
      </c>
      <c r="Y570">
        <v>17.690000000000001</v>
      </c>
      <c r="Z570" s="11">
        <f t="shared" si="1384"/>
        <v>0</v>
      </c>
      <c r="AA570" s="11">
        <f t="shared" si="1385"/>
        <v>0</v>
      </c>
      <c r="AB570" s="53">
        <f t="shared" si="1386"/>
        <v>0.20988609922917659</v>
      </c>
      <c r="AC570" s="61" t="s">
        <v>204</v>
      </c>
    </row>
    <row r="571" spans="1:46">
      <c r="A571" s="11">
        <v>571</v>
      </c>
      <c r="B571" s="69">
        <v>44596</v>
      </c>
      <c r="C571" s="70">
        <v>0.91666666666666663</v>
      </c>
      <c r="D571">
        <v>4.5999999999999996</v>
      </c>
      <c r="E571">
        <v>12.9</v>
      </c>
      <c r="F571">
        <v>0</v>
      </c>
      <c r="G571">
        <v>5.0999999999999996</v>
      </c>
      <c r="H571">
        <v>-1E-3</v>
      </c>
      <c r="I571">
        <v>4.3</v>
      </c>
      <c r="J571" t="s">
        <v>161</v>
      </c>
      <c r="K571">
        <v>4.4000000000000004</v>
      </c>
      <c r="L571" t="s">
        <v>161</v>
      </c>
      <c r="M571" s="70">
        <v>0.91435185185185175</v>
      </c>
      <c r="N571">
        <v>7.6</v>
      </c>
      <c r="O571" t="s">
        <v>161</v>
      </c>
      <c r="P571" s="70">
        <v>0.91418981481481476</v>
      </c>
      <c r="Q571">
        <v>3.2</v>
      </c>
      <c r="R571" t="s">
        <v>161</v>
      </c>
      <c r="S571">
        <v>1.1000000000000001</v>
      </c>
      <c r="T571">
        <v>51.2</v>
      </c>
      <c r="U571">
        <v>0</v>
      </c>
      <c r="V571">
        <v>70</v>
      </c>
      <c r="W571">
        <v>0</v>
      </c>
      <c r="X571">
        <v>0.53400000000000003</v>
      </c>
      <c r="Y571">
        <v>17.670000000000002</v>
      </c>
      <c r="Z571" s="11">
        <f t="shared" si="1384"/>
        <v>-0.60000000000000009</v>
      </c>
      <c r="AA571" s="11">
        <f t="shared" si="1385"/>
        <v>0</v>
      </c>
      <c r="AB571" s="53">
        <f t="shared" si="1386"/>
        <v>0.20988609922917659</v>
      </c>
      <c r="AC571" s="61" t="s">
        <v>204</v>
      </c>
      <c r="AE571" s="11">
        <f t="shared" ref="AE571" si="1515">SUM(F571:F576)</f>
        <v>0</v>
      </c>
      <c r="AF571" s="11">
        <f t="shared" ref="AF571" si="1516">AVERAGE(AB571:AB576)</f>
        <v>0.20946168774219087</v>
      </c>
      <c r="AG571" s="11">
        <f t="shared" ref="AG571" si="1517">AVERAGE(G571:G576)</f>
        <v>5</v>
      </c>
      <c r="AH571" s="11" t="e">
        <f t="shared" ref="AH571" si="1518">AVERAGE(AC571:AC576)</f>
        <v>#DIV/0!</v>
      </c>
      <c r="AI571" s="11">
        <f t="shared" ref="AI571" si="1519">AVERAGE(T571:T576)</f>
        <v>52.1</v>
      </c>
      <c r="AJ571" s="11">
        <f t="shared" ref="AJ571" si="1520">SUMIF(H571:H576,"&gt;0",H571:H576)</f>
        <v>0</v>
      </c>
      <c r="AK571" s="17">
        <f t="shared" ref="AK571" si="1521">SUM(AA571:AA576)/60</f>
        <v>0</v>
      </c>
      <c r="AL571" s="17">
        <f t="shared" ref="AL571" si="1522">SUM(V571:V576)</f>
        <v>468</v>
      </c>
      <c r="AM571" s="17">
        <f t="shared" ref="AM571" si="1523">AVERAGE(W571:W576)</f>
        <v>0</v>
      </c>
      <c r="AN571" s="11">
        <f t="shared" ref="AN571" si="1524">AVERAGE(I571:I576)</f>
        <v>4.333333333333333</v>
      </c>
      <c r="AO571" s="11">
        <f t="shared" ref="AO571" si="1525">MAX(K571:K576)</f>
        <v>5.2</v>
      </c>
      <c r="AP571" s="13" t="str">
        <f t="shared" ref="AP571" ca="1" si="1526">INDIRECT(ADDRESS(MATCH(AO571,K571:K576,0)+A571-1,12))</f>
        <v>WSW</v>
      </c>
      <c r="AQ571" s="13">
        <f t="shared" ref="AQ571" ca="1" si="1527">INDIRECT(ADDRESS(MATCH(AO571,K571:K576,0)+A571-1,13))</f>
        <v>0.94085648148148149</v>
      </c>
      <c r="AR571" s="11">
        <f t="shared" ref="AR571" si="1528">MAX(N571:N576)</f>
        <v>9.6999999999999993</v>
      </c>
      <c r="AS571" s="13" t="str">
        <f t="shared" ref="AS571" ca="1" si="1529">INDIRECT(ADDRESS(MATCH(AR571,N571:N576,0)+A571-1,15))</f>
        <v>W</v>
      </c>
      <c r="AT571" s="13">
        <f t="shared" ref="AT571" ca="1" si="1530">INDIRECT(ADDRESS(MATCH(AR571,N571:N576,0)+A571-1,16))</f>
        <v>0.95046296296296295</v>
      </c>
    </row>
    <row r="572" spans="1:46">
      <c r="A572" s="11">
        <v>572</v>
      </c>
      <c r="B572" s="69">
        <v>44596</v>
      </c>
      <c r="C572" s="70">
        <v>0.92361111111111116</v>
      </c>
      <c r="D572">
        <v>4.7</v>
      </c>
      <c r="E572">
        <v>12.9</v>
      </c>
      <c r="F572">
        <v>0</v>
      </c>
      <c r="G572">
        <v>4.9000000000000004</v>
      </c>
      <c r="H572">
        <v>-1E-3</v>
      </c>
      <c r="I572">
        <v>3.4</v>
      </c>
      <c r="J572" t="s">
        <v>161</v>
      </c>
      <c r="K572">
        <v>4.3</v>
      </c>
      <c r="L572" t="s">
        <v>161</v>
      </c>
      <c r="M572" s="70">
        <v>0.91667824074074078</v>
      </c>
      <c r="N572">
        <v>5.9</v>
      </c>
      <c r="O572" t="s">
        <v>161</v>
      </c>
      <c r="P572" s="70">
        <v>0.92298611111111117</v>
      </c>
      <c r="Q572">
        <v>4</v>
      </c>
      <c r="R572" t="s">
        <v>160</v>
      </c>
      <c r="S572">
        <v>0.9</v>
      </c>
      <c r="T572">
        <v>53</v>
      </c>
      <c r="U572">
        <v>1</v>
      </c>
      <c r="V572">
        <v>86</v>
      </c>
      <c r="W572">
        <v>0</v>
      </c>
      <c r="X572">
        <v>0.53400000000000003</v>
      </c>
      <c r="Y572">
        <v>17.670000000000002</v>
      </c>
      <c r="Z572" s="11">
        <f t="shared" si="1384"/>
        <v>-0.60000000000000009</v>
      </c>
      <c r="AA572" s="11">
        <f t="shared" si="1385"/>
        <v>0</v>
      </c>
      <c r="AB572" s="53">
        <f t="shared" si="1386"/>
        <v>0.20988609922917659</v>
      </c>
      <c r="AC572" s="61" t="s">
        <v>204</v>
      </c>
    </row>
    <row r="573" spans="1:46">
      <c r="A573" s="11">
        <v>573</v>
      </c>
      <c r="B573" s="69">
        <v>44596</v>
      </c>
      <c r="C573" s="70">
        <v>0.93055555555555547</v>
      </c>
      <c r="D573">
        <v>4.5999999999999996</v>
      </c>
      <c r="E573">
        <v>12.9</v>
      </c>
      <c r="F573">
        <v>0</v>
      </c>
      <c r="G573">
        <v>4.9000000000000004</v>
      </c>
      <c r="H573">
        <v>-1E-3</v>
      </c>
      <c r="I573">
        <v>4</v>
      </c>
      <c r="J573" t="s">
        <v>161</v>
      </c>
      <c r="K573">
        <v>4</v>
      </c>
      <c r="L573" t="s">
        <v>161</v>
      </c>
      <c r="M573" s="70">
        <v>0.93055555555555547</v>
      </c>
      <c r="N573">
        <v>7.9</v>
      </c>
      <c r="O573" t="s">
        <v>161</v>
      </c>
      <c r="P573" s="70">
        <v>0.92940972222222218</v>
      </c>
      <c r="Q573">
        <v>6.4</v>
      </c>
      <c r="R573" t="s">
        <v>161</v>
      </c>
      <c r="S573">
        <v>1.4</v>
      </c>
      <c r="T573">
        <v>52.7</v>
      </c>
      <c r="U573">
        <v>0</v>
      </c>
      <c r="V573">
        <v>82</v>
      </c>
      <c r="W573">
        <v>0</v>
      </c>
      <c r="X573">
        <v>0.53400000000000003</v>
      </c>
      <c r="Y573">
        <v>17.690000000000001</v>
      </c>
      <c r="Z573" s="11">
        <f t="shared" si="1384"/>
        <v>-0.60000000000000009</v>
      </c>
      <c r="AA573" s="11">
        <f t="shared" si="1385"/>
        <v>0</v>
      </c>
      <c r="AB573" s="53">
        <f t="shared" si="1386"/>
        <v>0.20988609922917659</v>
      </c>
      <c r="AC573" s="61" t="s">
        <v>204</v>
      </c>
    </row>
    <row r="574" spans="1:46">
      <c r="A574" s="11">
        <v>574</v>
      </c>
      <c r="B574" s="69">
        <v>44596</v>
      </c>
      <c r="C574" s="70">
        <v>0.9375</v>
      </c>
      <c r="D574">
        <v>4.5</v>
      </c>
      <c r="E574">
        <v>12.9</v>
      </c>
      <c r="F574">
        <v>0</v>
      </c>
      <c r="G574">
        <v>4.9000000000000004</v>
      </c>
      <c r="H574">
        <v>0</v>
      </c>
      <c r="I574">
        <v>4.5</v>
      </c>
      <c r="J574" t="s">
        <v>161</v>
      </c>
      <c r="K574">
        <v>4.7</v>
      </c>
      <c r="L574" t="s">
        <v>161</v>
      </c>
      <c r="M574" s="70">
        <v>0.93619212962962972</v>
      </c>
      <c r="N574">
        <v>8.6999999999999993</v>
      </c>
      <c r="O574" t="s">
        <v>154</v>
      </c>
      <c r="P574" s="70">
        <v>0.93442129629629633</v>
      </c>
      <c r="Q574">
        <v>5.2</v>
      </c>
      <c r="R574" t="s">
        <v>161</v>
      </c>
      <c r="S574">
        <v>1.3</v>
      </c>
      <c r="T574">
        <v>52.6</v>
      </c>
      <c r="U574">
        <v>0</v>
      </c>
      <c r="V574">
        <v>81</v>
      </c>
      <c r="W574">
        <v>0</v>
      </c>
      <c r="X574">
        <v>0.53300000000000003</v>
      </c>
      <c r="Y574">
        <v>17.7</v>
      </c>
      <c r="Z574" s="11">
        <f t="shared" si="1384"/>
        <v>0</v>
      </c>
      <c r="AA574" s="11">
        <f t="shared" si="1385"/>
        <v>0</v>
      </c>
      <c r="AB574" s="53">
        <f t="shared" si="1386"/>
        <v>0.20937643669463898</v>
      </c>
      <c r="AC574" s="61" t="s">
        <v>204</v>
      </c>
    </row>
    <row r="575" spans="1:46">
      <c r="A575" s="11">
        <v>575</v>
      </c>
      <c r="B575" s="69">
        <v>44596</v>
      </c>
      <c r="C575" s="70">
        <v>0.94444444444444453</v>
      </c>
      <c r="D575">
        <v>4.5</v>
      </c>
      <c r="E575">
        <v>12.9</v>
      </c>
      <c r="F575">
        <v>0</v>
      </c>
      <c r="G575">
        <v>5.0999999999999996</v>
      </c>
      <c r="H575">
        <v>0</v>
      </c>
      <c r="I575">
        <v>5</v>
      </c>
      <c r="J575" t="s">
        <v>161</v>
      </c>
      <c r="K575">
        <v>5.2</v>
      </c>
      <c r="L575" t="s">
        <v>161</v>
      </c>
      <c r="M575" s="70">
        <v>0.94085648148148149</v>
      </c>
      <c r="N575">
        <v>8.1</v>
      </c>
      <c r="O575" t="s">
        <v>154</v>
      </c>
      <c r="P575" s="70">
        <v>0.94045138888888891</v>
      </c>
      <c r="Q575">
        <v>2.8</v>
      </c>
      <c r="R575" t="s">
        <v>161</v>
      </c>
      <c r="S575">
        <v>1.2</v>
      </c>
      <c r="T575">
        <v>54</v>
      </c>
      <c r="U575">
        <v>0</v>
      </c>
      <c r="V575">
        <v>71</v>
      </c>
      <c r="W575">
        <v>0</v>
      </c>
      <c r="X575">
        <v>0.53200000000000003</v>
      </c>
      <c r="Y575">
        <v>17.71</v>
      </c>
      <c r="Z575" s="11">
        <f t="shared" si="1384"/>
        <v>0</v>
      </c>
      <c r="AA575" s="11">
        <f t="shared" si="1385"/>
        <v>0</v>
      </c>
      <c r="AB575" s="53">
        <f t="shared" si="1386"/>
        <v>0.20886769603548819</v>
      </c>
      <c r="AC575" s="61" t="s">
        <v>204</v>
      </c>
    </row>
    <row r="576" spans="1:46">
      <c r="A576" s="11">
        <v>576</v>
      </c>
      <c r="B576" s="69">
        <v>44596</v>
      </c>
      <c r="C576" s="70">
        <v>0.95138888888888884</v>
      </c>
      <c r="D576">
        <v>4.4000000000000004</v>
      </c>
      <c r="E576">
        <v>12.9</v>
      </c>
      <c r="F576">
        <v>0</v>
      </c>
      <c r="G576">
        <v>5.0999999999999996</v>
      </c>
      <c r="H576">
        <v>0</v>
      </c>
      <c r="I576">
        <v>4.8</v>
      </c>
      <c r="J576" t="s">
        <v>161</v>
      </c>
      <c r="K576">
        <v>5</v>
      </c>
      <c r="L576" t="s">
        <v>161</v>
      </c>
      <c r="M576" s="70">
        <v>0.94445601851851846</v>
      </c>
      <c r="N576">
        <v>9.6999999999999993</v>
      </c>
      <c r="O576" t="s">
        <v>154</v>
      </c>
      <c r="P576" s="70">
        <v>0.95046296296296295</v>
      </c>
      <c r="Q576">
        <v>4</v>
      </c>
      <c r="R576" t="s">
        <v>154</v>
      </c>
      <c r="S576">
        <v>1.7</v>
      </c>
      <c r="T576">
        <v>49.1</v>
      </c>
      <c r="U576">
        <v>0</v>
      </c>
      <c r="V576">
        <v>78</v>
      </c>
      <c r="W576">
        <v>0</v>
      </c>
      <c r="X576">
        <v>0.53200000000000003</v>
      </c>
      <c r="Y576">
        <v>17.73</v>
      </c>
      <c r="Z576" s="11">
        <f t="shared" si="1384"/>
        <v>0</v>
      </c>
      <c r="AA576" s="11">
        <f t="shared" si="1385"/>
        <v>0</v>
      </c>
      <c r="AB576" s="53">
        <f t="shared" si="1386"/>
        <v>0.20886769603548819</v>
      </c>
      <c r="AC576" s="61" t="s">
        <v>204</v>
      </c>
    </row>
    <row r="577" spans="1:46">
      <c r="A577" s="11">
        <v>577</v>
      </c>
      <c r="B577" s="69">
        <v>44596</v>
      </c>
      <c r="C577" s="70">
        <v>0.95833333333333337</v>
      </c>
      <c r="D577">
        <v>4.4000000000000004</v>
      </c>
      <c r="E577">
        <v>12.9</v>
      </c>
      <c r="F577">
        <v>0</v>
      </c>
      <c r="G577">
        <v>5.3</v>
      </c>
      <c r="H577">
        <v>0</v>
      </c>
      <c r="I577">
        <v>4.9000000000000004</v>
      </c>
      <c r="J577" t="s">
        <v>161</v>
      </c>
      <c r="K577">
        <v>5.5</v>
      </c>
      <c r="L577" t="s">
        <v>161</v>
      </c>
      <c r="M577" s="70">
        <v>0.95545138888888881</v>
      </c>
      <c r="N577">
        <v>8.8000000000000007</v>
      </c>
      <c r="O577" t="s">
        <v>161</v>
      </c>
      <c r="P577" s="70">
        <v>0.95833333333333337</v>
      </c>
      <c r="Q577">
        <v>8.8000000000000007</v>
      </c>
      <c r="R577" t="s">
        <v>161</v>
      </c>
      <c r="S577">
        <v>1.1000000000000001</v>
      </c>
      <c r="T577">
        <v>50.2</v>
      </c>
      <c r="U577">
        <v>0</v>
      </c>
      <c r="V577">
        <v>78</v>
      </c>
      <c r="W577">
        <v>0</v>
      </c>
      <c r="X577">
        <v>0.53200000000000003</v>
      </c>
      <c r="Y577">
        <v>17.72</v>
      </c>
      <c r="Z577" s="11">
        <f t="shared" si="1384"/>
        <v>0</v>
      </c>
      <c r="AA577" s="11">
        <f t="shared" si="1385"/>
        <v>0</v>
      </c>
      <c r="AB577" s="53">
        <f t="shared" si="1386"/>
        <v>0.20886769603548819</v>
      </c>
      <c r="AC577" s="61" t="s">
        <v>204</v>
      </c>
      <c r="AE577" s="11">
        <f t="shared" ref="AE577" si="1531">SUM(F577:F582)</f>
        <v>0</v>
      </c>
      <c r="AF577" s="11">
        <f t="shared" ref="AF577" si="1532">AVERAGE(AB577:AB582)</f>
        <v>0.20971636536356186</v>
      </c>
      <c r="AG577" s="11">
        <f t="shared" ref="AG577" si="1533">AVERAGE(G577:G582)</f>
        <v>5.5666666666666664</v>
      </c>
      <c r="AH577" s="11" t="e">
        <f t="shared" ref="AH577" si="1534">AVERAGE(AC577:AC582)</f>
        <v>#DIV/0!</v>
      </c>
      <c r="AI577" s="11">
        <f t="shared" ref="AI577" si="1535">AVERAGE(T577:T582)</f>
        <v>49.483333333333327</v>
      </c>
      <c r="AJ577" s="11">
        <f t="shared" ref="AJ577" si="1536">SUMIF(H577:H582,"&gt;0",H577:H582)</f>
        <v>0</v>
      </c>
      <c r="AK577" s="17">
        <f t="shared" ref="AK577" si="1537">SUM(AA577:AA582)/60</f>
        <v>0</v>
      </c>
      <c r="AL577" s="17">
        <f t="shared" ref="AL577" si="1538">SUM(V577:V582)</f>
        <v>489</v>
      </c>
      <c r="AM577" s="17">
        <f t="shared" ref="AM577" si="1539">AVERAGE(W577:W582)</f>
        <v>0</v>
      </c>
      <c r="AN577" s="11">
        <f t="shared" ref="AN577" si="1540">AVERAGE(I577:I582)</f>
        <v>4.8500000000000005</v>
      </c>
      <c r="AO577" s="11">
        <f t="shared" ref="AO577" si="1541">MAX(K577:K582)</f>
        <v>5.5</v>
      </c>
      <c r="AP577" s="13" t="str">
        <f t="shared" ref="AP577" ca="1" si="1542">INDIRECT(ADDRESS(MATCH(AO577,K577:K582,0)+A577-1,12))</f>
        <v>WSW</v>
      </c>
      <c r="AQ577" s="13">
        <f t="shared" ref="AQ577" ca="1" si="1543">INDIRECT(ADDRESS(MATCH(AO577,K577:K582,0)+A577-1,13))</f>
        <v>0.95545138888888881</v>
      </c>
      <c r="AR577" s="11">
        <f t="shared" ref="AR577" si="1544">MAX(N577:N582)</f>
        <v>10.199999999999999</v>
      </c>
      <c r="AS577" s="13" t="str">
        <f t="shared" ref="AS577" ca="1" si="1545">INDIRECT(ADDRESS(MATCH(AR577,N577:N582,0)+A577-1,15))</f>
        <v>WSW</v>
      </c>
      <c r="AT577" s="13">
        <f t="shared" ref="AT577" ca="1" si="1546">INDIRECT(ADDRESS(MATCH(AR577,N577:N582,0)+A577-1,16))</f>
        <v>0.97567129629629623</v>
      </c>
    </row>
    <row r="578" spans="1:46">
      <c r="A578" s="11">
        <v>578</v>
      </c>
      <c r="B578" s="69">
        <v>44596</v>
      </c>
      <c r="C578" s="70">
        <v>0.96527777777777779</v>
      </c>
      <c r="D578">
        <v>4.5</v>
      </c>
      <c r="E578">
        <v>12.9</v>
      </c>
      <c r="F578">
        <v>0</v>
      </c>
      <c r="G578">
        <v>5.4</v>
      </c>
      <c r="H578">
        <v>0</v>
      </c>
      <c r="I578">
        <v>5.0999999999999996</v>
      </c>
      <c r="J578" t="s">
        <v>161</v>
      </c>
      <c r="K578">
        <v>5.2</v>
      </c>
      <c r="L578" t="s">
        <v>161</v>
      </c>
      <c r="M578" s="70">
        <v>0.96369212962962969</v>
      </c>
      <c r="N578">
        <v>9.8000000000000007</v>
      </c>
      <c r="O578" t="s">
        <v>161</v>
      </c>
      <c r="P578" s="70">
        <v>0.9630439814814814</v>
      </c>
      <c r="Q578">
        <v>2.8</v>
      </c>
      <c r="R578" t="s">
        <v>161</v>
      </c>
      <c r="S578">
        <v>1.5</v>
      </c>
      <c r="T578">
        <v>49.4</v>
      </c>
      <c r="U578">
        <v>0</v>
      </c>
      <c r="V578">
        <v>83</v>
      </c>
      <c r="W578">
        <v>0</v>
      </c>
      <c r="X578">
        <v>0.53400000000000003</v>
      </c>
      <c r="Y578">
        <v>17.73</v>
      </c>
      <c r="Z578" s="11">
        <f t="shared" si="1384"/>
        <v>0</v>
      </c>
      <c r="AA578" s="11">
        <f t="shared" si="1385"/>
        <v>0</v>
      </c>
      <c r="AB578" s="53">
        <f t="shared" si="1386"/>
        <v>0.20988609922917659</v>
      </c>
      <c r="AC578" s="61" t="s">
        <v>204</v>
      </c>
    </row>
    <row r="579" spans="1:46">
      <c r="A579" s="11">
        <v>579</v>
      </c>
      <c r="B579" s="69">
        <v>44596</v>
      </c>
      <c r="C579" s="70">
        <v>0.97222222222222221</v>
      </c>
      <c r="D579">
        <v>4.5999999999999996</v>
      </c>
      <c r="E579">
        <v>12.8</v>
      </c>
      <c r="F579">
        <v>0</v>
      </c>
      <c r="G579">
        <v>5.5</v>
      </c>
      <c r="H579">
        <v>0</v>
      </c>
      <c r="I579">
        <v>4.8</v>
      </c>
      <c r="J579" t="s">
        <v>161</v>
      </c>
      <c r="K579">
        <v>5.0999999999999996</v>
      </c>
      <c r="L579" t="s">
        <v>161</v>
      </c>
      <c r="M579" s="70">
        <v>0.96674768518518517</v>
      </c>
      <c r="N579">
        <v>8.1</v>
      </c>
      <c r="O579" t="s">
        <v>154</v>
      </c>
      <c r="P579" s="70">
        <v>0.97172453703703709</v>
      </c>
      <c r="Q579">
        <v>5.0999999999999996</v>
      </c>
      <c r="R579" t="s">
        <v>161</v>
      </c>
      <c r="S579">
        <v>1.1000000000000001</v>
      </c>
      <c r="T579">
        <v>50.6</v>
      </c>
      <c r="U579">
        <v>0</v>
      </c>
      <c r="V579">
        <v>75</v>
      </c>
      <c r="W579">
        <v>0</v>
      </c>
      <c r="X579">
        <v>0.53400000000000003</v>
      </c>
      <c r="Y579">
        <v>17.75</v>
      </c>
      <c r="Z579" s="11">
        <f t="shared" si="1384"/>
        <v>0</v>
      </c>
      <c r="AA579" s="11">
        <f t="shared" si="1385"/>
        <v>0</v>
      </c>
      <c r="AB579" s="53">
        <f t="shared" si="1386"/>
        <v>0.20988609922917659</v>
      </c>
      <c r="AC579" s="61" t="s">
        <v>204</v>
      </c>
    </row>
    <row r="580" spans="1:46">
      <c r="A580" s="11">
        <v>580</v>
      </c>
      <c r="B580" s="69">
        <v>44596</v>
      </c>
      <c r="C580" s="70">
        <v>0.97916666666666663</v>
      </c>
      <c r="D580">
        <v>4.7</v>
      </c>
      <c r="E580">
        <v>12.9</v>
      </c>
      <c r="F580">
        <v>0</v>
      </c>
      <c r="G580">
        <v>5.7</v>
      </c>
      <c r="H580">
        <v>0</v>
      </c>
      <c r="I580">
        <v>4.7</v>
      </c>
      <c r="J580" t="s">
        <v>161</v>
      </c>
      <c r="K580">
        <v>5.0999999999999996</v>
      </c>
      <c r="L580" t="s">
        <v>161</v>
      </c>
      <c r="M580" s="70">
        <v>0.97655092592592585</v>
      </c>
      <c r="N580">
        <v>10.199999999999999</v>
      </c>
      <c r="O580" t="s">
        <v>161</v>
      </c>
      <c r="P580" s="70">
        <v>0.97567129629629623</v>
      </c>
      <c r="Q580">
        <v>3.9</v>
      </c>
      <c r="R580" t="s">
        <v>161</v>
      </c>
      <c r="S580">
        <v>1.3</v>
      </c>
      <c r="T580">
        <v>50.6</v>
      </c>
      <c r="U580">
        <v>0</v>
      </c>
      <c r="V580">
        <v>91</v>
      </c>
      <c r="W580">
        <v>0</v>
      </c>
      <c r="X580">
        <v>0.53400000000000003</v>
      </c>
      <c r="Y580">
        <v>17.75</v>
      </c>
      <c r="Z580" s="11">
        <f t="shared" si="1384"/>
        <v>0</v>
      </c>
      <c r="AA580" s="11">
        <f t="shared" si="1385"/>
        <v>0</v>
      </c>
      <c r="AB580" s="53">
        <f t="shared" si="1386"/>
        <v>0.20988609922917659</v>
      </c>
      <c r="AC580" s="61" t="s">
        <v>204</v>
      </c>
    </row>
    <row r="581" spans="1:46">
      <c r="A581" s="11">
        <v>581</v>
      </c>
      <c r="B581" s="69">
        <v>44596</v>
      </c>
      <c r="C581" s="70">
        <v>0.98611111111111116</v>
      </c>
      <c r="D581">
        <v>4.9000000000000004</v>
      </c>
      <c r="E581">
        <v>12.8</v>
      </c>
      <c r="F581">
        <v>0</v>
      </c>
      <c r="G581">
        <v>5.7</v>
      </c>
      <c r="H581">
        <v>0</v>
      </c>
      <c r="I581">
        <v>4.7</v>
      </c>
      <c r="J581" t="s">
        <v>161</v>
      </c>
      <c r="K581">
        <v>4.8</v>
      </c>
      <c r="L581" t="s">
        <v>161</v>
      </c>
      <c r="M581" s="70">
        <v>0.97987268518518522</v>
      </c>
      <c r="N581">
        <v>8.8000000000000007</v>
      </c>
      <c r="O581" t="s">
        <v>154</v>
      </c>
      <c r="P581" s="70">
        <v>0.98396990740740742</v>
      </c>
      <c r="Q581">
        <v>5.9</v>
      </c>
      <c r="R581" t="s">
        <v>154</v>
      </c>
      <c r="S581">
        <v>1.6</v>
      </c>
      <c r="T581">
        <v>49.4</v>
      </c>
      <c r="U581">
        <v>0</v>
      </c>
      <c r="V581">
        <v>81</v>
      </c>
      <c r="W581">
        <v>0</v>
      </c>
      <c r="X581">
        <v>0.53400000000000003</v>
      </c>
      <c r="Y581">
        <v>17.739999999999998</v>
      </c>
      <c r="Z581" s="11">
        <f t="shared" si="1384"/>
        <v>0</v>
      </c>
      <c r="AA581" s="11">
        <f t="shared" si="1385"/>
        <v>0</v>
      </c>
      <c r="AB581" s="53">
        <f t="shared" si="1386"/>
        <v>0.20988609922917659</v>
      </c>
      <c r="AC581" s="61" t="s">
        <v>204</v>
      </c>
    </row>
    <row r="582" spans="1:46">
      <c r="A582" s="11">
        <v>582</v>
      </c>
      <c r="B582" s="69">
        <v>44596</v>
      </c>
      <c r="C582" s="70">
        <v>0.99305555555555547</v>
      </c>
      <c r="D582">
        <v>5</v>
      </c>
      <c r="E582">
        <v>12.8</v>
      </c>
      <c r="F582">
        <v>0</v>
      </c>
      <c r="G582">
        <v>5.8</v>
      </c>
      <c r="H582">
        <v>0</v>
      </c>
      <c r="I582">
        <v>4.9000000000000004</v>
      </c>
      <c r="J582" t="s">
        <v>161</v>
      </c>
      <c r="K582">
        <v>5.2</v>
      </c>
      <c r="L582" t="s">
        <v>161</v>
      </c>
      <c r="M582" s="70">
        <v>0.99119212962962966</v>
      </c>
      <c r="N582">
        <v>9.6</v>
      </c>
      <c r="O582" t="s">
        <v>161</v>
      </c>
      <c r="P582" s="70">
        <v>0.9906018518518519</v>
      </c>
      <c r="Q582">
        <v>7.5</v>
      </c>
      <c r="R582" t="s">
        <v>160</v>
      </c>
      <c r="S582">
        <v>1.5</v>
      </c>
      <c r="T582">
        <v>46.7</v>
      </c>
      <c r="U582">
        <v>0</v>
      </c>
      <c r="V582">
        <v>81</v>
      </c>
      <c r="W582">
        <v>0</v>
      </c>
      <c r="X582">
        <v>0.53400000000000003</v>
      </c>
      <c r="Y582">
        <v>17.77</v>
      </c>
      <c r="Z582" s="11">
        <f t="shared" si="1384"/>
        <v>0</v>
      </c>
      <c r="AA582" s="11">
        <f t="shared" si="1385"/>
        <v>0</v>
      </c>
      <c r="AB582" s="53">
        <f t="shared" si="1386"/>
        <v>0.20988609922917659</v>
      </c>
      <c r="AC582" s="61" t="s">
        <v>204</v>
      </c>
    </row>
    <row r="583" spans="1:46">
      <c r="A583" s="11">
        <v>583</v>
      </c>
      <c r="B583" s="69">
        <v>44597</v>
      </c>
      <c r="C583" s="70">
        <v>0</v>
      </c>
      <c r="D583">
        <v>5.0999999999999996</v>
      </c>
      <c r="E583">
        <v>12.8</v>
      </c>
      <c r="F583">
        <v>0</v>
      </c>
      <c r="G583">
        <v>5.8</v>
      </c>
      <c r="H583">
        <v>0</v>
      </c>
      <c r="I583">
        <v>4.9000000000000004</v>
      </c>
      <c r="J583" t="s">
        <v>161</v>
      </c>
      <c r="K583">
        <v>5.7</v>
      </c>
      <c r="L583" t="s">
        <v>161</v>
      </c>
      <c r="M583" s="70">
        <v>0.99731481481481488</v>
      </c>
      <c r="N583">
        <v>8.5</v>
      </c>
      <c r="O583" t="s">
        <v>161</v>
      </c>
      <c r="P583" s="70">
        <v>0.99582175925925931</v>
      </c>
      <c r="Q583">
        <v>3.3</v>
      </c>
      <c r="R583" t="s">
        <v>160</v>
      </c>
      <c r="S583">
        <v>1.5</v>
      </c>
      <c r="T583">
        <v>48.1</v>
      </c>
      <c r="U583">
        <v>0</v>
      </c>
      <c r="V583">
        <v>91</v>
      </c>
      <c r="W583">
        <v>0</v>
      </c>
      <c r="X583">
        <v>0.53400000000000003</v>
      </c>
      <c r="Y583">
        <v>17.760000000000002</v>
      </c>
      <c r="Z583" s="11">
        <f t="shared" si="1384"/>
        <v>0</v>
      </c>
      <c r="AA583" s="11">
        <f t="shared" si="1385"/>
        <v>0</v>
      </c>
      <c r="AB583" s="53">
        <f t="shared" si="1386"/>
        <v>0.20988609922917659</v>
      </c>
      <c r="AC583" s="61" t="s">
        <v>204</v>
      </c>
      <c r="AE583" s="11">
        <f t="shared" ref="AE583" si="1547">SUM(F583:F588)</f>
        <v>0</v>
      </c>
      <c r="AF583" s="11">
        <f t="shared" ref="AF583" si="1548">AVERAGE(AB583:AB588)</f>
        <v>0.20971621171766405</v>
      </c>
      <c r="AG583" s="11">
        <f t="shared" ref="AG583" si="1549">AVERAGE(G583:G588)</f>
        <v>5.8</v>
      </c>
      <c r="AH583" s="11" t="e">
        <f t="shared" ref="AH583" si="1550">AVERAGE(AC583:AC588)</f>
        <v>#DIV/0!</v>
      </c>
      <c r="AI583" s="11">
        <f t="shared" ref="AI583" si="1551">AVERAGE(T583:T588)</f>
        <v>40.416666666666671</v>
      </c>
      <c r="AJ583" s="11">
        <f t="shared" ref="AJ583" si="1552">SUMIF(H583:H588,"&gt;0",H583:H588)</f>
        <v>0</v>
      </c>
      <c r="AK583" s="17">
        <f t="shared" ref="AK583" si="1553">SUM(AA583:AA588)/60</f>
        <v>0</v>
      </c>
      <c r="AL583" s="17">
        <f t="shared" ref="AL583" si="1554">SUM(V583:V588)</f>
        <v>482</v>
      </c>
      <c r="AM583" s="17">
        <f t="shared" ref="AM583" si="1555">AVERAGE(W583:W588)</f>
        <v>0</v>
      </c>
      <c r="AN583" s="11">
        <f t="shared" ref="AN583" si="1556">AVERAGE(I583:I588)</f>
        <v>5.8999999999999995</v>
      </c>
      <c r="AO583" s="11">
        <f t="shared" ref="AO583" si="1557">MAX(K583:K588)</f>
        <v>7.1</v>
      </c>
      <c r="AP583" s="13" t="str">
        <f t="shared" ref="AP583" ca="1" si="1558">INDIRECT(ADDRESS(MATCH(AO583,K583:K588,0)+A583-1,12))</f>
        <v>WSW</v>
      </c>
      <c r="AQ583" s="13">
        <f t="shared" ref="AQ583" ca="1" si="1559">INDIRECT(ADDRESS(MATCH(AO583,K583:K588,0)+A583-1,13))</f>
        <v>3.4722222222222224E-2</v>
      </c>
      <c r="AR583" s="11">
        <f t="shared" ref="AR583" si="1560">MAX(N583:N588)</f>
        <v>12.7</v>
      </c>
      <c r="AS583" s="13" t="str">
        <f t="shared" ref="AS583" ca="1" si="1561">INDIRECT(ADDRESS(MATCH(AR583,N583:N588,0)+A583-1,15))</f>
        <v>SW</v>
      </c>
      <c r="AT583" s="13">
        <f t="shared" ref="AT583" ca="1" si="1562">INDIRECT(ADDRESS(MATCH(AR583,N583:N588,0)+A583-1,16))</f>
        <v>3.4652777777777775E-2</v>
      </c>
    </row>
    <row r="584" spans="1:46">
      <c r="A584" s="11">
        <v>584</v>
      </c>
      <c r="B584" s="69">
        <v>44597</v>
      </c>
      <c r="C584" s="70">
        <v>6.9444444444444441E-3</v>
      </c>
      <c r="D584">
        <v>5.0999999999999996</v>
      </c>
      <c r="E584">
        <v>12.8</v>
      </c>
      <c r="F584">
        <v>0</v>
      </c>
      <c r="G584">
        <v>5.7</v>
      </c>
      <c r="H584">
        <v>0</v>
      </c>
      <c r="I584">
        <v>5.3</v>
      </c>
      <c r="J584" t="s">
        <v>161</v>
      </c>
      <c r="K584">
        <v>5.3</v>
      </c>
      <c r="L584" t="s">
        <v>161</v>
      </c>
      <c r="M584" s="70">
        <v>6.9444444444444441E-3</v>
      </c>
      <c r="N584">
        <v>9.9</v>
      </c>
      <c r="O584" t="s">
        <v>158</v>
      </c>
      <c r="P584" s="70">
        <v>5.5092592592592589E-3</v>
      </c>
      <c r="Q584">
        <v>3.9</v>
      </c>
      <c r="R584" t="s">
        <v>161</v>
      </c>
      <c r="S584">
        <v>1.3</v>
      </c>
      <c r="T584">
        <v>43.7</v>
      </c>
      <c r="U584">
        <v>0</v>
      </c>
      <c r="V584">
        <v>80</v>
      </c>
      <c r="W584">
        <v>0</v>
      </c>
      <c r="X584">
        <v>0.53400000000000003</v>
      </c>
      <c r="Y584">
        <v>17.79</v>
      </c>
      <c r="Z584" s="11">
        <f t="shared" ref="Z584:Z647" si="1563">H584*3.6/(60)*10*10^3</f>
        <v>0</v>
      </c>
      <c r="AA584" s="11">
        <f t="shared" ref="AA584:AA647" si="1564">IF(Z584&gt;120,10,0)</f>
        <v>0</v>
      </c>
      <c r="AB584" s="53">
        <f t="shared" ref="AB584:AB647" si="1565">-0.071+0.735*X584+0.75*X584^2-8.759*X584^3+21.838*X584^4-21.998*X584^5+8.097*X584^6</f>
        <v>0.20988609922917659</v>
      </c>
      <c r="AC584" s="61" t="s">
        <v>204</v>
      </c>
    </row>
    <row r="585" spans="1:46">
      <c r="A585" s="11">
        <v>585</v>
      </c>
      <c r="B585" s="69">
        <v>44597</v>
      </c>
      <c r="C585" s="70">
        <v>1.3888888888888888E-2</v>
      </c>
      <c r="D585">
        <v>5.2</v>
      </c>
      <c r="E585">
        <v>12.8</v>
      </c>
      <c r="F585">
        <v>0</v>
      </c>
      <c r="G585">
        <v>5.8</v>
      </c>
      <c r="H585">
        <v>0</v>
      </c>
      <c r="I585">
        <v>6.1</v>
      </c>
      <c r="J585" t="s">
        <v>154</v>
      </c>
      <c r="K585">
        <v>6.1</v>
      </c>
      <c r="L585" t="s">
        <v>154</v>
      </c>
      <c r="M585" s="70">
        <v>1.3888888888888888E-2</v>
      </c>
      <c r="N585">
        <v>10</v>
      </c>
      <c r="O585" t="s">
        <v>154</v>
      </c>
      <c r="P585" s="70">
        <v>8.7615740740740744E-3</v>
      </c>
      <c r="Q585">
        <v>6.1</v>
      </c>
      <c r="R585" t="s">
        <v>161</v>
      </c>
      <c r="S585">
        <v>1.4</v>
      </c>
      <c r="T585">
        <v>41.2</v>
      </c>
      <c r="U585">
        <v>0</v>
      </c>
      <c r="V585">
        <v>79</v>
      </c>
      <c r="W585">
        <v>0</v>
      </c>
      <c r="X585">
        <v>0.53400000000000003</v>
      </c>
      <c r="Y585">
        <v>17.78</v>
      </c>
      <c r="Z585" s="11">
        <f t="shared" si="1563"/>
        <v>0</v>
      </c>
      <c r="AA585" s="11">
        <f t="shared" si="1564"/>
        <v>0</v>
      </c>
      <c r="AB585" s="53">
        <f t="shared" si="1565"/>
        <v>0.20988609922917659</v>
      </c>
      <c r="AC585" s="61" t="s">
        <v>204</v>
      </c>
    </row>
    <row r="586" spans="1:46">
      <c r="A586" s="11">
        <v>586</v>
      </c>
      <c r="B586" s="69">
        <v>44597</v>
      </c>
      <c r="C586" s="70">
        <v>2.0833333333333332E-2</v>
      </c>
      <c r="D586">
        <v>5.2</v>
      </c>
      <c r="E586">
        <v>12.8</v>
      </c>
      <c r="F586">
        <v>0</v>
      </c>
      <c r="G586">
        <v>5.7</v>
      </c>
      <c r="H586">
        <v>0</v>
      </c>
      <c r="I586">
        <v>5.3</v>
      </c>
      <c r="J586" t="s">
        <v>161</v>
      </c>
      <c r="K586">
        <v>6.1</v>
      </c>
      <c r="L586" t="s">
        <v>154</v>
      </c>
      <c r="M586" s="70">
        <v>1.4097222222222221E-2</v>
      </c>
      <c r="N586">
        <v>9.4</v>
      </c>
      <c r="O586" t="s">
        <v>154</v>
      </c>
      <c r="P586" s="70">
        <v>1.9409722222222221E-2</v>
      </c>
      <c r="Q586">
        <v>8.1999999999999993</v>
      </c>
      <c r="R586" t="s">
        <v>161</v>
      </c>
      <c r="S586">
        <v>1.4</v>
      </c>
      <c r="T586">
        <v>39.299999999999997</v>
      </c>
      <c r="U586">
        <v>0</v>
      </c>
      <c r="V586">
        <v>76</v>
      </c>
      <c r="W586">
        <v>0</v>
      </c>
      <c r="X586">
        <v>0.53400000000000003</v>
      </c>
      <c r="Y586">
        <v>17.809999999999999</v>
      </c>
      <c r="Z586" s="11">
        <f t="shared" si="1563"/>
        <v>0</v>
      </c>
      <c r="AA586" s="11">
        <f t="shared" si="1564"/>
        <v>0</v>
      </c>
      <c r="AB586" s="53">
        <f t="shared" si="1565"/>
        <v>0.20988609922917659</v>
      </c>
      <c r="AC586" s="61" t="s">
        <v>204</v>
      </c>
    </row>
    <row r="587" spans="1:46">
      <c r="A587" s="11">
        <v>587</v>
      </c>
      <c r="B587" s="69">
        <v>44597</v>
      </c>
      <c r="C587" s="70">
        <v>2.7777777777777776E-2</v>
      </c>
      <c r="D587">
        <v>5.0999999999999996</v>
      </c>
      <c r="E587">
        <v>12.8</v>
      </c>
      <c r="F587">
        <v>0</v>
      </c>
      <c r="G587">
        <v>5.9</v>
      </c>
      <c r="H587">
        <v>0</v>
      </c>
      <c r="I587">
        <v>6.7</v>
      </c>
      <c r="J587" t="s">
        <v>161</v>
      </c>
      <c r="K587">
        <v>6.7</v>
      </c>
      <c r="L587" t="s">
        <v>161</v>
      </c>
      <c r="M587" s="70">
        <v>2.7777777777777776E-2</v>
      </c>
      <c r="N587">
        <v>11.9</v>
      </c>
      <c r="O587" t="s">
        <v>161</v>
      </c>
      <c r="P587" s="70">
        <v>2.3020833333333334E-2</v>
      </c>
      <c r="Q587">
        <v>8.9</v>
      </c>
      <c r="R587" t="s">
        <v>161</v>
      </c>
      <c r="S587">
        <v>1.7</v>
      </c>
      <c r="T587">
        <v>36.299999999999997</v>
      </c>
      <c r="U587">
        <v>0</v>
      </c>
      <c r="V587">
        <v>66</v>
      </c>
      <c r="W587">
        <v>0</v>
      </c>
      <c r="X587">
        <v>0.53300000000000003</v>
      </c>
      <c r="Y587">
        <v>17.8</v>
      </c>
      <c r="Z587" s="11">
        <f t="shared" si="1563"/>
        <v>0</v>
      </c>
      <c r="AA587" s="11">
        <f t="shared" si="1564"/>
        <v>0</v>
      </c>
      <c r="AB587" s="53">
        <f t="shared" si="1565"/>
        <v>0.20937643669463898</v>
      </c>
      <c r="AC587" s="61" t="s">
        <v>204</v>
      </c>
    </row>
    <row r="588" spans="1:46">
      <c r="A588" s="11">
        <v>588</v>
      </c>
      <c r="B588" s="69">
        <v>44597</v>
      </c>
      <c r="C588" s="70">
        <v>3.4722222222222224E-2</v>
      </c>
      <c r="D588">
        <v>5.2</v>
      </c>
      <c r="E588">
        <v>12.8</v>
      </c>
      <c r="F588">
        <v>0</v>
      </c>
      <c r="G588">
        <v>5.9</v>
      </c>
      <c r="H588">
        <v>0</v>
      </c>
      <c r="I588">
        <v>7.1</v>
      </c>
      <c r="J588" t="s">
        <v>161</v>
      </c>
      <c r="K588">
        <v>7.1</v>
      </c>
      <c r="L588" t="s">
        <v>161</v>
      </c>
      <c r="M588" s="70">
        <v>3.4722222222222224E-2</v>
      </c>
      <c r="N588">
        <v>12.7</v>
      </c>
      <c r="O588" t="s">
        <v>160</v>
      </c>
      <c r="P588" s="70">
        <v>3.4652777777777775E-2</v>
      </c>
      <c r="Q588">
        <v>11</v>
      </c>
      <c r="R588" t="s">
        <v>161</v>
      </c>
      <c r="S588">
        <v>1.8</v>
      </c>
      <c r="T588">
        <v>33.9</v>
      </c>
      <c r="U588">
        <v>0</v>
      </c>
      <c r="V588">
        <v>90</v>
      </c>
      <c r="W588">
        <v>0</v>
      </c>
      <c r="X588">
        <v>0.53300000000000003</v>
      </c>
      <c r="Y588">
        <v>17.8</v>
      </c>
      <c r="Z588" s="11">
        <f t="shared" si="1563"/>
        <v>0</v>
      </c>
      <c r="AA588" s="11">
        <f t="shared" si="1564"/>
        <v>0</v>
      </c>
      <c r="AB588" s="53">
        <f t="shared" si="1565"/>
        <v>0.20937643669463898</v>
      </c>
      <c r="AC588" s="61" t="s">
        <v>204</v>
      </c>
    </row>
    <row r="589" spans="1:46">
      <c r="A589" s="11">
        <v>589</v>
      </c>
      <c r="B589" s="69">
        <v>44597</v>
      </c>
      <c r="C589" s="70">
        <v>4.1666666666666664E-2</v>
      </c>
      <c r="D589">
        <v>5.2</v>
      </c>
      <c r="E589">
        <v>12.8</v>
      </c>
      <c r="F589">
        <v>0</v>
      </c>
      <c r="G589">
        <v>6</v>
      </c>
      <c r="H589">
        <v>0</v>
      </c>
      <c r="I589">
        <v>8.4</v>
      </c>
      <c r="J589" t="s">
        <v>154</v>
      </c>
      <c r="K589">
        <v>8.5</v>
      </c>
      <c r="L589" t="s">
        <v>161</v>
      </c>
      <c r="M589" s="70">
        <v>4.1134259259259259E-2</v>
      </c>
      <c r="N589">
        <v>13.5</v>
      </c>
      <c r="O589" t="s">
        <v>161</v>
      </c>
      <c r="P589" s="70">
        <v>3.8946759259259257E-2</v>
      </c>
      <c r="Q589">
        <v>4.9000000000000004</v>
      </c>
      <c r="R589" t="s">
        <v>158</v>
      </c>
      <c r="S589">
        <v>1.8</v>
      </c>
      <c r="T589">
        <v>34.4</v>
      </c>
      <c r="U589">
        <v>1</v>
      </c>
      <c r="V589">
        <v>77</v>
      </c>
      <c r="W589">
        <v>0</v>
      </c>
      <c r="X589">
        <v>0.53200000000000003</v>
      </c>
      <c r="Y589">
        <v>17.809999999999999</v>
      </c>
      <c r="Z589" s="11">
        <f t="shared" si="1563"/>
        <v>0</v>
      </c>
      <c r="AA589" s="11">
        <f t="shared" si="1564"/>
        <v>0</v>
      </c>
      <c r="AB589" s="53">
        <f t="shared" si="1565"/>
        <v>0.20886769603548819</v>
      </c>
      <c r="AC589" s="61" t="s">
        <v>204</v>
      </c>
      <c r="AE589" s="11">
        <f t="shared" ref="AE589" si="1566">SUM(F589:F594)</f>
        <v>0</v>
      </c>
      <c r="AF589" s="11">
        <f t="shared" ref="AF589" si="1567">AVERAGE(AB589:AB594)</f>
        <v>0.20852915085498083</v>
      </c>
      <c r="AG589" s="11">
        <f t="shared" ref="AG589" si="1568">AVERAGE(G589:G594)</f>
        <v>5.7833333333333341</v>
      </c>
      <c r="AH589" s="11" t="e">
        <f t="shared" ref="AH589" si="1569">AVERAGE(AC589:AC594)</f>
        <v>#DIV/0!</v>
      </c>
      <c r="AI589" s="11">
        <f t="shared" ref="AI589" si="1570">AVERAGE(T589:T594)</f>
        <v>37.133333333333333</v>
      </c>
      <c r="AJ589" s="11">
        <f t="shared" ref="AJ589" si="1571">SUMIF(H589:H594,"&gt;0",H589:H594)</f>
        <v>0</v>
      </c>
      <c r="AK589" s="17">
        <f t="shared" ref="AK589" si="1572">SUM(AA589:AA594)/60</f>
        <v>0</v>
      </c>
      <c r="AL589" s="17">
        <f t="shared" ref="AL589" si="1573">SUM(V589:V594)</f>
        <v>472</v>
      </c>
      <c r="AM589" s="17">
        <f t="shared" ref="AM589" si="1574">AVERAGE(W589:W594)</f>
        <v>0</v>
      </c>
      <c r="AN589" s="11">
        <f t="shared" ref="AN589" si="1575">AVERAGE(I589:I594)</f>
        <v>6.7833333333333323</v>
      </c>
      <c r="AO589" s="11">
        <f t="shared" ref="AO589" si="1576">MAX(K589:K594)</f>
        <v>8.5</v>
      </c>
      <c r="AP589" s="13" t="str">
        <f t="shared" ref="AP589" ca="1" si="1577">INDIRECT(ADDRESS(MATCH(AO589,K589:K594,0)+A589-1,12))</f>
        <v>WSW</v>
      </c>
      <c r="AQ589" s="13">
        <f t="shared" ref="AQ589" ca="1" si="1578">INDIRECT(ADDRESS(MATCH(AO589,K589:K594,0)+A589-1,13))</f>
        <v>4.1134259259259259E-2</v>
      </c>
      <c r="AR589" s="11">
        <f t="shared" ref="AR589" si="1579">MAX(N589:N594)</f>
        <v>13.5</v>
      </c>
      <c r="AS589" s="13" t="str">
        <f t="shared" ref="AS589" ca="1" si="1580">INDIRECT(ADDRESS(MATCH(AR589,N589:N594,0)+A589-1,15))</f>
        <v>WSW</v>
      </c>
      <c r="AT589" s="13">
        <f t="shared" ref="AT589" ca="1" si="1581">INDIRECT(ADDRESS(MATCH(AR589,N589:N594,0)+A589-1,16))</f>
        <v>3.8946759259259257E-2</v>
      </c>
    </row>
    <row r="590" spans="1:46">
      <c r="A590" s="11">
        <v>590</v>
      </c>
      <c r="B590" s="69">
        <v>44597</v>
      </c>
      <c r="C590" s="70">
        <v>4.8611111111111112E-2</v>
      </c>
      <c r="D590">
        <v>5.2</v>
      </c>
      <c r="E590">
        <v>12.8</v>
      </c>
      <c r="F590">
        <v>0</v>
      </c>
      <c r="G590">
        <v>5.8</v>
      </c>
      <c r="H590">
        <v>-1E-3</v>
      </c>
      <c r="I590">
        <v>5.9</v>
      </c>
      <c r="J590" t="s">
        <v>161</v>
      </c>
      <c r="K590">
        <v>8.4</v>
      </c>
      <c r="L590" t="s">
        <v>154</v>
      </c>
      <c r="M590" s="70">
        <v>4.1678240740740745E-2</v>
      </c>
      <c r="N590">
        <v>11.1</v>
      </c>
      <c r="O590" t="s">
        <v>154</v>
      </c>
      <c r="P590" s="70">
        <v>4.5462962962962962E-2</v>
      </c>
      <c r="Q590">
        <v>5.6</v>
      </c>
      <c r="R590" t="s">
        <v>154</v>
      </c>
      <c r="S590">
        <v>1.7</v>
      </c>
      <c r="T590">
        <v>37.5</v>
      </c>
      <c r="U590">
        <v>0</v>
      </c>
      <c r="V590">
        <v>82</v>
      </c>
      <c r="W590">
        <v>0</v>
      </c>
      <c r="X590">
        <v>0.53200000000000003</v>
      </c>
      <c r="Y590">
        <v>17.829999999999998</v>
      </c>
      <c r="Z590" s="11">
        <f t="shared" si="1563"/>
        <v>-0.60000000000000009</v>
      </c>
      <c r="AA590" s="11">
        <f t="shared" si="1564"/>
        <v>0</v>
      </c>
      <c r="AB590" s="53">
        <f t="shared" si="1565"/>
        <v>0.20886769603548819</v>
      </c>
      <c r="AC590" s="61" t="s">
        <v>204</v>
      </c>
    </row>
    <row r="591" spans="1:46">
      <c r="A591" s="11">
        <v>591</v>
      </c>
      <c r="B591" s="69">
        <v>44597</v>
      </c>
      <c r="C591" s="70">
        <v>5.5555555555555552E-2</v>
      </c>
      <c r="D591">
        <v>5.2</v>
      </c>
      <c r="E591">
        <v>12.8</v>
      </c>
      <c r="F591">
        <v>0</v>
      </c>
      <c r="G591">
        <v>5.7</v>
      </c>
      <c r="H591">
        <v>0</v>
      </c>
      <c r="I591">
        <v>6</v>
      </c>
      <c r="J591" t="s">
        <v>154</v>
      </c>
      <c r="K591">
        <v>6.4</v>
      </c>
      <c r="L591" t="s">
        <v>154</v>
      </c>
      <c r="M591" s="70">
        <v>5.4155092592592595E-2</v>
      </c>
      <c r="N591">
        <v>9.6999999999999993</v>
      </c>
      <c r="O591" t="s">
        <v>154</v>
      </c>
      <c r="P591" s="70">
        <v>4.9039351851851855E-2</v>
      </c>
      <c r="Q591">
        <v>8.3000000000000007</v>
      </c>
      <c r="R591" t="s">
        <v>161</v>
      </c>
      <c r="S591">
        <v>1.7</v>
      </c>
      <c r="T591">
        <v>38.1</v>
      </c>
      <c r="U591">
        <v>0</v>
      </c>
      <c r="V591">
        <v>80</v>
      </c>
      <c r="W591">
        <v>0</v>
      </c>
      <c r="X591">
        <v>0.53100000000000003</v>
      </c>
      <c r="Y591">
        <v>17.8</v>
      </c>
      <c r="Z591" s="11">
        <f t="shared" si="1563"/>
        <v>0</v>
      </c>
      <c r="AA591" s="11">
        <f t="shared" si="1564"/>
        <v>0</v>
      </c>
      <c r="AB591" s="53">
        <f t="shared" si="1565"/>
        <v>0.20835987826472716</v>
      </c>
      <c r="AC591" s="61" t="s">
        <v>204</v>
      </c>
    </row>
    <row r="592" spans="1:46">
      <c r="A592" s="11">
        <v>592</v>
      </c>
      <c r="B592" s="69">
        <v>44597</v>
      </c>
      <c r="C592" s="70">
        <v>6.25E-2</v>
      </c>
      <c r="D592">
        <v>5.2</v>
      </c>
      <c r="E592">
        <v>12.8</v>
      </c>
      <c r="F592">
        <v>0</v>
      </c>
      <c r="G592">
        <v>5.7</v>
      </c>
      <c r="H592">
        <v>0</v>
      </c>
      <c r="I592">
        <v>6.2</v>
      </c>
      <c r="J592" t="s">
        <v>154</v>
      </c>
      <c r="K592">
        <v>6.3</v>
      </c>
      <c r="L592" t="s">
        <v>154</v>
      </c>
      <c r="M592" s="70">
        <v>6.206018518518519E-2</v>
      </c>
      <c r="N592">
        <v>11.9</v>
      </c>
      <c r="O592" t="s">
        <v>158</v>
      </c>
      <c r="P592" s="70">
        <v>5.7673611111111113E-2</v>
      </c>
      <c r="Q592">
        <v>5.2</v>
      </c>
      <c r="R592" t="s">
        <v>161</v>
      </c>
      <c r="S592">
        <v>2</v>
      </c>
      <c r="T592">
        <v>37.6</v>
      </c>
      <c r="U592">
        <v>0</v>
      </c>
      <c r="V592">
        <v>80</v>
      </c>
      <c r="W592">
        <v>0</v>
      </c>
      <c r="X592">
        <v>0.53100000000000003</v>
      </c>
      <c r="Y592">
        <v>17.809999999999999</v>
      </c>
      <c r="Z592" s="11">
        <f t="shared" si="1563"/>
        <v>0</v>
      </c>
      <c r="AA592" s="11">
        <f t="shared" si="1564"/>
        <v>0</v>
      </c>
      <c r="AB592" s="53">
        <f t="shared" si="1565"/>
        <v>0.20835987826472716</v>
      </c>
      <c r="AC592" s="61" t="s">
        <v>204</v>
      </c>
    </row>
    <row r="593" spans="1:46">
      <c r="A593" s="11">
        <v>593</v>
      </c>
      <c r="B593" s="69">
        <v>44597</v>
      </c>
      <c r="C593" s="70">
        <v>6.9444444444444434E-2</v>
      </c>
      <c r="D593">
        <v>5.2</v>
      </c>
      <c r="E593">
        <v>12.8</v>
      </c>
      <c r="F593">
        <v>0</v>
      </c>
      <c r="G593">
        <v>5.8</v>
      </c>
      <c r="H593">
        <v>0</v>
      </c>
      <c r="I593">
        <v>7.3</v>
      </c>
      <c r="J593" t="s">
        <v>154</v>
      </c>
      <c r="K593">
        <v>7.3</v>
      </c>
      <c r="L593" t="s">
        <v>154</v>
      </c>
      <c r="M593" s="70">
        <v>6.9212962962962962E-2</v>
      </c>
      <c r="N593">
        <v>13.3</v>
      </c>
      <c r="O593" t="s">
        <v>154</v>
      </c>
      <c r="P593" s="70">
        <v>6.6458333333333341E-2</v>
      </c>
      <c r="Q593">
        <v>4.5999999999999996</v>
      </c>
      <c r="R593" t="s">
        <v>158</v>
      </c>
      <c r="S593">
        <v>1.8</v>
      </c>
      <c r="T593">
        <v>38.200000000000003</v>
      </c>
      <c r="U593">
        <v>0</v>
      </c>
      <c r="V593">
        <v>81</v>
      </c>
      <c r="W593">
        <v>0</v>
      </c>
      <c r="X593">
        <v>0.53100000000000003</v>
      </c>
      <c r="Y593">
        <v>17.82</v>
      </c>
      <c r="Z593" s="11">
        <f t="shared" si="1563"/>
        <v>0</v>
      </c>
      <c r="AA593" s="11">
        <f t="shared" si="1564"/>
        <v>0</v>
      </c>
      <c r="AB593" s="53">
        <f t="shared" si="1565"/>
        <v>0.20835987826472716</v>
      </c>
      <c r="AC593" s="61" t="s">
        <v>204</v>
      </c>
    </row>
    <row r="594" spans="1:46">
      <c r="A594" s="11">
        <v>594</v>
      </c>
      <c r="B594" s="69">
        <v>44597</v>
      </c>
      <c r="C594" s="70">
        <v>7.6388888888888895E-2</v>
      </c>
      <c r="D594">
        <v>5.2</v>
      </c>
      <c r="E594">
        <v>12.8</v>
      </c>
      <c r="F594">
        <v>0</v>
      </c>
      <c r="G594">
        <v>5.7</v>
      </c>
      <c r="H594">
        <v>0</v>
      </c>
      <c r="I594">
        <v>6.9</v>
      </c>
      <c r="J594" t="s">
        <v>154</v>
      </c>
      <c r="K594">
        <v>7.6</v>
      </c>
      <c r="L594" t="s">
        <v>154</v>
      </c>
      <c r="M594" s="70">
        <v>7.105324074074075E-2</v>
      </c>
      <c r="N594">
        <v>11.2</v>
      </c>
      <c r="O594" t="s">
        <v>158</v>
      </c>
      <c r="P594" s="70">
        <v>7.211805555555556E-2</v>
      </c>
      <c r="Q594">
        <v>5.3</v>
      </c>
      <c r="R594" t="s">
        <v>154</v>
      </c>
      <c r="S594">
        <v>1.7</v>
      </c>
      <c r="T594">
        <v>37</v>
      </c>
      <c r="U594">
        <v>0</v>
      </c>
      <c r="V594">
        <v>72</v>
      </c>
      <c r="W594">
        <v>0</v>
      </c>
      <c r="X594">
        <v>0.53100000000000003</v>
      </c>
      <c r="Y594">
        <v>17.829999999999998</v>
      </c>
      <c r="Z594" s="11">
        <f t="shared" si="1563"/>
        <v>0</v>
      </c>
      <c r="AA594" s="11">
        <f t="shared" si="1564"/>
        <v>0</v>
      </c>
      <c r="AB594" s="53">
        <f t="shared" si="1565"/>
        <v>0.20835987826472716</v>
      </c>
      <c r="AC594" s="61" t="s">
        <v>204</v>
      </c>
    </row>
    <row r="595" spans="1:46">
      <c r="A595" s="11">
        <v>595</v>
      </c>
      <c r="B595" s="69">
        <v>44597</v>
      </c>
      <c r="C595" s="70">
        <v>8.3333333333333329E-2</v>
      </c>
      <c r="D595">
        <v>5.2</v>
      </c>
      <c r="E595">
        <v>12.8</v>
      </c>
      <c r="F595">
        <v>0</v>
      </c>
      <c r="G595">
        <v>5.6</v>
      </c>
      <c r="H595">
        <v>0</v>
      </c>
      <c r="I595">
        <v>6.3</v>
      </c>
      <c r="J595" t="s">
        <v>154</v>
      </c>
      <c r="K595">
        <v>7</v>
      </c>
      <c r="L595" t="s">
        <v>154</v>
      </c>
      <c r="M595" s="70">
        <v>7.662037037037038E-2</v>
      </c>
      <c r="N595">
        <v>10.5</v>
      </c>
      <c r="O595" t="s">
        <v>161</v>
      </c>
      <c r="P595" s="70">
        <v>7.8449074074074074E-2</v>
      </c>
      <c r="Q595">
        <v>7.5</v>
      </c>
      <c r="R595" t="s">
        <v>158</v>
      </c>
      <c r="S595">
        <v>1.5</v>
      </c>
      <c r="T595">
        <v>39.6</v>
      </c>
      <c r="U595">
        <v>0</v>
      </c>
      <c r="V595">
        <v>75</v>
      </c>
      <c r="W595">
        <v>0</v>
      </c>
      <c r="X595">
        <v>0.53100000000000003</v>
      </c>
      <c r="Y595">
        <v>17.84</v>
      </c>
      <c r="Z595" s="11">
        <f t="shared" si="1563"/>
        <v>0</v>
      </c>
      <c r="AA595" s="11">
        <f t="shared" si="1564"/>
        <v>0</v>
      </c>
      <c r="AB595" s="53">
        <f t="shared" si="1565"/>
        <v>0.20835987826472716</v>
      </c>
      <c r="AC595" s="61" t="s">
        <v>204</v>
      </c>
      <c r="AE595" s="11">
        <f t="shared" ref="AE595" si="1582">SUM(F595:F600)</f>
        <v>0</v>
      </c>
      <c r="AF595" s="11">
        <f t="shared" ref="AF595" si="1583">AVERAGE(AB595:AB600)</f>
        <v>0.20835987826472716</v>
      </c>
      <c r="AG595" s="11">
        <f t="shared" ref="AG595" si="1584">AVERAGE(G595:G600)</f>
        <v>5.3500000000000005</v>
      </c>
      <c r="AH595" s="11" t="e">
        <f t="shared" ref="AH595" si="1585">AVERAGE(AC595:AC600)</f>
        <v>#DIV/0!</v>
      </c>
      <c r="AI595" s="11">
        <f t="shared" ref="AI595" si="1586">AVERAGE(T595:T600)</f>
        <v>41.300000000000004</v>
      </c>
      <c r="AJ595" s="11">
        <f t="shared" ref="AJ595" si="1587">SUMIF(H595:H600,"&gt;0",H595:H600)</f>
        <v>0</v>
      </c>
      <c r="AK595" s="17">
        <f t="shared" ref="AK595" si="1588">SUM(AA595:AA600)/60</f>
        <v>0</v>
      </c>
      <c r="AL595" s="17">
        <f t="shared" ref="AL595" si="1589">SUM(V595:V600)</f>
        <v>465</v>
      </c>
      <c r="AM595" s="17">
        <f t="shared" ref="AM595" si="1590">AVERAGE(W595:W600)</f>
        <v>0</v>
      </c>
      <c r="AN595" s="11">
        <f t="shared" ref="AN595" si="1591">AVERAGE(I595:I600)</f>
        <v>5.9833333333333334</v>
      </c>
      <c r="AO595" s="11">
        <f t="shared" ref="AO595" si="1592">MAX(K595:K600)</f>
        <v>7</v>
      </c>
      <c r="AP595" s="13" t="str">
        <f t="shared" ref="AP595" ca="1" si="1593">INDIRECT(ADDRESS(MATCH(AO595,K595:K600,0)+A595-1,12))</f>
        <v>W</v>
      </c>
      <c r="AQ595" s="13">
        <f t="shared" ref="AQ595" ca="1" si="1594">INDIRECT(ADDRESS(MATCH(AO595,K595:K600,0)+A595-1,13))</f>
        <v>7.662037037037038E-2</v>
      </c>
      <c r="AR595" s="11">
        <f t="shared" ref="AR595" si="1595">MAX(N595:N600)</f>
        <v>11.5</v>
      </c>
      <c r="AS595" s="13" t="str">
        <f t="shared" ref="AS595" ca="1" si="1596">INDIRECT(ADDRESS(MATCH(AR595,N595:N600,0)+A595-1,15))</f>
        <v>W</v>
      </c>
      <c r="AT595" s="13">
        <f t="shared" ref="AT595" ca="1" si="1597">INDIRECT(ADDRESS(MATCH(AR595,N595:N600,0)+A595-1,16))</f>
        <v>8.4074074074074079E-2</v>
      </c>
    </row>
    <row r="596" spans="1:46">
      <c r="A596" s="11">
        <v>596</v>
      </c>
      <c r="B596" s="69">
        <v>44597</v>
      </c>
      <c r="C596" s="70">
        <v>9.0277777777777776E-2</v>
      </c>
      <c r="D596">
        <v>5.2</v>
      </c>
      <c r="E596">
        <v>12.8</v>
      </c>
      <c r="F596">
        <v>0</v>
      </c>
      <c r="G596">
        <v>5.5</v>
      </c>
      <c r="H596">
        <v>0</v>
      </c>
      <c r="I596">
        <v>5.9</v>
      </c>
      <c r="J596" t="s">
        <v>154</v>
      </c>
      <c r="K596">
        <v>6.6</v>
      </c>
      <c r="L596" t="s">
        <v>158</v>
      </c>
      <c r="M596" s="70">
        <v>8.7384259259259259E-2</v>
      </c>
      <c r="N596">
        <v>11.5</v>
      </c>
      <c r="O596" t="s">
        <v>154</v>
      </c>
      <c r="P596" s="70">
        <v>8.4074074074074079E-2</v>
      </c>
      <c r="Q596">
        <v>5.3</v>
      </c>
      <c r="R596" t="s">
        <v>158</v>
      </c>
      <c r="S596">
        <v>1.8</v>
      </c>
      <c r="T596">
        <v>41.9</v>
      </c>
      <c r="U596">
        <v>0</v>
      </c>
      <c r="V596">
        <v>75</v>
      </c>
      <c r="W596">
        <v>0</v>
      </c>
      <c r="X596">
        <v>0.53100000000000003</v>
      </c>
      <c r="Y596">
        <v>17.829999999999998</v>
      </c>
      <c r="Z596" s="11">
        <f t="shared" si="1563"/>
        <v>0</v>
      </c>
      <c r="AA596" s="11">
        <f t="shared" si="1564"/>
        <v>0</v>
      </c>
      <c r="AB596" s="53">
        <f t="shared" si="1565"/>
        <v>0.20835987826472716</v>
      </c>
      <c r="AC596" s="61" t="s">
        <v>204</v>
      </c>
    </row>
    <row r="597" spans="1:46">
      <c r="A597" s="11">
        <v>597</v>
      </c>
      <c r="B597" s="69">
        <v>44597</v>
      </c>
      <c r="C597" s="70">
        <v>9.7222222222222224E-2</v>
      </c>
      <c r="D597">
        <v>5.2</v>
      </c>
      <c r="E597">
        <v>12.8</v>
      </c>
      <c r="F597">
        <v>0</v>
      </c>
      <c r="G597">
        <v>5.4</v>
      </c>
      <c r="H597">
        <v>-1E-3</v>
      </c>
      <c r="I597">
        <v>5.9</v>
      </c>
      <c r="J597" t="s">
        <v>154</v>
      </c>
      <c r="K597">
        <v>5.9</v>
      </c>
      <c r="L597" t="s">
        <v>154</v>
      </c>
      <c r="M597" s="70">
        <v>9.7222222222222224E-2</v>
      </c>
      <c r="N597">
        <v>10.7</v>
      </c>
      <c r="O597" t="s">
        <v>154</v>
      </c>
      <c r="P597" s="70">
        <v>9.2789351851851845E-2</v>
      </c>
      <c r="Q597">
        <v>9.1</v>
      </c>
      <c r="R597" t="s">
        <v>154</v>
      </c>
      <c r="S597">
        <v>1.8</v>
      </c>
      <c r="T597">
        <v>41.2</v>
      </c>
      <c r="U597">
        <v>0</v>
      </c>
      <c r="V597">
        <v>90</v>
      </c>
      <c r="W597">
        <v>0</v>
      </c>
      <c r="X597">
        <v>0.53100000000000003</v>
      </c>
      <c r="Y597">
        <v>17.850000000000001</v>
      </c>
      <c r="Z597" s="11">
        <f t="shared" si="1563"/>
        <v>-0.60000000000000009</v>
      </c>
      <c r="AA597" s="11">
        <f t="shared" si="1564"/>
        <v>0</v>
      </c>
      <c r="AB597" s="53">
        <f t="shared" si="1565"/>
        <v>0.20835987826472716</v>
      </c>
      <c r="AC597" s="61" t="s">
        <v>204</v>
      </c>
    </row>
    <row r="598" spans="1:46">
      <c r="A598" s="11">
        <v>598</v>
      </c>
      <c r="B598" s="69">
        <v>44597</v>
      </c>
      <c r="C598" s="70">
        <v>0.10416666666666667</v>
      </c>
      <c r="D598">
        <v>5.0999999999999996</v>
      </c>
      <c r="E598">
        <v>12.8</v>
      </c>
      <c r="F598">
        <v>0</v>
      </c>
      <c r="G598">
        <v>5.3</v>
      </c>
      <c r="H598">
        <v>0</v>
      </c>
      <c r="I598">
        <v>6.3</v>
      </c>
      <c r="J598" t="s">
        <v>154</v>
      </c>
      <c r="K598">
        <v>6.7</v>
      </c>
      <c r="L598" t="s">
        <v>154</v>
      </c>
      <c r="M598" s="70">
        <v>0.10320601851851852</v>
      </c>
      <c r="N598">
        <v>10.7</v>
      </c>
      <c r="O598" t="s">
        <v>154</v>
      </c>
      <c r="P598" s="70">
        <v>9.734953703703704E-2</v>
      </c>
      <c r="Q598">
        <v>4.7</v>
      </c>
      <c r="R598" t="s">
        <v>158</v>
      </c>
      <c r="S598">
        <v>1.7</v>
      </c>
      <c r="T598">
        <v>41.9</v>
      </c>
      <c r="U598">
        <v>0</v>
      </c>
      <c r="V598">
        <v>71</v>
      </c>
      <c r="W598">
        <v>0</v>
      </c>
      <c r="X598">
        <v>0.53100000000000003</v>
      </c>
      <c r="Y598">
        <v>17.86</v>
      </c>
      <c r="Z598" s="11">
        <f t="shared" si="1563"/>
        <v>0</v>
      </c>
      <c r="AA598" s="11">
        <f t="shared" si="1564"/>
        <v>0</v>
      </c>
      <c r="AB598" s="53">
        <f t="shared" si="1565"/>
        <v>0.20835987826472716</v>
      </c>
      <c r="AC598" s="61" t="s">
        <v>204</v>
      </c>
    </row>
    <row r="599" spans="1:46">
      <c r="A599" s="11">
        <v>599</v>
      </c>
      <c r="B599" s="69">
        <v>44597</v>
      </c>
      <c r="C599" s="70">
        <v>0.1111111111111111</v>
      </c>
      <c r="D599">
        <v>5</v>
      </c>
      <c r="E599">
        <v>12.8</v>
      </c>
      <c r="F599">
        <v>0</v>
      </c>
      <c r="G599">
        <v>5.2</v>
      </c>
      <c r="H599">
        <v>-1E-3</v>
      </c>
      <c r="I599">
        <v>5.6</v>
      </c>
      <c r="J599" t="s">
        <v>154</v>
      </c>
      <c r="K599">
        <v>6.3</v>
      </c>
      <c r="L599" t="s">
        <v>154</v>
      </c>
      <c r="M599" s="70">
        <v>0.10417824074074074</v>
      </c>
      <c r="N599">
        <v>9.4</v>
      </c>
      <c r="O599" t="s">
        <v>154</v>
      </c>
      <c r="P599" s="70">
        <v>0.10603009259259259</v>
      </c>
      <c r="Q599">
        <v>5.7</v>
      </c>
      <c r="R599" t="s">
        <v>158</v>
      </c>
      <c r="S599">
        <v>1.4</v>
      </c>
      <c r="T599">
        <v>43.4</v>
      </c>
      <c r="U599">
        <v>0</v>
      </c>
      <c r="V599">
        <v>75</v>
      </c>
      <c r="W599">
        <v>0</v>
      </c>
      <c r="X599">
        <v>0.53100000000000003</v>
      </c>
      <c r="Y599">
        <v>17.86</v>
      </c>
      <c r="Z599" s="11">
        <f t="shared" si="1563"/>
        <v>-0.60000000000000009</v>
      </c>
      <c r="AA599" s="11">
        <f t="shared" si="1564"/>
        <v>0</v>
      </c>
      <c r="AB599" s="53">
        <f t="shared" si="1565"/>
        <v>0.20835987826472716</v>
      </c>
      <c r="AC599" s="61" t="s">
        <v>204</v>
      </c>
    </row>
    <row r="600" spans="1:46">
      <c r="A600" s="11">
        <v>600</v>
      </c>
      <c r="B600" s="69">
        <v>44597</v>
      </c>
      <c r="C600" s="70">
        <v>0.11805555555555557</v>
      </c>
      <c r="D600">
        <v>5</v>
      </c>
      <c r="E600">
        <v>12.8</v>
      </c>
      <c r="F600">
        <v>0</v>
      </c>
      <c r="G600">
        <v>5.0999999999999996</v>
      </c>
      <c r="H600">
        <v>0</v>
      </c>
      <c r="I600">
        <v>5.9</v>
      </c>
      <c r="J600" t="s">
        <v>161</v>
      </c>
      <c r="K600">
        <v>5.9</v>
      </c>
      <c r="L600" t="s">
        <v>161</v>
      </c>
      <c r="M600" s="70">
        <v>0.11803240740740741</v>
      </c>
      <c r="N600">
        <v>11.3</v>
      </c>
      <c r="O600" t="s">
        <v>161</v>
      </c>
      <c r="P600" s="70">
        <v>0.11692129629629629</v>
      </c>
      <c r="Q600">
        <v>5.6</v>
      </c>
      <c r="R600" t="s">
        <v>154</v>
      </c>
      <c r="S600">
        <v>1.6</v>
      </c>
      <c r="T600">
        <v>39.799999999999997</v>
      </c>
      <c r="U600">
        <v>1</v>
      </c>
      <c r="V600">
        <v>79</v>
      </c>
      <c r="W600">
        <v>0</v>
      </c>
      <c r="X600">
        <v>0.53100000000000003</v>
      </c>
      <c r="Y600">
        <v>17.87</v>
      </c>
      <c r="Z600" s="11">
        <f t="shared" si="1563"/>
        <v>0</v>
      </c>
      <c r="AA600" s="11">
        <f t="shared" si="1564"/>
        <v>0</v>
      </c>
      <c r="AB600" s="53">
        <f t="shared" si="1565"/>
        <v>0.20835987826472716</v>
      </c>
      <c r="AC600" s="61" t="s">
        <v>204</v>
      </c>
    </row>
    <row r="601" spans="1:46">
      <c r="A601" s="11">
        <v>601</v>
      </c>
      <c r="B601" s="69">
        <v>44597</v>
      </c>
      <c r="C601" s="70">
        <v>0.125</v>
      </c>
      <c r="D601">
        <v>4.9000000000000004</v>
      </c>
      <c r="E601">
        <v>12.8</v>
      </c>
      <c r="F601">
        <v>0</v>
      </c>
      <c r="G601">
        <v>5</v>
      </c>
      <c r="H601">
        <v>0</v>
      </c>
      <c r="I601">
        <v>5</v>
      </c>
      <c r="J601" t="s">
        <v>161</v>
      </c>
      <c r="K601">
        <v>5.9</v>
      </c>
      <c r="L601" t="s">
        <v>161</v>
      </c>
      <c r="M601" s="70">
        <v>0.11837962962962963</v>
      </c>
      <c r="N601">
        <v>9.5</v>
      </c>
      <c r="O601" t="s">
        <v>154</v>
      </c>
      <c r="P601" s="70">
        <v>0.12091435185185184</v>
      </c>
      <c r="Q601">
        <v>4.5999999999999996</v>
      </c>
      <c r="R601" t="s">
        <v>154</v>
      </c>
      <c r="S601">
        <v>1.4</v>
      </c>
      <c r="T601">
        <v>39.1</v>
      </c>
      <c r="U601">
        <v>0</v>
      </c>
      <c r="V601">
        <v>82</v>
      </c>
      <c r="W601">
        <v>0</v>
      </c>
      <c r="X601">
        <v>0.53100000000000003</v>
      </c>
      <c r="Y601">
        <v>17.87</v>
      </c>
      <c r="Z601" s="11">
        <f t="shared" si="1563"/>
        <v>0</v>
      </c>
      <c r="AA601" s="11">
        <f t="shared" si="1564"/>
        <v>0</v>
      </c>
      <c r="AB601" s="53">
        <f t="shared" si="1565"/>
        <v>0.20835987826472716</v>
      </c>
      <c r="AC601" s="61" t="s">
        <v>204</v>
      </c>
      <c r="AE601" s="11">
        <f t="shared" ref="AE601" si="1598">SUM(F601:F606)</f>
        <v>0</v>
      </c>
      <c r="AF601" s="11">
        <f t="shared" ref="AF601" si="1599">AVERAGE(AB601:AB606)</f>
        <v>0.20802194898165097</v>
      </c>
      <c r="AG601" s="11">
        <f t="shared" ref="AG601" si="1600">AVERAGE(G601:G606)</f>
        <v>4.7833333333333332</v>
      </c>
      <c r="AH601" s="11" t="e">
        <f t="shared" ref="AH601" si="1601">AVERAGE(AC601:AC606)</f>
        <v>#DIV/0!</v>
      </c>
      <c r="AI601" s="11">
        <f t="shared" ref="AI601" si="1602">AVERAGE(T601:T606)</f>
        <v>44.716666666666669</v>
      </c>
      <c r="AJ601" s="11">
        <f t="shared" ref="AJ601" si="1603">SUMIF(H601:H606,"&gt;0",H601:H606)</f>
        <v>0</v>
      </c>
      <c r="AK601" s="17">
        <f t="shared" ref="AK601" si="1604">SUM(AA601:AA606)/60</f>
        <v>0</v>
      </c>
      <c r="AL601" s="17">
        <f t="shared" ref="AL601" si="1605">SUM(V601:V606)</f>
        <v>495</v>
      </c>
      <c r="AM601" s="17">
        <f t="shared" ref="AM601" si="1606">AVERAGE(W601:W606)</f>
        <v>0</v>
      </c>
      <c r="AN601" s="11">
        <f t="shared" ref="AN601" si="1607">AVERAGE(I601:I606)</f>
        <v>4.7166666666666668</v>
      </c>
      <c r="AO601" s="11">
        <f t="shared" ref="AO601" si="1608">MAX(K601:K606)</f>
        <v>6.1</v>
      </c>
      <c r="AP601" s="13" t="str">
        <f t="shared" ref="AP601" ca="1" si="1609">INDIRECT(ADDRESS(MATCH(AO601,K601:K606,0)+A601-1,12))</f>
        <v>W</v>
      </c>
      <c r="AQ601" s="13">
        <f t="shared" ref="AQ601" ca="1" si="1610">INDIRECT(ADDRESS(MATCH(AO601,K601:K606,0)+A601-1,13))</f>
        <v>0.13521990740740741</v>
      </c>
      <c r="AR601" s="11">
        <f t="shared" ref="AR601" si="1611">MAX(N601:N606)</f>
        <v>11.1</v>
      </c>
      <c r="AS601" s="13" t="str">
        <f t="shared" ref="AS601" ca="1" si="1612">INDIRECT(ADDRESS(MATCH(AR601,N601:N606,0)+A601-1,15))</f>
        <v>WSW</v>
      </c>
      <c r="AT601" s="13">
        <f t="shared" ref="AT601" ca="1" si="1613">INDIRECT(ADDRESS(MATCH(AR601,N601:N606,0)+A601-1,16))</f>
        <v>0.13175925925925927</v>
      </c>
    </row>
    <row r="602" spans="1:46">
      <c r="A602" s="11">
        <v>602</v>
      </c>
      <c r="B602" s="69">
        <v>44597</v>
      </c>
      <c r="C602" s="70">
        <v>0.13194444444444445</v>
      </c>
      <c r="D602">
        <v>4.8</v>
      </c>
      <c r="E602">
        <v>12.8</v>
      </c>
      <c r="F602">
        <v>0</v>
      </c>
      <c r="G602">
        <v>5.0999999999999996</v>
      </c>
      <c r="H602">
        <v>0</v>
      </c>
      <c r="I602">
        <v>5.7</v>
      </c>
      <c r="J602" t="s">
        <v>154</v>
      </c>
      <c r="K602">
        <v>5.7</v>
      </c>
      <c r="L602" t="s">
        <v>154</v>
      </c>
      <c r="M602" s="70">
        <v>0.13194444444444445</v>
      </c>
      <c r="N602">
        <v>11.1</v>
      </c>
      <c r="O602" t="s">
        <v>161</v>
      </c>
      <c r="P602" s="70">
        <v>0.13175925925925927</v>
      </c>
      <c r="Q602">
        <v>6.3</v>
      </c>
      <c r="R602" t="s">
        <v>161</v>
      </c>
      <c r="S602">
        <v>1.5</v>
      </c>
      <c r="T602">
        <v>37.799999999999997</v>
      </c>
      <c r="U602">
        <v>1</v>
      </c>
      <c r="V602">
        <v>88</v>
      </c>
      <c r="W602">
        <v>0</v>
      </c>
      <c r="X602">
        <v>0.53100000000000003</v>
      </c>
      <c r="Y602">
        <v>17.86</v>
      </c>
      <c r="Z602" s="11">
        <f t="shared" si="1563"/>
        <v>0</v>
      </c>
      <c r="AA602" s="11">
        <f t="shared" si="1564"/>
        <v>0</v>
      </c>
      <c r="AB602" s="53">
        <f t="shared" si="1565"/>
        <v>0.20835987826472716</v>
      </c>
      <c r="AC602" s="61" t="s">
        <v>204</v>
      </c>
    </row>
    <row r="603" spans="1:46">
      <c r="A603" s="11">
        <v>603</v>
      </c>
      <c r="B603" s="69">
        <v>44597</v>
      </c>
      <c r="C603" s="70">
        <v>0.1388888888888889</v>
      </c>
      <c r="D603">
        <v>4.8</v>
      </c>
      <c r="E603">
        <v>12.8</v>
      </c>
      <c r="F603">
        <v>0</v>
      </c>
      <c r="G603">
        <v>5</v>
      </c>
      <c r="H603">
        <v>0</v>
      </c>
      <c r="I603">
        <v>5.4</v>
      </c>
      <c r="J603" t="s">
        <v>154</v>
      </c>
      <c r="K603">
        <v>6.1</v>
      </c>
      <c r="L603" t="s">
        <v>154</v>
      </c>
      <c r="M603" s="70">
        <v>0.13521990740740741</v>
      </c>
      <c r="N603">
        <v>10.1</v>
      </c>
      <c r="O603" t="s">
        <v>161</v>
      </c>
      <c r="P603" s="70">
        <v>0.13466435185185185</v>
      </c>
      <c r="Q603">
        <v>6</v>
      </c>
      <c r="R603" t="s">
        <v>161</v>
      </c>
      <c r="S603">
        <v>1.4</v>
      </c>
      <c r="T603">
        <v>40.799999999999997</v>
      </c>
      <c r="U603">
        <v>0</v>
      </c>
      <c r="V603">
        <v>92</v>
      </c>
      <c r="W603">
        <v>0</v>
      </c>
      <c r="X603">
        <v>0.53</v>
      </c>
      <c r="Y603">
        <v>17.88</v>
      </c>
      <c r="Z603" s="11">
        <f t="shared" si="1563"/>
        <v>0</v>
      </c>
      <c r="AA603" s="11">
        <f t="shared" si="1564"/>
        <v>0</v>
      </c>
      <c r="AB603" s="53">
        <f t="shared" si="1565"/>
        <v>0.20785298434011287</v>
      </c>
      <c r="AC603" s="61" t="s">
        <v>204</v>
      </c>
    </row>
    <row r="604" spans="1:46">
      <c r="A604" s="11">
        <v>604</v>
      </c>
      <c r="B604" s="69">
        <v>44597</v>
      </c>
      <c r="C604" s="70">
        <v>0.14583333333333334</v>
      </c>
      <c r="D604">
        <v>4.8</v>
      </c>
      <c r="E604">
        <v>12.8</v>
      </c>
      <c r="F604">
        <v>0</v>
      </c>
      <c r="G604">
        <v>4.9000000000000004</v>
      </c>
      <c r="H604">
        <v>0</v>
      </c>
      <c r="I604">
        <v>5.6</v>
      </c>
      <c r="J604" t="s">
        <v>154</v>
      </c>
      <c r="K604">
        <v>6</v>
      </c>
      <c r="L604" t="s">
        <v>154</v>
      </c>
      <c r="M604" s="70">
        <v>0.14425925925925925</v>
      </c>
      <c r="N604">
        <v>9.8000000000000007</v>
      </c>
      <c r="O604" t="s">
        <v>161</v>
      </c>
      <c r="P604" s="70">
        <v>0.14149305555555555</v>
      </c>
      <c r="Q604">
        <v>4</v>
      </c>
      <c r="R604" t="s">
        <v>154</v>
      </c>
      <c r="S604">
        <v>1.7</v>
      </c>
      <c r="T604">
        <v>41</v>
      </c>
      <c r="U604">
        <v>1</v>
      </c>
      <c r="V604">
        <v>78</v>
      </c>
      <c r="W604">
        <v>0</v>
      </c>
      <c r="X604">
        <v>0.53</v>
      </c>
      <c r="Y604">
        <v>17.91</v>
      </c>
      <c r="Z604" s="11">
        <f t="shared" si="1563"/>
        <v>0</v>
      </c>
      <c r="AA604" s="11">
        <f t="shared" si="1564"/>
        <v>0</v>
      </c>
      <c r="AB604" s="53">
        <f t="shared" si="1565"/>
        <v>0.20785298434011287</v>
      </c>
      <c r="AC604" s="61" t="s">
        <v>204</v>
      </c>
    </row>
    <row r="605" spans="1:46">
      <c r="A605" s="11">
        <v>605</v>
      </c>
      <c r="B605" s="69">
        <v>44597</v>
      </c>
      <c r="C605" s="70">
        <v>0.15277777777777776</v>
      </c>
      <c r="D605">
        <v>4.7</v>
      </c>
      <c r="E605">
        <v>12.8</v>
      </c>
      <c r="F605">
        <v>0</v>
      </c>
      <c r="G605">
        <v>4.5</v>
      </c>
      <c r="H605">
        <v>-2E-3</v>
      </c>
      <c r="I605">
        <v>3.7</v>
      </c>
      <c r="J605" t="s">
        <v>158</v>
      </c>
      <c r="K605">
        <v>5.6</v>
      </c>
      <c r="L605" t="s">
        <v>154</v>
      </c>
      <c r="M605" s="70">
        <v>0.14584490740740741</v>
      </c>
      <c r="N605">
        <v>6.4</v>
      </c>
      <c r="O605" t="s">
        <v>154</v>
      </c>
      <c r="P605" s="70">
        <v>0.14690972222222223</v>
      </c>
      <c r="Q605">
        <v>2.8</v>
      </c>
      <c r="R605" t="s">
        <v>158</v>
      </c>
      <c r="S605">
        <v>1.1000000000000001</v>
      </c>
      <c r="T605">
        <v>55</v>
      </c>
      <c r="U605">
        <v>0</v>
      </c>
      <c r="V605">
        <v>69</v>
      </c>
      <c r="W605">
        <v>0</v>
      </c>
      <c r="X605">
        <v>0.53</v>
      </c>
      <c r="Y605">
        <v>17.91</v>
      </c>
      <c r="Z605" s="11">
        <f t="shared" si="1563"/>
        <v>-1.2000000000000002</v>
      </c>
      <c r="AA605" s="11">
        <f t="shared" si="1564"/>
        <v>0</v>
      </c>
      <c r="AB605" s="53">
        <f t="shared" si="1565"/>
        <v>0.20785298434011287</v>
      </c>
      <c r="AC605" s="61" t="s">
        <v>204</v>
      </c>
    </row>
    <row r="606" spans="1:46">
      <c r="A606" s="11">
        <v>606</v>
      </c>
      <c r="B606" s="69">
        <v>44597</v>
      </c>
      <c r="C606" s="70">
        <v>0.15972222222222224</v>
      </c>
      <c r="D606">
        <v>4.5999999999999996</v>
      </c>
      <c r="E606">
        <v>12.8</v>
      </c>
      <c r="F606">
        <v>0</v>
      </c>
      <c r="G606">
        <v>4.2</v>
      </c>
      <c r="H606">
        <v>-1E-3</v>
      </c>
      <c r="I606">
        <v>2.9</v>
      </c>
      <c r="J606" t="s">
        <v>158</v>
      </c>
      <c r="K606">
        <v>3.7</v>
      </c>
      <c r="L606" t="s">
        <v>158</v>
      </c>
      <c r="M606" s="70">
        <v>0.15278935185185186</v>
      </c>
      <c r="N606">
        <v>5.3</v>
      </c>
      <c r="O606" t="s">
        <v>158</v>
      </c>
      <c r="P606" s="70">
        <v>0.15766203703703704</v>
      </c>
      <c r="Q606">
        <v>2.2999999999999998</v>
      </c>
      <c r="R606" t="s">
        <v>155</v>
      </c>
      <c r="S606">
        <v>0.8</v>
      </c>
      <c r="T606">
        <v>54.6</v>
      </c>
      <c r="U606">
        <v>0</v>
      </c>
      <c r="V606">
        <v>86</v>
      </c>
      <c r="W606">
        <v>0</v>
      </c>
      <c r="X606">
        <v>0.53</v>
      </c>
      <c r="Y606">
        <v>17.920000000000002</v>
      </c>
      <c r="Z606" s="11">
        <f t="shared" si="1563"/>
        <v>-0.60000000000000009</v>
      </c>
      <c r="AA606" s="11">
        <f t="shared" si="1564"/>
        <v>0</v>
      </c>
      <c r="AB606" s="53">
        <f t="shared" si="1565"/>
        <v>0.20785298434011287</v>
      </c>
      <c r="AC606" s="61" t="s">
        <v>204</v>
      </c>
    </row>
    <row r="607" spans="1:46">
      <c r="A607" s="11">
        <v>607</v>
      </c>
      <c r="B607" s="69">
        <v>44597</v>
      </c>
      <c r="C607" s="70">
        <v>0.16666666666666666</v>
      </c>
      <c r="D607">
        <v>4.4000000000000004</v>
      </c>
      <c r="E607">
        <v>12.8</v>
      </c>
      <c r="F607">
        <v>0</v>
      </c>
      <c r="G607">
        <v>3.9</v>
      </c>
      <c r="H607">
        <v>-1E-3</v>
      </c>
      <c r="I607">
        <v>4</v>
      </c>
      <c r="J607" t="s">
        <v>155</v>
      </c>
      <c r="K607">
        <v>4</v>
      </c>
      <c r="L607" t="s">
        <v>155</v>
      </c>
      <c r="M607" s="70">
        <v>0.16666666666666666</v>
      </c>
      <c r="N607">
        <v>6.5</v>
      </c>
      <c r="O607" t="s">
        <v>155</v>
      </c>
      <c r="P607" s="70">
        <v>0.16284722222222223</v>
      </c>
      <c r="Q607">
        <v>5.2</v>
      </c>
      <c r="R607" t="s">
        <v>155</v>
      </c>
      <c r="S607">
        <v>1.2</v>
      </c>
      <c r="T607">
        <v>56.7</v>
      </c>
      <c r="U607">
        <v>0</v>
      </c>
      <c r="V607">
        <v>68</v>
      </c>
      <c r="W607">
        <v>0</v>
      </c>
      <c r="X607">
        <v>0.53</v>
      </c>
      <c r="Y607">
        <v>17.920000000000002</v>
      </c>
      <c r="Z607" s="11">
        <f t="shared" si="1563"/>
        <v>-0.60000000000000009</v>
      </c>
      <c r="AA607" s="11">
        <f t="shared" si="1564"/>
        <v>0</v>
      </c>
      <c r="AB607" s="53">
        <f t="shared" si="1565"/>
        <v>0.20785298434011287</v>
      </c>
      <c r="AC607" s="61" t="s">
        <v>204</v>
      </c>
      <c r="AE607" s="11">
        <f t="shared" ref="AE607" si="1614">SUM(F607:F612)</f>
        <v>0</v>
      </c>
      <c r="AF607" s="11">
        <f t="shared" ref="AF607" si="1615">AVERAGE(AB607:AB612)</f>
        <v>0.20802194898165097</v>
      </c>
      <c r="AG607" s="11">
        <f t="shared" ref="AG607" si="1616">AVERAGE(G607:G612)</f>
        <v>3.8333333333333335</v>
      </c>
      <c r="AH607" s="11" t="e">
        <f t="shared" ref="AH607" si="1617">AVERAGE(AC607:AC612)</f>
        <v>#DIV/0!</v>
      </c>
      <c r="AI607" s="11">
        <f t="shared" ref="AI607" si="1618">AVERAGE(T607:T612)</f>
        <v>54.733333333333327</v>
      </c>
      <c r="AJ607" s="11">
        <f t="shared" ref="AJ607" si="1619">SUMIF(H607:H612,"&gt;0",H607:H612)</f>
        <v>0</v>
      </c>
      <c r="AK607" s="17">
        <f t="shared" ref="AK607" si="1620">SUM(AA607:AA612)/60</f>
        <v>0</v>
      </c>
      <c r="AL607" s="17">
        <f t="shared" ref="AL607" si="1621">SUM(V607:V612)</f>
        <v>476</v>
      </c>
      <c r="AM607" s="17">
        <f t="shared" ref="AM607" si="1622">AVERAGE(W607:W612)</f>
        <v>0</v>
      </c>
      <c r="AN607" s="11">
        <f t="shared" ref="AN607" si="1623">AVERAGE(I607:I612)</f>
        <v>4.6499999999999995</v>
      </c>
      <c r="AO607" s="11">
        <f t="shared" ref="AO607" si="1624">MAX(K607:K612)</f>
        <v>5.7</v>
      </c>
      <c r="AP607" s="13" t="str">
        <f t="shared" ref="AP607" ca="1" si="1625">INDIRECT(ADDRESS(MATCH(AO607,K607:K612,0)+A607-1,12))</f>
        <v>WNW</v>
      </c>
      <c r="AQ607" s="13">
        <f t="shared" ref="AQ607" ca="1" si="1626">INDIRECT(ADDRESS(MATCH(AO607,K607:K612,0)+A607-1,13))</f>
        <v>0.20129629629629631</v>
      </c>
      <c r="AR607" s="11">
        <f t="shared" ref="AR607" si="1627">MAX(N607:N612)</f>
        <v>9</v>
      </c>
      <c r="AS607" s="13" t="str">
        <f t="shared" ref="AS607" ca="1" si="1628">INDIRECT(ADDRESS(MATCH(AR607,N607:N612,0)+A607-1,15))</f>
        <v>WNW</v>
      </c>
      <c r="AT607" s="13">
        <f t="shared" ref="AT607" ca="1" si="1629">INDIRECT(ADDRESS(MATCH(AR607,N607:N612,0)+A607-1,16))</f>
        <v>0.18797453703703704</v>
      </c>
    </row>
    <row r="608" spans="1:46">
      <c r="A608" s="11">
        <v>608</v>
      </c>
      <c r="B608" s="69">
        <v>44597</v>
      </c>
      <c r="C608" s="70">
        <v>0.17361111111111113</v>
      </c>
      <c r="D608">
        <v>4.2</v>
      </c>
      <c r="E608">
        <v>12.8</v>
      </c>
      <c r="F608">
        <v>0</v>
      </c>
      <c r="G608">
        <v>3.7</v>
      </c>
      <c r="H608">
        <v>0</v>
      </c>
      <c r="I608">
        <v>4.4000000000000004</v>
      </c>
      <c r="J608" t="s">
        <v>158</v>
      </c>
      <c r="K608">
        <v>4.7</v>
      </c>
      <c r="L608" t="s">
        <v>155</v>
      </c>
      <c r="M608" s="70">
        <v>0.16930555555555557</v>
      </c>
      <c r="N608">
        <v>8.4</v>
      </c>
      <c r="O608" t="s">
        <v>155</v>
      </c>
      <c r="P608" s="70">
        <v>0.16822916666666665</v>
      </c>
      <c r="Q608">
        <v>2.9</v>
      </c>
      <c r="R608" t="s">
        <v>158</v>
      </c>
      <c r="S608">
        <v>1.4</v>
      </c>
      <c r="T608">
        <v>53</v>
      </c>
      <c r="U608">
        <v>0</v>
      </c>
      <c r="V608">
        <v>79</v>
      </c>
      <c r="W608">
        <v>0</v>
      </c>
      <c r="X608">
        <v>0.53</v>
      </c>
      <c r="Y608">
        <v>17.91</v>
      </c>
      <c r="Z608" s="11">
        <f t="shared" si="1563"/>
        <v>0</v>
      </c>
      <c r="AA608" s="11">
        <f t="shared" si="1564"/>
        <v>0</v>
      </c>
      <c r="AB608" s="53">
        <f t="shared" si="1565"/>
        <v>0.20785298434011287</v>
      </c>
      <c r="AC608" s="61" t="s">
        <v>204</v>
      </c>
    </row>
    <row r="609" spans="1:46">
      <c r="A609" s="11">
        <v>609</v>
      </c>
      <c r="B609" s="69">
        <v>44597</v>
      </c>
      <c r="C609" s="70">
        <v>0.18055555555555555</v>
      </c>
      <c r="D609">
        <v>4</v>
      </c>
      <c r="E609">
        <v>12.7</v>
      </c>
      <c r="F609">
        <v>0</v>
      </c>
      <c r="G609">
        <v>3.8</v>
      </c>
      <c r="H609">
        <v>0</v>
      </c>
      <c r="I609">
        <v>4.4000000000000004</v>
      </c>
      <c r="J609" t="s">
        <v>158</v>
      </c>
      <c r="K609">
        <v>4.4000000000000004</v>
      </c>
      <c r="L609" t="s">
        <v>158</v>
      </c>
      <c r="M609" s="70">
        <v>0.17424768518518519</v>
      </c>
      <c r="N609">
        <v>8</v>
      </c>
      <c r="O609" t="s">
        <v>154</v>
      </c>
      <c r="P609" s="70">
        <v>0.18005787037037035</v>
      </c>
      <c r="Q609">
        <v>6.2</v>
      </c>
      <c r="R609" t="s">
        <v>158</v>
      </c>
      <c r="S609">
        <v>1.3</v>
      </c>
      <c r="T609">
        <v>54.3</v>
      </c>
      <c r="U609">
        <v>0</v>
      </c>
      <c r="V609">
        <v>79</v>
      </c>
      <c r="W609">
        <v>0</v>
      </c>
      <c r="X609">
        <v>0.53</v>
      </c>
      <c r="Y609">
        <v>17.940000000000001</v>
      </c>
      <c r="Z609" s="11">
        <f t="shared" si="1563"/>
        <v>0</v>
      </c>
      <c r="AA609" s="11">
        <f t="shared" si="1564"/>
        <v>0</v>
      </c>
      <c r="AB609" s="53">
        <f t="shared" si="1565"/>
        <v>0.20785298434011287</v>
      </c>
      <c r="AC609" s="61" t="s">
        <v>204</v>
      </c>
    </row>
    <row r="610" spans="1:46">
      <c r="A610" s="11">
        <v>610</v>
      </c>
      <c r="B610" s="69">
        <v>44597</v>
      </c>
      <c r="C610" s="70">
        <v>0.1875</v>
      </c>
      <c r="D610">
        <v>3.9</v>
      </c>
      <c r="E610">
        <v>12.7</v>
      </c>
      <c r="F610">
        <v>0</v>
      </c>
      <c r="G610">
        <v>3.9</v>
      </c>
      <c r="H610">
        <v>0</v>
      </c>
      <c r="I610">
        <v>4.5999999999999996</v>
      </c>
      <c r="J610" t="s">
        <v>158</v>
      </c>
      <c r="K610">
        <v>4.8</v>
      </c>
      <c r="L610" t="s">
        <v>158</v>
      </c>
      <c r="M610" s="70">
        <v>0.18605324074074073</v>
      </c>
      <c r="N610">
        <v>7.7</v>
      </c>
      <c r="O610" t="s">
        <v>158</v>
      </c>
      <c r="P610" s="70">
        <v>0.18059027777777778</v>
      </c>
      <c r="Q610">
        <v>5.0999999999999996</v>
      </c>
      <c r="R610" t="s">
        <v>158</v>
      </c>
      <c r="S610">
        <v>1</v>
      </c>
      <c r="T610">
        <v>55.4</v>
      </c>
      <c r="U610">
        <v>0</v>
      </c>
      <c r="V610">
        <v>82</v>
      </c>
      <c r="W610">
        <v>0</v>
      </c>
      <c r="X610">
        <v>0.53</v>
      </c>
      <c r="Y610">
        <v>17.95</v>
      </c>
      <c r="Z610" s="11">
        <f t="shared" si="1563"/>
        <v>0</v>
      </c>
      <c r="AA610" s="11">
        <f t="shared" si="1564"/>
        <v>0</v>
      </c>
      <c r="AB610" s="53">
        <f t="shared" si="1565"/>
        <v>0.20785298434011287</v>
      </c>
      <c r="AC610" s="61" t="s">
        <v>204</v>
      </c>
    </row>
    <row r="611" spans="1:46">
      <c r="A611" s="11">
        <v>611</v>
      </c>
      <c r="B611" s="69">
        <v>44597</v>
      </c>
      <c r="C611" s="70">
        <v>0.19444444444444445</v>
      </c>
      <c r="D611">
        <v>3.8</v>
      </c>
      <c r="E611">
        <v>12.7</v>
      </c>
      <c r="F611">
        <v>0</v>
      </c>
      <c r="G611">
        <v>3.9</v>
      </c>
      <c r="H611">
        <v>0</v>
      </c>
      <c r="I611">
        <v>4.8</v>
      </c>
      <c r="J611" t="s">
        <v>158</v>
      </c>
      <c r="K611">
        <v>5</v>
      </c>
      <c r="L611" t="s">
        <v>158</v>
      </c>
      <c r="M611" s="70">
        <v>0.19037037037037038</v>
      </c>
      <c r="N611">
        <v>9</v>
      </c>
      <c r="O611" t="s">
        <v>158</v>
      </c>
      <c r="P611" s="70">
        <v>0.18797453703703704</v>
      </c>
      <c r="Q611">
        <v>4.4000000000000004</v>
      </c>
      <c r="R611" t="s">
        <v>158</v>
      </c>
      <c r="S611">
        <v>1.2</v>
      </c>
      <c r="T611">
        <v>54.6</v>
      </c>
      <c r="U611">
        <v>0</v>
      </c>
      <c r="V611">
        <v>72</v>
      </c>
      <c r="W611">
        <v>0</v>
      </c>
      <c r="X611">
        <v>0.53100000000000003</v>
      </c>
      <c r="Y611">
        <v>17.93</v>
      </c>
      <c r="Z611" s="11">
        <f t="shared" si="1563"/>
        <v>0</v>
      </c>
      <c r="AA611" s="11">
        <f t="shared" si="1564"/>
        <v>0</v>
      </c>
      <c r="AB611" s="53">
        <f t="shared" si="1565"/>
        <v>0.20835987826472716</v>
      </c>
      <c r="AC611" s="61" t="s">
        <v>204</v>
      </c>
    </row>
    <row r="612" spans="1:46">
      <c r="A612" s="11">
        <v>612</v>
      </c>
      <c r="B612" s="69">
        <v>44597</v>
      </c>
      <c r="C612" s="70">
        <v>0.20138888888888887</v>
      </c>
      <c r="D612">
        <v>3.8</v>
      </c>
      <c r="E612">
        <v>12.7</v>
      </c>
      <c r="F612">
        <v>0</v>
      </c>
      <c r="G612">
        <v>3.8</v>
      </c>
      <c r="H612">
        <v>0</v>
      </c>
      <c r="I612">
        <v>5.7</v>
      </c>
      <c r="J612" t="s">
        <v>158</v>
      </c>
      <c r="K612">
        <v>5.7</v>
      </c>
      <c r="L612" t="s">
        <v>158</v>
      </c>
      <c r="M612" s="70">
        <v>0.20129629629629631</v>
      </c>
      <c r="N612">
        <v>9</v>
      </c>
      <c r="O612" t="s">
        <v>158</v>
      </c>
      <c r="P612" s="70">
        <v>0.19674768518518518</v>
      </c>
      <c r="Q612">
        <v>4.8</v>
      </c>
      <c r="R612" t="s">
        <v>158</v>
      </c>
      <c r="S612">
        <v>1.1000000000000001</v>
      </c>
      <c r="T612">
        <v>54.4</v>
      </c>
      <c r="U612">
        <v>0</v>
      </c>
      <c r="V612">
        <v>96</v>
      </c>
      <c r="W612">
        <v>0</v>
      </c>
      <c r="X612">
        <v>0.53100000000000003</v>
      </c>
      <c r="Y612">
        <v>17.93</v>
      </c>
      <c r="Z612" s="11">
        <f t="shared" si="1563"/>
        <v>0</v>
      </c>
      <c r="AA612" s="11">
        <f t="shared" si="1564"/>
        <v>0</v>
      </c>
      <c r="AB612" s="53">
        <f t="shared" si="1565"/>
        <v>0.20835987826472716</v>
      </c>
      <c r="AC612" s="61" t="s">
        <v>204</v>
      </c>
    </row>
    <row r="613" spans="1:46">
      <c r="A613" s="11">
        <v>613</v>
      </c>
      <c r="B613" s="69">
        <v>44597</v>
      </c>
      <c r="C613" s="70">
        <v>0.20833333333333334</v>
      </c>
      <c r="D613">
        <v>3.8</v>
      </c>
      <c r="E613">
        <v>12.7</v>
      </c>
      <c r="F613">
        <v>0</v>
      </c>
      <c r="G613">
        <v>3.8</v>
      </c>
      <c r="H613">
        <v>0</v>
      </c>
      <c r="I613">
        <v>6.1</v>
      </c>
      <c r="J613" t="s">
        <v>158</v>
      </c>
      <c r="K613">
        <v>6.1</v>
      </c>
      <c r="L613" t="s">
        <v>158</v>
      </c>
      <c r="M613" s="70">
        <v>0.20833333333333334</v>
      </c>
      <c r="N613">
        <v>9.8000000000000007</v>
      </c>
      <c r="O613" t="s">
        <v>158</v>
      </c>
      <c r="P613" s="70">
        <v>0.20516203703703703</v>
      </c>
      <c r="Q613">
        <v>6.1</v>
      </c>
      <c r="R613" t="s">
        <v>154</v>
      </c>
      <c r="S613">
        <v>1.3</v>
      </c>
      <c r="T613">
        <v>56.8</v>
      </c>
      <c r="U613">
        <v>0</v>
      </c>
      <c r="V613">
        <v>88</v>
      </c>
      <c r="W613">
        <v>0</v>
      </c>
      <c r="X613">
        <v>0.53100000000000003</v>
      </c>
      <c r="Y613">
        <v>17.95</v>
      </c>
      <c r="Z613" s="11">
        <f t="shared" si="1563"/>
        <v>0</v>
      </c>
      <c r="AA613" s="11">
        <f t="shared" si="1564"/>
        <v>0</v>
      </c>
      <c r="AB613" s="53">
        <f t="shared" si="1565"/>
        <v>0.20835987826472716</v>
      </c>
      <c r="AC613" s="61" t="s">
        <v>204</v>
      </c>
      <c r="AE613" s="11">
        <f t="shared" ref="AE613" si="1630">SUM(F613:F618)</f>
        <v>0</v>
      </c>
      <c r="AF613" s="11">
        <f t="shared" ref="AF613" si="1631">AVERAGE(AB613:AB618)</f>
        <v>0.20835987826472716</v>
      </c>
      <c r="AG613" s="11">
        <f t="shared" ref="AG613" si="1632">AVERAGE(G613:G618)</f>
        <v>3.1833333333333336</v>
      </c>
      <c r="AH613" s="11" t="e">
        <f t="shared" ref="AH613" si="1633">AVERAGE(AC613:AC618)</f>
        <v>#DIV/0!</v>
      </c>
      <c r="AI613" s="11">
        <f t="shared" ref="AI613" si="1634">AVERAGE(T613:T618)</f>
        <v>62.050000000000011</v>
      </c>
      <c r="AJ613" s="11">
        <f t="shared" ref="AJ613" si="1635">SUMIF(H613:H618,"&gt;0",H613:H618)</f>
        <v>0</v>
      </c>
      <c r="AK613" s="17">
        <f t="shared" ref="AK613" si="1636">SUM(AA613:AA618)/60</f>
        <v>0</v>
      </c>
      <c r="AL613" s="17">
        <f t="shared" ref="AL613" si="1637">SUM(V613:V618)</f>
        <v>442</v>
      </c>
      <c r="AM613" s="17">
        <f t="shared" ref="AM613" si="1638">AVERAGE(W613:W618)</f>
        <v>0</v>
      </c>
      <c r="AN613" s="11">
        <f t="shared" ref="AN613" si="1639">AVERAGE(I613:I618)</f>
        <v>5.833333333333333</v>
      </c>
      <c r="AO613" s="11">
        <f t="shared" ref="AO613" si="1640">MAX(K613:K618)</f>
        <v>6.7</v>
      </c>
      <c r="AP613" s="13" t="str">
        <f t="shared" ref="AP613" ca="1" si="1641">INDIRECT(ADDRESS(MATCH(AO613,K613:K618,0)+A613-1,12))</f>
        <v>WNW</v>
      </c>
      <c r="AQ613" s="13">
        <f t="shared" ref="AQ613" ca="1" si="1642">INDIRECT(ADDRESS(MATCH(AO613,K613:K618,0)+A613-1,13))</f>
        <v>0.21118055555555557</v>
      </c>
      <c r="AR613" s="11">
        <f t="shared" ref="AR613" si="1643">MAX(N613:N618)</f>
        <v>11.2</v>
      </c>
      <c r="AS613" s="13" t="str">
        <f t="shared" ref="AS613" ca="1" si="1644">INDIRECT(ADDRESS(MATCH(AR613,N613:N618,0)+A613-1,15))</f>
        <v>W</v>
      </c>
      <c r="AT613" s="13">
        <f t="shared" ref="AT613" ca="1" si="1645">INDIRECT(ADDRESS(MATCH(AR613,N613:N618,0)+A613-1,16))</f>
        <v>0.21840277777777775</v>
      </c>
    </row>
    <row r="614" spans="1:46">
      <c r="A614" s="11">
        <v>614</v>
      </c>
      <c r="B614" s="69">
        <v>44597</v>
      </c>
      <c r="C614" s="70">
        <v>0.21527777777777779</v>
      </c>
      <c r="D614">
        <v>3.8</v>
      </c>
      <c r="E614">
        <v>12.7</v>
      </c>
      <c r="F614">
        <v>0</v>
      </c>
      <c r="G614">
        <v>3.6</v>
      </c>
      <c r="H614">
        <v>0</v>
      </c>
      <c r="I614">
        <v>6.2</v>
      </c>
      <c r="J614" t="s">
        <v>158</v>
      </c>
      <c r="K614">
        <v>6.7</v>
      </c>
      <c r="L614" t="s">
        <v>158</v>
      </c>
      <c r="M614" s="70">
        <v>0.21118055555555557</v>
      </c>
      <c r="N614">
        <v>11</v>
      </c>
      <c r="O614" t="s">
        <v>154</v>
      </c>
      <c r="P614" s="70">
        <v>0.21015046296296294</v>
      </c>
      <c r="Q614">
        <v>5.6</v>
      </c>
      <c r="R614" t="s">
        <v>158</v>
      </c>
      <c r="S614">
        <v>1.7</v>
      </c>
      <c r="T614">
        <v>61.5</v>
      </c>
      <c r="U614">
        <v>0</v>
      </c>
      <c r="V614">
        <v>72</v>
      </c>
      <c r="W614">
        <v>0</v>
      </c>
      <c r="X614">
        <v>0.53100000000000003</v>
      </c>
      <c r="Y614">
        <v>17.97</v>
      </c>
      <c r="Z614" s="11">
        <f t="shared" si="1563"/>
        <v>0</v>
      </c>
      <c r="AA614" s="11">
        <f t="shared" si="1564"/>
        <v>0</v>
      </c>
      <c r="AB614" s="53">
        <f t="shared" si="1565"/>
        <v>0.20835987826472716</v>
      </c>
      <c r="AC614" s="61" t="s">
        <v>204</v>
      </c>
    </row>
    <row r="615" spans="1:46">
      <c r="A615" s="11">
        <v>615</v>
      </c>
      <c r="B615" s="69">
        <v>44597</v>
      </c>
      <c r="C615" s="70">
        <v>0.22222222222222221</v>
      </c>
      <c r="D615">
        <v>3.7</v>
      </c>
      <c r="E615">
        <v>12.7</v>
      </c>
      <c r="F615">
        <v>0</v>
      </c>
      <c r="G615">
        <v>3.3</v>
      </c>
      <c r="H615">
        <v>-1E-3</v>
      </c>
      <c r="I615">
        <v>6.1</v>
      </c>
      <c r="J615" t="s">
        <v>154</v>
      </c>
      <c r="K615">
        <v>6.3</v>
      </c>
      <c r="L615" t="s">
        <v>158</v>
      </c>
      <c r="M615" s="70">
        <v>0.21546296296296297</v>
      </c>
      <c r="N615">
        <v>11.2</v>
      </c>
      <c r="O615" t="s">
        <v>154</v>
      </c>
      <c r="P615" s="70">
        <v>0.21840277777777775</v>
      </c>
      <c r="Q615">
        <v>5</v>
      </c>
      <c r="R615" t="s">
        <v>154</v>
      </c>
      <c r="S615">
        <v>1.6</v>
      </c>
      <c r="T615">
        <v>62.5</v>
      </c>
      <c r="U615">
        <v>0</v>
      </c>
      <c r="V615">
        <v>83</v>
      </c>
      <c r="W615">
        <v>0</v>
      </c>
      <c r="X615">
        <v>0.53100000000000003</v>
      </c>
      <c r="Y615">
        <v>17.95</v>
      </c>
      <c r="Z615" s="11">
        <f t="shared" si="1563"/>
        <v>-0.60000000000000009</v>
      </c>
      <c r="AA615" s="11">
        <f t="shared" si="1564"/>
        <v>0</v>
      </c>
      <c r="AB615" s="53">
        <f t="shared" si="1565"/>
        <v>0.20835987826472716</v>
      </c>
      <c r="AC615" s="61" t="s">
        <v>204</v>
      </c>
    </row>
    <row r="616" spans="1:46">
      <c r="A616" s="11">
        <v>616</v>
      </c>
      <c r="B616" s="69">
        <v>44597</v>
      </c>
      <c r="C616" s="70">
        <v>0.22916666666666666</v>
      </c>
      <c r="D616">
        <v>3.6</v>
      </c>
      <c r="E616">
        <v>12.7</v>
      </c>
      <c r="F616">
        <v>0</v>
      </c>
      <c r="G616">
        <v>3</v>
      </c>
      <c r="H616">
        <v>0</v>
      </c>
      <c r="I616">
        <v>5.6</v>
      </c>
      <c r="J616" t="s">
        <v>154</v>
      </c>
      <c r="K616">
        <v>6.2</v>
      </c>
      <c r="L616" t="s">
        <v>154</v>
      </c>
      <c r="M616" s="70">
        <v>0.22333333333333336</v>
      </c>
      <c r="N616">
        <v>8.6</v>
      </c>
      <c r="O616" t="s">
        <v>154</v>
      </c>
      <c r="P616" s="70">
        <v>0.22829861111111113</v>
      </c>
      <c r="Q616">
        <v>4.7</v>
      </c>
      <c r="R616" t="s">
        <v>154</v>
      </c>
      <c r="S616">
        <v>1.2</v>
      </c>
      <c r="T616">
        <v>63.9</v>
      </c>
      <c r="U616">
        <v>1</v>
      </c>
      <c r="V616">
        <v>73</v>
      </c>
      <c r="W616">
        <v>0</v>
      </c>
      <c r="X616">
        <v>0.53100000000000003</v>
      </c>
      <c r="Y616">
        <v>17.93</v>
      </c>
      <c r="Z616" s="11">
        <f t="shared" si="1563"/>
        <v>0</v>
      </c>
      <c r="AA616" s="11">
        <f t="shared" si="1564"/>
        <v>0</v>
      </c>
      <c r="AB616" s="53">
        <f t="shared" si="1565"/>
        <v>0.20835987826472716</v>
      </c>
      <c r="AC616" s="61" t="s">
        <v>204</v>
      </c>
    </row>
    <row r="617" spans="1:46">
      <c r="A617" s="11">
        <v>617</v>
      </c>
      <c r="B617" s="69">
        <v>44597</v>
      </c>
      <c r="C617" s="70">
        <v>0.23611111111111113</v>
      </c>
      <c r="D617">
        <v>3.5</v>
      </c>
      <c r="E617">
        <v>12.7</v>
      </c>
      <c r="F617">
        <v>0</v>
      </c>
      <c r="G617">
        <v>2.8</v>
      </c>
      <c r="H617">
        <v>0</v>
      </c>
      <c r="I617">
        <v>5.0999999999999996</v>
      </c>
      <c r="J617" t="s">
        <v>154</v>
      </c>
      <c r="K617">
        <v>5.7</v>
      </c>
      <c r="L617" t="s">
        <v>154</v>
      </c>
      <c r="M617" s="70">
        <v>0.23186342592592593</v>
      </c>
      <c r="N617">
        <v>9.1999999999999993</v>
      </c>
      <c r="O617" t="s">
        <v>161</v>
      </c>
      <c r="P617" s="70">
        <v>0.22980324074074074</v>
      </c>
      <c r="Q617">
        <v>4.0999999999999996</v>
      </c>
      <c r="R617" t="s">
        <v>154</v>
      </c>
      <c r="S617">
        <v>1.1000000000000001</v>
      </c>
      <c r="T617">
        <v>65.5</v>
      </c>
      <c r="U617">
        <v>0</v>
      </c>
      <c r="V617">
        <v>57</v>
      </c>
      <c r="W617">
        <v>0</v>
      </c>
      <c r="X617">
        <v>0.53100000000000003</v>
      </c>
      <c r="Y617">
        <v>17.96</v>
      </c>
      <c r="Z617" s="11">
        <f t="shared" si="1563"/>
        <v>0</v>
      </c>
      <c r="AA617" s="11">
        <f t="shared" si="1564"/>
        <v>0</v>
      </c>
      <c r="AB617" s="53">
        <f t="shared" si="1565"/>
        <v>0.20835987826472716</v>
      </c>
      <c r="AC617" s="61" t="s">
        <v>204</v>
      </c>
    </row>
    <row r="618" spans="1:46">
      <c r="A618" s="11">
        <v>618</v>
      </c>
      <c r="B618" s="69">
        <v>44597</v>
      </c>
      <c r="C618" s="70">
        <v>0.24305555555555555</v>
      </c>
      <c r="D618">
        <v>3.4</v>
      </c>
      <c r="E618">
        <v>12.7</v>
      </c>
      <c r="F618">
        <v>0</v>
      </c>
      <c r="G618">
        <v>2.6</v>
      </c>
      <c r="H618">
        <v>-1E-3</v>
      </c>
      <c r="I618">
        <v>5.9</v>
      </c>
      <c r="J618" t="s">
        <v>154</v>
      </c>
      <c r="K618">
        <v>5.9</v>
      </c>
      <c r="L618" t="s">
        <v>154</v>
      </c>
      <c r="M618" s="70">
        <v>0.24291666666666667</v>
      </c>
      <c r="N618">
        <v>9.9</v>
      </c>
      <c r="O618" t="s">
        <v>158</v>
      </c>
      <c r="P618" s="70">
        <v>0.24140046296296294</v>
      </c>
      <c r="Q618">
        <v>5.6</v>
      </c>
      <c r="R618" t="s">
        <v>158</v>
      </c>
      <c r="S618">
        <v>1.5</v>
      </c>
      <c r="T618">
        <v>62.1</v>
      </c>
      <c r="U618">
        <v>0</v>
      </c>
      <c r="V618">
        <v>69</v>
      </c>
      <c r="W618">
        <v>0</v>
      </c>
      <c r="X618">
        <v>0.53100000000000003</v>
      </c>
      <c r="Y618">
        <v>17.98</v>
      </c>
      <c r="Z618" s="11">
        <f t="shared" si="1563"/>
        <v>-0.60000000000000009</v>
      </c>
      <c r="AA618" s="11">
        <f t="shared" si="1564"/>
        <v>0</v>
      </c>
      <c r="AB618" s="53">
        <f t="shared" si="1565"/>
        <v>0.20835987826472716</v>
      </c>
      <c r="AC618" s="61" t="s">
        <v>204</v>
      </c>
    </row>
    <row r="619" spans="1:46">
      <c r="A619" s="11">
        <v>619</v>
      </c>
      <c r="B619" s="69">
        <v>44597</v>
      </c>
      <c r="C619" s="70">
        <v>0.25</v>
      </c>
      <c r="D619">
        <v>3.2</v>
      </c>
      <c r="E619">
        <v>12.7</v>
      </c>
      <c r="F619">
        <v>0</v>
      </c>
      <c r="G619">
        <v>2.2999999999999998</v>
      </c>
      <c r="H619">
        <v>-1E-3</v>
      </c>
      <c r="I619">
        <v>5.3</v>
      </c>
      <c r="J619" t="s">
        <v>154</v>
      </c>
      <c r="K619">
        <v>6.1</v>
      </c>
      <c r="L619" t="s">
        <v>154</v>
      </c>
      <c r="M619" s="70">
        <v>0.24501157407407406</v>
      </c>
      <c r="N619">
        <v>8.3000000000000007</v>
      </c>
      <c r="O619" t="s">
        <v>154</v>
      </c>
      <c r="P619" s="70">
        <v>0.2459375</v>
      </c>
      <c r="Q619">
        <v>5.3</v>
      </c>
      <c r="R619" t="s">
        <v>158</v>
      </c>
      <c r="S619">
        <v>1.1000000000000001</v>
      </c>
      <c r="T619">
        <v>62.2</v>
      </c>
      <c r="U619">
        <v>0</v>
      </c>
      <c r="V619">
        <v>48</v>
      </c>
      <c r="W619">
        <v>0</v>
      </c>
      <c r="X619">
        <v>0.53100000000000003</v>
      </c>
      <c r="Y619">
        <v>17.97</v>
      </c>
      <c r="Z619" s="11">
        <f t="shared" si="1563"/>
        <v>-0.60000000000000009</v>
      </c>
      <c r="AA619" s="11">
        <f t="shared" si="1564"/>
        <v>0</v>
      </c>
      <c r="AB619" s="53">
        <f t="shared" si="1565"/>
        <v>0.20835987826472716</v>
      </c>
      <c r="AC619" s="61" t="s">
        <v>204</v>
      </c>
      <c r="AE619" s="11">
        <f t="shared" ref="AE619" si="1646">SUM(F619:F624)</f>
        <v>0</v>
      </c>
      <c r="AF619" s="11">
        <f t="shared" ref="AF619" si="1647">AVERAGE(AB619:AB624)</f>
        <v>0.20802194898165097</v>
      </c>
      <c r="AG619" s="11">
        <f t="shared" ref="AG619" si="1648">AVERAGE(G619:G624)</f>
        <v>2.3000000000000003</v>
      </c>
      <c r="AH619" s="11" t="e">
        <f t="shared" ref="AH619" si="1649">AVERAGE(AC619:AC624)</f>
        <v>#DIV/0!</v>
      </c>
      <c r="AI619" s="11">
        <f t="shared" ref="AI619" si="1650">AVERAGE(T619:T624)</f>
        <v>56.083333333333336</v>
      </c>
      <c r="AJ619" s="11">
        <f t="shared" ref="AJ619" si="1651">SUMIF(H619:H624,"&gt;0",H619:H624)</f>
        <v>1E-3</v>
      </c>
      <c r="AK619" s="17">
        <f t="shared" ref="AK619" si="1652">SUM(AA619:AA624)/60</f>
        <v>0</v>
      </c>
      <c r="AL619" s="17">
        <f t="shared" ref="AL619" si="1653">SUM(V619:V624)</f>
        <v>1797</v>
      </c>
      <c r="AM619" s="17">
        <f t="shared" ref="AM619" si="1654">AVERAGE(W619:W624)</f>
        <v>0.33333333333333331</v>
      </c>
      <c r="AN619" s="11">
        <f t="shared" ref="AN619" si="1655">AVERAGE(I619:I624)</f>
        <v>5.4833333333333334</v>
      </c>
      <c r="AO619" s="11">
        <f t="shared" ref="AO619" si="1656">MAX(K619:K624)</f>
        <v>6.5</v>
      </c>
      <c r="AP619" s="13" t="str">
        <f t="shared" ref="AP619" ca="1" si="1657">INDIRECT(ADDRESS(MATCH(AO619,K619:K624,0)+A619-1,12))</f>
        <v>W</v>
      </c>
      <c r="AQ619" s="13">
        <f t="shared" ref="AQ619" ca="1" si="1658">INDIRECT(ADDRESS(MATCH(AO619,K619:K624,0)+A619-1,13))</f>
        <v>0.27486111111111111</v>
      </c>
      <c r="AR619" s="11">
        <f t="shared" ref="AR619" si="1659">MAX(N619:N624)</f>
        <v>11.8</v>
      </c>
      <c r="AS619" s="13" t="str">
        <f t="shared" ref="AS619" ca="1" si="1660">INDIRECT(ADDRESS(MATCH(AR619,N619:N624,0)+A619-1,15))</f>
        <v>WNW</v>
      </c>
      <c r="AT619" s="13">
        <f t="shared" ref="AT619" ca="1" si="1661">INDIRECT(ADDRESS(MATCH(AR619,N619:N624,0)+A619-1,16))</f>
        <v>0.26951388888888889</v>
      </c>
    </row>
    <row r="620" spans="1:46">
      <c r="A620" s="11">
        <v>620</v>
      </c>
      <c r="B620" s="69">
        <v>44597</v>
      </c>
      <c r="C620" s="70">
        <v>0.25694444444444448</v>
      </c>
      <c r="D620">
        <v>2.9</v>
      </c>
      <c r="E620">
        <v>12.7</v>
      </c>
      <c r="F620">
        <v>0</v>
      </c>
      <c r="G620">
        <v>2.2999999999999998</v>
      </c>
      <c r="H620">
        <v>0</v>
      </c>
      <c r="I620">
        <v>4.8</v>
      </c>
      <c r="J620" t="s">
        <v>154</v>
      </c>
      <c r="K620">
        <v>5.5</v>
      </c>
      <c r="L620" t="s">
        <v>154</v>
      </c>
      <c r="M620" s="70">
        <v>0.25059027777777781</v>
      </c>
      <c r="N620">
        <v>8</v>
      </c>
      <c r="O620" t="s">
        <v>154</v>
      </c>
      <c r="P620" s="70">
        <v>0.25034722222222222</v>
      </c>
      <c r="Q620">
        <v>4.5999999999999996</v>
      </c>
      <c r="R620" t="s">
        <v>154</v>
      </c>
      <c r="S620">
        <v>1.2</v>
      </c>
      <c r="T620">
        <v>63.4</v>
      </c>
      <c r="U620">
        <v>0</v>
      </c>
      <c r="V620">
        <v>20</v>
      </c>
      <c r="W620">
        <v>0</v>
      </c>
      <c r="X620">
        <v>0.53100000000000003</v>
      </c>
      <c r="Y620">
        <v>17.98</v>
      </c>
      <c r="Z620" s="11">
        <f t="shared" si="1563"/>
        <v>0</v>
      </c>
      <c r="AA620" s="11">
        <f t="shared" si="1564"/>
        <v>0</v>
      </c>
      <c r="AB620" s="53">
        <f t="shared" si="1565"/>
        <v>0.20835987826472716</v>
      </c>
      <c r="AC620" s="61" t="s">
        <v>204</v>
      </c>
    </row>
    <row r="621" spans="1:46">
      <c r="A621" s="11">
        <v>621</v>
      </c>
      <c r="B621" s="69">
        <v>44597</v>
      </c>
      <c r="C621" s="70">
        <v>0.2638888888888889</v>
      </c>
      <c r="D621">
        <v>2.7</v>
      </c>
      <c r="E621">
        <v>12.7</v>
      </c>
      <c r="F621">
        <v>0</v>
      </c>
      <c r="G621">
        <v>2.2999999999999998</v>
      </c>
      <c r="H621">
        <v>0</v>
      </c>
      <c r="I621">
        <v>4.8</v>
      </c>
      <c r="J621" t="s">
        <v>154</v>
      </c>
      <c r="K621">
        <v>4.8</v>
      </c>
      <c r="L621" t="s">
        <v>154</v>
      </c>
      <c r="M621" s="70">
        <v>0.2638888888888889</v>
      </c>
      <c r="N621">
        <v>9.3000000000000007</v>
      </c>
      <c r="O621" t="s">
        <v>161</v>
      </c>
      <c r="P621" s="70">
        <v>0.26020833333333332</v>
      </c>
      <c r="Q621">
        <v>5.6</v>
      </c>
      <c r="R621" t="s">
        <v>154</v>
      </c>
      <c r="S621">
        <v>1.6</v>
      </c>
      <c r="T621">
        <v>57.1</v>
      </c>
      <c r="U621">
        <v>0</v>
      </c>
      <c r="V621">
        <v>42</v>
      </c>
      <c r="W621">
        <v>0</v>
      </c>
      <c r="X621">
        <v>0.53</v>
      </c>
      <c r="Y621">
        <v>17.989999999999998</v>
      </c>
      <c r="Z621" s="11">
        <f t="shared" si="1563"/>
        <v>0</v>
      </c>
      <c r="AA621" s="11">
        <f t="shared" si="1564"/>
        <v>0</v>
      </c>
      <c r="AB621" s="53">
        <f t="shared" si="1565"/>
        <v>0.20785298434011287</v>
      </c>
      <c r="AC621" s="61" t="s">
        <v>204</v>
      </c>
    </row>
    <row r="622" spans="1:46">
      <c r="A622" s="11">
        <v>622</v>
      </c>
      <c r="B622" s="69">
        <v>44597</v>
      </c>
      <c r="C622" s="70">
        <v>0.27083333333333331</v>
      </c>
      <c r="D622">
        <v>2.6</v>
      </c>
      <c r="E622">
        <v>12.7</v>
      </c>
      <c r="F622">
        <v>0</v>
      </c>
      <c r="G622">
        <v>2.2999999999999998</v>
      </c>
      <c r="H622">
        <v>0</v>
      </c>
      <c r="I622">
        <v>6</v>
      </c>
      <c r="J622" t="s">
        <v>154</v>
      </c>
      <c r="K622">
        <v>6</v>
      </c>
      <c r="L622" t="s">
        <v>154</v>
      </c>
      <c r="M622" s="70">
        <v>0.27083333333333331</v>
      </c>
      <c r="N622">
        <v>11.8</v>
      </c>
      <c r="O622" t="s">
        <v>158</v>
      </c>
      <c r="P622" s="70">
        <v>0.26951388888888889</v>
      </c>
      <c r="Q622">
        <v>7</v>
      </c>
      <c r="R622" t="s">
        <v>154</v>
      </c>
      <c r="S622">
        <v>1.4</v>
      </c>
      <c r="T622">
        <v>50</v>
      </c>
      <c r="U622">
        <v>0</v>
      </c>
      <c r="V622">
        <v>55</v>
      </c>
      <c r="W622">
        <v>0</v>
      </c>
      <c r="X622">
        <v>0.53</v>
      </c>
      <c r="Y622">
        <v>17.96</v>
      </c>
      <c r="Z622" s="11">
        <f t="shared" si="1563"/>
        <v>0</v>
      </c>
      <c r="AA622" s="11">
        <f t="shared" si="1564"/>
        <v>0</v>
      </c>
      <c r="AB622" s="53">
        <f t="shared" si="1565"/>
        <v>0.20785298434011287</v>
      </c>
      <c r="AC622" s="61" t="s">
        <v>204</v>
      </c>
    </row>
    <row r="623" spans="1:46">
      <c r="A623" s="11">
        <v>623</v>
      </c>
      <c r="B623" s="69">
        <v>44597</v>
      </c>
      <c r="C623" s="70">
        <v>0.27777777777777779</v>
      </c>
      <c r="D623">
        <v>2.5</v>
      </c>
      <c r="E623">
        <v>12.7</v>
      </c>
      <c r="F623">
        <v>0</v>
      </c>
      <c r="G623">
        <v>2.2999999999999998</v>
      </c>
      <c r="H623">
        <v>0</v>
      </c>
      <c r="I623">
        <v>6.3</v>
      </c>
      <c r="J623" t="s">
        <v>158</v>
      </c>
      <c r="K623">
        <v>6.5</v>
      </c>
      <c r="L623" t="s">
        <v>154</v>
      </c>
      <c r="M623" s="70">
        <v>0.27486111111111111</v>
      </c>
      <c r="N623">
        <v>10.4</v>
      </c>
      <c r="O623" t="s">
        <v>158</v>
      </c>
      <c r="P623" s="70">
        <v>0.27685185185185185</v>
      </c>
      <c r="Q623">
        <v>6.8</v>
      </c>
      <c r="R623" t="s">
        <v>158</v>
      </c>
      <c r="S623">
        <v>1.4</v>
      </c>
      <c r="T623">
        <v>49.7</v>
      </c>
      <c r="U623">
        <v>0</v>
      </c>
      <c r="V623">
        <v>199</v>
      </c>
      <c r="W623">
        <v>0</v>
      </c>
      <c r="X623">
        <v>0.53</v>
      </c>
      <c r="Y623">
        <v>17.97</v>
      </c>
      <c r="Z623" s="11">
        <f t="shared" si="1563"/>
        <v>0</v>
      </c>
      <c r="AA623" s="11">
        <f t="shared" si="1564"/>
        <v>0</v>
      </c>
      <c r="AB623" s="53">
        <f t="shared" si="1565"/>
        <v>0.20785298434011287</v>
      </c>
      <c r="AC623" s="61" t="s">
        <v>204</v>
      </c>
    </row>
    <row r="624" spans="1:46">
      <c r="A624" s="11">
        <v>624</v>
      </c>
      <c r="B624" s="69">
        <v>44597</v>
      </c>
      <c r="C624" s="70">
        <v>0.28472222222222221</v>
      </c>
      <c r="D624">
        <v>2.2999999999999998</v>
      </c>
      <c r="E624">
        <v>12.7</v>
      </c>
      <c r="F624">
        <v>0</v>
      </c>
      <c r="G624">
        <v>2.2999999999999998</v>
      </c>
      <c r="H624">
        <v>1E-3</v>
      </c>
      <c r="I624">
        <v>5.7</v>
      </c>
      <c r="J624" t="s">
        <v>158</v>
      </c>
      <c r="K624">
        <v>6.4</v>
      </c>
      <c r="L624" t="s">
        <v>158</v>
      </c>
      <c r="M624" s="70">
        <v>0.27856481481481482</v>
      </c>
      <c r="N624">
        <v>9.1999999999999993</v>
      </c>
      <c r="O624" t="s">
        <v>154</v>
      </c>
      <c r="P624" s="70">
        <v>0.27949074074074076</v>
      </c>
      <c r="Q624">
        <v>4.0999999999999996</v>
      </c>
      <c r="R624" t="s">
        <v>154</v>
      </c>
      <c r="S624">
        <v>1.3</v>
      </c>
      <c r="T624">
        <v>54.1</v>
      </c>
      <c r="U624">
        <v>4</v>
      </c>
      <c r="V624">
        <v>1433</v>
      </c>
      <c r="W624">
        <v>2</v>
      </c>
      <c r="X624">
        <v>0.53</v>
      </c>
      <c r="Y624">
        <v>18.02</v>
      </c>
      <c r="Z624" s="11">
        <f t="shared" si="1563"/>
        <v>0.60000000000000009</v>
      </c>
      <c r="AA624" s="11">
        <f t="shared" si="1564"/>
        <v>0</v>
      </c>
      <c r="AB624" s="53">
        <f t="shared" si="1565"/>
        <v>0.20785298434011287</v>
      </c>
      <c r="AC624" s="61" t="s">
        <v>204</v>
      </c>
    </row>
    <row r="625" spans="1:46">
      <c r="A625" s="11">
        <v>625</v>
      </c>
      <c r="B625" s="69">
        <v>44597</v>
      </c>
      <c r="C625" s="70">
        <v>0.29166666666666669</v>
      </c>
      <c r="D625">
        <v>2.2999999999999998</v>
      </c>
      <c r="E625">
        <v>12.7</v>
      </c>
      <c r="F625">
        <v>0</v>
      </c>
      <c r="G625">
        <v>2.4</v>
      </c>
      <c r="H625">
        <v>2E-3</v>
      </c>
      <c r="I625">
        <v>5</v>
      </c>
      <c r="J625" t="s">
        <v>154</v>
      </c>
      <c r="K625">
        <v>5.7</v>
      </c>
      <c r="L625" t="s">
        <v>158</v>
      </c>
      <c r="M625" s="70">
        <v>0.2847337962962963</v>
      </c>
      <c r="N625">
        <v>9.5</v>
      </c>
      <c r="O625" t="s">
        <v>161</v>
      </c>
      <c r="P625" s="70">
        <v>0.29146990740740741</v>
      </c>
      <c r="Q625">
        <v>8.6999999999999993</v>
      </c>
      <c r="R625" t="s">
        <v>161</v>
      </c>
      <c r="S625">
        <v>1.3</v>
      </c>
      <c r="T625">
        <v>50.9</v>
      </c>
      <c r="U625">
        <v>6</v>
      </c>
      <c r="V625">
        <v>2886</v>
      </c>
      <c r="W625">
        <v>5</v>
      </c>
      <c r="X625">
        <v>0.53</v>
      </c>
      <c r="Y625">
        <v>18.03</v>
      </c>
      <c r="Z625" s="11">
        <f t="shared" si="1563"/>
        <v>1.2000000000000002</v>
      </c>
      <c r="AA625" s="11">
        <f t="shared" si="1564"/>
        <v>0</v>
      </c>
      <c r="AB625" s="53">
        <f t="shared" si="1565"/>
        <v>0.20785298434011287</v>
      </c>
      <c r="AC625" s="61" t="s">
        <v>204</v>
      </c>
      <c r="AE625" s="11">
        <f t="shared" ref="AE625" si="1662">SUM(F625:F630)</f>
        <v>0</v>
      </c>
      <c r="AF625" s="11">
        <f t="shared" ref="AF625" si="1663">AVERAGE(AB625:AB630)</f>
        <v>0.20776865614404338</v>
      </c>
      <c r="AG625" s="11">
        <f t="shared" ref="AG625" si="1664">AVERAGE(G625:G630)</f>
        <v>2.1666666666666665</v>
      </c>
      <c r="AH625" s="11" t="e">
        <f t="shared" ref="AH625" si="1665">AVERAGE(AC625:AC630)</f>
        <v>#DIV/0!</v>
      </c>
      <c r="AI625" s="11">
        <f t="shared" ref="AI625" si="1666">AVERAGE(T625:T630)</f>
        <v>52.733333333333327</v>
      </c>
      <c r="AJ625" s="11">
        <f t="shared" ref="AJ625" si="1667">SUMIF(H625:H630,"&gt;0",H625:H630)</f>
        <v>4.9000000000000002E-2</v>
      </c>
      <c r="AK625" s="17">
        <f t="shared" ref="AK625" si="1668">SUM(AA625:AA630)/60</f>
        <v>0</v>
      </c>
      <c r="AL625" s="17">
        <f t="shared" ref="AL625" si="1669">SUM(V625:V630)</f>
        <v>143228</v>
      </c>
      <c r="AM625" s="17">
        <f t="shared" ref="AM625" si="1670">AVERAGE(W625:W630)</f>
        <v>39.666666666666664</v>
      </c>
      <c r="AN625" s="11">
        <f t="shared" ref="AN625" si="1671">AVERAGE(I625:I630)</f>
        <v>5.4666666666666659</v>
      </c>
      <c r="AO625" s="11">
        <f t="shared" ref="AO625" si="1672">MAX(K625:K630)</f>
        <v>6.3</v>
      </c>
      <c r="AP625" s="13" t="str">
        <f t="shared" ref="AP625" ca="1" si="1673">INDIRECT(ADDRESS(MATCH(AO625,K625:K630,0)+A625-1,12))</f>
        <v>WSW</v>
      </c>
      <c r="AQ625" s="13">
        <f t="shared" ref="AQ625" ca="1" si="1674">INDIRECT(ADDRESS(MATCH(AO625,K625:K630,0)+A625-1,13))</f>
        <v>0.29972222222222222</v>
      </c>
      <c r="AR625" s="11">
        <f t="shared" ref="AR625" si="1675">MAX(N625:N630)</f>
        <v>12.5</v>
      </c>
      <c r="AS625" s="13" t="str">
        <f t="shared" ref="AS625" ca="1" si="1676">INDIRECT(ADDRESS(MATCH(AR625,N625:N630,0)+A625-1,15))</f>
        <v>WSW</v>
      </c>
      <c r="AT625" s="13">
        <f t="shared" ref="AT625" ca="1" si="1677">INDIRECT(ADDRESS(MATCH(AR625,N625:N630,0)+A625-1,16))</f>
        <v>0.29923611111111109</v>
      </c>
    </row>
    <row r="626" spans="1:46">
      <c r="A626" s="11">
        <v>626</v>
      </c>
      <c r="B626" s="69">
        <v>44597</v>
      </c>
      <c r="C626" s="70">
        <v>0.2986111111111111</v>
      </c>
      <c r="D626">
        <v>2.2999999999999998</v>
      </c>
      <c r="E626">
        <v>12.7</v>
      </c>
      <c r="F626">
        <v>0</v>
      </c>
      <c r="G626">
        <v>2.4</v>
      </c>
      <c r="H626">
        <v>2E-3</v>
      </c>
      <c r="I626">
        <v>6.1</v>
      </c>
      <c r="J626" t="s">
        <v>161</v>
      </c>
      <c r="K626">
        <v>6.2</v>
      </c>
      <c r="L626" t="s">
        <v>161</v>
      </c>
      <c r="M626" s="70">
        <v>0.29799768518518516</v>
      </c>
      <c r="N626">
        <v>10.199999999999999</v>
      </c>
      <c r="O626" t="s">
        <v>161</v>
      </c>
      <c r="P626" s="70">
        <v>0.29650462962962965</v>
      </c>
      <c r="Q626">
        <v>7.3</v>
      </c>
      <c r="R626" t="s">
        <v>161</v>
      </c>
      <c r="S626">
        <v>1.4</v>
      </c>
      <c r="T626">
        <v>50.7</v>
      </c>
      <c r="U626">
        <v>20</v>
      </c>
      <c r="V626">
        <v>7223</v>
      </c>
      <c r="W626">
        <v>12</v>
      </c>
      <c r="X626">
        <v>0.53</v>
      </c>
      <c r="Y626">
        <v>18.02</v>
      </c>
      <c r="Z626" s="11">
        <f t="shared" si="1563"/>
        <v>1.2000000000000002</v>
      </c>
      <c r="AA626" s="11">
        <f t="shared" si="1564"/>
        <v>0</v>
      </c>
      <c r="AB626" s="53">
        <f t="shared" si="1565"/>
        <v>0.20785298434011287</v>
      </c>
      <c r="AC626" s="61" t="s">
        <v>204</v>
      </c>
    </row>
    <row r="627" spans="1:46">
      <c r="A627" s="11">
        <v>627</v>
      </c>
      <c r="B627" s="69">
        <v>44597</v>
      </c>
      <c r="C627" s="70">
        <v>0.30555555555555552</v>
      </c>
      <c r="D627">
        <v>2.2999999999999998</v>
      </c>
      <c r="E627">
        <v>12.7</v>
      </c>
      <c r="F627">
        <v>0</v>
      </c>
      <c r="G627">
        <v>2.2000000000000002</v>
      </c>
      <c r="H627">
        <v>5.0000000000000001E-3</v>
      </c>
      <c r="I627">
        <v>5.8</v>
      </c>
      <c r="J627" t="s">
        <v>161</v>
      </c>
      <c r="K627">
        <v>6.3</v>
      </c>
      <c r="L627" t="s">
        <v>161</v>
      </c>
      <c r="M627" s="70">
        <v>0.29972222222222222</v>
      </c>
      <c r="N627">
        <v>12.5</v>
      </c>
      <c r="O627" t="s">
        <v>161</v>
      </c>
      <c r="P627" s="70">
        <v>0.29923611111111109</v>
      </c>
      <c r="Q627">
        <v>4.4000000000000004</v>
      </c>
      <c r="R627" t="s">
        <v>156</v>
      </c>
      <c r="S627">
        <v>1.5</v>
      </c>
      <c r="T627">
        <v>51.4</v>
      </c>
      <c r="U627">
        <v>37</v>
      </c>
      <c r="V627">
        <v>17630</v>
      </c>
      <c r="W627">
        <v>29</v>
      </c>
      <c r="X627">
        <v>0.53</v>
      </c>
      <c r="Y627">
        <v>18.059999999999999</v>
      </c>
      <c r="Z627" s="11">
        <f t="shared" si="1563"/>
        <v>3</v>
      </c>
      <c r="AA627" s="11">
        <f t="shared" si="1564"/>
        <v>0</v>
      </c>
      <c r="AB627" s="53">
        <f t="shared" si="1565"/>
        <v>0.20785298434011287</v>
      </c>
      <c r="AC627" s="61" t="s">
        <v>204</v>
      </c>
    </row>
    <row r="628" spans="1:46">
      <c r="A628" s="11">
        <v>628</v>
      </c>
      <c r="B628" s="69">
        <v>44597</v>
      </c>
      <c r="C628" s="70">
        <v>0.3125</v>
      </c>
      <c r="D628">
        <v>2.2000000000000002</v>
      </c>
      <c r="E628">
        <v>12.7</v>
      </c>
      <c r="F628">
        <v>0</v>
      </c>
      <c r="G628">
        <v>2.1</v>
      </c>
      <c r="H628">
        <v>8.9999999999999993E-3</v>
      </c>
      <c r="I628">
        <v>5.5</v>
      </c>
      <c r="J628" t="s">
        <v>161</v>
      </c>
      <c r="K628">
        <v>5.9</v>
      </c>
      <c r="L628" t="s">
        <v>161</v>
      </c>
      <c r="M628" s="70">
        <v>0.30723379629629627</v>
      </c>
      <c r="N628">
        <v>10.199999999999999</v>
      </c>
      <c r="O628" t="s">
        <v>161</v>
      </c>
      <c r="P628" s="70">
        <v>0.31129629629629629</v>
      </c>
      <c r="Q628">
        <v>6.8</v>
      </c>
      <c r="R628" t="s">
        <v>161</v>
      </c>
      <c r="S628">
        <v>1.6</v>
      </c>
      <c r="T628">
        <v>52.5</v>
      </c>
      <c r="U628">
        <v>56</v>
      </c>
      <c r="V628">
        <v>28310</v>
      </c>
      <c r="W628">
        <v>47</v>
      </c>
      <c r="X628">
        <v>0.52900000000000003</v>
      </c>
      <c r="Y628">
        <v>18.03</v>
      </c>
      <c r="Z628" s="11">
        <f t="shared" si="1563"/>
        <v>5.4</v>
      </c>
      <c r="AA628" s="11">
        <f t="shared" si="1564"/>
        <v>0</v>
      </c>
      <c r="AB628" s="53">
        <f t="shared" si="1565"/>
        <v>0.20734701516369586</v>
      </c>
      <c r="AC628" s="61" t="s">
        <v>204</v>
      </c>
    </row>
    <row r="629" spans="1:46">
      <c r="A629" s="11">
        <v>629</v>
      </c>
      <c r="B629" s="69">
        <v>44597</v>
      </c>
      <c r="C629" s="70">
        <v>0.31944444444444448</v>
      </c>
      <c r="D629">
        <v>2.1</v>
      </c>
      <c r="E629">
        <v>12.8</v>
      </c>
      <c r="F629">
        <v>0</v>
      </c>
      <c r="G629">
        <v>2</v>
      </c>
      <c r="H629">
        <v>1.2E-2</v>
      </c>
      <c r="I629">
        <v>5</v>
      </c>
      <c r="J629" t="s">
        <v>154</v>
      </c>
      <c r="K629">
        <v>5.7</v>
      </c>
      <c r="L629" t="s">
        <v>161</v>
      </c>
      <c r="M629" s="70">
        <v>0.31572916666666667</v>
      </c>
      <c r="N629">
        <v>8.9</v>
      </c>
      <c r="O629" t="s">
        <v>161</v>
      </c>
      <c r="P629" s="70">
        <v>0.3142476851851852</v>
      </c>
      <c r="Q629">
        <v>3.2</v>
      </c>
      <c r="R629" t="s">
        <v>161</v>
      </c>
      <c r="S629">
        <v>1.4</v>
      </c>
      <c r="T629">
        <v>55.7</v>
      </c>
      <c r="U629">
        <v>67</v>
      </c>
      <c r="V629">
        <v>37385</v>
      </c>
      <c r="W629">
        <v>62</v>
      </c>
      <c r="X629">
        <v>0.53</v>
      </c>
      <c r="Y629">
        <v>17.989999999999998</v>
      </c>
      <c r="Z629" s="11">
        <f t="shared" si="1563"/>
        <v>7.2000000000000011</v>
      </c>
      <c r="AA629" s="11">
        <f t="shared" si="1564"/>
        <v>0</v>
      </c>
      <c r="AB629" s="53">
        <f t="shared" si="1565"/>
        <v>0.20785298434011287</v>
      </c>
      <c r="AC629" s="61" t="s">
        <v>204</v>
      </c>
    </row>
    <row r="630" spans="1:46">
      <c r="A630" s="11">
        <v>630</v>
      </c>
      <c r="B630" s="69">
        <v>44597</v>
      </c>
      <c r="C630" s="70">
        <v>0.3263888888888889</v>
      </c>
      <c r="D630">
        <v>2</v>
      </c>
      <c r="E630">
        <v>12.8</v>
      </c>
      <c r="F630">
        <v>0</v>
      </c>
      <c r="G630">
        <v>1.9</v>
      </c>
      <c r="H630">
        <v>1.9E-2</v>
      </c>
      <c r="I630">
        <v>5.4</v>
      </c>
      <c r="J630" t="s">
        <v>154</v>
      </c>
      <c r="K630">
        <v>5.4</v>
      </c>
      <c r="L630" t="s">
        <v>154</v>
      </c>
      <c r="M630" s="70">
        <v>0.3263888888888889</v>
      </c>
      <c r="N630">
        <v>9</v>
      </c>
      <c r="O630" t="s">
        <v>158</v>
      </c>
      <c r="P630" s="70">
        <v>0.32612268518518522</v>
      </c>
      <c r="Q630">
        <v>5.5</v>
      </c>
      <c r="R630" t="s">
        <v>154</v>
      </c>
      <c r="S630">
        <v>1.3</v>
      </c>
      <c r="T630">
        <v>55.2</v>
      </c>
      <c r="U630">
        <v>94</v>
      </c>
      <c r="V630">
        <v>49794</v>
      </c>
      <c r="W630">
        <v>83</v>
      </c>
      <c r="X630">
        <v>0.53</v>
      </c>
      <c r="Y630">
        <v>18.03</v>
      </c>
      <c r="Z630" s="11">
        <f t="shared" si="1563"/>
        <v>11.4</v>
      </c>
      <c r="AA630" s="11">
        <f t="shared" si="1564"/>
        <v>0</v>
      </c>
      <c r="AB630" s="53">
        <f t="shared" si="1565"/>
        <v>0.20785298434011287</v>
      </c>
      <c r="AC630" s="61" t="s">
        <v>204</v>
      </c>
    </row>
    <row r="631" spans="1:46">
      <c r="A631" s="11">
        <v>631</v>
      </c>
      <c r="B631" s="69">
        <v>44597</v>
      </c>
      <c r="C631" s="70">
        <v>0.33333333333333331</v>
      </c>
      <c r="D631">
        <v>2</v>
      </c>
      <c r="E631">
        <v>12.9</v>
      </c>
      <c r="F631">
        <v>0</v>
      </c>
      <c r="G631">
        <v>2</v>
      </c>
      <c r="H631">
        <v>2.1999999999999999E-2</v>
      </c>
      <c r="I631">
        <v>4.3</v>
      </c>
      <c r="J631" t="s">
        <v>154</v>
      </c>
      <c r="K631">
        <v>5.5</v>
      </c>
      <c r="L631" t="s">
        <v>154</v>
      </c>
      <c r="M631" s="70">
        <v>0.32687499999999997</v>
      </c>
      <c r="N631">
        <v>7.3</v>
      </c>
      <c r="O631" t="s">
        <v>161</v>
      </c>
      <c r="P631" s="70">
        <v>0.33155092592592594</v>
      </c>
      <c r="Q631">
        <v>3.8</v>
      </c>
      <c r="R631" t="s">
        <v>161</v>
      </c>
      <c r="S631">
        <v>1.1000000000000001</v>
      </c>
      <c r="T631">
        <v>55.4</v>
      </c>
      <c r="U631">
        <v>110</v>
      </c>
      <c r="V631">
        <v>57592</v>
      </c>
      <c r="W631">
        <v>96</v>
      </c>
      <c r="X631">
        <v>0.53</v>
      </c>
      <c r="Y631">
        <v>18.04</v>
      </c>
      <c r="Z631" s="11">
        <f t="shared" si="1563"/>
        <v>13.199999999999998</v>
      </c>
      <c r="AA631" s="11">
        <f t="shared" si="1564"/>
        <v>0</v>
      </c>
      <c r="AB631" s="53">
        <f t="shared" si="1565"/>
        <v>0.20785298434011287</v>
      </c>
      <c r="AC631" s="61" t="s">
        <v>204</v>
      </c>
      <c r="AE631" s="11">
        <f t="shared" ref="AE631" si="1678">SUM(F631:F636)</f>
        <v>0</v>
      </c>
      <c r="AF631" s="11">
        <f t="shared" ref="AF631" si="1679">AVERAGE(AB631:AB636)</f>
        <v>0.20768448221365532</v>
      </c>
      <c r="AG631" s="11">
        <f t="shared" ref="AG631" si="1680">AVERAGE(G631:G636)</f>
        <v>2.3166666666666664</v>
      </c>
      <c r="AH631" s="11" t="e">
        <f t="shared" ref="AH631" si="1681">AVERAGE(AC631:AC636)</f>
        <v>#DIV/0!</v>
      </c>
      <c r="AI631" s="11">
        <f t="shared" ref="AI631" si="1682">AVERAGE(T631:T636)</f>
        <v>55.433333333333337</v>
      </c>
      <c r="AJ631" s="11">
        <f t="shared" ref="AJ631" si="1683">SUMIF(H631:H636,"&gt;0",H631:H636)</f>
        <v>0.26700000000000002</v>
      </c>
      <c r="AK631" s="17">
        <f t="shared" ref="AK631" si="1684">SUM(AA631:AA636)/60</f>
        <v>0</v>
      </c>
      <c r="AL631" s="17">
        <f t="shared" ref="AL631" si="1685">SUM(V631:V636)</f>
        <v>570612</v>
      </c>
      <c r="AM631" s="17">
        <f t="shared" ref="AM631" si="1686">AVERAGE(W631:W636)</f>
        <v>158.5</v>
      </c>
      <c r="AN631" s="11">
        <f t="shared" ref="AN631" si="1687">AVERAGE(I631:I636)</f>
        <v>4.1000000000000005</v>
      </c>
      <c r="AO631" s="11">
        <f t="shared" ref="AO631" si="1688">MAX(K631:K636)</f>
        <v>5.5</v>
      </c>
      <c r="AP631" s="13" t="str">
        <f t="shared" ref="AP631" ca="1" si="1689">INDIRECT(ADDRESS(MATCH(AO631,K631:K636,0)+A631-1,12))</f>
        <v>W</v>
      </c>
      <c r="AQ631" s="13">
        <f t="shared" ref="AQ631" ca="1" si="1690">INDIRECT(ADDRESS(MATCH(AO631,K631:K636,0)+A631-1,13))</f>
        <v>0.32687499999999997</v>
      </c>
      <c r="AR631" s="11">
        <f t="shared" ref="AR631" si="1691">MAX(N631:N636)</f>
        <v>9</v>
      </c>
      <c r="AS631" s="13" t="str">
        <f t="shared" ref="AS631" ca="1" si="1692">INDIRECT(ADDRESS(MATCH(AR631,N631:N636,0)+A631-1,15))</f>
        <v>WSW</v>
      </c>
      <c r="AT631" s="13">
        <f t="shared" ref="AT631" ca="1" si="1693">INDIRECT(ADDRESS(MATCH(AR631,N631:N636,0)+A631-1,16))</f>
        <v>0.33644675925925926</v>
      </c>
    </row>
    <row r="632" spans="1:46">
      <c r="A632" s="11">
        <v>632</v>
      </c>
      <c r="B632" s="69">
        <v>44597</v>
      </c>
      <c r="C632" s="70">
        <v>0.34027777777777773</v>
      </c>
      <c r="D632">
        <v>1.9</v>
      </c>
      <c r="E632">
        <v>12.9</v>
      </c>
      <c r="F632">
        <v>0</v>
      </c>
      <c r="G632">
        <v>2.1</v>
      </c>
      <c r="H632">
        <v>3.5000000000000003E-2</v>
      </c>
      <c r="I632">
        <v>4.4000000000000004</v>
      </c>
      <c r="J632" t="s">
        <v>154</v>
      </c>
      <c r="K632">
        <v>4.5</v>
      </c>
      <c r="L632" t="s">
        <v>154</v>
      </c>
      <c r="M632" s="70">
        <v>0.33788194444444447</v>
      </c>
      <c r="N632">
        <v>9</v>
      </c>
      <c r="O632" t="s">
        <v>161</v>
      </c>
      <c r="P632" s="70">
        <v>0.33644675925925926</v>
      </c>
      <c r="Q632">
        <v>3.4</v>
      </c>
      <c r="R632" t="s">
        <v>161</v>
      </c>
      <c r="S632">
        <v>1.4</v>
      </c>
      <c r="T632">
        <v>55.5</v>
      </c>
      <c r="U632">
        <v>112</v>
      </c>
      <c r="V632">
        <v>76723</v>
      </c>
      <c r="W632">
        <v>128</v>
      </c>
      <c r="X632">
        <v>0.53</v>
      </c>
      <c r="Y632">
        <v>18.07</v>
      </c>
      <c r="Z632" s="11">
        <f t="shared" si="1563"/>
        <v>21.000000000000004</v>
      </c>
      <c r="AA632" s="11">
        <f t="shared" si="1564"/>
        <v>0</v>
      </c>
      <c r="AB632" s="53">
        <f t="shared" si="1565"/>
        <v>0.20785298434011287</v>
      </c>
      <c r="AC632" s="61" t="s">
        <v>204</v>
      </c>
    </row>
    <row r="633" spans="1:46">
      <c r="A633" s="11">
        <v>633</v>
      </c>
      <c r="B633" s="69">
        <v>44597</v>
      </c>
      <c r="C633" s="70">
        <v>0.34722222222222227</v>
      </c>
      <c r="D633">
        <v>2</v>
      </c>
      <c r="E633">
        <v>13.1</v>
      </c>
      <c r="F633">
        <v>0</v>
      </c>
      <c r="G633">
        <v>2.2999999999999998</v>
      </c>
      <c r="H633">
        <v>4.1000000000000002E-2</v>
      </c>
      <c r="I633">
        <v>3.8</v>
      </c>
      <c r="J633" t="s">
        <v>154</v>
      </c>
      <c r="K633">
        <v>4.5999999999999996</v>
      </c>
      <c r="L633" t="s">
        <v>154</v>
      </c>
      <c r="M633" s="70">
        <v>0.34231481481481479</v>
      </c>
      <c r="N633">
        <v>6.5</v>
      </c>
      <c r="O633" t="s">
        <v>154</v>
      </c>
      <c r="P633" s="70">
        <v>0.34335648148148151</v>
      </c>
      <c r="Q633">
        <v>2.2000000000000002</v>
      </c>
      <c r="R633" t="s">
        <v>161</v>
      </c>
      <c r="S633">
        <v>1</v>
      </c>
      <c r="T633">
        <v>56.4</v>
      </c>
      <c r="U633">
        <v>244</v>
      </c>
      <c r="V633">
        <v>88130</v>
      </c>
      <c r="W633">
        <v>147</v>
      </c>
      <c r="X633">
        <v>0.53</v>
      </c>
      <c r="Y633">
        <v>18.079999999999998</v>
      </c>
      <c r="Z633" s="11">
        <f t="shared" si="1563"/>
        <v>24.6</v>
      </c>
      <c r="AA633" s="11">
        <f t="shared" si="1564"/>
        <v>0</v>
      </c>
      <c r="AB633" s="53">
        <f t="shared" si="1565"/>
        <v>0.20785298434011287</v>
      </c>
      <c r="AC633" s="61" t="s">
        <v>204</v>
      </c>
    </row>
    <row r="634" spans="1:46">
      <c r="A634" s="11">
        <v>634</v>
      </c>
      <c r="B634" s="69">
        <v>44597</v>
      </c>
      <c r="C634" s="70">
        <v>0.35416666666666669</v>
      </c>
      <c r="D634">
        <v>2.1</v>
      </c>
      <c r="E634">
        <v>13.4</v>
      </c>
      <c r="F634">
        <v>0</v>
      </c>
      <c r="G634">
        <v>2.4</v>
      </c>
      <c r="H634">
        <v>6.0999999999999999E-2</v>
      </c>
      <c r="I634">
        <v>3.9</v>
      </c>
      <c r="J634" t="s">
        <v>154</v>
      </c>
      <c r="K634">
        <v>3.9</v>
      </c>
      <c r="L634" t="s">
        <v>154</v>
      </c>
      <c r="M634" s="70">
        <v>0.35416666666666669</v>
      </c>
      <c r="N634">
        <v>7.8</v>
      </c>
      <c r="O634" t="s">
        <v>161</v>
      </c>
      <c r="P634" s="70">
        <v>0.35096064814814815</v>
      </c>
      <c r="Q634">
        <v>4.7</v>
      </c>
      <c r="R634" t="s">
        <v>161</v>
      </c>
      <c r="S634">
        <v>1.4</v>
      </c>
      <c r="T634">
        <v>53.9</v>
      </c>
      <c r="U634">
        <v>225</v>
      </c>
      <c r="V634">
        <v>122924</v>
      </c>
      <c r="W634">
        <v>205</v>
      </c>
      <c r="X634">
        <v>0.53</v>
      </c>
      <c r="Y634">
        <v>18.09</v>
      </c>
      <c r="Z634" s="11">
        <f t="shared" si="1563"/>
        <v>36.599999999999994</v>
      </c>
      <c r="AA634" s="11">
        <f t="shared" si="1564"/>
        <v>0</v>
      </c>
      <c r="AB634" s="53">
        <f t="shared" si="1565"/>
        <v>0.20785298434011287</v>
      </c>
      <c r="AC634" s="61" t="s">
        <v>204</v>
      </c>
    </row>
    <row r="635" spans="1:46">
      <c r="A635" s="11">
        <v>635</v>
      </c>
      <c r="B635" s="69">
        <v>44597</v>
      </c>
      <c r="C635" s="70">
        <v>0.3611111111111111</v>
      </c>
      <c r="D635">
        <v>2.2000000000000002</v>
      </c>
      <c r="E635">
        <v>13.5</v>
      </c>
      <c r="F635">
        <v>0</v>
      </c>
      <c r="G635">
        <v>2.6</v>
      </c>
      <c r="H635">
        <v>6.0999999999999999E-2</v>
      </c>
      <c r="I635">
        <v>3.8</v>
      </c>
      <c r="J635" t="s">
        <v>154</v>
      </c>
      <c r="K635">
        <v>4.4000000000000004</v>
      </c>
      <c r="L635" t="s">
        <v>154</v>
      </c>
      <c r="M635" s="70">
        <v>0.35747685185185185</v>
      </c>
      <c r="N635">
        <v>6.5</v>
      </c>
      <c r="O635" t="s">
        <v>161</v>
      </c>
      <c r="P635" s="70">
        <v>0.35428240740740741</v>
      </c>
      <c r="Q635">
        <v>4</v>
      </c>
      <c r="R635" t="s">
        <v>158</v>
      </c>
      <c r="S635">
        <v>0.9</v>
      </c>
      <c r="T635">
        <v>55.5</v>
      </c>
      <c r="U635">
        <v>164</v>
      </c>
      <c r="V635">
        <v>123851</v>
      </c>
      <c r="W635">
        <v>206</v>
      </c>
      <c r="X635">
        <v>0.52800000000000002</v>
      </c>
      <c r="Y635">
        <v>18.09</v>
      </c>
      <c r="Z635" s="11">
        <f t="shared" si="1563"/>
        <v>36.599999999999994</v>
      </c>
      <c r="AA635" s="11">
        <f t="shared" si="1564"/>
        <v>0</v>
      </c>
      <c r="AB635" s="53">
        <f t="shared" si="1565"/>
        <v>0.20684197158136758</v>
      </c>
      <c r="AC635" s="61" t="s">
        <v>204</v>
      </c>
    </row>
    <row r="636" spans="1:46">
      <c r="A636" s="11">
        <v>636</v>
      </c>
      <c r="B636" s="69">
        <v>44597</v>
      </c>
      <c r="C636" s="70">
        <v>0.36805555555555558</v>
      </c>
      <c r="D636">
        <v>2.4</v>
      </c>
      <c r="E636">
        <v>13.5</v>
      </c>
      <c r="F636">
        <v>0</v>
      </c>
      <c r="G636">
        <v>2.5</v>
      </c>
      <c r="H636">
        <v>4.7E-2</v>
      </c>
      <c r="I636">
        <v>4.4000000000000004</v>
      </c>
      <c r="J636" t="s">
        <v>154</v>
      </c>
      <c r="K636">
        <v>4.4000000000000004</v>
      </c>
      <c r="L636" t="s">
        <v>154</v>
      </c>
      <c r="M636" s="70">
        <v>0.36805555555555558</v>
      </c>
      <c r="N636">
        <v>8.8000000000000007</v>
      </c>
      <c r="O636" t="s">
        <v>158</v>
      </c>
      <c r="P636" s="70">
        <v>0.3622569444444444</v>
      </c>
      <c r="Q636">
        <v>5.0999999999999996</v>
      </c>
      <c r="R636" t="s">
        <v>154</v>
      </c>
      <c r="S636">
        <v>1.3</v>
      </c>
      <c r="T636">
        <v>55.9</v>
      </c>
      <c r="U636">
        <v>243</v>
      </c>
      <c r="V636">
        <v>101392</v>
      </c>
      <c r="W636">
        <v>169</v>
      </c>
      <c r="X636">
        <v>0.53</v>
      </c>
      <c r="Y636">
        <v>18.100000000000001</v>
      </c>
      <c r="Z636" s="11">
        <f t="shared" si="1563"/>
        <v>28.200000000000003</v>
      </c>
      <c r="AA636" s="11">
        <f t="shared" si="1564"/>
        <v>0</v>
      </c>
      <c r="AB636" s="53">
        <f t="shared" si="1565"/>
        <v>0.20785298434011287</v>
      </c>
      <c r="AC636" s="61" t="s">
        <v>204</v>
      </c>
    </row>
    <row r="637" spans="1:46">
      <c r="A637" s="11">
        <v>637</v>
      </c>
      <c r="B637" s="69">
        <v>44597</v>
      </c>
      <c r="C637" s="70">
        <v>0.375</v>
      </c>
      <c r="D637">
        <v>2.5</v>
      </c>
      <c r="E637">
        <v>13.5</v>
      </c>
      <c r="F637">
        <v>0</v>
      </c>
      <c r="G637">
        <v>2.6</v>
      </c>
      <c r="H637">
        <v>5.0999999999999997E-2</v>
      </c>
      <c r="I637">
        <v>3.8</v>
      </c>
      <c r="J637" t="s">
        <v>154</v>
      </c>
      <c r="K637">
        <v>4.5</v>
      </c>
      <c r="L637" t="s">
        <v>154</v>
      </c>
      <c r="M637" s="70">
        <v>0.36869212962962966</v>
      </c>
      <c r="N637">
        <v>7.1</v>
      </c>
      <c r="O637" t="s">
        <v>158</v>
      </c>
      <c r="P637" s="70">
        <v>0.37212962962962964</v>
      </c>
      <c r="Q637">
        <v>2.7</v>
      </c>
      <c r="R637" t="s">
        <v>158</v>
      </c>
      <c r="S637">
        <v>1</v>
      </c>
      <c r="T637">
        <v>55.2</v>
      </c>
      <c r="U637">
        <v>166</v>
      </c>
      <c r="V637">
        <v>111814</v>
      </c>
      <c r="W637">
        <v>186</v>
      </c>
      <c r="X637">
        <v>0.53</v>
      </c>
      <c r="Y637">
        <v>18.079999999999998</v>
      </c>
      <c r="Z637" s="11">
        <f t="shared" si="1563"/>
        <v>30.599999999999998</v>
      </c>
      <c r="AA637" s="11">
        <f t="shared" si="1564"/>
        <v>0</v>
      </c>
      <c r="AB637" s="53">
        <f t="shared" si="1565"/>
        <v>0.20785298434011287</v>
      </c>
      <c r="AC637" s="61" t="s">
        <v>204</v>
      </c>
      <c r="AE637" s="11">
        <f t="shared" ref="AE637" si="1694">SUM(F637:F642)</f>
        <v>0</v>
      </c>
      <c r="AF637" s="11">
        <f t="shared" ref="AF637" si="1695">AVERAGE(AB637:AB642)</f>
        <v>0.20751567155583484</v>
      </c>
      <c r="AG637" s="11">
        <f t="shared" ref="AG637" si="1696">AVERAGE(G637:G642)</f>
        <v>2.7666666666666671</v>
      </c>
      <c r="AH637" s="11" t="e">
        <f t="shared" ref="AH637" si="1697">AVERAGE(AC637:AC642)</f>
        <v>#DIV/0!</v>
      </c>
      <c r="AI637" s="11">
        <f t="shared" ref="AI637" si="1698">AVERAGE(T637:T642)</f>
        <v>52.550000000000004</v>
      </c>
      <c r="AJ637" s="11">
        <f t="shared" ref="AJ637" si="1699">SUMIF(H637:H642,"&gt;0",H637:H642)</f>
        <v>0.40100000000000002</v>
      </c>
      <c r="AK637" s="17">
        <f t="shared" ref="AK637" si="1700">SUM(AA637:AA642)/60</f>
        <v>0</v>
      </c>
      <c r="AL637" s="17">
        <f t="shared" ref="AL637" si="1701">SUM(V637:V642)</f>
        <v>865974</v>
      </c>
      <c r="AM637" s="17">
        <f t="shared" ref="AM637" si="1702">AVERAGE(W637:W642)</f>
        <v>240.5</v>
      </c>
      <c r="AN637" s="11">
        <f t="shared" ref="AN637" si="1703">AVERAGE(I637:I642)</f>
        <v>3.4333333333333336</v>
      </c>
      <c r="AO637" s="11">
        <f t="shared" ref="AO637" si="1704">MAX(K637:K642)</f>
        <v>4.5</v>
      </c>
      <c r="AP637" s="13" t="str">
        <f t="shared" ref="AP637" ca="1" si="1705">INDIRECT(ADDRESS(MATCH(AO637,K637:K642,0)+A637-1,12))</f>
        <v>W</v>
      </c>
      <c r="AQ637" s="13">
        <f t="shared" ref="AQ637" ca="1" si="1706">INDIRECT(ADDRESS(MATCH(AO637,K637:K642,0)+A637-1,13))</f>
        <v>0.36869212962962966</v>
      </c>
      <c r="AR637" s="11">
        <f t="shared" ref="AR637" si="1707">MAX(N637:N642)</f>
        <v>7.9</v>
      </c>
      <c r="AS637" s="13" t="str">
        <f t="shared" ref="AS637" ca="1" si="1708">INDIRECT(ADDRESS(MATCH(AR637,N637:N642,0)+A637-1,15))</f>
        <v>W</v>
      </c>
      <c r="AT637" s="13">
        <f t="shared" ref="AT637" ca="1" si="1709">INDIRECT(ADDRESS(MATCH(AR637,N637:N642,0)+A637-1,16))</f>
        <v>0.40592592592592597</v>
      </c>
    </row>
    <row r="638" spans="1:46">
      <c r="A638" s="11">
        <v>638</v>
      </c>
      <c r="B638" s="69">
        <v>44597</v>
      </c>
      <c r="C638" s="70">
        <v>0.38194444444444442</v>
      </c>
      <c r="D638">
        <v>2.6</v>
      </c>
      <c r="E638">
        <v>13.4</v>
      </c>
      <c r="F638">
        <v>0</v>
      </c>
      <c r="G638">
        <v>2.6</v>
      </c>
      <c r="H638">
        <v>3.5999999999999997E-2</v>
      </c>
      <c r="I638">
        <v>3.5</v>
      </c>
      <c r="J638" t="s">
        <v>158</v>
      </c>
      <c r="K638">
        <v>3.8</v>
      </c>
      <c r="L638" t="s">
        <v>154</v>
      </c>
      <c r="M638" s="70">
        <v>0.37501157407407404</v>
      </c>
      <c r="N638">
        <v>6.6</v>
      </c>
      <c r="O638" t="s">
        <v>158</v>
      </c>
      <c r="P638" s="70">
        <v>0.37999999999999995</v>
      </c>
      <c r="Q638">
        <v>4.3</v>
      </c>
      <c r="R638" t="s">
        <v>154</v>
      </c>
      <c r="S638">
        <v>1.2</v>
      </c>
      <c r="T638">
        <v>55.5</v>
      </c>
      <c r="U638">
        <v>150</v>
      </c>
      <c r="V638">
        <v>82524</v>
      </c>
      <c r="W638">
        <v>138</v>
      </c>
      <c r="X638">
        <v>0.53</v>
      </c>
      <c r="Y638">
        <v>18.100000000000001</v>
      </c>
      <c r="Z638" s="11">
        <f t="shared" si="1563"/>
        <v>21.6</v>
      </c>
      <c r="AA638" s="11">
        <f t="shared" si="1564"/>
        <v>0</v>
      </c>
      <c r="AB638" s="53">
        <f t="shared" si="1565"/>
        <v>0.20785298434011287</v>
      </c>
      <c r="AC638" s="61" t="s">
        <v>204</v>
      </c>
    </row>
    <row r="639" spans="1:46">
      <c r="A639" s="11">
        <v>639</v>
      </c>
      <c r="B639" s="69">
        <v>44597</v>
      </c>
      <c r="C639" s="70">
        <v>0.3888888888888889</v>
      </c>
      <c r="D639">
        <v>2.7</v>
      </c>
      <c r="E639">
        <v>13.5</v>
      </c>
      <c r="F639">
        <v>0</v>
      </c>
      <c r="G639">
        <v>2.6</v>
      </c>
      <c r="H639">
        <v>4.8000000000000001E-2</v>
      </c>
      <c r="I639">
        <v>3</v>
      </c>
      <c r="J639" t="s">
        <v>154</v>
      </c>
      <c r="K639">
        <v>3.9</v>
      </c>
      <c r="L639" t="s">
        <v>154</v>
      </c>
      <c r="M639" s="70">
        <v>0.38457175925925924</v>
      </c>
      <c r="N639">
        <v>5.2</v>
      </c>
      <c r="O639" t="s">
        <v>154</v>
      </c>
      <c r="P639" s="70">
        <v>0.38240740740740736</v>
      </c>
      <c r="Q639">
        <v>4.5999999999999996</v>
      </c>
      <c r="R639" t="s">
        <v>154</v>
      </c>
      <c r="S639">
        <v>0.8</v>
      </c>
      <c r="T639">
        <v>55.6</v>
      </c>
      <c r="U639">
        <v>260</v>
      </c>
      <c r="V639">
        <v>105093</v>
      </c>
      <c r="W639">
        <v>175</v>
      </c>
      <c r="X639">
        <v>0.52900000000000003</v>
      </c>
      <c r="Y639">
        <v>18.100000000000001</v>
      </c>
      <c r="Z639" s="11">
        <f t="shared" si="1563"/>
        <v>28.800000000000004</v>
      </c>
      <c r="AA639" s="11">
        <f t="shared" si="1564"/>
        <v>0</v>
      </c>
      <c r="AB639" s="53">
        <f t="shared" si="1565"/>
        <v>0.20734701516369586</v>
      </c>
      <c r="AC639" s="61" t="s">
        <v>204</v>
      </c>
    </row>
    <row r="640" spans="1:46">
      <c r="A640" s="11">
        <v>640</v>
      </c>
      <c r="B640" s="69">
        <v>44597</v>
      </c>
      <c r="C640" s="70">
        <v>0.39583333333333331</v>
      </c>
      <c r="D640">
        <v>2.8</v>
      </c>
      <c r="E640">
        <v>13.6</v>
      </c>
      <c r="F640">
        <v>0</v>
      </c>
      <c r="G640">
        <v>2.7</v>
      </c>
      <c r="H640">
        <v>6.8000000000000005E-2</v>
      </c>
      <c r="I640">
        <v>3.3</v>
      </c>
      <c r="J640" t="s">
        <v>154</v>
      </c>
      <c r="K640">
        <v>3.3</v>
      </c>
      <c r="L640" t="s">
        <v>154</v>
      </c>
      <c r="M640" s="70">
        <v>0.39575231481481482</v>
      </c>
      <c r="N640">
        <v>5.7</v>
      </c>
      <c r="O640" t="s">
        <v>154</v>
      </c>
      <c r="P640" s="70">
        <v>0.39564814814814814</v>
      </c>
      <c r="Q640">
        <v>2.7</v>
      </c>
      <c r="R640" t="s">
        <v>154</v>
      </c>
      <c r="S640">
        <v>0.7</v>
      </c>
      <c r="T640">
        <v>50.5</v>
      </c>
      <c r="U640">
        <v>216</v>
      </c>
      <c r="V640">
        <v>149296</v>
      </c>
      <c r="W640">
        <v>249</v>
      </c>
      <c r="X640">
        <v>0.52900000000000003</v>
      </c>
      <c r="Y640">
        <v>18.079999999999998</v>
      </c>
      <c r="Z640" s="11">
        <f t="shared" si="1563"/>
        <v>40.800000000000004</v>
      </c>
      <c r="AA640" s="11">
        <f t="shared" si="1564"/>
        <v>0</v>
      </c>
      <c r="AB640" s="53">
        <f t="shared" si="1565"/>
        <v>0.20734701516369586</v>
      </c>
      <c r="AC640" s="61" t="s">
        <v>204</v>
      </c>
    </row>
    <row r="641" spans="1:46">
      <c r="A641" s="11">
        <v>641</v>
      </c>
      <c r="B641" s="69">
        <v>44597</v>
      </c>
      <c r="C641" s="70">
        <v>0.40277777777777773</v>
      </c>
      <c r="D641">
        <v>2.9</v>
      </c>
      <c r="E641">
        <v>14.8</v>
      </c>
      <c r="F641">
        <v>0</v>
      </c>
      <c r="G641">
        <v>3</v>
      </c>
      <c r="H641">
        <v>8.5999999999999993E-2</v>
      </c>
      <c r="I641">
        <v>3</v>
      </c>
      <c r="J641" t="s">
        <v>161</v>
      </c>
      <c r="K641">
        <v>3.3</v>
      </c>
      <c r="L641" t="s">
        <v>154</v>
      </c>
      <c r="M641" s="70">
        <v>0.39584490740740735</v>
      </c>
      <c r="N641">
        <v>5</v>
      </c>
      <c r="O641" t="s">
        <v>161</v>
      </c>
      <c r="P641" s="70">
        <v>0.40003472222222225</v>
      </c>
      <c r="Q641">
        <v>3.1</v>
      </c>
      <c r="R641" t="s">
        <v>154</v>
      </c>
      <c r="S641">
        <v>0.7</v>
      </c>
      <c r="T641">
        <v>50.1</v>
      </c>
      <c r="U641">
        <v>359</v>
      </c>
      <c r="V641">
        <v>185965</v>
      </c>
      <c r="W641">
        <v>310</v>
      </c>
      <c r="X641">
        <v>0.52900000000000003</v>
      </c>
      <c r="Y641">
        <v>18.190000000000001</v>
      </c>
      <c r="Z641" s="11">
        <f t="shared" si="1563"/>
        <v>51.599999999999994</v>
      </c>
      <c r="AA641" s="11">
        <f t="shared" si="1564"/>
        <v>0</v>
      </c>
      <c r="AB641" s="53">
        <f t="shared" si="1565"/>
        <v>0.20734701516369586</v>
      </c>
      <c r="AC641" s="61" t="s">
        <v>204</v>
      </c>
    </row>
    <row r="642" spans="1:46">
      <c r="A642" s="11">
        <v>642</v>
      </c>
      <c r="B642" s="69">
        <v>44597</v>
      </c>
      <c r="C642" s="70">
        <v>0.40972222222222227</v>
      </c>
      <c r="D642">
        <v>3</v>
      </c>
      <c r="E642">
        <v>14.8</v>
      </c>
      <c r="F642">
        <v>0</v>
      </c>
      <c r="G642">
        <v>3.1</v>
      </c>
      <c r="H642">
        <v>0.112</v>
      </c>
      <c r="I642">
        <v>4</v>
      </c>
      <c r="J642" t="s">
        <v>154</v>
      </c>
      <c r="K642">
        <v>4</v>
      </c>
      <c r="L642" t="s">
        <v>154</v>
      </c>
      <c r="M642" s="70">
        <v>0.40972222222222227</v>
      </c>
      <c r="N642">
        <v>7.9</v>
      </c>
      <c r="O642" t="s">
        <v>154</v>
      </c>
      <c r="P642" s="70">
        <v>0.40592592592592597</v>
      </c>
      <c r="Q642">
        <v>5.8</v>
      </c>
      <c r="R642" t="s">
        <v>154</v>
      </c>
      <c r="S642">
        <v>1.2</v>
      </c>
      <c r="T642">
        <v>48.4</v>
      </c>
      <c r="U642">
        <v>441</v>
      </c>
      <c r="V642">
        <v>231282</v>
      </c>
      <c r="W642">
        <v>385</v>
      </c>
      <c r="X642">
        <v>0.52900000000000003</v>
      </c>
      <c r="Y642">
        <v>18.09</v>
      </c>
      <c r="Z642" s="11">
        <f t="shared" si="1563"/>
        <v>67.2</v>
      </c>
      <c r="AA642" s="11">
        <f t="shared" si="1564"/>
        <v>0</v>
      </c>
      <c r="AB642" s="53">
        <f t="shared" si="1565"/>
        <v>0.20734701516369586</v>
      </c>
      <c r="AC642" s="61" t="s">
        <v>204</v>
      </c>
    </row>
    <row r="643" spans="1:46">
      <c r="A643" s="11">
        <v>643</v>
      </c>
      <c r="B643" s="69">
        <v>44597</v>
      </c>
      <c r="C643" s="70">
        <v>0.41666666666666669</v>
      </c>
      <c r="D643">
        <v>3.2</v>
      </c>
      <c r="E643">
        <v>14.8</v>
      </c>
      <c r="F643">
        <v>0</v>
      </c>
      <c r="G643">
        <v>2.9</v>
      </c>
      <c r="H643">
        <v>7.8E-2</v>
      </c>
      <c r="I643">
        <v>4</v>
      </c>
      <c r="J643" t="s">
        <v>158</v>
      </c>
      <c r="K643">
        <v>4.5</v>
      </c>
      <c r="L643" t="s">
        <v>158</v>
      </c>
      <c r="M643" s="70">
        <v>0.41443287037037035</v>
      </c>
      <c r="N643">
        <v>9.4</v>
      </c>
      <c r="O643" t="s">
        <v>158</v>
      </c>
      <c r="P643" s="70">
        <v>0.41281250000000003</v>
      </c>
      <c r="Q643">
        <v>3.7</v>
      </c>
      <c r="R643" t="s">
        <v>154</v>
      </c>
      <c r="S643">
        <v>1.5</v>
      </c>
      <c r="T643">
        <v>53.1</v>
      </c>
      <c r="U643">
        <v>1102</v>
      </c>
      <c r="V643">
        <v>169907</v>
      </c>
      <c r="W643">
        <v>283</v>
      </c>
      <c r="X643">
        <v>0.52900000000000003</v>
      </c>
      <c r="Y643">
        <v>18.21</v>
      </c>
      <c r="Z643" s="11">
        <f t="shared" si="1563"/>
        <v>46.800000000000004</v>
      </c>
      <c r="AA643" s="11">
        <f t="shared" si="1564"/>
        <v>0</v>
      </c>
      <c r="AB643" s="53">
        <f t="shared" si="1565"/>
        <v>0.20734701516369586</v>
      </c>
      <c r="AC643" s="61" t="s">
        <v>204</v>
      </c>
      <c r="AE643" s="11">
        <f t="shared" ref="AE643" si="1710">SUM(F643:F648)</f>
        <v>0</v>
      </c>
      <c r="AF643" s="11">
        <f t="shared" ref="AF643" si="1711">AVERAGE(AB643:AB648)</f>
        <v>0.20734701516369583</v>
      </c>
      <c r="AG643" s="11">
        <f t="shared" ref="AG643" si="1712">AVERAGE(G643:G648)</f>
        <v>3.8833333333333329</v>
      </c>
      <c r="AH643" s="11" t="e">
        <f t="shared" ref="AH643" si="1713">AVERAGE(AC643:AC648)</f>
        <v>#DIV/0!</v>
      </c>
      <c r="AI643" s="11">
        <f t="shared" ref="AI643" si="1714">AVERAGE(T643:T648)</f>
        <v>47.300000000000004</v>
      </c>
      <c r="AJ643" s="11">
        <f t="shared" ref="AJ643" si="1715">SUMIF(H643:H648,"&gt;0",H643:H648)</f>
        <v>1.1040000000000001</v>
      </c>
      <c r="AK643" s="17">
        <f t="shared" ref="AK643" si="1716">SUM(AA643:AA648)/60</f>
        <v>0.5</v>
      </c>
      <c r="AL643" s="17">
        <f t="shared" ref="AL643" si="1717">SUM(V643:V648)</f>
        <v>2199149</v>
      </c>
      <c r="AM643" s="17">
        <f t="shared" ref="AM643" si="1718">AVERAGE(W643:W648)</f>
        <v>610.83333333333337</v>
      </c>
      <c r="AN643" s="11">
        <f t="shared" ref="AN643" si="1719">AVERAGE(I643:I648)</f>
        <v>4.5</v>
      </c>
      <c r="AO643" s="11">
        <f t="shared" ref="AO643" si="1720">MAX(K643:K648)</f>
        <v>5.6</v>
      </c>
      <c r="AP643" s="13" t="str">
        <f t="shared" ref="AP643" ca="1" si="1721">INDIRECT(ADDRESS(MATCH(AO643,K643:K648,0)+A643-1,12))</f>
        <v>WNW</v>
      </c>
      <c r="AQ643" s="13">
        <f t="shared" ref="AQ643" ca="1" si="1722">INDIRECT(ADDRESS(MATCH(AO643,K643:K648,0)+A643-1,13))</f>
        <v>0.4375</v>
      </c>
      <c r="AR643" s="11">
        <f t="shared" ref="AR643" si="1723">MAX(N643:N648)</f>
        <v>9.4</v>
      </c>
      <c r="AS643" s="13" t="str">
        <f t="shared" ref="AS643" ca="1" si="1724">INDIRECT(ADDRESS(MATCH(AR643,N643:N648,0)+A643-1,15))</f>
        <v>WNW</v>
      </c>
      <c r="AT643" s="13">
        <f t="shared" ref="AT643" ca="1" si="1725">INDIRECT(ADDRESS(MATCH(AR643,N643:N648,0)+A643-1,16))</f>
        <v>0.41281250000000003</v>
      </c>
    </row>
    <row r="644" spans="1:46">
      <c r="A644" s="11">
        <v>644</v>
      </c>
      <c r="B644" s="69">
        <v>44597</v>
      </c>
      <c r="C644" s="70">
        <v>0.4236111111111111</v>
      </c>
      <c r="D644">
        <v>3.3</v>
      </c>
      <c r="E644">
        <v>14.8</v>
      </c>
      <c r="F644">
        <v>0</v>
      </c>
      <c r="G644">
        <v>3.3</v>
      </c>
      <c r="H644">
        <v>0.107</v>
      </c>
      <c r="I644">
        <v>4</v>
      </c>
      <c r="J644" t="s">
        <v>158</v>
      </c>
      <c r="K644">
        <v>4</v>
      </c>
      <c r="L644" t="s">
        <v>158</v>
      </c>
      <c r="M644" s="70">
        <v>0.41741898148148149</v>
      </c>
      <c r="N644">
        <v>7.1</v>
      </c>
      <c r="O644" t="s">
        <v>154</v>
      </c>
      <c r="P644" s="70">
        <v>0.41693287037037036</v>
      </c>
      <c r="Q644">
        <v>6.3</v>
      </c>
      <c r="R644" t="s">
        <v>155</v>
      </c>
      <c r="S644">
        <v>1.3</v>
      </c>
      <c r="T644">
        <v>50.7</v>
      </c>
      <c r="U644">
        <v>283</v>
      </c>
      <c r="V644">
        <v>218331</v>
      </c>
      <c r="W644">
        <v>364</v>
      </c>
      <c r="X644">
        <v>0.52900000000000003</v>
      </c>
      <c r="Y644">
        <v>18.100000000000001</v>
      </c>
      <c r="Z644" s="11">
        <f t="shared" si="1563"/>
        <v>64.199999999999989</v>
      </c>
      <c r="AA644" s="11">
        <f t="shared" si="1564"/>
        <v>0</v>
      </c>
      <c r="AB644" s="53">
        <f t="shared" si="1565"/>
        <v>0.20734701516369586</v>
      </c>
      <c r="AC644" s="61" t="s">
        <v>204</v>
      </c>
    </row>
    <row r="645" spans="1:46">
      <c r="A645" s="11">
        <v>645</v>
      </c>
      <c r="B645" s="69">
        <v>44597</v>
      </c>
      <c r="C645" s="70">
        <v>0.43055555555555558</v>
      </c>
      <c r="D645">
        <v>3.5</v>
      </c>
      <c r="E645">
        <v>14.8</v>
      </c>
      <c r="F645">
        <v>0</v>
      </c>
      <c r="G645">
        <v>3.7</v>
      </c>
      <c r="H645">
        <v>0.16800000000000001</v>
      </c>
      <c r="I645">
        <v>3.4</v>
      </c>
      <c r="J645" t="s">
        <v>154</v>
      </c>
      <c r="K645">
        <v>4</v>
      </c>
      <c r="L645" t="s">
        <v>158</v>
      </c>
      <c r="M645" s="70">
        <v>0.42379629629629628</v>
      </c>
      <c r="N645">
        <v>6.5</v>
      </c>
      <c r="O645" t="s">
        <v>158</v>
      </c>
      <c r="P645" s="70">
        <v>0.42851851851851852</v>
      </c>
      <c r="Q645">
        <v>3.8</v>
      </c>
      <c r="R645" t="s">
        <v>154</v>
      </c>
      <c r="S645">
        <v>1.3</v>
      </c>
      <c r="T645">
        <v>48.4</v>
      </c>
      <c r="U645">
        <v>405</v>
      </c>
      <c r="V645">
        <v>336388</v>
      </c>
      <c r="W645">
        <v>561</v>
      </c>
      <c r="X645">
        <v>0.52900000000000003</v>
      </c>
      <c r="Y645">
        <v>18.100000000000001</v>
      </c>
      <c r="Z645" s="11">
        <f t="shared" si="1563"/>
        <v>100.8</v>
      </c>
      <c r="AA645" s="11">
        <f t="shared" si="1564"/>
        <v>0</v>
      </c>
      <c r="AB645" s="53">
        <f t="shared" si="1565"/>
        <v>0.20734701516369586</v>
      </c>
      <c r="AC645" s="61" t="s">
        <v>204</v>
      </c>
    </row>
    <row r="646" spans="1:46">
      <c r="A646" s="11">
        <v>646</v>
      </c>
      <c r="B646" s="69">
        <v>44597</v>
      </c>
      <c r="C646" s="70">
        <v>0.4375</v>
      </c>
      <c r="D646">
        <v>3.8</v>
      </c>
      <c r="E646">
        <v>14.8</v>
      </c>
      <c r="F646">
        <v>0</v>
      </c>
      <c r="G646">
        <v>4.0999999999999996</v>
      </c>
      <c r="H646">
        <v>0.24199999999999999</v>
      </c>
      <c r="I646">
        <v>5.6</v>
      </c>
      <c r="J646" t="s">
        <v>158</v>
      </c>
      <c r="K646">
        <v>5.6</v>
      </c>
      <c r="L646" t="s">
        <v>158</v>
      </c>
      <c r="M646" s="70">
        <v>0.4375</v>
      </c>
      <c r="N646">
        <v>9.1999999999999993</v>
      </c>
      <c r="O646" t="s">
        <v>158</v>
      </c>
      <c r="P646" s="70">
        <v>0.43414351851851851</v>
      </c>
      <c r="Q646">
        <v>6</v>
      </c>
      <c r="R646" t="s">
        <v>158</v>
      </c>
      <c r="S646">
        <v>1.2</v>
      </c>
      <c r="T646">
        <v>45</v>
      </c>
      <c r="U646">
        <v>1044</v>
      </c>
      <c r="V646">
        <v>468828</v>
      </c>
      <c r="W646">
        <v>781</v>
      </c>
      <c r="X646">
        <v>0.52900000000000003</v>
      </c>
      <c r="Y646">
        <v>18.09</v>
      </c>
      <c r="Z646" s="11">
        <f t="shared" si="1563"/>
        <v>145.19999999999999</v>
      </c>
      <c r="AA646" s="11">
        <f t="shared" si="1564"/>
        <v>10</v>
      </c>
      <c r="AB646" s="53">
        <f t="shared" si="1565"/>
        <v>0.20734701516369586</v>
      </c>
      <c r="AC646" s="61" t="s">
        <v>204</v>
      </c>
    </row>
    <row r="647" spans="1:46">
      <c r="A647" s="11">
        <v>647</v>
      </c>
      <c r="B647" s="69">
        <v>44597</v>
      </c>
      <c r="C647" s="70">
        <v>0.44444444444444442</v>
      </c>
      <c r="D647">
        <v>4.0999999999999996</v>
      </c>
      <c r="E647">
        <v>14.8</v>
      </c>
      <c r="F647">
        <v>0</v>
      </c>
      <c r="G647">
        <v>4.5999999999999996</v>
      </c>
      <c r="H647">
        <v>0.28100000000000003</v>
      </c>
      <c r="I647">
        <v>5.5</v>
      </c>
      <c r="J647" t="s">
        <v>158</v>
      </c>
      <c r="K647">
        <v>5.6</v>
      </c>
      <c r="L647" t="s">
        <v>158</v>
      </c>
      <c r="M647" s="70">
        <v>0.43782407407407403</v>
      </c>
      <c r="N647">
        <v>9.1</v>
      </c>
      <c r="O647" t="s">
        <v>158</v>
      </c>
      <c r="P647" s="70">
        <v>0.4410648148148148</v>
      </c>
      <c r="Q647">
        <v>4.9000000000000004</v>
      </c>
      <c r="R647" t="s">
        <v>154</v>
      </c>
      <c r="S647">
        <v>1.2</v>
      </c>
      <c r="T647">
        <v>41.1</v>
      </c>
      <c r="U647">
        <v>617</v>
      </c>
      <c r="V647">
        <v>547170</v>
      </c>
      <c r="W647">
        <v>912</v>
      </c>
      <c r="X647">
        <v>0.52900000000000003</v>
      </c>
      <c r="Y647">
        <v>18.09</v>
      </c>
      <c r="Z647" s="11">
        <f t="shared" si="1563"/>
        <v>168.6</v>
      </c>
      <c r="AA647" s="11">
        <f t="shared" si="1564"/>
        <v>10</v>
      </c>
      <c r="AB647" s="53">
        <f t="shared" si="1565"/>
        <v>0.20734701516369586</v>
      </c>
      <c r="AC647" s="61" t="s">
        <v>204</v>
      </c>
    </row>
    <row r="648" spans="1:46">
      <c r="A648" s="11">
        <v>648</v>
      </c>
      <c r="B648" s="69">
        <v>44597</v>
      </c>
      <c r="C648" s="70">
        <v>0.4513888888888889</v>
      </c>
      <c r="D648">
        <v>4.5999999999999996</v>
      </c>
      <c r="E648">
        <v>14.8</v>
      </c>
      <c r="F648">
        <v>0</v>
      </c>
      <c r="G648">
        <v>4.7</v>
      </c>
      <c r="H648">
        <v>0.22800000000000001</v>
      </c>
      <c r="I648">
        <v>4.5</v>
      </c>
      <c r="J648" t="s">
        <v>158</v>
      </c>
      <c r="K648">
        <v>5.5</v>
      </c>
      <c r="L648" t="s">
        <v>158</v>
      </c>
      <c r="M648" s="70">
        <v>0.44464120370370369</v>
      </c>
      <c r="N648">
        <v>7.7</v>
      </c>
      <c r="O648" t="s">
        <v>158</v>
      </c>
      <c r="P648" s="70">
        <v>0.44716435185185183</v>
      </c>
      <c r="Q648">
        <v>6.2</v>
      </c>
      <c r="R648" t="s">
        <v>158</v>
      </c>
      <c r="S648">
        <v>1.1000000000000001</v>
      </c>
      <c r="T648">
        <v>45.5</v>
      </c>
      <c r="U648">
        <v>334</v>
      </c>
      <c r="V648">
        <v>458525</v>
      </c>
      <c r="W648">
        <v>764</v>
      </c>
      <c r="X648">
        <v>0.52900000000000003</v>
      </c>
      <c r="Y648">
        <v>18.11</v>
      </c>
      <c r="Z648" s="11">
        <f t="shared" ref="Z648:Z711" si="1726">H648*3.6/(60)*10*10^3</f>
        <v>136.80000000000001</v>
      </c>
      <c r="AA648" s="11">
        <f t="shared" ref="AA648:AA711" si="1727">IF(Z648&gt;120,10,0)</f>
        <v>10</v>
      </c>
      <c r="AB648" s="53">
        <f t="shared" ref="AB648:AB711" si="1728">-0.071+0.735*X648+0.75*X648^2-8.759*X648^3+21.838*X648^4-21.998*X648^5+8.097*X648^6</f>
        <v>0.20734701516369586</v>
      </c>
      <c r="AC648" s="61" t="s">
        <v>204</v>
      </c>
    </row>
    <row r="649" spans="1:46">
      <c r="A649" s="11">
        <v>649</v>
      </c>
      <c r="B649" s="69">
        <v>44597</v>
      </c>
      <c r="C649" s="70">
        <v>0.45833333333333331</v>
      </c>
      <c r="D649">
        <v>4.9000000000000004</v>
      </c>
      <c r="E649">
        <v>14.8</v>
      </c>
      <c r="F649">
        <v>0</v>
      </c>
      <c r="G649">
        <v>4.5</v>
      </c>
      <c r="H649">
        <v>0.189</v>
      </c>
      <c r="I649">
        <v>4.8</v>
      </c>
      <c r="J649" t="s">
        <v>158</v>
      </c>
      <c r="K649">
        <v>5</v>
      </c>
      <c r="L649" t="s">
        <v>158</v>
      </c>
      <c r="M649" s="70">
        <v>0.45527777777777773</v>
      </c>
      <c r="N649">
        <v>7.9</v>
      </c>
      <c r="O649" t="s">
        <v>158</v>
      </c>
      <c r="P649" s="70">
        <v>0.45208333333333334</v>
      </c>
      <c r="Q649">
        <v>4.7</v>
      </c>
      <c r="R649" t="s">
        <v>158</v>
      </c>
      <c r="S649">
        <v>1</v>
      </c>
      <c r="T649">
        <v>45.5</v>
      </c>
      <c r="U649">
        <v>265</v>
      </c>
      <c r="V649">
        <v>388792</v>
      </c>
      <c r="W649">
        <v>648</v>
      </c>
      <c r="X649">
        <v>0.52900000000000003</v>
      </c>
      <c r="Y649">
        <v>18.07</v>
      </c>
      <c r="Z649" s="11">
        <f t="shared" si="1726"/>
        <v>113.4</v>
      </c>
      <c r="AA649" s="11">
        <f t="shared" si="1727"/>
        <v>0</v>
      </c>
      <c r="AB649" s="53">
        <f t="shared" si="1728"/>
        <v>0.20734701516369586</v>
      </c>
      <c r="AC649" s="61" t="s">
        <v>204</v>
      </c>
      <c r="AE649" s="11">
        <f t="shared" ref="AE649" si="1729">SUM(F649:F654)</f>
        <v>0</v>
      </c>
      <c r="AF649" s="11">
        <f t="shared" ref="AF649" si="1730">AVERAGE(AB649:AB654)</f>
        <v>0.20734701516369583</v>
      </c>
      <c r="AG649" s="11">
        <f t="shared" ref="AG649" si="1731">AVERAGE(G649:G654)</f>
        <v>4.8000000000000007</v>
      </c>
      <c r="AH649" s="11" t="e">
        <f t="shared" ref="AH649" si="1732">AVERAGE(AC649:AC654)</f>
        <v>#DIV/0!</v>
      </c>
      <c r="AI649" s="11">
        <f t="shared" ref="AI649" si="1733">AVERAGE(T649:T654)</f>
        <v>44.466666666666669</v>
      </c>
      <c r="AJ649" s="11">
        <f t="shared" ref="AJ649" si="1734">SUMIF(H649:H654,"&gt;0",H649:H654)</f>
        <v>1.3149999999999999</v>
      </c>
      <c r="AK649" s="17">
        <f t="shared" ref="AK649" si="1735">SUM(AA649:AA654)/60</f>
        <v>0.66666666666666663</v>
      </c>
      <c r="AL649" s="17">
        <f t="shared" ref="AL649" si="1736">SUM(V649:V654)</f>
        <v>2648512</v>
      </c>
      <c r="AM649" s="17">
        <f t="shared" ref="AM649" si="1737">AVERAGE(W649:W654)</f>
        <v>735.66666666666663</v>
      </c>
      <c r="AN649" s="11">
        <f t="shared" ref="AN649" si="1738">AVERAGE(I649:I654)</f>
        <v>4.45</v>
      </c>
      <c r="AO649" s="11">
        <f t="shared" ref="AO649" si="1739">MAX(K649:K654)</f>
        <v>5</v>
      </c>
      <c r="AP649" s="13" t="str">
        <f t="shared" ref="AP649" ca="1" si="1740">INDIRECT(ADDRESS(MATCH(AO649,K649:K654,0)+A649-1,12))</f>
        <v>WNW</v>
      </c>
      <c r="AQ649" s="13">
        <f t="shared" ref="AQ649" ca="1" si="1741">INDIRECT(ADDRESS(MATCH(AO649,K649:K654,0)+A649-1,13))</f>
        <v>0.45527777777777773</v>
      </c>
      <c r="AR649" s="11">
        <f t="shared" ref="AR649" si="1742">MAX(N649:N654)</f>
        <v>9.1</v>
      </c>
      <c r="AS649" s="13" t="str">
        <f t="shared" ref="AS649" ca="1" si="1743">INDIRECT(ADDRESS(MATCH(AR649,N649:N654,0)+A649-1,15))</f>
        <v>W</v>
      </c>
      <c r="AT649" s="13">
        <f t="shared" ref="AT649" ca="1" si="1744">INDIRECT(ADDRESS(MATCH(AR649,N649:N654,0)+A649-1,16))</f>
        <v>0.47813657407407412</v>
      </c>
    </row>
    <row r="650" spans="1:46">
      <c r="A650" s="11">
        <v>650</v>
      </c>
      <c r="B650" s="69">
        <v>44597</v>
      </c>
      <c r="C650" s="70">
        <v>0.46527777777777773</v>
      </c>
      <c r="D650">
        <v>5.2</v>
      </c>
      <c r="E650">
        <v>14.7</v>
      </c>
      <c r="F650">
        <v>0</v>
      </c>
      <c r="G650">
        <v>4.3</v>
      </c>
      <c r="H650">
        <v>0.14299999999999999</v>
      </c>
      <c r="I650">
        <v>4</v>
      </c>
      <c r="J650" t="s">
        <v>154</v>
      </c>
      <c r="K650">
        <v>4.8</v>
      </c>
      <c r="L650" t="s">
        <v>158</v>
      </c>
      <c r="M650" s="70">
        <v>0.45834490740740735</v>
      </c>
      <c r="N650">
        <v>8.5</v>
      </c>
      <c r="O650" t="s">
        <v>154</v>
      </c>
      <c r="P650" s="70">
        <v>0.46479166666666666</v>
      </c>
      <c r="Q650">
        <v>4.8</v>
      </c>
      <c r="R650" t="s">
        <v>158</v>
      </c>
      <c r="S650">
        <v>1.1000000000000001</v>
      </c>
      <c r="T650">
        <v>46.5</v>
      </c>
      <c r="U650">
        <v>371</v>
      </c>
      <c r="V650">
        <v>300338</v>
      </c>
      <c r="W650">
        <v>501</v>
      </c>
      <c r="X650">
        <v>0.52900000000000003</v>
      </c>
      <c r="Y650">
        <v>18.09</v>
      </c>
      <c r="Z650" s="11">
        <f t="shared" si="1726"/>
        <v>85.799999999999983</v>
      </c>
      <c r="AA650" s="11">
        <f t="shared" si="1727"/>
        <v>0</v>
      </c>
      <c r="AB650" s="53">
        <f t="shared" si="1728"/>
        <v>0.20734701516369586</v>
      </c>
      <c r="AC650" s="61" t="s">
        <v>204</v>
      </c>
    </row>
    <row r="651" spans="1:46">
      <c r="A651" s="11">
        <v>651</v>
      </c>
      <c r="B651" s="69">
        <v>44597</v>
      </c>
      <c r="C651" s="70">
        <v>0.47222222222222227</v>
      </c>
      <c r="D651">
        <v>5.4</v>
      </c>
      <c r="E651">
        <v>14.7</v>
      </c>
      <c r="F651">
        <v>0</v>
      </c>
      <c r="G651">
        <v>4.7</v>
      </c>
      <c r="H651">
        <v>0.247</v>
      </c>
      <c r="I651">
        <v>5</v>
      </c>
      <c r="J651" t="s">
        <v>158</v>
      </c>
      <c r="K651">
        <v>5</v>
      </c>
      <c r="L651" t="s">
        <v>158</v>
      </c>
      <c r="M651" s="70">
        <v>0.47221064814814812</v>
      </c>
      <c r="N651">
        <v>8</v>
      </c>
      <c r="O651" t="s">
        <v>154</v>
      </c>
      <c r="P651" s="70">
        <v>0.47187499999999999</v>
      </c>
      <c r="Q651">
        <v>4.5999999999999996</v>
      </c>
      <c r="R651" t="s">
        <v>158</v>
      </c>
      <c r="S651">
        <v>1</v>
      </c>
      <c r="T651">
        <v>44.8</v>
      </c>
      <c r="U651">
        <v>1154</v>
      </c>
      <c r="V651">
        <v>486855</v>
      </c>
      <c r="W651">
        <v>811</v>
      </c>
      <c r="X651">
        <v>0.52900000000000003</v>
      </c>
      <c r="Y651">
        <v>18.09</v>
      </c>
      <c r="Z651" s="11">
        <f t="shared" si="1726"/>
        <v>148.19999999999999</v>
      </c>
      <c r="AA651" s="11">
        <f t="shared" si="1727"/>
        <v>10</v>
      </c>
      <c r="AB651" s="53">
        <f t="shared" si="1728"/>
        <v>0.20734701516369586</v>
      </c>
      <c r="AC651" s="61" t="s">
        <v>204</v>
      </c>
    </row>
    <row r="652" spans="1:46">
      <c r="A652" s="11">
        <v>652</v>
      </c>
      <c r="B652" s="69">
        <v>44597</v>
      </c>
      <c r="C652" s="70">
        <v>0.47916666666666669</v>
      </c>
      <c r="D652">
        <v>5.6</v>
      </c>
      <c r="E652">
        <v>14.7</v>
      </c>
      <c r="F652">
        <v>0</v>
      </c>
      <c r="G652">
        <v>5.0999999999999996</v>
      </c>
      <c r="H652">
        <v>0.27800000000000002</v>
      </c>
      <c r="I652">
        <v>4.5</v>
      </c>
      <c r="J652" t="s">
        <v>154</v>
      </c>
      <c r="K652">
        <v>5</v>
      </c>
      <c r="L652" t="s">
        <v>158</v>
      </c>
      <c r="M652" s="70">
        <v>0.4727662037037037</v>
      </c>
      <c r="N652">
        <v>9.1</v>
      </c>
      <c r="O652" t="s">
        <v>154</v>
      </c>
      <c r="P652" s="70">
        <v>0.47813657407407412</v>
      </c>
      <c r="Q652">
        <v>6.1</v>
      </c>
      <c r="R652" t="s">
        <v>154</v>
      </c>
      <c r="S652">
        <v>1.4</v>
      </c>
      <c r="T652">
        <v>42.9</v>
      </c>
      <c r="U652">
        <v>1037</v>
      </c>
      <c r="V652">
        <v>545489</v>
      </c>
      <c r="W652">
        <v>909</v>
      </c>
      <c r="X652">
        <v>0.52900000000000003</v>
      </c>
      <c r="Y652">
        <v>18.100000000000001</v>
      </c>
      <c r="Z652" s="11">
        <f t="shared" si="1726"/>
        <v>166.80000000000004</v>
      </c>
      <c r="AA652" s="11">
        <f t="shared" si="1727"/>
        <v>10</v>
      </c>
      <c r="AB652" s="53">
        <f t="shared" si="1728"/>
        <v>0.20734701516369586</v>
      </c>
      <c r="AC652" s="61" t="s">
        <v>204</v>
      </c>
    </row>
    <row r="653" spans="1:46">
      <c r="A653" s="11">
        <v>653</v>
      </c>
      <c r="B653" s="69">
        <v>44597</v>
      </c>
      <c r="C653" s="70">
        <v>0.4861111111111111</v>
      </c>
      <c r="D653">
        <v>5.8</v>
      </c>
      <c r="E653">
        <v>14.7</v>
      </c>
      <c r="F653">
        <v>0</v>
      </c>
      <c r="G653">
        <v>5.0999999999999996</v>
      </c>
      <c r="H653">
        <v>0.248</v>
      </c>
      <c r="I653">
        <v>4.3</v>
      </c>
      <c r="J653" t="s">
        <v>154</v>
      </c>
      <c r="K653">
        <v>4.9000000000000004</v>
      </c>
      <c r="L653" t="s">
        <v>154</v>
      </c>
      <c r="M653" s="70">
        <v>0.48410879629629627</v>
      </c>
      <c r="N653">
        <v>7.4</v>
      </c>
      <c r="O653" t="s">
        <v>161</v>
      </c>
      <c r="P653" s="70">
        <v>0.48309027777777774</v>
      </c>
      <c r="Q653">
        <v>5.9</v>
      </c>
      <c r="R653" t="s">
        <v>158</v>
      </c>
      <c r="S653">
        <v>1</v>
      </c>
      <c r="T653">
        <v>43.9</v>
      </c>
      <c r="U653">
        <v>922</v>
      </c>
      <c r="V653">
        <v>496382</v>
      </c>
      <c r="W653">
        <v>827</v>
      </c>
      <c r="X653">
        <v>0.52900000000000003</v>
      </c>
      <c r="Y653">
        <v>18.09</v>
      </c>
      <c r="Z653" s="11">
        <f t="shared" si="1726"/>
        <v>148.80000000000001</v>
      </c>
      <c r="AA653" s="11">
        <f t="shared" si="1727"/>
        <v>10</v>
      </c>
      <c r="AB653" s="53">
        <f t="shared" si="1728"/>
        <v>0.20734701516369586</v>
      </c>
      <c r="AC653" s="61" t="s">
        <v>204</v>
      </c>
    </row>
    <row r="654" spans="1:46">
      <c r="A654" s="11">
        <v>654</v>
      </c>
      <c r="B654" s="69">
        <v>44597</v>
      </c>
      <c r="C654" s="70">
        <v>0.49305555555555558</v>
      </c>
      <c r="D654">
        <v>6.1</v>
      </c>
      <c r="E654">
        <v>14.3</v>
      </c>
      <c r="F654">
        <v>0</v>
      </c>
      <c r="G654">
        <v>5.0999999999999996</v>
      </c>
      <c r="H654">
        <v>0.21</v>
      </c>
      <c r="I654">
        <v>4.0999999999999996</v>
      </c>
      <c r="J654" t="s">
        <v>158</v>
      </c>
      <c r="K654">
        <v>4.5999999999999996</v>
      </c>
      <c r="L654" t="s">
        <v>154</v>
      </c>
      <c r="M654" s="70">
        <v>0.48853009259259261</v>
      </c>
      <c r="N654">
        <v>7.1</v>
      </c>
      <c r="O654" t="s">
        <v>158</v>
      </c>
      <c r="P654" s="70">
        <v>0.4876388888888889</v>
      </c>
      <c r="Q654">
        <v>2.7</v>
      </c>
      <c r="R654" t="s">
        <v>154</v>
      </c>
      <c r="S654">
        <v>1.2</v>
      </c>
      <c r="T654">
        <v>43.2</v>
      </c>
      <c r="U654">
        <v>684</v>
      </c>
      <c r="V654">
        <v>430656</v>
      </c>
      <c r="W654">
        <v>718</v>
      </c>
      <c r="X654">
        <v>0.52900000000000003</v>
      </c>
      <c r="Y654">
        <v>18.04</v>
      </c>
      <c r="Z654" s="11">
        <f t="shared" si="1726"/>
        <v>126</v>
      </c>
      <c r="AA654" s="11">
        <f t="shared" si="1727"/>
        <v>10</v>
      </c>
      <c r="AB654" s="53">
        <f t="shared" si="1728"/>
        <v>0.20734701516369586</v>
      </c>
      <c r="AC654" s="61" t="s">
        <v>204</v>
      </c>
    </row>
    <row r="655" spans="1:46">
      <c r="A655" s="11">
        <v>655</v>
      </c>
      <c r="B655" s="69">
        <v>44597</v>
      </c>
      <c r="C655" s="70">
        <v>0.5</v>
      </c>
      <c r="D655">
        <v>6.3</v>
      </c>
      <c r="E655">
        <v>14.3</v>
      </c>
      <c r="F655">
        <v>0</v>
      </c>
      <c r="G655">
        <v>4.9000000000000004</v>
      </c>
      <c r="H655">
        <v>0.17699999999999999</v>
      </c>
      <c r="I655">
        <v>4.4000000000000004</v>
      </c>
      <c r="J655" t="s">
        <v>154</v>
      </c>
      <c r="K655">
        <v>4.4000000000000004</v>
      </c>
      <c r="L655" t="s">
        <v>154</v>
      </c>
      <c r="M655" s="70">
        <v>0.5</v>
      </c>
      <c r="N655">
        <v>7.9</v>
      </c>
      <c r="O655" t="s">
        <v>158</v>
      </c>
      <c r="P655" s="70">
        <v>0.49611111111111111</v>
      </c>
      <c r="Q655">
        <v>4.5999999999999996</v>
      </c>
      <c r="R655" t="s">
        <v>154</v>
      </c>
      <c r="S655">
        <v>1.2</v>
      </c>
      <c r="T655">
        <v>43.2</v>
      </c>
      <c r="U655">
        <v>382</v>
      </c>
      <c r="V655">
        <v>367031</v>
      </c>
      <c r="W655">
        <v>612</v>
      </c>
      <c r="X655">
        <v>0.52900000000000003</v>
      </c>
      <c r="Y655">
        <v>18.09</v>
      </c>
      <c r="Z655" s="11">
        <f t="shared" si="1726"/>
        <v>106.19999999999999</v>
      </c>
      <c r="AA655" s="11">
        <f t="shared" si="1727"/>
        <v>0</v>
      </c>
      <c r="AB655" s="53">
        <f t="shared" si="1728"/>
        <v>0.20734701516369586</v>
      </c>
      <c r="AC655" s="61" t="s">
        <v>204</v>
      </c>
      <c r="AE655" s="11">
        <f t="shared" ref="AE655" si="1745">SUM(F655:F660)</f>
        <v>0</v>
      </c>
      <c r="AF655" s="11">
        <f t="shared" ref="AF655" si="1746">AVERAGE(AB655:AB660)</f>
        <v>0.20692614551175567</v>
      </c>
      <c r="AG655" s="11">
        <f t="shared" ref="AG655" si="1747">AVERAGE(G655:G660)</f>
        <v>4.9833333333333334</v>
      </c>
      <c r="AH655" s="11" t="e">
        <f t="shared" ref="AH655" si="1748">AVERAGE(AC655:AC660)</f>
        <v>#DIV/0!</v>
      </c>
      <c r="AI655" s="11">
        <f t="shared" ref="AI655" si="1749">AVERAGE(T655:T660)</f>
        <v>45.133333333333333</v>
      </c>
      <c r="AJ655" s="11">
        <f t="shared" ref="AJ655" si="1750">SUMIF(H655:H660,"&gt;0",H655:H660)</f>
        <v>1.0940000000000001</v>
      </c>
      <c r="AK655" s="17">
        <f t="shared" ref="AK655" si="1751">SUM(AA655:AA660)/60</f>
        <v>0.16666666666666666</v>
      </c>
      <c r="AL655" s="17">
        <f t="shared" ref="AL655" si="1752">SUM(V655:V660)</f>
        <v>2253760</v>
      </c>
      <c r="AM655" s="17">
        <f t="shared" ref="AM655" si="1753">AVERAGE(W655:W660)</f>
        <v>626.33333333333337</v>
      </c>
      <c r="AN655" s="11">
        <f t="shared" ref="AN655" si="1754">AVERAGE(I655:I660)</f>
        <v>3.7666666666666671</v>
      </c>
      <c r="AO655" s="11">
        <f t="shared" ref="AO655" si="1755">MAX(K655:K660)</f>
        <v>4.8</v>
      </c>
      <c r="AP655" s="13" t="str">
        <f t="shared" ref="AP655" ca="1" si="1756">INDIRECT(ADDRESS(MATCH(AO655,K655:K660,0)+A655-1,12))</f>
        <v>WNW</v>
      </c>
      <c r="AQ655" s="13">
        <f t="shared" ref="AQ655" ca="1" si="1757">INDIRECT(ADDRESS(MATCH(AO655,K655:K660,0)+A655-1,13))</f>
        <v>0.51107638888888884</v>
      </c>
      <c r="AR655" s="11">
        <f t="shared" ref="AR655" si="1758">MAX(N655:N660)</f>
        <v>7.9</v>
      </c>
      <c r="AS655" s="13" t="str">
        <f t="shared" ref="AS655" ca="1" si="1759">INDIRECT(ADDRESS(MATCH(AR655,N655:N660,0)+A655-1,15))</f>
        <v>WNW</v>
      </c>
      <c r="AT655" s="13">
        <f t="shared" ref="AT655" ca="1" si="1760">INDIRECT(ADDRESS(MATCH(AR655,N655:N660,0)+A655-1,16))</f>
        <v>0.49611111111111111</v>
      </c>
    </row>
    <row r="656" spans="1:46">
      <c r="A656" s="11">
        <v>656</v>
      </c>
      <c r="B656" s="69">
        <v>44597</v>
      </c>
      <c r="C656" s="70">
        <v>0.50694444444444442</v>
      </c>
      <c r="D656">
        <v>6.4</v>
      </c>
      <c r="E656">
        <v>14.3</v>
      </c>
      <c r="F656">
        <v>0</v>
      </c>
      <c r="G656">
        <v>4.8</v>
      </c>
      <c r="H656">
        <v>0.184</v>
      </c>
      <c r="I656">
        <v>4.2</v>
      </c>
      <c r="J656" t="s">
        <v>154</v>
      </c>
      <c r="K656">
        <v>4.4000000000000004</v>
      </c>
      <c r="L656" t="s">
        <v>154</v>
      </c>
      <c r="M656" s="70">
        <v>0.50031250000000005</v>
      </c>
      <c r="N656">
        <v>6.6</v>
      </c>
      <c r="O656" t="s">
        <v>154</v>
      </c>
      <c r="P656" s="70">
        <v>0.50521990740740741</v>
      </c>
      <c r="Q656">
        <v>2.4</v>
      </c>
      <c r="R656" t="s">
        <v>158</v>
      </c>
      <c r="S656">
        <v>0.8</v>
      </c>
      <c r="T656">
        <v>43.9</v>
      </c>
      <c r="U656">
        <v>434</v>
      </c>
      <c r="V656">
        <v>377198</v>
      </c>
      <c r="W656">
        <v>629</v>
      </c>
      <c r="X656">
        <v>0.52800000000000002</v>
      </c>
      <c r="Y656">
        <v>18.11</v>
      </c>
      <c r="Z656" s="11">
        <f t="shared" si="1726"/>
        <v>110.39999999999999</v>
      </c>
      <c r="AA656" s="11">
        <f t="shared" si="1727"/>
        <v>0</v>
      </c>
      <c r="AB656" s="53">
        <f t="shared" si="1728"/>
        <v>0.20684197158136758</v>
      </c>
      <c r="AC656" s="61" t="s">
        <v>204</v>
      </c>
    </row>
    <row r="657" spans="1:46">
      <c r="A657" s="11">
        <v>657</v>
      </c>
      <c r="B657" s="69">
        <v>44597</v>
      </c>
      <c r="C657" s="70">
        <v>0.51388888888888895</v>
      </c>
      <c r="D657">
        <v>6.4</v>
      </c>
      <c r="E657">
        <v>14.3</v>
      </c>
      <c r="F657">
        <v>0</v>
      </c>
      <c r="G657">
        <v>5.0999999999999996</v>
      </c>
      <c r="H657">
        <v>0.24399999999999999</v>
      </c>
      <c r="I657">
        <v>4.5</v>
      </c>
      <c r="J657" t="s">
        <v>158</v>
      </c>
      <c r="K657">
        <v>4.8</v>
      </c>
      <c r="L657" t="s">
        <v>158</v>
      </c>
      <c r="M657" s="70">
        <v>0.51107638888888884</v>
      </c>
      <c r="N657">
        <v>7.6</v>
      </c>
      <c r="O657" t="s">
        <v>161</v>
      </c>
      <c r="P657" s="70">
        <v>0.50884259259259257</v>
      </c>
      <c r="Q657">
        <v>3.4</v>
      </c>
      <c r="R657" t="s">
        <v>154</v>
      </c>
      <c r="S657">
        <v>1.1000000000000001</v>
      </c>
      <c r="T657">
        <v>45.5</v>
      </c>
      <c r="U657">
        <v>787</v>
      </c>
      <c r="V657">
        <v>484659</v>
      </c>
      <c r="W657">
        <v>808</v>
      </c>
      <c r="X657">
        <v>0.52800000000000002</v>
      </c>
      <c r="Y657">
        <v>18.09</v>
      </c>
      <c r="Z657" s="11">
        <f t="shared" si="1726"/>
        <v>146.39999999999998</v>
      </c>
      <c r="AA657" s="11">
        <f t="shared" si="1727"/>
        <v>10</v>
      </c>
      <c r="AB657" s="53">
        <f t="shared" si="1728"/>
        <v>0.20684197158136758</v>
      </c>
      <c r="AC657" s="61" t="s">
        <v>204</v>
      </c>
    </row>
    <row r="658" spans="1:46">
      <c r="A658" s="11">
        <v>658</v>
      </c>
      <c r="B658" s="69">
        <v>44597</v>
      </c>
      <c r="C658" s="70">
        <v>0.52083333333333337</v>
      </c>
      <c r="D658">
        <v>6.5</v>
      </c>
      <c r="E658">
        <v>14.3</v>
      </c>
      <c r="F658">
        <v>0</v>
      </c>
      <c r="G658">
        <v>5</v>
      </c>
      <c r="H658">
        <v>0.152</v>
      </c>
      <c r="I658">
        <v>3.5</v>
      </c>
      <c r="J658" t="s">
        <v>161</v>
      </c>
      <c r="K658">
        <v>4.5</v>
      </c>
      <c r="L658" t="s">
        <v>158</v>
      </c>
      <c r="M658" s="70">
        <v>0.51391203703703703</v>
      </c>
      <c r="N658">
        <v>6.7</v>
      </c>
      <c r="O658" t="s">
        <v>154</v>
      </c>
      <c r="P658" s="70">
        <v>0.51827546296296301</v>
      </c>
      <c r="Q658">
        <v>3.7</v>
      </c>
      <c r="R658" t="s">
        <v>158</v>
      </c>
      <c r="S658">
        <v>1.1000000000000001</v>
      </c>
      <c r="T658">
        <v>45.9</v>
      </c>
      <c r="U658">
        <v>492</v>
      </c>
      <c r="V658">
        <v>320145</v>
      </c>
      <c r="W658">
        <v>534</v>
      </c>
      <c r="X658">
        <v>0.52800000000000002</v>
      </c>
      <c r="Y658">
        <v>18.100000000000001</v>
      </c>
      <c r="Z658" s="11">
        <f t="shared" si="1726"/>
        <v>91.2</v>
      </c>
      <c r="AA658" s="11">
        <f t="shared" si="1727"/>
        <v>0</v>
      </c>
      <c r="AB658" s="53">
        <f t="shared" si="1728"/>
        <v>0.20684197158136758</v>
      </c>
      <c r="AC658" s="61" t="s">
        <v>204</v>
      </c>
    </row>
    <row r="659" spans="1:46">
      <c r="A659" s="11">
        <v>659</v>
      </c>
      <c r="B659" s="69">
        <v>44597</v>
      </c>
      <c r="C659" s="70">
        <v>0.52777777777777779</v>
      </c>
      <c r="D659">
        <v>6.5</v>
      </c>
      <c r="E659">
        <v>14.2</v>
      </c>
      <c r="F659">
        <v>0</v>
      </c>
      <c r="G659">
        <v>5</v>
      </c>
      <c r="H659">
        <v>0.17599999999999999</v>
      </c>
      <c r="I659">
        <v>2.5</v>
      </c>
      <c r="J659" t="s">
        <v>158</v>
      </c>
      <c r="K659">
        <v>3.6</v>
      </c>
      <c r="L659" t="s">
        <v>161</v>
      </c>
      <c r="M659" s="70">
        <v>0.52099537037037036</v>
      </c>
      <c r="N659">
        <v>5</v>
      </c>
      <c r="O659" t="s">
        <v>158</v>
      </c>
      <c r="P659" s="70">
        <v>0.52402777777777776</v>
      </c>
      <c r="Q659">
        <v>1.1000000000000001</v>
      </c>
      <c r="R659" t="s">
        <v>154</v>
      </c>
      <c r="S659">
        <v>0.9</v>
      </c>
      <c r="T659">
        <v>48.7</v>
      </c>
      <c r="U659">
        <v>615</v>
      </c>
      <c r="V659">
        <v>363336</v>
      </c>
      <c r="W659">
        <v>606</v>
      </c>
      <c r="X659">
        <v>0.52800000000000002</v>
      </c>
      <c r="Y659">
        <v>18.100000000000001</v>
      </c>
      <c r="Z659" s="11">
        <f t="shared" si="1726"/>
        <v>105.59999999999998</v>
      </c>
      <c r="AA659" s="11">
        <f t="shared" si="1727"/>
        <v>0</v>
      </c>
      <c r="AB659" s="53">
        <f t="shared" si="1728"/>
        <v>0.20684197158136758</v>
      </c>
      <c r="AC659" s="61" t="s">
        <v>204</v>
      </c>
    </row>
    <row r="660" spans="1:46">
      <c r="A660" s="11">
        <v>660</v>
      </c>
      <c r="B660" s="69">
        <v>44597</v>
      </c>
      <c r="C660" s="70">
        <v>0.53472222222222221</v>
      </c>
      <c r="D660">
        <v>6.6</v>
      </c>
      <c r="E660">
        <v>14.3</v>
      </c>
      <c r="F660">
        <v>0</v>
      </c>
      <c r="G660">
        <v>5.0999999999999996</v>
      </c>
      <c r="H660">
        <v>0.161</v>
      </c>
      <c r="I660">
        <v>3.5</v>
      </c>
      <c r="J660" t="s">
        <v>161</v>
      </c>
      <c r="K660">
        <v>3.5</v>
      </c>
      <c r="L660" t="s">
        <v>161</v>
      </c>
      <c r="M660" s="70">
        <v>0.53472222222222221</v>
      </c>
      <c r="N660">
        <v>7</v>
      </c>
      <c r="O660" t="s">
        <v>160</v>
      </c>
      <c r="P660" s="70">
        <v>0.52901620370370372</v>
      </c>
      <c r="Q660">
        <v>4.2</v>
      </c>
      <c r="R660" t="s">
        <v>160</v>
      </c>
      <c r="S660">
        <v>1</v>
      </c>
      <c r="T660">
        <v>43.6</v>
      </c>
      <c r="U660">
        <v>482</v>
      </c>
      <c r="V660">
        <v>341391</v>
      </c>
      <c r="W660">
        <v>569</v>
      </c>
      <c r="X660">
        <v>0.52800000000000002</v>
      </c>
      <c r="Y660">
        <v>18.09</v>
      </c>
      <c r="Z660" s="11">
        <f t="shared" si="1726"/>
        <v>96.600000000000009</v>
      </c>
      <c r="AA660" s="11">
        <f t="shared" si="1727"/>
        <v>0</v>
      </c>
      <c r="AB660" s="53">
        <f t="shared" si="1728"/>
        <v>0.20684197158136758</v>
      </c>
      <c r="AC660" s="61" t="s">
        <v>204</v>
      </c>
    </row>
    <row r="661" spans="1:46">
      <c r="A661" s="11">
        <v>661</v>
      </c>
      <c r="B661" s="69">
        <v>44597</v>
      </c>
      <c r="C661" s="70">
        <v>0.54166666666666663</v>
      </c>
      <c r="D661">
        <v>6.5</v>
      </c>
      <c r="E661">
        <v>14.3</v>
      </c>
      <c r="F661">
        <v>0</v>
      </c>
      <c r="G661">
        <v>4.8</v>
      </c>
      <c r="H661">
        <v>0.13400000000000001</v>
      </c>
      <c r="I661">
        <v>3.8</v>
      </c>
      <c r="J661" t="s">
        <v>154</v>
      </c>
      <c r="K661">
        <v>3.8</v>
      </c>
      <c r="L661" t="s">
        <v>154</v>
      </c>
      <c r="M661" s="70">
        <v>0.54166666666666663</v>
      </c>
      <c r="N661">
        <v>5.9</v>
      </c>
      <c r="O661" t="s">
        <v>155</v>
      </c>
      <c r="P661" s="70">
        <v>0.53946759259259258</v>
      </c>
      <c r="Q661">
        <v>5.0999999999999996</v>
      </c>
      <c r="R661" t="s">
        <v>160</v>
      </c>
      <c r="S661">
        <v>0.9</v>
      </c>
      <c r="T661">
        <v>46.8</v>
      </c>
      <c r="U661">
        <v>908</v>
      </c>
      <c r="V661">
        <v>284816</v>
      </c>
      <c r="W661">
        <v>475</v>
      </c>
      <c r="X661">
        <v>0.52800000000000002</v>
      </c>
      <c r="Y661">
        <v>18.07</v>
      </c>
      <c r="Z661" s="11">
        <f t="shared" si="1726"/>
        <v>80.400000000000006</v>
      </c>
      <c r="AA661" s="11">
        <f t="shared" si="1727"/>
        <v>0</v>
      </c>
      <c r="AB661" s="53">
        <f t="shared" si="1728"/>
        <v>0.20684197158136758</v>
      </c>
      <c r="AC661" s="61" t="s">
        <v>204</v>
      </c>
      <c r="AE661" s="11">
        <f t="shared" ref="AE661" si="1761">SUM(F661:F666)</f>
        <v>0</v>
      </c>
      <c r="AF661" s="11">
        <f t="shared" ref="AF661" si="1762">AVERAGE(AB661:AB666)</f>
        <v>0.20675795204820871</v>
      </c>
      <c r="AG661" s="11">
        <f t="shared" ref="AG661" si="1763">AVERAGE(G661:G666)</f>
        <v>4.95</v>
      </c>
      <c r="AH661" s="11" t="e">
        <f t="shared" ref="AH661" si="1764">AVERAGE(AC661:AC666)</f>
        <v>#DIV/0!</v>
      </c>
      <c r="AI661" s="11">
        <f t="shared" ref="AI661" si="1765">AVERAGE(T661:T666)</f>
        <v>46.016666666666673</v>
      </c>
      <c r="AJ661" s="11">
        <f t="shared" ref="AJ661" si="1766">SUMIF(H661:H666,"&gt;0",H661:H666)</f>
        <v>0.79400000000000004</v>
      </c>
      <c r="AK661" s="17">
        <f t="shared" ref="AK661" si="1767">SUM(AA661:AA666)/60</f>
        <v>0</v>
      </c>
      <c r="AL661" s="17">
        <f t="shared" ref="AL661" si="1768">SUM(V661:V666)</f>
        <v>1687408</v>
      </c>
      <c r="AM661" s="17">
        <f t="shared" ref="AM661" si="1769">AVERAGE(W661:W666)</f>
        <v>468.66666666666669</v>
      </c>
      <c r="AN661" s="11">
        <f t="shared" ref="AN661" si="1770">AVERAGE(I661:I666)</f>
        <v>3.6</v>
      </c>
      <c r="AO661" s="11">
        <f t="shared" ref="AO661" si="1771">MAX(K661:K666)</f>
        <v>4.0999999999999996</v>
      </c>
      <c r="AP661" s="13" t="str">
        <f t="shared" ref="AP661" ca="1" si="1772">INDIRECT(ADDRESS(MATCH(AO661,K661:K666,0)+A661-1,12))</f>
        <v>WNW</v>
      </c>
      <c r="AQ661" s="13">
        <f t="shared" ref="AQ661" ca="1" si="1773">INDIRECT(ADDRESS(MATCH(AO661,K661:K666,0)+A661-1,13))</f>
        <v>0.55873842592592593</v>
      </c>
      <c r="AR661" s="11">
        <f t="shared" ref="AR661" si="1774">MAX(N661:N666)</f>
        <v>7.1</v>
      </c>
      <c r="AS661" s="13" t="str">
        <f t="shared" ref="AS661" ca="1" si="1775">INDIRECT(ADDRESS(MATCH(AR661,N661:N666,0)+A661-1,15))</f>
        <v>WNW</v>
      </c>
      <c r="AT661" s="13">
        <f t="shared" ref="AT661" ca="1" si="1776">INDIRECT(ADDRESS(MATCH(AR661,N661:N666,0)+A661-1,16))</f>
        <v>0.57043981481481476</v>
      </c>
    </row>
    <row r="662" spans="1:46">
      <c r="A662" s="11">
        <v>662</v>
      </c>
      <c r="B662" s="69">
        <v>44597</v>
      </c>
      <c r="C662" s="70">
        <v>0.54861111111111105</v>
      </c>
      <c r="D662">
        <v>6.5</v>
      </c>
      <c r="E662">
        <v>14.3</v>
      </c>
      <c r="F662">
        <v>0</v>
      </c>
      <c r="G662">
        <v>5.2</v>
      </c>
      <c r="H662">
        <v>0.19800000000000001</v>
      </c>
      <c r="I662">
        <v>3.5</v>
      </c>
      <c r="J662" t="s">
        <v>154</v>
      </c>
      <c r="K662">
        <v>3.9</v>
      </c>
      <c r="L662" t="s">
        <v>154</v>
      </c>
      <c r="M662" s="70">
        <v>0.54356481481481478</v>
      </c>
      <c r="N662">
        <v>5.8</v>
      </c>
      <c r="O662" t="s">
        <v>154</v>
      </c>
      <c r="P662" s="70">
        <v>0.54305555555555551</v>
      </c>
      <c r="Q662">
        <v>2.9</v>
      </c>
      <c r="R662" t="s">
        <v>158</v>
      </c>
      <c r="S662">
        <v>1</v>
      </c>
      <c r="T662">
        <v>45.8</v>
      </c>
      <c r="U662">
        <v>762</v>
      </c>
      <c r="V662">
        <v>403752</v>
      </c>
      <c r="W662">
        <v>673</v>
      </c>
      <c r="X662">
        <v>0.52800000000000002</v>
      </c>
      <c r="Y662">
        <v>18.059999999999999</v>
      </c>
      <c r="Z662" s="11">
        <f t="shared" si="1726"/>
        <v>118.80000000000001</v>
      </c>
      <c r="AA662" s="11">
        <f t="shared" si="1727"/>
        <v>0</v>
      </c>
      <c r="AB662" s="53">
        <f t="shared" si="1728"/>
        <v>0.20684197158136758</v>
      </c>
      <c r="AC662" s="61" t="s">
        <v>204</v>
      </c>
    </row>
    <row r="663" spans="1:46">
      <c r="A663" s="11">
        <v>663</v>
      </c>
      <c r="B663" s="69">
        <v>44597</v>
      </c>
      <c r="C663" s="70">
        <v>0.55555555555555558</v>
      </c>
      <c r="D663">
        <v>6.5</v>
      </c>
      <c r="E663">
        <v>14.3</v>
      </c>
      <c r="F663">
        <v>0</v>
      </c>
      <c r="G663">
        <v>5.2</v>
      </c>
      <c r="H663">
        <v>0.152</v>
      </c>
      <c r="I663">
        <v>3.8</v>
      </c>
      <c r="J663" t="s">
        <v>154</v>
      </c>
      <c r="K663">
        <v>3.8</v>
      </c>
      <c r="L663" t="s">
        <v>154</v>
      </c>
      <c r="M663" s="70">
        <v>0.55555555555555558</v>
      </c>
      <c r="N663">
        <v>6.7</v>
      </c>
      <c r="O663" t="s">
        <v>158</v>
      </c>
      <c r="P663" s="70">
        <v>0.55290509259259257</v>
      </c>
      <c r="Q663">
        <v>4.7</v>
      </c>
      <c r="R663" t="s">
        <v>154</v>
      </c>
      <c r="S663">
        <v>0.8</v>
      </c>
      <c r="T663">
        <v>42.9</v>
      </c>
      <c r="U663">
        <v>390</v>
      </c>
      <c r="V663">
        <v>319815</v>
      </c>
      <c r="W663">
        <v>533</v>
      </c>
      <c r="X663">
        <v>0.52700000000000002</v>
      </c>
      <c r="Y663">
        <v>18.059999999999999</v>
      </c>
      <c r="Z663" s="11">
        <f t="shared" si="1726"/>
        <v>91.2</v>
      </c>
      <c r="AA663" s="11">
        <f t="shared" si="1727"/>
        <v>0</v>
      </c>
      <c r="AB663" s="53">
        <f t="shared" si="1728"/>
        <v>0.2063378543824142</v>
      </c>
      <c r="AC663" s="61" t="s">
        <v>204</v>
      </c>
    </row>
    <row r="664" spans="1:46">
      <c r="A664" s="11">
        <v>664</v>
      </c>
      <c r="B664" s="69">
        <v>44597</v>
      </c>
      <c r="C664" s="70">
        <v>0.5625</v>
      </c>
      <c r="D664">
        <v>6.4</v>
      </c>
      <c r="E664">
        <v>14.3</v>
      </c>
      <c r="F664">
        <v>0</v>
      </c>
      <c r="G664">
        <v>4.8</v>
      </c>
      <c r="H664">
        <v>0.111</v>
      </c>
      <c r="I664">
        <v>3.7</v>
      </c>
      <c r="J664" t="s">
        <v>158</v>
      </c>
      <c r="K664">
        <v>4.0999999999999996</v>
      </c>
      <c r="L664" t="s">
        <v>158</v>
      </c>
      <c r="M664" s="70">
        <v>0.55873842592592593</v>
      </c>
      <c r="N664">
        <v>6.6</v>
      </c>
      <c r="O664" t="s">
        <v>158</v>
      </c>
      <c r="P664" s="70">
        <v>0.56133101851851852</v>
      </c>
      <c r="Q664">
        <v>4.4000000000000004</v>
      </c>
      <c r="R664" t="s">
        <v>161</v>
      </c>
      <c r="S664">
        <v>1</v>
      </c>
      <c r="T664">
        <v>46</v>
      </c>
      <c r="U664">
        <v>618</v>
      </c>
      <c r="V664">
        <v>242075</v>
      </c>
      <c r="W664">
        <v>403</v>
      </c>
      <c r="X664">
        <v>0.52800000000000002</v>
      </c>
      <c r="Y664">
        <v>18.04</v>
      </c>
      <c r="Z664" s="11">
        <f t="shared" si="1726"/>
        <v>66.600000000000009</v>
      </c>
      <c r="AA664" s="11">
        <f t="shared" si="1727"/>
        <v>0</v>
      </c>
      <c r="AB664" s="53">
        <f t="shared" si="1728"/>
        <v>0.20684197158136758</v>
      </c>
      <c r="AC664" s="61" t="s">
        <v>204</v>
      </c>
    </row>
    <row r="665" spans="1:46">
      <c r="A665" s="11">
        <v>665</v>
      </c>
      <c r="B665" s="69">
        <v>44597</v>
      </c>
      <c r="C665" s="70">
        <v>0.56944444444444442</v>
      </c>
      <c r="D665">
        <v>6.3</v>
      </c>
      <c r="E665">
        <v>14.3</v>
      </c>
      <c r="F665">
        <v>0</v>
      </c>
      <c r="G665">
        <v>5</v>
      </c>
      <c r="H665">
        <v>0.13100000000000001</v>
      </c>
      <c r="I665">
        <v>3.3</v>
      </c>
      <c r="J665" t="s">
        <v>158</v>
      </c>
      <c r="K665">
        <v>3.7</v>
      </c>
      <c r="L665" t="s">
        <v>158</v>
      </c>
      <c r="M665" s="70">
        <v>0.56251157407407404</v>
      </c>
      <c r="N665">
        <v>5.5</v>
      </c>
      <c r="O665" t="s">
        <v>155</v>
      </c>
      <c r="P665" s="70">
        <v>0.56549768518518517</v>
      </c>
      <c r="Q665">
        <v>2.7</v>
      </c>
      <c r="R665" t="s">
        <v>158</v>
      </c>
      <c r="S665">
        <v>0.7</v>
      </c>
      <c r="T665">
        <v>47.1</v>
      </c>
      <c r="U665">
        <v>274</v>
      </c>
      <c r="V665">
        <v>277803</v>
      </c>
      <c r="W665">
        <v>463</v>
      </c>
      <c r="X665">
        <v>0.52800000000000002</v>
      </c>
      <c r="Y665">
        <v>18.05</v>
      </c>
      <c r="Z665" s="11">
        <f t="shared" si="1726"/>
        <v>78.600000000000009</v>
      </c>
      <c r="AA665" s="11">
        <f t="shared" si="1727"/>
        <v>0</v>
      </c>
      <c r="AB665" s="53">
        <f t="shared" si="1728"/>
        <v>0.20684197158136758</v>
      </c>
      <c r="AC665" s="61" t="s">
        <v>204</v>
      </c>
    </row>
    <row r="666" spans="1:46">
      <c r="A666" s="11">
        <v>666</v>
      </c>
      <c r="B666" s="69">
        <v>44597</v>
      </c>
      <c r="C666" s="70">
        <v>0.57638888888888895</v>
      </c>
      <c r="D666">
        <v>6.2</v>
      </c>
      <c r="E666">
        <v>14.3</v>
      </c>
      <c r="F666">
        <v>0</v>
      </c>
      <c r="G666">
        <v>4.7</v>
      </c>
      <c r="H666">
        <v>6.8000000000000005E-2</v>
      </c>
      <c r="I666">
        <v>3.5</v>
      </c>
      <c r="J666" t="s">
        <v>154</v>
      </c>
      <c r="K666">
        <v>3.6</v>
      </c>
      <c r="L666" t="s">
        <v>158</v>
      </c>
      <c r="M666" s="70">
        <v>0.57185185185185183</v>
      </c>
      <c r="N666">
        <v>7.1</v>
      </c>
      <c r="O666" t="s">
        <v>158</v>
      </c>
      <c r="P666" s="70">
        <v>0.57043981481481476</v>
      </c>
      <c r="Q666">
        <v>3.7</v>
      </c>
      <c r="R666" t="s">
        <v>154</v>
      </c>
      <c r="S666">
        <v>1</v>
      </c>
      <c r="T666">
        <v>47.5</v>
      </c>
      <c r="U666">
        <v>282</v>
      </c>
      <c r="V666">
        <v>159147</v>
      </c>
      <c r="W666">
        <v>265</v>
      </c>
      <c r="X666">
        <v>0.52800000000000002</v>
      </c>
      <c r="Y666">
        <v>18.02</v>
      </c>
      <c r="Z666" s="11">
        <f t="shared" si="1726"/>
        <v>40.800000000000004</v>
      </c>
      <c r="AA666" s="11">
        <f t="shared" si="1727"/>
        <v>0</v>
      </c>
      <c r="AB666" s="53">
        <f t="shared" si="1728"/>
        <v>0.20684197158136758</v>
      </c>
      <c r="AC666" s="61" t="s">
        <v>204</v>
      </c>
    </row>
    <row r="667" spans="1:46">
      <c r="A667" s="11">
        <v>667</v>
      </c>
      <c r="B667" s="69">
        <v>44597</v>
      </c>
      <c r="C667" s="70">
        <v>0.58333333333333337</v>
      </c>
      <c r="D667">
        <v>6.1</v>
      </c>
      <c r="E667">
        <v>14.3</v>
      </c>
      <c r="F667">
        <v>0</v>
      </c>
      <c r="G667">
        <v>5.2</v>
      </c>
      <c r="H667">
        <v>0.20100000000000001</v>
      </c>
      <c r="I667">
        <v>4.5</v>
      </c>
      <c r="J667" t="s">
        <v>154</v>
      </c>
      <c r="K667">
        <v>4.5</v>
      </c>
      <c r="L667" t="s">
        <v>154</v>
      </c>
      <c r="M667" s="70">
        <v>0.58333333333333337</v>
      </c>
      <c r="N667">
        <v>7.2</v>
      </c>
      <c r="O667" t="s">
        <v>161</v>
      </c>
      <c r="P667" s="70">
        <v>0.58005787037037038</v>
      </c>
      <c r="Q667">
        <v>5.0999999999999996</v>
      </c>
      <c r="R667" t="s">
        <v>154</v>
      </c>
      <c r="S667">
        <v>1.1000000000000001</v>
      </c>
      <c r="T667">
        <v>43.8</v>
      </c>
      <c r="U667">
        <v>579</v>
      </c>
      <c r="V667">
        <v>400041</v>
      </c>
      <c r="W667">
        <v>667</v>
      </c>
      <c r="X667">
        <v>0.52700000000000002</v>
      </c>
      <c r="Y667">
        <v>18.04</v>
      </c>
      <c r="Z667" s="11">
        <f t="shared" si="1726"/>
        <v>120.6</v>
      </c>
      <c r="AA667" s="11">
        <f t="shared" si="1727"/>
        <v>10</v>
      </c>
      <c r="AB667" s="53">
        <f t="shared" si="1728"/>
        <v>0.2063378543824142</v>
      </c>
      <c r="AC667" s="61" t="s">
        <v>204</v>
      </c>
      <c r="AE667" s="11">
        <f t="shared" ref="AE667" si="1777">SUM(F667:F672)</f>
        <v>0</v>
      </c>
      <c r="AF667" s="11">
        <f t="shared" ref="AF667" si="1778">AVERAGE(AB667:AB672)</f>
        <v>0.20633785438241417</v>
      </c>
      <c r="AG667" s="11">
        <f t="shared" ref="AG667" si="1779">AVERAGE(G667:G672)</f>
        <v>4.8166666666666664</v>
      </c>
      <c r="AH667" s="11" t="e">
        <f t="shared" ref="AH667" si="1780">AVERAGE(AC667:AC672)</f>
        <v>#DIV/0!</v>
      </c>
      <c r="AI667" s="11">
        <f t="shared" ref="AI667" si="1781">AVERAGE(T667:T672)</f>
        <v>43.75</v>
      </c>
      <c r="AJ667" s="11">
        <f t="shared" ref="AJ667" si="1782">SUMIF(H667:H672,"&gt;0",H667:H672)</f>
        <v>0.57200000000000006</v>
      </c>
      <c r="AK667" s="17">
        <f t="shared" ref="AK667" si="1783">SUM(AA667:AA672)/60</f>
        <v>0.16666666666666666</v>
      </c>
      <c r="AL667" s="17">
        <f t="shared" ref="AL667" si="1784">SUM(V667:V672)</f>
        <v>1222147</v>
      </c>
      <c r="AM667" s="17">
        <f t="shared" ref="AM667" si="1785">AVERAGE(W667:W672)</f>
        <v>339.5</v>
      </c>
      <c r="AN667" s="11">
        <f t="shared" ref="AN667" si="1786">AVERAGE(I667:I672)</f>
        <v>4.5999999999999996</v>
      </c>
      <c r="AO667" s="11">
        <f t="shared" ref="AO667" si="1787">MAX(K667:K672)</f>
        <v>5.5</v>
      </c>
      <c r="AP667" s="13" t="str">
        <f t="shared" ref="AP667" ca="1" si="1788">INDIRECT(ADDRESS(MATCH(AO667,K667:K672,0)+A667-1,12))</f>
        <v>WNW</v>
      </c>
      <c r="AQ667" s="13">
        <f t="shared" ref="AQ667" ca="1" si="1789">INDIRECT(ADDRESS(MATCH(AO667,K667:K672,0)+A667-1,13))</f>
        <v>0.6052777777777778</v>
      </c>
      <c r="AR667" s="11">
        <f t="shared" ref="AR667" si="1790">MAX(N667:N672)</f>
        <v>9.3000000000000007</v>
      </c>
      <c r="AS667" s="13" t="str">
        <f t="shared" ref="AS667" ca="1" si="1791">INDIRECT(ADDRESS(MATCH(AR667,N667:N672,0)+A667-1,15))</f>
        <v>WNW</v>
      </c>
      <c r="AT667" s="13">
        <f t="shared" ref="AT667" ca="1" si="1792">INDIRECT(ADDRESS(MATCH(AR667,N667:N672,0)+A667-1,16))</f>
        <v>0.60491898148148149</v>
      </c>
    </row>
    <row r="668" spans="1:46">
      <c r="A668" s="11">
        <v>668</v>
      </c>
      <c r="B668" s="69">
        <v>44597</v>
      </c>
      <c r="C668" s="70">
        <v>0.59027777777777779</v>
      </c>
      <c r="D668">
        <v>6.1</v>
      </c>
      <c r="E668">
        <v>14.3</v>
      </c>
      <c r="F668">
        <v>0</v>
      </c>
      <c r="G668">
        <v>5</v>
      </c>
      <c r="H668">
        <v>8.6999999999999994E-2</v>
      </c>
      <c r="I668">
        <v>4.2</v>
      </c>
      <c r="J668" t="s">
        <v>154</v>
      </c>
      <c r="K668">
        <v>4.5999999999999996</v>
      </c>
      <c r="L668" t="s">
        <v>154</v>
      </c>
      <c r="M668" s="70">
        <v>0.58537037037037043</v>
      </c>
      <c r="N668">
        <v>7.6</v>
      </c>
      <c r="O668" t="s">
        <v>158</v>
      </c>
      <c r="P668" s="70">
        <v>0.58481481481481479</v>
      </c>
      <c r="Q668">
        <v>2.4</v>
      </c>
      <c r="R668" t="s">
        <v>161</v>
      </c>
      <c r="S668">
        <v>1</v>
      </c>
      <c r="T668">
        <v>46.3</v>
      </c>
      <c r="U668">
        <v>526</v>
      </c>
      <c r="V668">
        <v>193409</v>
      </c>
      <c r="W668">
        <v>322</v>
      </c>
      <c r="X668">
        <v>0.52700000000000002</v>
      </c>
      <c r="Y668">
        <v>18</v>
      </c>
      <c r="Z668" s="11">
        <f t="shared" si="1726"/>
        <v>52.199999999999996</v>
      </c>
      <c r="AA668" s="11">
        <f t="shared" si="1727"/>
        <v>0</v>
      </c>
      <c r="AB668" s="53">
        <f t="shared" si="1728"/>
        <v>0.2063378543824142</v>
      </c>
      <c r="AC668" s="61" t="s">
        <v>204</v>
      </c>
    </row>
    <row r="669" spans="1:46">
      <c r="A669" s="11">
        <v>669</v>
      </c>
      <c r="B669" s="69">
        <v>44597</v>
      </c>
      <c r="C669" s="70">
        <v>0.59722222222222221</v>
      </c>
      <c r="D669">
        <v>6.1</v>
      </c>
      <c r="E669">
        <v>14.3</v>
      </c>
      <c r="F669">
        <v>0</v>
      </c>
      <c r="G669">
        <v>4.8</v>
      </c>
      <c r="H669">
        <v>9.4E-2</v>
      </c>
      <c r="I669">
        <v>4.0999999999999996</v>
      </c>
      <c r="J669" t="s">
        <v>154</v>
      </c>
      <c r="K669">
        <v>4.2</v>
      </c>
      <c r="L669" t="s">
        <v>154</v>
      </c>
      <c r="M669" s="70">
        <v>0.59128472222222228</v>
      </c>
      <c r="N669">
        <v>6.9</v>
      </c>
      <c r="O669" t="s">
        <v>154</v>
      </c>
      <c r="P669" s="70">
        <v>0.59297453703703706</v>
      </c>
      <c r="Q669">
        <v>5.2</v>
      </c>
      <c r="R669" t="s">
        <v>154</v>
      </c>
      <c r="S669">
        <v>0.9</v>
      </c>
      <c r="T669">
        <v>45</v>
      </c>
      <c r="U669">
        <v>293</v>
      </c>
      <c r="V669">
        <v>203466</v>
      </c>
      <c r="W669">
        <v>339</v>
      </c>
      <c r="X669">
        <v>0.52700000000000002</v>
      </c>
      <c r="Y669">
        <v>18.010000000000002</v>
      </c>
      <c r="Z669" s="11">
        <f t="shared" si="1726"/>
        <v>56.400000000000006</v>
      </c>
      <c r="AA669" s="11">
        <f t="shared" si="1727"/>
        <v>0</v>
      </c>
      <c r="AB669" s="53">
        <f t="shared" si="1728"/>
        <v>0.2063378543824142</v>
      </c>
      <c r="AC669" s="61" t="s">
        <v>204</v>
      </c>
    </row>
    <row r="670" spans="1:46">
      <c r="A670" s="11">
        <v>670</v>
      </c>
      <c r="B670" s="69">
        <v>44597</v>
      </c>
      <c r="C670" s="70">
        <v>0.60416666666666663</v>
      </c>
      <c r="D670">
        <v>5.9</v>
      </c>
      <c r="E670">
        <v>14.3</v>
      </c>
      <c r="F670">
        <v>0</v>
      </c>
      <c r="G670">
        <v>4.7</v>
      </c>
      <c r="H670">
        <v>7.8E-2</v>
      </c>
      <c r="I670">
        <v>5.4</v>
      </c>
      <c r="J670" t="s">
        <v>158</v>
      </c>
      <c r="K670">
        <v>5.4</v>
      </c>
      <c r="L670" t="s">
        <v>158</v>
      </c>
      <c r="M670" s="70">
        <v>0.60416666666666663</v>
      </c>
      <c r="N670">
        <v>8.6999999999999993</v>
      </c>
      <c r="O670" t="s">
        <v>158</v>
      </c>
      <c r="P670" s="70">
        <v>0.59814814814814821</v>
      </c>
      <c r="Q670">
        <v>6.1</v>
      </c>
      <c r="R670" t="s">
        <v>161</v>
      </c>
      <c r="S670">
        <v>1.2</v>
      </c>
      <c r="T670">
        <v>43</v>
      </c>
      <c r="U670">
        <v>290</v>
      </c>
      <c r="V670">
        <v>171163</v>
      </c>
      <c r="W670">
        <v>285</v>
      </c>
      <c r="X670">
        <v>0.52700000000000002</v>
      </c>
      <c r="Y670">
        <v>18</v>
      </c>
      <c r="Z670" s="11">
        <f t="shared" si="1726"/>
        <v>46.800000000000004</v>
      </c>
      <c r="AA670" s="11">
        <f t="shared" si="1727"/>
        <v>0</v>
      </c>
      <c r="AB670" s="53">
        <f t="shared" si="1728"/>
        <v>0.2063378543824142</v>
      </c>
      <c r="AC670" s="61" t="s">
        <v>204</v>
      </c>
    </row>
    <row r="671" spans="1:46">
      <c r="A671" s="11">
        <v>671</v>
      </c>
      <c r="B671" s="69">
        <v>44597</v>
      </c>
      <c r="C671" s="70">
        <v>0.61111111111111105</v>
      </c>
      <c r="D671">
        <v>5.9</v>
      </c>
      <c r="E671">
        <v>14.3</v>
      </c>
      <c r="F671">
        <v>0</v>
      </c>
      <c r="G671">
        <v>4.7</v>
      </c>
      <c r="H671">
        <v>6.4000000000000001E-2</v>
      </c>
      <c r="I671">
        <v>4.5999999999999996</v>
      </c>
      <c r="J671" t="s">
        <v>158</v>
      </c>
      <c r="K671">
        <v>5.5</v>
      </c>
      <c r="L671" t="s">
        <v>158</v>
      </c>
      <c r="M671" s="70">
        <v>0.6052777777777778</v>
      </c>
      <c r="N671">
        <v>9.3000000000000007</v>
      </c>
      <c r="O671" t="s">
        <v>158</v>
      </c>
      <c r="P671" s="70">
        <v>0.60491898148148149</v>
      </c>
      <c r="Q671">
        <v>2.9</v>
      </c>
      <c r="R671" t="s">
        <v>154</v>
      </c>
      <c r="S671">
        <v>1.3</v>
      </c>
      <c r="T671">
        <v>43.3</v>
      </c>
      <c r="U671">
        <v>178</v>
      </c>
      <c r="V671">
        <v>143758</v>
      </c>
      <c r="W671">
        <v>240</v>
      </c>
      <c r="X671">
        <v>0.52700000000000002</v>
      </c>
      <c r="Y671">
        <v>17.97</v>
      </c>
      <c r="Z671" s="11">
        <f t="shared" si="1726"/>
        <v>38.400000000000006</v>
      </c>
      <c r="AA671" s="11">
        <f t="shared" si="1727"/>
        <v>0</v>
      </c>
      <c r="AB671" s="53">
        <f t="shared" si="1728"/>
        <v>0.2063378543824142</v>
      </c>
      <c r="AC671" s="61" t="s">
        <v>204</v>
      </c>
    </row>
    <row r="672" spans="1:46">
      <c r="A672" s="11">
        <v>672</v>
      </c>
      <c r="B672" s="69">
        <v>44597</v>
      </c>
      <c r="C672" s="70">
        <v>0.61805555555555558</v>
      </c>
      <c r="D672">
        <v>5.7</v>
      </c>
      <c r="E672">
        <v>14.3</v>
      </c>
      <c r="F672">
        <v>0</v>
      </c>
      <c r="G672">
        <v>4.5</v>
      </c>
      <c r="H672">
        <v>4.8000000000000001E-2</v>
      </c>
      <c r="I672">
        <v>4.8</v>
      </c>
      <c r="J672" t="s">
        <v>158</v>
      </c>
      <c r="K672">
        <v>4.8</v>
      </c>
      <c r="L672" t="s">
        <v>158</v>
      </c>
      <c r="M672" s="70">
        <v>0.61805555555555558</v>
      </c>
      <c r="N672">
        <v>9.1</v>
      </c>
      <c r="O672" t="s">
        <v>154</v>
      </c>
      <c r="P672" s="70">
        <v>0.61452546296296295</v>
      </c>
      <c r="Q672">
        <v>4.5999999999999996</v>
      </c>
      <c r="R672" t="s">
        <v>161</v>
      </c>
      <c r="S672">
        <v>1.7</v>
      </c>
      <c r="T672">
        <v>41.1</v>
      </c>
      <c r="U672">
        <v>233</v>
      </c>
      <c r="V672">
        <v>110310</v>
      </c>
      <c r="W672">
        <v>184</v>
      </c>
      <c r="X672">
        <v>0.52700000000000002</v>
      </c>
      <c r="Y672">
        <v>17.98</v>
      </c>
      <c r="Z672" s="11">
        <f t="shared" si="1726"/>
        <v>28.800000000000004</v>
      </c>
      <c r="AA672" s="11">
        <f t="shared" si="1727"/>
        <v>0</v>
      </c>
      <c r="AB672" s="53">
        <f t="shared" si="1728"/>
        <v>0.2063378543824142</v>
      </c>
      <c r="AC672" s="61" t="s">
        <v>204</v>
      </c>
    </row>
    <row r="673" spans="1:46">
      <c r="A673" s="11">
        <v>673</v>
      </c>
      <c r="B673" s="69">
        <v>44597</v>
      </c>
      <c r="C673" s="70">
        <v>0.625</v>
      </c>
      <c r="D673">
        <v>5.6</v>
      </c>
      <c r="E673">
        <v>14.3</v>
      </c>
      <c r="F673">
        <v>0</v>
      </c>
      <c r="G673">
        <v>4.5</v>
      </c>
      <c r="H673">
        <v>5.6000000000000001E-2</v>
      </c>
      <c r="I673">
        <v>4.9000000000000004</v>
      </c>
      <c r="J673" t="s">
        <v>158</v>
      </c>
      <c r="K673">
        <v>5.5</v>
      </c>
      <c r="L673" t="s">
        <v>158</v>
      </c>
      <c r="M673" s="70">
        <v>0.62070601851851859</v>
      </c>
      <c r="N673">
        <v>8.1999999999999993</v>
      </c>
      <c r="O673" t="s">
        <v>154</v>
      </c>
      <c r="P673" s="70">
        <v>0.6196990740740741</v>
      </c>
      <c r="Q673">
        <v>2.6</v>
      </c>
      <c r="R673" t="s">
        <v>154</v>
      </c>
      <c r="S673">
        <v>1.2</v>
      </c>
      <c r="T673">
        <v>42.6</v>
      </c>
      <c r="U673">
        <v>186</v>
      </c>
      <c r="V673">
        <v>123682</v>
      </c>
      <c r="W673">
        <v>206</v>
      </c>
      <c r="X673">
        <v>0.52700000000000002</v>
      </c>
      <c r="Y673">
        <v>17.96</v>
      </c>
      <c r="Z673" s="11">
        <f t="shared" si="1726"/>
        <v>33.6</v>
      </c>
      <c r="AA673" s="11">
        <f t="shared" si="1727"/>
        <v>0</v>
      </c>
      <c r="AB673" s="53">
        <f t="shared" si="1728"/>
        <v>0.2063378543824142</v>
      </c>
      <c r="AC673" s="61" t="s">
        <v>204</v>
      </c>
      <c r="AE673" s="11">
        <f t="shared" ref="AE673" si="1793">SUM(F673:F678)</f>
        <v>0</v>
      </c>
      <c r="AF673" s="11">
        <f t="shared" ref="AF673" si="1794">AVERAGE(AB673:AB678)</f>
        <v>0.20608625934074429</v>
      </c>
      <c r="AG673" s="11">
        <f t="shared" ref="AG673" si="1795">AVERAGE(G673:G678)</f>
        <v>4.75</v>
      </c>
      <c r="AH673" s="11" t="e">
        <f t="shared" ref="AH673" si="1796">AVERAGE(AC673:AC678)</f>
        <v>#DIV/0!</v>
      </c>
      <c r="AI673" s="11">
        <f t="shared" ref="AI673" si="1797">AVERAGE(T673:T678)</f>
        <v>44.283333333333331</v>
      </c>
      <c r="AJ673" s="11">
        <f t="shared" ref="AJ673" si="1798">SUMIF(H673:H678,"&gt;0",H673:H678)</f>
        <v>0.48500000000000004</v>
      </c>
      <c r="AK673" s="17">
        <f t="shared" ref="AK673" si="1799">SUM(AA673:AA678)/60</f>
        <v>0</v>
      </c>
      <c r="AL673" s="17">
        <f t="shared" ref="AL673" si="1800">SUM(V673:V678)</f>
        <v>1008992</v>
      </c>
      <c r="AM673" s="17">
        <f t="shared" ref="AM673" si="1801">AVERAGE(W673:W678)</f>
        <v>280.33333333333331</v>
      </c>
      <c r="AN673" s="11">
        <f t="shared" ref="AN673" si="1802">AVERAGE(I673:I678)</f>
        <v>4.6499999999999995</v>
      </c>
      <c r="AO673" s="11">
        <f t="shared" ref="AO673" si="1803">MAX(K673:K678)</f>
        <v>5.5</v>
      </c>
      <c r="AP673" s="13" t="str">
        <f t="shared" ref="AP673" ca="1" si="1804">INDIRECT(ADDRESS(MATCH(AO673,K673:K678,0)+A673-1,12))</f>
        <v>WNW</v>
      </c>
      <c r="AQ673" s="13">
        <f t="shared" ref="AQ673" ca="1" si="1805">INDIRECT(ADDRESS(MATCH(AO673,K673:K678,0)+A673-1,13))</f>
        <v>0.62070601851851859</v>
      </c>
      <c r="AR673" s="11">
        <f t="shared" ref="AR673" si="1806">MAX(N673:N678)</f>
        <v>8.6999999999999993</v>
      </c>
      <c r="AS673" s="13" t="str">
        <f t="shared" ref="AS673" ca="1" si="1807">INDIRECT(ADDRESS(MATCH(AR673,N673:N678,0)+A673-1,15))</f>
        <v>W</v>
      </c>
      <c r="AT673" s="13">
        <f t="shared" ref="AT673" ca="1" si="1808">INDIRECT(ADDRESS(MATCH(AR673,N673:N678,0)+A673-1,16))</f>
        <v>0.62979166666666664</v>
      </c>
    </row>
    <row r="674" spans="1:46">
      <c r="A674" s="11">
        <v>674</v>
      </c>
      <c r="B674" s="69">
        <v>44597</v>
      </c>
      <c r="C674" s="70">
        <v>0.63194444444444442</v>
      </c>
      <c r="D674">
        <v>5.4</v>
      </c>
      <c r="E674">
        <v>14.3</v>
      </c>
      <c r="F674">
        <v>0</v>
      </c>
      <c r="G674">
        <v>4.5</v>
      </c>
      <c r="H674">
        <v>6.8000000000000005E-2</v>
      </c>
      <c r="I674">
        <v>4.8</v>
      </c>
      <c r="J674" t="s">
        <v>154</v>
      </c>
      <c r="K674">
        <v>4.9000000000000004</v>
      </c>
      <c r="L674" t="s">
        <v>158</v>
      </c>
      <c r="M674" s="70">
        <v>0.62501157407407404</v>
      </c>
      <c r="N674">
        <v>8.6999999999999993</v>
      </c>
      <c r="O674" t="s">
        <v>154</v>
      </c>
      <c r="P674" s="70">
        <v>0.62979166666666664</v>
      </c>
      <c r="Q674">
        <v>5.3</v>
      </c>
      <c r="R674" t="s">
        <v>161</v>
      </c>
      <c r="S674">
        <v>1.3</v>
      </c>
      <c r="T674">
        <v>44.9</v>
      </c>
      <c r="U674">
        <v>265</v>
      </c>
      <c r="V674">
        <v>147106</v>
      </c>
      <c r="W674">
        <v>245</v>
      </c>
      <c r="X674">
        <v>0.52700000000000002</v>
      </c>
      <c r="Y674">
        <v>17.98</v>
      </c>
      <c r="Z674" s="11">
        <f t="shared" si="1726"/>
        <v>40.800000000000004</v>
      </c>
      <c r="AA674" s="11">
        <f t="shared" si="1727"/>
        <v>0</v>
      </c>
      <c r="AB674" s="53">
        <f t="shared" si="1728"/>
        <v>0.2063378543824142</v>
      </c>
      <c r="AC674" s="61" t="s">
        <v>204</v>
      </c>
    </row>
    <row r="675" spans="1:46">
      <c r="A675" s="11">
        <v>675</v>
      </c>
      <c r="B675" s="69">
        <v>44597</v>
      </c>
      <c r="C675" s="70">
        <v>0.63888888888888895</v>
      </c>
      <c r="D675">
        <v>5.4</v>
      </c>
      <c r="E675">
        <v>14.3</v>
      </c>
      <c r="F675">
        <v>0</v>
      </c>
      <c r="G675">
        <v>5.2</v>
      </c>
      <c r="H675">
        <v>0.151</v>
      </c>
      <c r="I675">
        <v>3.9</v>
      </c>
      <c r="J675" t="s">
        <v>161</v>
      </c>
      <c r="K675">
        <v>5</v>
      </c>
      <c r="L675" t="s">
        <v>154</v>
      </c>
      <c r="M675" s="70">
        <v>0.63315972222222217</v>
      </c>
      <c r="N675">
        <v>7.4</v>
      </c>
      <c r="O675" t="s">
        <v>154</v>
      </c>
      <c r="P675" s="70">
        <v>0.63782407407407404</v>
      </c>
      <c r="Q675">
        <v>3.2</v>
      </c>
      <c r="R675" t="s">
        <v>158</v>
      </c>
      <c r="S675">
        <v>1.2</v>
      </c>
      <c r="T675">
        <v>43.2</v>
      </c>
      <c r="U675">
        <v>319</v>
      </c>
      <c r="V675">
        <v>295311</v>
      </c>
      <c r="W675">
        <v>492</v>
      </c>
      <c r="X675">
        <v>0.52700000000000002</v>
      </c>
      <c r="Y675">
        <v>17.940000000000001</v>
      </c>
      <c r="Z675" s="11">
        <f t="shared" si="1726"/>
        <v>90.6</v>
      </c>
      <c r="AA675" s="11">
        <f t="shared" si="1727"/>
        <v>0</v>
      </c>
      <c r="AB675" s="53">
        <f t="shared" si="1728"/>
        <v>0.2063378543824142</v>
      </c>
      <c r="AC675" s="61" t="s">
        <v>204</v>
      </c>
    </row>
    <row r="676" spans="1:46">
      <c r="A676" s="11">
        <v>676</v>
      </c>
      <c r="B676" s="69">
        <v>44597</v>
      </c>
      <c r="C676" s="70">
        <v>0.64583333333333337</v>
      </c>
      <c r="D676">
        <v>5.5</v>
      </c>
      <c r="E676">
        <v>14.3</v>
      </c>
      <c r="F676">
        <v>0</v>
      </c>
      <c r="G676">
        <v>4.9000000000000004</v>
      </c>
      <c r="H676">
        <v>5.8000000000000003E-2</v>
      </c>
      <c r="I676">
        <v>4.4000000000000004</v>
      </c>
      <c r="J676" t="s">
        <v>154</v>
      </c>
      <c r="K676">
        <v>4.5</v>
      </c>
      <c r="L676" t="s">
        <v>154</v>
      </c>
      <c r="M676" s="70">
        <v>0.64471064814814816</v>
      </c>
      <c r="N676">
        <v>7.7</v>
      </c>
      <c r="O676" t="s">
        <v>158</v>
      </c>
      <c r="P676" s="70">
        <v>0.64405092592592594</v>
      </c>
      <c r="Q676">
        <v>3.6</v>
      </c>
      <c r="R676" t="s">
        <v>154</v>
      </c>
      <c r="S676">
        <v>1.4</v>
      </c>
      <c r="T676">
        <v>42.3</v>
      </c>
      <c r="U676">
        <v>220</v>
      </c>
      <c r="V676">
        <v>130591</v>
      </c>
      <c r="W676">
        <v>218</v>
      </c>
      <c r="X676">
        <v>0.52600000000000002</v>
      </c>
      <c r="Y676">
        <v>17.96</v>
      </c>
      <c r="Z676" s="11">
        <f t="shared" si="1726"/>
        <v>34.799999999999997</v>
      </c>
      <c r="AA676" s="11">
        <f t="shared" si="1727"/>
        <v>0</v>
      </c>
      <c r="AB676" s="53">
        <f t="shared" si="1728"/>
        <v>0.20583466429907438</v>
      </c>
      <c r="AC676" s="61" t="s">
        <v>204</v>
      </c>
    </row>
    <row r="677" spans="1:46">
      <c r="A677" s="11">
        <v>677</v>
      </c>
      <c r="B677" s="69">
        <v>44597</v>
      </c>
      <c r="C677" s="70">
        <v>0.65277777777777779</v>
      </c>
      <c r="D677">
        <v>5.5</v>
      </c>
      <c r="E677">
        <v>14.3</v>
      </c>
      <c r="F677">
        <v>0</v>
      </c>
      <c r="G677">
        <v>4.7</v>
      </c>
      <c r="H677">
        <v>7.3999999999999996E-2</v>
      </c>
      <c r="I677">
        <v>5.3</v>
      </c>
      <c r="J677" t="s">
        <v>158</v>
      </c>
      <c r="K677">
        <v>5.3</v>
      </c>
      <c r="L677" t="s">
        <v>158</v>
      </c>
      <c r="M677" s="70">
        <v>0.65209490740740739</v>
      </c>
      <c r="N677">
        <v>8.1</v>
      </c>
      <c r="O677" t="s">
        <v>158</v>
      </c>
      <c r="P677" s="70">
        <v>0.64915509259259252</v>
      </c>
      <c r="Q677">
        <v>3.2</v>
      </c>
      <c r="R677" t="s">
        <v>154</v>
      </c>
      <c r="S677">
        <v>1.1000000000000001</v>
      </c>
      <c r="T677">
        <v>48.2</v>
      </c>
      <c r="U677">
        <v>265</v>
      </c>
      <c r="V677">
        <v>151735</v>
      </c>
      <c r="W677">
        <v>253</v>
      </c>
      <c r="X677">
        <v>0.52600000000000002</v>
      </c>
      <c r="Y677">
        <v>17.95</v>
      </c>
      <c r="Z677" s="11">
        <f t="shared" si="1726"/>
        <v>44.399999999999991</v>
      </c>
      <c r="AA677" s="11">
        <f t="shared" si="1727"/>
        <v>0</v>
      </c>
      <c r="AB677" s="53">
        <f t="shared" si="1728"/>
        <v>0.20583466429907438</v>
      </c>
      <c r="AC677" s="61" t="s">
        <v>204</v>
      </c>
    </row>
    <row r="678" spans="1:46">
      <c r="A678" s="11">
        <v>678</v>
      </c>
      <c r="B678" s="69">
        <v>44597</v>
      </c>
      <c r="C678" s="70">
        <v>0.65972222222222221</v>
      </c>
      <c r="D678">
        <v>5.4</v>
      </c>
      <c r="E678">
        <v>14.3</v>
      </c>
      <c r="F678">
        <v>0</v>
      </c>
      <c r="G678">
        <v>4.7</v>
      </c>
      <c r="H678">
        <v>7.8E-2</v>
      </c>
      <c r="I678">
        <v>4.5999999999999996</v>
      </c>
      <c r="J678" t="s">
        <v>154</v>
      </c>
      <c r="K678">
        <v>5.3</v>
      </c>
      <c r="L678" t="s">
        <v>158</v>
      </c>
      <c r="M678" s="70">
        <v>0.65278935185185183</v>
      </c>
      <c r="N678">
        <v>8.4</v>
      </c>
      <c r="O678" t="s">
        <v>158</v>
      </c>
      <c r="P678" s="70">
        <v>0.65574074074074074</v>
      </c>
      <c r="Q678">
        <v>2.4</v>
      </c>
      <c r="R678" t="s">
        <v>154</v>
      </c>
      <c r="S678">
        <v>1.4</v>
      </c>
      <c r="T678">
        <v>44.5</v>
      </c>
      <c r="U678">
        <v>200</v>
      </c>
      <c r="V678">
        <v>160567</v>
      </c>
      <c r="W678">
        <v>268</v>
      </c>
      <c r="X678">
        <v>0.52600000000000002</v>
      </c>
      <c r="Y678">
        <v>17.96</v>
      </c>
      <c r="Z678" s="11">
        <f t="shared" si="1726"/>
        <v>46.800000000000004</v>
      </c>
      <c r="AA678" s="11">
        <f t="shared" si="1727"/>
        <v>0</v>
      </c>
      <c r="AB678" s="53">
        <f t="shared" si="1728"/>
        <v>0.20583466429907438</v>
      </c>
      <c r="AC678" s="61" t="s">
        <v>204</v>
      </c>
    </row>
    <row r="679" spans="1:46">
      <c r="A679" s="11">
        <v>679</v>
      </c>
      <c r="B679" s="69">
        <v>44597</v>
      </c>
      <c r="C679" s="70">
        <v>0.66666666666666663</v>
      </c>
      <c r="D679">
        <v>5.4</v>
      </c>
      <c r="E679">
        <v>14.3</v>
      </c>
      <c r="F679">
        <v>0</v>
      </c>
      <c r="G679">
        <v>4.9000000000000004</v>
      </c>
      <c r="H679">
        <v>8.3000000000000004E-2</v>
      </c>
      <c r="I679">
        <v>4.8</v>
      </c>
      <c r="J679" t="s">
        <v>154</v>
      </c>
      <c r="K679">
        <v>4.9000000000000004</v>
      </c>
      <c r="L679" t="s">
        <v>154</v>
      </c>
      <c r="M679" s="70">
        <v>0.66215277777777781</v>
      </c>
      <c r="N679">
        <v>9.1</v>
      </c>
      <c r="O679" t="s">
        <v>161</v>
      </c>
      <c r="P679" s="70">
        <v>0.66491898148148143</v>
      </c>
      <c r="Q679">
        <v>2.2000000000000002</v>
      </c>
      <c r="R679" t="s">
        <v>154</v>
      </c>
      <c r="S679">
        <v>1.3</v>
      </c>
      <c r="T679">
        <v>40.9</v>
      </c>
      <c r="U679">
        <v>452</v>
      </c>
      <c r="V679">
        <v>159843</v>
      </c>
      <c r="W679">
        <v>266</v>
      </c>
      <c r="X679">
        <v>0.52600000000000002</v>
      </c>
      <c r="Y679">
        <v>17.95</v>
      </c>
      <c r="Z679" s="11">
        <f t="shared" si="1726"/>
        <v>49.8</v>
      </c>
      <c r="AA679" s="11">
        <f t="shared" si="1727"/>
        <v>0</v>
      </c>
      <c r="AB679" s="53">
        <f t="shared" si="1728"/>
        <v>0.20583466429907438</v>
      </c>
      <c r="AC679" s="61" t="s">
        <v>204</v>
      </c>
      <c r="AE679" s="11">
        <f t="shared" ref="AE679" si="1809">SUM(F679:F684)</f>
        <v>0</v>
      </c>
      <c r="AF679" s="11">
        <f t="shared" ref="AF679" si="1810">AVERAGE(AB679:AB684)</f>
        <v>0.20583466429907435</v>
      </c>
      <c r="AG679" s="11">
        <f t="shared" ref="AG679" si="1811">AVERAGE(G679:G684)</f>
        <v>4.7166666666666659</v>
      </c>
      <c r="AH679" s="11" t="e">
        <f t="shared" ref="AH679" si="1812">AVERAGE(AC679:AC684)</f>
        <v>#DIV/0!</v>
      </c>
      <c r="AI679" s="11">
        <f t="shared" ref="AI679" si="1813">AVERAGE(T679:T684)</f>
        <v>39.833333333333336</v>
      </c>
      <c r="AJ679" s="11">
        <f t="shared" ref="AJ679" si="1814">SUMIF(H679:H684,"&gt;0",H679:H684)</f>
        <v>0.375</v>
      </c>
      <c r="AK679" s="17">
        <f t="shared" ref="AK679" si="1815">SUM(AA679:AA684)/60</f>
        <v>0</v>
      </c>
      <c r="AL679" s="17">
        <f t="shared" ref="AL679" si="1816">SUM(V679:V684)</f>
        <v>726670</v>
      </c>
      <c r="AM679" s="17">
        <f t="shared" ref="AM679" si="1817">AVERAGE(W679:W684)</f>
        <v>201.83333333333334</v>
      </c>
      <c r="AN679" s="11">
        <f t="shared" ref="AN679" si="1818">AVERAGE(I679:I684)</f>
        <v>5.333333333333333</v>
      </c>
      <c r="AO679" s="11">
        <f t="shared" ref="AO679" si="1819">MAX(K679:K684)</f>
        <v>5.9</v>
      </c>
      <c r="AP679" s="13" t="str">
        <f t="shared" ref="AP679" ca="1" si="1820">INDIRECT(ADDRESS(MATCH(AO679,K679:K684,0)+A679-1,12))</f>
        <v>W</v>
      </c>
      <c r="AQ679" s="13">
        <f t="shared" ref="AQ679" ca="1" si="1821">INDIRECT(ADDRESS(MATCH(AO679,K679:K684,0)+A679-1,13))</f>
        <v>0.68660879629629623</v>
      </c>
      <c r="AR679" s="11">
        <f t="shared" ref="AR679" si="1822">MAX(N679:N684)</f>
        <v>13.1</v>
      </c>
      <c r="AS679" s="13" t="str">
        <f t="shared" ref="AS679" ca="1" si="1823">INDIRECT(ADDRESS(MATCH(AR679,N679:N684,0)+A679-1,15))</f>
        <v>W</v>
      </c>
      <c r="AT679" s="13">
        <f t="shared" ref="AT679" ca="1" si="1824">INDIRECT(ADDRESS(MATCH(AR679,N679:N684,0)+A679-1,16))</f>
        <v>0.6856944444444445</v>
      </c>
    </row>
    <row r="680" spans="1:46">
      <c r="A680" s="11">
        <v>680</v>
      </c>
      <c r="B680" s="69">
        <v>44597</v>
      </c>
      <c r="C680" s="70">
        <v>0.67361111111111116</v>
      </c>
      <c r="D680">
        <v>5.5</v>
      </c>
      <c r="E680">
        <v>14.3</v>
      </c>
      <c r="F680">
        <v>0</v>
      </c>
      <c r="G680">
        <v>5</v>
      </c>
      <c r="H680">
        <v>0.08</v>
      </c>
      <c r="I680">
        <v>5.8</v>
      </c>
      <c r="J680" t="s">
        <v>154</v>
      </c>
      <c r="K680">
        <v>5.8</v>
      </c>
      <c r="L680" t="s">
        <v>154</v>
      </c>
      <c r="M680" s="70">
        <v>0.67361111111111116</v>
      </c>
      <c r="N680">
        <v>10.5</v>
      </c>
      <c r="O680" t="s">
        <v>161</v>
      </c>
      <c r="P680" s="70">
        <v>0.66756944444444455</v>
      </c>
      <c r="Q680">
        <v>5.5</v>
      </c>
      <c r="R680" t="s">
        <v>154</v>
      </c>
      <c r="S680">
        <v>1.3</v>
      </c>
      <c r="T680">
        <v>38.9</v>
      </c>
      <c r="U680">
        <v>147</v>
      </c>
      <c r="V680">
        <v>154312</v>
      </c>
      <c r="W680">
        <v>257</v>
      </c>
      <c r="X680">
        <v>0.52600000000000002</v>
      </c>
      <c r="Y680">
        <v>17.95</v>
      </c>
      <c r="Z680" s="11">
        <f t="shared" si="1726"/>
        <v>48</v>
      </c>
      <c r="AA680" s="11">
        <f t="shared" si="1727"/>
        <v>0</v>
      </c>
      <c r="AB680" s="53">
        <f t="shared" si="1728"/>
        <v>0.20583466429907438</v>
      </c>
      <c r="AC680" s="61" t="s">
        <v>204</v>
      </c>
    </row>
    <row r="681" spans="1:46">
      <c r="A681" s="11">
        <v>681</v>
      </c>
      <c r="B681" s="69">
        <v>44597</v>
      </c>
      <c r="C681" s="70">
        <v>0.68055555555555547</v>
      </c>
      <c r="D681">
        <v>5.5</v>
      </c>
      <c r="E681">
        <v>14.3</v>
      </c>
      <c r="F681">
        <v>0</v>
      </c>
      <c r="G681">
        <v>4.8</v>
      </c>
      <c r="H681">
        <v>5.8999999999999997E-2</v>
      </c>
      <c r="I681">
        <v>5.2</v>
      </c>
      <c r="J681" t="s">
        <v>154</v>
      </c>
      <c r="K681">
        <v>5.8</v>
      </c>
      <c r="L681" t="s">
        <v>154</v>
      </c>
      <c r="M681" s="70">
        <v>0.67431712962962964</v>
      </c>
      <c r="N681">
        <v>9.1999999999999993</v>
      </c>
      <c r="O681" t="s">
        <v>158</v>
      </c>
      <c r="P681" s="70">
        <v>0.67524305555555564</v>
      </c>
      <c r="Q681">
        <v>5.9</v>
      </c>
      <c r="R681" t="s">
        <v>154</v>
      </c>
      <c r="S681">
        <v>1.3</v>
      </c>
      <c r="T681">
        <v>39.5</v>
      </c>
      <c r="U681">
        <v>191</v>
      </c>
      <c r="V681">
        <v>116201</v>
      </c>
      <c r="W681">
        <v>194</v>
      </c>
      <c r="X681">
        <v>0.52600000000000002</v>
      </c>
      <c r="Y681">
        <v>17.940000000000001</v>
      </c>
      <c r="Z681" s="11">
        <f t="shared" si="1726"/>
        <v>35.4</v>
      </c>
      <c r="AA681" s="11">
        <f t="shared" si="1727"/>
        <v>0</v>
      </c>
      <c r="AB681" s="53">
        <f t="shared" si="1728"/>
        <v>0.20583466429907438</v>
      </c>
      <c r="AC681" s="61" t="s">
        <v>204</v>
      </c>
    </row>
    <row r="682" spans="1:46">
      <c r="A682" s="11">
        <v>682</v>
      </c>
      <c r="B682" s="69">
        <v>44597</v>
      </c>
      <c r="C682" s="70">
        <v>0.6875</v>
      </c>
      <c r="D682">
        <v>5.5</v>
      </c>
      <c r="E682">
        <v>14.3</v>
      </c>
      <c r="F682">
        <v>0</v>
      </c>
      <c r="G682">
        <v>4.5999999999999996</v>
      </c>
      <c r="H682">
        <v>5.3999999999999999E-2</v>
      </c>
      <c r="I682">
        <v>5.6</v>
      </c>
      <c r="J682" t="s">
        <v>154</v>
      </c>
      <c r="K682">
        <v>5.9</v>
      </c>
      <c r="L682" t="s">
        <v>154</v>
      </c>
      <c r="M682" s="70">
        <v>0.68660879629629623</v>
      </c>
      <c r="N682">
        <v>13.1</v>
      </c>
      <c r="O682" t="s">
        <v>154</v>
      </c>
      <c r="P682" s="70">
        <v>0.6856944444444445</v>
      </c>
      <c r="Q682">
        <v>5.3</v>
      </c>
      <c r="R682" t="s">
        <v>161</v>
      </c>
      <c r="S682">
        <v>1.9</v>
      </c>
      <c r="T682">
        <v>40.6</v>
      </c>
      <c r="U682">
        <v>177</v>
      </c>
      <c r="V682">
        <v>106909</v>
      </c>
      <c r="W682">
        <v>178</v>
      </c>
      <c r="X682">
        <v>0.52600000000000002</v>
      </c>
      <c r="Y682">
        <v>17.93</v>
      </c>
      <c r="Z682" s="11">
        <f t="shared" si="1726"/>
        <v>32.4</v>
      </c>
      <c r="AA682" s="11">
        <f t="shared" si="1727"/>
        <v>0</v>
      </c>
      <c r="AB682" s="53">
        <f t="shared" si="1728"/>
        <v>0.20583466429907438</v>
      </c>
      <c r="AC682" s="61" t="s">
        <v>204</v>
      </c>
    </row>
    <row r="683" spans="1:46">
      <c r="A683" s="11">
        <v>683</v>
      </c>
      <c r="B683" s="69">
        <v>44597</v>
      </c>
      <c r="C683" s="70">
        <v>0.69444444444444453</v>
      </c>
      <c r="D683">
        <v>5.4</v>
      </c>
      <c r="E683">
        <v>14.3</v>
      </c>
      <c r="F683">
        <v>0</v>
      </c>
      <c r="G683">
        <v>4.5999999999999996</v>
      </c>
      <c r="H683">
        <v>6.0999999999999999E-2</v>
      </c>
      <c r="I683">
        <v>5.7</v>
      </c>
      <c r="J683" t="s">
        <v>154</v>
      </c>
      <c r="K683">
        <v>5.8</v>
      </c>
      <c r="L683" t="s">
        <v>161</v>
      </c>
      <c r="M683" s="70">
        <v>0.69112268518518516</v>
      </c>
      <c r="N683">
        <v>10.3</v>
      </c>
      <c r="O683" t="s">
        <v>161</v>
      </c>
      <c r="P683" s="70">
        <v>0.69329861111111113</v>
      </c>
      <c r="Q683">
        <v>6.3</v>
      </c>
      <c r="R683" t="s">
        <v>154</v>
      </c>
      <c r="S683">
        <v>1.4</v>
      </c>
      <c r="T683">
        <v>39.4</v>
      </c>
      <c r="U683">
        <v>151</v>
      </c>
      <c r="V683">
        <v>113358</v>
      </c>
      <c r="W683">
        <v>189</v>
      </c>
      <c r="X683">
        <v>0.52600000000000002</v>
      </c>
      <c r="Y683">
        <v>17.940000000000001</v>
      </c>
      <c r="Z683" s="11">
        <f t="shared" si="1726"/>
        <v>36.599999999999994</v>
      </c>
      <c r="AA683" s="11">
        <f t="shared" si="1727"/>
        <v>0</v>
      </c>
      <c r="AB683" s="53">
        <f t="shared" si="1728"/>
        <v>0.20583466429907438</v>
      </c>
      <c r="AC683" s="61" t="s">
        <v>204</v>
      </c>
    </row>
    <row r="684" spans="1:46">
      <c r="A684" s="11">
        <v>684</v>
      </c>
      <c r="B684" s="69">
        <v>44597</v>
      </c>
      <c r="C684" s="70">
        <v>0.70138888888888884</v>
      </c>
      <c r="D684">
        <v>5.3</v>
      </c>
      <c r="E684">
        <v>14.3</v>
      </c>
      <c r="F684">
        <v>0</v>
      </c>
      <c r="G684">
        <v>4.4000000000000004</v>
      </c>
      <c r="H684">
        <v>3.7999999999999999E-2</v>
      </c>
      <c r="I684">
        <v>4.9000000000000004</v>
      </c>
      <c r="J684" t="s">
        <v>154</v>
      </c>
      <c r="K684">
        <v>5.7</v>
      </c>
      <c r="L684" t="s">
        <v>154</v>
      </c>
      <c r="M684" s="70">
        <v>0.6944907407407408</v>
      </c>
      <c r="N684">
        <v>9.4</v>
      </c>
      <c r="O684" t="s">
        <v>158</v>
      </c>
      <c r="P684" s="70">
        <v>0.69788194444444451</v>
      </c>
      <c r="Q684">
        <v>3.2</v>
      </c>
      <c r="R684" t="s">
        <v>154</v>
      </c>
      <c r="S684">
        <v>1.4</v>
      </c>
      <c r="T684">
        <v>39.700000000000003</v>
      </c>
      <c r="U684">
        <v>108</v>
      </c>
      <c r="V684">
        <v>76047</v>
      </c>
      <c r="W684">
        <v>127</v>
      </c>
      <c r="X684">
        <v>0.52600000000000002</v>
      </c>
      <c r="Y684">
        <v>17.940000000000001</v>
      </c>
      <c r="Z684" s="11">
        <f t="shared" si="1726"/>
        <v>22.8</v>
      </c>
      <c r="AA684" s="11">
        <f t="shared" si="1727"/>
        <v>0</v>
      </c>
      <c r="AB684" s="53">
        <f t="shared" si="1728"/>
        <v>0.20583466429907438</v>
      </c>
      <c r="AC684" s="61" t="s">
        <v>204</v>
      </c>
    </row>
    <row r="685" spans="1:46">
      <c r="A685" s="11">
        <v>685</v>
      </c>
      <c r="B685" s="69">
        <v>44597</v>
      </c>
      <c r="C685" s="70">
        <v>0.70833333333333337</v>
      </c>
      <c r="D685">
        <v>5.2</v>
      </c>
      <c r="E685">
        <v>14.3</v>
      </c>
      <c r="F685">
        <v>0</v>
      </c>
      <c r="G685">
        <v>4.2</v>
      </c>
      <c r="H685">
        <v>2.9000000000000001E-2</v>
      </c>
      <c r="I685">
        <v>4.7</v>
      </c>
      <c r="J685" t="s">
        <v>154</v>
      </c>
      <c r="K685">
        <v>5.2</v>
      </c>
      <c r="L685" t="s">
        <v>154</v>
      </c>
      <c r="M685" s="70">
        <v>0.7044907407407407</v>
      </c>
      <c r="N685">
        <v>9.1999999999999993</v>
      </c>
      <c r="O685" t="s">
        <v>154</v>
      </c>
      <c r="P685" s="70">
        <v>0.70340277777777782</v>
      </c>
      <c r="Q685">
        <v>3.5</v>
      </c>
      <c r="R685" t="s">
        <v>154</v>
      </c>
      <c r="S685">
        <v>1.3</v>
      </c>
      <c r="T685">
        <v>40.799999999999997</v>
      </c>
      <c r="U685">
        <v>84</v>
      </c>
      <c r="V685">
        <v>58469</v>
      </c>
      <c r="W685">
        <v>97</v>
      </c>
      <c r="X685">
        <v>0.52600000000000002</v>
      </c>
      <c r="Y685">
        <v>17.93</v>
      </c>
      <c r="Z685" s="11">
        <f t="shared" si="1726"/>
        <v>17.399999999999999</v>
      </c>
      <c r="AA685" s="11">
        <f t="shared" si="1727"/>
        <v>0</v>
      </c>
      <c r="AB685" s="53">
        <f t="shared" si="1728"/>
        <v>0.20583466429907438</v>
      </c>
      <c r="AC685" s="61" t="s">
        <v>204</v>
      </c>
      <c r="AE685" s="11">
        <f t="shared" ref="AE685" si="1825">SUM(F685:F690)</f>
        <v>0</v>
      </c>
      <c r="AF685" s="11">
        <f t="shared" ref="AF685" si="1826">AVERAGE(AB685:AB690)</f>
        <v>0.20583466429907435</v>
      </c>
      <c r="AG685" s="11">
        <f t="shared" ref="AG685" si="1827">AVERAGE(G685:G690)</f>
        <v>3.9000000000000004</v>
      </c>
      <c r="AH685" s="11" t="e">
        <f t="shared" ref="AH685" si="1828">AVERAGE(AC685:AC690)</f>
        <v>#DIV/0!</v>
      </c>
      <c r="AI685" s="11">
        <f t="shared" ref="AI685" si="1829">AVERAGE(T685:T690)</f>
        <v>43.266666666666673</v>
      </c>
      <c r="AJ685" s="11">
        <f t="shared" ref="AJ685" si="1830">SUMIF(H685:H690,"&gt;0",H685:H690)</f>
        <v>7.7000000000000013E-2</v>
      </c>
      <c r="AK685" s="17">
        <f t="shared" ref="AK685" si="1831">SUM(AA685:AA690)/60</f>
        <v>0</v>
      </c>
      <c r="AL685" s="17">
        <f t="shared" ref="AL685" si="1832">SUM(V685:V690)</f>
        <v>144953</v>
      </c>
      <c r="AM685" s="17">
        <f t="shared" ref="AM685" si="1833">AVERAGE(W685:W690)</f>
        <v>40.166666666666664</v>
      </c>
      <c r="AN685" s="11">
        <f t="shared" ref="AN685" si="1834">AVERAGE(I685:I690)</f>
        <v>5.2666666666666675</v>
      </c>
      <c r="AO685" s="11">
        <f t="shared" ref="AO685" si="1835">MAX(K685:K690)</f>
        <v>6.1</v>
      </c>
      <c r="AP685" s="13" t="str">
        <f t="shared" ref="AP685" ca="1" si="1836">INDIRECT(ADDRESS(MATCH(AO685,K685:K690,0)+A685-1,12))</f>
        <v>WNW</v>
      </c>
      <c r="AQ685" s="13">
        <f t="shared" ref="AQ685" ca="1" si="1837">INDIRECT(ADDRESS(MATCH(AO685,K685:K690,0)+A685-1,13))</f>
        <v>0.73611111111111116</v>
      </c>
      <c r="AR685" s="11">
        <f t="shared" ref="AR685" si="1838">MAX(N685:N690)</f>
        <v>10</v>
      </c>
      <c r="AS685" s="13" t="str">
        <f t="shared" ref="AS685" ca="1" si="1839">INDIRECT(ADDRESS(MATCH(AR685,N685:N690,0)+A685-1,15))</f>
        <v>W</v>
      </c>
      <c r="AT685" s="13">
        <f t="shared" ref="AT685" ca="1" si="1840">INDIRECT(ADDRESS(MATCH(AR685,N685:N690,0)+A685-1,16))</f>
        <v>0.72456018518518517</v>
      </c>
    </row>
    <row r="686" spans="1:46">
      <c r="A686" s="11">
        <v>686</v>
      </c>
      <c r="B686" s="69">
        <v>44597</v>
      </c>
      <c r="C686" s="70">
        <v>0.71527777777777779</v>
      </c>
      <c r="D686">
        <v>4.9000000000000004</v>
      </c>
      <c r="E686">
        <v>13.7</v>
      </c>
      <c r="F686">
        <v>0</v>
      </c>
      <c r="G686">
        <v>4.0999999999999996</v>
      </c>
      <c r="H686">
        <v>2.1000000000000001E-2</v>
      </c>
      <c r="I686">
        <v>5.0999999999999996</v>
      </c>
      <c r="J686" t="s">
        <v>154</v>
      </c>
      <c r="K686">
        <v>5.2</v>
      </c>
      <c r="L686" t="s">
        <v>154</v>
      </c>
      <c r="M686" s="70">
        <v>0.71350694444444451</v>
      </c>
      <c r="N686">
        <v>8</v>
      </c>
      <c r="O686" t="s">
        <v>158</v>
      </c>
      <c r="P686" s="70">
        <v>0.71083333333333332</v>
      </c>
      <c r="Q686">
        <v>7.3</v>
      </c>
      <c r="R686" t="s">
        <v>158</v>
      </c>
      <c r="S686">
        <v>1.2</v>
      </c>
      <c r="T686">
        <v>42.1</v>
      </c>
      <c r="U686">
        <v>56</v>
      </c>
      <c r="V686">
        <v>39858</v>
      </c>
      <c r="W686">
        <v>66</v>
      </c>
      <c r="X686">
        <v>0.52600000000000002</v>
      </c>
      <c r="Y686">
        <v>17.87</v>
      </c>
      <c r="Z686" s="11">
        <f t="shared" si="1726"/>
        <v>12.6</v>
      </c>
      <c r="AA686" s="11">
        <f t="shared" si="1727"/>
        <v>0</v>
      </c>
      <c r="AB686" s="53">
        <f t="shared" si="1728"/>
        <v>0.20583466429907438</v>
      </c>
      <c r="AC686" s="61" t="s">
        <v>204</v>
      </c>
    </row>
    <row r="687" spans="1:46">
      <c r="A687" s="11">
        <v>687</v>
      </c>
      <c r="B687" s="69">
        <v>44597</v>
      </c>
      <c r="C687" s="70">
        <v>0.72222222222222221</v>
      </c>
      <c r="D687">
        <v>4.8</v>
      </c>
      <c r="E687">
        <v>13.3</v>
      </c>
      <c r="F687">
        <v>0</v>
      </c>
      <c r="G687">
        <v>4</v>
      </c>
      <c r="H687">
        <v>1.7999999999999999E-2</v>
      </c>
      <c r="I687">
        <v>5.8</v>
      </c>
      <c r="J687" t="s">
        <v>154</v>
      </c>
      <c r="K687">
        <v>5.9</v>
      </c>
      <c r="L687" t="s">
        <v>154</v>
      </c>
      <c r="M687" s="70">
        <v>0.72122685185185187</v>
      </c>
      <c r="N687">
        <v>9.8000000000000007</v>
      </c>
      <c r="O687" t="s">
        <v>158</v>
      </c>
      <c r="P687" s="70">
        <v>0.7153356481481481</v>
      </c>
      <c r="Q687">
        <v>4.3</v>
      </c>
      <c r="R687" t="s">
        <v>154</v>
      </c>
      <c r="S687">
        <v>1.3</v>
      </c>
      <c r="T687">
        <v>41.7</v>
      </c>
      <c r="U687">
        <v>37</v>
      </c>
      <c r="V687">
        <v>27893</v>
      </c>
      <c r="W687">
        <v>46</v>
      </c>
      <c r="X687">
        <v>0.52600000000000002</v>
      </c>
      <c r="Y687">
        <v>17.82</v>
      </c>
      <c r="Z687" s="11">
        <f t="shared" si="1726"/>
        <v>10.8</v>
      </c>
      <c r="AA687" s="11">
        <f t="shared" si="1727"/>
        <v>0</v>
      </c>
      <c r="AB687" s="53">
        <f t="shared" si="1728"/>
        <v>0.20583466429907438</v>
      </c>
      <c r="AC687" s="61" t="s">
        <v>204</v>
      </c>
    </row>
    <row r="688" spans="1:46">
      <c r="A688" s="11">
        <v>688</v>
      </c>
      <c r="B688" s="69">
        <v>44597</v>
      </c>
      <c r="C688" s="70">
        <v>0.72916666666666663</v>
      </c>
      <c r="D688">
        <v>4.5999999999999996</v>
      </c>
      <c r="E688">
        <v>13.1</v>
      </c>
      <c r="F688">
        <v>0</v>
      </c>
      <c r="G688">
        <v>3.8</v>
      </c>
      <c r="H688">
        <v>7.0000000000000001E-3</v>
      </c>
      <c r="I688">
        <v>5.0999999999999996</v>
      </c>
      <c r="J688" t="s">
        <v>154</v>
      </c>
      <c r="K688">
        <v>5.8</v>
      </c>
      <c r="L688" t="s">
        <v>154</v>
      </c>
      <c r="M688" s="70">
        <v>0.72223379629629625</v>
      </c>
      <c r="N688">
        <v>10</v>
      </c>
      <c r="O688" t="s">
        <v>154</v>
      </c>
      <c r="P688" s="70">
        <v>0.72456018518518517</v>
      </c>
      <c r="Q688">
        <v>3.5</v>
      </c>
      <c r="R688" t="s">
        <v>161</v>
      </c>
      <c r="S688">
        <v>1.4</v>
      </c>
      <c r="T688">
        <v>44.6</v>
      </c>
      <c r="U688">
        <v>13</v>
      </c>
      <c r="V688">
        <v>13654</v>
      </c>
      <c r="W688">
        <v>23</v>
      </c>
      <c r="X688">
        <v>0.52600000000000002</v>
      </c>
      <c r="Y688">
        <v>17.93</v>
      </c>
      <c r="Z688" s="11">
        <f t="shared" si="1726"/>
        <v>4.2</v>
      </c>
      <c r="AA688" s="11">
        <f t="shared" si="1727"/>
        <v>0</v>
      </c>
      <c r="AB688" s="53">
        <f t="shared" si="1728"/>
        <v>0.20583466429907438</v>
      </c>
      <c r="AC688" s="61" t="s">
        <v>204</v>
      </c>
    </row>
    <row r="689" spans="1:46">
      <c r="A689" s="11">
        <v>689</v>
      </c>
      <c r="B689" s="69">
        <v>44597</v>
      </c>
      <c r="C689" s="70">
        <v>0.73611111111111116</v>
      </c>
      <c r="D689">
        <v>4.4000000000000004</v>
      </c>
      <c r="E689">
        <v>13</v>
      </c>
      <c r="F689">
        <v>0</v>
      </c>
      <c r="G689">
        <v>3.7</v>
      </c>
      <c r="H689">
        <v>2E-3</v>
      </c>
      <c r="I689">
        <v>6.1</v>
      </c>
      <c r="J689" t="s">
        <v>158</v>
      </c>
      <c r="K689">
        <v>6.1</v>
      </c>
      <c r="L689" t="s">
        <v>158</v>
      </c>
      <c r="M689" s="70">
        <v>0.73611111111111116</v>
      </c>
      <c r="N689">
        <v>9.5</v>
      </c>
      <c r="O689" t="s">
        <v>154</v>
      </c>
      <c r="P689" s="70">
        <v>0.73546296296296287</v>
      </c>
      <c r="Q689">
        <v>4.2</v>
      </c>
      <c r="R689" t="s">
        <v>161</v>
      </c>
      <c r="S689">
        <v>1.6</v>
      </c>
      <c r="T689">
        <v>43.5</v>
      </c>
      <c r="U689">
        <v>3</v>
      </c>
      <c r="V689">
        <v>4128</v>
      </c>
      <c r="W689">
        <v>7</v>
      </c>
      <c r="X689">
        <v>0.52600000000000002</v>
      </c>
      <c r="Y689">
        <v>17.93</v>
      </c>
      <c r="Z689" s="11">
        <f t="shared" si="1726"/>
        <v>1.2000000000000002</v>
      </c>
      <c r="AA689" s="11">
        <f t="shared" si="1727"/>
        <v>0</v>
      </c>
      <c r="AB689" s="53">
        <f t="shared" si="1728"/>
        <v>0.20583466429907438</v>
      </c>
      <c r="AC689" s="61" t="s">
        <v>204</v>
      </c>
    </row>
    <row r="690" spans="1:46">
      <c r="A690" s="11">
        <v>690</v>
      </c>
      <c r="B690" s="69">
        <v>44597</v>
      </c>
      <c r="C690" s="70">
        <v>0.74305555555555547</v>
      </c>
      <c r="D690">
        <v>4.2</v>
      </c>
      <c r="E690">
        <v>13</v>
      </c>
      <c r="F690">
        <v>0</v>
      </c>
      <c r="G690">
        <v>3.6</v>
      </c>
      <c r="H690">
        <v>0</v>
      </c>
      <c r="I690">
        <v>4.8</v>
      </c>
      <c r="J690" t="s">
        <v>158</v>
      </c>
      <c r="K690">
        <v>6.1</v>
      </c>
      <c r="L690" t="s">
        <v>158</v>
      </c>
      <c r="M690" s="70">
        <v>0.73621527777777773</v>
      </c>
      <c r="N690">
        <v>9</v>
      </c>
      <c r="O690" t="s">
        <v>154</v>
      </c>
      <c r="P690" s="70">
        <v>0.74010416666666667</v>
      </c>
      <c r="Q690">
        <v>4.5999999999999996</v>
      </c>
      <c r="R690" t="s">
        <v>154</v>
      </c>
      <c r="S690">
        <v>1.2</v>
      </c>
      <c r="T690">
        <v>46.9</v>
      </c>
      <c r="U690">
        <v>0</v>
      </c>
      <c r="V690">
        <v>951</v>
      </c>
      <c r="W690">
        <v>2</v>
      </c>
      <c r="X690">
        <v>0.52600000000000002</v>
      </c>
      <c r="Y690">
        <v>17.940000000000001</v>
      </c>
      <c r="Z690" s="11">
        <f t="shared" si="1726"/>
        <v>0</v>
      </c>
      <c r="AA690" s="11">
        <f t="shared" si="1727"/>
        <v>0</v>
      </c>
      <c r="AB690" s="53">
        <f t="shared" si="1728"/>
        <v>0.20583466429907438</v>
      </c>
      <c r="AC690" s="61" t="s">
        <v>204</v>
      </c>
    </row>
    <row r="691" spans="1:46">
      <c r="A691" s="11">
        <v>691</v>
      </c>
      <c r="B691" s="69">
        <v>44597</v>
      </c>
      <c r="C691" s="70">
        <v>0.75</v>
      </c>
      <c r="D691">
        <v>4</v>
      </c>
      <c r="E691">
        <v>13</v>
      </c>
      <c r="F691">
        <v>0</v>
      </c>
      <c r="G691">
        <v>3.5</v>
      </c>
      <c r="H691">
        <v>0</v>
      </c>
      <c r="I691">
        <v>4.9000000000000004</v>
      </c>
      <c r="J691" t="s">
        <v>158</v>
      </c>
      <c r="K691">
        <v>5.3</v>
      </c>
      <c r="L691" t="s">
        <v>158</v>
      </c>
      <c r="M691" s="70">
        <v>0.74733796296296295</v>
      </c>
      <c r="N691">
        <v>9.1999999999999993</v>
      </c>
      <c r="O691" t="s">
        <v>158</v>
      </c>
      <c r="P691" s="70">
        <v>0.74501157407407403</v>
      </c>
      <c r="Q691">
        <v>5.4</v>
      </c>
      <c r="R691" t="s">
        <v>154</v>
      </c>
      <c r="S691">
        <v>1.3</v>
      </c>
      <c r="T691">
        <v>49.3</v>
      </c>
      <c r="U691">
        <v>0</v>
      </c>
      <c r="V691">
        <v>132</v>
      </c>
      <c r="W691">
        <v>0</v>
      </c>
      <c r="X691">
        <v>0.52600000000000002</v>
      </c>
      <c r="Y691">
        <v>17.95</v>
      </c>
      <c r="Z691" s="11">
        <f t="shared" si="1726"/>
        <v>0</v>
      </c>
      <c r="AA691" s="11">
        <f t="shared" si="1727"/>
        <v>0</v>
      </c>
      <c r="AB691" s="53">
        <f t="shared" si="1728"/>
        <v>0.20583466429907438</v>
      </c>
      <c r="AC691" s="61" t="s">
        <v>204</v>
      </c>
      <c r="AE691" s="11">
        <f t="shared" ref="AE691" si="1841">SUM(F691:F696)</f>
        <v>0</v>
      </c>
      <c r="AF691" s="11">
        <f t="shared" ref="AF691" si="1842">AVERAGE(AB691:AB696)</f>
        <v>0.20558353315258882</v>
      </c>
      <c r="AG691" s="11">
        <f t="shared" ref="AG691" si="1843">AVERAGE(G691:G696)</f>
        <v>3.4333333333333336</v>
      </c>
      <c r="AH691" s="11" t="e">
        <f t="shared" ref="AH691" si="1844">AVERAGE(AC691:AC696)</f>
        <v>#DIV/0!</v>
      </c>
      <c r="AI691" s="11">
        <f t="shared" ref="AI691" si="1845">AVERAGE(T691:T696)</f>
        <v>49.466666666666661</v>
      </c>
      <c r="AJ691" s="11">
        <f t="shared" ref="AJ691" si="1846">SUMIF(H691:H696,"&gt;0",H691:H696)</f>
        <v>0</v>
      </c>
      <c r="AK691" s="17">
        <f t="shared" ref="AK691" si="1847">SUM(AA691:AA696)/60</f>
        <v>0</v>
      </c>
      <c r="AL691" s="17">
        <f t="shared" ref="AL691" si="1848">SUM(V691:V696)</f>
        <v>552</v>
      </c>
      <c r="AM691" s="17">
        <f t="shared" ref="AM691" si="1849">AVERAGE(W691:W696)</f>
        <v>0</v>
      </c>
      <c r="AN691" s="11">
        <f t="shared" ref="AN691" si="1850">AVERAGE(I691:I696)</f>
        <v>5.083333333333333</v>
      </c>
      <c r="AO691" s="11">
        <f t="shared" ref="AO691" si="1851">MAX(K691:K696)</f>
        <v>5.7</v>
      </c>
      <c r="AP691" s="13" t="str">
        <f t="shared" ref="AP691" ca="1" si="1852">INDIRECT(ADDRESS(MATCH(AO691,K691:K696,0)+A691-1,12))</f>
        <v>W</v>
      </c>
      <c r="AQ691" s="13">
        <f t="shared" ref="AQ691" ca="1" si="1853">INDIRECT(ADDRESS(MATCH(AO691,K691:K696,0)+A691-1,13))</f>
        <v>0.77710648148148154</v>
      </c>
      <c r="AR691" s="11">
        <f t="shared" ref="AR691" si="1854">MAX(N691:N696)</f>
        <v>9.6999999999999993</v>
      </c>
      <c r="AS691" s="13" t="str">
        <f t="shared" ref="AS691" ca="1" si="1855">INDIRECT(ADDRESS(MATCH(AR691,N691:N696,0)+A691-1,15))</f>
        <v>W</v>
      </c>
      <c r="AT691" s="13">
        <f t="shared" ref="AT691" ca="1" si="1856">INDIRECT(ADDRESS(MATCH(AR691,N691:N696,0)+A691-1,16))</f>
        <v>0.7718518518518519</v>
      </c>
    </row>
    <row r="692" spans="1:46">
      <c r="A692" s="11">
        <v>692</v>
      </c>
      <c r="B692" s="69">
        <v>44597</v>
      </c>
      <c r="C692" s="70">
        <v>0.75694444444444453</v>
      </c>
      <c r="D692">
        <v>3.8</v>
      </c>
      <c r="E692">
        <v>13</v>
      </c>
      <c r="F692">
        <v>0</v>
      </c>
      <c r="G692">
        <v>3.4</v>
      </c>
      <c r="H692">
        <v>0</v>
      </c>
      <c r="I692">
        <v>4.8</v>
      </c>
      <c r="J692" t="s">
        <v>154</v>
      </c>
      <c r="K692">
        <v>5.0999999999999996</v>
      </c>
      <c r="L692" t="s">
        <v>154</v>
      </c>
      <c r="M692" s="70">
        <v>0.7518287037037038</v>
      </c>
      <c r="N692">
        <v>8.6</v>
      </c>
      <c r="O692" t="s">
        <v>158</v>
      </c>
      <c r="P692" s="70">
        <v>0.75629629629629624</v>
      </c>
      <c r="Q692">
        <v>5.2</v>
      </c>
      <c r="R692" t="s">
        <v>154</v>
      </c>
      <c r="S692">
        <v>1.1000000000000001</v>
      </c>
      <c r="T692">
        <v>49</v>
      </c>
      <c r="U692">
        <v>0</v>
      </c>
      <c r="V692">
        <v>84</v>
      </c>
      <c r="W692">
        <v>0</v>
      </c>
      <c r="X692">
        <v>0.52500000000000002</v>
      </c>
      <c r="Y692">
        <v>17.940000000000001</v>
      </c>
      <c r="Z692" s="11">
        <f t="shared" si="1726"/>
        <v>0</v>
      </c>
      <c r="AA692" s="11">
        <f t="shared" si="1727"/>
        <v>0</v>
      </c>
      <c r="AB692" s="53">
        <f t="shared" si="1728"/>
        <v>0.20533240200610328</v>
      </c>
      <c r="AC692" s="61" t="s">
        <v>204</v>
      </c>
    </row>
    <row r="693" spans="1:46">
      <c r="A693" s="11">
        <v>693</v>
      </c>
      <c r="B693" s="69">
        <v>44597</v>
      </c>
      <c r="C693" s="70">
        <v>0.76388888888888884</v>
      </c>
      <c r="D693">
        <v>3.7</v>
      </c>
      <c r="E693">
        <v>13</v>
      </c>
      <c r="F693">
        <v>0</v>
      </c>
      <c r="G693">
        <v>3.4</v>
      </c>
      <c r="H693">
        <v>0</v>
      </c>
      <c r="I693">
        <v>5.3</v>
      </c>
      <c r="J693" t="s">
        <v>154</v>
      </c>
      <c r="K693">
        <v>5.3</v>
      </c>
      <c r="L693" t="s">
        <v>154</v>
      </c>
      <c r="M693" s="70">
        <v>0.76153935185185195</v>
      </c>
      <c r="N693">
        <v>9.1999999999999993</v>
      </c>
      <c r="O693" t="s">
        <v>161</v>
      </c>
      <c r="P693" s="70">
        <v>0.76361111111111113</v>
      </c>
      <c r="Q693">
        <v>5.5</v>
      </c>
      <c r="R693" t="s">
        <v>154</v>
      </c>
      <c r="S693">
        <v>1.2</v>
      </c>
      <c r="T693">
        <v>48.9</v>
      </c>
      <c r="U693">
        <v>0</v>
      </c>
      <c r="V693">
        <v>82</v>
      </c>
      <c r="W693">
        <v>0</v>
      </c>
      <c r="X693">
        <v>0.52500000000000002</v>
      </c>
      <c r="Y693">
        <v>17.940000000000001</v>
      </c>
      <c r="Z693" s="11">
        <f t="shared" si="1726"/>
        <v>0</v>
      </c>
      <c r="AA693" s="11">
        <f t="shared" si="1727"/>
        <v>0</v>
      </c>
      <c r="AB693" s="53">
        <f t="shared" si="1728"/>
        <v>0.20533240200610328</v>
      </c>
      <c r="AC693" s="61" t="s">
        <v>204</v>
      </c>
    </row>
    <row r="694" spans="1:46">
      <c r="A694" s="11">
        <v>694</v>
      </c>
      <c r="B694" s="69">
        <v>44597</v>
      </c>
      <c r="C694" s="70">
        <v>0.77083333333333337</v>
      </c>
      <c r="D694">
        <v>3.6</v>
      </c>
      <c r="E694">
        <v>13</v>
      </c>
      <c r="F694">
        <v>0</v>
      </c>
      <c r="G694">
        <v>3.4</v>
      </c>
      <c r="H694">
        <v>0</v>
      </c>
      <c r="I694">
        <v>5.4</v>
      </c>
      <c r="J694" t="s">
        <v>154</v>
      </c>
      <c r="K694">
        <v>5.5</v>
      </c>
      <c r="L694" t="s">
        <v>154</v>
      </c>
      <c r="M694" s="70">
        <v>0.76537037037037037</v>
      </c>
      <c r="N694">
        <v>9.1999999999999993</v>
      </c>
      <c r="O694" t="s">
        <v>158</v>
      </c>
      <c r="P694" s="70">
        <v>0.76416666666666666</v>
      </c>
      <c r="Q694">
        <v>4.3</v>
      </c>
      <c r="R694" t="s">
        <v>158</v>
      </c>
      <c r="S694">
        <v>1.4</v>
      </c>
      <c r="T694">
        <v>50.4</v>
      </c>
      <c r="U694">
        <v>0</v>
      </c>
      <c r="V694">
        <v>95</v>
      </c>
      <c r="W694">
        <v>0</v>
      </c>
      <c r="X694">
        <v>0.52500000000000002</v>
      </c>
      <c r="Y694">
        <v>17.95</v>
      </c>
      <c r="Z694" s="11">
        <f t="shared" si="1726"/>
        <v>0</v>
      </c>
      <c r="AA694" s="11">
        <f t="shared" si="1727"/>
        <v>0</v>
      </c>
      <c r="AB694" s="53">
        <f t="shared" si="1728"/>
        <v>0.20533240200610328</v>
      </c>
      <c r="AC694" s="61" t="s">
        <v>204</v>
      </c>
    </row>
    <row r="695" spans="1:46">
      <c r="A695" s="11">
        <v>695</v>
      </c>
      <c r="B695" s="69">
        <v>44597</v>
      </c>
      <c r="C695" s="70">
        <v>0.77777777777777779</v>
      </c>
      <c r="D695">
        <v>3.5</v>
      </c>
      <c r="E695">
        <v>13</v>
      </c>
      <c r="F695">
        <v>0</v>
      </c>
      <c r="G695">
        <v>3.5</v>
      </c>
      <c r="H695">
        <v>0</v>
      </c>
      <c r="I695">
        <v>5.5</v>
      </c>
      <c r="J695" t="s">
        <v>154</v>
      </c>
      <c r="K695">
        <v>5.7</v>
      </c>
      <c r="L695" t="s">
        <v>154</v>
      </c>
      <c r="M695" s="70">
        <v>0.77710648148148154</v>
      </c>
      <c r="N695">
        <v>9.6999999999999993</v>
      </c>
      <c r="O695" t="s">
        <v>154</v>
      </c>
      <c r="P695" s="70">
        <v>0.7718518518518519</v>
      </c>
      <c r="Q695">
        <v>7</v>
      </c>
      <c r="R695" t="s">
        <v>158</v>
      </c>
      <c r="S695">
        <v>1.4</v>
      </c>
      <c r="T695">
        <v>47.3</v>
      </c>
      <c r="U695">
        <v>0</v>
      </c>
      <c r="V695">
        <v>85</v>
      </c>
      <c r="W695">
        <v>0</v>
      </c>
      <c r="X695">
        <v>0.52600000000000002</v>
      </c>
      <c r="Y695">
        <v>17.95</v>
      </c>
      <c r="Z695" s="11">
        <f t="shared" si="1726"/>
        <v>0</v>
      </c>
      <c r="AA695" s="11">
        <f t="shared" si="1727"/>
        <v>0</v>
      </c>
      <c r="AB695" s="53">
        <f t="shared" si="1728"/>
        <v>0.20583466429907438</v>
      </c>
      <c r="AC695" s="61" t="s">
        <v>204</v>
      </c>
    </row>
    <row r="696" spans="1:46">
      <c r="A696" s="11">
        <v>696</v>
      </c>
      <c r="B696" s="69">
        <v>44597</v>
      </c>
      <c r="C696" s="70">
        <v>0.78472222222222221</v>
      </c>
      <c r="D696">
        <v>3.5</v>
      </c>
      <c r="E696">
        <v>12.9</v>
      </c>
      <c r="F696">
        <v>0</v>
      </c>
      <c r="G696">
        <v>3.4</v>
      </c>
      <c r="H696">
        <v>0</v>
      </c>
      <c r="I696">
        <v>4.5999999999999996</v>
      </c>
      <c r="J696" t="s">
        <v>158</v>
      </c>
      <c r="K696">
        <v>5.6</v>
      </c>
      <c r="L696" t="s">
        <v>154</v>
      </c>
      <c r="M696" s="70">
        <v>0.78126157407407415</v>
      </c>
      <c r="N696">
        <v>8.4</v>
      </c>
      <c r="O696" t="s">
        <v>154</v>
      </c>
      <c r="P696" s="70">
        <v>0.7796412037037036</v>
      </c>
      <c r="Q696">
        <v>3.3</v>
      </c>
      <c r="R696" t="s">
        <v>158</v>
      </c>
      <c r="S696">
        <v>1.5</v>
      </c>
      <c r="T696">
        <v>51.9</v>
      </c>
      <c r="U696">
        <v>0</v>
      </c>
      <c r="V696">
        <v>74</v>
      </c>
      <c r="W696">
        <v>0</v>
      </c>
      <c r="X696">
        <v>0.52600000000000002</v>
      </c>
      <c r="Y696">
        <v>17.95</v>
      </c>
      <c r="Z696" s="11">
        <f t="shared" si="1726"/>
        <v>0</v>
      </c>
      <c r="AA696" s="11">
        <f t="shared" si="1727"/>
        <v>0</v>
      </c>
      <c r="AB696" s="53">
        <f t="shared" si="1728"/>
        <v>0.20583466429907438</v>
      </c>
      <c r="AC696" s="61" t="s">
        <v>204</v>
      </c>
    </row>
    <row r="697" spans="1:46">
      <c r="A697" s="11">
        <v>697</v>
      </c>
      <c r="B697" s="69">
        <v>44597</v>
      </c>
      <c r="C697" s="70">
        <v>0.79166666666666663</v>
      </c>
      <c r="D697">
        <v>3.5</v>
      </c>
      <c r="E697">
        <v>12.9</v>
      </c>
      <c r="F697">
        <v>0</v>
      </c>
      <c r="G697">
        <v>3.2</v>
      </c>
      <c r="H697">
        <v>0</v>
      </c>
      <c r="I697">
        <v>4.7</v>
      </c>
      <c r="J697" t="s">
        <v>158</v>
      </c>
      <c r="K697">
        <v>4.7</v>
      </c>
      <c r="L697" t="s">
        <v>158</v>
      </c>
      <c r="M697" s="70">
        <v>0.79166666666666663</v>
      </c>
      <c r="N697">
        <v>7.4</v>
      </c>
      <c r="O697" t="s">
        <v>158</v>
      </c>
      <c r="P697" s="70">
        <v>0.78681712962962969</v>
      </c>
      <c r="Q697">
        <v>5.0999999999999996</v>
      </c>
      <c r="R697" t="s">
        <v>158</v>
      </c>
      <c r="S697">
        <v>1.3</v>
      </c>
      <c r="T697">
        <v>50.7</v>
      </c>
      <c r="U697">
        <v>0</v>
      </c>
      <c r="V697">
        <v>61</v>
      </c>
      <c r="W697">
        <v>0</v>
      </c>
      <c r="X697">
        <v>0.52500000000000002</v>
      </c>
      <c r="Y697">
        <v>17.95</v>
      </c>
      <c r="Z697" s="11">
        <f t="shared" si="1726"/>
        <v>0</v>
      </c>
      <c r="AA697" s="11">
        <f t="shared" si="1727"/>
        <v>0</v>
      </c>
      <c r="AB697" s="53">
        <f t="shared" si="1728"/>
        <v>0.20533240200610328</v>
      </c>
      <c r="AC697" s="61" t="s">
        <v>204</v>
      </c>
      <c r="AE697" s="11">
        <f t="shared" ref="AE697" si="1857">SUM(F697:F702)</f>
        <v>0</v>
      </c>
      <c r="AF697" s="11">
        <f t="shared" ref="AF697" si="1858">AVERAGE(AB697:AB702)</f>
        <v>0.20533240200610328</v>
      </c>
      <c r="AG697" s="11">
        <f t="shared" ref="AG697" si="1859">AVERAGE(G697:G702)</f>
        <v>3.1</v>
      </c>
      <c r="AH697" s="11" t="e">
        <f t="shared" ref="AH697" si="1860">AVERAGE(AC697:AC702)</f>
        <v>#DIV/0!</v>
      </c>
      <c r="AI697" s="11">
        <f t="shared" ref="AI697" si="1861">AVERAGE(T697:T702)</f>
        <v>49.65</v>
      </c>
      <c r="AJ697" s="11">
        <f t="shared" ref="AJ697" si="1862">SUMIF(H697:H702,"&gt;0",H697:H702)</f>
        <v>0</v>
      </c>
      <c r="AK697" s="17">
        <f t="shared" ref="AK697" si="1863">SUM(AA697:AA702)/60</f>
        <v>0</v>
      </c>
      <c r="AL697" s="17">
        <f t="shared" ref="AL697" si="1864">SUM(V697:V702)</f>
        <v>347</v>
      </c>
      <c r="AM697" s="17">
        <f t="shared" ref="AM697" si="1865">AVERAGE(W697:W702)</f>
        <v>0</v>
      </c>
      <c r="AN697" s="11">
        <f t="shared" ref="AN697" si="1866">AVERAGE(I697:I702)</f>
        <v>4.5333333333333341</v>
      </c>
      <c r="AO697" s="11">
        <f t="shared" ref="AO697" si="1867">MAX(K697:K702)</f>
        <v>5.2</v>
      </c>
      <c r="AP697" s="13" t="str">
        <f t="shared" ref="AP697" ca="1" si="1868">INDIRECT(ADDRESS(MATCH(AO697,K697:K702,0)+A697-1,12))</f>
        <v>WNW</v>
      </c>
      <c r="AQ697" s="13">
        <f t="shared" ref="AQ697" ca="1" si="1869">INDIRECT(ADDRESS(MATCH(AO697,K697:K702,0)+A697-1,13))</f>
        <v>0.80599537037037028</v>
      </c>
      <c r="AR697" s="11">
        <f t="shared" ref="AR697" si="1870">MAX(N697:N702)</f>
        <v>8.9</v>
      </c>
      <c r="AS697" s="13" t="str">
        <f t="shared" ref="AS697" ca="1" si="1871">INDIRECT(ADDRESS(MATCH(AR697,N697:N702,0)+A697-1,15))</f>
        <v>NW</v>
      </c>
      <c r="AT697" s="13">
        <f t="shared" ref="AT697" ca="1" si="1872">INDIRECT(ADDRESS(MATCH(AR697,N697:N702,0)+A697-1,16))</f>
        <v>0.80572916666666661</v>
      </c>
    </row>
    <row r="698" spans="1:46">
      <c r="A698" s="11">
        <v>698</v>
      </c>
      <c r="B698" s="69">
        <v>44597</v>
      </c>
      <c r="C698" s="70">
        <v>0.79861111111111116</v>
      </c>
      <c r="D698">
        <v>3.4</v>
      </c>
      <c r="E698">
        <v>12.9</v>
      </c>
      <c r="F698">
        <v>0</v>
      </c>
      <c r="G698">
        <v>3.2</v>
      </c>
      <c r="H698">
        <v>0</v>
      </c>
      <c r="I698">
        <v>4.7</v>
      </c>
      <c r="J698" t="s">
        <v>158</v>
      </c>
      <c r="K698">
        <v>5.0999999999999996</v>
      </c>
      <c r="L698" t="s">
        <v>158</v>
      </c>
      <c r="M698" s="70">
        <v>0.7955902777777778</v>
      </c>
      <c r="N698">
        <v>7.6</v>
      </c>
      <c r="O698" t="s">
        <v>154</v>
      </c>
      <c r="P698" s="70">
        <v>0.79344907407407417</v>
      </c>
      <c r="Q698">
        <v>4.4000000000000004</v>
      </c>
      <c r="R698" t="s">
        <v>155</v>
      </c>
      <c r="S698">
        <v>1.1000000000000001</v>
      </c>
      <c r="T698">
        <v>52.9</v>
      </c>
      <c r="U698">
        <v>0</v>
      </c>
      <c r="V698">
        <v>67</v>
      </c>
      <c r="W698">
        <v>0</v>
      </c>
      <c r="X698">
        <v>0.52500000000000002</v>
      </c>
      <c r="Y698">
        <v>17.97</v>
      </c>
      <c r="Z698" s="11">
        <f t="shared" si="1726"/>
        <v>0</v>
      </c>
      <c r="AA698" s="11">
        <f t="shared" si="1727"/>
        <v>0</v>
      </c>
      <c r="AB698" s="53">
        <f t="shared" si="1728"/>
        <v>0.20533240200610328</v>
      </c>
      <c r="AC698" s="61" t="s">
        <v>204</v>
      </c>
    </row>
    <row r="699" spans="1:46">
      <c r="A699" s="11">
        <v>699</v>
      </c>
      <c r="B699" s="69">
        <v>44597</v>
      </c>
      <c r="C699" s="70">
        <v>0.80555555555555547</v>
      </c>
      <c r="D699">
        <v>3.4</v>
      </c>
      <c r="E699">
        <v>12.9</v>
      </c>
      <c r="F699">
        <v>0</v>
      </c>
      <c r="G699">
        <v>3.1</v>
      </c>
      <c r="H699">
        <v>0</v>
      </c>
      <c r="I699">
        <v>5</v>
      </c>
      <c r="J699" t="s">
        <v>158</v>
      </c>
      <c r="K699">
        <v>5</v>
      </c>
      <c r="L699" t="s">
        <v>158</v>
      </c>
      <c r="M699" s="70">
        <v>0.80555555555555547</v>
      </c>
      <c r="N699">
        <v>8.5</v>
      </c>
      <c r="O699" t="s">
        <v>158</v>
      </c>
      <c r="P699" s="70">
        <v>0.80501157407407409</v>
      </c>
      <c r="Q699">
        <v>7</v>
      </c>
      <c r="R699" t="s">
        <v>155</v>
      </c>
      <c r="S699">
        <v>1.4</v>
      </c>
      <c r="T699">
        <v>47.3</v>
      </c>
      <c r="U699">
        <v>0</v>
      </c>
      <c r="V699">
        <v>75</v>
      </c>
      <c r="W699">
        <v>0</v>
      </c>
      <c r="X699">
        <v>0.52500000000000002</v>
      </c>
      <c r="Y699">
        <v>17.95</v>
      </c>
      <c r="Z699" s="11">
        <f t="shared" si="1726"/>
        <v>0</v>
      </c>
      <c r="AA699" s="11">
        <f t="shared" si="1727"/>
        <v>0</v>
      </c>
      <c r="AB699" s="53">
        <f t="shared" si="1728"/>
        <v>0.20533240200610328</v>
      </c>
      <c r="AC699" s="61" t="s">
        <v>204</v>
      </c>
    </row>
    <row r="700" spans="1:46">
      <c r="A700" s="11">
        <v>700</v>
      </c>
      <c r="B700" s="69">
        <v>44597</v>
      </c>
      <c r="C700" s="70">
        <v>0.8125</v>
      </c>
      <c r="D700">
        <v>3.2</v>
      </c>
      <c r="E700">
        <v>12.9</v>
      </c>
      <c r="F700">
        <v>0</v>
      </c>
      <c r="G700">
        <v>3</v>
      </c>
      <c r="H700">
        <v>0</v>
      </c>
      <c r="I700">
        <v>4.7</v>
      </c>
      <c r="J700" t="s">
        <v>158</v>
      </c>
      <c r="K700">
        <v>5.2</v>
      </c>
      <c r="L700" t="s">
        <v>158</v>
      </c>
      <c r="M700" s="70">
        <v>0.80599537037037028</v>
      </c>
      <c r="N700">
        <v>8.9</v>
      </c>
      <c r="O700" t="s">
        <v>155</v>
      </c>
      <c r="P700" s="70">
        <v>0.80572916666666661</v>
      </c>
      <c r="Q700">
        <v>3.3</v>
      </c>
      <c r="R700" t="s">
        <v>158</v>
      </c>
      <c r="S700">
        <v>1.4</v>
      </c>
      <c r="T700">
        <v>46.9</v>
      </c>
      <c r="U700">
        <v>0</v>
      </c>
      <c r="V700">
        <v>60</v>
      </c>
      <c r="W700">
        <v>0</v>
      </c>
      <c r="X700">
        <v>0.52500000000000002</v>
      </c>
      <c r="Y700">
        <v>17.98</v>
      </c>
      <c r="Z700" s="11">
        <f t="shared" si="1726"/>
        <v>0</v>
      </c>
      <c r="AA700" s="11">
        <f t="shared" si="1727"/>
        <v>0</v>
      </c>
      <c r="AB700" s="53">
        <f t="shared" si="1728"/>
        <v>0.20533240200610328</v>
      </c>
      <c r="AC700" s="61" t="s">
        <v>204</v>
      </c>
    </row>
    <row r="701" spans="1:46">
      <c r="A701" s="11">
        <v>701</v>
      </c>
      <c r="B701" s="69">
        <v>44597</v>
      </c>
      <c r="C701" s="70">
        <v>0.81944444444444453</v>
      </c>
      <c r="D701">
        <v>3.2</v>
      </c>
      <c r="E701">
        <v>12.9</v>
      </c>
      <c r="F701">
        <v>0</v>
      </c>
      <c r="G701">
        <v>3.1</v>
      </c>
      <c r="H701">
        <v>0</v>
      </c>
      <c r="I701">
        <v>4.8</v>
      </c>
      <c r="J701" t="s">
        <v>158</v>
      </c>
      <c r="K701">
        <v>5</v>
      </c>
      <c r="L701" t="s">
        <v>158</v>
      </c>
      <c r="M701" s="70">
        <v>0.81703703703703701</v>
      </c>
      <c r="N701">
        <v>8.8000000000000007</v>
      </c>
      <c r="O701" t="s">
        <v>158</v>
      </c>
      <c r="P701" s="70">
        <v>0.81385416666666666</v>
      </c>
      <c r="Q701">
        <v>3.3</v>
      </c>
      <c r="R701" t="s">
        <v>154</v>
      </c>
      <c r="S701">
        <v>1.3</v>
      </c>
      <c r="T701">
        <v>48.8</v>
      </c>
      <c r="U701">
        <v>0</v>
      </c>
      <c r="V701">
        <v>36</v>
      </c>
      <c r="W701">
        <v>0</v>
      </c>
      <c r="X701">
        <v>0.52500000000000002</v>
      </c>
      <c r="Y701">
        <v>17.98</v>
      </c>
      <c r="Z701" s="11">
        <f t="shared" si="1726"/>
        <v>0</v>
      </c>
      <c r="AA701" s="11">
        <f t="shared" si="1727"/>
        <v>0</v>
      </c>
      <c r="AB701" s="53">
        <f t="shared" si="1728"/>
        <v>0.20533240200610328</v>
      </c>
      <c r="AC701" s="61" t="s">
        <v>204</v>
      </c>
    </row>
    <row r="702" spans="1:46">
      <c r="A702" s="11">
        <v>702</v>
      </c>
      <c r="B702" s="69">
        <v>44597</v>
      </c>
      <c r="C702" s="70">
        <v>0.82638888888888884</v>
      </c>
      <c r="D702">
        <v>3.1</v>
      </c>
      <c r="E702">
        <v>12.9</v>
      </c>
      <c r="F702">
        <v>0</v>
      </c>
      <c r="G702">
        <v>3</v>
      </c>
      <c r="H702">
        <v>-1E-3</v>
      </c>
      <c r="I702">
        <v>3.3</v>
      </c>
      <c r="J702" t="s">
        <v>154</v>
      </c>
      <c r="K702">
        <v>4.8</v>
      </c>
      <c r="L702" t="s">
        <v>158</v>
      </c>
      <c r="M702" s="70">
        <v>0.81959490740740737</v>
      </c>
      <c r="N702">
        <v>6.5</v>
      </c>
      <c r="O702" t="s">
        <v>154</v>
      </c>
      <c r="P702" s="70">
        <v>0.82074074074074066</v>
      </c>
      <c r="Q702">
        <v>2.4</v>
      </c>
      <c r="R702" t="s">
        <v>161</v>
      </c>
      <c r="S702">
        <v>1.2</v>
      </c>
      <c r="T702">
        <v>51.3</v>
      </c>
      <c r="U702">
        <v>0</v>
      </c>
      <c r="V702">
        <v>48</v>
      </c>
      <c r="W702">
        <v>0</v>
      </c>
      <c r="X702">
        <v>0.52500000000000002</v>
      </c>
      <c r="Y702">
        <v>17.989999999999998</v>
      </c>
      <c r="Z702" s="11">
        <f t="shared" si="1726"/>
        <v>-0.60000000000000009</v>
      </c>
      <c r="AA702" s="11">
        <f t="shared" si="1727"/>
        <v>0</v>
      </c>
      <c r="AB702" s="53">
        <f t="shared" si="1728"/>
        <v>0.20533240200610328</v>
      </c>
      <c r="AC702" s="61" t="s">
        <v>204</v>
      </c>
    </row>
    <row r="703" spans="1:46">
      <c r="A703" s="11">
        <v>703</v>
      </c>
      <c r="B703" s="69">
        <v>44597</v>
      </c>
      <c r="C703" s="70">
        <v>0.83333333333333337</v>
      </c>
      <c r="D703">
        <v>3</v>
      </c>
      <c r="E703">
        <v>12.9</v>
      </c>
      <c r="F703">
        <v>0</v>
      </c>
      <c r="G703">
        <v>2.8</v>
      </c>
      <c r="H703">
        <v>0</v>
      </c>
      <c r="I703">
        <v>3.4</v>
      </c>
      <c r="J703" t="s">
        <v>161</v>
      </c>
      <c r="K703">
        <v>3.4</v>
      </c>
      <c r="L703" t="s">
        <v>161</v>
      </c>
      <c r="M703" s="70">
        <v>0.83333333333333337</v>
      </c>
      <c r="N703">
        <v>7</v>
      </c>
      <c r="O703" t="s">
        <v>161</v>
      </c>
      <c r="P703" s="70">
        <v>0.83209490740740744</v>
      </c>
      <c r="Q703">
        <v>4</v>
      </c>
      <c r="R703" t="s">
        <v>154</v>
      </c>
      <c r="S703">
        <v>1.2</v>
      </c>
      <c r="T703">
        <v>52.2</v>
      </c>
      <c r="U703">
        <v>0</v>
      </c>
      <c r="V703">
        <v>40</v>
      </c>
      <c r="W703">
        <v>0</v>
      </c>
      <c r="X703">
        <v>0.52500000000000002</v>
      </c>
      <c r="Y703">
        <v>17.98</v>
      </c>
      <c r="Z703" s="11">
        <f t="shared" si="1726"/>
        <v>0</v>
      </c>
      <c r="AA703" s="11">
        <f t="shared" si="1727"/>
        <v>0</v>
      </c>
      <c r="AB703" s="53">
        <f t="shared" si="1728"/>
        <v>0.20533240200610328</v>
      </c>
      <c r="AC703" s="61" t="s">
        <v>204</v>
      </c>
      <c r="AE703" s="11">
        <f t="shared" ref="AE703" si="1873">SUM(F703:F708)</f>
        <v>0</v>
      </c>
      <c r="AF703" s="11">
        <f t="shared" ref="AF703" si="1874">AVERAGE(AB703:AB708)</f>
        <v>0.20533240200610328</v>
      </c>
      <c r="AG703" s="11">
        <f t="shared" ref="AG703" si="1875">AVERAGE(G703:G708)</f>
        <v>2.85</v>
      </c>
      <c r="AH703" s="11" t="e">
        <f t="shared" ref="AH703" si="1876">AVERAGE(AC703:AC708)</f>
        <v>#DIV/0!</v>
      </c>
      <c r="AI703" s="11">
        <f t="shared" ref="AI703" si="1877">AVERAGE(T703:T708)</f>
        <v>50.916666666666664</v>
      </c>
      <c r="AJ703" s="11">
        <f t="shared" ref="AJ703" si="1878">SUMIF(H703:H708,"&gt;0",H703:H708)</f>
        <v>0</v>
      </c>
      <c r="AK703" s="17">
        <f t="shared" ref="AK703" si="1879">SUM(AA703:AA708)/60</f>
        <v>0</v>
      </c>
      <c r="AL703" s="17">
        <f t="shared" ref="AL703" si="1880">SUM(V703:V708)</f>
        <v>222</v>
      </c>
      <c r="AM703" s="17">
        <f t="shared" ref="AM703" si="1881">AVERAGE(W703:W708)</f>
        <v>0</v>
      </c>
      <c r="AN703" s="11">
        <f t="shared" ref="AN703" si="1882">AVERAGE(I703:I708)</f>
        <v>4</v>
      </c>
      <c r="AO703" s="11">
        <f t="shared" ref="AO703" si="1883">MAX(K703:K708)</f>
        <v>4.8</v>
      </c>
      <c r="AP703" s="13" t="str">
        <f t="shared" ref="AP703" ca="1" si="1884">INDIRECT(ADDRESS(MATCH(AO703,K703:K708,0)+A703-1,12))</f>
        <v>WSW</v>
      </c>
      <c r="AQ703" s="13">
        <f t="shared" ref="AQ703" ca="1" si="1885">INDIRECT(ADDRESS(MATCH(AO703,K703:K708,0)+A703-1,13))</f>
        <v>0.85269675925925925</v>
      </c>
      <c r="AR703" s="11">
        <f t="shared" ref="AR703" si="1886">MAX(N703:N708)</f>
        <v>8.1999999999999993</v>
      </c>
      <c r="AS703" s="13" t="str">
        <f t="shared" ref="AS703" ca="1" si="1887">INDIRECT(ADDRESS(MATCH(AR703,N703:N708,0)+A703-1,15))</f>
        <v>SW</v>
      </c>
      <c r="AT703" s="13">
        <f t="shared" ref="AT703" ca="1" si="1888">INDIRECT(ADDRESS(MATCH(AR703,N703:N708,0)+A703-1,16))</f>
        <v>0.86328703703703702</v>
      </c>
    </row>
    <row r="704" spans="1:46">
      <c r="A704" s="11">
        <v>704</v>
      </c>
      <c r="B704" s="69">
        <v>44597</v>
      </c>
      <c r="C704" s="70">
        <v>0.84027777777777779</v>
      </c>
      <c r="D704">
        <v>2.9</v>
      </c>
      <c r="E704">
        <v>12.9</v>
      </c>
      <c r="F704">
        <v>0</v>
      </c>
      <c r="G704">
        <v>2.8</v>
      </c>
      <c r="H704">
        <v>0</v>
      </c>
      <c r="I704">
        <v>3.5</v>
      </c>
      <c r="J704" t="s">
        <v>161</v>
      </c>
      <c r="K704">
        <v>3.8</v>
      </c>
      <c r="L704" t="s">
        <v>161</v>
      </c>
      <c r="M704" s="70">
        <v>0.83864583333333342</v>
      </c>
      <c r="N704">
        <v>6</v>
      </c>
      <c r="O704" t="s">
        <v>161</v>
      </c>
      <c r="P704" s="70">
        <v>0.83747685185185183</v>
      </c>
      <c r="Q704">
        <v>2.8</v>
      </c>
      <c r="R704" t="s">
        <v>161</v>
      </c>
      <c r="S704">
        <v>0.8</v>
      </c>
      <c r="T704">
        <v>51.9</v>
      </c>
      <c r="U704">
        <v>0</v>
      </c>
      <c r="V704">
        <v>27</v>
      </c>
      <c r="W704">
        <v>0</v>
      </c>
      <c r="X704">
        <v>0.52500000000000002</v>
      </c>
      <c r="Y704">
        <v>17.989999999999998</v>
      </c>
      <c r="Z704" s="11">
        <f t="shared" si="1726"/>
        <v>0</v>
      </c>
      <c r="AA704" s="11">
        <f t="shared" si="1727"/>
        <v>0</v>
      </c>
      <c r="AB704" s="53">
        <f t="shared" si="1728"/>
        <v>0.20533240200610328</v>
      </c>
      <c r="AC704" s="61" t="s">
        <v>204</v>
      </c>
    </row>
    <row r="705" spans="1:46">
      <c r="A705" s="11">
        <v>705</v>
      </c>
      <c r="B705" s="69">
        <v>44597</v>
      </c>
      <c r="C705" s="70">
        <v>0.84722222222222221</v>
      </c>
      <c r="D705">
        <v>2.8</v>
      </c>
      <c r="E705">
        <v>12.9</v>
      </c>
      <c r="F705">
        <v>0</v>
      </c>
      <c r="G705">
        <v>2.8</v>
      </c>
      <c r="H705">
        <v>0</v>
      </c>
      <c r="I705">
        <v>3.9</v>
      </c>
      <c r="J705" t="s">
        <v>161</v>
      </c>
      <c r="K705">
        <v>3.9</v>
      </c>
      <c r="L705" t="s">
        <v>161</v>
      </c>
      <c r="M705" s="70">
        <v>0.84722222222222221</v>
      </c>
      <c r="N705">
        <v>6.8</v>
      </c>
      <c r="O705" t="s">
        <v>161</v>
      </c>
      <c r="P705" s="70">
        <v>0.84590277777777778</v>
      </c>
      <c r="Q705">
        <v>4.7</v>
      </c>
      <c r="R705" t="s">
        <v>161</v>
      </c>
      <c r="S705">
        <v>1</v>
      </c>
      <c r="T705">
        <v>48.8</v>
      </c>
      <c r="U705">
        <v>0</v>
      </c>
      <c r="V705">
        <v>36</v>
      </c>
      <c r="W705">
        <v>0</v>
      </c>
      <c r="X705">
        <v>0.52500000000000002</v>
      </c>
      <c r="Y705">
        <v>18.010000000000002</v>
      </c>
      <c r="Z705" s="11">
        <f t="shared" si="1726"/>
        <v>0</v>
      </c>
      <c r="AA705" s="11">
        <f t="shared" si="1727"/>
        <v>0</v>
      </c>
      <c r="AB705" s="53">
        <f t="shared" si="1728"/>
        <v>0.20533240200610328</v>
      </c>
      <c r="AC705" s="61" t="s">
        <v>204</v>
      </c>
    </row>
    <row r="706" spans="1:46">
      <c r="A706" s="11">
        <v>706</v>
      </c>
      <c r="B706" s="69">
        <v>44597</v>
      </c>
      <c r="C706" s="70">
        <v>0.85416666666666663</v>
      </c>
      <c r="D706">
        <v>2.8</v>
      </c>
      <c r="E706">
        <v>12.9</v>
      </c>
      <c r="F706">
        <v>0</v>
      </c>
      <c r="G706">
        <v>2.8</v>
      </c>
      <c r="H706">
        <v>0</v>
      </c>
      <c r="I706">
        <v>4.5999999999999996</v>
      </c>
      <c r="J706" t="s">
        <v>161</v>
      </c>
      <c r="K706">
        <v>4.8</v>
      </c>
      <c r="L706" t="s">
        <v>161</v>
      </c>
      <c r="M706" s="70">
        <v>0.85269675925925925</v>
      </c>
      <c r="N706">
        <v>7.8</v>
      </c>
      <c r="O706" t="s">
        <v>161</v>
      </c>
      <c r="P706" s="70">
        <v>0.85020833333333334</v>
      </c>
      <c r="Q706">
        <v>4.7</v>
      </c>
      <c r="R706" t="s">
        <v>161</v>
      </c>
      <c r="S706">
        <v>1</v>
      </c>
      <c r="T706">
        <v>49.5</v>
      </c>
      <c r="U706">
        <v>0</v>
      </c>
      <c r="V706">
        <v>39</v>
      </c>
      <c r="W706">
        <v>0</v>
      </c>
      <c r="X706">
        <v>0.52500000000000002</v>
      </c>
      <c r="Y706">
        <v>17.98</v>
      </c>
      <c r="Z706" s="11">
        <f t="shared" si="1726"/>
        <v>0</v>
      </c>
      <c r="AA706" s="11">
        <f t="shared" si="1727"/>
        <v>0</v>
      </c>
      <c r="AB706" s="53">
        <f t="shared" si="1728"/>
        <v>0.20533240200610328</v>
      </c>
      <c r="AC706" s="61" t="s">
        <v>204</v>
      </c>
    </row>
    <row r="707" spans="1:46">
      <c r="A707" s="11">
        <v>707</v>
      </c>
      <c r="B707" s="69">
        <v>44597</v>
      </c>
      <c r="C707" s="70">
        <v>0.86111111111111116</v>
      </c>
      <c r="D707">
        <v>2.8</v>
      </c>
      <c r="E707">
        <v>12.9</v>
      </c>
      <c r="F707">
        <v>0</v>
      </c>
      <c r="G707">
        <v>2.9</v>
      </c>
      <c r="H707">
        <v>0</v>
      </c>
      <c r="I707">
        <v>4</v>
      </c>
      <c r="J707" t="s">
        <v>161</v>
      </c>
      <c r="K707">
        <v>4.7</v>
      </c>
      <c r="L707" t="s">
        <v>161</v>
      </c>
      <c r="M707" s="70">
        <v>0.85488425925925926</v>
      </c>
      <c r="N707">
        <v>7.7</v>
      </c>
      <c r="O707" t="s">
        <v>154</v>
      </c>
      <c r="P707" s="70">
        <v>0.8604398148148148</v>
      </c>
      <c r="Q707">
        <v>4.5</v>
      </c>
      <c r="R707" t="s">
        <v>154</v>
      </c>
      <c r="S707">
        <v>1.2</v>
      </c>
      <c r="T707">
        <v>51.8</v>
      </c>
      <c r="U707">
        <v>0</v>
      </c>
      <c r="V707">
        <v>41</v>
      </c>
      <c r="W707">
        <v>0</v>
      </c>
      <c r="X707">
        <v>0.52500000000000002</v>
      </c>
      <c r="Y707">
        <v>18</v>
      </c>
      <c r="Z707" s="11">
        <f t="shared" si="1726"/>
        <v>0</v>
      </c>
      <c r="AA707" s="11">
        <f t="shared" si="1727"/>
        <v>0</v>
      </c>
      <c r="AB707" s="53">
        <f t="shared" si="1728"/>
        <v>0.20533240200610328</v>
      </c>
      <c r="AC707" s="61" t="s">
        <v>204</v>
      </c>
    </row>
    <row r="708" spans="1:46">
      <c r="A708" s="11">
        <v>708</v>
      </c>
      <c r="B708" s="69">
        <v>44597</v>
      </c>
      <c r="C708" s="70">
        <v>0.86805555555555547</v>
      </c>
      <c r="D708">
        <v>2.8</v>
      </c>
      <c r="E708">
        <v>12.9</v>
      </c>
      <c r="F708">
        <v>0</v>
      </c>
      <c r="G708">
        <v>3</v>
      </c>
      <c r="H708">
        <v>0</v>
      </c>
      <c r="I708">
        <v>4.5999999999999996</v>
      </c>
      <c r="J708" t="s">
        <v>161</v>
      </c>
      <c r="K708">
        <v>4.8</v>
      </c>
      <c r="L708" t="s">
        <v>161</v>
      </c>
      <c r="M708" s="70">
        <v>0.86643518518518514</v>
      </c>
      <c r="N708">
        <v>8.1999999999999993</v>
      </c>
      <c r="O708" t="s">
        <v>160</v>
      </c>
      <c r="P708" s="70">
        <v>0.86328703703703702</v>
      </c>
      <c r="Q708">
        <v>4.0999999999999996</v>
      </c>
      <c r="R708" t="s">
        <v>160</v>
      </c>
      <c r="S708">
        <v>0.9</v>
      </c>
      <c r="T708">
        <v>51.3</v>
      </c>
      <c r="U708">
        <v>0</v>
      </c>
      <c r="V708">
        <v>39</v>
      </c>
      <c r="W708">
        <v>0</v>
      </c>
      <c r="X708">
        <v>0.52500000000000002</v>
      </c>
      <c r="Y708">
        <v>18.010000000000002</v>
      </c>
      <c r="Z708" s="11">
        <f t="shared" si="1726"/>
        <v>0</v>
      </c>
      <c r="AA708" s="11">
        <f t="shared" si="1727"/>
        <v>0</v>
      </c>
      <c r="AB708" s="53">
        <f t="shared" si="1728"/>
        <v>0.20533240200610328</v>
      </c>
      <c r="AC708" s="61" t="s">
        <v>204</v>
      </c>
    </row>
    <row r="709" spans="1:46">
      <c r="A709" s="11">
        <v>709</v>
      </c>
      <c r="B709" s="69">
        <v>44597</v>
      </c>
      <c r="C709" s="70">
        <v>0.875</v>
      </c>
      <c r="D709">
        <v>2.8</v>
      </c>
      <c r="E709">
        <v>12.9</v>
      </c>
      <c r="F709">
        <v>0</v>
      </c>
      <c r="G709">
        <v>2.8</v>
      </c>
      <c r="H709">
        <v>0</v>
      </c>
      <c r="I709">
        <v>4.2</v>
      </c>
      <c r="J709" t="s">
        <v>161</v>
      </c>
      <c r="K709">
        <v>4.5999999999999996</v>
      </c>
      <c r="L709" t="s">
        <v>161</v>
      </c>
      <c r="M709" s="70">
        <v>0.86806712962962962</v>
      </c>
      <c r="N709">
        <v>8.6</v>
      </c>
      <c r="O709" t="s">
        <v>154</v>
      </c>
      <c r="P709" s="70">
        <v>0.87342592592592594</v>
      </c>
      <c r="Q709">
        <v>2.9</v>
      </c>
      <c r="R709" t="s">
        <v>161</v>
      </c>
      <c r="S709">
        <v>1.1000000000000001</v>
      </c>
      <c r="T709">
        <v>49.7</v>
      </c>
      <c r="U709">
        <v>0</v>
      </c>
      <c r="V709">
        <v>39</v>
      </c>
      <c r="W709">
        <v>0</v>
      </c>
      <c r="X709">
        <v>0.52500000000000002</v>
      </c>
      <c r="Y709">
        <v>18.02</v>
      </c>
      <c r="Z709" s="11">
        <f t="shared" si="1726"/>
        <v>0</v>
      </c>
      <c r="AA709" s="11">
        <f t="shared" si="1727"/>
        <v>0</v>
      </c>
      <c r="AB709" s="53">
        <f t="shared" si="1728"/>
        <v>0.20533240200610328</v>
      </c>
      <c r="AC709" s="61" t="s">
        <v>204</v>
      </c>
      <c r="AE709" s="11">
        <f t="shared" ref="AE709" si="1889">SUM(F709:F714)</f>
        <v>0</v>
      </c>
      <c r="AF709" s="11">
        <f t="shared" ref="AF709" si="1890">AVERAGE(AB709:AB714)</f>
        <v>0.20524884635847707</v>
      </c>
      <c r="AG709" s="11">
        <f t="shared" ref="AG709" si="1891">AVERAGE(G709:G714)</f>
        <v>2.8833333333333333</v>
      </c>
      <c r="AH709" s="11" t="e">
        <f t="shared" ref="AH709" si="1892">AVERAGE(AC709:AC714)</f>
        <v>#DIV/0!</v>
      </c>
      <c r="AI709" s="11">
        <f t="shared" ref="AI709" si="1893">AVERAGE(T709:T714)</f>
        <v>49.85</v>
      </c>
      <c r="AJ709" s="11">
        <f t="shared" ref="AJ709" si="1894">SUMIF(H709:H714,"&gt;0",H709:H714)</f>
        <v>0</v>
      </c>
      <c r="AK709" s="17">
        <f t="shared" ref="AK709" si="1895">SUM(AA709:AA714)/60</f>
        <v>0</v>
      </c>
      <c r="AL709" s="17">
        <f t="shared" ref="AL709" si="1896">SUM(V709:V714)</f>
        <v>265</v>
      </c>
      <c r="AM709" s="17">
        <f t="shared" ref="AM709" si="1897">AVERAGE(W709:W714)</f>
        <v>0</v>
      </c>
      <c r="AN709" s="11">
        <f t="shared" ref="AN709" si="1898">AVERAGE(I709:I714)</f>
        <v>4.45</v>
      </c>
      <c r="AO709" s="11">
        <f t="shared" ref="AO709" si="1899">MAX(K709:K714)</f>
        <v>4.8</v>
      </c>
      <c r="AP709" s="13" t="str">
        <f t="shared" ref="AP709" ca="1" si="1900">INDIRECT(ADDRESS(MATCH(AO709,K709:K714,0)+A709-1,12))</f>
        <v>WSW</v>
      </c>
      <c r="AQ709" s="13">
        <f t="shared" ref="AQ709" ca="1" si="1901">INDIRECT(ADDRESS(MATCH(AO709,K709:K714,0)+A709-1,13))</f>
        <v>0.90270833333333333</v>
      </c>
      <c r="AR709" s="11">
        <f t="shared" ref="AR709" si="1902">MAX(N709:N714)</f>
        <v>9.6999999999999993</v>
      </c>
      <c r="AS709" s="13" t="str">
        <f t="shared" ref="AS709" ca="1" si="1903">INDIRECT(ADDRESS(MATCH(AR709,N709:N714,0)+A709-1,15))</f>
        <v>WSW</v>
      </c>
      <c r="AT709" s="13">
        <f t="shared" ref="AT709" ca="1" si="1904">INDIRECT(ADDRESS(MATCH(AR709,N709:N714,0)+A709-1,16))</f>
        <v>0.90883101851851855</v>
      </c>
    </row>
    <row r="710" spans="1:46">
      <c r="A710" s="11">
        <v>710</v>
      </c>
      <c r="B710" s="69">
        <v>44597</v>
      </c>
      <c r="C710" s="70">
        <v>0.88194444444444453</v>
      </c>
      <c r="D710">
        <v>2.8</v>
      </c>
      <c r="E710">
        <v>12.9</v>
      </c>
      <c r="F710">
        <v>0</v>
      </c>
      <c r="G710">
        <v>3</v>
      </c>
      <c r="H710">
        <v>0</v>
      </c>
      <c r="I710">
        <v>4.3</v>
      </c>
      <c r="J710" t="s">
        <v>161</v>
      </c>
      <c r="K710">
        <v>4.4000000000000004</v>
      </c>
      <c r="L710" t="s">
        <v>161</v>
      </c>
      <c r="M710" s="70">
        <v>0.87795138888888891</v>
      </c>
      <c r="N710">
        <v>8.1</v>
      </c>
      <c r="O710" t="s">
        <v>160</v>
      </c>
      <c r="P710" s="70">
        <v>0.88145833333333334</v>
      </c>
      <c r="Q710">
        <v>3.3</v>
      </c>
      <c r="R710" t="s">
        <v>160</v>
      </c>
      <c r="S710">
        <v>1.2</v>
      </c>
      <c r="T710">
        <v>48.8</v>
      </c>
      <c r="U710">
        <v>0</v>
      </c>
      <c r="V710">
        <v>43</v>
      </c>
      <c r="W710">
        <v>0</v>
      </c>
      <c r="X710">
        <v>0.52500000000000002</v>
      </c>
      <c r="Y710">
        <v>18.02</v>
      </c>
      <c r="Z710" s="11">
        <f t="shared" si="1726"/>
        <v>0</v>
      </c>
      <c r="AA710" s="11">
        <f t="shared" si="1727"/>
        <v>0</v>
      </c>
      <c r="AB710" s="53">
        <f t="shared" si="1728"/>
        <v>0.20533240200610328</v>
      </c>
      <c r="AC710" s="61" t="s">
        <v>204</v>
      </c>
    </row>
    <row r="711" spans="1:46">
      <c r="A711" s="11">
        <v>711</v>
      </c>
      <c r="B711" s="69">
        <v>44597</v>
      </c>
      <c r="C711" s="70">
        <v>0.88888888888888884</v>
      </c>
      <c r="D711">
        <v>2.8</v>
      </c>
      <c r="E711">
        <v>12.9</v>
      </c>
      <c r="F711">
        <v>0</v>
      </c>
      <c r="G711">
        <v>3</v>
      </c>
      <c r="H711">
        <v>0</v>
      </c>
      <c r="I711">
        <v>4.5</v>
      </c>
      <c r="J711" t="s">
        <v>161</v>
      </c>
      <c r="K711">
        <v>4.5999999999999996</v>
      </c>
      <c r="L711" t="s">
        <v>161</v>
      </c>
      <c r="M711" s="70">
        <v>0.88798611111111114</v>
      </c>
      <c r="N711">
        <v>7.2</v>
      </c>
      <c r="O711" t="s">
        <v>161</v>
      </c>
      <c r="P711" s="70">
        <v>0.88541666666666663</v>
      </c>
      <c r="Q711">
        <v>5</v>
      </c>
      <c r="R711" t="s">
        <v>161</v>
      </c>
      <c r="S711">
        <v>1</v>
      </c>
      <c r="T711">
        <v>49.5</v>
      </c>
      <c r="U711">
        <v>0</v>
      </c>
      <c r="V711">
        <v>51</v>
      </c>
      <c r="W711">
        <v>0</v>
      </c>
      <c r="X711">
        <v>0.52500000000000002</v>
      </c>
      <c r="Y711">
        <v>18.02</v>
      </c>
      <c r="Z711" s="11">
        <f t="shared" si="1726"/>
        <v>0</v>
      </c>
      <c r="AA711" s="11">
        <f t="shared" si="1727"/>
        <v>0</v>
      </c>
      <c r="AB711" s="53">
        <f t="shared" si="1728"/>
        <v>0.20533240200610328</v>
      </c>
      <c r="AC711" s="61" t="s">
        <v>204</v>
      </c>
    </row>
    <row r="712" spans="1:46">
      <c r="A712" s="11">
        <v>712</v>
      </c>
      <c r="B712" s="69">
        <v>44597</v>
      </c>
      <c r="C712" s="70">
        <v>0.89583333333333337</v>
      </c>
      <c r="D712">
        <v>2.8</v>
      </c>
      <c r="E712">
        <v>12.9</v>
      </c>
      <c r="F712">
        <v>0</v>
      </c>
      <c r="G712">
        <v>2.9</v>
      </c>
      <c r="H712">
        <v>0</v>
      </c>
      <c r="I712">
        <v>4.4000000000000004</v>
      </c>
      <c r="J712" t="s">
        <v>161</v>
      </c>
      <c r="K712">
        <v>4.5</v>
      </c>
      <c r="L712" t="s">
        <v>161</v>
      </c>
      <c r="M712" s="70">
        <v>0.89458333333333329</v>
      </c>
      <c r="N712">
        <v>7.1</v>
      </c>
      <c r="O712" t="s">
        <v>160</v>
      </c>
      <c r="P712" s="70">
        <v>0.89332175925925927</v>
      </c>
      <c r="Q712">
        <v>5.7</v>
      </c>
      <c r="R712" t="s">
        <v>160</v>
      </c>
      <c r="S712">
        <v>0.9</v>
      </c>
      <c r="T712">
        <v>51.3</v>
      </c>
      <c r="U712">
        <v>0</v>
      </c>
      <c r="V712">
        <v>44</v>
      </c>
      <c r="W712">
        <v>0</v>
      </c>
      <c r="X712">
        <v>0.52400000000000002</v>
      </c>
      <c r="Y712">
        <v>18.03</v>
      </c>
      <c r="Z712" s="11">
        <f t="shared" ref="Z712:Z775" si="1905">H712*3.6/(60)*10*10^3</f>
        <v>0</v>
      </c>
      <c r="AA712" s="11">
        <f t="shared" ref="AA712:AA775" si="1906">IF(Z712&gt;120,10,0)</f>
        <v>0</v>
      </c>
      <c r="AB712" s="53">
        <f t="shared" ref="AB712:AB775" si="1907">-0.071+0.735*X712+0.75*X712^2-8.759*X712^3+21.838*X712^4-21.998*X712^5+8.097*X712^6</f>
        <v>0.20483106812034579</v>
      </c>
      <c r="AC712" s="61" t="s">
        <v>204</v>
      </c>
    </row>
    <row r="713" spans="1:46">
      <c r="A713" s="11">
        <v>713</v>
      </c>
      <c r="B713" s="69">
        <v>44597</v>
      </c>
      <c r="C713" s="70">
        <v>0.90277777777777779</v>
      </c>
      <c r="D713">
        <v>2.8</v>
      </c>
      <c r="E713">
        <v>12.9</v>
      </c>
      <c r="F713">
        <v>0</v>
      </c>
      <c r="G713">
        <v>2.8</v>
      </c>
      <c r="H713">
        <v>0</v>
      </c>
      <c r="I713">
        <v>4.8</v>
      </c>
      <c r="J713" t="s">
        <v>161</v>
      </c>
      <c r="K713">
        <v>4.8</v>
      </c>
      <c r="L713" t="s">
        <v>161</v>
      </c>
      <c r="M713" s="70">
        <v>0.90270833333333333</v>
      </c>
      <c r="N713">
        <v>8.9</v>
      </c>
      <c r="O713" t="s">
        <v>161</v>
      </c>
      <c r="P713" s="70">
        <v>0.90165509259259258</v>
      </c>
      <c r="Q713">
        <v>4.0999999999999996</v>
      </c>
      <c r="R713" t="s">
        <v>161</v>
      </c>
      <c r="S713">
        <v>1.2</v>
      </c>
      <c r="T713">
        <v>50.4</v>
      </c>
      <c r="U713">
        <v>0</v>
      </c>
      <c r="V713">
        <v>39</v>
      </c>
      <c r="W713">
        <v>0</v>
      </c>
      <c r="X713">
        <v>0.52500000000000002</v>
      </c>
      <c r="Y713">
        <v>18.04</v>
      </c>
      <c r="Z713" s="11">
        <f t="shared" si="1905"/>
        <v>0</v>
      </c>
      <c r="AA713" s="11">
        <f t="shared" si="1906"/>
        <v>0</v>
      </c>
      <c r="AB713" s="53">
        <f t="shared" si="1907"/>
        <v>0.20533240200610328</v>
      </c>
      <c r="AC713" s="61" t="s">
        <v>204</v>
      </c>
    </row>
    <row r="714" spans="1:46">
      <c r="A714" s="11">
        <v>714</v>
      </c>
      <c r="B714" s="69">
        <v>44597</v>
      </c>
      <c r="C714" s="70">
        <v>0.90972222222222221</v>
      </c>
      <c r="D714">
        <v>2.7</v>
      </c>
      <c r="E714">
        <v>12.9</v>
      </c>
      <c r="F714">
        <v>0</v>
      </c>
      <c r="G714">
        <v>2.8</v>
      </c>
      <c r="H714">
        <v>-1E-3</v>
      </c>
      <c r="I714">
        <v>4.5</v>
      </c>
      <c r="J714" t="s">
        <v>161</v>
      </c>
      <c r="K714">
        <v>4.8</v>
      </c>
      <c r="L714" t="s">
        <v>161</v>
      </c>
      <c r="M714" s="70">
        <v>0.90278935185185183</v>
      </c>
      <c r="N714">
        <v>9.6999999999999993</v>
      </c>
      <c r="O714" t="s">
        <v>161</v>
      </c>
      <c r="P714" s="70">
        <v>0.90883101851851855</v>
      </c>
      <c r="Q714">
        <v>5</v>
      </c>
      <c r="R714" t="s">
        <v>161</v>
      </c>
      <c r="S714">
        <v>1.5</v>
      </c>
      <c r="T714">
        <v>49.4</v>
      </c>
      <c r="U714">
        <v>0</v>
      </c>
      <c r="V714">
        <v>49</v>
      </c>
      <c r="W714">
        <v>0</v>
      </c>
      <c r="X714">
        <v>0.52500000000000002</v>
      </c>
      <c r="Y714">
        <v>18.02</v>
      </c>
      <c r="Z714" s="11">
        <f t="shared" si="1905"/>
        <v>-0.60000000000000009</v>
      </c>
      <c r="AA714" s="11">
        <f t="shared" si="1906"/>
        <v>0</v>
      </c>
      <c r="AB714" s="53">
        <f t="shared" si="1907"/>
        <v>0.20533240200610328</v>
      </c>
      <c r="AC714" s="61" t="s">
        <v>204</v>
      </c>
    </row>
    <row r="715" spans="1:46">
      <c r="A715" s="11">
        <v>715</v>
      </c>
      <c r="B715" s="69">
        <v>44597</v>
      </c>
      <c r="C715" s="70">
        <v>0.91666666666666663</v>
      </c>
      <c r="D715">
        <v>2.7</v>
      </c>
      <c r="E715">
        <v>12.9</v>
      </c>
      <c r="F715">
        <v>0</v>
      </c>
      <c r="G715">
        <v>2.7</v>
      </c>
      <c r="H715">
        <v>0</v>
      </c>
      <c r="I715">
        <v>4.5999999999999996</v>
      </c>
      <c r="J715" t="s">
        <v>161</v>
      </c>
      <c r="K715">
        <v>5</v>
      </c>
      <c r="L715" t="s">
        <v>161</v>
      </c>
      <c r="M715" s="70">
        <v>0.91445601851851854</v>
      </c>
      <c r="N715">
        <v>7.6</v>
      </c>
      <c r="O715" t="s">
        <v>161</v>
      </c>
      <c r="P715" s="70">
        <v>0.91001157407407407</v>
      </c>
      <c r="Q715">
        <v>4</v>
      </c>
      <c r="R715" t="s">
        <v>161</v>
      </c>
      <c r="S715">
        <v>1</v>
      </c>
      <c r="T715">
        <v>50.3</v>
      </c>
      <c r="U715">
        <v>0</v>
      </c>
      <c r="V715">
        <v>42</v>
      </c>
      <c r="W715">
        <v>0</v>
      </c>
      <c r="X715">
        <v>0.52400000000000002</v>
      </c>
      <c r="Y715">
        <v>18.02</v>
      </c>
      <c r="Z715" s="11">
        <f t="shared" si="1905"/>
        <v>0</v>
      </c>
      <c r="AA715" s="11">
        <f t="shared" si="1906"/>
        <v>0</v>
      </c>
      <c r="AB715" s="53">
        <f t="shared" si="1907"/>
        <v>0.20483106812034579</v>
      </c>
      <c r="AC715" s="61" t="s">
        <v>204</v>
      </c>
      <c r="AE715" s="11">
        <f t="shared" ref="AE715" si="1908">SUM(F715:F720)</f>
        <v>0</v>
      </c>
      <c r="AF715" s="11">
        <f t="shared" ref="AF715" si="1909">AVERAGE(AB715:AB720)</f>
        <v>0.20483106812034579</v>
      </c>
      <c r="AG715" s="11">
        <f t="shared" ref="AG715" si="1910">AVERAGE(G715:G720)</f>
        <v>2.8333333333333335</v>
      </c>
      <c r="AH715" s="11" t="e">
        <f t="shared" ref="AH715" si="1911">AVERAGE(AC715:AC720)</f>
        <v>#DIV/0!</v>
      </c>
      <c r="AI715" s="11">
        <f t="shared" ref="AI715" si="1912">AVERAGE(T715:T720)</f>
        <v>49.083333333333336</v>
      </c>
      <c r="AJ715" s="11">
        <f t="shared" ref="AJ715" si="1913">SUMIF(H715:H720,"&gt;0",H715:H720)</f>
        <v>0</v>
      </c>
      <c r="AK715" s="17">
        <f t="shared" ref="AK715" si="1914">SUM(AA715:AA720)/60</f>
        <v>0</v>
      </c>
      <c r="AL715" s="17">
        <f t="shared" ref="AL715" si="1915">SUM(V715:V720)</f>
        <v>304</v>
      </c>
      <c r="AM715" s="17">
        <f t="shared" ref="AM715" si="1916">AVERAGE(W715:W720)</f>
        <v>0</v>
      </c>
      <c r="AN715" s="11">
        <f t="shared" ref="AN715" si="1917">AVERAGE(I715:I720)</f>
        <v>4.1333333333333337</v>
      </c>
      <c r="AO715" s="11">
        <f t="shared" ref="AO715" si="1918">MAX(K715:K720)</f>
        <v>5</v>
      </c>
      <c r="AP715" s="13" t="str">
        <f t="shared" ref="AP715" ca="1" si="1919">INDIRECT(ADDRESS(MATCH(AO715,K715:K720,0)+A715-1,12))</f>
        <v>WSW</v>
      </c>
      <c r="AQ715" s="13">
        <f t="shared" ref="AQ715" ca="1" si="1920">INDIRECT(ADDRESS(MATCH(AO715,K715:K720,0)+A715-1,13))</f>
        <v>0.91445601851851854</v>
      </c>
      <c r="AR715" s="11">
        <f t="shared" ref="AR715" si="1921">MAX(N715:N720)</f>
        <v>9.1</v>
      </c>
      <c r="AS715" s="13" t="str">
        <f t="shared" ref="AS715" ca="1" si="1922">INDIRECT(ADDRESS(MATCH(AR715,N715:N720,0)+A715-1,15))</f>
        <v>WSW</v>
      </c>
      <c r="AT715" s="13">
        <f t="shared" ref="AT715" ca="1" si="1923">INDIRECT(ADDRESS(MATCH(AR715,N715:N720,0)+A715-1,16))</f>
        <v>0.9412152777777778</v>
      </c>
    </row>
    <row r="716" spans="1:46">
      <c r="A716" s="11">
        <v>716</v>
      </c>
      <c r="B716" s="69">
        <v>44597</v>
      </c>
      <c r="C716" s="70">
        <v>0.92361111111111116</v>
      </c>
      <c r="D716">
        <v>2.7</v>
      </c>
      <c r="E716">
        <v>12.9</v>
      </c>
      <c r="F716">
        <v>0</v>
      </c>
      <c r="G716">
        <v>2.7</v>
      </c>
      <c r="H716">
        <v>0</v>
      </c>
      <c r="I716">
        <v>3.6</v>
      </c>
      <c r="J716" t="s">
        <v>161</v>
      </c>
      <c r="K716">
        <v>4.5999999999999996</v>
      </c>
      <c r="L716" t="s">
        <v>161</v>
      </c>
      <c r="M716" s="70">
        <v>0.91681712962962969</v>
      </c>
      <c r="N716">
        <v>6.7</v>
      </c>
      <c r="O716" t="s">
        <v>161</v>
      </c>
      <c r="P716" s="70">
        <v>0.91773148148148154</v>
      </c>
      <c r="Q716">
        <v>4.0999999999999996</v>
      </c>
      <c r="R716" t="s">
        <v>161</v>
      </c>
      <c r="S716">
        <v>1</v>
      </c>
      <c r="T716">
        <v>50.3</v>
      </c>
      <c r="U716">
        <v>0</v>
      </c>
      <c r="V716">
        <v>53</v>
      </c>
      <c r="W716">
        <v>0</v>
      </c>
      <c r="X716">
        <v>0.52400000000000002</v>
      </c>
      <c r="Y716">
        <v>18.04</v>
      </c>
      <c r="Z716" s="11">
        <f t="shared" si="1905"/>
        <v>0</v>
      </c>
      <c r="AA716" s="11">
        <f t="shared" si="1906"/>
        <v>0</v>
      </c>
      <c r="AB716" s="53">
        <f t="shared" si="1907"/>
        <v>0.20483106812034579</v>
      </c>
      <c r="AC716" s="61" t="s">
        <v>204</v>
      </c>
    </row>
    <row r="717" spans="1:46">
      <c r="A717" s="11">
        <v>717</v>
      </c>
      <c r="B717" s="69">
        <v>44597</v>
      </c>
      <c r="C717" s="70">
        <v>0.93055555555555547</v>
      </c>
      <c r="D717">
        <v>2.6</v>
      </c>
      <c r="E717">
        <v>12.9</v>
      </c>
      <c r="F717">
        <v>0</v>
      </c>
      <c r="G717">
        <v>2.9</v>
      </c>
      <c r="H717">
        <v>0</v>
      </c>
      <c r="I717">
        <v>4.0999999999999996</v>
      </c>
      <c r="J717" t="s">
        <v>161</v>
      </c>
      <c r="K717">
        <v>4.0999999999999996</v>
      </c>
      <c r="L717" t="s">
        <v>161</v>
      </c>
      <c r="M717" s="70">
        <v>0.9302893518518518</v>
      </c>
      <c r="N717">
        <v>8.9</v>
      </c>
      <c r="O717" t="s">
        <v>154</v>
      </c>
      <c r="P717" s="70">
        <v>0.92827546296296293</v>
      </c>
      <c r="Q717">
        <v>5.4</v>
      </c>
      <c r="R717" t="s">
        <v>154</v>
      </c>
      <c r="S717">
        <v>1.4</v>
      </c>
      <c r="T717">
        <v>51</v>
      </c>
      <c r="U717">
        <v>0</v>
      </c>
      <c r="V717">
        <v>58</v>
      </c>
      <c r="W717">
        <v>0</v>
      </c>
      <c r="X717">
        <v>0.52400000000000002</v>
      </c>
      <c r="Y717">
        <v>18.03</v>
      </c>
      <c r="Z717" s="11">
        <f t="shared" si="1905"/>
        <v>0</v>
      </c>
      <c r="AA717" s="11">
        <f t="shared" si="1906"/>
        <v>0</v>
      </c>
      <c r="AB717" s="53">
        <f t="shared" si="1907"/>
        <v>0.20483106812034579</v>
      </c>
      <c r="AC717" s="61" t="s">
        <v>204</v>
      </c>
    </row>
    <row r="718" spans="1:46">
      <c r="A718" s="11">
        <v>718</v>
      </c>
      <c r="B718" s="69">
        <v>44597</v>
      </c>
      <c r="C718" s="70">
        <v>0.9375</v>
      </c>
      <c r="D718">
        <v>2.6</v>
      </c>
      <c r="E718">
        <v>12.9</v>
      </c>
      <c r="F718">
        <v>0</v>
      </c>
      <c r="G718">
        <v>2.9</v>
      </c>
      <c r="H718">
        <v>0</v>
      </c>
      <c r="I718">
        <v>4.0999999999999996</v>
      </c>
      <c r="J718" t="s">
        <v>161</v>
      </c>
      <c r="K718">
        <v>4.5999999999999996</v>
      </c>
      <c r="L718" t="s">
        <v>161</v>
      </c>
      <c r="M718" s="70">
        <v>0.93422453703703701</v>
      </c>
      <c r="N718">
        <v>7.8</v>
      </c>
      <c r="O718" t="s">
        <v>154</v>
      </c>
      <c r="P718" s="70">
        <v>0.9318981481481482</v>
      </c>
      <c r="Q718">
        <v>2.4</v>
      </c>
      <c r="R718" t="s">
        <v>161</v>
      </c>
      <c r="S718">
        <v>1.3</v>
      </c>
      <c r="T718">
        <v>49.3</v>
      </c>
      <c r="U718">
        <v>0</v>
      </c>
      <c r="V718">
        <v>50</v>
      </c>
      <c r="W718">
        <v>0</v>
      </c>
      <c r="X718">
        <v>0.52400000000000002</v>
      </c>
      <c r="Y718">
        <v>18.05</v>
      </c>
      <c r="Z718" s="11">
        <f t="shared" si="1905"/>
        <v>0</v>
      </c>
      <c r="AA718" s="11">
        <f t="shared" si="1906"/>
        <v>0</v>
      </c>
      <c r="AB718" s="53">
        <f t="shared" si="1907"/>
        <v>0.20483106812034579</v>
      </c>
      <c r="AC718" s="61" t="s">
        <v>204</v>
      </c>
    </row>
    <row r="719" spans="1:46">
      <c r="A719" s="11">
        <v>719</v>
      </c>
      <c r="B719" s="69">
        <v>44597</v>
      </c>
      <c r="C719" s="70">
        <v>0.94444444444444453</v>
      </c>
      <c r="D719">
        <v>2.6</v>
      </c>
      <c r="E719">
        <v>12.9</v>
      </c>
      <c r="F719">
        <v>0</v>
      </c>
      <c r="G719">
        <v>2.8</v>
      </c>
      <c r="H719">
        <v>0</v>
      </c>
      <c r="I719">
        <v>4.5999999999999996</v>
      </c>
      <c r="J719" t="s">
        <v>160</v>
      </c>
      <c r="K719">
        <v>4.8</v>
      </c>
      <c r="L719" t="s">
        <v>160</v>
      </c>
      <c r="M719" s="70">
        <v>0.94377314814814817</v>
      </c>
      <c r="N719">
        <v>9.1</v>
      </c>
      <c r="O719" t="s">
        <v>161</v>
      </c>
      <c r="P719" s="70">
        <v>0.9412152777777778</v>
      </c>
      <c r="Q719">
        <v>2.1</v>
      </c>
      <c r="R719" t="s">
        <v>160</v>
      </c>
      <c r="S719">
        <v>1.4</v>
      </c>
      <c r="T719">
        <v>47.3</v>
      </c>
      <c r="U719">
        <v>0</v>
      </c>
      <c r="V719">
        <v>54</v>
      </c>
      <c r="W719">
        <v>0</v>
      </c>
      <c r="X719">
        <v>0.52400000000000002</v>
      </c>
      <c r="Y719">
        <v>18.05</v>
      </c>
      <c r="Z719" s="11">
        <f t="shared" si="1905"/>
        <v>0</v>
      </c>
      <c r="AA719" s="11">
        <f t="shared" si="1906"/>
        <v>0</v>
      </c>
      <c r="AB719" s="53">
        <f t="shared" si="1907"/>
        <v>0.20483106812034579</v>
      </c>
      <c r="AC719" s="61" t="s">
        <v>204</v>
      </c>
    </row>
    <row r="720" spans="1:46">
      <c r="A720" s="11">
        <v>720</v>
      </c>
      <c r="B720" s="69">
        <v>44597</v>
      </c>
      <c r="C720" s="70">
        <v>0.95138888888888884</v>
      </c>
      <c r="D720">
        <v>2.6</v>
      </c>
      <c r="E720">
        <v>12.9</v>
      </c>
      <c r="F720">
        <v>0</v>
      </c>
      <c r="G720">
        <v>3</v>
      </c>
      <c r="H720">
        <v>0</v>
      </c>
      <c r="I720">
        <v>3.8</v>
      </c>
      <c r="J720" t="s">
        <v>160</v>
      </c>
      <c r="K720">
        <v>4.5999999999999996</v>
      </c>
      <c r="L720" t="s">
        <v>160</v>
      </c>
      <c r="M720" s="70">
        <v>0.94445601851851846</v>
      </c>
      <c r="N720">
        <v>7.2</v>
      </c>
      <c r="O720" t="s">
        <v>160</v>
      </c>
      <c r="P720" s="70">
        <v>0.94974537037037043</v>
      </c>
      <c r="Q720">
        <v>3.4</v>
      </c>
      <c r="R720" t="s">
        <v>160</v>
      </c>
      <c r="S720">
        <v>1.2</v>
      </c>
      <c r="T720">
        <v>46.3</v>
      </c>
      <c r="U720">
        <v>0</v>
      </c>
      <c r="V720">
        <v>47</v>
      </c>
      <c r="W720">
        <v>0</v>
      </c>
      <c r="X720">
        <v>0.52400000000000002</v>
      </c>
      <c r="Y720">
        <v>18.05</v>
      </c>
      <c r="Z720" s="11">
        <f t="shared" si="1905"/>
        <v>0</v>
      </c>
      <c r="AA720" s="11">
        <f t="shared" si="1906"/>
        <v>0</v>
      </c>
      <c r="AB720" s="53">
        <f t="shared" si="1907"/>
        <v>0.20483106812034579</v>
      </c>
      <c r="AC720" s="61" t="s">
        <v>204</v>
      </c>
    </row>
    <row r="721" spans="1:46">
      <c r="A721" s="11">
        <v>721</v>
      </c>
      <c r="B721" s="69">
        <v>44597</v>
      </c>
      <c r="C721" s="70">
        <v>0.95833333333333337</v>
      </c>
      <c r="D721">
        <v>2.6</v>
      </c>
      <c r="E721">
        <v>12.8</v>
      </c>
      <c r="F721">
        <v>0</v>
      </c>
      <c r="G721">
        <v>3</v>
      </c>
      <c r="H721">
        <v>0</v>
      </c>
      <c r="I721">
        <v>4.9000000000000004</v>
      </c>
      <c r="J721" t="s">
        <v>161</v>
      </c>
      <c r="K721">
        <v>4.9000000000000004</v>
      </c>
      <c r="L721" t="s">
        <v>161</v>
      </c>
      <c r="M721" s="70">
        <v>0.95833333333333337</v>
      </c>
      <c r="N721">
        <v>7.8</v>
      </c>
      <c r="O721" t="s">
        <v>161</v>
      </c>
      <c r="P721" s="70">
        <v>0.95787037037037026</v>
      </c>
      <c r="Q721">
        <v>6</v>
      </c>
      <c r="R721" t="s">
        <v>161</v>
      </c>
      <c r="S721">
        <v>1.2</v>
      </c>
      <c r="T721">
        <v>46.2</v>
      </c>
      <c r="U721">
        <v>1</v>
      </c>
      <c r="V721">
        <v>57</v>
      </c>
      <c r="W721">
        <v>0</v>
      </c>
      <c r="X721">
        <v>0.52500000000000002</v>
      </c>
      <c r="Y721">
        <v>18.07</v>
      </c>
      <c r="Z721" s="11">
        <f t="shared" si="1905"/>
        <v>0</v>
      </c>
      <c r="AA721" s="11">
        <f t="shared" si="1906"/>
        <v>0</v>
      </c>
      <c r="AB721" s="53">
        <f t="shared" si="1907"/>
        <v>0.20533240200610328</v>
      </c>
      <c r="AC721" s="61" t="s">
        <v>204</v>
      </c>
      <c r="AE721" s="11">
        <f t="shared" ref="AE721" si="1924">SUM(F721:F726)</f>
        <v>0</v>
      </c>
      <c r="AF721" s="11">
        <f t="shared" ref="AF721" si="1925">AVERAGE(AB721:AB726)</f>
        <v>0.20533240200610328</v>
      </c>
      <c r="AG721" s="11">
        <f t="shared" ref="AG721" si="1926">AVERAGE(G721:G726)</f>
        <v>2.9166666666666665</v>
      </c>
      <c r="AH721" s="11" t="e">
        <f t="shared" ref="AH721" si="1927">AVERAGE(AC721:AC726)</f>
        <v>#DIV/0!</v>
      </c>
      <c r="AI721" s="11">
        <f t="shared" ref="AI721" si="1928">AVERAGE(T721:T726)</f>
        <v>46.466666666666661</v>
      </c>
      <c r="AJ721" s="11">
        <f t="shared" ref="AJ721" si="1929">SUMIF(H721:H726,"&gt;0",H721:H726)</f>
        <v>0</v>
      </c>
      <c r="AK721" s="17">
        <f t="shared" ref="AK721" si="1930">SUM(AA721:AA726)/60</f>
        <v>0</v>
      </c>
      <c r="AL721" s="17">
        <f t="shared" ref="AL721" si="1931">SUM(V721:V726)</f>
        <v>369</v>
      </c>
      <c r="AM721" s="17">
        <f t="shared" ref="AM721" si="1932">AVERAGE(W721:W726)</f>
        <v>0</v>
      </c>
      <c r="AN721" s="11">
        <f t="shared" ref="AN721" si="1933">AVERAGE(I721:I726)</f>
        <v>4.0666666666666655</v>
      </c>
      <c r="AO721" s="11">
        <f t="shared" ref="AO721" si="1934">MAX(K721:K726)</f>
        <v>5</v>
      </c>
      <c r="AP721" s="13" t="str">
        <f t="shared" ref="AP721" ca="1" si="1935">INDIRECT(ADDRESS(MATCH(AO721,K721:K726,0)+A721-1,12))</f>
        <v>WSW</v>
      </c>
      <c r="AQ721" s="13">
        <f t="shared" ref="AQ721" ca="1" si="1936">INDIRECT(ADDRESS(MATCH(AO721,K721:K726,0)+A721-1,13))</f>
        <v>0.96024305555555556</v>
      </c>
      <c r="AR721" s="11">
        <f t="shared" ref="AR721" si="1937">MAX(N721:N726)</f>
        <v>8.9</v>
      </c>
      <c r="AS721" s="13" t="str">
        <f t="shared" ref="AS721" ca="1" si="1938">INDIRECT(ADDRESS(MATCH(AR721,N721:N726,0)+A721-1,15))</f>
        <v>SW</v>
      </c>
      <c r="AT721" s="13">
        <f t="shared" ref="AT721" ca="1" si="1939">INDIRECT(ADDRESS(MATCH(AR721,N721:N726,0)+A721-1,16))</f>
        <v>0.96532407407407417</v>
      </c>
    </row>
    <row r="722" spans="1:46">
      <c r="A722" s="11">
        <v>722</v>
      </c>
      <c r="B722" s="69">
        <v>44597</v>
      </c>
      <c r="C722" s="70">
        <v>0.96527777777777779</v>
      </c>
      <c r="D722">
        <v>2.6</v>
      </c>
      <c r="E722">
        <v>12.9</v>
      </c>
      <c r="F722">
        <v>0</v>
      </c>
      <c r="G722">
        <v>3</v>
      </c>
      <c r="H722">
        <v>-1E-3</v>
      </c>
      <c r="I722">
        <v>3.6</v>
      </c>
      <c r="J722" t="s">
        <v>161</v>
      </c>
      <c r="K722">
        <v>5</v>
      </c>
      <c r="L722" t="s">
        <v>161</v>
      </c>
      <c r="M722" s="70">
        <v>0.96024305555555556</v>
      </c>
      <c r="N722">
        <v>8.6999999999999993</v>
      </c>
      <c r="O722" t="s">
        <v>160</v>
      </c>
      <c r="P722" s="70">
        <v>0.9652546296296296</v>
      </c>
      <c r="Q722">
        <v>8.1999999999999993</v>
      </c>
      <c r="R722" t="s">
        <v>160</v>
      </c>
      <c r="S722">
        <v>1.3</v>
      </c>
      <c r="T722">
        <v>46.4</v>
      </c>
      <c r="U722">
        <v>0</v>
      </c>
      <c r="V722">
        <v>49</v>
      </c>
      <c r="W722">
        <v>0</v>
      </c>
      <c r="X722">
        <v>0.52500000000000002</v>
      </c>
      <c r="Y722">
        <v>18.059999999999999</v>
      </c>
      <c r="Z722" s="11">
        <f t="shared" si="1905"/>
        <v>-0.60000000000000009</v>
      </c>
      <c r="AA722" s="11">
        <f t="shared" si="1906"/>
        <v>0</v>
      </c>
      <c r="AB722" s="53">
        <f t="shared" si="1907"/>
        <v>0.20533240200610328</v>
      </c>
      <c r="AC722" s="61" t="s">
        <v>204</v>
      </c>
    </row>
    <row r="723" spans="1:46">
      <c r="A723" s="11">
        <v>723</v>
      </c>
      <c r="B723" s="69">
        <v>44597</v>
      </c>
      <c r="C723" s="70">
        <v>0.97222222222222221</v>
      </c>
      <c r="D723">
        <v>2.5</v>
      </c>
      <c r="E723">
        <v>12.8</v>
      </c>
      <c r="F723">
        <v>0</v>
      </c>
      <c r="G723">
        <v>2.9</v>
      </c>
      <c r="H723">
        <v>0</v>
      </c>
      <c r="I723">
        <v>4.2</v>
      </c>
      <c r="J723" t="s">
        <v>161</v>
      </c>
      <c r="K723">
        <v>4.3</v>
      </c>
      <c r="L723" t="s">
        <v>161</v>
      </c>
      <c r="M723" s="70">
        <v>0.97101851851851861</v>
      </c>
      <c r="N723">
        <v>8.9</v>
      </c>
      <c r="O723" t="s">
        <v>160</v>
      </c>
      <c r="P723" s="70">
        <v>0.96532407407407417</v>
      </c>
      <c r="Q723">
        <v>4.5999999999999996</v>
      </c>
      <c r="R723" t="s">
        <v>161</v>
      </c>
      <c r="S723">
        <v>1.3</v>
      </c>
      <c r="T723">
        <v>45.8</v>
      </c>
      <c r="U723">
        <v>0</v>
      </c>
      <c r="V723">
        <v>62</v>
      </c>
      <c r="W723">
        <v>0</v>
      </c>
      <c r="X723">
        <v>0.52500000000000002</v>
      </c>
      <c r="Y723">
        <v>18.03</v>
      </c>
      <c r="Z723" s="11">
        <f t="shared" si="1905"/>
        <v>0</v>
      </c>
      <c r="AA723" s="11">
        <f t="shared" si="1906"/>
        <v>0</v>
      </c>
      <c r="AB723" s="53">
        <f t="shared" si="1907"/>
        <v>0.20533240200610328</v>
      </c>
      <c r="AC723" s="61" t="s">
        <v>204</v>
      </c>
    </row>
    <row r="724" spans="1:46">
      <c r="A724" s="11">
        <v>724</v>
      </c>
      <c r="B724" s="69">
        <v>44597</v>
      </c>
      <c r="C724" s="70">
        <v>0.97916666666666663</v>
      </c>
      <c r="D724">
        <v>2.4</v>
      </c>
      <c r="E724">
        <v>12.8</v>
      </c>
      <c r="F724">
        <v>0</v>
      </c>
      <c r="G724">
        <v>2.8</v>
      </c>
      <c r="H724">
        <v>0</v>
      </c>
      <c r="I724">
        <v>3.4</v>
      </c>
      <c r="J724" t="s">
        <v>161</v>
      </c>
      <c r="K724">
        <v>4.2</v>
      </c>
      <c r="L724" t="s">
        <v>161</v>
      </c>
      <c r="M724" s="70">
        <v>0.97223379629629625</v>
      </c>
      <c r="N724">
        <v>6.6</v>
      </c>
      <c r="O724" t="s">
        <v>161</v>
      </c>
      <c r="P724" s="70">
        <v>0.97540509259259256</v>
      </c>
      <c r="Q724">
        <v>3.5</v>
      </c>
      <c r="R724" t="s">
        <v>160</v>
      </c>
      <c r="S724">
        <v>1.1000000000000001</v>
      </c>
      <c r="T724">
        <v>47.4</v>
      </c>
      <c r="U724">
        <v>0</v>
      </c>
      <c r="V724">
        <v>53</v>
      </c>
      <c r="W724">
        <v>0</v>
      </c>
      <c r="X724">
        <v>0.52500000000000002</v>
      </c>
      <c r="Y724">
        <v>18.059999999999999</v>
      </c>
      <c r="Z724" s="11">
        <f t="shared" si="1905"/>
        <v>0</v>
      </c>
      <c r="AA724" s="11">
        <f t="shared" si="1906"/>
        <v>0</v>
      </c>
      <c r="AB724" s="53">
        <f t="shared" si="1907"/>
        <v>0.20533240200610328</v>
      </c>
      <c r="AC724" s="61" t="s">
        <v>204</v>
      </c>
    </row>
    <row r="725" spans="1:46">
      <c r="A725" s="11">
        <v>725</v>
      </c>
      <c r="B725" s="69">
        <v>44597</v>
      </c>
      <c r="C725" s="70">
        <v>0.98611111111111116</v>
      </c>
      <c r="D725">
        <v>2.4</v>
      </c>
      <c r="E725">
        <v>12.8</v>
      </c>
      <c r="F725">
        <v>0</v>
      </c>
      <c r="G725">
        <v>2.9</v>
      </c>
      <c r="H725">
        <v>0</v>
      </c>
      <c r="I725">
        <v>4.5999999999999996</v>
      </c>
      <c r="J725" t="s">
        <v>161</v>
      </c>
      <c r="K725">
        <v>4.5999999999999996</v>
      </c>
      <c r="L725" t="s">
        <v>161</v>
      </c>
      <c r="M725" s="70">
        <v>0.98600694444444448</v>
      </c>
      <c r="N725">
        <v>8.4</v>
      </c>
      <c r="O725" t="s">
        <v>161</v>
      </c>
      <c r="P725" s="70">
        <v>0.9851388888888889</v>
      </c>
      <c r="Q725">
        <v>2.8</v>
      </c>
      <c r="R725" t="s">
        <v>161</v>
      </c>
      <c r="S725">
        <v>1.3</v>
      </c>
      <c r="T725">
        <v>45.8</v>
      </c>
      <c r="U725">
        <v>0</v>
      </c>
      <c r="V725">
        <v>74</v>
      </c>
      <c r="W725">
        <v>0</v>
      </c>
      <c r="X725">
        <v>0.52500000000000002</v>
      </c>
      <c r="Y725">
        <v>18.05</v>
      </c>
      <c r="Z725" s="11">
        <f t="shared" si="1905"/>
        <v>0</v>
      </c>
      <c r="AA725" s="11">
        <f t="shared" si="1906"/>
        <v>0</v>
      </c>
      <c r="AB725" s="53">
        <f t="shared" si="1907"/>
        <v>0.20533240200610328</v>
      </c>
      <c r="AC725" s="61" t="s">
        <v>204</v>
      </c>
    </row>
    <row r="726" spans="1:46">
      <c r="A726" s="11">
        <v>726</v>
      </c>
      <c r="B726" s="69">
        <v>44597</v>
      </c>
      <c r="C726" s="70">
        <v>0.99305555555555547</v>
      </c>
      <c r="D726">
        <v>2.2999999999999998</v>
      </c>
      <c r="E726">
        <v>12.8</v>
      </c>
      <c r="F726">
        <v>0</v>
      </c>
      <c r="G726">
        <v>2.9</v>
      </c>
      <c r="H726">
        <v>-1E-3</v>
      </c>
      <c r="I726">
        <v>3.7</v>
      </c>
      <c r="J726" t="s">
        <v>161</v>
      </c>
      <c r="K726">
        <v>4.7</v>
      </c>
      <c r="L726" t="s">
        <v>161</v>
      </c>
      <c r="M726" s="70">
        <v>0.98682870370370368</v>
      </c>
      <c r="N726">
        <v>7</v>
      </c>
      <c r="O726" t="s">
        <v>160</v>
      </c>
      <c r="P726" s="70">
        <v>0.99165509259259255</v>
      </c>
      <c r="Q726">
        <v>2.1</v>
      </c>
      <c r="R726" t="s">
        <v>153</v>
      </c>
      <c r="S726">
        <v>1</v>
      </c>
      <c r="T726">
        <v>47.2</v>
      </c>
      <c r="U726">
        <v>0</v>
      </c>
      <c r="V726">
        <v>74</v>
      </c>
      <c r="W726">
        <v>0</v>
      </c>
      <c r="X726">
        <v>0.52500000000000002</v>
      </c>
      <c r="Y726">
        <v>18.07</v>
      </c>
      <c r="Z726" s="11">
        <f t="shared" si="1905"/>
        <v>-0.60000000000000009</v>
      </c>
      <c r="AA726" s="11">
        <f t="shared" si="1906"/>
        <v>0</v>
      </c>
      <c r="AB726" s="53">
        <f t="shared" si="1907"/>
        <v>0.20533240200610328</v>
      </c>
      <c r="AC726" s="61" t="s">
        <v>204</v>
      </c>
    </row>
    <row r="727" spans="1:46">
      <c r="A727" s="11">
        <v>727</v>
      </c>
      <c r="B727" s="69">
        <v>44598</v>
      </c>
      <c r="C727" s="70">
        <v>0</v>
      </c>
      <c r="D727">
        <v>2.2999999999999998</v>
      </c>
      <c r="E727">
        <v>12.8</v>
      </c>
      <c r="F727">
        <v>0</v>
      </c>
      <c r="G727">
        <v>2.8</v>
      </c>
      <c r="H727">
        <v>0</v>
      </c>
      <c r="I727">
        <v>4.4000000000000004</v>
      </c>
      <c r="J727" t="s">
        <v>161</v>
      </c>
      <c r="K727">
        <v>4.4000000000000004</v>
      </c>
      <c r="L727" t="s">
        <v>161</v>
      </c>
      <c r="M727" s="70">
        <v>0</v>
      </c>
      <c r="N727">
        <v>8.5</v>
      </c>
      <c r="O727" t="s">
        <v>154</v>
      </c>
      <c r="P727" s="70">
        <v>0.99664351851851851</v>
      </c>
      <c r="Q727">
        <v>2.8</v>
      </c>
      <c r="R727" t="s">
        <v>161</v>
      </c>
      <c r="S727">
        <v>1.4</v>
      </c>
      <c r="T727">
        <v>47.4</v>
      </c>
      <c r="U727">
        <v>1</v>
      </c>
      <c r="V727">
        <v>91</v>
      </c>
      <c r="W727">
        <v>0</v>
      </c>
      <c r="X727">
        <v>0.52400000000000002</v>
      </c>
      <c r="Y727">
        <v>18.09</v>
      </c>
      <c r="Z727" s="11">
        <f t="shared" si="1905"/>
        <v>0</v>
      </c>
      <c r="AA727" s="11">
        <f t="shared" si="1906"/>
        <v>0</v>
      </c>
      <c r="AB727" s="53">
        <f t="shared" si="1907"/>
        <v>0.20483106812034579</v>
      </c>
      <c r="AC727" s="61" t="s">
        <v>204</v>
      </c>
      <c r="AE727" s="11">
        <f t="shared" ref="AE727" si="1940">SUM(F727:F732)</f>
        <v>0</v>
      </c>
      <c r="AF727" s="11">
        <f t="shared" ref="AF727" si="1941">AVERAGE(AB727:AB732)</f>
        <v>0.20441406402031395</v>
      </c>
      <c r="AG727" s="11">
        <f t="shared" ref="AG727" si="1942">AVERAGE(G727:G732)</f>
        <v>2.7999999999999994</v>
      </c>
      <c r="AH727" s="11" t="e">
        <f t="shared" ref="AH727" si="1943">AVERAGE(AC727:AC732)</f>
        <v>#DIV/0!</v>
      </c>
      <c r="AI727" s="11">
        <f t="shared" ref="AI727" si="1944">AVERAGE(T727:T732)</f>
        <v>52.099999999999994</v>
      </c>
      <c r="AJ727" s="11">
        <f t="shared" ref="AJ727" si="1945">SUMIF(H727:H732,"&gt;0",H727:H732)</f>
        <v>0</v>
      </c>
      <c r="AK727" s="17">
        <f t="shared" ref="AK727" si="1946">SUM(AA727:AA732)/60</f>
        <v>0</v>
      </c>
      <c r="AL727" s="17">
        <f t="shared" ref="AL727" si="1947">SUM(V727:V732)</f>
        <v>540</v>
      </c>
      <c r="AM727" s="17">
        <f t="shared" ref="AM727" si="1948">AVERAGE(W727:W732)</f>
        <v>0</v>
      </c>
      <c r="AN727" s="11">
        <f t="shared" ref="AN727" si="1949">AVERAGE(I727:I732)</f>
        <v>4.9666666666666668</v>
      </c>
      <c r="AO727" s="11">
        <f t="shared" ref="AO727" si="1950">MAX(K727:K732)</f>
        <v>6</v>
      </c>
      <c r="AP727" s="13" t="str">
        <f t="shared" ref="AP727" ca="1" si="1951">INDIRECT(ADDRESS(MATCH(AO727,K727:K732,0)+A727-1,12))</f>
        <v>WSW</v>
      </c>
      <c r="AQ727" s="13">
        <f t="shared" ref="AQ727" ca="1" si="1952">INDIRECT(ADDRESS(MATCH(AO727,K727:K732,0)+A727-1,13))</f>
        <v>1.8171296296296297E-2</v>
      </c>
      <c r="AR727" s="11">
        <f t="shared" ref="AR727" si="1953">MAX(N727:N732)</f>
        <v>10.199999999999999</v>
      </c>
      <c r="AS727" s="13" t="str">
        <f t="shared" ref="AS727" ca="1" si="1954">INDIRECT(ADDRESS(MATCH(AR727,N727:N732,0)+A727-1,15))</f>
        <v>WSW</v>
      </c>
      <c r="AT727" s="13">
        <f t="shared" ref="AT727" ca="1" si="1955">INDIRECT(ADDRESS(MATCH(AR727,N727:N732,0)+A727-1,16))</f>
        <v>2.9409722222222223E-2</v>
      </c>
    </row>
    <row r="728" spans="1:46">
      <c r="A728" s="11">
        <v>728</v>
      </c>
      <c r="B728" s="69">
        <v>44598</v>
      </c>
      <c r="C728" s="70">
        <v>6.9444444444444441E-3</v>
      </c>
      <c r="D728">
        <v>2.2999999999999998</v>
      </c>
      <c r="E728">
        <v>12.8</v>
      </c>
      <c r="F728">
        <v>0</v>
      </c>
      <c r="G728">
        <v>2.8</v>
      </c>
      <c r="H728">
        <v>0</v>
      </c>
      <c r="I728">
        <v>4.5999999999999996</v>
      </c>
      <c r="J728" t="s">
        <v>161</v>
      </c>
      <c r="K728">
        <v>4.7</v>
      </c>
      <c r="L728" t="s">
        <v>161</v>
      </c>
      <c r="M728" s="70">
        <v>3.414351851851852E-3</v>
      </c>
      <c r="N728">
        <v>8.6999999999999993</v>
      </c>
      <c r="O728" t="s">
        <v>161</v>
      </c>
      <c r="P728" s="70">
        <v>6.8634259259259256E-3</v>
      </c>
      <c r="Q728">
        <v>6.7</v>
      </c>
      <c r="R728" t="s">
        <v>161</v>
      </c>
      <c r="S728">
        <v>1.1000000000000001</v>
      </c>
      <c r="T728">
        <v>51.7</v>
      </c>
      <c r="U728">
        <v>1</v>
      </c>
      <c r="V728">
        <v>92</v>
      </c>
      <c r="W728">
        <v>0</v>
      </c>
      <c r="X728">
        <v>0.52300000000000002</v>
      </c>
      <c r="Y728">
        <v>18.09</v>
      </c>
      <c r="Z728" s="11">
        <f t="shared" si="1905"/>
        <v>0</v>
      </c>
      <c r="AA728" s="11">
        <f t="shared" si="1906"/>
        <v>0</v>
      </c>
      <c r="AB728" s="53">
        <f t="shared" si="1907"/>
        <v>0.2043306632003076</v>
      </c>
      <c r="AC728" s="61" t="s">
        <v>204</v>
      </c>
    </row>
    <row r="729" spans="1:46">
      <c r="A729" s="11">
        <v>729</v>
      </c>
      <c r="B729" s="69">
        <v>44598</v>
      </c>
      <c r="C729" s="70">
        <v>1.3888888888888888E-2</v>
      </c>
      <c r="D729">
        <v>2.2000000000000002</v>
      </c>
      <c r="E729">
        <v>12.8</v>
      </c>
      <c r="F729">
        <v>0</v>
      </c>
      <c r="G729">
        <v>2.8</v>
      </c>
      <c r="H729">
        <v>0</v>
      </c>
      <c r="I729">
        <v>5.0999999999999996</v>
      </c>
      <c r="J729" t="s">
        <v>160</v>
      </c>
      <c r="K729">
        <v>5.0999999999999996</v>
      </c>
      <c r="L729" t="s">
        <v>160</v>
      </c>
      <c r="M729" s="70">
        <v>1.3622685185185184E-2</v>
      </c>
      <c r="N729">
        <v>9.6999999999999993</v>
      </c>
      <c r="O729" t="s">
        <v>161</v>
      </c>
      <c r="P729" s="70">
        <v>1.2939814814814814E-2</v>
      </c>
      <c r="Q729">
        <v>8</v>
      </c>
      <c r="R729" t="s">
        <v>161</v>
      </c>
      <c r="S729">
        <v>1.4</v>
      </c>
      <c r="T729">
        <v>54.5</v>
      </c>
      <c r="U729">
        <v>0</v>
      </c>
      <c r="V729">
        <v>90</v>
      </c>
      <c r="W729">
        <v>0</v>
      </c>
      <c r="X729">
        <v>0.52300000000000002</v>
      </c>
      <c r="Y729">
        <v>18.12</v>
      </c>
      <c r="Z729" s="11">
        <f t="shared" si="1905"/>
        <v>0</v>
      </c>
      <c r="AA729" s="11">
        <f t="shared" si="1906"/>
        <v>0</v>
      </c>
      <c r="AB729" s="53">
        <f t="shared" si="1907"/>
        <v>0.2043306632003076</v>
      </c>
      <c r="AC729" s="61" t="s">
        <v>204</v>
      </c>
    </row>
    <row r="730" spans="1:46">
      <c r="A730" s="11">
        <v>730</v>
      </c>
      <c r="B730" s="69">
        <v>44598</v>
      </c>
      <c r="C730" s="70">
        <v>2.0833333333333332E-2</v>
      </c>
      <c r="D730">
        <v>2.2000000000000002</v>
      </c>
      <c r="E730">
        <v>12.8</v>
      </c>
      <c r="F730">
        <v>0</v>
      </c>
      <c r="G730">
        <v>2.7</v>
      </c>
      <c r="H730">
        <v>0</v>
      </c>
      <c r="I730">
        <v>5.2</v>
      </c>
      <c r="J730" t="s">
        <v>161</v>
      </c>
      <c r="K730">
        <v>6</v>
      </c>
      <c r="L730" t="s">
        <v>161</v>
      </c>
      <c r="M730" s="70">
        <v>1.8171296296296297E-2</v>
      </c>
      <c r="N730">
        <v>9.6</v>
      </c>
      <c r="O730" t="s">
        <v>161</v>
      </c>
      <c r="P730" s="70">
        <v>1.7743055555555557E-2</v>
      </c>
      <c r="Q730">
        <v>5</v>
      </c>
      <c r="R730" t="s">
        <v>154</v>
      </c>
      <c r="S730">
        <v>1.8</v>
      </c>
      <c r="T730">
        <v>54.1</v>
      </c>
      <c r="U730">
        <v>0</v>
      </c>
      <c r="V730">
        <v>88</v>
      </c>
      <c r="W730">
        <v>0</v>
      </c>
      <c r="X730">
        <v>0.52300000000000002</v>
      </c>
      <c r="Y730">
        <v>18.12</v>
      </c>
      <c r="Z730" s="11">
        <f t="shared" si="1905"/>
        <v>0</v>
      </c>
      <c r="AA730" s="11">
        <f t="shared" si="1906"/>
        <v>0</v>
      </c>
      <c r="AB730" s="53">
        <f t="shared" si="1907"/>
        <v>0.2043306632003076</v>
      </c>
      <c r="AC730" s="61" t="s">
        <v>204</v>
      </c>
    </row>
    <row r="731" spans="1:46">
      <c r="A731" s="11">
        <v>731</v>
      </c>
      <c r="B731" s="69">
        <v>44598</v>
      </c>
      <c r="C731" s="70">
        <v>2.7777777777777776E-2</v>
      </c>
      <c r="D731">
        <v>2.2000000000000002</v>
      </c>
      <c r="E731">
        <v>12.8</v>
      </c>
      <c r="F731">
        <v>0</v>
      </c>
      <c r="G731">
        <v>2.9</v>
      </c>
      <c r="H731">
        <v>0</v>
      </c>
      <c r="I731">
        <v>5.3</v>
      </c>
      <c r="J731" t="s">
        <v>161</v>
      </c>
      <c r="K731">
        <v>5.3</v>
      </c>
      <c r="L731" t="s">
        <v>161</v>
      </c>
      <c r="M731" s="70">
        <v>2.7777777777777776E-2</v>
      </c>
      <c r="N731">
        <v>9</v>
      </c>
      <c r="O731" t="s">
        <v>161</v>
      </c>
      <c r="P731" s="70">
        <v>2.71875E-2</v>
      </c>
      <c r="Q731">
        <v>5.5</v>
      </c>
      <c r="R731" t="s">
        <v>161</v>
      </c>
      <c r="S731">
        <v>1.2</v>
      </c>
      <c r="T731">
        <v>52.9</v>
      </c>
      <c r="U731">
        <v>0</v>
      </c>
      <c r="V731">
        <v>94</v>
      </c>
      <c r="W731">
        <v>0</v>
      </c>
      <c r="X731">
        <v>0.52300000000000002</v>
      </c>
      <c r="Y731">
        <v>18.100000000000001</v>
      </c>
      <c r="Z731" s="11">
        <f t="shared" si="1905"/>
        <v>0</v>
      </c>
      <c r="AA731" s="11">
        <f t="shared" si="1906"/>
        <v>0</v>
      </c>
      <c r="AB731" s="53">
        <f t="shared" si="1907"/>
        <v>0.2043306632003076</v>
      </c>
      <c r="AC731" s="61" t="s">
        <v>204</v>
      </c>
    </row>
    <row r="732" spans="1:46">
      <c r="A732" s="11">
        <v>732</v>
      </c>
      <c r="B732" s="69">
        <v>44598</v>
      </c>
      <c r="C732" s="70">
        <v>3.4722222222222224E-2</v>
      </c>
      <c r="D732">
        <v>2.2000000000000002</v>
      </c>
      <c r="E732">
        <v>12.8</v>
      </c>
      <c r="F732">
        <v>0</v>
      </c>
      <c r="G732">
        <v>2.8</v>
      </c>
      <c r="H732">
        <v>0</v>
      </c>
      <c r="I732">
        <v>5.2</v>
      </c>
      <c r="J732" t="s">
        <v>161</v>
      </c>
      <c r="K732">
        <v>5.5</v>
      </c>
      <c r="L732" t="s">
        <v>161</v>
      </c>
      <c r="M732" s="70">
        <v>3.2546296296296295E-2</v>
      </c>
      <c r="N732">
        <v>10.199999999999999</v>
      </c>
      <c r="O732" t="s">
        <v>161</v>
      </c>
      <c r="P732" s="70">
        <v>2.9409722222222223E-2</v>
      </c>
      <c r="Q732">
        <v>4.2</v>
      </c>
      <c r="R732" t="s">
        <v>161</v>
      </c>
      <c r="S732">
        <v>1.4</v>
      </c>
      <c r="T732">
        <v>52</v>
      </c>
      <c r="U732">
        <v>0</v>
      </c>
      <c r="V732">
        <v>85</v>
      </c>
      <c r="W732">
        <v>0</v>
      </c>
      <c r="X732">
        <v>0.52300000000000002</v>
      </c>
      <c r="Y732">
        <v>18.09</v>
      </c>
      <c r="Z732" s="11">
        <f t="shared" si="1905"/>
        <v>0</v>
      </c>
      <c r="AA732" s="11">
        <f t="shared" si="1906"/>
        <v>0</v>
      </c>
      <c r="AB732" s="53">
        <f t="shared" si="1907"/>
        <v>0.2043306632003076</v>
      </c>
      <c r="AC732" s="61" t="s">
        <v>204</v>
      </c>
    </row>
    <row r="733" spans="1:46">
      <c r="A733" s="11">
        <v>733</v>
      </c>
      <c r="B733" s="69">
        <v>44598</v>
      </c>
      <c r="C733" s="70">
        <v>4.1666666666666664E-2</v>
      </c>
      <c r="D733">
        <v>2.2000000000000002</v>
      </c>
      <c r="E733">
        <v>12.8</v>
      </c>
      <c r="F733">
        <v>0</v>
      </c>
      <c r="G733">
        <v>2.8</v>
      </c>
      <c r="H733">
        <v>-1E-3</v>
      </c>
      <c r="I733">
        <v>4.9000000000000004</v>
      </c>
      <c r="J733" t="s">
        <v>161</v>
      </c>
      <c r="K733">
        <v>5.2</v>
      </c>
      <c r="L733" t="s">
        <v>161</v>
      </c>
      <c r="M733" s="70">
        <v>3.4733796296296297E-2</v>
      </c>
      <c r="N733">
        <v>9.6999999999999993</v>
      </c>
      <c r="O733" t="s">
        <v>161</v>
      </c>
      <c r="P733" s="70">
        <v>3.9328703703703706E-2</v>
      </c>
      <c r="Q733">
        <v>3.5</v>
      </c>
      <c r="R733" t="s">
        <v>161</v>
      </c>
      <c r="S733">
        <v>1.4</v>
      </c>
      <c r="T733">
        <v>52.6</v>
      </c>
      <c r="U733">
        <v>0</v>
      </c>
      <c r="V733">
        <v>76</v>
      </c>
      <c r="W733">
        <v>0</v>
      </c>
      <c r="X733">
        <v>0.52300000000000002</v>
      </c>
      <c r="Y733">
        <v>18.149999999999999</v>
      </c>
      <c r="Z733" s="11">
        <f t="shared" si="1905"/>
        <v>-0.60000000000000009</v>
      </c>
      <c r="AA733" s="11">
        <f t="shared" si="1906"/>
        <v>0</v>
      </c>
      <c r="AB733" s="53">
        <f t="shared" si="1907"/>
        <v>0.2043306632003076</v>
      </c>
      <c r="AC733" s="61" t="s">
        <v>204</v>
      </c>
      <c r="AE733" s="11">
        <f t="shared" ref="AE733" si="1956">SUM(F733:F738)</f>
        <v>0</v>
      </c>
      <c r="AF733" s="11">
        <f t="shared" ref="AF733" si="1957">AVERAGE(AB733:AB738)</f>
        <v>0.2043306632003076</v>
      </c>
      <c r="AG733" s="11">
        <f t="shared" ref="AG733" si="1958">AVERAGE(G733:G738)</f>
        <v>2.8000000000000003</v>
      </c>
      <c r="AH733" s="11" t="e">
        <f t="shared" ref="AH733" si="1959">AVERAGE(AC733:AC738)</f>
        <v>#DIV/0!</v>
      </c>
      <c r="AI733" s="11">
        <f t="shared" ref="AI733" si="1960">AVERAGE(T733:T738)</f>
        <v>53.133333333333333</v>
      </c>
      <c r="AJ733" s="11">
        <f t="shared" ref="AJ733" si="1961">SUMIF(H733:H738,"&gt;0",H733:H738)</f>
        <v>0</v>
      </c>
      <c r="AK733" s="17">
        <f t="shared" ref="AK733" si="1962">SUM(AA733:AA738)/60</f>
        <v>0</v>
      </c>
      <c r="AL733" s="17">
        <f t="shared" ref="AL733" si="1963">SUM(V733:V738)</f>
        <v>426</v>
      </c>
      <c r="AM733" s="17">
        <f t="shared" ref="AM733" si="1964">AVERAGE(W733:W738)</f>
        <v>0</v>
      </c>
      <c r="AN733" s="11">
        <f t="shared" ref="AN733" si="1965">AVERAGE(I733:I738)</f>
        <v>4.8500000000000005</v>
      </c>
      <c r="AO733" s="11">
        <f t="shared" ref="AO733" si="1966">MAX(K733:K738)</f>
        <v>5.5</v>
      </c>
      <c r="AP733" s="13" t="str">
        <f t="shared" ref="AP733" ca="1" si="1967">INDIRECT(ADDRESS(MATCH(AO733,K733:K738,0)+A733-1,12))</f>
        <v>WSW</v>
      </c>
      <c r="AQ733" s="13">
        <f t="shared" ref="AQ733" ca="1" si="1968">INDIRECT(ADDRESS(MATCH(AO733,K733:K738,0)+A733-1,13))</f>
        <v>7.1979166666666664E-2</v>
      </c>
      <c r="AR733" s="11">
        <f t="shared" ref="AR733" si="1969">MAX(N733:N738)</f>
        <v>10.3</v>
      </c>
      <c r="AS733" s="13" t="str">
        <f t="shared" ref="AS733" ca="1" si="1970">INDIRECT(ADDRESS(MATCH(AR733,N733:N738,0)+A733-1,15))</f>
        <v>SW</v>
      </c>
      <c r="AT733" s="13">
        <f t="shared" ref="AT733" ca="1" si="1971">INDIRECT(ADDRESS(MATCH(AR733,N733:N738,0)+A733-1,16))</f>
        <v>6.9791666666666669E-2</v>
      </c>
    </row>
    <row r="734" spans="1:46">
      <c r="A734" s="11">
        <v>734</v>
      </c>
      <c r="B734" s="69">
        <v>44598</v>
      </c>
      <c r="C734" s="70">
        <v>4.8611111111111112E-2</v>
      </c>
      <c r="D734">
        <v>2.2000000000000002</v>
      </c>
      <c r="E734">
        <v>12.8</v>
      </c>
      <c r="F734">
        <v>0</v>
      </c>
      <c r="G734">
        <v>2.7</v>
      </c>
      <c r="H734">
        <v>0</v>
      </c>
      <c r="I734">
        <v>5.2</v>
      </c>
      <c r="J734" t="s">
        <v>161</v>
      </c>
      <c r="K734">
        <v>5.4</v>
      </c>
      <c r="L734" t="s">
        <v>161</v>
      </c>
      <c r="M734" s="70">
        <v>4.5150462962962962E-2</v>
      </c>
      <c r="N734">
        <v>8.8000000000000007</v>
      </c>
      <c r="O734" t="s">
        <v>161</v>
      </c>
      <c r="P734" s="70">
        <v>4.4398148148148152E-2</v>
      </c>
      <c r="Q734">
        <v>7.1</v>
      </c>
      <c r="R734" t="s">
        <v>161</v>
      </c>
      <c r="S734">
        <v>1.2</v>
      </c>
      <c r="T734">
        <v>53.9</v>
      </c>
      <c r="U734">
        <v>0</v>
      </c>
      <c r="V734">
        <v>70</v>
      </c>
      <c r="W734">
        <v>0</v>
      </c>
      <c r="X734">
        <v>0.52300000000000002</v>
      </c>
      <c r="Y734">
        <v>18.14</v>
      </c>
      <c r="Z734" s="11">
        <f t="shared" si="1905"/>
        <v>0</v>
      </c>
      <c r="AA734" s="11">
        <f t="shared" si="1906"/>
        <v>0</v>
      </c>
      <c r="AB734" s="53">
        <f t="shared" si="1907"/>
        <v>0.2043306632003076</v>
      </c>
      <c r="AC734" s="61" t="s">
        <v>204</v>
      </c>
    </row>
    <row r="735" spans="1:46">
      <c r="A735" s="11">
        <v>735</v>
      </c>
      <c r="B735" s="69">
        <v>44598</v>
      </c>
      <c r="C735" s="70">
        <v>5.5555555555555552E-2</v>
      </c>
      <c r="D735">
        <v>2.2000000000000002</v>
      </c>
      <c r="E735">
        <v>12.8</v>
      </c>
      <c r="F735">
        <v>0</v>
      </c>
      <c r="G735">
        <v>2.7</v>
      </c>
      <c r="H735">
        <v>0</v>
      </c>
      <c r="I735">
        <v>5.3</v>
      </c>
      <c r="J735" t="s">
        <v>161</v>
      </c>
      <c r="K735">
        <v>5.4</v>
      </c>
      <c r="L735" t="s">
        <v>161</v>
      </c>
      <c r="M735" s="70">
        <v>5.3483796296296293E-2</v>
      </c>
      <c r="N735">
        <v>9.4</v>
      </c>
      <c r="O735" t="s">
        <v>161</v>
      </c>
      <c r="P735" s="70">
        <v>5.2280092592592593E-2</v>
      </c>
      <c r="Q735">
        <v>5.7</v>
      </c>
      <c r="R735" t="s">
        <v>161</v>
      </c>
      <c r="S735">
        <v>1.4</v>
      </c>
      <c r="T735">
        <v>53.8</v>
      </c>
      <c r="U735">
        <v>0</v>
      </c>
      <c r="V735">
        <v>61</v>
      </c>
      <c r="W735">
        <v>0</v>
      </c>
      <c r="X735">
        <v>0.52300000000000002</v>
      </c>
      <c r="Y735">
        <v>18.16</v>
      </c>
      <c r="Z735" s="11">
        <f t="shared" si="1905"/>
        <v>0</v>
      </c>
      <c r="AA735" s="11">
        <f t="shared" si="1906"/>
        <v>0</v>
      </c>
      <c r="AB735" s="53">
        <f t="shared" si="1907"/>
        <v>0.2043306632003076</v>
      </c>
      <c r="AC735" s="61" t="s">
        <v>204</v>
      </c>
    </row>
    <row r="736" spans="1:46">
      <c r="A736" s="11">
        <v>736</v>
      </c>
      <c r="B736" s="69">
        <v>44598</v>
      </c>
      <c r="C736" s="70">
        <v>6.25E-2</v>
      </c>
      <c r="D736">
        <v>2.2000000000000002</v>
      </c>
      <c r="E736">
        <v>12.8</v>
      </c>
      <c r="F736">
        <v>0</v>
      </c>
      <c r="G736">
        <v>2.8</v>
      </c>
      <c r="H736">
        <v>0</v>
      </c>
      <c r="I736">
        <v>4</v>
      </c>
      <c r="J736" t="s">
        <v>161</v>
      </c>
      <c r="K736">
        <v>5.3</v>
      </c>
      <c r="L736" t="s">
        <v>161</v>
      </c>
      <c r="M736" s="70">
        <v>5.5567129629629626E-2</v>
      </c>
      <c r="N736">
        <v>8.1</v>
      </c>
      <c r="O736" t="s">
        <v>161</v>
      </c>
      <c r="P736" s="70">
        <v>5.8414351851851849E-2</v>
      </c>
      <c r="Q736">
        <v>4.2</v>
      </c>
      <c r="R736" t="s">
        <v>161</v>
      </c>
      <c r="S736">
        <v>1.1000000000000001</v>
      </c>
      <c r="T736">
        <v>52.6</v>
      </c>
      <c r="U736">
        <v>0</v>
      </c>
      <c r="V736">
        <v>85</v>
      </c>
      <c r="W736">
        <v>0</v>
      </c>
      <c r="X736">
        <v>0.52300000000000002</v>
      </c>
      <c r="Y736">
        <v>18.149999999999999</v>
      </c>
      <c r="Z736" s="11">
        <f t="shared" si="1905"/>
        <v>0</v>
      </c>
      <c r="AA736" s="11">
        <f t="shared" si="1906"/>
        <v>0</v>
      </c>
      <c r="AB736" s="53">
        <f t="shared" si="1907"/>
        <v>0.2043306632003076</v>
      </c>
      <c r="AC736" s="61" t="s">
        <v>204</v>
      </c>
    </row>
    <row r="737" spans="1:46">
      <c r="A737" s="11">
        <v>737</v>
      </c>
      <c r="B737" s="69">
        <v>44598</v>
      </c>
      <c r="C737" s="70">
        <v>6.9444444444444434E-2</v>
      </c>
      <c r="D737">
        <v>2.2000000000000002</v>
      </c>
      <c r="E737">
        <v>12.8</v>
      </c>
      <c r="F737">
        <v>0</v>
      </c>
      <c r="G737">
        <v>2.9</v>
      </c>
      <c r="H737">
        <v>0</v>
      </c>
      <c r="I737">
        <v>4.9000000000000004</v>
      </c>
      <c r="J737" t="s">
        <v>160</v>
      </c>
      <c r="K737">
        <v>4.9000000000000004</v>
      </c>
      <c r="L737" t="s">
        <v>160</v>
      </c>
      <c r="M737" s="70">
        <v>6.9178240740740735E-2</v>
      </c>
      <c r="N737">
        <v>8.3000000000000007</v>
      </c>
      <c r="O737" t="s">
        <v>161</v>
      </c>
      <c r="P737" s="70">
        <v>6.5381944444444437E-2</v>
      </c>
      <c r="Q737">
        <v>5.2</v>
      </c>
      <c r="R737" t="s">
        <v>154</v>
      </c>
      <c r="S737">
        <v>1.3</v>
      </c>
      <c r="T737">
        <v>52.3</v>
      </c>
      <c r="U737">
        <v>0</v>
      </c>
      <c r="V737">
        <v>68</v>
      </c>
      <c r="W737">
        <v>0</v>
      </c>
      <c r="X737">
        <v>0.52300000000000002</v>
      </c>
      <c r="Y737">
        <v>18.170000000000002</v>
      </c>
      <c r="Z737" s="11">
        <f t="shared" si="1905"/>
        <v>0</v>
      </c>
      <c r="AA737" s="11">
        <f t="shared" si="1906"/>
        <v>0</v>
      </c>
      <c r="AB737" s="53">
        <f t="shared" si="1907"/>
        <v>0.2043306632003076</v>
      </c>
      <c r="AC737" s="61" t="s">
        <v>204</v>
      </c>
    </row>
    <row r="738" spans="1:46">
      <c r="A738" s="11">
        <v>738</v>
      </c>
      <c r="B738" s="69">
        <v>44598</v>
      </c>
      <c r="C738" s="70">
        <v>7.6388888888888895E-2</v>
      </c>
      <c r="D738">
        <v>2.2000000000000002</v>
      </c>
      <c r="E738">
        <v>12.8</v>
      </c>
      <c r="F738">
        <v>0</v>
      </c>
      <c r="G738">
        <v>2.9</v>
      </c>
      <c r="H738">
        <v>0</v>
      </c>
      <c r="I738">
        <v>4.8</v>
      </c>
      <c r="J738" t="s">
        <v>161</v>
      </c>
      <c r="K738">
        <v>5.5</v>
      </c>
      <c r="L738" t="s">
        <v>161</v>
      </c>
      <c r="M738" s="70">
        <v>7.1979166666666664E-2</v>
      </c>
      <c r="N738">
        <v>10.3</v>
      </c>
      <c r="O738" t="s">
        <v>160</v>
      </c>
      <c r="P738" s="70">
        <v>6.9791666666666669E-2</v>
      </c>
      <c r="Q738">
        <v>3.4</v>
      </c>
      <c r="R738" t="s">
        <v>161</v>
      </c>
      <c r="S738">
        <v>1.4</v>
      </c>
      <c r="T738">
        <v>53.6</v>
      </c>
      <c r="U738">
        <v>0</v>
      </c>
      <c r="V738">
        <v>66</v>
      </c>
      <c r="W738">
        <v>0</v>
      </c>
      <c r="X738">
        <v>0.52300000000000002</v>
      </c>
      <c r="Y738">
        <v>18.149999999999999</v>
      </c>
      <c r="Z738" s="11">
        <f t="shared" si="1905"/>
        <v>0</v>
      </c>
      <c r="AA738" s="11">
        <f t="shared" si="1906"/>
        <v>0</v>
      </c>
      <c r="AB738" s="53">
        <f t="shared" si="1907"/>
        <v>0.2043306632003076</v>
      </c>
      <c r="AC738" s="61" t="s">
        <v>204</v>
      </c>
    </row>
    <row r="739" spans="1:46">
      <c r="A739" s="11">
        <v>739</v>
      </c>
      <c r="B739" s="69">
        <v>44598</v>
      </c>
      <c r="C739" s="70">
        <v>8.3333333333333329E-2</v>
      </c>
      <c r="D739">
        <v>2.2000000000000002</v>
      </c>
      <c r="E739">
        <v>12.8</v>
      </c>
      <c r="F739">
        <v>0</v>
      </c>
      <c r="G739">
        <v>3</v>
      </c>
      <c r="H739">
        <v>-1E-3</v>
      </c>
      <c r="I739">
        <v>4.2</v>
      </c>
      <c r="J739" t="s">
        <v>161</v>
      </c>
      <c r="K739">
        <v>4.8</v>
      </c>
      <c r="L739" t="s">
        <v>161</v>
      </c>
      <c r="M739" s="70">
        <v>7.6423611111111109E-2</v>
      </c>
      <c r="N739">
        <v>6.7</v>
      </c>
      <c r="O739" t="s">
        <v>161</v>
      </c>
      <c r="P739" s="70">
        <v>7.7118055555555551E-2</v>
      </c>
      <c r="Q739">
        <v>5.5</v>
      </c>
      <c r="R739" t="s">
        <v>154</v>
      </c>
      <c r="S739">
        <v>1.1000000000000001</v>
      </c>
      <c r="T739">
        <v>53.9</v>
      </c>
      <c r="U739">
        <v>0</v>
      </c>
      <c r="V739">
        <v>58</v>
      </c>
      <c r="W739">
        <v>0</v>
      </c>
      <c r="X739">
        <v>0.52300000000000002</v>
      </c>
      <c r="Y739">
        <v>18.170000000000002</v>
      </c>
      <c r="Z739" s="11">
        <f t="shared" si="1905"/>
        <v>-0.60000000000000009</v>
      </c>
      <c r="AA739" s="11">
        <f t="shared" si="1906"/>
        <v>0</v>
      </c>
      <c r="AB739" s="53">
        <f t="shared" si="1907"/>
        <v>0.2043306632003076</v>
      </c>
      <c r="AC739" s="61" t="s">
        <v>204</v>
      </c>
      <c r="AE739" s="11">
        <f t="shared" ref="AE739" si="1972">SUM(F739:F744)</f>
        <v>0</v>
      </c>
      <c r="AF739" s="11">
        <f t="shared" ref="AF739" si="1973">AVERAGE(AB739:AB744)</f>
        <v>0.20424741729121351</v>
      </c>
      <c r="AG739" s="11">
        <f t="shared" ref="AG739" si="1974">AVERAGE(G739:G744)</f>
        <v>3</v>
      </c>
      <c r="AH739" s="11" t="e">
        <f t="shared" ref="AH739" si="1975">AVERAGE(AC739:AC744)</f>
        <v>#DIV/0!</v>
      </c>
      <c r="AI739" s="11">
        <f t="shared" ref="AI739" si="1976">AVERAGE(T739:T744)</f>
        <v>51.699999999999996</v>
      </c>
      <c r="AJ739" s="11">
        <f t="shared" ref="AJ739" si="1977">SUMIF(H739:H744,"&gt;0",H739:H744)</f>
        <v>0</v>
      </c>
      <c r="AK739" s="17">
        <f t="shared" ref="AK739" si="1978">SUM(AA739:AA744)/60</f>
        <v>0</v>
      </c>
      <c r="AL739" s="17">
        <f t="shared" ref="AL739" si="1979">SUM(V739:V744)</f>
        <v>451</v>
      </c>
      <c r="AM739" s="17">
        <f t="shared" ref="AM739" si="1980">AVERAGE(W739:W744)</f>
        <v>0</v>
      </c>
      <c r="AN739" s="11">
        <f t="shared" ref="AN739" si="1981">AVERAGE(I739:I744)</f>
        <v>4.3999999999999995</v>
      </c>
      <c r="AO739" s="11">
        <f t="shared" ref="AO739" si="1982">MAX(K739:K744)</f>
        <v>5.0999999999999996</v>
      </c>
      <c r="AP739" s="13" t="str">
        <f t="shared" ref="AP739" ca="1" si="1983">INDIRECT(ADDRESS(MATCH(AO739,K739:K744,0)+A739-1,12))</f>
        <v>WSW</v>
      </c>
      <c r="AQ739" s="13">
        <f t="shared" ref="AQ739" ca="1" si="1984">INDIRECT(ADDRESS(MATCH(AO739,K739:K744,0)+A739-1,13))</f>
        <v>0.10966435185185186</v>
      </c>
      <c r="AR739" s="11">
        <f t="shared" ref="AR739" si="1985">MAX(N739:N744)</f>
        <v>8.6999999999999993</v>
      </c>
      <c r="AS739" s="13" t="str">
        <f t="shared" ref="AS739" ca="1" si="1986">INDIRECT(ADDRESS(MATCH(AR739,N739:N744,0)+A739-1,15))</f>
        <v>WSW</v>
      </c>
      <c r="AT739" s="13">
        <f t="shared" ref="AT739" ca="1" si="1987">INDIRECT(ADDRESS(MATCH(AR739,N739:N744,0)+A739-1,16))</f>
        <v>0.10431712962962963</v>
      </c>
    </row>
    <row r="740" spans="1:46">
      <c r="A740" s="11">
        <v>740</v>
      </c>
      <c r="B740" s="69">
        <v>44598</v>
      </c>
      <c r="C740" s="70">
        <v>9.0277777777777776E-2</v>
      </c>
      <c r="D740">
        <v>2.2000000000000002</v>
      </c>
      <c r="E740">
        <v>12.8</v>
      </c>
      <c r="F740">
        <v>0</v>
      </c>
      <c r="G740">
        <v>2.9</v>
      </c>
      <c r="H740">
        <v>0</v>
      </c>
      <c r="I740">
        <v>4.5</v>
      </c>
      <c r="J740" t="s">
        <v>154</v>
      </c>
      <c r="K740">
        <v>4.7</v>
      </c>
      <c r="L740" t="s">
        <v>154</v>
      </c>
      <c r="M740" s="70">
        <v>8.895833333333332E-2</v>
      </c>
      <c r="N740">
        <v>7.7</v>
      </c>
      <c r="O740" t="s">
        <v>154</v>
      </c>
      <c r="P740" s="70">
        <v>8.4212962962962976E-2</v>
      </c>
      <c r="Q740">
        <v>4.0999999999999996</v>
      </c>
      <c r="R740" t="s">
        <v>154</v>
      </c>
      <c r="S740">
        <v>1.1000000000000001</v>
      </c>
      <c r="T740">
        <v>51.4</v>
      </c>
      <c r="U740">
        <v>0</v>
      </c>
      <c r="V740">
        <v>77</v>
      </c>
      <c r="W740">
        <v>0</v>
      </c>
      <c r="X740">
        <v>0.52300000000000002</v>
      </c>
      <c r="Y740">
        <v>18.18</v>
      </c>
      <c r="Z740" s="11">
        <f t="shared" si="1905"/>
        <v>0</v>
      </c>
      <c r="AA740" s="11">
        <f t="shared" si="1906"/>
        <v>0</v>
      </c>
      <c r="AB740" s="53">
        <f t="shared" si="1907"/>
        <v>0.2043306632003076</v>
      </c>
      <c r="AC740" s="61" t="s">
        <v>204</v>
      </c>
    </row>
    <row r="741" spans="1:46">
      <c r="A741" s="11">
        <v>741</v>
      </c>
      <c r="B741" s="69">
        <v>44598</v>
      </c>
      <c r="C741" s="70">
        <v>9.7222222222222224E-2</v>
      </c>
      <c r="D741">
        <v>2.2999999999999998</v>
      </c>
      <c r="E741">
        <v>12.8</v>
      </c>
      <c r="F741">
        <v>0</v>
      </c>
      <c r="G741">
        <v>3</v>
      </c>
      <c r="H741">
        <v>0</v>
      </c>
      <c r="I741">
        <v>3.9</v>
      </c>
      <c r="J741" t="s">
        <v>161</v>
      </c>
      <c r="K741">
        <v>4.5</v>
      </c>
      <c r="L741" t="s">
        <v>154</v>
      </c>
      <c r="M741" s="70">
        <v>9.0312500000000004E-2</v>
      </c>
      <c r="N741">
        <v>7.3</v>
      </c>
      <c r="O741" t="s">
        <v>161</v>
      </c>
      <c r="P741" s="70">
        <v>9.5000000000000015E-2</v>
      </c>
      <c r="Q741">
        <v>2.9</v>
      </c>
      <c r="R741" t="s">
        <v>154</v>
      </c>
      <c r="S741">
        <v>1.1000000000000001</v>
      </c>
      <c r="T741">
        <v>49.7</v>
      </c>
      <c r="U741">
        <v>0</v>
      </c>
      <c r="V741">
        <v>78</v>
      </c>
      <c r="W741">
        <v>0</v>
      </c>
      <c r="X741">
        <v>0.52300000000000002</v>
      </c>
      <c r="Y741">
        <v>18.190000000000001</v>
      </c>
      <c r="Z741" s="11">
        <f t="shared" si="1905"/>
        <v>0</v>
      </c>
      <c r="AA741" s="11">
        <f t="shared" si="1906"/>
        <v>0</v>
      </c>
      <c r="AB741" s="53">
        <f t="shared" si="1907"/>
        <v>0.2043306632003076</v>
      </c>
      <c r="AC741" s="61" t="s">
        <v>204</v>
      </c>
    </row>
    <row r="742" spans="1:46">
      <c r="A742" s="11">
        <v>742</v>
      </c>
      <c r="B742" s="69">
        <v>44598</v>
      </c>
      <c r="C742" s="70">
        <v>0.10416666666666667</v>
      </c>
      <c r="D742">
        <v>2.2999999999999998</v>
      </c>
      <c r="E742">
        <v>12.8</v>
      </c>
      <c r="F742">
        <v>0</v>
      </c>
      <c r="G742">
        <v>3.1</v>
      </c>
      <c r="H742">
        <v>0</v>
      </c>
      <c r="I742">
        <v>4.4000000000000004</v>
      </c>
      <c r="J742" t="s">
        <v>161</v>
      </c>
      <c r="K742">
        <v>4.4000000000000004</v>
      </c>
      <c r="L742" t="s">
        <v>161</v>
      </c>
      <c r="M742" s="70">
        <v>0.10416666666666667</v>
      </c>
      <c r="N742">
        <v>8.5</v>
      </c>
      <c r="O742" t="s">
        <v>161</v>
      </c>
      <c r="P742" s="70">
        <v>0.10283564814814815</v>
      </c>
      <c r="Q742">
        <v>4.5999999999999996</v>
      </c>
      <c r="R742" t="s">
        <v>154</v>
      </c>
      <c r="S742">
        <v>1.5</v>
      </c>
      <c r="T742">
        <v>52.2</v>
      </c>
      <c r="U742">
        <v>1</v>
      </c>
      <c r="V742">
        <v>80</v>
      </c>
      <c r="W742">
        <v>0</v>
      </c>
      <c r="X742">
        <v>0.52300000000000002</v>
      </c>
      <c r="Y742">
        <v>18.21</v>
      </c>
      <c r="Z742" s="11">
        <f t="shared" si="1905"/>
        <v>0</v>
      </c>
      <c r="AA742" s="11">
        <f t="shared" si="1906"/>
        <v>0</v>
      </c>
      <c r="AB742" s="53">
        <f t="shared" si="1907"/>
        <v>0.2043306632003076</v>
      </c>
      <c r="AC742" s="61" t="s">
        <v>204</v>
      </c>
    </row>
    <row r="743" spans="1:46">
      <c r="A743" s="11">
        <v>743</v>
      </c>
      <c r="B743" s="69">
        <v>44598</v>
      </c>
      <c r="C743" s="70">
        <v>0.1111111111111111</v>
      </c>
      <c r="D743">
        <v>2.4</v>
      </c>
      <c r="E743">
        <v>12.8</v>
      </c>
      <c r="F743">
        <v>0</v>
      </c>
      <c r="G743">
        <v>3.1</v>
      </c>
      <c r="H743">
        <v>-1E-3</v>
      </c>
      <c r="I743">
        <v>4.7</v>
      </c>
      <c r="J743" t="s">
        <v>161</v>
      </c>
      <c r="K743">
        <v>5.0999999999999996</v>
      </c>
      <c r="L743" t="s">
        <v>161</v>
      </c>
      <c r="M743" s="70">
        <v>0.10966435185185186</v>
      </c>
      <c r="N743">
        <v>8.6999999999999993</v>
      </c>
      <c r="O743" t="s">
        <v>161</v>
      </c>
      <c r="P743" s="70">
        <v>0.10431712962962963</v>
      </c>
      <c r="Q743">
        <v>6</v>
      </c>
      <c r="R743" t="s">
        <v>161</v>
      </c>
      <c r="S743">
        <v>1.3</v>
      </c>
      <c r="T743">
        <v>50.9</v>
      </c>
      <c r="U743">
        <v>1</v>
      </c>
      <c r="V743">
        <v>74</v>
      </c>
      <c r="W743">
        <v>0</v>
      </c>
      <c r="X743">
        <v>0.52300000000000002</v>
      </c>
      <c r="Y743">
        <v>18.23</v>
      </c>
      <c r="Z743" s="11">
        <f t="shared" si="1905"/>
        <v>-0.60000000000000009</v>
      </c>
      <c r="AA743" s="11">
        <f t="shared" si="1906"/>
        <v>0</v>
      </c>
      <c r="AB743" s="53">
        <f t="shared" si="1907"/>
        <v>0.2043306632003076</v>
      </c>
      <c r="AC743" s="61" t="s">
        <v>204</v>
      </c>
    </row>
    <row r="744" spans="1:46">
      <c r="A744" s="11">
        <v>744</v>
      </c>
      <c r="B744" s="69">
        <v>44598</v>
      </c>
      <c r="C744" s="70">
        <v>0.11805555555555557</v>
      </c>
      <c r="D744">
        <v>2.4</v>
      </c>
      <c r="E744">
        <v>12.8</v>
      </c>
      <c r="F744">
        <v>0</v>
      </c>
      <c r="G744">
        <v>2.9</v>
      </c>
      <c r="H744">
        <v>0</v>
      </c>
      <c r="I744">
        <v>4.7</v>
      </c>
      <c r="J744" t="s">
        <v>161</v>
      </c>
      <c r="K744">
        <v>4.8</v>
      </c>
      <c r="L744" t="s">
        <v>161</v>
      </c>
      <c r="M744" s="70">
        <v>0.11114583333333333</v>
      </c>
      <c r="N744">
        <v>7.8</v>
      </c>
      <c r="O744" t="s">
        <v>160</v>
      </c>
      <c r="P744" s="70">
        <v>0.11206018518518518</v>
      </c>
      <c r="Q744">
        <v>5.7</v>
      </c>
      <c r="R744" t="s">
        <v>154</v>
      </c>
      <c r="S744">
        <v>1</v>
      </c>
      <c r="T744">
        <v>52.1</v>
      </c>
      <c r="U744">
        <v>0</v>
      </c>
      <c r="V744">
        <v>84</v>
      </c>
      <c r="W744">
        <v>0</v>
      </c>
      <c r="X744">
        <v>0.52200000000000002</v>
      </c>
      <c r="Y744">
        <v>18.22</v>
      </c>
      <c r="Z744" s="11">
        <f t="shared" si="1905"/>
        <v>0</v>
      </c>
      <c r="AA744" s="11">
        <f t="shared" si="1906"/>
        <v>0</v>
      </c>
      <c r="AB744" s="53">
        <f t="shared" si="1907"/>
        <v>0.20383118774574308</v>
      </c>
      <c r="AC744" s="61" t="s">
        <v>204</v>
      </c>
    </row>
    <row r="745" spans="1:46">
      <c r="A745" s="11">
        <v>745</v>
      </c>
      <c r="B745" s="69">
        <v>44598</v>
      </c>
      <c r="C745" s="70">
        <v>0.125</v>
      </c>
      <c r="D745">
        <v>2.4</v>
      </c>
      <c r="E745">
        <v>12.8</v>
      </c>
      <c r="F745">
        <v>0</v>
      </c>
      <c r="G745">
        <v>2.9</v>
      </c>
      <c r="H745">
        <v>0</v>
      </c>
      <c r="I745">
        <v>4.7</v>
      </c>
      <c r="J745" t="s">
        <v>161</v>
      </c>
      <c r="K745">
        <v>5.0999999999999996</v>
      </c>
      <c r="L745" t="s">
        <v>161</v>
      </c>
      <c r="M745" s="70">
        <v>0.12270833333333335</v>
      </c>
      <c r="N745">
        <v>8</v>
      </c>
      <c r="O745" t="s">
        <v>161</v>
      </c>
      <c r="P745" s="70">
        <v>0.11937500000000001</v>
      </c>
      <c r="Q745">
        <v>5.0999999999999996</v>
      </c>
      <c r="R745" t="s">
        <v>161</v>
      </c>
      <c r="S745">
        <v>1.3</v>
      </c>
      <c r="T745">
        <v>54</v>
      </c>
      <c r="U745">
        <v>0</v>
      </c>
      <c r="V745">
        <v>51</v>
      </c>
      <c r="W745">
        <v>0</v>
      </c>
      <c r="X745">
        <v>0.52200000000000002</v>
      </c>
      <c r="Y745">
        <v>18.21</v>
      </c>
      <c r="Z745" s="11">
        <f t="shared" si="1905"/>
        <v>0</v>
      </c>
      <c r="AA745" s="11">
        <f t="shared" si="1906"/>
        <v>0</v>
      </c>
      <c r="AB745" s="53">
        <f t="shared" si="1907"/>
        <v>0.20383118774574308</v>
      </c>
      <c r="AC745" s="61" t="s">
        <v>204</v>
      </c>
      <c r="AE745" s="11">
        <f t="shared" ref="AE745" si="1988">SUM(F745:F750)</f>
        <v>0</v>
      </c>
      <c r="AF745" s="11">
        <f t="shared" ref="AF745" si="1989">AVERAGE(AB745:AB750)</f>
        <v>0.20383118774574308</v>
      </c>
      <c r="AG745" s="11">
        <f t="shared" ref="AG745" si="1990">AVERAGE(G745:G750)</f>
        <v>2.8333333333333335</v>
      </c>
      <c r="AH745" s="11" t="e">
        <f t="shared" ref="AH745" si="1991">AVERAGE(AC745:AC750)</f>
        <v>#DIV/0!</v>
      </c>
      <c r="AI745" s="11">
        <f t="shared" ref="AI745" si="1992">AVERAGE(T745:T750)</f>
        <v>51.599999999999994</v>
      </c>
      <c r="AJ745" s="11">
        <f t="shared" ref="AJ745" si="1993">SUMIF(H745:H750,"&gt;0",H745:H750)</f>
        <v>0</v>
      </c>
      <c r="AK745" s="17">
        <f t="shared" ref="AK745" si="1994">SUM(AA745:AA750)/60</f>
        <v>0</v>
      </c>
      <c r="AL745" s="17">
        <f t="shared" ref="AL745" si="1995">SUM(V745:V750)</f>
        <v>409</v>
      </c>
      <c r="AM745" s="17">
        <f t="shared" ref="AM745" si="1996">AVERAGE(W745:W750)</f>
        <v>0</v>
      </c>
      <c r="AN745" s="11">
        <f t="shared" ref="AN745" si="1997">AVERAGE(I745:I750)</f>
        <v>4.3833333333333337</v>
      </c>
      <c r="AO745" s="11">
        <f t="shared" ref="AO745" si="1998">MAX(K745:K750)</f>
        <v>5.0999999999999996</v>
      </c>
      <c r="AP745" s="13" t="str">
        <f t="shared" ref="AP745" ca="1" si="1999">INDIRECT(ADDRESS(MATCH(AO745,K745:K750,0)+A745-1,12))</f>
        <v>WSW</v>
      </c>
      <c r="AQ745" s="13">
        <f t="shared" ref="AQ745" ca="1" si="2000">INDIRECT(ADDRESS(MATCH(AO745,K745:K750,0)+A745-1,13))</f>
        <v>0.12270833333333335</v>
      </c>
      <c r="AR745" s="11">
        <f t="shared" ref="AR745" si="2001">MAX(N745:N750)</f>
        <v>8.4</v>
      </c>
      <c r="AS745" s="13" t="str">
        <f t="shared" ref="AS745" ca="1" si="2002">INDIRECT(ADDRESS(MATCH(AR745,N745:N750,0)+A745-1,15))</f>
        <v>WSW</v>
      </c>
      <c r="AT745" s="13">
        <f t="shared" ref="AT745" ca="1" si="2003">INDIRECT(ADDRESS(MATCH(AR745,N745:N750,0)+A745-1,16))</f>
        <v>0.15699074074074074</v>
      </c>
    </row>
    <row r="746" spans="1:46">
      <c r="A746" s="11">
        <v>746</v>
      </c>
      <c r="B746" s="69">
        <v>44598</v>
      </c>
      <c r="C746" s="70">
        <v>0.13194444444444445</v>
      </c>
      <c r="D746">
        <v>2.4</v>
      </c>
      <c r="E746">
        <v>12.8</v>
      </c>
      <c r="F746">
        <v>0</v>
      </c>
      <c r="G746">
        <v>2.9</v>
      </c>
      <c r="H746">
        <v>0</v>
      </c>
      <c r="I746">
        <v>4.5</v>
      </c>
      <c r="J746" t="s">
        <v>161</v>
      </c>
      <c r="K746">
        <v>4.7</v>
      </c>
      <c r="L746" t="s">
        <v>161</v>
      </c>
      <c r="M746" s="70">
        <v>0.12501157407407407</v>
      </c>
      <c r="N746">
        <v>7.2</v>
      </c>
      <c r="O746" t="s">
        <v>160</v>
      </c>
      <c r="P746" s="70">
        <v>0.12791666666666665</v>
      </c>
      <c r="Q746">
        <v>3.2</v>
      </c>
      <c r="R746" t="s">
        <v>161</v>
      </c>
      <c r="S746">
        <v>1.1000000000000001</v>
      </c>
      <c r="T746">
        <v>52</v>
      </c>
      <c r="U746">
        <v>1</v>
      </c>
      <c r="V746">
        <v>59</v>
      </c>
      <c r="W746">
        <v>0</v>
      </c>
      <c r="X746">
        <v>0.52200000000000002</v>
      </c>
      <c r="Y746">
        <v>18.21</v>
      </c>
      <c r="Z746" s="11">
        <f t="shared" si="1905"/>
        <v>0</v>
      </c>
      <c r="AA746" s="11">
        <f t="shared" si="1906"/>
        <v>0</v>
      </c>
      <c r="AB746" s="53">
        <f t="shared" si="1907"/>
        <v>0.20383118774574308</v>
      </c>
      <c r="AC746" s="61" t="s">
        <v>204</v>
      </c>
    </row>
    <row r="747" spans="1:46">
      <c r="A747" s="11">
        <v>747</v>
      </c>
      <c r="B747" s="69">
        <v>44598</v>
      </c>
      <c r="C747" s="70">
        <v>0.1388888888888889</v>
      </c>
      <c r="D747">
        <v>2.2999999999999998</v>
      </c>
      <c r="E747">
        <v>12.8</v>
      </c>
      <c r="F747">
        <v>0</v>
      </c>
      <c r="G747">
        <v>2.8</v>
      </c>
      <c r="H747">
        <v>0</v>
      </c>
      <c r="I747">
        <v>3.9</v>
      </c>
      <c r="J747" t="s">
        <v>161</v>
      </c>
      <c r="K747">
        <v>4.5</v>
      </c>
      <c r="L747" t="s">
        <v>161</v>
      </c>
      <c r="M747" s="70">
        <v>0.13195601851851851</v>
      </c>
      <c r="N747">
        <v>7.8</v>
      </c>
      <c r="O747" t="s">
        <v>154</v>
      </c>
      <c r="P747" s="70">
        <v>0.13886574074074073</v>
      </c>
      <c r="Q747">
        <v>6.2</v>
      </c>
      <c r="R747" t="s">
        <v>154</v>
      </c>
      <c r="S747">
        <v>1.3</v>
      </c>
      <c r="T747">
        <v>51</v>
      </c>
      <c r="U747">
        <v>0</v>
      </c>
      <c r="V747">
        <v>71</v>
      </c>
      <c r="W747">
        <v>0</v>
      </c>
      <c r="X747">
        <v>0.52200000000000002</v>
      </c>
      <c r="Y747">
        <v>18.23</v>
      </c>
      <c r="Z747" s="11">
        <f t="shared" si="1905"/>
        <v>0</v>
      </c>
      <c r="AA747" s="11">
        <f t="shared" si="1906"/>
        <v>0</v>
      </c>
      <c r="AB747" s="53">
        <f t="shared" si="1907"/>
        <v>0.20383118774574308</v>
      </c>
      <c r="AC747" s="61" t="s">
        <v>204</v>
      </c>
    </row>
    <row r="748" spans="1:46">
      <c r="A748" s="11">
        <v>748</v>
      </c>
      <c r="B748" s="69">
        <v>44598</v>
      </c>
      <c r="C748" s="70">
        <v>0.14583333333333334</v>
      </c>
      <c r="D748">
        <v>2.2999999999999998</v>
      </c>
      <c r="E748">
        <v>12.7</v>
      </c>
      <c r="F748">
        <v>0</v>
      </c>
      <c r="G748">
        <v>2.8</v>
      </c>
      <c r="H748">
        <v>0</v>
      </c>
      <c r="I748">
        <v>3.9</v>
      </c>
      <c r="J748" t="s">
        <v>161</v>
      </c>
      <c r="K748">
        <v>4.2</v>
      </c>
      <c r="L748" t="s">
        <v>161</v>
      </c>
      <c r="M748" s="70">
        <v>0.14081018518518518</v>
      </c>
      <c r="N748">
        <v>7.3</v>
      </c>
      <c r="O748" t="s">
        <v>161</v>
      </c>
      <c r="P748" s="70">
        <v>0.13994212962962962</v>
      </c>
      <c r="Q748">
        <v>3.4</v>
      </c>
      <c r="R748" t="s">
        <v>156</v>
      </c>
      <c r="S748">
        <v>1.1000000000000001</v>
      </c>
      <c r="T748">
        <v>49.9</v>
      </c>
      <c r="U748">
        <v>0</v>
      </c>
      <c r="V748">
        <v>71</v>
      </c>
      <c r="W748">
        <v>0</v>
      </c>
      <c r="X748">
        <v>0.52200000000000002</v>
      </c>
      <c r="Y748">
        <v>18.25</v>
      </c>
      <c r="Z748" s="11">
        <f t="shared" si="1905"/>
        <v>0</v>
      </c>
      <c r="AA748" s="11">
        <f t="shared" si="1906"/>
        <v>0</v>
      </c>
      <c r="AB748" s="53">
        <f t="shared" si="1907"/>
        <v>0.20383118774574308</v>
      </c>
      <c r="AC748" s="61" t="s">
        <v>204</v>
      </c>
    </row>
    <row r="749" spans="1:46">
      <c r="A749" s="11">
        <v>749</v>
      </c>
      <c r="B749" s="69">
        <v>44598</v>
      </c>
      <c r="C749" s="70">
        <v>0.15277777777777776</v>
      </c>
      <c r="D749">
        <v>2.2999999999999998</v>
      </c>
      <c r="E749">
        <v>12.7</v>
      </c>
      <c r="F749">
        <v>0</v>
      </c>
      <c r="G749">
        <v>2.8</v>
      </c>
      <c r="H749">
        <v>0</v>
      </c>
      <c r="I749">
        <v>4.5999999999999996</v>
      </c>
      <c r="J749" t="s">
        <v>161</v>
      </c>
      <c r="K749">
        <v>4.5999999999999996</v>
      </c>
      <c r="L749" t="s">
        <v>161</v>
      </c>
      <c r="M749" s="70">
        <v>0.15277777777777776</v>
      </c>
      <c r="N749">
        <v>7.5</v>
      </c>
      <c r="O749" t="s">
        <v>161</v>
      </c>
      <c r="P749" s="70">
        <v>0.1494675925925926</v>
      </c>
      <c r="Q749">
        <v>5.6</v>
      </c>
      <c r="R749" t="s">
        <v>161</v>
      </c>
      <c r="S749">
        <v>1.1000000000000001</v>
      </c>
      <c r="T749">
        <v>52</v>
      </c>
      <c r="U749">
        <v>0</v>
      </c>
      <c r="V749">
        <v>80</v>
      </c>
      <c r="W749">
        <v>0</v>
      </c>
      <c r="X749">
        <v>0.52200000000000002</v>
      </c>
      <c r="Y749">
        <v>18.239999999999998</v>
      </c>
      <c r="Z749" s="11">
        <f t="shared" si="1905"/>
        <v>0</v>
      </c>
      <c r="AA749" s="11">
        <f t="shared" si="1906"/>
        <v>0</v>
      </c>
      <c r="AB749" s="53">
        <f t="shared" si="1907"/>
        <v>0.20383118774574308</v>
      </c>
      <c r="AC749" s="61" t="s">
        <v>204</v>
      </c>
    </row>
    <row r="750" spans="1:46">
      <c r="A750" s="11">
        <v>750</v>
      </c>
      <c r="B750" s="69">
        <v>44598</v>
      </c>
      <c r="C750" s="70">
        <v>0.15972222222222224</v>
      </c>
      <c r="D750">
        <v>2.2999999999999998</v>
      </c>
      <c r="E750">
        <v>12.7</v>
      </c>
      <c r="F750">
        <v>0</v>
      </c>
      <c r="G750">
        <v>2.8</v>
      </c>
      <c r="H750">
        <v>0</v>
      </c>
      <c r="I750">
        <v>4.7</v>
      </c>
      <c r="J750" t="s">
        <v>161</v>
      </c>
      <c r="K750">
        <v>5</v>
      </c>
      <c r="L750" t="s">
        <v>161</v>
      </c>
      <c r="M750" s="70">
        <v>0.15409722222222222</v>
      </c>
      <c r="N750">
        <v>8.4</v>
      </c>
      <c r="O750" t="s">
        <v>161</v>
      </c>
      <c r="P750" s="70">
        <v>0.15699074074074074</v>
      </c>
      <c r="Q750">
        <v>6.3</v>
      </c>
      <c r="R750" t="s">
        <v>161</v>
      </c>
      <c r="S750">
        <v>1.3</v>
      </c>
      <c r="T750">
        <v>50.7</v>
      </c>
      <c r="U750">
        <v>0</v>
      </c>
      <c r="V750">
        <v>77</v>
      </c>
      <c r="W750">
        <v>0</v>
      </c>
      <c r="X750">
        <v>0.52200000000000002</v>
      </c>
      <c r="Y750">
        <v>18.25</v>
      </c>
      <c r="Z750" s="11">
        <f t="shared" si="1905"/>
        <v>0</v>
      </c>
      <c r="AA750" s="11">
        <f t="shared" si="1906"/>
        <v>0</v>
      </c>
      <c r="AB750" s="53">
        <f t="shared" si="1907"/>
        <v>0.20383118774574308</v>
      </c>
      <c r="AC750" s="61" t="s">
        <v>204</v>
      </c>
    </row>
    <row r="751" spans="1:46">
      <c r="A751" s="11">
        <v>751</v>
      </c>
      <c r="B751" s="69">
        <v>44598</v>
      </c>
      <c r="C751" s="70">
        <v>0.16666666666666666</v>
      </c>
      <c r="D751">
        <v>2.2999999999999998</v>
      </c>
      <c r="E751">
        <v>12.7</v>
      </c>
      <c r="F751">
        <v>0</v>
      </c>
      <c r="G751">
        <v>2.7</v>
      </c>
      <c r="H751">
        <v>-1E-3</v>
      </c>
      <c r="I751">
        <v>4.0999999999999996</v>
      </c>
      <c r="J751" t="s">
        <v>161</v>
      </c>
      <c r="K751">
        <v>4.8</v>
      </c>
      <c r="L751" t="s">
        <v>161</v>
      </c>
      <c r="M751" s="70">
        <v>0.16003472222222223</v>
      </c>
      <c r="N751">
        <v>8.1999999999999993</v>
      </c>
      <c r="O751" t="s">
        <v>161</v>
      </c>
      <c r="P751" s="70">
        <v>0.16526620370370371</v>
      </c>
      <c r="Q751">
        <v>3.8</v>
      </c>
      <c r="R751" t="s">
        <v>161</v>
      </c>
      <c r="S751">
        <v>1.4</v>
      </c>
      <c r="T751">
        <v>52.1</v>
      </c>
      <c r="U751">
        <v>0</v>
      </c>
      <c r="V751">
        <v>62</v>
      </c>
      <c r="W751">
        <v>0</v>
      </c>
      <c r="X751">
        <v>0.52200000000000002</v>
      </c>
      <c r="Y751">
        <v>18.260000000000002</v>
      </c>
      <c r="Z751" s="11">
        <f t="shared" si="1905"/>
        <v>-0.60000000000000009</v>
      </c>
      <c r="AA751" s="11">
        <f t="shared" si="1906"/>
        <v>0</v>
      </c>
      <c r="AB751" s="53">
        <f t="shared" si="1907"/>
        <v>0.20383118774574308</v>
      </c>
      <c r="AC751" s="61" t="s">
        <v>204</v>
      </c>
      <c r="AE751" s="11">
        <f t="shared" ref="AE751" si="2004">SUM(F751:F756)</f>
        <v>0</v>
      </c>
      <c r="AF751" s="11">
        <f t="shared" ref="AF751" si="2005">AVERAGE(AB751:AB756)</f>
        <v>0.20383118774574308</v>
      </c>
      <c r="AG751" s="11">
        <f t="shared" ref="AG751" si="2006">AVERAGE(G751:G756)</f>
        <v>2.5500000000000003</v>
      </c>
      <c r="AH751" s="11" t="e">
        <f t="shared" ref="AH751" si="2007">AVERAGE(AC751:AC756)</f>
        <v>#DIV/0!</v>
      </c>
      <c r="AI751" s="11">
        <f t="shared" ref="AI751" si="2008">AVERAGE(T751:T756)</f>
        <v>51.85</v>
      </c>
      <c r="AJ751" s="11">
        <f t="shared" ref="AJ751" si="2009">SUMIF(H751:H756,"&gt;0",H751:H756)</f>
        <v>0</v>
      </c>
      <c r="AK751" s="17">
        <f t="shared" ref="AK751" si="2010">SUM(AA751:AA756)/60</f>
        <v>0</v>
      </c>
      <c r="AL751" s="17">
        <f t="shared" ref="AL751" si="2011">SUM(V751:V756)</f>
        <v>467</v>
      </c>
      <c r="AM751" s="17">
        <f t="shared" ref="AM751" si="2012">AVERAGE(W751:W756)</f>
        <v>0</v>
      </c>
      <c r="AN751" s="11">
        <f t="shared" ref="AN751" si="2013">AVERAGE(I751:I756)</f>
        <v>3.7999999999999994</v>
      </c>
      <c r="AO751" s="11">
        <f t="shared" ref="AO751" si="2014">MAX(K751:K756)</f>
        <v>4.8</v>
      </c>
      <c r="AP751" s="13" t="str">
        <f t="shared" ref="AP751" ca="1" si="2015">INDIRECT(ADDRESS(MATCH(AO751,K751:K756,0)+A751-1,12))</f>
        <v>WSW</v>
      </c>
      <c r="AQ751" s="13">
        <f t="shared" ref="AQ751" ca="1" si="2016">INDIRECT(ADDRESS(MATCH(AO751,K751:K756,0)+A751-1,13))</f>
        <v>0.16003472222222223</v>
      </c>
      <c r="AR751" s="11">
        <f t="shared" ref="AR751" si="2017">MAX(N751:N756)</f>
        <v>8.1999999999999993</v>
      </c>
      <c r="AS751" s="13" t="str">
        <f t="shared" ref="AS751" ca="1" si="2018">INDIRECT(ADDRESS(MATCH(AR751,N751:N756,0)+A751-1,15))</f>
        <v>WSW</v>
      </c>
      <c r="AT751" s="13">
        <f t="shared" ref="AT751" ca="1" si="2019">INDIRECT(ADDRESS(MATCH(AR751,N751:N756,0)+A751-1,16))</f>
        <v>0.16526620370370371</v>
      </c>
    </row>
    <row r="752" spans="1:46">
      <c r="A752" s="11">
        <v>752</v>
      </c>
      <c r="B752" s="69">
        <v>44598</v>
      </c>
      <c r="C752" s="70">
        <v>0.17361111111111113</v>
      </c>
      <c r="D752">
        <v>2.2000000000000002</v>
      </c>
      <c r="E752">
        <v>12.7</v>
      </c>
      <c r="F752">
        <v>0</v>
      </c>
      <c r="G752">
        <v>2.5</v>
      </c>
      <c r="H752">
        <v>0</v>
      </c>
      <c r="I752">
        <v>3.9</v>
      </c>
      <c r="J752" t="s">
        <v>161</v>
      </c>
      <c r="K752">
        <v>4.3</v>
      </c>
      <c r="L752" t="s">
        <v>161</v>
      </c>
      <c r="M752" s="70">
        <v>0.17155092592592591</v>
      </c>
      <c r="N752">
        <v>7.8</v>
      </c>
      <c r="O752" t="s">
        <v>154</v>
      </c>
      <c r="P752" s="70">
        <v>0.16733796296296297</v>
      </c>
      <c r="Q752">
        <v>3.1</v>
      </c>
      <c r="R752" t="s">
        <v>160</v>
      </c>
      <c r="S752">
        <v>1.1000000000000001</v>
      </c>
      <c r="T752">
        <v>51.3</v>
      </c>
      <c r="U752">
        <v>0</v>
      </c>
      <c r="V752">
        <v>87</v>
      </c>
      <c r="W752">
        <v>0</v>
      </c>
      <c r="X752">
        <v>0.52200000000000002</v>
      </c>
      <c r="Y752">
        <v>18.25</v>
      </c>
      <c r="Z752" s="11">
        <f t="shared" si="1905"/>
        <v>0</v>
      </c>
      <c r="AA752" s="11">
        <f t="shared" si="1906"/>
        <v>0</v>
      </c>
      <c r="AB752" s="53">
        <f t="shared" si="1907"/>
        <v>0.20383118774574308</v>
      </c>
      <c r="AC752" s="61" t="s">
        <v>204</v>
      </c>
    </row>
    <row r="753" spans="1:46">
      <c r="A753" s="11">
        <v>753</v>
      </c>
      <c r="B753" s="69">
        <v>44598</v>
      </c>
      <c r="C753" s="70">
        <v>0.18055555555555555</v>
      </c>
      <c r="D753">
        <v>2.2000000000000002</v>
      </c>
      <c r="E753">
        <v>12.7</v>
      </c>
      <c r="F753">
        <v>0</v>
      </c>
      <c r="G753">
        <v>2.6</v>
      </c>
      <c r="H753">
        <v>-1E-3</v>
      </c>
      <c r="I753">
        <v>3.5</v>
      </c>
      <c r="J753" t="s">
        <v>161</v>
      </c>
      <c r="K753">
        <v>4</v>
      </c>
      <c r="L753" t="s">
        <v>161</v>
      </c>
      <c r="M753" s="70">
        <v>0.17387731481481483</v>
      </c>
      <c r="N753">
        <v>7</v>
      </c>
      <c r="O753" t="s">
        <v>161</v>
      </c>
      <c r="P753" s="70">
        <v>0.17372685185185185</v>
      </c>
      <c r="Q753">
        <v>5.3</v>
      </c>
      <c r="R753" t="s">
        <v>160</v>
      </c>
      <c r="S753">
        <v>1.1000000000000001</v>
      </c>
      <c r="T753">
        <v>50.2</v>
      </c>
      <c r="U753">
        <v>0</v>
      </c>
      <c r="V753">
        <v>88</v>
      </c>
      <c r="W753">
        <v>0</v>
      </c>
      <c r="X753">
        <v>0.52200000000000002</v>
      </c>
      <c r="Y753">
        <v>18.25</v>
      </c>
      <c r="Z753" s="11">
        <f t="shared" si="1905"/>
        <v>-0.60000000000000009</v>
      </c>
      <c r="AA753" s="11">
        <f t="shared" si="1906"/>
        <v>0</v>
      </c>
      <c r="AB753" s="53">
        <f t="shared" si="1907"/>
        <v>0.20383118774574308</v>
      </c>
      <c r="AC753" s="61" t="s">
        <v>204</v>
      </c>
    </row>
    <row r="754" spans="1:46">
      <c r="A754" s="11">
        <v>754</v>
      </c>
      <c r="B754" s="69">
        <v>44598</v>
      </c>
      <c r="C754" s="70">
        <v>0.1875</v>
      </c>
      <c r="D754">
        <v>2.1</v>
      </c>
      <c r="E754">
        <v>12.7</v>
      </c>
      <c r="F754">
        <v>0</v>
      </c>
      <c r="G754">
        <v>2.6</v>
      </c>
      <c r="H754">
        <v>0</v>
      </c>
      <c r="I754">
        <v>3.7</v>
      </c>
      <c r="J754" t="s">
        <v>161</v>
      </c>
      <c r="K754">
        <v>3.7</v>
      </c>
      <c r="L754" t="s">
        <v>161</v>
      </c>
      <c r="M754" s="70">
        <v>0.18738425925925925</v>
      </c>
      <c r="N754">
        <v>6.3</v>
      </c>
      <c r="O754" t="s">
        <v>160</v>
      </c>
      <c r="P754" s="70">
        <v>0.18422453703703703</v>
      </c>
      <c r="Q754">
        <v>2.7</v>
      </c>
      <c r="R754" t="s">
        <v>161</v>
      </c>
      <c r="S754">
        <v>0.9</v>
      </c>
      <c r="T754">
        <v>52.2</v>
      </c>
      <c r="U754">
        <v>0</v>
      </c>
      <c r="V754">
        <v>84</v>
      </c>
      <c r="W754">
        <v>0</v>
      </c>
      <c r="X754">
        <v>0.52200000000000002</v>
      </c>
      <c r="Y754">
        <v>18.260000000000002</v>
      </c>
      <c r="Z754" s="11">
        <f t="shared" si="1905"/>
        <v>0</v>
      </c>
      <c r="AA754" s="11">
        <f t="shared" si="1906"/>
        <v>0</v>
      </c>
      <c r="AB754" s="53">
        <f t="shared" si="1907"/>
        <v>0.20383118774574308</v>
      </c>
      <c r="AC754" s="61" t="s">
        <v>204</v>
      </c>
    </row>
    <row r="755" spans="1:46">
      <c r="A755" s="11">
        <v>755</v>
      </c>
      <c r="B755" s="69">
        <v>44598</v>
      </c>
      <c r="C755" s="70">
        <v>0.19444444444444445</v>
      </c>
      <c r="D755">
        <v>2</v>
      </c>
      <c r="E755">
        <v>12.7</v>
      </c>
      <c r="F755">
        <v>0</v>
      </c>
      <c r="G755">
        <v>2.4</v>
      </c>
      <c r="H755">
        <v>0</v>
      </c>
      <c r="I755">
        <v>3.4</v>
      </c>
      <c r="J755" t="s">
        <v>161</v>
      </c>
      <c r="K755">
        <v>3.7</v>
      </c>
      <c r="L755" t="s">
        <v>161</v>
      </c>
      <c r="M755" s="70">
        <v>0.18915509259259258</v>
      </c>
      <c r="N755">
        <v>5.8</v>
      </c>
      <c r="O755" t="s">
        <v>161</v>
      </c>
      <c r="P755" s="70">
        <v>0.1910185185185185</v>
      </c>
      <c r="Q755">
        <v>5</v>
      </c>
      <c r="R755" t="s">
        <v>160</v>
      </c>
      <c r="S755">
        <v>0.9</v>
      </c>
      <c r="T755">
        <v>53.1</v>
      </c>
      <c r="U755">
        <v>0</v>
      </c>
      <c r="V755">
        <v>79</v>
      </c>
      <c r="W755">
        <v>0</v>
      </c>
      <c r="X755">
        <v>0.52200000000000002</v>
      </c>
      <c r="Y755">
        <v>18.25</v>
      </c>
      <c r="Z755" s="11">
        <f t="shared" si="1905"/>
        <v>0</v>
      </c>
      <c r="AA755" s="11">
        <f t="shared" si="1906"/>
        <v>0</v>
      </c>
      <c r="AB755" s="53">
        <f t="shared" si="1907"/>
        <v>0.20383118774574308</v>
      </c>
      <c r="AC755" s="61" t="s">
        <v>204</v>
      </c>
    </row>
    <row r="756" spans="1:46">
      <c r="A756" s="11">
        <v>756</v>
      </c>
      <c r="B756" s="69">
        <v>44598</v>
      </c>
      <c r="C756" s="70">
        <v>0.20138888888888887</v>
      </c>
      <c r="D756">
        <v>1.9</v>
      </c>
      <c r="E756">
        <v>12.7</v>
      </c>
      <c r="F756">
        <v>0</v>
      </c>
      <c r="G756">
        <v>2.5</v>
      </c>
      <c r="H756">
        <v>0</v>
      </c>
      <c r="I756">
        <v>4.2</v>
      </c>
      <c r="J756" t="s">
        <v>161</v>
      </c>
      <c r="K756">
        <v>4.3</v>
      </c>
      <c r="L756" t="s">
        <v>161</v>
      </c>
      <c r="M756" s="70">
        <v>0.20077546296296298</v>
      </c>
      <c r="N756">
        <v>7.5</v>
      </c>
      <c r="O756" t="s">
        <v>161</v>
      </c>
      <c r="P756" s="70">
        <v>0.19464120370370372</v>
      </c>
      <c r="Q756">
        <v>3.4</v>
      </c>
      <c r="R756" t="s">
        <v>156</v>
      </c>
      <c r="S756">
        <v>1.2</v>
      </c>
      <c r="T756">
        <v>52.2</v>
      </c>
      <c r="U756">
        <v>0</v>
      </c>
      <c r="V756">
        <v>67</v>
      </c>
      <c r="W756">
        <v>0</v>
      </c>
      <c r="X756">
        <v>0.52200000000000002</v>
      </c>
      <c r="Y756">
        <v>18.260000000000002</v>
      </c>
      <c r="Z756" s="11">
        <f t="shared" si="1905"/>
        <v>0</v>
      </c>
      <c r="AA756" s="11">
        <f t="shared" si="1906"/>
        <v>0</v>
      </c>
      <c r="AB756" s="53">
        <f t="shared" si="1907"/>
        <v>0.20383118774574308</v>
      </c>
      <c r="AC756" s="61" t="s">
        <v>204</v>
      </c>
    </row>
    <row r="757" spans="1:46">
      <c r="A757" s="11">
        <v>757</v>
      </c>
      <c r="B757" s="69">
        <v>44598</v>
      </c>
      <c r="C757" s="70">
        <v>0.20833333333333334</v>
      </c>
      <c r="D757">
        <v>1.9</v>
      </c>
      <c r="E757">
        <v>12.7</v>
      </c>
      <c r="F757">
        <v>0</v>
      </c>
      <c r="G757">
        <v>2.5</v>
      </c>
      <c r="H757">
        <v>0</v>
      </c>
      <c r="I757">
        <v>4.3</v>
      </c>
      <c r="J757" t="s">
        <v>160</v>
      </c>
      <c r="K757">
        <v>4.3</v>
      </c>
      <c r="L757" t="s">
        <v>160</v>
      </c>
      <c r="M757" s="70">
        <v>0.20833333333333334</v>
      </c>
      <c r="N757">
        <v>7.9</v>
      </c>
      <c r="O757" t="s">
        <v>160</v>
      </c>
      <c r="P757" s="70">
        <v>0.20532407407407408</v>
      </c>
      <c r="Q757">
        <v>3.8</v>
      </c>
      <c r="R757" t="s">
        <v>161</v>
      </c>
      <c r="S757">
        <v>1.2</v>
      </c>
      <c r="T757">
        <v>49.7</v>
      </c>
      <c r="U757">
        <v>0</v>
      </c>
      <c r="V757">
        <v>77</v>
      </c>
      <c r="W757">
        <v>0</v>
      </c>
      <c r="X757">
        <v>0.52100000000000002</v>
      </c>
      <c r="Y757">
        <v>18.27</v>
      </c>
      <c r="Z757" s="11">
        <f t="shared" si="1905"/>
        <v>0</v>
      </c>
      <c r="AA757" s="11">
        <f t="shared" si="1906"/>
        <v>0</v>
      </c>
      <c r="AB757" s="53">
        <f t="shared" si="1907"/>
        <v>0.20333264219723857</v>
      </c>
      <c r="AC757" s="61" t="s">
        <v>204</v>
      </c>
      <c r="AE757" s="11">
        <f t="shared" ref="AE757" si="2020">SUM(F757:F762)</f>
        <v>0</v>
      </c>
      <c r="AF757" s="11">
        <f t="shared" ref="AF757" si="2021">AVERAGE(AB757:AB762)</f>
        <v>0.20333264219723857</v>
      </c>
      <c r="AG757" s="11">
        <f t="shared" ref="AG757" si="2022">AVERAGE(G757:G762)</f>
        <v>2.6333333333333333</v>
      </c>
      <c r="AH757" s="11" t="e">
        <f t="shared" ref="AH757" si="2023">AVERAGE(AC757:AC762)</f>
        <v>#DIV/0!</v>
      </c>
      <c r="AI757" s="11">
        <f t="shared" ref="AI757" si="2024">AVERAGE(T757:T762)</f>
        <v>50.650000000000006</v>
      </c>
      <c r="AJ757" s="11">
        <f t="shared" ref="AJ757" si="2025">SUMIF(H757:H762,"&gt;0",H757:H762)</f>
        <v>0</v>
      </c>
      <c r="AK757" s="17">
        <f t="shared" ref="AK757" si="2026">SUM(AA757:AA762)/60</f>
        <v>0</v>
      </c>
      <c r="AL757" s="17">
        <f t="shared" ref="AL757" si="2027">SUM(V757:V762)</f>
        <v>486</v>
      </c>
      <c r="AM757" s="17">
        <f t="shared" ref="AM757" si="2028">AVERAGE(W757:W762)</f>
        <v>0</v>
      </c>
      <c r="AN757" s="11">
        <f t="shared" ref="AN757" si="2029">AVERAGE(I757:I762)</f>
        <v>4.3999999999999995</v>
      </c>
      <c r="AO757" s="11">
        <f t="shared" ref="AO757" si="2030">MAX(K757:K762)</f>
        <v>5.2</v>
      </c>
      <c r="AP757" s="13" t="str">
        <f t="shared" ref="AP757" ca="1" si="2031">INDIRECT(ADDRESS(MATCH(AO757,K757:K762,0)+A757-1,12))</f>
        <v>W</v>
      </c>
      <c r="AQ757" s="13">
        <f t="shared" ref="AQ757" ca="1" si="2032">INDIRECT(ADDRESS(MATCH(AO757,K757:K762,0)+A757-1,13))</f>
        <v>0.2215162037037037</v>
      </c>
      <c r="AR757" s="11">
        <f t="shared" ref="AR757" si="2033">MAX(N757:N762)</f>
        <v>8.1999999999999993</v>
      </c>
      <c r="AS757" s="13" t="str">
        <f t="shared" ref="AS757" ca="1" si="2034">INDIRECT(ADDRESS(MATCH(AR757,N757:N762,0)+A757-1,15))</f>
        <v>WSW</v>
      </c>
      <c r="AT757" s="13">
        <f t="shared" ref="AT757" ca="1" si="2035">INDIRECT(ADDRESS(MATCH(AR757,N757:N762,0)+A757-1,16))</f>
        <v>0.21576388888888889</v>
      </c>
    </row>
    <row r="758" spans="1:46">
      <c r="A758" s="11">
        <v>758</v>
      </c>
      <c r="B758" s="69">
        <v>44598</v>
      </c>
      <c r="C758" s="70">
        <v>0.21527777777777779</v>
      </c>
      <c r="D758">
        <v>1.9</v>
      </c>
      <c r="E758">
        <v>12.7</v>
      </c>
      <c r="F758">
        <v>0</v>
      </c>
      <c r="G758">
        <v>2.5</v>
      </c>
      <c r="H758">
        <v>0</v>
      </c>
      <c r="I758">
        <v>3.9</v>
      </c>
      <c r="J758" t="s">
        <v>161</v>
      </c>
      <c r="K758">
        <v>4.5999999999999996</v>
      </c>
      <c r="L758" t="s">
        <v>161</v>
      </c>
      <c r="M758" s="70">
        <v>0.20978009259259259</v>
      </c>
      <c r="N758">
        <v>7.8</v>
      </c>
      <c r="O758" t="s">
        <v>161</v>
      </c>
      <c r="P758" s="70">
        <v>0.20930555555555555</v>
      </c>
      <c r="Q758">
        <v>3.6</v>
      </c>
      <c r="R758" t="s">
        <v>154</v>
      </c>
      <c r="S758">
        <v>1.2</v>
      </c>
      <c r="T758">
        <v>51.6</v>
      </c>
      <c r="U758">
        <v>0</v>
      </c>
      <c r="V758">
        <v>79</v>
      </c>
      <c r="W758">
        <v>0</v>
      </c>
      <c r="X758">
        <v>0.52100000000000002</v>
      </c>
      <c r="Y758">
        <v>18.25</v>
      </c>
      <c r="Z758" s="11">
        <f t="shared" si="1905"/>
        <v>0</v>
      </c>
      <c r="AA758" s="11">
        <f t="shared" si="1906"/>
        <v>0</v>
      </c>
      <c r="AB758" s="53">
        <f t="shared" si="1907"/>
        <v>0.20333264219723857</v>
      </c>
      <c r="AC758" s="61" t="s">
        <v>204</v>
      </c>
    </row>
    <row r="759" spans="1:46">
      <c r="A759" s="11">
        <v>759</v>
      </c>
      <c r="B759" s="69">
        <v>44598</v>
      </c>
      <c r="C759" s="70">
        <v>0.22222222222222221</v>
      </c>
      <c r="D759">
        <v>2</v>
      </c>
      <c r="E759">
        <v>12.7</v>
      </c>
      <c r="F759">
        <v>0</v>
      </c>
      <c r="G759">
        <v>2.6</v>
      </c>
      <c r="H759">
        <v>0</v>
      </c>
      <c r="I759">
        <v>5.0999999999999996</v>
      </c>
      <c r="J759" t="s">
        <v>154</v>
      </c>
      <c r="K759">
        <v>5.2</v>
      </c>
      <c r="L759" t="s">
        <v>154</v>
      </c>
      <c r="M759" s="70">
        <v>0.2215162037037037</v>
      </c>
      <c r="N759">
        <v>8.1999999999999993</v>
      </c>
      <c r="O759" t="s">
        <v>161</v>
      </c>
      <c r="P759" s="70">
        <v>0.21576388888888889</v>
      </c>
      <c r="Q759">
        <v>4.7</v>
      </c>
      <c r="R759" t="s">
        <v>154</v>
      </c>
      <c r="S759">
        <v>1.1000000000000001</v>
      </c>
      <c r="T759">
        <v>49.9</v>
      </c>
      <c r="U759">
        <v>0</v>
      </c>
      <c r="V759">
        <v>87</v>
      </c>
      <c r="W759">
        <v>0</v>
      </c>
      <c r="X759">
        <v>0.52100000000000002</v>
      </c>
      <c r="Y759">
        <v>18.260000000000002</v>
      </c>
      <c r="Z759" s="11">
        <f t="shared" si="1905"/>
        <v>0</v>
      </c>
      <c r="AA759" s="11">
        <f t="shared" si="1906"/>
        <v>0</v>
      </c>
      <c r="AB759" s="53">
        <f t="shared" si="1907"/>
        <v>0.20333264219723857</v>
      </c>
      <c r="AC759" s="61" t="s">
        <v>204</v>
      </c>
    </row>
    <row r="760" spans="1:46">
      <c r="A760" s="11">
        <v>760</v>
      </c>
      <c r="B760" s="69">
        <v>44598</v>
      </c>
      <c r="C760" s="70">
        <v>0.22916666666666666</v>
      </c>
      <c r="D760">
        <v>2</v>
      </c>
      <c r="E760">
        <v>12.7</v>
      </c>
      <c r="F760">
        <v>0</v>
      </c>
      <c r="G760">
        <v>2.7</v>
      </c>
      <c r="H760">
        <v>0</v>
      </c>
      <c r="I760">
        <v>4.0999999999999996</v>
      </c>
      <c r="J760" t="s">
        <v>161</v>
      </c>
      <c r="K760">
        <v>5.0999999999999996</v>
      </c>
      <c r="L760" t="s">
        <v>154</v>
      </c>
      <c r="M760" s="70">
        <v>0.22223379629629628</v>
      </c>
      <c r="N760">
        <v>7.6</v>
      </c>
      <c r="O760" t="s">
        <v>161</v>
      </c>
      <c r="P760" s="70">
        <v>0.22554398148148147</v>
      </c>
      <c r="Q760">
        <v>4.8</v>
      </c>
      <c r="R760" t="s">
        <v>161</v>
      </c>
      <c r="S760">
        <v>1.4</v>
      </c>
      <c r="T760">
        <v>51.3</v>
      </c>
      <c r="U760">
        <v>0</v>
      </c>
      <c r="V760">
        <v>98</v>
      </c>
      <c r="W760">
        <v>0</v>
      </c>
      <c r="X760">
        <v>0.52100000000000002</v>
      </c>
      <c r="Y760">
        <v>18.25</v>
      </c>
      <c r="Z760" s="11">
        <f t="shared" si="1905"/>
        <v>0</v>
      </c>
      <c r="AA760" s="11">
        <f t="shared" si="1906"/>
        <v>0</v>
      </c>
      <c r="AB760" s="53">
        <f t="shared" si="1907"/>
        <v>0.20333264219723857</v>
      </c>
      <c r="AC760" s="61" t="s">
        <v>204</v>
      </c>
    </row>
    <row r="761" spans="1:46">
      <c r="A761" s="11">
        <v>761</v>
      </c>
      <c r="B761" s="69">
        <v>44598</v>
      </c>
      <c r="C761" s="70">
        <v>0.23611111111111113</v>
      </c>
      <c r="D761">
        <v>2.1</v>
      </c>
      <c r="E761">
        <v>12.7</v>
      </c>
      <c r="F761">
        <v>0</v>
      </c>
      <c r="G761">
        <v>2.7</v>
      </c>
      <c r="H761">
        <v>0</v>
      </c>
      <c r="I761">
        <v>4.7</v>
      </c>
      <c r="J761" t="s">
        <v>161</v>
      </c>
      <c r="K761">
        <v>4.9000000000000004</v>
      </c>
      <c r="L761" t="s">
        <v>161</v>
      </c>
      <c r="M761" s="70">
        <v>0.23542824074074073</v>
      </c>
      <c r="N761">
        <v>7.8</v>
      </c>
      <c r="O761" t="s">
        <v>161</v>
      </c>
      <c r="P761" s="70">
        <v>0.23021990740740739</v>
      </c>
      <c r="Q761">
        <v>3.6</v>
      </c>
      <c r="R761" t="s">
        <v>154</v>
      </c>
      <c r="S761">
        <v>1.1000000000000001</v>
      </c>
      <c r="T761">
        <v>50.3</v>
      </c>
      <c r="U761">
        <v>0</v>
      </c>
      <c r="V761">
        <v>74</v>
      </c>
      <c r="W761">
        <v>0</v>
      </c>
      <c r="X761">
        <v>0.52100000000000002</v>
      </c>
      <c r="Y761">
        <v>18.28</v>
      </c>
      <c r="Z761" s="11">
        <f t="shared" si="1905"/>
        <v>0</v>
      </c>
      <c r="AA761" s="11">
        <f t="shared" si="1906"/>
        <v>0</v>
      </c>
      <c r="AB761" s="53">
        <f t="shared" si="1907"/>
        <v>0.20333264219723857</v>
      </c>
      <c r="AC761" s="61" t="s">
        <v>204</v>
      </c>
    </row>
    <row r="762" spans="1:46">
      <c r="A762" s="11">
        <v>762</v>
      </c>
      <c r="B762" s="69">
        <v>44598</v>
      </c>
      <c r="C762" s="70">
        <v>0.24305555555555555</v>
      </c>
      <c r="D762">
        <v>2.2000000000000002</v>
      </c>
      <c r="E762">
        <v>12.7</v>
      </c>
      <c r="F762">
        <v>0</v>
      </c>
      <c r="G762">
        <v>2.8</v>
      </c>
      <c r="H762">
        <v>0</v>
      </c>
      <c r="I762">
        <v>4.3</v>
      </c>
      <c r="J762" t="s">
        <v>161</v>
      </c>
      <c r="K762">
        <v>4.8</v>
      </c>
      <c r="L762" t="s">
        <v>161</v>
      </c>
      <c r="M762" s="70">
        <v>0.23687500000000003</v>
      </c>
      <c r="N762">
        <v>8.1999999999999993</v>
      </c>
      <c r="O762" t="s">
        <v>161</v>
      </c>
      <c r="P762" s="70">
        <v>0.23641203703703703</v>
      </c>
      <c r="Q762">
        <v>3.1</v>
      </c>
      <c r="R762" t="s">
        <v>160</v>
      </c>
      <c r="S762">
        <v>1.1000000000000001</v>
      </c>
      <c r="T762">
        <v>51.1</v>
      </c>
      <c r="U762">
        <v>0</v>
      </c>
      <c r="V762">
        <v>71</v>
      </c>
      <c r="W762">
        <v>0</v>
      </c>
      <c r="X762">
        <v>0.52100000000000002</v>
      </c>
      <c r="Y762">
        <v>18.309999999999999</v>
      </c>
      <c r="Z762" s="11">
        <f t="shared" si="1905"/>
        <v>0</v>
      </c>
      <c r="AA762" s="11">
        <f t="shared" si="1906"/>
        <v>0</v>
      </c>
      <c r="AB762" s="53">
        <f t="shared" si="1907"/>
        <v>0.20333264219723857</v>
      </c>
      <c r="AC762" s="61" t="s">
        <v>204</v>
      </c>
    </row>
    <row r="763" spans="1:46">
      <c r="A763" s="11">
        <v>763</v>
      </c>
      <c r="B763" s="69">
        <v>44598</v>
      </c>
      <c r="C763" s="70">
        <v>0.25</v>
      </c>
      <c r="D763">
        <v>2.2000000000000002</v>
      </c>
      <c r="E763">
        <v>12.7</v>
      </c>
      <c r="F763">
        <v>0</v>
      </c>
      <c r="G763">
        <v>2.8</v>
      </c>
      <c r="H763">
        <v>0</v>
      </c>
      <c r="I763">
        <v>4.5</v>
      </c>
      <c r="J763" t="s">
        <v>161</v>
      </c>
      <c r="K763">
        <v>4.5</v>
      </c>
      <c r="L763" t="s">
        <v>161</v>
      </c>
      <c r="M763" s="70">
        <v>0.24704861111111112</v>
      </c>
      <c r="N763">
        <v>7.1</v>
      </c>
      <c r="O763" t="s">
        <v>154</v>
      </c>
      <c r="P763" s="70">
        <v>0.24635416666666665</v>
      </c>
      <c r="Q763">
        <v>5.0999999999999996</v>
      </c>
      <c r="R763" t="s">
        <v>161</v>
      </c>
      <c r="S763">
        <v>1</v>
      </c>
      <c r="T763">
        <v>49.5</v>
      </c>
      <c r="U763">
        <v>0</v>
      </c>
      <c r="V763">
        <v>104</v>
      </c>
      <c r="W763">
        <v>0</v>
      </c>
      <c r="X763">
        <v>0.52100000000000002</v>
      </c>
      <c r="Y763">
        <v>18.329999999999998</v>
      </c>
      <c r="Z763" s="11">
        <f t="shared" si="1905"/>
        <v>0</v>
      </c>
      <c r="AA763" s="11">
        <f t="shared" si="1906"/>
        <v>0</v>
      </c>
      <c r="AB763" s="53">
        <f t="shared" si="1907"/>
        <v>0.20333264219723857</v>
      </c>
      <c r="AC763" s="61" t="s">
        <v>204</v>
      </c>
      <c r="AE763" s="11">
        <f t="shared" ref="AE763" si="2036">SUM(F763:F768)</f>
        <v>0</v>
      </c>
      <c r="AF763" s="11">
        <f t="shared" ref="AF763" si="2037">AVERAGE(AB763:AB768)</f>
        <v>0.20333264219723857</v>
      </c>
      <c r="AG763" s="11">
        <f t="shared" ref="AG763" si="2038">AVERAGE(G763:G768)</f>
        <v>2.6999999999999997</v>
      </c>
      <c r="AH763" s="11" t="e">
        <f t="shared" ref="AH763" si="2039">AVERAGE(AC763:AC768)</f>
        <v>#DIV/0!</v>
      </c>
      <c r="AI763" s="11">
        <f t="shared" ref="AI763" si="2040">AVERAGE(T763:T768)</f>
        <v>50.166666666666664</v>
      </c>
      <c r="AJ763" s="11">
        <f t="shared" ref="AJ763" si="2041">SUMIF(H763:H768,"&gt;0",H763:H768)</f>
        <v>0</v>
      </c>
      <c r="AK763" s="17">
        <f t="shared" ref="AK763" si="2042">SUM(AA763:AA768)/60</f>
        <v>0</v>
      </c>
      <c r="AL763" s="17">
        <f t="shared" ref="AL763" si="2043">SUM(V763:V768)</f>
        <v>1279</v>
      </c>
      <c r="AM763" s="17">
        <f t="shared" ref="AM763" si="2044">AVERAGE(W763:W768)</f>
        <v>0.16666666666666666</v>
      </c>
      <c r="AN763" s="11">
        <f t="shared" ref="AN763" si="2045">AVERAGE(I763:I768)</f>
        <v>4.6333333333333329</v>
      </c>
      <c r="AO763" s="11">
        <f t="shared" ref="AO763" si="2046">MAX(K763:K768)</f>
        <v>5.3</v>
      </c>
      <c r="AP763" s="13" t="str">
        <f t="shared" ref="AP763" ca="1" si="2047">INDIRECT(ADDRESS(MATCH(AO763,K763:K768,0)+A763-1,12))</f>
        <v>WSW</v>
      </c>
      <c r="AQ763" s="13">
        <f t="shared" ref="AQ763" ca="1" si="2048">INDIRECT(ADDRESS(MATCH(AO763,K763:K768,0)+A763-1,13))</f>
        <v>0.27914351851851854</v>
      </c>
      <c r="AR763" s="11">
        <f t="shared" ref="AR763" si="2049">MAX(N763:N768)</f>
        <v>9.1999999999999993</v>
      </c>
      <c r="AS763" s="13" t="str">
        <f t="shared" ref="AS763" ca="1" si="2050">INDIRECT(ADDRESS(MATCH(AR763,N763:N768,0)+A763-1,15))</f>
        <v>WSW</v>
      </c>
      <c r="AT763" s="13">
        <f t="shared" ref="AT763" ca="1" si="2051">INDIRECT(ADDRESS(MATCH(AR763,N763:N768,0)+A763-1,16))</f>
        <v>0.25844907407407408</v>
      </c>
    </row>
    <row r="764" spans="1:46">
      <c r="A764" s="11">
        <v>764</v>
      </c>
      <c r="B764" s="69">
        <v>44598</v>
      </c>
      <c r="C764" s="70">
        <v>0.25694444444444448</v>
      </c>
      <c r="D764">
        <v>2.2999999999999998</v>
      </c>
      <c r="E764">
        <v>12.7</v>
      </c>
      <c r="F764">
        <v>0</v>
      </c>
      <c r="G764">
        <v>2.6</v>
      </c>
      <c r="H764">
        <v>0</v>
      </c>
      <c r="I764">
        <v>4.0999999999999996</v>
      </c>
      <c r="J764" t="s">
        <v>154</v>
      </c>
      <c r="K764">
        <v>4.7</v>
      </c>
      <c r="L764" t="s">
        <v>161</v>
      </c>
      <c r="M764" s="70">
        <v>0.25138888888888888</v>
      </c>
      <c r="N764">
        <v>7.3</v>
      </c>
      <c r="O764" t="s">
        <v>154</v>
      </c>
      <c r="P764" s="70">
        <v>0.25339120370370372</v>
      </c>
      <c r="Q764">
        <v>2.5</v>
      </c>
      <c r="R764" t="s">
        <v>154</v>
      </c>
      <c r="S764">
        <v>1.2</v>
      </c>
      <c r="T764">
        <v>50.8</v>
      </c>
      <c r="U764">
        <v>0</v>
      </c>
      <c r="V764">
        <v>79</v>
      </c>
      <c r="W764">
        <v>0</v>
      </c>
      <c r="X764">
        <v>0.52100000000000002</v>
      </c>
      <c r="Y764">
        <v>18.32</v>
      </c>
      <c r="Z764" s="11">
        <f t="shared" si="1905"/>
        <v>0</v>
      </c>
      <c r="AA764" s="11">
        <f t="shared" si="1906"/>
        <v>0</v>
      </c>
      <c r="AB764" s="53">
        <f t="shared" si="1907"/>
        <v>0.20333264219723857</v>
      </c>
      <c r="AC764" s="61" t="s">
        <v>204</v>
      </c>
    </row>
    <row r="765" spans="1:46">
      <c r="A765" s="11">
        <v>765</v>
      </c>
      <c r="B765" s="69">
        <v>44598</v>
      </c>
      <c r="C765" s="70">
        <v>0.2638888888888889</v>
      </c>
      <c r="D765">
        <v>2.4</v>
      </c>
      <c r="E765">
        <v>12.7</v>
      </c>
      <c r="F765">
        <v>0</v>
      </c>
      <c r="G765">
        <v>2.7</v>
      </c>
      <c r="H765">
        <v>0</v>
      </c>
      <c r="I765">
        <v>4.8</v>
      </c>
      <c r="J765" t="s">
        <v>161</v>
      </c>
      <c r="K765">
        <v>4.8</v>
      </c>
      <c r="L765" t="s">
        <v>161</v>
      </c>
      <c r="M765" s="70">
        <v>0.2638888888888889</v>
      </c>
      <c r="N765">
        <v>9.1999999999999993</v>
      </c>
      <c r="O765" t="s">
        <v>161</v>
      </c>
      <c r="P765" s="70">
        <v>0.25844907407407408</v>
      </c>
      <c r="Q765">
        <v>5.4</v>
      </c>
      <c r="R765" t="s">
        <v>160</v>
      </c>
      <c r="S765">
        <v>1.4</v>
      </c>
      <c r="T765">
        <v>50.7</v>
      </c>
      <c r="U765">
        <v>0</v>
      </c>
      <c r="V765">
        <v>77</v>
      </c>
      <c r="W765">
        <v>0</v>
      </c>
      <c r="X765">
        <v>0.52100000000000002</v>
      </c>
      <c r="Y765">
        <v>18.3</v>
      </c>
      <c r="Z765" s="11">
        <f t="shared" si="1905"/>
        <v>0</v>
      </c>
      <c r="AA765" s="11">
        <f t="shared" si="1906"/>
        <v>0</v>
      </c>
      <c r="AB765" s="53">
        <f t="shared" si="1907"/>
        <v>0.20333264219723857</v>
      </c>
      <c r="AC765" s="61" t="s">
        <v>204</v>
      </c>
    </row>
    <row r="766" spans="1:46">
      <c r="A766" s="11">
        <v>766</v>
      </c>
      <c r="B766" s="69">
        <v>44598</v>
      </c>
      <c r="C766" s="70">
        <v>0.27083333333333331</v>
      </c>
      <c r="D766">
        <v>2.5</v>
      </c>
      <c r="E766">
        <v>12.6</v>
      </c>
      <c r="F766">
        <v>0</v>
      </c>
      <c r="G766">
        <v>2.7</v>
      </c>
      <c r="H766">
        <v>0</v>
      </c>
      <c r="I766">
        <v>4.8</v>
      </c>
      <c r="J766" t="s">
        <v>154</v>
      </c>
      <c r="K766">
        <v>4.9000000000000004</v>
      </c>
      <c r="L766" t="s">
        <v>161</v>
      </c>
      <c r="M766" s="70">
        <v>0.26451388888888888</v>
      </c>
      <c r="N766">
        <v>8</v>
      </c>
      <c r="O766" t="s">
        <v>161</v>
      </c>
      <c r="P766" s="70">
        <v>0.27035879629629628</v>
      </c>
      <c r="Q766">
        <v>5.8</v>
      </c>
      <c r="R766" t="s">
        <v>161</v>
      </c>
      <c r="S766">
        <v>1.2</v>
      </c>
      <c r="T766">
        <v>50</v>
      </c>
      <c r="U766">
        <v>0</v>
      </c>
      <c r="V766">
        <v>71</v>
      </c>
      <c r="W766">
        <v>0</v>
      </c>
      <c r="X766">
        <v>0.52100000000000002</v>
      </c>
      <c r="Y766">
        <v>18.32</v>
      </c>
      <c r="Z766" s="11">
        <f t="shared" si="1905"/>
        <v>0</v>
      </c>
      <c r="AA766" s="11">
        <f t="shared" si="1906"/>
        <v>0</v>
      </c>
      <c r="AB766" s="53">
        <f t="shared" si="1907"/>
        <v>0.20333264219723857</v>
      </c>
      <c r="AC766" s="61" t="s">
        <v>204</v>
      </c>
    </row>
    <row r="767" spans="1:46">
      <c r="A767" s="11">
        <v>767</v>
      </c>
      <c r="B767" s="69">
        <v>44598</v>
      </c>
      <c r="C767" s="70">
        <v>0.27777777777777779</v>
      </c>
      <c r="D767">
        <v>2.5</v>
      </c>
      <c r="E767">
        <v>12.6</v>
      </c>
      <c r="F767">
        <v>0</v>
      </c>
      <c r="G767">
        <v>2.6</v>
      </c>
      <c r="H767">
        <v>0</v>
      </c>
      <c r="I767">
        <v>5.0999999999999996</v>
      </c>
      <c r="J767" t="s">
        <v>161</v>
      </c>
      <c r="K767">
        <v>5.2</v>
      </c>
      <c r="L767" t="s">
        <v>161</v>
      </c>
      <c r="M767" s="70">
        <v>0.27712962962962967</v>
      </c>
      <c r="N767">
        <v>8.5</v>
      </c>
      <c r="O767" t="s">
        <v>161</v>
      </c>
      <c r="P767" s="70">
        <v>0.27769675925925924</v>
      </c>
      <c r="Q767">
        <v>7</v>
      </c>
      <c r="R767" t="s">
        <v>161</v>
      </c>
      <c r="S767">
        <v>1.1000000000000001</v>
      </c>
      <c r="T767">
        <v>49.6</v>
      </c>
      <c r="U767">
        <v>1</v>
      </c>
      <c r="V767">
        <v>147</v>
      </c>
      <c r="W767">
        <v>0</v>
      </c>
      <c r="X767">
        <v>0.52100000000000002</v>
      </c>
      <c r="Y767">
        <v>18.350000000000001</v>
      </c>
      <c r="Z767" s="11">
        <f t="shared" si="1905"/>
        <v>0</v>
      </c>
      <c r="AA767" s="11">
        <f t="shared" si="1906"/>
        <v>0</v>
      </c>
      <c r="AB767" s="53">
        <f t="shared" si="1907"/>
        <v>0.20333264219723857</v>
      </c>
      <c r="AC767" s="61" t="s">
        <v>204</v>
      </c>
    </row>
    <row r="768" spans="1:46">
      <c r="A768" s="11">
        <v>768</v>
      </c>
      <c r="B768" s="69">
        <v>44598</v>
      </c>
      <c r="C768" s="70">
        <v>0.28472222222222221</v>
      </c>
      <c r="D768">
        <v>2.6</v>
      </c>
      <c r="E768">
        <v>12.6</v>
      </c>
      <c r="F768">
        <v>0</v>
      </c>
      <c r="G768">
        <v>2.8</v>
      </c>
      <c r="H768">
        <v>0</v>
      </c>
      <c r="I768">
        <v>4.5</v>
      </c>
      <c r="J768" t="s">
        <v>161</v>
      </c>
      <c r="K768">
        <v>5.3</v>
      </c>
      <c r="L768" t="s">
        <v>161</v>
      </c>
      <c r="M768" s="70">
        <v>0.27914351851851854</v>
      </c>
      <c r="N768">
        <v>7.7</v>
      </c>
      <c r="O768" t="s">
        <v>154</v>
      </c>
      <c r="P768" s="70">
        <v>0.28458333333333335</v>
      </c>
      <c r="Q768">
        <v>5.4</v>
      </c>
      <c r="R768" t="s">
        <v>154</v>
      </c>
      <c r="S768">
        <v>1.1000000000000001</v>
      </c>
      <c r="T768">
        <v>50.4</v>
      </c>
      <c r="U768">
        <v>2</v>
      </c>
      <c r="V768">
        <v>801</v>
      </c>
      <c r="W768">
        <v>1</v>
      </c>
      <c r="X768">
        <v>0.52100000000000002</v>
      </c>
      <c r="Y768">
        <v>18.350000000000001</v>
      </c>
      <c r="Z768" s="11">
        <f t="shared" si="1905"/>
        <v>0</v>
      </c>
      <c r="AA768" s="11">
        <f t="shared" si="1906"/>
        <v>0</v>
      </c>
      <c r="AB768" s="53">
        <f t="shared" si="1907"/>
        <v>0.20333264219723857</v>
      </c>
      <c r="AC768" s="61" t="s">
        <v>204</v>
      </c>
    </row>
    <row r="769" spans="1:46">
      <c r="A769" s="11">
        <v>769</v>
      </c>
      <c r="B769" s="69">
        <v>44598</v>
      </c>
      <c r="C769" s="70">
        <v>0.29166666666666669</v>
      </c>
      <c r="D769">
        <v>2.6</v>
      </c>
      <c r="E769">
        <v>12.6</v>
      </c>
      <c r="F769">
        <v>0</v>
      </c>
      <c r="G769">
        <v>2.8</v>
      </c>
      <c r="H769">
        <v>1E-3</v>
      </c>
      <c r="I769">
        <v>4.3</v>
      </c>
      <c r="J769" t="s">
        <v>154</v>
      </c>
      <c r="K769">
        <v>4.7</v>
      </c>
      <c r="L769" t="s">
        <v>154</v>
      </c>
      <c r="M769" s="70">
        <v>0.28847222222222224</v>
      </c>
      <c r="N769">
        <v>7.3</v>
      </c>
      <c r="O769" t="s">
        <v>161</v>
      </c>
      <c r="P769" s="70">
        <v>0.28729166666666667</v>
      </c>
      <c r="Q769">
        <v>2.9</v>
      </c>
      <c r="R769" t="s">
        <v>161</v>
      </c>
      <c r="S769">
        <v>1.2</v>
      </c>
      <c r="T769">
        <v>52.3</v>
      </c>
      <c r="U769">
        <v>9</v>
      </c>
      <c r="V769">
        <v>2776</v>
      </c>
      <c r="W769">
        <v>5</v>
      </c>
      <c r="X769">
        <v>0.52100000000000002</v>
      </c>
      <c r="Y769">
        <v>18.350000000000001</v>
      </c>
      <c r="Z769" s="11">
        <f t="shared" si="1905"/>
        <v>0.60000000000000009</v>
      </c>
      <c r="AA769" s="11">
        <f t="shared" si="1906"/>
        <v>0</v>
      </c>
      <c r="AB769" s="53">
        <f t="shared" si="1907"/>
        <v>0.20333264219723857</v>
      </c>
      <c r="AC769" s="61" t="s">
        <v>204</v>
      </c>
      <c r="AE769" s="11">
        <f t="shared" ref="AE769" si="2052">SUM(F769:F774)</f>
        <v>0</v>
      </c>
      <c r="AF769" s="11">
        <f t="shared" ref="AF769" si="2053">AVERAGE(AB769:AB774)</f>
        <v>0.2036654709127739</v>
      </c>
      <c r="AG769" s="11">
        <f t="shared" ref="AG769" si="2054">AVERAGE(G769:G774)</f>
        <v>2.5833333333333335</v>
      </c>
      <c r="AH769" s="11" t="e">
        <f t="shared" ref="AH769" si="2055">AVERAGE(AC769:AC774)</f>
        <v>#DIV/0!</v>
      </c>
      <c r="AI769" s="11">
        <f t="shared" ref="AI769" si="2056">AVERAGE(T769:T774)</f>
        <v>53.449999999999996</v>
      </c>
      <c r="AJ769" s="11">
        <f t="shared" ref="AJ769" si="2057">SUMIF(H769:H774,"&gt;0",H769:H774)</f>
        <v>6.5000000000000002E-2</v>
      </c>
      <c r="AK769" s="17">
        <f t="shared" ref="AK769" si="2058">SUM(AA769:AA774)/60</f>
        <v>0</v>
      </c>
      <c r="AL769" s="17">
        <f t="shared" ref="AL769" si="2059">SUM(V769:V774)</f>
        <v>148190</v>
      </c>
      <c r="AM769" s="17">
        <f t="shared" ref="AM769" si="2060">AVERAGE(W769:W774)</f>
        <v>41.166666666666664</v>
      </c>
      <c r="AN769" s="11">
        <f t="shared" ref="AN769" si="2061">AVERAGE(I769:I774)</f>
        <v>3.8166666666666664</v>
      </c>
      <c r="AO769" s="11">
        <f t="shared" ref="AO769" si="2062">MAX(K769:K774)</f>
        <v>4.7</v>
      </c>
      <c r="AP769" s="13" t="str">
        <f t="shared" ref="AP769" ca="1" si="2063">INDIRECT(ADDRESS(MATCH(AO769,K769:K774,0)+A769-1,12))</f>
        <v>W</v>
      </c>
      <c r="AQ769" s="13">
        <f t="shared" ref="AQ769" ca="1" si="2064">INDIRECT(ADDRESS(MATCH(AO769,K769:K774,0)+A769-1,13))</f>
        <v>0.28847222222222224</v>
      </c>
      <c r="AR769" s="11">
        <f t="shared" ref="AR769" si="2065">MAX(N769:N774)</f>
        <v>9.3000000000000007</v>
      </c>
      <c r="AS769" s="13" t="str">
        <f t="shared" ref="AS769" ca="1" si="2066">INDIRECT(ADDRESS(MATCH(AR769,N769:N774,0)+A769-1,15))</f>
        <v>WSW</v>
      </c>
      <c r="AT769" s="13">
        <f t="shared" ref="AT769" ca="1" si="2067">INDIRECT(ADDRESS(MATCH(AR769,N769:N774,0)+A769-1,16))</f>
        <v>0.31070601851851853</v>
      </c>
    </row>
    <row r="770" spans="1:46">
      <c r="A770" s="11">
        <v>770</v>
      </c>
      <c r="B770" s="69">
        <v>44598</v>
      </c>
      <c r="C770" s="70">
        <v>0.2986111111111111</v>
      </c>
      <c r="D770">
        <v>2.6</v>
      </c>
      <c r="E770">
        <v>12.7</v>
      </c>
      <c r="F770">
        <v>0</v>
      </c>
      <c r="G770">
        <v>2.6</v>
      </c>
      <c r="H770">
        <v>3.0000000000000001E-3</v>
      </c>
      <c r="I770">
        <v>4.2</v>
      </c>
      <c r="J770" t="s">
        <v>154</v>
      </c>
      <c r="K770">
        <v>4.3</v>
      </c>
      <c r="L770" t="s">
        <v>154</v>
      </c>
      <c r="M770" s="70">
        <v>0.29410879629629633</v>
      </c>
      <c r="N770">
        <v>6.4</v>
      </c>
      <c r="O770" t="s">
        <v>154</v>
      </c>
      <c r="P770" s="70">
        <v>0.2928587962962963</v>
      </c>
      <c r="Q770">
        <v>4</v>
      </c>
      <c r="R770" t="s">
        <v>158</v>
      </c>
      <c r="S770">
        <v>0.9</v>
      </c>
      <c r="T770">
        <v>55.2</v>
      </c>
      <c r="U770">
        <v>23</v>
      </c>
      <c r="V770">
        <v>9991</v>
      </c>
      <c r="W770">
        <v>17</v>
      </c>
      <c r="X770">
        <v>0.52300000000000002</v>
      </c>
      <c r="Y770">
        <v>18.350000000000001</v>
      </c>
      <c r="Z770" s="11">
        <f t="shared" si="1905"/>
        <v>1.8000000000000003</v>
      </c>
      <c r="AA770" s="11">
        <f t="shared" si="1906"/>
        <v>0</v>
      </c>
      <c r="AB770" s="53">
        <f t="shared" si="1907"/>
        <v>0.2043306632003076</v>
      </c>
      <c r="AC770" s="61" t="s">
        <v>204</v>
      </c>
    </row>
    <row r="771" spans="1:46">
      <c r="A771" s="11">
        <v>771</v>
      </c>
      <c r="B771" s="69">
        <v>44598</v>
      </c>
      <c r="C771" s="70">
        <v>0.30555555555555552</v>
      </c>
      <c r="D771">
        <v>2.5</v>
      </c>
      <c r="E771">
        <v>12.7</v>
      </c>
      <c r="F771">
        <v>0</v>
      </c>
      <c r="G771">
        <v>2.5</v>
      </c>
      <c r="H771">
        <v>0.01</v>
      </c>
      <c r="I771">
        <v>2.4</v>
      </c>
      <c r="J771" t="s">
        <v>154</v>
      </c>
      <c r="K771">
        <v>4.2</v>
      </c>
      <c r="L771" t="s">
        <v>154</v>
      </c>
      <c r="M771" s="70">
        <v>0.2986226851851852</v>
      </c>
      <c r="N771">
        <v>5.3</v>
      </c>
      <c r="O771" t="s">
        <v>161</v>
      </c>
      <c r="P771" s="70">
        <v>0.30412037037037037</v>
      </c>
      <c r="Q771">
        <v>2.2000000000000002</v>
      </c>
      <c r="R771" t="s">
        <v>154</v>
      </c>
      <c r="S771">
        <v>0.9</v>
      </c>
      <c r="T771">
        <v>55</v>
      </c>
      <c r="U771">
        <v>45</v>
      </c>
      <c r="V771">
        <v>22401</v>
      </c>
      <c r="W771">
        <v>37</v>
      </c>
      <c r="X771">
        <v>0.52300000000000002</v>
      </c>
      <c r="Y771">
        <v>18.36</v>
      </c>
      <c r="Z771" s="11">
        <f t="shared" si="1905"/>
        <v>6</v>
      </c>
      <c r="AA771" s="11">
        <f t="shared" si="1906"/>
        <v>0</v>
      </c>
      <c r="AB771" s="53">
        <f t="shared" si="1907"/>
        <v>0.2043306632003076</v>
      </c>
      <c r="AC771" s="61" t="s">
        <v>204</v>
      </c>
    </row>
    <row r="772" spans="1:46">
      <c r="A772" s="11">
        <v>772</v>
      </c>
      <c r="B772" s="69">
        <v>44598</v>
      </c>
      <c r="C772" s="70">
        <v>0.3125</v>
      </c>
      <c r="D772">
        <v>2.4</v>
      </c>
      <c r="E772">
        <v>12.7</v>
      </c>
      <c r="F772">
        <v>0</v>
      </c>
      <c r="G772">
        <v>2.5</v>
      </c>
      <c r="H772">
        <v>1.4999999999999999E-2</v>
      </c>
      <c r="I772">
        <v>3.1</v>
      </c>
      <c r="J772" t="s">
        <v>154</v>
      </c>
      <c r="K772">
        <v>3.1</v>
      </c>
      <c r="L772" t="s">
        <v>154</v>
      </c>
      <c r="M772" s="70">
        <v>0.3125</v>
      </c>
      <c r="N772">
        <v>9.3000000000000007</v>
      </c>
      <c r="O772" t="s">
        <v>161</v>
      </c>
      <c r="P772" s="70">
        <v>0.31070601851851853</v>
      </c>
      <c r="Q772">
        <v>3.1</v>
      </c>
      <c r="R772" t="s">
        <v>161</v>
      </c>
      <c r="S772">
        <v>1.3</v>
      </c>
      <c r="T772">
        <v>53.5</v>
      </c>
      <c r="U772">
        <v>36</v>
      </c>
      <c r="V772">
        <v>28153</v>
      </c>
      <c r="W772">
        <v>47</v>
      </c>
      <c r="X772">
        <v>0.52200000000000002</v>
      </c>
      <c r="Y772">
        <v>18.38</v>
      </c>
      <c r="Z772" s="11">
        <f t="shared" si="1905"/>
        <v>9</v>
      </c>
      <c r="AA772" s="11">
        <f t="shared" si="1906"/>
        <v>0</v>
      </c>
      <c r="AB772" s="53">
        <f t="shared" si="1907"/>
        <v>0.20383118774574308</v>
      </c>
      <c r="AC772" s="61" t="s">
        <v>204</v>
      </c>
    </row>
    <row r="773" spans="1:46">
      <c r="A773" s="11">
        <v>773</v>
      </c>
      <c r="B773" s="69">
        <v>44598</v>
      </c>
      <c r="C773" s="70">
        <v>0.31944444444444448</v>
      </c>
      <c r="D773">
        <v>2.4</v>
      </c>
      <c r="E773">
        <v>12.8</v>
      </c>
      <c r="F773">
        <v>0</v>
      </c>
      <c r="G773">
        <v>2.6</v>
      </c>
      <c r="H773">
        <v>1.2999999999999999E-2</v>
      </c>
      <c r="I773">
        <v>4.4000000000000004</v>
      </c>
      <c r="J773" t="s">
        <v>161</v>
      </c>
      <c r="K773">
        <v>4.5999999999999996</v>
      </c>
      <c r="L773" t="s">
        <v>161</v>
      </c>
      <c r="M773" s="70">
        <v>0.31740740740740742</v>
      </c>
      <c r="N773">
        <v>8.6</v>
      </c>
      <c r="O773" t="s">
        <v>154</v>
      </c>
      <c r="P773" s="70">
        <v>0.31659722222222225</v>
      </c>
      <c r="Q773">
        <v>6.1</v>
      </c>
      <c r="R773" t="s">
        <v>161</v>
      </c>
      <c r="S773">
        <v>1.1000000000000001</v>
      </c>
      <c r="T773">
        <v>52.5</v>
      </c>
      <c r="U773">
        <v>61</v>
      </c>
      <c r="V773">
        <v>29412</v>
      </c>
      <c r="W773">
        <v>49</v>
      </c>
      <c r="X773">
        <v>0.52100000000000002</v>
      </c>
      <c r="Y773">
        <v>18.37</v>
      </c>
      <c r="Z773" s="11">
        <f t="shared" si="1905"/>
        <v>7.8</v>
      </c>
      <c r="AA773" s="11">
        <f t="shared" si="1906"/>
        <v>0</v>
      </c>
      <c r="AB773" s="53">
        <f t="shared" si="1907"/>
        <v>0.20333264219723857</v>
      </c>
      <c r="AC773" s="61" t="s">
        <v>204</v>
      </c>
    </row>
    <row r="774" spans="1:46">
      <c r="A774" s="11">
        <v>774</v>
      </c>
      <c r="B774" s="69">
        <v>44598</v>
      </c>
      <c r="C774" s="70">
        <v>0.3263888888888889</v>
      </c>
      <c r="D774">
        <v>2.4</v>
      </c>
      <c r="E774">
        <v>12.9</v>
      </c>
      <c r="F774">
        <v>0</v>
      </c>
      <c r="G774">
        <v>2.5</v>
      </c>
      <c r="H774">
        <v>2.3E-2</v>
      </c>
      <c r="I774">
        <v>4.5</v>
      </c>
      <c r="J774" t="s">
        <v>161</v>
      </c>
      <c r="K774">
        <v>4.7</v>
      </c>
      <c r="L774" t="s">
        <v>161</v>
      </c>
      <c r="M774" s="70">
        <v>0.32252314814814814</v>
      </c>
      <c r="N774">
        <v>8.4</v>
      </c>
      <c r="O774" t="s">
        <v>154</v>
      </c>
      <c r="P774" s="70">
        <v>0.32175925925925924</v>
      </c>
      <c r="Q774">
        <v>3.2</v>
      </c>
      <c r="R774" t="s">
        <v>160</v>
      </c>
      <c r="S774">
        <v>1.2</v>
      </c>
      <c r="T774">
        <v>52.2</v>
      </c>
      <c r="U774">
        <v>141</v>
      </c>
      <c r="V774">
        <v>55457</v>
      </c>
      <c r="W774">
        <v>92</v>
      </c>
      <c r="X774">
        <v>0.52</v>
      </c>
      <c r="Y774">
        <v>18.399999999999999</v>
      </c>
      <c r="Z774" s="11">
        <f t="shared" si="1905"/>
        <v>13.799999999999999</v>
      </c>
      <c r="AA774" s="11">
        <f t="shared" si="1906"/>
        <v>0</v>
      </c>
      <c r="AB774" s="53">
        <f t="shared" si="1907"/>
        <v>0.2028350269358081</v>
      </c>
      <c r="AC774" s="61" t="s">
        <v>204</v>
      </c>
    </row>
    <row r="775" spans="1:46">
      <c r="A775" s="11">
        <v>775</v>
      </c>
      <c r="B775" s="69">
        <v>44598</v>
      </c>
      <c r="C775" s="70">
        <v>0.33333333333333331</v>
      </c>
      <c r="D775">
        <v>2.4</v>
      </c>
      <c r="E775">
        <v>13.2</v>
      </c>
      <c r="F775">
        <v>0</v>
      </c>
      <c r="G775">
        <v>2.6</v>
      </c>
      <c r="H775">
        <v>4.1000000000000002E-2</v>
      </c>
      <c r="I775">
        <v>4.5999999999999996</v>
      </c>
      <c r="J775" t="s">
        <v>161</v>
      </c>
      <c r="K775">
        <v>4.7</v>
      </c>
      <c r="L775" t="s">
        <v>161</v>
      </c>
      <c r="M775" s="70">
        <v>0.33202546296296293</v>
      </c>
      <c r="N775">
        <v>7.3</v>
      </c>
      <c r="O775" t="s">
        <v>161</v>
      </c>
      <c r="P775" s="70">
        <v>0.33126157407407408</v>
      </c>
      <c r="Q775">
        <v>3.5</v>
      </c>
      <c r="R775" t="s">
        <v>161</v>
      </c>
      <c r="S775">
        <v>1.1000000000000001</v>
      </c>
      <c r="T775">
        <v>50.8</v>
      </c>
      <c r="U775">
        <v>141</v>
      </c>
      <c r="V775">
        <v>87073</v>
      </c>
      <c r="W775">
        <v>145</v>
      </c>
      <c r="X775">
        <v>0.52200000000000002</v>
      </c>
      <c r="Y775">
        <v>18.39</v>
      </c>
      <c r="Z775" s="11">
        <f t="shared" si="1905"/>
        <v>24.6</v>
      </c>
      <c r="AA775" s="11">
        <f t="shared" si="1906"/>
        <v>0</v>
      </c>
      <c r="AB775" s="53">
        <f t="shared" si="1907"/>
        <v>0.20383118774574308</v>
      </c>
      <c r="AC775" s="61" t="s">
        <v>204</v>
      </c>
      <c r="AE775" s="11">
        <f t="shared" ref="AE775" si="2068">SUM(F775:F780)</f>
        <v>0</v>
      </c>
      <c r="AF775" s="11">
        <f t="shared" ref="AF775" si="2069">AVERAGE(AB775:AB780)</f>
        <v>0.20383118774574308</v>
      </c>
      <c r="AG775" s="11">
        <f t="shared" ref="AG775" si="2070">AVERAGE(G775:G780)</f>
        <v>2.9166666666666665</v>
      </c>
      <c r="AH775" s="11" t="e">
        <f t="shared" ref="AH775" si="2071">AVERAGE(AC775:AC780)</f>
        <v>#DIV/0!</v>
      </c>
      <c r="AI775" s="11">
        <f t="shared" ref="AI775" si="2072">AVERAGE(T775:T780)</f>
        <v>47.033333333333331</v>
      </c>
      <c r="AJ775" s="11">
        <f t="shared" ref="AJ775" si="2073">SUMIF(H775:H780,"&gt;0",H775:H780)</f>
        <v>0.34599999999999997</v>
      </c>
      <c r="AK775" s="17">
        <f t="shared" ref="AK775" si="2074">SUM(AA775:AA780)/60</f>
        <v>0</v>
      </c>
      <c r="AL775" s="17">
        <f t="shared" ref="AL775" si="2075">SUM(V775:V780)</f>
        <v>728395</v>
      </c>
      <c r="AM775" s="17">
        <f t="shared" ref="AM775" si="2076">AVERAGE(W775:W780)</f>
        <v>202.16666666666666</v>
      </c>
      <c r="AN775" s="11">
        <f t="shared" ref="AN775" si="2077">AVERAGE(I775:I780)</f>
        <v>4.4666666666666668</v>
      </c>
      <c r="AO775" s="11">
        <f t="shared" ref="AO775" si="2078">MAX(K775:K780)</f>
        <v>4.8</v>
      </c>
      <c r="AP775" s="13" t="str">
        <f t="shared" ref="AP775" ca="1" si="2079">INDIRECT(ADDRESS(MATCH(AO775,K775:K780,0)+A775-1,12))</f>
        <v>WSW</v>
      </c>
      <c r="AQ775" s="13">
        <f t="shared" ref="AQ775" ca="1" si="2080">INDIRECT(ADDRESS(MATCH(AO775,K775:K780,0)+A775-1,13))</f>
        <v>0.33811342592592591</v>
      </c>
      <c r="AR775" s="11">
        <f t="shared" ref="AR775" si="2081">MAX(N775:N780)</f>
        <v>9.6</v>
      </c>
      <c r="AS775" s="13" t="str">
        <f t="shared" ref="AS775" ca="1" si="2082">INDIRECT(ADDRESS(MATCH(AR775,N775:N780,0)+A775-1,15))</f>
        <v>WSW</v>
      </c>
      <c r="AT775" s="13">
        <f t="shared" ref="AT775" ca="1" si="2083">INDIRECT(ADDRESS(MATCH(AR775,N775:N780,0)+A775-1,16))</f>
        <v>0.35872685185185182</v>
      </c>
    </row>
    <row r="776" spans="1:46">
      <c r="A776" s="11">
        <v>776</v>
      </c>
      <c r="B776" s="69">
        <v>44598</v>
      </c>
      <c r="C776" s="70">
        <v>0.34027777777777773</v>
      </c>
      <c r="D776">
        <v>2.5</v>
      </c>
      <c r="E776">
        <v>13.3</v>
      </c>
      <c r="F776">
        <v>0</v>
      </c>
      <c r="G776">
        <v>2.8</v>
      </c>
      <c r="H776">
        <v>4.9000000000000002E-2</v>
      </c>
      <c r="I776">
        <v>4.5999999999999996</v>
      </c>
      <c r="J776" t="s">
        <v>161</v>
      </c>
      <c r="K776">
        <v>4.8</v>
      </c>
      <c r="L776" t="s">
        <v>161</v>
      </c>
      <c r="M776" s="70">
        <v>0.33811342592592591</v>
      </c>
      <c r="N776">
        <v>7.7</v>
      </c>
      <c r="O776" t="s">
        <v>161</v>
      </c>
      <c r="P776" s="70">
        <v>0.33711805555555557</v>
      </c>
      <c r="Q776">
        <v>2.9</v>
      </c>
      <c r="R776" t="s">
        <v>160</v>
      </c>
      <c r="S776">
        <v>1.1000000000000001</v>
      </c>
      <c r="T776">
        <v>49.5</v>
      </c>
      <c r="U776">
        <v>165</v>
      </c>
      <c r="V776">
        <v>104871</v>
      </c>
      <c r="W776">
        <v>175</v>
      </c>
      <c r="X776">
        <v>0.52200000000000002</v>
      </c>
      <c r="Y776">
        <v>18.41</v>
      </c>
      <c r="Z776" s="11">
        <f t="shared" ref="Z776:Z839" si="2084">H776*3.6/(60)*10*10^3</f>
        <v>29.4</v>
      </c>
      <c r="AA776" s="11">
        <f t="shared" ref="AA776:AA839" si="2085">IF(Z776&gt;120,10,0)</f>
        <v>0</v>
      </c>
      <c r="AB776" s="53">
        <f t="shared" ref="AB776:AB839" si="2086">-0.071+0.735*X776+0.75*X776^2-8.759*X776^3+21.838*X776^4-21.998*X776^5+8.097*X776^6</f>
        <v>0.20383118774574308</v>
      </c>
      <c r="AC776" s="61" t="s">
        <v>204</v>
      </c>
    </row>
    <row r="777" spans="1:46">
      <c r="A777" s="11">
        <v>777</v>
      </c>
      <c r="B777" s="69">
        <v>44598</v>
      </c>
      <c r="C777" s="70">
        <v>0.34722222222222227</v>
      </c>
      <c r="D777">
        <v>2.6</v>
      </c>
      <c r="E777">
        <v>13.5</v>
      </c>
      <c r="F777">
        <v>0</v>
      </c>
      <c r="G777">
        <v>2.8</v>
      </c>
      <c r="H777">
        <v>4.1000000000000002E-2</v>
      </c>
      <c r="I777">
        <v>4.8</v>
      </c>
      <c r="J777" t="s">
        <v>154</v>
      </c>
      <c r="K777">
        <v>4.8</v>
      </c>
      <c r="L777" t="s">
        <v>154</v>
      </c>
      <c r="M777" s="70">
        <v>0.34722222222222227</v>
      </c>
      <c r="N777">
        <v>7.8</v>
      </c>
      <c r="O777" t="s">
        <v>161</v>
      </c>
      <c r="P777" s="70">
        <v>0.3435185185185185</v>
      </c>
      <c r="Q777">
        <v>3.4</v>
      </c>
      <c r="R777" t="s">
        <v>158</v>
      </c>
      <c r="S777">
        <v>1</v>
      </c>
      <c r="T777">
        <v>44.3</v>
      </c>
      <c r="U777">
        <v>169</v>
      </c>
      <c r="V777">
        <v>93793</v>
      </c>
      <c r="W777">
        <v>156</v>
      </c>
      <c r="X777">
        <v>0.52200000000000002</v>
      </c>
      <c r="Y777">
        <v>18.38</v>
      </c>
      <c r="Z777" s="11">
        <f t="shared" si="2084"/>
        <v>24.6</v>
      </c>
      <c r="AA777" s="11">
        <f t="shared" si="2085"/>
        <v>0</v>
      </c>
      <c r="AB777" s="53">
        <f t="shared" si="2086"/>
        <v>0.20383118774574308</v>
      </c>
      <c r="AC777" s="61" t="s">
        <v>204</v>
      </c>
    </row>
    <row r="778" spans="1:46">
      <c r="A778" s="11">
        <v>778</v>
      </c>
      <c r="B778" s="69">
        <v>44598</v>
      </c>
      <c r="C778" s="70">
        <v>0.35416666666666669</v>
      </c>
      <c r="D778">
        <v>2.7</v>
      </c>
      <c r="E778">
        <v>13.6</v>
      </c>
      <c r="F778">
        <v>0</v>
      </c>
      <c r="G778">
        <v>2.9</v>
      </c>
      <c r="H778">
        <v>0.06</v>
      </c>
      <c r="I778">
        <v>4.5</v>
      </c>
      <c r="J778" t="s">
        <v>154</v>
      </c>
      <c r="K778">
        <v>4.8</v>
      </c>
      <c r="L778" t="s">
        <v>154</v>
      </c>
      <c r="M778" s="70">
        <v>0.3472337962962963</v>
      </c>
      <c r="N778">
        <v>7.4</v>
      </c>
      <c r="O778" t="s">
        <v>154</v>
      </c>
      <c r="P778" s="70">
        <v>0.35092592592592592</v>
      </c>
      <c r="Q778">
        <v>4.4000000000000004</v>
      </c>
      <c r="R778" t="s">
        <v>154</v>
      </c>
      <c r="S778">
        <v>1.1000000000000001</v>
      </c>
      <c r="T778">
        <v>45.1</v>
      </c>
      <c r="U778">
        <v>169</v>
      </c>
      <c r="V778">
        <v>123266</v>
      </c>
      <c r="W778">
        <v>205</v>
      </c>
      <c r="X778">
        <v>0.52200000000000002</v>
      </c>
      <c r="Y778">
        <v>18.34</v>
      </c>
      <c r="Z778" s="11">
        <f t="shared" si="2084"/>
        <v>36</v>
      </c>
      <c r="AA778" s="11">
        <f t="shared" si="2085"/>
        <v>0</v>
      </c>
      <c r="AB778" s="53">
        <f t="shared" si="2086"/>
        <v>0.20383118774574308</v>
      </c>
      <c r="AC778" s="61" t="s">
        <v>204</v>
      </c>
    </row>
    <row r="779" spans="1:46">
      <c r="A779" s="11">
        <v>779</v>
      </c>
      <c r="B779" s="69">
        <v>44598</v>
      </c>
      <c r="C779" s="70">
        <v>0.3611111111111111</v>
      </c>
      <c r="D779">
        <v>2.8</v>
      </c>
      <c r="E779">
        <v>13.6</v>
      </c>
      <c r="F779">
        <v>0</v>
      </c>
      <c r="G779">
        <v>2.9</v>
      </c>
      <c r="H779">
        <v>5.0999999999999997E-2</v>
      </c>
      <c r="I779">
        <v>4.5</v>
      </c>
      <c r="J779" t="s">
        <v>154</v>
      </c>
      <c r="K779">
        <v>4.5999999999999996</v>
      </c>
      <c r="L779" t="s">
        <v>154</v>
      </c>
      <c r="M779" s="70">
        <v>0.35776620370370371</v>
      </c>
      <c r="N779">
        <v>9.6</v>
      </c>
      <c r="O779" t="s">
        <v>161</v>
      </c>
      <c r="P779" s="70">
        <v>0.35872685185185182</v>
      </c>
      <c r="Q779">
        <v>5.4</v>
      </c>
      <c r="R779" t="s">
        <v>158</v>
      </c>
      <c r="S779">
        <v>1.4</v>
      </c>
      <c r="T779">
        <v>44.6</v>
      </c>
      <c r="U779">
        <v>223</v>
      </c>
      <c r="V779">
        <v>113606</v>
      </c>
      <c r="W779">
        <v>189</v>
      </c>
      <c r="X779">
        <v>0.52200000000000002</v>
      </c>
      <c r="Y779">
        <v>18.38</v>
      </c>
      <c r="Z779" s="11">
        <f t="shared" si="2084"/>
        <v>30.599999999999998</v>
      </c>
      <c r="AA779" s="11">
        <f t="shared" si="2085"/>
        <v>0</v>
      </c>
      <c r="AB779" s="53">
        <f t="shared" si="2086"/>
        <v>0.20383118774574308</v>
      </c>
      <c r="AC779" s="61" t="s">
        <v>204</v>
      </c>
    </row>
    <row r="780" spans="1:46">
      <c r="A780" s="11">
        <v>780</v>
      </c>
      <c r="B780" s="69">
        <v>44598</v>
      </c>
      <c r="C780" s="70">
        <v>0.36805555555555558</v>
      </c>
      <c r="D780">
        <v>2.9</v>
      </c>
      <c r="E780">
        <v>13.9</v>
      </c>
      <c r="F780">
        <v>0</v>
      </c>
      <c r="G780">
        <v>3.5</v>
      </c>
      <c r="H780">
        <v>0.104</v>
      </c>
      <c r="I780">
        <v>3.8</v>
      </c>
      <c r="J780" t="s">
        <v>154</v>
      </c>
      <c r="K780">
        <v>4.5999999999999996</v>
      </c>
      <c r="L780" t="s">
        <v>154</v>
      </c>
      <c r="M780" s="70">
        <v>0.36152777777777773</v>
      </c>
      <c r="N780">
        <v>8.1</v>
      </c>
      <c r="O780" t="s">
        <v>154</v>
      </c>
      <c r="P780" s="70">
        <v>0.36789351851851854</v>
      </c>
      <c r="Q780">
        <v>5.2</v>
      </c>
      <c r="R780" t="s">
        <v>154</v>
      </c>
      <c r="S780">
        <v>1.3</v>
      </c>
      <c r="T780">
        <v>47.9</v>
      </c>
      <c r="U780">
        <v>259</v>
      </c>
      <c r="V780">
        <v>205786</v>
      </c>
      <c r="W780">
        <v>343</v>
      </c>
      <c r="X780">
        <v>0.52200000000000002</v>
      </c>
      <c r="Y780">
        <v>18.29</v>
      </c>
      <c r="Z780" s="11">
        <f t="shared" si="2084"/>
        <v>62.4</v>
      </c>
      <c r="AA780" s="11">
        <f t="shared" si="2085"/>
        <v>0</v>
      </c>
      <c r="AB780" s="53">
        <f t="shared" si="2086"/>
        <v>0.20383118774574308</v>
      </c>
      <c r="AC780" s="61" t="s">
        <v>204</v>
      </c>
    </row>
    <row r="781" spans="1:46">
      <c r="A781" s="11">
        <v>781</v>
      </c>
      <c r="B781" s="69">
        <v>44598</v>
      </c>
      <c r="C781" s="70">
        <v>0.375</v>
      </c>
      <c r="D781">
        <v>3.1</v>
      </c>
      <c r="E781">
        <v>13.9</v>
      </c>
      <c r="F781">
        <v>0</v>
      </c>
      <c r="G781">
        <v>3.4</v>
      </c>
      <c r="H781">
        <v>7.4999999999999997E-2</v>
      </c>
      <c r="I781">
        <v>4.8</v>
      </c>
      <c r="J781" t="s">
        <v>161</v>
      </c>
      <c r="K781">
        <v>4.8</v>
      </c>
      <c r="L781" t="s">
        <v>161</v>
      </c>
      <c r="M781" s="70">
        <v>0.37481481481481477</v>
      </c>
      <c r="N781">
        <v>8.6</v>
      </c>
      <c r="O781" t="s">
        <v>161</v>
      </c>
      <c r="P781" s="70">
        <v>0.37466435185185182</v>
      </c>
      <c r="Q781">
        <v>4.9000000000000004</v>
      </c>
      <c r="R781" t="s">
        <v>161</v>
      </c>
      <c r="S781">
        <v>1.3</v>
      </c>
      <c r="T781">
        <v>44.1</v>
      </c>
      <c r="U781">
        <v>246</v>
      </c>
      <c r="V781">
        <v>159747</v>
      </c>
      <c r="W781">
        <v>266</v>
      </c>
      <c r="X781">
        <v>0.52200000000000002</v>
      </c>
      <c r="Y781">
        <v>18.350000000000001</v>
      </c>
      <c r="Z781" s="11">
        <f t="shared" si="2084"/>
        <v>45.000000000000007</v>
      </c>
      <c r="AA781" s="11">
        <f t="shared" si="2085"/>
        <v>0</v>
      </c>
      <c r="AB781" s="53">
        <f t="shared" si="2086"/>
        <v>0.20383118774574308</v>
      </c>
      <c r="AC781" s="61" t="s">
        <v>204</v>
      </c>
      <c r="AE781" s="11">
        <f t="shared" ref="AE781" si="2087">SUM(F781:F786)</f>
        <v>0</v>
      </c>
      <c r="AF781" s="11">
        <f t="shared" ref="AF781" si="2088">AVERAGE(AB781:AB786)</f>
        <v>0.20383118774574308</v>
      </c>
      <c r="AG781" s="11">
        <f t="shared" ref="AG781" si="2089">AVERAGE(G781:G786)</f>
        <v>3.8166666666666664</v>
      </c>
      <c r="AH781" s="11" t="e">
        <f t="shared" ref="AH781" si="2090">AVERAGE(AC781:AC786)</f>
        <v>#DIV/0!</v>
      </c>
      <c r="AI781" s="11">
        <f t="shared" ref="AI781" si="2091">AVERAGE(T781:T786)</f>
        <v>43.633333333333333</v>
      </c>
      <c r="AJ781" s="11">
        <f t="shared" ref="AJ781" si="2092">SUMIF(H781:H786,"&gt;0",H781:H786)</f>
        <v>0.83200000000000007</v>
      </c>
      <c r="AK781" s="17">
        <f t="shared" ref="AK781" si="2093">SUM(AA781:AA786)/60</f>
        <v>0</v>
      </c>
      <c r="AL781" s="17">
        <f t="shared" ref="AL781" si="2094">SUM(V781:V786)</f>
        <v>1662714</v>
      </c>
      <c r="AM781" s="17">
        <f t="shared" ref="AM781" si="2095">AVERAGE(W781:W786)</f>
        <v>461.83333333333331</v>
      </c>
      <c r="AN781" s="11">
        <f t="shared" ref="AN781" si="2096">AVERAGE(I781:I786)</f>
        <v>4.45</v>
      </c>
      <c r="AO781" s="11">
        <f t="shared" ref="AO781" si="2097">MAX(K781:K786)</f>
        <v>5.6</v>
      </c>
      <c r="AP781" s="13" t="str">
        <f t="shared" ref="AP781" ca="1" si="2098">INDIRECT(ADDRESS(MATCH(AO781,K781:K786,0)+A781-1,12))</f>
        <v>W</v>
      </c>
      <c r="AQ781" s="13">
        <f t="shared" ref="AQ781" ca="1" si="2099">INDIRECT(ADDRESS(MATCH(AO781,K781:K786,0)+A781-1,13))</f>
        <v>0.38013888888888886</v>
      </c>
      <c r="AR781" s="11">
        <f t="shared" ref="AR781" si="2100">MAX(N781:N786)</f>
        <v>9</v>
      </c>
      <c r="AS781" s="13" t="str">
        <f t="shared" ref="AS781" ca="1" si="2101">INDIRECT(ADDRESS(MATCH(AR781,N781:N786,0)+A781-1,15))</f>
        <v>WSW</v>
      </c>
      <c r="AT781" s="13">
        <f t="shared" ref="AT781" ca="1" si="2102">INDIRECT(ADDRESS(MATCH(AR781,N781:N786,0)+A781-1,16))</f>
        <v>0.37627314814814811</v>
      </c>
    </row>
    <row r="782" spans="1:46">
      <c r="A782" s="11">
        <v>782</v>
      </c>
      <c r="B782" s="69">
        <v>44598</v>
      </c>
      <c r="C782" s="70">
        <v>0.38194444444444442</v>
      </c>
      <c r="D782">
        <v>3.3</v>
      </c>
      <c r="E782">
        <v>14.8</v>
      </c>
      <c r="F782">
        <v>0</v>
      </c>
      <c r="G782">
        <v>3.3</v>
      </c>
      <c r="H782">
        <v>0.107</v>
      </c>
      <c r="I782">
        <v>5</v>
      </c>
      <c r="J782" t="s">
        <v>154</v>
      </c>
      <c r="K782">
        <v>5.6</v>
      </c>
      <c r="L782" t="s">
        <v>154</v>
      </c>
      <c r="M782" s="70">
        <v>0.38013888888888886</v>
      </c>
      <c r="N782">
        <v>9</v>
      </c>
      <c r="O782" t="s">
        <v>161</v>
      </c>
      <c r="P782" s="70">
        <v>0.37627314814814811</v>
      </c>
      <c r="Q782">
        <v>3</v>
      </c>
      <c r="R782" t="s">
        <v>154</v>
      </c>
      <c r="S782">
        <v>1.5</v>
      </c>
      <c r="T782">
        <v>45.9</v>
      </c>
      <c r="U782">
        <v>573</v>
      </c>
      <c r="V782">
        <v>217640</v>
      </c>
      <c r="W782">
        <v>363</v>
      </c>
      <c r="X782">
        <v>0.52200000000000002</v>
      </c>
      <c r="Y782">
        <v>18.440000000000001</v>
      </c>
      <c r="Z782" s="11">
        <f t="shared" si="2084"/>
        <v>64.199999999999989</v>
      </c>
      <c r="AA782" s="11">
        <f t="shared" si="2085"/>
        <v>0</v>
      </c>
      <c r="AB782" s="53">
        <f t="shared" si="2086"/>
        <v>0.20383118774574308</v>
      </c>
      <c r="AC782" s="61" t="s">
        <v>204</v>
      </c>
    </row>
    <row r="783" spans="1:46">
      <c r="A783" s="11">
        <v>783</v>
      </c>
      <c r="B783" s="69">
        <v>44598</v>
      </c>
      <c r="C783" s="70">
        <v>0.3888888888888889</v>
      </c>
      <c r="D783">
        <v>3.5</v>
      </c>
      <c r="E783">
        <v>14.8</v>
      </c>
      <c r="F783">
        <v>0</v>
      </c>
      <c r="G783">
        <v>3.7</v>
      </c>
      <c r="H783">
        <v>0.14199999999999999</v>
      </c>
      <c r="I783">
        <v>4.5</v>
      </c>
      <c r="J783" t="s">
        <v>154</v>
      </c>
      <c r="K783">
        <v>5</v>
      </c>
      <c r="L783" t="s">
        <v>154</v>
      </c>
      <c r="M783" s="70">
        <v>0.38195601851851851</v>
      </c>
      <c r="N783">
        <v>8.1</v>
      </c>
      <c r="O783" t="s">
        <v>154</v>
      </c>
      <c r="P783" s="70">
        <v>0.38270833333333337</v>
      </c>
      <c r="Q783">
        <v>1.7</v>
      </c>
      <c r="R783" t="s">
        <v>156</v>
      </c>
      <c r="S783">
        <v>1.2</v>
      </c>
      <c r="T783">
        <v>44.8</v>
      </c>
      <c r="U783">
        <v>374</v>
      </c>
      <c r="V783">
        <v>289344</v>
      </c>
      <c r="W783">
        <v>482</v>
      </c>
      <c r="X783">
        <v>0.52200000000000002</v>
      </c>
      <c r="Y783">
        <v>18.37</v>
      </c>
      <c r="Z783" s="11">
        <f t="shared" si="2084"/>
        <v>85.2</v>
      </c>
      <c r="AA783" s="11">
        <f t="shared" si="2085"/>
        <v>0</v>
      </c>
      <c r="AB783" s="53">
        <f t="shared" si="2086"/>
        <v>0.20383118774574308</v>
      </c>
      <c r="AC783" s="61" t="s">
        <v>204</v>
      </c>
    </row>
    <row r="784" spans="1:46">
      <c r="A784" s="11">
        <v>784</v>
      </c>
      <c r="B784" s="69">
        <v>44598</v>
      </c>
      <c r="C784" s="70">
        <v>0.39583333333333331</v>
      </c>
      <c r="D784">
        <v>3.8</v>
      </c>
      <c r="E784">
        <v>14.8</v>
      </c>
      <c r="F784">
        <v>0</v>
      </c>
      <c r="G784">
        <v>3.9</v>
      </c>
      <c r="H784">
        <v>0.14499999999999999</v>
      </c>
      <c r="I784">
        <v>4.3</v>
      </c>
      <c r="J784" t="s">
        <v>161</v>
      </c>
      <c r="K784">
        <v>4.5</v>
      </c>
      <c r="L784" t="s">
        <v>154</v>
      </c>
      <c r="M784" s="70">
        <v>0.38935185185185189</v>
      </c>
      <c r="N784">
        <v>7.5</v>
      </c>
      <c r="O784" t="s">
        <v>161</v>
      </c>
      <c r="P784" s="70">
        <v>0.39190972222222226</v>
      </c>
      <c r="Q784">
        <v>4.9000000000000004</v>
      </c>
      <c r="R784" t="s">
        <v>154</v>
      </c>
      <c r="S784">
        <v>1.1000000000000001</v>
      </c>
      <c r="T784">
        <v>43.3</v>
      </c>
      <c r="U784">
        <v>379</v>
      </c>
      <c r="V784">
        <v>292041</v>
      </c>
      <c r="W784">
        <v>487</v>
      </c>
      <c r="X784">
        <v>0.52200000000000002</v>
      </c>
      <c r="Y784">
        <v>18.36</v>
      </c>
      <c r="Z784" s="11">
        <f t="shared" si="2084"/>
        <v>87.000000000000014</v>
      </c>
      <c r="AA784" s="11">
        <f t="shared" si="2085"/>
        <v>0</v>
      </c>
      <c r="AB784" s="53">
        <f t="shared" si="2086"/>
        <v>0.20383118774574308</v>
      </c>
      <c r="AC784" s="61" t="s">
        <v>204</v>
      </c>
    </row>
    <row r="785" spans="1:46">
      <c r="A785" s="11">
        <v>785</v>
      </c>
      <c r="B785" s="69">
        <v>44598</v>
      </c>
      <c r="C785" s="70">
        <v>0.40277777777777773</v>
      </c>
      <c r="D785">
        <v>4.0999999999999996</v>
      </c>
      <c r="E785">
        <v>14.8</v>
      </c>
      <c r="F785">
        <v>0</v>
      </c>
      <c r="G785">
        <v>4.0999999999999996</v>
      </c>
      <c r="H785">
        <v>0.16900000000000001</v>
      </c>
      <c r="I785">
        <v>4.2</v>
      </c>
      <c r="J785" t="s">
        <v>154</v>
      </c>
      <c r="K785">
        <v>4.4000000000000004</v>
      </c>
      <c r="L785" t="s">
        <v>161</v>
      </c>
      <c r="M785" s="70">
        <v>0.40114583333333331</v>
      </c>
      <c r="N785">
        <v>6.7</v>
      </c>
      <c r="O785" t="s">
        <v>161</v>
      </c>
      <c r="P785" s="70">
        <v>0.4004861111111111</v>
      </c>
      <c r="Q785">
        <v>4.0999999999999996</v>
      </c>
      <c r="R785" t="s">
        <v>154</v>
      </c>
      <c r="S785">
        <v>0.9</v>
      </c>
      <c r="T785">
        <v>43.2</v>
      </c>
      <c r="U785">
        <v>585</v>
      </c>
      <c r="V785">
        <v>322989</v>
      </c>
      <c r="W785">
        <v>538</v>
      </c>
      <c r="X785">
        <v>0.52200000000000002</v>
      </c>
      <c r="Y785">
        <v>18.37</v>
      </c>
      <c r="Z785" s="11">
        <f t="shared" si="2084"/>
        <v>101.40000000000002</v>
      </c>
      <c r="AA785" s="11">
        <f t="shared" si="2085"/>
        <v>0</v>
      </c>
      <c r="AB785" s="53">
        <f t="shared" si="2086"/>
        <v>0.20383118774574308</v>
      </c>
      <c r="AC785" s="61" t="s">
        <v>204</v>
      </c>
    </row>
    <row r="786" spans="1:46">
      <c r="A786" s="11">
        <v>786</v>
      </c>
      <c r="B786" s="69">
        <v>44598</v>
      </c>
      <c r="C786" s="70">
        <v>0.40972222222222227</v>
      </c>
      <c r="D786">
        <v>4.4000000000000004</v>
      </c>
      <c r="E786">
        <v>14.8</v>
      </c>
      <c r="F786">
        <v>0</v>
      </c>
      <c r="G786">
        <v>4.5</v>
      </c>
      <c r="H786">
        <v>0.19400000000000001</v>
      </c>
      <c r="I786">
        <v>3.9</v>
      </c>
      <c r="J786" t="s">
        <v>161</v>
      </c>
      <c r="K786">
        <v>4.3</v>
      </c>
      <c r="L786" t="s">
        <v>154</v>
      </c>
      <c r="M786" s="70">
        <v>0.40408564814814812</v>
      </c>
      <c r="N786">
        <v>6.7</v>
      </c>
      <c r="O786" t="s">
        <v>161</v>
      </c>
      <c r="P786" s="70">
        <v>0.40804398148148152</v>
      </c>
      <c r="Q786">
        <v>4.5999999999999996</v>
      </c>
      <c r="R786" t="s">
        <v>161</v>
      </c>
      <c r="S786">
        <v>1.2</v>
      </c>
      <c r="T786">
        <v>40.5</v>
      </c>
      <c r="U786">
        <v>499</v>
      </c>
      <c r="V786">
        <v>380953</v>
      </c>
      <c r="W786">
        <v>635</v>
      </c>
      <c r="X786">
        <v>0.52200000000000002</v>
      </c>
      <c r="Y786">
        <v>18.36</v>
      </c>
      <c r="Z786" s="11">
        <f t="shared" si="2084"/>
        <v>116.4</v>
      </c>
      <c r="AA786" s="11">
        <f t="shared" si="2085"/>
        <v>0</v>
      </c>
      <c r="AB786" s="53">
        <f t="shared" si="2086"/>
        <v>0.20383118774574308</v>
      </c>
      <c r="AC786" s="61" t="s">
        <v>204</v>
      </c>
    </row>
    <row r="787" spans="1:46">
      <c r="A787" s="11">
        <v>787</v>
      </c>
      <c r="B787" s="69">
        <v>44598</v>
      </c>
      <c r="C787" s="70">
        <v>0.41666666666666669</v>
      </c>
      <c r="D787">
        <v>4.8</v>
      </c>
      <c r="E787">
        <v>14.7</v>
      </c>
      <c r="F787">
        <v>0</v>
      </c>
      <c r="G787">
        <v>4.4000000000000004</v>
      </c>
      <c r="H787">
        <v>0.16700000000000001</v>
      </c>
      <c r="I787">
        <v>3.9</v>
      </c>
      <c r="J787" t="s">
        <v>161</v>
      </c>
      <c r="K787">
        <v>4</v>
      </c>
      <c r="L787" t="s">
        <v>161</v>
      </c>
      <c r="M787" s="70">
        <v>0.4145949074074074</v>
      </c>
      <c r="N787">
        <v>7.9</v>
      </c>
      <c r="O787" t="s">
        <v>160</v>
      </c>
      <c r="P787" s="70">
        <v>0.41394675925925922</v>
      </c>
      <c r="Q787">
        <v>3.3</v>
      </c>
      <c r="R787" t="s">
        <v>161</v>
      </c>
      <c r="S787">
        <v>1.2</v>
      </c>
      <c r="T787">
        <v>43.8</v>
      </c>
      <c r="U787">
        <v>383</v>
      </c>
      <c r="V787">
        <v>338744</v>
      </c>
      <c r="W787">
        <v>565</v>
      </c>
      <c r="X787">
        <v>0.52200000000000002</v>
      </c>
      <c r="Y787">
        <v>18.39</v>
      </c>
      <c r="Z787" s="11">
        <f t="shared" si="2084"/>
        <v>100.20000000000002</v>
      </c>
      <c r="AA787" s="11">
        <f t="shared" si="2085"/>
        <v>0</v>
      </c>
      <c r="AB787" s="53">
        <f t="shared" si="2086"/>
        <v>0.20383118774574308</v>
      </c>
      <c r="AC787" s="61" t="s">
        <v>204</v>
      </c>
      <c r="AE787" s="11">
        <f t="shared" ref="AE787" si="2103">SUM(F787:F792)</f>
        <v>0</v>
      </c>
      <c r="AF787" s="11">
        <f t="shared" ref="AF787" si="2104">AVERAGE(AB787:AB792)</f>
        <v>0.20341573312198932</v>
      </c>
      <c r="AG787" s="11">
        <f t="shared" ref="AG787" si="2105">AVERAGE(G787:G792)</f>
        <v>4.55</v>
      </c>
      <c r="AH787" s="11" t="e">
        <f t="shared" ref="AH787" si="2106">AVERAGE(AC787:AC792)</f>
        <v>#DIV/0!</v>
      </c>
      <c r="AI787" s="11">
        <f t="shared" ref="AI787" si="2107">AVERAGE(T787:T792)</f>
        <v>44</v>
      </c>
      <c r="AJ787" s="11">
        <f t="shared" ref="AJ787" si="2108">SUMIF(H787:H792,"&gt;0",H787:H792)</f>
        <v>1.2789999999999999</v>
      </c>
      <c r="AK787" s="17">
        <f t="shared" ref="AK787" si="2109">SUM(AA787:AA792)/60</f>
        <v>0.5</v>
      </c>
      <c r="AL787" s="17">
        <f t="shared" ref="AL787" si="2110">SUM(V787:V792)</f>
        <v>2530421</v>
      </c>
      <c r="AM787" s="17">
        <f t="shared" ref="AM787" si="2111">AVERAGE(W787:W792)</f>
        <v>702.83333333333337</v>
      </c>
      <c r="AN787" s="11">
        <f t="shared" ref="AN787" si="2112">AVERAGE(I787:I792)</f>
        <v>4.6166666666666671</v>
      </c>
      <c r="AO787" s="11">
        <f t="shared" ref="AO787" si="2113">MAX(K787:K792)</f>
        <v>5.3</v>
      </c>
      <c r="AP787" s="13" t="str">
        <f t="shared" ref="AP787" ca="1" si="2114">INDIRECT(ADDRESS(MATCH(AO787,K787:K792,0)+A787-1,12))</f>
        <v>WSW</v>
      </c>
      <c r="AQ787" s="13">
        <f t="shared" ref="AQ787" ca="1" si="2115">INDIRECT(ADDRESS(MATCH(AO787,K787:K792,0)+A787-1,13))</f>
        <v>0.44773148148148145</v>
      </c>
      <c r="AR787" s="11">
        <f t="shared" ref="AR787" si="2116">MAX(N787:N792)</f>
        <v>8.8000000000000007</v>
      </c>
      <c r="AS787" s="13" t="str">
        <f t="shared" ref="AS787" ca="1" si="2117">INDIRECT(ADDRESS(MATCH(AR787,N787:N792,0)+A787-1,15))</f>
        <v>WSW</v>
      </c>
      <c r="AT787" s="13">
        <f t="shared" ref="AT787" ca="1" si="2118">INDIRECT(ADDRESS(MATCH(AR787,N787:N792,0)+A787-1,16))</f>
        <v>0.42849537037037039</v>
      </c>
    </row>
    <row r="788" spans="1:46">
      <c r="A788" s="11">
        <v>788</v>
      </c>
      <c r="B788" s="69">
        <v>44598</v>
      </c>
      <c r="C788" s="70">
        <v>0.4236111111111111</v>
      </c>
      <c r="D788">
        <v>5</v>
      </c>
      <c r="E788">
        <v>14.8</v>
      </c>
      <c r="F788">
        <v>0</v>
      </c>
      <c r="G788">
        <v>4.2</v>
      </c>
      <c r="H788">
        <v>0.151</v>
      </c>
      <c r="I788">
        <v>4.5999999999999996</v>
      </c>
      <c r="J788" t="s">
        <v>154</v>
      </c>
      <c r="K788">
        <v>4.8</v>
      </c>
      <c r="L788" t="s">
        <v>154</v>
      </c>
      <c r="M788" s="70">
        <v>0.42081018518518515</v>
      </c>
      <c r="N788">
        <v>7.3</v>
      </c>
      <c r="O788" t="s">
        <v>154</v>
      </c>
      <c r="P788" s="70">
        <v>0.41753472222222227</v>
      </c>
      <c r="Q788">
        <v>5.3</v>
      </c>
      <c r="R788" t="s">
        <v>161</v>
      </c>
      <c r="S788">
        <v>1.2</v>
      </c>
      <c r="T788">
        <v>44.7</v>
      </c>
      <c r="U788">
        <v>388</v>
      </c>
      <c r="V788">
        <v>302733</v>
      </c>
      <c r="W788">
        <v>505</v>
      </c>
      <c r="X788">
        <v>0.52100000000000002</v>
      </c>
      <c r="Y788">
        <v>18.329999999999998</v>
      </c>
      <c r="Z788" s="11">
        <f t="shared" si="2084"/>
        <v>90.6</v>
      </c>
      <c r="AA788" s="11">
        <f t="shared" si="2085"/>
        <v>0</v>
      </c>
      <c r="AB788" s="53">
        <f t="shared" si="2086"/>
        <v>0.20333264219723857</v>
      </c>
      <c r="AC788" s="61" t="s">
        <v>204</v>
      </c>
    </row>
    <row r="789" spans="1:46">
      <c r="A789" s="11">
        <v>789</v>
      </c>
      <c r="B789" s="69">
        <v>44598</v>
      </c>
      <c r="C789" s="70">
        <v>0.43055555555555558</v>
      </c>
      <c r="D789">
        <v>5.2</v>
      </c>
      <c r="E789">
        <v>14.7</v>
      </c>
      <c r="F789">
        <v>0</v>
      </c>
      <c r="G789">
        <v>4.5999999999999996</v>
      </c>
      <c r="H789">
        <v>0.26300000000000001</v>
      </c>
      <c r="I789">
        <v>4.9000000000000004</v>
      </c>
      <c r="J789" t="s">
        <v>161</v>
      </c>
      <c r="K789">
        <v>5</v>
      </c>
      <c r="L789" t="s">
        <v>161</v>
      </c>
      <c r="M789" s="70">
        <v>0.43</v>
      </c>
      <c r="N789">
        <v>8.8000000000000007</v>
      </c>
      <c r="O789" t="s">
        <v>161</v>
      </c>
      <c r="P789" s="70">
        <v>0.42849537037037039</v>
      </c>
      <c r="Q789">
        <v>4.2</v>
      </c>
      <c r="R789" t="s">
        <v>161</v>
      </c>
      <c r="S789">
        <v>1.2</v>
      </c>
      <c r="T789">
        <v>44.2</v>
      </c>
      <c r="U789">
        <v>579</v>
      </c>
      <c r="V789">
        <v>506636</v>
      </c>
      <c r="W789">
        <v>844</v>
      </c>
      <c r="X789">
        <v>0.52100000000000002</v>
      </c>
      <c r="Y789">
        <v>18.37</v>
      </c>
      <c r="Z789" s="11">
        <f t="shared" si="2084"/>
        <v>157.80000000000001</v>
      </c>
      <c r="AA789" s="11">
        <f t="shared" si="2085"/>
        <v>10</v>
      </c>
      <c r="AB789" s="53">
        <f t="shared" si="2086"/>
        <v>0.20333264219723857</v>
      </c>
      <c r="AC789" s="61" t="s">
        <v>204</v>
      </c>
    </row>
    <row r="790" spans="1:46">
      <c r="A790" s="11">
        <v>790</v>
      </c>
      <c r="B790" s="69">
        <v>44598</v>
      </c>
      <c r="C790" s="70">
        <v>0.4375</v>
      </c>
      <c r="D790">
        <v>5.5</v>
      </c>
      <c r="E790">
        <v>14.7</v>
      </c>
      <c r="F790">
        <v>0</v>
      </c>
      <c r="G790">
        <v>4.7</v>
      </c>
      <c r="H790">
        <v>0.189</v>
      </c>
      <c r="I790">
        <v>4.5999999999999996</v>
      </c>
      <c r="J790" t="s">
        <v>161</v>
      </c>
      <c r="K790">
        <v>5.0999999999999996</v>
      </c>
      <c r="L790" t="s">
        <v>161</v>
      </c>
      <c r="M790" s="70">
        <v>0.43262731481481481</v>
      </c>
      <c r="N790">
        <v>7.9</v>
      </c>
      <c r="O790" t="s">
        <v>161</v>
      </c>
      <c r="P790" s="70">
        <v>0.43091435185185184</v>
      </c>
      <c r="Q790">
        <v>4.5</v>
      </c>
      <c r="R790" t="s">
        <v>161</v>
      </c>
      <c r="S790">
        <v>1.2</v>
      </c>
      <c r="T790">
        <v>44.2</v>
      </c>
      <c r="U790">
        <v>590</v>
      </c>
      <c r="V790">
        <v>379963</v>
      </c>
      <c r="W790">
        <v>633</v>
      </c>
      <c r="X790">
        <v>0.52100000000000002</v>
      </c>
      <c r="Y790">
        <v>18.350000000000001</v>
      </c>
      <c r="Z790" s="11">
        <f t="shared" si="2084"/>
        <v>113.4</v>
      </c>
      <c r="AA790" s="11">
        <f t="shared" si="2085"/>
        <v>0</v>
      </c>
      <c r="AB790" s="53">
        <f t="shared" si="2086"/>
        <v>0.20333264219723857</v>
      </c>
      <c r="AC790" s="61" t="s">
        <v>204</v>
      </c>
    </row>
    <row r="791" spans="1:46">
      <c r="A791" s="11">
        <v>791</v>
      </c>
      <c r="B791" s="69">
        <v>44598</v>
      </c>
      <c r="C791" s="70">
        <v>0.44444444444444442</v>
      </c>
      <c r="D791">
        <v>5.7</v>
      </c>
      <c r="E791">
        <v>14.7</v>
      </c>
      <c r="F791">
        <v>0</v>
      </c>
      <c r="G791">
        <v>4.5999999999999996</v>
      </c>
      <c r="H791">
        <v>0.22700000000000001</v>
      </c>
      <c r="I791">
        <v>4.8</v>
      </c>
      <c r="J791" t="s">
        <v>161</v>
      </c>
      <c r="K791">
        <v>4.8</v>
      </c>
      <c r="L791" t="s">
        <v>161</v>
      </c>
      <c r="M791" s="70">
        <v>0.44444444444444442</v>
      </c>
      <c r="N791">
        <v>7.7</v>
      </c>
      <c r="O791" t="s">
        <v>161</v>
      </c>
      <c r="P791" s="70">
        <v>0.44211805555555556</v>
      </c>
      <c r="Q791">
        <v>6.7</v>
      </c>
      <c r="R791" t="s">
        <v>161</v>
      </c>
      <c r="S791">
        <v>1.3</v>
      </c>
      <c r="T791">
        <v>43.5</v>
      </c>
      <c r="U791">
        <v>511</v>
      </c>
      <c r="V791">
        <v>450096</v>
      </c>
      <c r="W791">
        <v>750</v>
      </c>
      <c r="X791">
        <v>0.52100000000000002</v>
      </c>
      <c r="Y791">
        <v>18.36</v>
      </c>
      <c r="Z791" s="11">
        <f t="shared" si="2084"/>
        <v>136.19999999999999</v>
      </c>
      <c r="AA791" s="11">
        <f t="shared" si="2085"/>
        <v>10</v>
      </c>
      <c r="AB791" s="53">
        <f t="shared" si="2086"/>
        <v>0.20333264219723857</v>
      </c>
      <c r="AC791" s="61" t="s">
        <v>204</v>
      </c>
    </row>
    <row r="792" spans="1:46">
      <c r="A792" s="11">
        <v>792</v>
      </c>
      <c r="B792" s="69">
        <v>44598</v>
      </c>
      <c r="C792" s="70">
        <v>0.4513888888888889</v>
      </c>
      <c r="D792">
        <v>5.9</v>
      </c>
      <c r="E792">
        <v>14.7</v>
      </c>
      <c r="F792">
        <v>0</v>
      </c>
      <c r="G792">
        <v>4.8</v>
      </c>
      <c r="H792">
        <v>0.28199999999999997</v>
      </c>
      <c r="I792">
        <v>4.9000000000000004</v>
      </c>
      <c r="J792" t="s">
        <v>161</v>
      </c>
      <c r="K792">
        <v>5.3</v>
      </c>
      <c r="L792" t="s">
        <v>161</v>
      </c>
      <c r="M792" s="70">
        <v>0.44773148148148145</v>
      </c>
      <c r="N792">
        <v>8.1</v>
      </c>
      <c r="O792" t="s">
        <v>161</v>
      </c>
      <c r="P792" s="70">
        <v>0.44856481481481486</v>
      </c>
      <c r="Q792">
        <v>2.8</v>
      </c>
      <c r="R792" t="s">
        <v>161</v>
      </c>
      <c r="S792">
        <v>1.1000000000000001</v>
      </c>
      <c r="T792">
        <v>43.6</v>
      </c>
      <c r="U792">
        <v>1469</v>
      </c>
      <c r="V792">
        <v>552249</v>
      </c>
      <c r="W792">
        <v>920</v>
      </c>
      <c r="X792">
        <v>0.52100000000000002</v>
      </c>
      <c r="Y792">
        <v>18.37</v>
      </c>
      <c r="Z792" s="11">
        <f t="shared" si="2084"/>
        <v>169.19999999999996</v>
      </c>
      <c r="AA792" s="11">
        <f t="shared" si="2085"/>
        <v>10</v>
      </c>
      <c r="AB792" s="53">
        <f t="shared" si="2086"/>
        <v>0.20333264219723857</v>
      </c>
      <c r="AC792" s="61" t="s">
        <v>204</v>
      </c>
    </row>
    <row r="793" spans="1:46">
      <c r="A793" s="11">
        <v>793</v>
      </c>
      <c r="B793" s="69">
        <v>44598</v>
      </c>
      <c r="C793" s="70">
        <v>0.45833333333333331</v>
      </c>
      <c r="D793">
        <v>6.2</v>
      </c>
      <c r="E793">
        <v>14.7</v>
      </c>
      <c r="F793">
        <v>0</v>
      </c>
      <c r="G793">
        <v>4.9000000000000004</v>
      </c>
      <c r="H793">
        <v>0.23300000000000001</v>
      </c>
      <c r="I793">
        <v>4</v>
      </c>
      <c r="J793" t="s">
        <v>161</v>
      </c>
      <c r="K793">
        <v>4.8</v>
      </c>
      <c r="L793" t="s">
        <v>161</v>
      </c>
      <c r="M793" s="70">
        <v>0.45140046296296293</v>
      </c>
      <c r="N793">
        <v>7.5</v>
      </c>
      <c r="O793" t="s">
        <v>154</v>
      </c>
      <c r="P793" s="70">
        <v>0.45547453703703705</v>
      </c>
      <c r="Q793">
        <v>4.0999999999999996</v>
      </c>
      <c r="R793" t="s">
        <v>156</v>
      </c>
      <c r="S793">
        <v>1.3</v>
      </c>
      <c r="T793">
        <v>43.1</v>
      </c>
      <c r="U793">
        <v>463</v>
      </c>
      <c r="V793">
        <v>464642</v>
      </c>
      <c r="W793">
        <v>774</v>
      </c>
      <c r="X793">
        <v>0.52100000000000002</v>
      </c>
      <c r="Y793">
        <v>18.329999999999998</v>
      </c>
      <c r="Z793" s="11">
        <f t="shared" si="2084"/>
        <v>139.80000000000001</v>
      </c>
      <c r="AA793" s="11">
        <f t="shared" si="2085"/>
        <v>10</v>
      </c>
      <c r="AB793" s="53">
        <f t="shared" si="2086"/>
        <v>0.20333264219723857</v>
      </c>
      <c r="AC793" s="61" t="s">
        <v>204</v>
      </c>
      <c r="AE793" s="11">
        <f t="shared" ref="AE793" si="2119">SUM(F793:F798)</f>
        <v>0</v>
      </c>
      <c r="AF793" s="11">
        <f t="shared" ref="AF793" si="2120">AVERAGE(AB793:AB798)</f>
        <v>0.20333264219723857</v>
      </c>
      <c r="AG793" s="11">
        <f t="shared" ref="AG793" si="2121">AVERAGE(G793:G798)</f>
        <v>4.8999999999999995</v>
      </c>
      <c r="AH793" s="11" t="e">
        <f t="shared" ref="AH793" si="2122">AVERAGE(AC793:AC798)</f>
        <v>#DIV/0!</v>
      </c>
      <c r="AI793" s="11">
        <f t="shared" ref="AI793" si="2123">AVERAGE(T793:T798)</f>
        <v>41.06666666666667</v>
      </c>
      <c r="AJ793" s="11">
        <f t="shared" ref="AJ793" si="2124">SUMIF(H793:H798,"&gt;0",H793:H798)</f>
        <v>1.258</v>
      </c>
      <c r="AK793" s="17">
        <f t="shared" ref="AK793" si="2125">SUM(AA793:AA798)/60</f>
        <v>0.5</v>
      </c>
      <c r="AL793" s="17">
        <f t="shared" ref="AL793" si="2126">SUM(V793:V798)</f>
        <v>2534168</v>
      </c>
      <c r="AM793" s="17">
        <f t="shared" ref="AM793" si="2127">AVERAGE(W793:W798)</f>
        <v>703.83333333333337</v>
      </c>
      <c r="AN793" s="11">
        <f t="shared" ref="AN793" si="2128">AVERAGE(I793:I798)</f>
        <v>4.5333333333333323</v>
      </c>
      <c r="AO793" s="11">
        <f t="shared" ref="AO793" si="2129">MAX(K793:K798)</f>
        <v>5.0999999999999996</v>
      </c>
      <c r="AP793" s="13" t="str">
        <f t="shared" ref="AP793" ca="1" si="2130">INDIRECT(ADDRESS(MATCH(AO793,K793:K798,0)+A793-1,12))</f>
        <v>WSW</v>
      </c>
      <c r="AQ793" s="13">
        <f t="shared" ref="AQ793" ca="1" si="2131">INDIRECT(ADDRESS(MATCH(AO793,K793:K798,0)+A793-1,13))</f>
        <v>0.48254629629629631</v>
      </c>
      <c r="AR793" s="11">
        <f t="shared" ref="AR793" si="2132">MAX(N793:N798)</f>
        <v>10.7</v>
      </c>
      <c r="AS793" s="13" t="str">
        <f t="shared" ref="AS793" ca="1" si="2133">INDIRECT(ADDRESS(MATCH(AR793,N793:N798,0)+A793-1,15))</f>
        <v>WSW</v>
      </c>
      <c r="AT793" s="13">
        <f t="shared" ref="AT793" ca="1" si="2134">INDIRECT(ADDRESS(MATCH(AR793,N793:N798,0)+A793-1,16))</f>
        <v>0.46049768518518519</v>
      </c>
    </row>
    <row r="794" spans="1:46">
      <c r="A794" s="11">
        <v>794</v>
      </c>
      <c r="B794" s="69">
        <v>44598</v>
      </c>
      <c r="C794" s="70">
        <v>0.46527777777777773</v>
      </c>
      <c r="D794">
        <v>6.3</v>
      </c>
      <c r="E794">
        <v>14.7</v>
      </c>
      <c r="F794">
        <v>0</v>
      </c>
      <c r="G794">
        <v>5.0999999999999996</v>
      </c>
      <c r="H794">
        <v>0.2</v>
      </c>
      <c r="I794">
        <v>4.0999999999999996</v>
      </c>
      <c r="J794" t="s">
        <v>161</v>
      </c>
      <c r="K794">
        <v>4.0999999999999996</v>
      </c>
      <c r="L794" t="s">
        <v>161</v>
      </c>
      <c r="M794" s="70">
        <v>0.4652546296296296</v>
      </c>
      <c r="N794">
        <v>10.7</v>
      </c>
      <c r="O794" t="s">
        <v>161</v>
      </c>
      <c r="P794" s="70">
        <v>0.46049768518518519</v>
      </c>
      <c r="Q794">
        <v>4</v>
      </c>
      <c r="R794" t="s">
        <v>161</v>
      </c>
      <c r="S794">
        <v>1.7</v>
      </c>
      <c r="T794">
        <v>41.8</v>
      </c>
      <c r="U794">
        <v>412</v>
      </c>
      <c r="V794">
        <v>398205</v>
      </c>
      <c r="W794">
        <v>664</v>
      </c>
      <c r="X794">
        <v>0.52100000000000002</v>
      </c>
      <c r="Y794">
        <v>18.350000000000001</v>
      </c>
      <c r="Z794" s="11">
        <f t="shared" si="2084"/>
        <v>120.00000000000003</v>
      </c>
      <c r="AA794" s="11">
        <f t="shared" si="2085"/>
        <v>0</v>
      </c>
      <c r="AB794" s="53">
        <f t="shared" si="2086"/>
        <v>0.20333264219723857</v>
      </c>
      <c r="AC794" s="61" t="s">
        <v>204</v>
      </c>
    </row>
    <row r="795" spans="1:46">
      <c r="A795" s="11">
        <v>795</v>
      </c>
      <c r="B795" s="69">
        <v>44598</v>
      </c>
      <c r="C795" s="70">
        <v>0.47222222222222227</v>
      </c>
      <c r="D795">
        <v>6.4</v>
      </c>
      <c r="E795">
        <v>14.7</v>
      </c>
      <c r="F795">
        <v>0</v>
      </c>
      <c r="G795">
        <v>4.7</v>
      </c>
      <c r="H795">
        <v>0.16500000000000001</v>
      </c>
      <c r="I795">
        <v>4.5</v>
      </c>
      <c r="J795" t="s">
        <v>161</v>
      </c>
      <c r="K795">
        <v>4.5</v>
      </c>
      <c r="L795" t="s">
        <v>161</v>
      </c>
      <c r="M795" s="70">
        <v>0.46688657407407402</v>
      </c>
      <c r="N795">
        <v>7.6</v>
      </c>
      <c r="O795" t="s">
        <v>161</v>
      </c>
      <c r="P795" s="70">
        <v>0.47190972222222222</v>
      </c>
      <c r="Q795">
        <v>5.0999999999999996</v>
      </c>
      <c r="R795" t="s">
        <v>160</v>
      </c>
      <c r="S795">
        <v>1.1000000000000001</v>
      </c>
      <c r="T795">
        <v>43.8</v>
      </c>
      <c r="U795">
        <v>539</v>
      </c>
      <c r="V795">
        <v>341376</v>
      </c>
      <c r="W795">
        <v>569</v>
      </c>
      <c r="X795">
        <v>0.52100000000000002</v>
      </c>
      <c r="Y795">
        <v>18.329999999999998</v>
      </c>
      <c r="Z795" s="11">
        <f t="shared" si="2084"/>
        <v>99</v>
      </c>
      <c r="AA795" s="11">
        <f t="shared" si="2085"/>
        <v>0</v>
      </c>
      <c r="AB795" s="53">
        <f t="shared" si="2086"/>
        <v>0.20333264219723857</v>
      </c>
      <c r="AC795" s="61" t="s">
        <v>204</v>
      </c>
    </row>
    <row r="796" spans="1:46">
      <c r="A796" s="11">
        <v>796</v>
      </c>
      <c r="B796" s="69">
        <v>44598</v>
      </c>
      <c r="C796" s="70">
        <v>0.47916666666666669</v>
      </c>
      <c r="D796">
        <v>6.4</v>
      </c>
      <c r="E796">
        <v>14.7</v>
      </c>
      <c r="F796">
        <v>0</v>
      </c>
      <c r="G796">
        <v>4.5</v>
      </c>
      <c r="H796">
        <v>0.151</v>
      </c>
      <c r="I796">
        <v>4.8</v>
      </c>
      <c r="J796" t="s">
        <v>161</v>
      </c>
      <c r="K796">
        <v>4.8</v>
      </c>
      <c r="L796" t="s">
        <v>161</v>
      </c>
      <c r="M796" s="70">
        <v>0.47916666666666669</v>
      </c>
      <c r="N796">
        <v>9</v>
      </c>
      <c r="O796" t="s">
        <v>161</v>
      </c>
      <c r="P796" s="70">
        <v>0.47562499999999996</v>
      </c>
      <c r="Q796">
        <v>6.6</v>
      </c>
      <c r="R796" t="s">
        <v>161</v>
      </c>
      <c r="S796">
        <v>1.3</v>
      </c>
      <c r="T796">
        <v>40.9</v>
      </c>
      <c r="U796">
        <v>1443</v>
      </c>
      <c r="V796">
        <v>314868</v>
      </c>
      <c r="W796">
        <v>525</v>
      </c>
      <c r="X796">
        <v>0.52100000000000002</v>
      </c>
      <c r="Y796">
        <v>18.329999999999998</v>
      </c>
      <c r="Z796" s="11">
        <f t="shared" si="2084"/>
        <v>90.6</v>
      </c>
      <c r="AA796" s="11">
        <f t="shared" si="2085"/>
        <v>0</v>
      </c>
      <c r="AB796" s="53">
        <f t="shared" si="2086"/>
        <v>0.20333264219723857</v>
      </c>
      <c r="AC796" s="61" t="s">
        <v>204</v>
      </c>
    </row>
    <row r="797" spans="1:46">
      <c r="A797" s="11">
        <v>797</v>
      </c>
      <c r="B797" s="69">
        <v>44598</v>
      </c>
      <c r="C797" s="70">
        <v>0.4861111111111111</v>
      </c>
      <c r="D797">
        <v>6.4</v>
      </c>
      <c r="E797">
        <v>14.7</v>
      </c>
      <c r="F797">
        <v>0</v>
      </c>
      <c r="G797">
        <v>5.0999999999999996</v>
      </c>
      <c r="H797">
        <v>0.28699999999999998</v>
      </c>
      <c r="I797">
        <v>4.7</v>
      </c>
      <c r="J797" t="s">
        <v>154</v>
      </c>
      <c r="K797">
        <v>5.0999999999999996</v>
      </c>
      <c r="L797" t="s">
        <v>161</v>
      </c>
      <c r="M797" s="70">
        <v>0.48254629629629631</v>
      </c>
      <c r="N797">
        <v>10.7</v>
      </c>
      <c r="O797" t="s">
        <v>161</v>
      </c>
      <c r="P797" s="70">
        <v>0.48503472222222221</v>
      </c>
      <c r="Q797">
        <v>3.9</v>
      </c>
      <c r="R797" t="s">
        <v>154</v>
      </c>
      <c r="S797">
        <v>1.4</v>
      </c>
      <c r="T797">
        <v>36.9</v>
      </c>
      <c r="U797">
        <v>939</v>
      </c>
      <c r="V797">
        <v>564781</v>
      </c>
      <c r="W797">
        <v>941</v>
      </c>
      <c r="X797">
        <v>0.52100000000000002</v>
      </c>
      <c r="Y797">
        <v>18.350000000000001</v>
      </c>
      <c r="Z797" s="11">
        <f t="shared" si="2084"/>
        <v>172.2</v>
      </c>
      <c r="AA797" s="11">
        <f t="shared" si="2085"/>
        <v>10</v>
      </c>
      <c r="AB797" s="53">
        <f t="shared" si="2086"/>
        <v>0.20333264219723857</v>
      </c>
      <c r="AC797" s="61" t="s">
        <v>204</v>
      </c>
    </row>
    <row r="798" spans="1:46">
      <c r="A798" s="11">
        <v>798</v>
      </c>
      <c r="B798" s="69">
        <v>44598</v>
      </c>
      <c r="C798" s="70">
        <v>0.49305555555555558</v>
      </c>
      <c r="D798">
        <v>6.5</v>
      </c>
      <c r="E798">
        <v>14.3</v>
      </c>
      <c r="F798">
        <v>0</v>
      </c>
      <c r="G798">
        <v>5.0999999999999996</v>
      </c>
      <c r="H798">
        <v>0.222</v>
      </c>
      <c r="I798">
        <v>5.0999999999999996</v>
      </c>
      <c r="J798" t="s">
        <v>161</v>
      </c>
      <c r="K798">
        <v>5.0999999999999996</v>
      </c>
      <c r="L798" t="s">
        <v>161</v>
      </c>
      <c r="M798" s="70">
        <v>0.49174768518518519</v>
      </c>
      <c r="N798">
        <v>9.1</v>
      </c>
      <c r="O798" t="s">
        <v>154</v>
      </c>
      <c r="P798" s="70">
        <v>0.49303240740740745</v>
      </c>
      <c r="Q798">
        <v>7.8</v>
      </c>
      <c r="R798" t="s">
        <v>161</v>
      </c>
      <c r="S798">
        <v>1.2</v>
      </c>
      <c r="T798">
        <v>39.9</v>
      </c>
      <c r="U798">
        <v>1080</v>
      </c>
      <c r="V798">
        <v>450296</v>
      </c>
      <c r="W798">
        <v>750</v>
      </c>
      <c r="X798">
        <v>0.52100000000000002</v>
      </c>
      <c r="Y798">
        <v>18.25</v>
      </c>
      <c r="Z798" s="11">
        <f t="shared" si="2084"/>
        <v>133.20000000000002</v>
      </c>
      <c r="AA798" s="11">
        <f t="shared" si="2085"/>
        <v>10</v>
      </c>
      <c r="AB798" s="53">
        <f t="shared" si="2086"/>
        <v>0.20333264219723857</v>
      </c>
      <c r="AC798" s="61" t="s">
        <v>204</v>
      </c>
    </row>
    <row r="799" spans="1:46">
      <c r="A799" s="11">
        <v>799</v>
      </c>
      <c r="B799" s="69">
        <v>44598</v>
      </c>
      <c r="C799" s="70">
        <v>0.5</v>
      </c>
      <c r="D799">
        <v>6.6</v>
      </c>
      <c r="E799">
        <v>14.3</v>
      </c>
      <c r="F799">
        <v>0</v>
      </c>
      <c r="G799">
        <v>5.0999999999999996</v>
      </c>
      <c r="H799">
        <v>0.20899999999999999</v>
      </c>
      <c r="I799">
        <v>4.7</v>
      </c>
      <c r="J799" t="s">
        <v>154</v>
      </c>
      <c r="K799">
        <v>5.4</v>
      </c>
      <c r="L799" t="s">
        <v>161</v>
      </c>
      <c r="M799" s="70">
        <v>0.49383101851851857</v>
      </c>
      <c r="N799">
        <v>9.9</v>
      </c>
      <c r="O799" t="s">
        <v>154</v>
      </c>
      <c r="P799" s="70">
        <v>0.49312500000000004</v>
      </c>
      <c r="Q799">
        <v>3.7</v>
      </c>
      <c r="R799" t="s">
        <v>154</v>
      </c>
      <c r="S799">
        <v>1.4</v>
      </c>
      <c r="T799">
        <v>38.6</v>
      </c>
      <c r="U799">
        <v>386</v>
      </c>
      <c r="V799">
        <v>427060</v>
      </c>
      <c r="W799">
        <v>712</v>
      </c>
      <c r="X799">
        <v>0.52100000000000002</v>
      </c>
      <c r="Y799">
        <v>18.309999999999999</v>
      </c>
      <c r="Z799" s="11">
        <f t="shared" si="2084"/>
        <v>125.39999999999998</v>
      </c>
      <c r="AA799" s="11">
        <f t="shared" si="2085"/>
        <v>10</v>
      </c>
      <c r="AB799" s="53">
        <f t="shared" si="2086"/>
        <v>0.20333264219723857</v>
      </c>
      <c r="AC799" s="61" t="s">
        <v>204</v>
      </c>
      <c r="AE799" s="11">
        <f t="shared" ref="AE799" si="2135">SUM(F799:F804)</f>
        <v>0</v>
      </c>
      <c r="AF799" s="11">
        <f t="shared" ref="AF799" si="2136">AVERAGE(AB799:AB804)</f>
        <v>0.20316677044342843</v>
      </c>
      <c r="AG799" s="11">
        <f t="shared" ref="AG799" si="2137">AVERAGE(G799:G804)</f>
        <v>5.5500000000000007</v>
      </c>
      <c r="AH799" s="11" t="e">
        <f t="shared" ref="AH799" si="2138">AVERAGE(AC799:AC804)</f>
        <v>#DIV/0!</v>
      </c>
      <c r="AI799" s="11">
        <f t="shared" ref="AI799" si="2139">AVERAGE(T799:T804)</f>
        <v>40.999999999999993</v>
      </c>
      <c r="AJ799" s="11">
        <f t="shared" ref="AJ799" si="2140">SUMIF(H799:H804,"&gt;0",H799:H804)</f>
        <v>1.5010000000000001</v>
      </c>
      <c r="AK799" s="17">
        <f t="shared" ref="AK799" si="2141">SUM(AA799:AA804)/60</f>
        <v>0.83333333333333337</v>
      </c>
      <c r="AL799" s="17">
        <f t="shared" ref="AL799" si="2142">SUM(V799:V804)</f>
        <v>3005696</v>
      </c>
      <c r="AM799" s="17">
        <f t="shared" ref="AM799" si="2143">AVERAGE(W799:W804)</f>
        <v>835</v>
      </c>
      <c r="AN799" s="11">
        <f t="shared" ref="AN799" si="2144">AVERAGE(I799:I804)</f>
        <v>4.5</v>
      </c>
      <c r="AO799" s="11">
        <f t="shared" ref="AO799" si="2145">MAX(K799:K804)</f>
        <v>5.6</v>
      </c>
      <c r="AP799" s="13" t="str">
        <f t="shared" ref="AP799" ca="1" si="2146">INDIRECT(ADDRESS(MATCH(AO799,K799:K804,0)+A799-1,12))</f>
        <v>WSW</v>
      </c>
      <c r="AQ799" s="13">
        <f t="shared" ref="AQ799" ca="1" si="2147">INDIRECT(ADDRESS(MATCH(AO799,K799:K804,0)+A799-1,13))</f>
        <v>0.51388888888888895</v>
      </c>
      <c r="AR799" s="11">
        <f t="shared" ref="AR799" si="2148">MAX(N799:N804)</f>
        <v>9.9</v>
      </c>
      <c r="AS799" s="13" t="str">
        <f t="shared" ref="AS799" ca="1" si="2149">INDIRECT(ADDRESS(MATCH(AR799,N799:N804,0)+A799-1,15))</f>
        <v>W</v>
      </c>
      <c r="AT799" s="13">
        <f t="shared" ref="AT799" ca="1" si="2150">INDIRECT(ADDRESS(MATCH(AR799,N799:N804,0)+A799-1,16))</f>
        <v>0.49312500000000004</v>
      </c>
    </row>
    <row r="800" spans="1:46">
      <c r="A800" s="11">
        <v>800</v>
      </c>
      <c r="B800" s="69">
        <v>44598</v>
      </c>
      <c r="C800" s="70">
        <v>0.50694444444444442</v>
      </c>
      <c r="D800">
        <v>6.5</v>
      </c>
      <c r="E800">
        <v>14.3</v>
      </c>
      <c r="F800">
        <v>0</v>
      </c>
      <c r="G800">
        <v>5</v>
      </c>
      <c r="H800">
        <v>0.157</v>
      </c>
      <c r="I800">
        <v>4.5999999999999996</v>
      </c>
      <c r="J800" t="s">
        <v>161</v>
      </c>
      <c r="K800">
        <v>4.5999999999999996</v>
      </c>
      <c r="L800" t="s">
        <v>154</v>
      </c>
      <c r="M800" s="70">
        <v>0.50001157407407404</v>
      </c>
      <c r="N800">
        <v>7.5</v>
      </c>
      <c r="O800" t="s">
        <v>154</v>
      </c>
      <c r="P800" s="70">
        <v>0.50387731481481479</v>
      </c>
      <c r="Q800">
        <v>3.5</v>
      </c>
      <c r="R800" t="s">
        <v>161</v>
      </c>
      <c r="S800">
        <v>1.1000000000000001</v>
      </c>
      <c r="T800">
        <v>42</v>
      </c>
      <c r="U800">
        <v>554</v>
      </c>
      <c r="V800">
        <v>331856</v>
      </c>
      <c r="W800">
        <v>553</v>
      </c>
      <c r="X800">
        <v>0.52100000000000002</v>
      </c>
      <c r="Y800">
        <v>18.3</v>
      </c>
      <c r="Z800" s="11">
        <f t="shared" si="2084"/>
        <v>94.2</v>
      </c>
      <c r="AA800" s="11">
        <f t="shared" si="2085"/>
        <v>0</v>
      </c>
      <c r="AB800" s="53">
        <f t="shared" si="2086"/>
        <v>0.20333264219723857</v>
      </c>
      <c r="AC800" s="61" t="s">
        <v>204</v>
      </c>
    </row>
    <row r="801" spans="1:46">
      <c r="A801" s="11">
        <v>801</v>
      </c>
      <c r="B801" s="69">
        <v>44598</v>
      </c>
      <c r="C801" s="70">
        <v>0.51388888888888895</v>
      </c>
      <c r="D801">
        <v>6.6</v>
      </c>
      <c r="E801">
        <v>14.3</v>
      </c>
      <c r="F801">
        <v>0</v>
      </c>
      <c r="G801">
        <v>5.7</v>
      </c>
      <c r="H801">
        <v>0.38400000000000001</v>
      </c>
      <c r="I801">
        <v>5.6</v>
      </c>
      <c r="J801" t="s">
        <v>161</v>
      </c>
      <c r="K801">
        <v>5.6</v>
      </c>
      <c r="L801" t="s">
        <v>161</v>
      </c>
      <c r="M801" s="70">
        <v>0.51388888888888895</v>
      </c>
      <c r="N801">
        <v>7.8</v>
      </c>
      <c r="O801" t="s">
        <v>160</v>
      </c>
      <c r="P801" s="70">
        <v>0.51126157407407413</v>
      </c>
      <c r="Q801">
        <v>4.8</v>
      </c>
      <c r="R801" t="s">
        <v>160</v>
      </c>
      <c r="S801">
        <v>1</v>
      </c>
      <c r="T801">
        <v>40.299999999999997</v>
      </c>
      <c r="U801">
        <v>504</v>
      </c>
      <c r="V801">
        <v>743353</v>
      </c>
      <c r="W801">
        <v>1239</v>
      </c>
      <c r="X801">
        <v>0.52100000000000002</v>
      </c>
      <c r="Y801">
        <v>18.28</v>
      </c>
      <c r="Z801" s="11">
        <f t="shared" si="2084"/>
        <v>230.40000000000003</v>
      </c>
      <c r="AA801" s="11">
        <f t="shared" si="2085"/>
        <v>10</v>
      </c>
      <c r="AB801" s="53">
        <f t="shared" si="2086"/>
        <v>0.20333264219723857</v>
      </c>
      <c r="AC801" s="61" t="s">
        <v>204</v>
      </c>
    </row>
    <row r="802" spans="1:46">
      <c r="A802" s="11">
        <v>802</v>
      </c>
      <c r="B802" s="69">
        <v>44598</v>
      </c>
      <c r="C802" s="70">
        <v>0.52083333333333337</v>
      </c>
      <c r="D802">
        <v>6.8</v>
      </c>
      <c r="E802">
        <v>14.3</v>
      </c>
      <c r="F802">
        <v>0</v>
      </c>
      <c r="G802">
        <v>5.8</v>
      </c>
      <c r="H802">
        <v>0.253</v>
      </c>
      <c r="I802">
        <v>4.5</v>
      </c>
      <c r="J802" t="s">
        <v>161</v>
      </c>
      <c r="K802">
        <v>5.6</v>
      </c>
      <c r="L802" t="s">
        <v>161</v>
      </c>
      <c r="M802" s="70">
        <v>0.51466435185185189</v>
      </c>
      <c r="N802">
        <v>8.3000000000000007</v>
      </c>
      <c r="O802" t="s">
        <v>161</v>
      </c>
      <c r="P802" s="70">
        <v>0.51442129629629629</v>
      </c>
      <c r="Q802">
        <v>4.5</v>
      </c>
      <c r="R802" t="s">
        <v>158</v>
      </c>
      <c r="S802">
        <v>1.2</v>
      </c>
      <c r="T802">
        <v>41.7</v>
      </c>
      <c r="U802">
        <v>577</v>
      </c>
      <c r="V802">
        <v>509557</v>
      </c>
      <c r="W802">
        <v>849</v>
      </c>
      <c r="X802">
        <v>0.52100000000000002</v>
      </c>
      <c r="Y802">
        <v>18.309999999999999</v>
      </c>
      <c r="Z802" s="11">
        <f t="shared" si="2084"/>
        <v>151.80000000000001</v>
      </c>
      <c r="AA802" s="11">
        <f t="shared" si="2085"/>
        <v>10</v>
      </c>
      <c r="AB802" s="53">
        <f t="shared" si="2086"/>
        <v>0.20333264219723857</v>
      </c>
      <c r="AC802" s="61" t="s">
        <v>204</v>
      </c>
    </row>
    <row r="803" spans="1:46">
      <c r="A803" s="11">
        <v>803</v>
      </c>
      <c r="B803" s="69">
        <v>44598</v>
      </c>
      <c r="C803" s="70">
        <v>0.52777777777777779</v>
      </c>
      <c r="D803">
        <v>6.9</v>
      </c>
      <c r="E803">
        <v>14.3</v>
      </c>
      <c r="F803">
        <v>0</v>
      </c>
      <c r="G803">
        <v>5.6</v>
      </c>
      <c r="H803">
        <v>0.21299999999999999</v>
      </c>
      <c r="I803">
        <v>4.0999999999999996</v>
      </c>
      <c r="J803" t="s">
        <v>161</v>
      </c>
      <c r="K803">
        <v>4.5</v>
      </c>
      <c r="L803" t="s">
        <v>161</v>
      </c>
      <c r="M803" s="70">
        <v>0.52084490740740741</v>
      </c>
      <c r="N803">
        <v>6.7</v>
      </c>
      <c r="O803" t="s">
        <v>154</v>
      </c>
      <c r="P803" s="70">
        <v>0.52096064814814813</v>
      </c>
      <c r="Q803">
        <v>3.1</v>
      </c>
      <c r="R803" t="s">
        <v>160</v>
      </c>
      <c r="S803">
        <v>0.9</v>
      </c>
      <c r="T803">
        <v>41.3</v>
      </c>
      <c r="U803">
        <v>1539</v>
      </c>
      <c r="V803">
        <v>433651</v>
      </c>
      <c r="W803">
        <v>723</v>
      </c>
      <c r="X803">
        <v>0.52</v>
      </c>
      <c r="Y803">
        <v>18.28</v>
      </c>
      <c r="Z803" s="11">
        <f t="shared" si="2084"/>
        <v>127.80000000000003</v>
      </c>
      <c r="AA803" s="11">
        <f t="shared" si="2085"/>
        <v>10</v>
      </c>
      <c r="AB803" s="53">
        <f t="shared" si="2086"/>
        <v>0.2028350269358081</v>
      </c>
      <c r="AC803" s="61" t="s">
        <v>204</v>
      </c>
    </row>
    <row r="804" spans="1:46">
      <c r="A804" s="11">
        <v>804</v>
      </c>
      <c r="B804" s="69">
        <v>44598</v>
      </c>
      <c r="C804" s="70">
        <v>0.53472222222222221</v>
      </c>
      <c r="D804">
        <v>7</v>
      </c>
      <c r="E804">
        <v>14.3</v>
      </c>
      <c r="F804">
        <v>0</v>
      </c>
      <c r="G804">
        <v>6.1</v>
      </c>
      <c r="H804">
        <v>0.28499999999999998</v>
      </c>
      <c r="I804">
        <v>3.5</v>
      </c>
      <c r="J804" t="s">
        <v>161</v>
      </c>
      <c r="K804">
        <v>4.0999999999999996</v>
      </c>
      <c r="L804" t="s">
        <v>161</v>
      </c>
      <c r="M804" s="70">
        <v>0.52778935185185183</v>
      </c>
      <c r="N804">
        <v>6.9</v>
      </c>
      <c r="O804" t="s">
        <v>154</v>
      </c>
      <c r="P804" s="70">
        <v>0.53</v>
      </c>
      <c r="Q804">
        <v>3.6</v>
      </c>
      <c r="R804" t="s">
        <v>154</v>
      </c>
      <c r="S804">
        <v>1.1000000000000001</v>
      </c>
      <c r="T804">
        <v>42.1</v>
      </c>
      <c r="U804">
        <v>1582</v>
      </c>
      <c r="V804">
        <v>560219</v>
      </c>
      <c r="W804">
        <v>934</v>
      </c>
      <c r="X804">
        <v>0.52</v>
      </c>
      <c r="Y804">
        <v>18.27</v>
      </c>
      <c r="Z804" s="11">
        <f t="shared" si="2084"/>
        <v>171</v>
      </c>
      <c r="AA804" s="11">
        <f t="shared" si="2085"/>
        <v>10</v>
      </c>
      <c r="AB804" s="53">
        <f t="shared" si="2086"/>
        <v>0.2028350269358081</v>
      </c>
      <c r="AC804" s="61" t="s">
        <v>204</v>
      </c>
    </row>
    <row r="805" spans="1:46">
      <c r="A805" s="11">
        <v>805</v>
      </c>
      <c r="B805" s="69">
        <v>44598</v>
      </c>
      <c r="C805" s="70">
        <v>0.54166666666666663</v>
      </c>
      <c r="D805">
        <v>7.2</v>
      </c>
      <c r="E805">
        <v>14.2</v>
      </c>
      <c r="F805">
        <v>0</v>
      </c>
      <c r="G805">
        <v>6.5</v>
      </c>
      <c r="H805">
        <v>0.30099999999999999</v>
      </c>
      <c r="I805">
        <v>4.7</v>
      </c>
      <c r="J805" t="s">
        <v>161</v>
      </c>
      <c r="K805">
        <v>4.7</v>
      </c>
      <c r="L805" t="s">
        <v>161</v>
      </c>
      <c r="M805" s="70">
        <v>0.54166666666666663</v>
      </c>
      <c r="N805">
        <v>7.4</v>
      </c>
      <c r="O805" t="s">
        <v>161</v>
      </c>
      <c r="P805" s="70">
        <v>0.54098379629629634</v>
      </c>
      <c r="Q805">
        <v>5.3</v>
      </c>
      <c r="R805" t="s">
        <v>161</v>
      </c>
      <c r="S805">
        <v>1.1000000000000001</v>
      </c>
      <c r="T805">
        <v>37.4</v>
      </c>
      <c r="U805">
        <v>403</v>
      </c>
      <c r="V805">
        <v>601809</v>
      </c>
      <c r="W805">
        <v>1003</v>
      </c>
      <c r="X805">
        <v>0.52</v>
      </c>
      <c r="Y805">
        <v>18.260000000000002</v>
      </c>
      <c r="Z805" s="11">
        <f t="shared" si="2084"/>
        <v>180.6</v>
      </c>
      <c r="AA805" s="11">
        <f t="shared" si="2085"/>
        <v>10</v>
      </c>
      <c r="AB805" s="53">
        <f t="shared" si="2086"/>
        <v>0.2028350269358081</v>
      </c>
      <c r="AC805" s="61" t="s">
        <v>204</v>
      </c>
      <c r="AE805" s="11">
        <f t="shared" ref="AE805" si="2151">SUM(F805:F810)</f>
        <v>0</v>
      </c>
      <c r="AF805" s="11">
        <f t="shared" ref="AF805" si="2152">AVERAGE(AB805:AB810)</f>
        <v>0.2028350269358081</v>
      </c>
      <c r="AG805" s="11">
        <f t="shared" ref="AG805" si="2153">AVERAGE(G805:G810)</f>
        <v>6</v>
      </c>
      <c r="AH805" s="11" t="e">
        <f t="shared" ref="AH805" si="2154">AVERAGE(AC805:AC810)</f>
        <v>#DIV/0!</v>
      </c>
      <c r="AI805" s="11">
        <f t="shared" ref="AI805" si="2155">AVERAGE(T805:T810)</f>
        <v>38.866666666666667</v>
      </c>
      <c r="AJ805" s="11">
        <f t="shared" ref="AJ805" si="2156">SUMIF(H805:H810,"&gt;0",H805:H810)</f>
        <v>1.421</v>
      </c>
      <c r="AK805" s="17">
        <f t="shared" ref="AK805" si="2157">SUM(AA805:AA810)/60</f>
        <v>0.66666666666666663</v>
      </c>
      <c r="AL805" s="17">
        <f t="shared" ref="AL805" si="2158">SUM(V805:V810)</f>
        <v>2861045</v>
      </c>
      <c r="AM805" s="17">
        <f t="shared" ref="AM805" si="2159">AVERAGE(W805:W810)</f>
        <v>794.66666666666663</v>
      </c>
      <c r="AN805" s="11">
        <f t="shared" ref="AN805" si="2160">AVERAGE(I805:I810)</f>
        <v>4.3499999999999996</v>
      </c>
      <c r="AO805" s="11">
        <f t="shared" ref="AO805" si="2161">MAX(K805:K810)</f>
        <v>4.8</v>
      </c>
      <c r="AP805" s="13" t="str">
        <f t="shared" ref="AP805" ca="1" si="2162">INDIRECT(ADDRESS(MATCH(AO805,K805:K810,0)+A805-1,12))</f>
        <v>WSW</v>
      </c>
      <c r="AQ805" s="13">
        <f t="shared" ref="AQ805" ca="1" si="2163">INDIRECT(ADDRESS(MATCH(AO805,K805:K810,0)+A805-1,13))</f>
        <v>0.54221064814814812</v>
      </c>
      <c r="AR805" s="11">
        <f t="shared" ref="AR805" si="2164">MAX(N805:N810)</f>
        <v>7.7</v>
      </c>
      <c r="AS805" s="13" t="str">
        <f t="shared" ref="AS805" ca="1" si="2165">INDIRECT(ADDRESS(MATCH(AR805,N805:N810,0)+A805-1,15))</f>
        <v>WSW</v>
      </c>
      <c r="AT805" s="13">
        <f t="shared" ref="AT805" ca="1" si="2166">INDIRECT(ADDRESS(MATCH(AR805,N805:N810,0)+A805-1,16))</f>
        <v>0.55431712962962965</v>
      </c>
    </row>
    <row r="806" spans="1:46">
      <c r="A806" s="11">
        <v>806</v>
      </c>
      <c r="B806" s="69">
        <v>44598</v>
      </c>
      <c r="C806" s="70">
        <v>0.54861111111111105</v>
      </c>
      <c r="D806">
        <v>7.3</v>
      </c>
      <c r="E806">
        <v>14.2</v>
      </c>
      <c r="F806">
        <v>0</v>
      </c>
      <c r="G806">
        <v>5.9</v>
      </c>
      <c r="H806">
        <v>0.224</v>
      </c>
      <c r="I806">
        <v>4.2</v>
      </c>
      <c r="J806" t="s">
        <v>154</v>
      </c>
      <c r="K806">
        <v>4.8</v>
      </c>
      <c r="L806" t="s">
        <v>161</v>
      </c>
      <c r="M806" s="70">
        <v>0.54221064814814812</v>
      </c>
      <c r="N806">
        <v>7.5</v>
      </c>
      <c r="O806" t="s">
        <v>154</v>
      </c>
      <c r="P806" s="70">
        <v>0.54660879629629633</v>
      </c>
      <c r="Q806">
        <v>4.4000000000000004</v>
      </c>
      <c r="R806" t="s">
        <v>154</v>
      </c>
      <c r="S806">
        <v>1.3</v>
      </c>
      <c r="T806">
        <v>38.9</v>
      </c>
      <c r="U806">
        <v>1412</v>
      </c>
      <c r="V806">
        <v>454759</v>
      </c>
      <c r="W806">
        <v>758</v>
      </c>
      <c r="X806">
        <v>0.52</v>
      </c>
      <c r="Y806">
        <v>18.239999999999998</v>
      </c>
      <c r="Z806" s="11">
        <f t="shared" si="2084"/>
        <v>134.4</v>
      </c>
      <c r="AA806" s="11">
        <f t="shared" si="2085"/>
        <v>10</v>
      </c>
      <c r="AB806" s="53">
        <f t="shared" si="2086"/>
        <v>0.2028350269358081</v>
      </c>
      <c r="AC806" s="61" t="s">
        <v>204</v>
      </c>
    </row>
    <row r="807" spans="1:46">
      <c r="A807" s="11">
        <v>807</v>
      </c>
      <c r="B807" s="69">
        <v>44598</v>
      </c>
      <c r="C807" s="70">
        <v>0.55555555555555558</v>
      </c>
      <c r="D807">
        <v>7.4</v>
      </c>
      <c r="E807">
        <v>14.2</v>
      </c>
      <c r="F807">
        <v>0</v>
      </c>
      <c r="G807">
        <v>6.9</v>
      </c>
      <c r="H807">
        <v>0.40600000000000003</v>
      </c>
      <c r="I807">
        <v>4.3</v>
      </c>
      <c r="J807" t="s">
        <v>154</v>
      </c>
      <c r="K807">
        <v>4.4000000000000004</v>
      </c>
      <c r="L807" t="s">
        <v>154</v>
      </c>
      <c r="M807" s="70">
        <v>0.55311342592592594</v>
      </c>
      <c r="N807">
        <v>7.7</v>
      </c>
      <c r="O807" t="s">
        <v>161</v>
      </c>
      <c r="P807" s="70">
        <v>0.55431712962962965</v>
      </c>
      <c r="Q807">
        <v>3.6</v>
      </c>
      <c r="R807" t="s">
        <v>154</v>
      </c>
      <c r="S807">
        <v>1.1000000000000001</v>
      </c>
      <c r="T807">
        <v>37.200000000000003</v>
      </c>
      <c r="U807">
        <v>1268</v>
      </c>
      <c r="V807">
        <v>780785</v>
      </c>
      <c r="W807">
        <v>1301</v>
      </c>
      <c r="X807">
        <v>0.52</v>
      </c>
      <c r="Y807">
        <v>18.25</v>
      </c>
      <c r="Z807" s="11">
        <f t="shared" si="2084"/>
        <v>243.60000000000005</v>
      </c>
      <c r="AA807" s="11">
        <f t="shared" si="2085"/>
        <v>10</v>
      </c>
      <c r="AB807" s="53">
        <f t="shared" si="2086"/>
        <v>0.2028350269358081</v>
      </c>
      <c r="AC807" s="61" t="s">
        <v>204</v>
      </c>
    </row>
    <row r="808" spans="1:46">
      <c r="A808" s="11">
        <v>808</v>
      </c>
      <c r="B808" s="69">
        <v>44598</v>
      </c>
      <c r="C808" s="70">
        <v>0.5625</v>
      </c>
      <c r="D808">
        <v>7.6</v>
      </c>
      <c r="E808">
        <v>14.2</v>
      </c>
      <c r="F808">
        <v>0</v>
      </c>
      <c r="G808">
        <v>5.8</v>
      </c>
      <c r="H808">
        <v>0.11600000000000001</v>
      </c>
      <c r="I808">
        <v>4.0999999999999996</v>
      </c>
      <c r="J808" t="s">
        <v>154</v>
      </c>
      <c r="K808">
        <v>4.5</v>
      </c>
      <c r="L808" t="s">
        <v>154</v>
      </c>
      <c r="M808" s="70">
        <v>0.5589467592592593</v>
      </c>
      <c r="N808">
        <v>7.2</v>
      </c>
      <c r="O808" t="s">
        <v>158</v>
      </c>
      <c r="P808" s="70">
        <v>0.55800925925925926</v>
      </c>
      <c r="Q808">
        <v>3.6</v>
      </c>
      <c r="R808" t="s">
        <v>161</v>
      </c>
      <c r="S808">
        <v>0.8</v>
      </c>
      <c r="T808">
        <v>39.200000000000003</v>
      </c>
      <c r="U808">
        <v>309</v>
      </c>
      <c r="V808">
        <v>266045</v>
      </c>
      <c r="W808">
        <v>443</v>
      </c>
      <c r="X808">
        <v>0.52</v>
      </c>
      <c r="Y808">
        <v>18.27</v>
      </c>
      <c r="Z808" s="11">
        <f t="shared" si="2084"/>
        <v>69.599999999999994</v>
      </c>
      <c r="AA808" s="11">
        <f t="shared" si="2085"/>
        <v>0</v>
      </c>
      <c r="AB808" s="53">
        <f t="shared" si="2086"/>
        <v>0.2028350269358081</v>
      </c>
      <c r="AC808" s="61" t="s">
        <v>204</v>
      </c>
    </row>
    <row r="809" spans="1:46">
      <c r="A809" s="11">
        <v>809</v>
      </c>
      <c r="B809" s="69">
        <v>44598</v>
      </c>
      <c r="C809" s="70">
        <v>0.56944444444444442</v>
      </c>
      <c r="D809">
        <v>7.5</v>
      </c>
      <c r="E809">
        <v>14.2</v>
      </c>
      <c r="F809">
        <v>0</v>
      </c>
      <c r="G809">
        <v>5.3</v>
      </c>
      <c r="H809">
        <v>0.13400000000000001</v>
      </c>
      <c r="I809">
        <v>4.0999999999999996</v>
      </c>
      <c r="J809" t="s">
        <v>154</v>
      </c>
      <c r="K809">
        <v>4.2</v>
      </c>
      <c r="L809" t="s">
        <v>154</v>
      </c>
      <c r="M809" s="70">
        <v>0.56331018518518516</v>
      </c>
      <c r="N809">
        <v>7</v>
      </c>
      <c r="O809" t="s">
        <v>161</v>
      </c>
      <c r="P809" s="70">
        <v>0.56793981481481481</v>
      </c>
      <c r="Q809">
        <v>5.3</v>
      </c>
      <c r="R809" t="s">
        <v>161</v>
      </c>
      <c r="S809">
        <v>1.1000000000000001</v>
      </c>
      <c r="T809">
        <v>41</v>
      </c>
      <c r="U809">
        <v>551</v>
      </c>
      <c r="V809">
        <v>281196</v>
      </c>
      <c r="W809">
        <v>469</v>
      </c>
      <c r="X809">
        <v>0.52</v>
      </c>
      <c r="Y809">
        <v>18.23</v>
      </c>
      <c r="Z809" s="11">
        <f t="shared" si="2084"/>
        <v>80.400000000000006</v>
      </c>
      <c r="AA809" s="11">
        <f t="shared" si="2085"/>
        <v>0</v>
      </c>
      <c r="AB809" s="53">
        <f t="shared" si="2086"/>
        <v>0.2028350269358081</v>
      </c>
      <c r="AC809" s="61" t="s">
        <v>204</v>
      </c>
    </row>
    <row r="810" spans="1:46">
      <c r="A810" s="11">
        <v>810</v>
      </c>
      <c r="B810" s="69">
        <v>44598</v>
      </c>
      <c r="C810" s="70">
        <v>0.57638888888888895</v>
      </c>
      <c r="D810">
        <v>7.3</v>
      </c>
      <c r="E810">
        <v>14.2</v>
      </c>
      <c r="F810">
        <v>0</v>
      </c>
      <c r="G810">
        <v>5.6</v>
      </c>
      <c r="H810">
        <v>0.24</v>
      </c>
      <c r="I810">
        <v>4.7</v>
      </c>
      <c r="J810" t="s">
        <v>158</v>
      </c>
      <c r="K810">
        <v>4.8</v>
      </c>
      <c r="L810" t="s">
        <v>154</v>
      </c>
      <c r="M810" s="70">
        <v>0.57478009259259266</v>
      </c>
      <c r="N810">
        <v>7.3</v>
      </c>
      <c r="O810" t="s">
        <v>158</v>
      </c>
      <c r="P810" s="70">
        <v>0.57383101851851859</v>
      </c>
      <c r="Q810">
        <v>3.2</v>
      </c>
      <c r="R810" t="s">
        <v>158</v>
      </c>
      <c r="S810">
        <v>1.1000000000000001</v>
      </c>
      <c r="T810">
        <v>39.5</v>
      </c>
      <c r="U810">
        <v>1257</v>
      </c>
      <c r="V810">
        <v>476451</v>
      </c>
      <c r="W810">
        <v>794</v>
      </c>
      <c r="X810">
        <v>0.52</v>
      </c>
      <c r="Y810">
        <v>18.239999999999998</v>
      </c>
      <c r="Z810" s="11">
        <f t="shared" si="2084"/>
        <v>144</v>
      </c>
      <c r="AA810" s="11">
        <f t="shared" si="2085"/>
        <v>10</v>
      </c>
      <c r="AB810" s="53">
        <f t="shared" si="2086"/>
        <v>0.2028350269358081</v>
      </c>
      <c r="AC810" s="61" t="s">
        <v>204</v>
      </c>
    </row>
    <row r="811" spans="1:46">
      <c r="A811" s="11">
        <v>811</v>
      </c>
      <c r="B811" s="69">
        <v>44598</v>
      </c>
      <c r="C811" s="70">
        <v>0.58333333333333337</v>
      </c>
      <c r="D811">
        <v>7.2</v>
      </c>
      <c r="E811">
        <v>14.2</v>
      </c>
      <c r="F811">
        <v>0</v>
      </c>
      <c r="G811">
        <v>6.9</v>
      </c>
      <c r="H811">
        <v>0.35399999999999998</v>
      </c>
      <c r="I811">
        <v>4</v>
      </c>
      <c r="J811" t="s">
        <v>154</v>
      </c>
      <c r="K811">
        <v>4.7</v>
      </c>
      <c r="L811" t="s">
        <v>158</v>
      </c>
      <c r="M811" s="70">
        <v>0.57693287037037033</v>
      </c>
      <c r="N811">
        <v>7.3</v>
      </c>
      <c r="O811" t="s">
        <v>158</v>
      </c>
      <c r="P811" s="70">
        <v>0.58202546296296298</v>
      </c>
      <c r="Q811">
        <v>6.1</v>
      </c>
      <c r="R811" t="s">
        <v>154</v>
      </c>
      <c r="S811">
        <v>1.1000000000000001</v>
      </c>
      <c r="T811">
        <v>36.5</v>
      </c>
      <c r="U811">
        <v>1218</v>
      </c>
      <c r="V811">
        <v>689790</v>
      </c>
      <c r="W811">
        <v>1150</v>
      </c>
      <c r="X811">
        <v>0.52</v>
      </c>
      <c r="Y811">
        <v>18.21</v>
      </c>
      <c r="Z811" s="11">
        <f t="shared" si="2084"/>
        <v>212.39999999999998</v>
      </c>
      <c r="AA811" s="11">
        <f t="shared" si="2085"/>
        <v>10</v>
      </c>
      <c r="AB811" s="53">
        <f t="shared" si="2086"/>
        <v>0.2028350269358081</v>
      </c>
      <c r="AC811" s="61" t="s">
        <v>204</v>
      </c>
      <c r="AE811" s="11">
        <f t="shared" ref="AE811" si="2167">SUM(F811:F816)</f>
        <v>0</v>
      </c>
      <c r="AF811" s="11">
        <f t="shared" ref="AF811" si="2168">AVERAGE(AB811:AB816)</f>
        <v>0.2028350269358081</v>
      </c>
      <c r="AG811" s="11">
        <f t="shared" ref="AG811" si="2169">AVERAGE(G811:G816)</f>
        <v>7.3166666666666664</v>
      </c>
      <c r="AH811" s="11" t="e">
        <f t="shared" ref="AH811" si="2170">AVERAGE(AC811:AC816)</f>
        <v>#DIV/0!</v>
      </c>
      <c r="AI811" s="11">
        <f t="shared" ref="AI811" si="2171">AVERAGE(T811:T816)</f>
        <v>35.06666666666667</v>
      </c>
      <c r="AJ811" s="11">
        <f t="shared" ref="AJ811" si="2172">SUMIF(H811:H816,"&gt;0",H811:H816)</f>
        <v>1.9569999999999999</v>
      </c>
      <c r="AK811" s="17">
        <f t="shared" ref="AK811" si="2173">SUM(AA811:AA816)/60</f>
        <v>1</v>
      </c>
      <c r="AL811" s="17">
        <f t="shared" ref="AL811" si="2174">SUM(V811:V816)</f>
        <v>3844914</v>
      </c>
      <c r="AM811" s="17">
        <f t="shared" ref="AM811" si="2175">AVERAGE(W811:W816)</f>
        <v>1068</v>
      </c>
      <c r="AN811" s="11">
        <f t="shared" ref="AN811" si="2176">AVERAGE(I811:I816)</f>
        <v>4.666666666666667</v>
      </c>
      <c r="AO811" s="11">
        <f t="shared" ref="AO811" si="2177">MAX(K811:K816)</f>
        <v>5.5</v>
      </c>
      <c r="AP811" s="13" t="str">
        <f t="shared" ref="AP811" ca="1" si="2178">INDIRECT(ADDRESS(MATCH(AO811,K811:K816,0)+A811-1,12))</f>
        <v>W</v>
      </c>
      <c r="AQ811" s="13">
        <f t="shared" ref="AQ811" ca="1" si="2179">INDIRECT(ADDRESS(MATCH(AO811,K811:K816,0)+A811-1,13))</f>
        <v>0.60083333333333333</v>
      </c>
      <c r="AR811" s="11">
        <f t="shared" ref="AR811" si="2180">MAX(N811:N816)</f>
        <v>8.9</v>
      </c>
      <c r="AS811" s="13" t="str">
        <f t="shared" ref="AS811" ca="1" si="2181">INDIRECT(ADDRESS(MATCH(AR811,N811:N816,0)+A811-1,15))</f>
        <v>W</v>
      </c>
      <c r="AT811" s="13">
        <f t="shared" ref="AT811" ca="1" si="2182">INDIRECT(ADDRESS(MATCH(AR811,N811:N816,0)+A811-1,16))</f>
        <v>0.61438657407407404</v>
      </c>
    </row>
    <row r="812" spans="1:46">
      <c r="A812" s="11">
        <v>812</v>
      </c>
      <c r="B812" s="69">
        <v>44598</v>
      </c>
      <c r="C812" s="70">
        <v>0.59027777777777779</v>
      </c>
      <c r="D812">
        <v>7.4</v>
      </c>
      <c r="E812">
        <v>14.2</v>
      </c>
      <c r="F812">
        <v>0</v>
      </c>
      <c r="G812">
        <v>7.4</v>
      </c>
      <c r="H812">
        <v>0.36299999999999999</v>
      </c>
      <c r="I812">
        <v>4.8</v>
      </c>
      <c r="J812" t="s">
        <v>154</v>
      </c>
      <c r="K812">
        <v>4.9000000000000004</v>
      </c>
      <c r="L812" t="s">
        <v>154</v>
      </c>
      <c r="M812" s="70">
        <v>0.58944444444444444</v>
      </c>
      <c r="N812">
        <v>8.1999999999999993</v>
      </c>
      <c r="O812" t="s">
        <v>154</v>
      </c>
      <c r="P812" s="70">
        <v>0.58817129629629628</v>
      </c>
      <c r="Q812">
        <v>4.8</v>
      </c>
      <c r="R812" t="s">
        <v>158</v>
      </c>
      <c r="S812">
        <v>1.1000000000000001</v>
      </c>
      <c r="T812">
        <v>34.700000000000003</v>
      </c>
      <c r="U812">
        <v>1149</v>
      </c>
      <c r="V812">
        <v>709836</v>
      </c>
      <c r="W812">
        <v>1183</v>
      </c>
      <c r="X812">
        <v>0.52</v>
      </c>
      <c r="Y812">
        <v>18.21</v>
      </c>
      <c r="Z812" s="11">
        <f t="shared" si="2084"/>
        <v>217.79999999999998</v>
      </c>
      <c r="AA812" s="11">
        <f t="shared" si="2085"/>
        <v>10</v>
      </c>
      <c r="AB812" s="53">
        <f t="shared" si="2086"/>
        <v>0.2028350269358081</v>
      </c>
      <c r="AC812" s="61" t="s">
        <v>204</v>
      </c>
    </row>
    <row r="813" spans="1:46">
      <c r="A813" s="11">
        <v>813</v>
      </c>
      <c r="B813" s="69">
        <v>44598</v>
      </c>
      <c r="C813" s="70">
        <v>0.59722222222222221</v>
      </c>
      <c r="D813">
        <v>7.6</v>
      </c>
      <c r="E813">
        <v>14.2</v>
      </c>
      <c r="F813">
        <v>0</v>
      </c>
      <c r="G813">
        <v>7.2</v>
      </c>
      <c r="H813">
        <v>0.28999999999999998</v>
      </c>
      <c r="I813">
        <v>4.8</v>
      </c>
      <c r="J813" t="s">
        <v>154</v>
      </c>
      <c r="K813">
        <v>5</v>
      </c>
      <c r="L813" t="s">
        <v>154</v>
      </c>
      <c r="M813" s="70">
        <v>0.59506944444444443</v>
      </c>
      <c r="N813">
        <v>7.6</v>
      </c>
      <c r="O813" t="s">
        <v>158</v>
      </c>
      <c r="P813" s="70">
        <v>0.59444444444444444</v>
      </c>
      <c r="Q813">
        <v>4.2</v>
      </c>
      <c r="R813" t="s">
        <v>158</v>
      </c>
      <c r="S813">
        <v>1.2</v>
      </c>
      <c r="T813">
        <v>35.299999999999997</v>
      </c>
      <c r="U813">
        <v>1104</v>
      </c>
      <c r="V813">
        <v>579749</v>
      </c>
      <c r="W813">
        <v>966</v>
      </c>
      <c r="X813">
        <v>0.52</v>
      </c>
      <c r="Y813">
        <v>18.2</v>
      </c>
      <c r="Z813" s="11">
        <f t="shared" si="2084"/>
        <v>174.00000000000003</v>
      </c>
      <c r="AA813" s="11">
        <f t="shared" si="2085"/>
        <v>10</v>
      </c>
      <c r="AB813" s="53">
        <f t="shared" si="2086"/>
        <v>0.2028350269358081</v>
      </c>
      <c r="AC813" s="61" t="s">
        <v>204</v>
      </c>
    </row>
    <row r="814" spans="1:46">
      <c r="A814" s="11">
        <v>814</v>
      </c>
      <c r="B814" s="69">
        <v>44598</v>
      </c>
      <c r="C814" s="70">
        <v>0.60416666666666663</v>
      </c>
      <c r="D814">
        <v>7.7</v>
      </c>
      <c r="E814">
        <v>14.2</v>
      </c>
      <c r="F814">
        <v>0</v>
      </c>
      <c r="G814">
        <v>7.3</v>
      </c>
      <c r="H814">
        <v>0.31900000000000001</v>
      </c>
      <c r="I814">
        <v>4.8</v>
      </c>
      <c r="J814" t="s">
        <v>154</v>
      </c>
      <c r="K814">
        <v>5.5</v>
      </c>
      <c r="L814" t="s">
        <v>154</v>
      </c>
      <c r="M814" s="70">
        <v>0.60083333333333333</v>
      </c>
      <c r="N814">
        <v>7.6</v>
      </c>
      <c r="O814" t="s">
        <v>158</v>
      </c>
      <c r="P814" s="70">
        <v>0.6007986111111111</v>
      </c>
      <c r="Q814">
        <v>2.9</v>
      </c>
      <c r="R814" t="s">
        <v>154</v>
      </c>
      <c r="S814">
        <v>1.4</v>
      </c>
      <c r="T814">
        <v>35.5</v>
      </c>
      <c r="U814">
        <v>903</v>
      </c>
      <c r="V814">
        <v>628099</v>
      </c>
      <c r="W814">
        <v>1047</v>
      </c>
      <c r="X814">
        <v>0.52</v>
      </c>
      <c r="Y814">
        <v>18.18</v>
      </c>
      <c r="Z814" s="11">
        <f t="shared" si="2084"/>
        <v>191.4</v>
      </c>
      <c r="AA814" s="11">
        <f t="shared" si="2085"/>
        <v>10</v>
      </c>
      <c r="AB814" s="53">
        <f t="shared" si="2086"/>
        <v>0.2028350269358081</v>
      </c>
      <c r="AC814" s="61" t="s">
        <v>204</v>
      </c>
    </row>
    <row r="815" spans="1:46">
      <c r="A815" s="11">
        <v>815</v>
      </c>
      <c r="B815" s="69">
        <v>44598</v>
      </c>
      <c r="C815" s="70">
        <v>0.61111111111111105</v>
      </c>
      <c r="D815">
        <v>7.8</v>
      </c>
      <c r="E815">
        <v>14.2</v>
      </c>
      <c r="F815">
        <v>0</v>
      </c>
      <c r="G815">
        <v>7.5</v>
      </c>
      <c r="H815">
        <v>0.312</v>
      </c>
      <c r="I815">
        <v>4.5</v>
      </c>
      <c r="J815" t="s">
        <v>158</v>
      </c>
      <c r="K815">
        <v>4.8</v>
      </c>
      <c r="L815" t="s">
        <v>154</v>
      </c>
      <c r="M815" s="70">
        <v>0.60417824074074067</v>
      </c>
      <c r="N815">
        <v>7.5</v>
      </c>
      <c r="O815" t="s">
        <v>158</v>
      </c>
      <c r="P815" s="70">
        <v>0.60832175925925924</v>
      </c>
      <c r="Q815">
        <v>4.2</v>
      </c>
      <c r="R815" t="s">
        <v>161</v>
      </c>
      <c r="S815">
        <v>1.2</v>
      </c>
      <c r="T815">
        <v>34.9</v>
      </c>
      <c r="U815">
        <v>945</v>
      </c>
      <c r="V815">
        <v>614374</v>
      </c>
      <c r="W815">
        <v>1024</v>
      </c>
      <c r="X815">
        <v>0.52</v>
      </c>
      <c r="Y815">
        <v>18.16</v>
      </c>
      <c r="Z815" s="11">
        <f t="shared" si="2084"/>
        <v>187.20000000000002</v>
      </c>
      <c r="AA815" s="11">
        <f t="shared" si="2085"/>
        <v>10</v>
      </c>
      <c r="AB815" s="53">
        <f t="shared" si="2086"/>
        <v>0.2028350269358081</v>
      </c>
      <c r="AC815" s="61" t="s">
        <v>204</v>
      </c>
    </row>
    <row r="816" spans="1:46">
      <c r="A816" s="11">
        <v>816</v>
      </c>
      <c r="B816" s="69">
        <v>44598</v>
      </c>
      <c r="C816" s="70">
        <v>0.61805555555555558</v>
      </c>
      <c r="D816">
        <v>8</v>
      </c>
      <c r="E816">
        <v>14.2</v>
      </c>
      <c r="F816">
        <v>0</v>
      </c>
      <c r="G816">
        <v>7.6</v>
      </c>
      <c r="H816">
        <v>0.31900000000000001</v>
      </c>
      <c r="I816">
        <v>5.0999999999999996</v>
      </c>
      <c r="J816" t="s">
        <v>154</v>
      </c>
      <c r="K816">
        <v>5.0999999999999996</v>
      </c>
      <c r="L816" t="s">
        <v>154</v>
      </c>
      <c r="M816" s="70">
        <v>0.61805555555555558</v>
      </c>
      <c r="N816">
        <v>8.9</v>
      </c>
      <c r="O816" t="s">
        <v>154</v>
      </c>
      <c r="P816" s="70">
        <v>0.61438657407407404</v>
      </c>
      <c r="Q816">
        <v>5.4</v>
      </c>
      <c r="R816" t="s">
        <v>158</v>
      </c>
      <c r="S816">
        <v>1.3</v>
      </c>
      <c r="T816">
        <v>33.5</v>
      </c>
      <c r="U816">
        <v>970</v>
      </c>
      <c r="V816">
        <v>623066</v>
      </c>
      <c r="W816">
        <v>1038</v>
      </c>
      <c r="X816">
        <v>0.52</v>
      </c>
      <c r="Y816">
        <v>18.16</v>
      </c>
      <c r="Z816" s="11">
        <f t="shared" si="2084"/>
        <v>191.4</v>
      </c>
      <c r="AA816" s="11">
        <f t="shared" si="2085"/>
        <v>10</v>
      </c>
      <c r="AB816" s="53">
        <f t="shared" si="2086"/>
        <v>0.2028350269358081</v>
      </c>
      <c r="AC816" s="61" t="s">
        <v>204</v>
      </c>
    </row>
    <row r="817" spans="1:46">
      <c r="A817" s="11">
        <v>817</v>
      </c>
      <c r="B817" s="69">
        <v>44598</v>
      </c>
      <c r="C817" s="70">
        <v>0.625</v>
      </c>
      <c r="D817">
        <v>8.1</v>
      </c>
      <c r="E817">
        <v>14.2</v>
      </c>
      <c r="F817">
        <v>0</v>
      </c>
      <c r="G817">
        <v>7</v>
      </c>
      <c r="H817">
        <v>0.23799999999999999</v>
      </c>
      <c r="I817">
        <v>4.7</v>
      </c>
      <c r="J817" t="s">
        <v>158</v>
      </c>
      <c r="K817">
        <v>5.2</v>
      </c>
      <c r="L817" t="s">
        <v>158</v>
      </c>
      <c r="M817" s="70">
        <v>0.62116898148148147</v>
      </c>
      <c r="N817">
        <v>7.9</v>
      </c>
      <c r="O817" t="s">
        <v>154</v>
      </c>
      <c r="P817" s="70">
        <v>0.61930555555555555</v>
      </c>
      <c r="Q817">
        <v>4.3</v>
      </c>
      <c r="R817" t="s">
        <v>158</v>
      </c>
      <c r="S817">
        <v>1.1000000000000001</v>
      </c>
      <c r="T817">
        <v>35.1</v>
      </c>
      <c r="U817">
        <v>300</v>
      </c>
      <c r="V817">
        <v>477719</v>
      </c>
      <c r="W817">
        <v>796</v>
      </c>
      <c r="X817">
        <v>0.52</v>
      </c>
      <c r="Y817">
        <v>18.14</v>
      </c>
      <c r="Z817" s="11">
        <f t="shared" si="2084"/>
        <v>142.79999999999998</v>
      </c>
      <c r="AA817" s="11">
        <f t="shared" si="2085"/>
        <v>10</v>
      </c>
      <c r="AB817" s="53">
        <f t="shared" si="2086"/>
        <v>0.2028350269358081</v>
      </c>
      <c r="AC817" s="61" t="s">
        <v>204</v>
      </c>
      <c r="AE817" s="11">
        <f t="shared" ref="AE817" si="2183">SUM(F817:F822)</f>
        <v>0</v>
      </c>
      <c r="AF817" s="11">
        <f t="shared" ref="AF817" si="2184">AVERAGE(AB817:AB822)</f>
        <v>0.2028350269358081</v>
      </c>
      <c r="AG817" s="11">
        <f t="shared" ref="AG817" si="2185">AVERAGE(G817:G822)</f>
        <v>6.9833333333333343</v>
      </c>
      <c r="AH817" s="11" t="e">
        <f t="shared" ref="AH817" si="2186">AVERAGE(AC817:AC822)</f>
        <v>#DIV/0!</v>
      </c>
      <c r="AI817" s="11">
        <f t="shared" ref="AI817" si="2187">AVERAGE(T817:T822)</f>
        <v>36.75</v>
      </c>
      <c r="AJ817" s="11">
        <f t="shared" ref="AJ817" si="2188">SUMIF(H817:H822,"&gt;0",H817:H822)</f>
        <v>1.196</v>
      </c>
      <c r="AK817" s="17">
        <f t="shared" ref="AK817" si="2189">SUM(AA817:AA822)/60</f>
        <v>0.66666666666666663</v>
      </c>
      <c r="AL817" s="17">
        <f t="shared" ref="AL817" si="2190">SUM(V817:V822)</f>
        <v>2363269</v>
      </c>
      <c r="AM817" s="17">
        <f t="shared" ref="AM817" si="2191">AVERAGE(W817:W822)</f>
        <v>656.66666666666663</v>
      </c>
      <c r="AN817" s="11">
        <f t="shared" ref="AN817" si="2192">AVERAGE(I817:I822)</f>
        <v>4.2333333333333334</v>
      </c>
      <c r="AO817" s="11">
        <f t="shared" ref="AO817" si="2193">MAX(K817:K822)</f>
        <v>5.2</v>
      </c>
      <c r="AP817" s="13" t="str">
        <f t="shared" ref="AP817" ca="1" si="2194">INDIRECT(ADDRESS(MATCH(AO817,K817:K822,0)+A817-1,12))</f>
        <v>WNW</v>
      </c>
      <c r="AQ817" s="13">
        <f t="shared" ref="AQ817" ca="1" si="2195">INDIRECT(ADDRESS(MATCH(AO817,K817:K822,0)+A817-1,13))</f>
        <v>0.62116898148148147</v>
      </c>
      <c r="AR817" s="11">
        <f t="shared" ref="AR817" si="2196">MAX(N817:N822)</f>
        <v>8.1999999999999993</v>
      </c>
      <c r="AS817" s="13" t="str">
        <f t="shared" ref="AS817" ca="1" si="2197">INDIRECT(ADDRESS(MATCH(AR817,N817:N822,0)+A817-1,15))</f>
        <v>WNW</v>
      </c>
      <c r="AT817" s="13">
        <f t="shared" ref="AT817" ca="1" si="2198">INDIRECT(ADDRESS(MATCH(AR817,N817:N822,0)+A817-1,16))</f>
        <v>0.63481481481481483</v>
      </c>
    </row>
    <row r="818" spans="1:46">
      <c r="A818" s="11">
        <v>818</v>
      </c>
      <c r="B818" s="69">
        <v>44598</v>
      </c>
      <c r="C818" s="70">
        <v>0.63194444444444442</v>
      </c>
      <c r="D818">
        <v>8.1</v>
      </c>
      <c r="E818">
        <v>14.2</v>
      </c>
      <c r="F818">
        <v>0</v>
      </c>
      <c r="G818">
        <v>7.4</v>
      </c>
      <c r="H818">
        <v>0.251</v>
      </c>
      <c r="I818">
        <v>4.3</v>
      </c>
      <c r="J818" t="s">
        <v>158</v>
      </c>
      <c r="K818">
        <v>4.8</v>
      </c>
      <c r="L818" t="s">
        <v>158</v>
      </c>
      <c r="M818" s="70">
        <v>0.62621527777777775</v>
      </c>
      <c r="N818">
        <v>7.8</v>
      </c>
      <c r="O818" t="s">
        <v>154</v>
      </c>
      <c r="P818" s="70">
        <v>0.63135416666666666</v>
      </c>
      <c r="Q818">
        <v>6.5</v>
      </c>
      <c r="R818" t="s">
        <v>158</v>
      </c>
      <c r="S818">
        <v>1.2</v>
      </c>
      <c r="T818">
        <v>37.5</v>
      </c>
      <c r="U818">
        <v>874</v>
      </c>
      <c r="V818">
        <v>489474</v>
      </c>
      <c r="W818">
        <v>816</v>
      </c>
      <c r="X818">
        <v>0.52</v>
      </c>
      <c r="Y818">
        <v>18.14</v>
      </c>
      <c r="Z818" s="11">
        <f t="shared" si="2084"/>
        <v>150.60000000000002</v>
      </c>
      <c r="AA818" s="11">
        <f t="shared" si="2085"/>
        <v>10</v>
      </c>
      <c r="AB818" s="53">
        <f t="shared" si="2086"/>
        <v>0.2028350269358081</v>
      </c>
      <c r="AC818" s="61" t="s">
        <v>204</v>
      </c>
    </row>
    <row r="819" spans="1:46">
      <c r="A819" s="11">
        <v>819</v>
      </c>
      <c r="B819" s="69">
        <v>44598</v>
      </c>
      <c r="C819" s="70">
        <v>0.63888888888888895</v>
      </c>
      <c r="D819">
        <v>8.1</v>
      </c>
      <c r="E819">
        <v>14.2</v>
      </c>
      <c r="F819">
        <v>0</v>
      </c>
      <c r="G819">
        <v>7</v>
      </c>
      <c r="H819">
        <v>0.22600000000000001</v>
      </c>
      <c r="I819">
        <v>4.7</v>
      </c>
      <c r="J819" t="s">
        <v>158</v>
      </c>
      <c r="K819">
        <v>5</v>
      </c>
      <c r="L819" t="s">
        <v>158</v>
      </c>
      <c r="M819" s="70">
        <v>0.63653935185185184</v>
      </c>
      <c r="N819">
        <v>8.1999999999999993</v>
      </c>
      <c r="O819" t="s">
        <v>158</v>
      </c>
      <c r="P819" s="70">
        <v>0.63481481481481483</v>
      </c>
      <c r="Q819">
        <v>3.5</v>
      </c>
      <c r="R819" t="s">
        <v>154</v>
      </c>
      <c r="S819">
        <v>1.3</v>
      </c>
      <c r="T819">
        <v>36.5</v>
      </c>
      <c r="U819">
        <v>838</v>
      </c>
      <c r="V819">
        <v>447354</v>
      </c>
      <c r="W819">
        <v>746</v>
      </c>
      <c r="X819">
        <v>0.52</v>
      </c>
      <c r="Y819">
        <v>18.13</v>
      </c>
      <c r="Z819" s="11">
        <f t="shared" si="2084"/>
        <v>135.6</v>
      </c>
      <c r="AA819" s="11">
        <f t="shared" si="2085"/>
        <v>10</v>
      </c>
      <c r="AB819" s="53">
        <f t="shared" si="2086"/>
        <v>0.2028350269358081</v>
      </c>
      <c r="AC819" s="61" t="s">
        <v>204</v>
      </c>
    </row>
    <row r="820" spans="1:46">
      <c r="A820" s="11">
        <v>820</v>
      </c>
      <c r="B820" s="69">
        <v>44598</v>
      </c>
      <c r="C820" s="70">
        <v>0.64583333333333337</v>
      </c>
      <c r="D820">
        <v>8.1999999999999993</v>
      </c>
      <c r="E820">
        <v>14.2</v>
      </c>
      <c r="F820">
        <v>0</v>
      </c>
      <c r="G820">
        <v>7.3</v>
      </c>
      <c r="H820">
        <v>0.223</v>
      </c>
      <c r="I820">
        <v>3.7</v>
      </c>
      <c r="J820" t="s">
        <v>158</v>
      </c>
      <c r="K820">
        <v>4.7</v>
      </c>
      <c r="L820" t="s">
        <v>158</v>
      </c>
      <c r="M820" s="70">
        <v>0.63890046296296299</v>
      </c>
      <c r="N820">
        <v>6.9</v>
      </c>
      <c r="O820" t="s">
        <v>154</v>
      </c>
      <c r="P820" s="70">
        <v>0.64332175925925927</v>
      </c>
      <c r="Q820">
        <v>4.2</v>
      </c>
      <c r="R820" t="s">
        <v>158</v>
      </c>
      <c r="S820">
        <v>0.9</v>
      </c>
      <c r="T820">
        <v>35.299999999999997</v>
      </c>
      <c r="U820">
        <v>707</v>
      </c>
      <c r="V820">
        <v>434353</v>
      </c>
      <c r="W820">
        <v>724</v>
      </c>
      <c r="X820">
        <v>0.52</v>
      </c>
      <c r="Y820">
        <v>18.13</v>
      </c>
      <c r="Z820" s="11">
        <f t="shared" si="2084"/>
        <v>133.80000000000001</v>
      </c>
      <c r="AA820" s="11">
        <f t="shared" si="2085"/>
        <v>10</v>
      </c>
      <c r="AB820" s="53">
        <f t="shared" si="2086"/>
        <v>0.2028350269358081</v>
      </c>
      <c r="AC820" s="61" t="s">
        <v>204</v>
      </c>
    </row>
    <row r="821" spans="1:46">
      <c r="A821" s="11">
        <v>821</v>
      </c>
      <c r="B821" s="69">
        <v>44598</v>
      </c>
      <c r="C821" s="70">
        <v>0.65277777777777779</v>
      </c>
      <c r="D821">
        <v>8.1999999999999993</v>
      </c>
      <c r="E821">
        <v>14.2</v>
      </c>
      <c r="F821">
        <v>0</v>
      </c>
      <c r="G821">
        <v>7</v>
      </c>
      <c r="H821">
        <v>0.16300000000000001</v>
      </c>
      <c r="I821">
        <v>4</v>
      </c>
      <c r="J821" t="s">
        <v>154</v>
      </c>
      <c r="K821">
        <v>4</v>
      </c>
      <c r="L821" t="s">
        <v>154</v>
      </c>
      <c r="M821" s="70">
        <v>0.65211805555555558</v>
      </c>
      <c r="N821">
        <v>7.1</v>
      </c>
      <c r="O821" t="s">
        <v>154</v>
      </c>
      <c r="P821" s="70">
        <v>0.65179398148148149</v>
      </c>
      <c r="Q821">
        <v>4.7</v>
      </c>
      <c r="R821" t="s">
        <v>154</v>
      </c>
      <c r="S821">
        <v>1.4</v>
      </c>
      <c r="T821">
        <v>36.4</v>
      </c>
      <c r="U821">
        <v>540</v>
      </c>
      <c r="V821">
        <v>319506</v>
      </c>
      <c r="W821">
        <v>533</v>
      </c>
      <c r="X821">
        <v>0.52</v>
      </c>
      <c r="Y821">
        <v>18.14</v>
      </c>
      <c r="Z821" s="11">
        <f t="shared" si="2084"/>
        <v>97.8</v>
      </c>
      <c r="AA821" s="11">
        <f t="shared" si="2085"/>
        <v>0</v>
      </c>
      <c r="AB821" s="53">
        <f t="shared" si="2086"/>
        <v>0.2028350269358081</v>
      </c>
      <c r="AC821" s="61" t="s">
        <v>204</v>
      </c>
    </row>
    <row r="822" spans="1:46">
      <c r="A822" s="11">
        <v>822</v>
      </c>
      <c r="B822" s="69">
        <v>44598</v>
      </c>
      <c r="C822" s="70">
        <v>0.65972222222222221</v>
      </c>
      <c r="D822">
        <v>8.1999999999999993</v>
      </c>
      <c r="E822">
        <v>14.2</v>
      </c>
      <c r="F822">
        <v>0</v>
      </c>
      <c r="G822">
        <v>6.2</v>
      </c>
      <c r="H822">
        <v>9.5000000000000001E-2</v>
      </c>
      <c r="I822">
        <v>4</v>
      </c>
      <c r="J822" t="s">
        <v>158</v>
      </c>
      <c r="K822">
        <v>4.3</v>
      </c>
      <c r="L822" t="s">
        <v>154</v>
      </c>
      <c r="M822" s="70">
        <v>0.65563657407407405</v>
      </c>
      <c r="N822">
        <v>6.8</v>
      </c>
      <c r="O822" t="s">
        <v>155</v>
      </c>
      <c r="P822" s="70">
        <v>0.65686342592592595</v>
      </c>
      <c r="Q822">
        <v>2.5</v>
      </c>
      <c r="R822" t="s">
        <v>158</v>
      </c>
      <c r="S822">
        <v>1.1000000000000001</v>
      </c>
      <c r="T822">
        <v>39.700000000000003</v>
      </c>
      <c r="U822">
        <v>393</v>
      </c>
      <c r="V822">
        <v>194863</v>
      </c>
      <c r="W822">
        <v>325</v>
      </c>
      <c r="X822">
        <v>0.52</v>
      </c>
      <c r="Y822">
        <v>18.100000000000001</v>
      </c>
      <c r="Z822" s="11">
        <f t="shared" si="2084"/>
        <v>57</v>
      </c>
      <c r="AA822" s="11">
        <f t="shared" si="2085"/>
        <v>0</v>
      </c>
      <c r="AB822" s="53">
        <f t="shared" si="2086"/>
        <v>0.2028350269358081</v>
      </c>
      <c r="AC822" s="61" t="s">
        <v>204</v>
      </c>
    </row>
    <row r="823" spans="1:46">
      <c r="A823" s="11">
        <v>823</v>
      </c>
      <c r="B823" s="69">
        <v>44598</v>
      </c>
      <c r="C823" s="70">
        <v>0.66666666666666663</v>
      </c>
      <c r="D823">
        <v>8</v>
      </c>
      <c r="E823">
        <v>14.2</v>
      </c>
      <c r="F823">
        <v>0</v>
      </c>
      <c r="G823">
        <v>6.6</v>
      </c>
      <c r="H823">
        <v>0.16200000000000001</v>
      </c>
      <c r="I823">
        <v>2.6</v>
      </c>
      <c r="J823" t="s">
        <v>158</v>
      </c>
      <c r="K823">
        <v>4</v>
      </c>
      <c r="L823" t="s">
        <v>158</v>
      </c>
      <c r="M823" s="70">
        <v>0.65973379629629625</v>
      </c>
      <c r="N823">
        <v>4.0999999999999996</v>
      </c>
      <c r="O823" t="s">
        <v>158</v>
      </c>
      <c r="P823" s="70">
        <v>0.66587962962962965</v>
      </c>
      <c r="Q823">
        <v>3.9</v>
      </c>
      <c r="R823" t="s">
        <v>155</v>
      </c>
      <c r="S823">
        <v>0.7</v>
      </c>
      <c r="T823">
        <v>39.4</v>
      </c>
      <c r="U823">
        <v>519</v>
      </c>
      <c r="V823">
        <v>302847</v>
      </c>
      <c r="W823">
        <v>505</v>
      </c>
      <c r="X823">
        <v>0.52</v>
      </c>
      <c r="Y823">
        <v>18.100000000000001</v>
      </c>
      <c r="Z823" s="11">
        <f t="shared" si="2084"/>
        <v>97.2</v>
      </c>
      <c r="AA823" s="11">
        <f t="shared" si="2085"/>
        <v>0</v>
      </c>
      <c r="AB823" s="53">
        <f t="shared" si="2086"/>
        <v>0.2028350269358081</v>
      </c>
      <c r="AC823" s="61" t="s">
        <v>204</v>
      </c>
      <c r="AE823" s="11">
        <f t="shared" ref="AE823" si="2199">SUM(F823:F828)</f>
        <v>0</v>
      </c>
      <c r="AF823" s="11">
        <f t="shared" ref="AF823" si="2200">AVERAGE(AB823:AB828)</f>
        <v>0.20209139635897433</v>
      </c>
      <c r="AG823" s="11">
        <f t="shared" ref="AG823" si="2201">AVERAGE(G823:G828)</f>
        <v>6.8333333333333348</v>
      </c>
      <c r="AH823" s="11" t="e">
        <f t="shared" ref="AH823" si="2202">AVERAGE(AC823:AC828)</f>
        <v>#DIV/0!</v>
      </c>
      <c r="AI823" s="11">
        <f t="shared" ref="AI823" si="2203">AVERAGE(T823:T828)</f>
        <v>37.699999999999996</v>
      </c>
      <c r="AJ823" s="11">
        <f t="shared" ref="AJ823" si="2204">SUMIF(H823:H828,"&gt;0",H823:H828)</f>
        <v>0.77699999999999991</v>
      </c>
      <c r="AK823" s="17">
        <f t="shared" ref="AK823" si="2205">SUM(AA823:AA828)/60</f>
        <v>0</v>
      </c>
      <c r="AL823" s="17">
        <f t="shared" ref="AL823" si="2206">SUM(V823:V828)</f>
        <v>1452984</v>
      </c>
      <c r="AM823" s="17">
        <f t="shared" ref="AM823" si="2207">AVERAGE(W823:W828)</f>
        <v>403.66666666666669</v>
      </c>
      <c r="AN823" s="11">
        <f t="shared" ref="AN823" si="2208">AVERAGE(I823:I828)</f>
        <v>3.5</v>
      </c>
      <c r="AO823" s="11">
        <f t="shared" ref="AO823" si="2209">MAX(K823:K828)</f>
        <v>4.9000000000000004</v>
      </c>
      <c r="AP823" s="13" t="str">
        <f t="shared" ref="AP823" ca="1" si="2210">INDIRECT(ADDRESS(MATCH(AO823,K823:K828,0)+A823-1,12))</f>
        <v>WNW</v>
      </c>
      <c r="AQ823" s="13">
        <f t="shared" ref="AQ823" ca="1" si="2211">INDIRECT(ADDRESS(MATCH(AO823,K823:K828,0)+A823-1,13))</f>
        <v>0.70008101851851856</v>
      </c>
      <c r="AR823" s="11">
        <f t="shared" ref="AR823" si="2212">MAX(N823:N828)</f>
        <v>8</v>
      </c>
      <c r="AS823" s="13" t="str">
        <f t="shared" ref="AS823" ca="1" si="2213">INDIRECT(ADDRESS(MATCH(AR823,N823:N828,0)+A823-1,15))</f>
        <v>W</v>
      </c>
      <c r="AT823" s="13">
        <f t="shared" ref="AT823" ca="1" si="2214">INDIRECT(ADDRESS(MATCH(AR823,N823:N828,0)+A823-1,16))</f>
        <v>0.69800925925925927</v>
      </c>
    </row>
    <row r="824" spans="1:46">
      <c r="A824" s="11">
        <v>824</v>
      </c>
      <c r="B824" s="69">
        <v>44598</v>
      </c>
      <c r="C824" s="70">
        <v>0.67361111111111116</v>
      </c>
      <c r="D824">
        <v>8.1</v>
      </c>
      <c r="E824">
        <v>14.2</v>
      </c>
      <c r="F824">
        <v>0</v>
      </c>
      <c r="G824">
        <v>7.1</v>
      </c>
      <c r="H824">
        <v>0.14599999999999999</v>
      </c>
      <c r="I824">
        <v>2.8</v>
      </c>
      <c r="J824" t="s">
        <v>158</v>
      </c>
      <c r="K824">
        <v>3.3</v>
      </c>
      <c r="L824" t="s">
        <v>158</v>
      </c>
      <c r="M824" s="70">
        <v>0.66994212962962962</v>
      </c>
      <c r="N824">
        <v>6.7</v>
      </c>
      <c r="O824" t="s">
        <v>155</v>
      </c>
      <c r="P824" s="70">
        <v>0.66724537037037035</v>
      </c>
      <c r="Q824">
        <v>1.7</v>
      </c>
      <c r="R824" t="s">
        <v>154</v>
      </c>
      <c r="S824">
        <v>1.3</v>
      </c>
      <c r="T824">
        <v>38.9</v>
      </c>
      <c r="U824">
        <v>462</v>
      </c>
      <c r="V824">
        <v>275930</v>
      </c>
      <c r="W824">
        <v>460</v>
      </c>
      <c r="X824">
        <v>0.52</v>
      </c>
      <c r="Y824">
        <v>18.059999999999999</v>
      </c>
      <c r="Z824" s="11">
        <f t="shared" si="2084"/>
        <v>87.59999999999998</v>
      </c>
      <c r="AA824" s="11">
        <f t="shared" si="2085"/>
        <v>0</v>
      </c>
      <c r="AB824" s="53">
        <f t="shared" si="2086"/>
        <v>0.2028350269358081</v>
      </c>
      <c r="AC824" s="61" t="s">
        <v>204</v>
      </c>
    </row>
    <row r="825" spans="1:46">
      <c r="A825" s="11">
        <v>825</v>
      </c>
      <c r="B825" s="69">
        <v>44598</v>
      </c>
      <c r="C825" s="70">
        <v>0.68055555555555547</v>
      </c>
      <c r="D825">
        <v>8.1999999999999993</v>
      </c>
      <c r="E825">
        <v>14.2</v>
      </c>
      <c r="F825">
        <v>0</v>
      </c>
      <c r="G825">
        <v>7.3</v>
      </c>
      <c r="H825">
        <v>0.14699999999999999</v>
      </c>
      <c r="I825">
        <v>3.4</v>
      </c>
      <c r="J825" t="s">
        <v>158</v>
      </c>
      <c r="K825">
        <v>3.4</v>
      </c>
      <c r="L825" t="s">
        <v>158</v>
      </c>
      <c r="M825" s="70">
        <v>0.68055555555555547</v>
      </c>
      <c r="N825">
        <v>5.9</v>
      </c>
      <c r="O825" t="s">
        <v>155</v>
      </c>
      <c r="P825" s="70">
        <v>0.67421296296296296</v>
      </c>
      <c r="Q825">
        <v>3.3</v>
      </c>
      <c r="R825" t="s">
        <v>155</v>
      </c>
      <c r="S825">
        <v>1.1000000000000001</v>
      </c>
      <c r="T825">
        <v>36.299999999999997</v>
      </c>
      <c r="U825">
        <v>466</v>
      </c>
      <c r="V825">
        <v>276449</v>
      </c>
      <c r="W825">
        <v>461</v>
      </c>
      <c r="X825">
        <v>0.52</v>
      </c>
      <c r="Y825">
        <v>18.09</v>
      </c>
      <c r="Z825" s="11">
        <f t="shared" si="2084"/>
        <v>88.2</v>
      </c>
      <c r="AA825" s="11">
        <f t="shared" si="2085"/>
        <v>0</v>
      </c>
      <c r="AB825" s="53">
        <f t="shared" si="2086"/>
        <v>0.2028350269358081</v>
      </c>
      <c r="AC825" s="61" t="s">
        <v>204</v>
      </c>
    </row>
    <row r="826" spans="1:46">
      <c r="A826" s="11">
        <v>826</v>
      </c>
      <c r="B826" s="69">
        <v>44598</v>
      </c>
      <c r="C826" s="70">
        <v>0.6875</v>
      </c>
      <c r="D826">
        <v>8.3000000000000007</v>
      </c>
      <c r="E826">
        <v>14.2</v>
      </c>
      <c r="F826">
        <v>0</v>
      </c>
      <c r="G826">
        <v>7.1</v>
      </c>
      <c r="H826">
        <v>0.13500000000000001</v>
      </c>
      <c r="I826">
        <v>3.7</v>
      </c>
      <c r="J826" t="s">
        <v>154</v>
      </c>
      <c r="K826">
        <v>3.7</v>
      </c>
      <c r="L826" t="s">
        <v>154</v>
      </c>
      <c r="M826" s="70">
        <v>0.6875</v>
      </c>
      <c r="N826">
        <v>7.5</v>
      </c>
      <c r="O826" t="s">
        <v>158</v>
      </c>
      <c r="P826" s="70">
        <v>0.68678240740740737</v>
      </c>
      <c r="Q826">
        <v>4.2</v>
      </c>
      <c r="R826" t="s">
        <v>154</v>
      </c>
      <c r="S826">
        <v>0.9</v>
      </c>
      <c r="T826">
        <v>35.799999999999997</v>
      </c>
      <c r="U826">
        <v>380</v>
      </c>
      <c r="V826">
        <v>250319</v>
      </c>
      <c r="W826">
        <v>417</v>
      </c>
      <c r="X826">
        <v>0.51700000000000002</v>
      </c>
      <c r="Y826">
        <v>18.07</v>
      </c>
      <c r="Z826" s="11">
        <f t="shared" si="2084"/>
        <v>81.000000000000014</v>
      </c>
      <c r="AA826" s="11">
        <f t="shared" si="2085"/>
        <v>0</v>
      </c>
      <c r="AB826" s="53">
        <f t="shared" si="2086"/>
        <v>0.20134776578214056</v>
      </c>
      <c r="AC826" s="61" t="s">
        <v>204</v>
      </c>
    </row>
    <row r="827" spans="1:46">
      <c r="A827" s="11">
        <v>827</v>
      </c>
      <c r="B827" s="69">
        <v>44598</v>
      </c>
      <c r="C827" s="70">
        <v>0.69444444444444453</v>
      </c>
      <c r="D827">
        <v>8.5</v>
      </c>
      <c r="E827">
        <v>14.2</v>
      </c>
      <c r="F827">
        <v>0</v>
      </c>
      <c r="G827">
        <v>6.7</v>
      </c>
      <c r="H827">
        <v>0.112</v>
      </c>
      <c r="I827">
        <v>3.9</v>
      </c>
      <c r="J827" t="s">
        <v>158</v>
      </c>
      <c r="K827">
        <v>4</v>
      </c>
      <c r="L827" t="s">
        <v>158</v>
      </c>
      <c r="M827" s="70">
        <v>0.69074074074074077</v>
      </c>
      <c r="N827">
        <v>7.3</v>
      </c>
      <c r="O827" t="s">
        <v>155</v>
      </c>
      <c r="P827" s="70">
        <v>0.68946759259259249</v>
      </c>
      <c r="Q827">
        <v>4.3</v>
      </c>
      <c r="R827" t="s">
        <v>154</v>
      </c>
      <c r="S827">
        <v>1.2</v>
      </c>
      <c r="T827">
        <v>37.9</v>
      </c>
      <c r="U827">
        <v>298</v>
      </c>
      <c r="V827">
        <v>206875</v>
      </c>
      <c r="W827">
        <v>345</v>
      </c>
      <c r="X827">
        <v>0.51700000000000002</v>
      </c>
      <c r="Y827">
        <v>18.079999999999998</v>
      </c>
      <c r="Z827" s="11">
        <f t="shared" si="2084"/>
        <v>67.2</v>
      </c>
      <c r="AA827" s="11">
        <f t="shared" si="2085"/>
        <v>0</v>
      </c>
      <c r="AB827" s="53">
        <f t="shared" si="2086"/>
        <v>0.20134776578214056</v>
      </c>
      <c r="AC827" s="61" t="s">
        <v>204</v>
      </c>
    </row>
    <row r="828" spans="1:46">
      <c r="A828" s="11">
        <v>828</v>
      </c>
      <c r="B828" s="69">
        <v>44598</v>
      </c>
      <c r="C828" s="70">
        <v>0.70138888888888884</v>
      </c>
      <c r="D828">
        <v>8.5</v>
      </c>
      <c r="E828">
        <v>14.2</v>
      </c>
      <c r="F828">
        <v>0</v>
      </c>
      <c r="G828">
        <v>6.2</v>
      </c>
      <c r="H828">
        <v>7.4999999999999997E-2</v>
      </c>
      <c r="I828">
        <v>4.5999999999999996</v>
      </c>
      <c r="J828" t="s">
        <v>154</v>
      </c>
      <c r="K828">
        <v>4.9000000000000004</v>
      </c>
      <c r="L828" t="s">
        <v>158</v>
      </c>
      <c r="M828" s="70">
        <v>0.70008101851851856</v>
      </c>
      <c r="N828">
        <v>8</v>
      </c>
      <c r="O828" t="s">
        <v>154</v>
      </c>
      <c r="P828" s="70">
        <v>0.69800925925925927</v>
      </c>
      <c r="Q828">
        <v>3.8</v>
      </c>
      <c r="R828" t="s">
        <v>161</v>
      </c>
      <c r="S828">
        <v>1.1000000000000001</v>
      </c>
      <c r="T828">
        <v>37.9</v>
      </c>
      <c r="U828">
        <v>201</v>
      </c>
      <c r="V828">
        <v>140564</v>
      </c>
      <c r="W828">
        <v>234</v>
      </c>
      <c r="X828">
        <v>0.51700000000000002</v>
      </c>
      <c r="Y828">
        <v>18.059999999999999</v>
      </c>
      <c r="Z828" s="11">
        <f t="shared" si="2084"/>
        <v>45.000000000000007</v>
      </c>
      <c r="AA828" s="11">
        <f t="shared" si="2085"/>
        <v>0</v>
      </c>
      <c r="AB828" s="53">
        <f t="shared" si="2086"/>
        <v>0.20134776578214056</v>
      </c>
      <c r="AC828" s="61" t="s">
        <v>204</v>
      </c>
    </row>
    <row r="829" spans="1:46">
      <c r="A829" s="11">
        <v>829</v>
      </c>
      <c r="B829" s="69">
        <v>44598</v>
      </c>
      <c r="C829" s="70">
        <v>0.70833333333333337</v>
      </c>
      <c r="D829">
        <v>8.4</v>
      </c>
      <c r="E829">
        <v>14.2</v>
      </c>
      <c r="F829">
        <v>0</v>
      </c>
      <c r="G829">
        <v>6</v>
      </c>
      <c r="H829">
        <v>5.7000000000000002E-2</v>
      </c>
      <c r="I829">
        <v>3.9</v>
      </c>
      <c r="J829" t="s">
        <v>154</v>
      </c>
      <c r="K829">
        <v>4.5999999999999996</v>
      </c>
      <c r="L829" t="s">
        <v>154</v>
      </c>
      <c r="M829" s="70">
        <v>0.70140046296296299</v>
      </c>
      <c r="N829">
        <v>7.1</v>
      </c>
      <c r="O829" t="s">
        <v>161</v>
      </c>
      <c r="P829" s="70">
        <v>0.70594907407407403</v>
      </c>
      <c r="Q829">
        <v>3.5</v>
      </c>
      <c r="R829" t="s">
        <v>154</v>
      </c>
      <c r="S829">
        <v>0.9</v>
      </c>
      <c r="T829">
        <v>39.1</v>
      </c>
      <c r="U829">
        <v>112</v>
      </c>
      <c r="V829">
        <v>96896</v>
      </c>
      <c r="W829">
        <v>161</v>
      </c>
      <c r="X829">
        <v>0.51700000000000002</v>
      </c>
      <c r="Y829">
        <v>18.010000000000002</v>
      </c>
      <c r="Z829" s="11">
        <f t="shared" si="2084"/>
        <v>34.200000000000003</v>
      </c>
      <c r="AA829" s="11">
        <f t="shared" si="2085"/>
        <v>0</v>
      </c>
      <c r="AB829" s="53">
        <f t="shared" si="2086"/>
        <v>0.20134776578214056</v>
      </c>
      <c r="AC829" s="61" t="s">
        <v>204</v>
      </c>
      <c r="AE829" s="11">
        <f t="shared" ref="AE829" si="2215">SUM(F829:F834)</f>
        <v>0</v>
      </c>
      <c r="AF829" s="11">
        <f t="shared" ref="AF829" si="2216">AVERAGE(AB829:AB834)</f>
        <v>0.20134776578214056</v>
      </c>
      <c r="AG829" s="11">
        <f t="shared" ref="AG829" si="2217">AVERAGE(G829:G834)</f>
        <v>4.5999999999999996</v>
      </c>
      <c r="AH829" s="11" t="e">
        <f t="shared" ref="AH829" si="2218">AVERAGE(AC829:AC834)</f>
        <v>#DIV/0!</v>
      </c>
      <c r="AI829" s="11">
        <f t="shared" ref="AI829" si="2219">AVERAGE(T829:T834)</f>
        <v>42.05</v>
      </c>
      <c r="AJ829" s="11">
        <f t="shared" ref="AJ829" si="2220">SUMIF(H829:H834,"&gt;0",H829:H834)</f>
        <v>0.10100000000000001</v>
      </c>
      <c r="AK829" s="17">
        <f t="shared" ref="AK829" si="2221">SUM(AA829:AA834)/60</f>
        <v>0</v>
      </c>
      <c r="AL829" s="17">
        <f t="shared" ref="AL829" si="2222">SUM(V829:V834)</f>
        <v>183516</v>
      </c>
      <c r="AM829" s="17">
        <f t="shared" ref="AM829" si="2223">AVERAGE(W829:W834)</f>
        <v>51</v>
      </c>
      <c r="AN829" s="11">
        <f t="shared" ref="AN829" si="2224">AVERAGE(I829:I834)</f>
        <v>3.9666666666666672</v>
      </c>
      <c r="AO829" s="11">
        <f t="shared" ref="AO829" si="2225">MAX(K829:K834)</f>
        <v>4.5999999999999996</v>
      </c>
      <c r="AP829" s="13" t="str">
        <f t="shared" ref="AP829" ca="1" si="2226">INDIRECT(ADDRESS(MATCH(AO829,K829:K834,0)+A829-1,12))</f>
        <v>W</v>
      </c>
      <c r="AQ829" s="13">
        <f t="shared" ref="AQ829" ca="1" si="2227">INDIRECT(ADDRESS(MATCH(AO829,K829:K834,0)+A829-1,13))</f>
        <v>0.70140046296296299</v>
      </c>
      <c r="AR829" s="11">
        <f t="shared" ref="AR829" si="2228">MAX(N829:N834)</f>
        <v>7.9</v>
      </c>
      <c r="AS829" s="13" t="str">
        <f t="shared" ref="AS829" ca="1" si="2229">INDIRECT(ADDRESS(MATCH(AR829,N829:N834,0)+A829-1,15))</f>
        <v>WNW</v>
      </c>
      <c r="AT829" s="13">
        <f t="shared" ref="AT829" ca="1" si="2230">INDIRECT(ADDRESS(MATCH(AR829,N829:N834,0)+A829-1,16))</f>
        <v>0.74273148148148149</v>
      </c>
    </row>
    <row r="830" spans="1:46">
      <c r="A830" s="11">
        <v>830</v>
      </c>
      <c r="B830" s="69">
        <v>44598</v>
      </c>
      <c r="C830" s="70">
        <v>0.71527777777777779</v>
      </c>
      <c r="D830">
        <v>8</v>
      </c>
      <c r="E830">
        <v>14.2</v>
      </c>
      <c r="F830">
        <v>0</v>
      </c>
      <c r="G830">
        <v>5</v>
      </c>
      <c r="H830">
        <v>2.8000000000000001E-2</v>
      </c>
      <c r="I830">
        <v>3.9</v>
      </c>
      <c r="J830" t="s">
        <v>154</v>
      </c>
      <c r="K830">
        <v>4.2</v>
      </c>
      <c r="L830" t="s">
        <v>154</v>
      </c>
      <c r="M830" s="70">
        <v>0.71055555555555561</v>
      </c>
      <c r="N830">
        <v>6.3</v>
      </c>
      <c r="O830" t="s">
        <v>154</v>
      </c>
      <c r="P830" s="70">
        <v>0.70861111111111119</v>
      </c>
      <c r="Q830">
        <v>2.1</v>
      </c>
      <c r="R830" t="s">
        <v>154</v>
      </c>
      <c r="S830">
        <v>1</v>
      </c>
      <c r="T830">
        <v>41</v>
      </c>
      <c r="U830">
        <v>58</v>
      </c>
      <c r="V830">
        <v>51465</v>
      </c>
      <c r="W830">
        <v>86</v>
      </c>
      <c r="X830">
        <v>0.51700000000000002</v>
      </c>
      <c r="Y830">
        <v>18</v>
      </c>
      <c r="Z830" s="11">
        <f t="shared" si="2084"/>
        <v>16.8</v>
      </c>
      <c r="AA830" s="11">
        <f t="shared" si="2085"/>
        <v>0</v>
      </c>
      <c r="AB830" s="53">
        <f t="shared" si="2086"/>
        <v>0.20134776578214056</v>
      </c>
      <c r="AC830" s="61" t="s">
        <v>204</v>
      </c>
    </row>
    <row r="831" spans="1:46">
      <c r="A831" s="11">
        <v>831</v>
      </c>
      <c r="B831" s="69">
        <v>44598</v>
      </c>
      <c r="C831" s="70">
        <v>0.72222222222222221</v>
      </c>
      <c r="D831">
        <v>7.5</v>
      </c>
      <c r="E831">
        <v>13.2</v>
      </c>
      <c r="F831">
        <v>0</v>
      </c>
      <c r="G831">
        <v>4.5</v>
      </c>
      <c r="H831">
        <v>1.0999999999999999E-2</v>
      </c>
      <c r="I831">
        <v>4</v>
      </c>
      <c r="J831" t="s">
        <v>154</v>
      </c>
      <c r="K831">
        <v>4.2</v>
      </c>
      <c r="L831" t="s">
        <v>154</v>
      </c>
      <c r="M831" s="70">
        <v>0.7184490740740741</v>
      </c>
      <c r="N831">
        <v>7.3</v>
      </c>
      <c r="O831" t="s">
        <v>161</v>
      </c>
      <c r="P831" s="70">
        <v>0.71567129629629633</v>
      </c>
      <c r="Q831">
        <v>2.9</v>
      </c>
      <c r="R831" t="s">
        <v>154</v>
      </c>
      <c r="S831">
        <v>1.2</v>
      </c>
      <c r="T831">
        <v>42.2</v>
      </c>
      <c r="U831">
        <v>23</v>
      </c>
      <c r="V831">
        <v>21013</v>
      </c>
      <c r="W831">
        <v>35</v>
      </c>
      <c r="X831">
        <v>0.51700000000000002</v>
      </c>
      <c r="Y831">
        <v>18</v>
      </c>
      <c r="Z831" s="11">
        <f t="shared" si="2084"/>
        <v>6.5999999999999988</v>
      </c>
      <c r="AA831" s="11">
        <f t="shared" si="2085"/>
        <v>0</v>
      </c>
      <c r="AB831" s="53">
        <f t="shared" si="2086"/>
        <v>0.20134776578214056</v>
      </c>
      <c r="AC831" s="61" t="s">
        <v>204</v>
      </c>
    </row>
    <row r="832" spans="1:46">
      <c r="A832" s="11">
        <v>832</v>
      </c>
      <c r="B832" s="69">
        <v>44598</v>
      </c>
      <c r="C832" s="70">
        <v>0.72916666666666663</v>
      </c>
      <c r="D832">
        <v>7</v>
      </c>
      <c r="E832">
        <v>13.1</v>
      </c>
      <c r="F832">
        <v>0</v>
      </c>
      <c r="G832">
        <v>4.2</v>
      </c>
      <c r="H832">
        <v>4.0000000000000001E-3</v>
      </c>
      <c r="I832">
        <v>3.9</v>
      </c>
      <c r="J832" t="s">
        <v>158</v>
      </c>
      <c r="K832">
        <v>4</v>
      </c>
      <c r="L832" t="s">
        <v>154</v>
      </c>
      <c r="M832" s="70">
        <v>0.72229166666666667</v>
      </c>
      <c r="N832">
        <v>6.9</v>
      </c>
      <c r="O832" t="s">
        <v>158</v>
      </c>
      <c r="P832" s="70">
        <v>0.72729166666666656</v>
      </c>
      <c r="Q832">
        <v>4.4000000000000004</v>
      </c>
      <c r="R832" t="s">
        <v>158</v>
      </c>
      <c r="S832">
        <v>1.1000000000000001</v>
      </c>
      <c r="T832">
        <v>42.6</v>
      </c>
      <c r="U832">
        <v>10</v>
      </c>
      <c r="V832">
        <v>8961</v>
      </c>
      <c r="W832">
        <v>15</v>
      </c>
      <c r="X832">
        <v>0.51700000000000002</v>
      </c>
      <c r="Y832">
        <v>18.010000000000002</v>
      </c>
      <c r="Z832" s="11">
        <f t="shared" si="2084"/>
        <v>2.4000000000000004</v>
      </c>
      <c r="AA832" s="11">
        <f t="shared" si="2085"/>
        <v>0</v>
      </c>
      <c r="AB832" s="53">
        <f t="shared" si="2086"/>
        <v>0.20134776578214056</v>
      </c>
      <c r="AC832" s="61" t="s">
        <v>204</v>
      </c>
    </row>
    <row r="833" spans="1:46">
      <c r="A833" s="11">
        <v>833</v>
      </c>
      <c r="B833" s="69">
        <v>44598</v>
      </c>
      <c r="C833" s="70">
        <v>0.73611111111111116</v>
      </c>
      <c r="D833">
        <v>6.5</v>
      </c>
      <c r="E833">
        <v>13</v>
      </c>
      <c r="F833">
        <v>0</v>
      </c>
      <c r="G833">
        <v>4</v>
      </c>
      <c r="H833">
        <v>1E-3</v>
      </c>
      <c r="I833">
        <v>4</v>
      </c>
      <c r="J833" t="s">
        <v>154</v>
      </c>
      <c r="K833">
        <v>4.5</v>
      </c>
      <c r="L833" t="s">
        <v>158</v>
      </c>
      <c r="M833" s="70">
        <v>0.73362268518518514</v>
      </c>
      <c r="N833">
        <v>7.3</v>
      </c>
      <c r="O833" t="s">
        <v>158</v>
      </c>
      <c r="P833" s="70">
        <v>0.73166666666666658</v>
      </c>
      <c r="Q833">
        <v>5.2</v>
      </c>
      <c r="R833" t="s">
        <v>154</v>
      </c>
      <c r="S833">
        <v>1.2</v>
      </c>
      <c r="T833">
        <v>42.8</v>
      </c>
      <c r="U833">
        <v>3</v>
      </c>
      <c r="V833">
        <v>3940</v>
      </c>
      <c r="W833">
        <v>7</v>
      </c>
      <c r="X833">
        <v>0.51700000000000002</v>
      </c>
      <c r="Y833">
        <v>18.010000000000002</v>
      </c>
      <c r="Z833" s="11">
        <f t="shared" si="2084"/>
        <v>0.60000000000000009</v>
      </c>
      <c r="AA833" s="11">
        <f t="shared" si="2085"/>
        <v>0</v>
      </c>
      <c r="AB833" s="53">
        <f t="shared" si="2086"/>
        <v>0.20134776578214056</v>
      </c>
      <c r="AC833" s="61" t="s">
        <v>204</v>
      </c>
    </row>
    <row r="834" spans="1:46">
      <c r="A834" s="11">
        <v>834</v>
      </c>
      <c r="B834" s="69">
        <v>44598</v>
      </c>
      <c r="C834" s="70">
        <v>0.74305555555555547</v>
      </c>
      <c r="D834">
        <v>6</v>
      </c>
      <c r="E834">
        <v>13</v>
      </c>
      <c r="F834">
        <v>0</v>
      </c>
      <c r="G834">
        <v>3.9</v>
      </c>
      <c r="H834">
        <v>0</v>
      </c>
      <c r="I834">
        <v>4.0999999999999996</v>
      </c>
      <c r="J834" t="s">
        <v>154</v>
      </c>
      <c r="K834">
        <v>4.0999999999999996</v>
      </c>
      <c r="L834" t="s">
        <v>154</v>
      </c>
      <c r="M834" s="70">
        <v>0.74305555555555547</v>
      </c>
      <c r="N834">
        <v>7.9</v>
      </c>
      <c r="O834" t="s">
        <v>158</v>
      </c>
      <c r="P834" s="70">
        <v>0.74273148148148149</v>
      </c>
      <c r="Q834">
        <v>6.1</v>
      </c>
      <c r="R834" t="s">
        <v>154</v>
      </c>
      <c r="S834">
        <v>1.3</v>
      </c>
      <c r="T834">
        <v>44.6</v>
      </c>
      <c r="U834">
        <v>1</v>
      </c>
      <c r="V834">
        <v>1241</v>
      </c>
      <c r="W834">
        <v>2</v>
      </c>
      <c r="X834">
        <v>0.51700000000000002</v>
      </c>
      <c r="Y834">
        <v>17.989999999999998</v>
      </c>
      <c r="Z834" s="11">
        <f t="shared" si="2084"/>
        <v>0</v>
      </c>
      <c r="AA834" s="11">
        <f t="shared" si="2085"/>
        <v>0</v>
      </c>
      <c r="AB834" s="53">
        <f t="shared" si="2086"/>
        <v>0.20134776578214056</v>
      </c>
      <c r="AC834" s="61" t="s">
        <v>204</v>
      </c>
    </row>
    <row r="835" spans="1:46">
      <c r="A835" s="11">
        <v>835</v>
      </c>
      <c r="B835" s="69">
        <v>44598</v>
      </c>
      <c r="C835" s="70">
        <v>0.75</v>
      </c>
      <c r="D835">
        <v>5.5</v>
      </c>
      <c r="E835">
        <v>13</v>
      </c>
      <c r="F835">
        <v>0</v>
      </c>
      <c r="G835">
        <v>3.7</v>
      </c>
      <c r="H835">
        <v>0</v>
      </c>
      <c r="I835">
        <v>5</v>
      </c>
      <c r="J835" t="s">
        <v>158</v>
      </c>
      <c r="K835">
        <v>5.3</v>
      </c>
      <c r="L835" t="s">
        <v>158</v>
      </c>
      <c r="M835" s="70">
        <v>0.74900462962962966</v>
      </c>
      <c r="N835">
        <v>8.1</v>
      </c>
      <c r="O835" t="s">
        <v>158</v>
      </c>
      <c r="P835" s="70">
        <v>0.74835648148148148</v>
      </c>
      <c r="Q835">
        <v>4.4000000000000004</v>
      </c>
      <c r="R835" t="s">
        <v>158</v>
      </c>
      <c r="S835">
        <v>1.1000000000000001</v>
      </c>
      <c r="T835">
        <v>44.9</v>
      </c>
      <c r="U835">
        <v>0</v>
      </c>
      <c r="V835">
        <v>197</v>
      </c>
      <c r="W835">
        <v>0</v>
      </c>
      <c r="X835">
        <v>0.51700000000000002</v>
      </c>
      <c r="Y835">
        <v>17.989999999999998</v>
      </c>
      <c r="Z835" s="11">
        <f t="shared" si="2084"/>
        <v>0</v>
      </c>
      <c r="AA835" s="11">
        <f t="shared" si="2085"/>
        <v>0</v>
      </c>
      <c r="AB835" s="53">
        <f t="shared" si="2086"/>
        <v>0.20134776578214056</v>
      </c>
      <c r="AC835" s="61" t="s">
        <v>204</v>
      </c>
      <c r="AE835" s="11">
        <f t="shared" ref="AE835" si="2231">SUM(F835:F840)</f>
        <v>0</v>
      </c>
      <c r="AF835" s="11">
        <f t="shared" ref="AF835" si="2232">AVERAGE(AB835:AB840)</f>
        <v>0.2012654505307501</v>
      </c>
      <c r="AG835" s="11">
        <f t="shared" ref="AG835" si="2233">AVERAGE(G835:G840)</f>
        <v>3.5</v>
      </c>
      <c r="AH835" s="11" t="e">
        <f t="shared" ref="AH835" si="2234">AVERAGE(AC835:AC840)</f>
        <v>#DIV/0!</v>
      </c>
      <c r="AI835" s="11">
        <f t="shared" ref="AI835" si="2235">AVERAGE(T835:T840)</f>
        <v>44.6</v>
      </c>
      <c r="AJ835" s="11">
        <f t="shared" ref="AJ835" si="2236">SUMIF(H835:H840,"&gt;0",H835:H840)</f>
        <v>0</v>
      </c>
      <c r="AK835" s="17">
        <f t="shared" ref="AK835" si="2237">SUM(AA835:AA840)/60</f>
        <v>0</v>
      </c>
      <c r="AL835" s="17">
        <f t="shared" ref="AL835" si="2238">SUM(V835:V840)</f>
        <v>629</v>
      </c>
      <c r="AM835" s="17">
        <f t="shared" ref="AM835" si="2239">AVERAGE(W835:W840)</f>
        <v>0</v>
      </c>
      <c r="AN835" s="11">
        <f t="shared" ref="AN835" si="2240">AVERAGE(I835:I840)</f>
        <v>3.8333333333333335</v>
      </c>
      <c r="AO835" s="11">
        <f t="shared" ref="AO835" si="2241">MAX(K835:K840)</f>
        <v>5.3</v>
      </c>
      <c r="AP835" s="13" t="str">
        <f t="shared" ref="AP835" ca="1" si="2242">INDIRECT(ADDRESS(MATCH(AO835,K835:K840,0)+A835-1,12))</f>
        <v>WNW</v>
      </c>
      <c r="AQ835" s="13">
        <f t="shared" ref="AQ835" ca="1" si="2243">INDIRECT(ADDRESS(MATCH(AO835,K835:K840,0)+A835-1,13))</f>
        <v>0.74900462962962966</v>
      </c>
      <c r="AR835" s="11">
        <f t="shared" ref="AR835" si="2244">MAX(N835:N840)</f>
        <v>8.1</v>
      </c>
      <c r="AS835" s="13" t="str">
        <f t="shared" ref="AS835" ca="1" si="2245">INDIRECT(ADDRESS(MATCH(AR835,N835:N840,0)+A835-1,15))</f>
        <v>WNW</v>
      </c>
      <c r="AT835" s="13">
        <f t="shared" ref="AT835" ca="1" si="2246">INDIRECT(ADDRESS(MATCH(AR835,N835:N840,0)+A835-1,16))</f>
        <v>0.74835648148148148</v>
      </c>
    </row>
    <row r="836" spans="1:46">
      <c r="A836" s="11">
        <v>836</v>
      </c>
      <c r="B836" s="69">
        <v>44598</v>
      </c>
      <c r="C836" s="70">
        <v>0.75694444444444453</v>
      </c>
      <c r="D836">
        <v>5.0999999999999996</v>
      </c>
      <c r="E836">
        <v>13</v>
      </c>
      <c r="F836">
        <v>0</v>
      </c>
      <c r="G836">
        <v>3.6</v>
      </c>
      <c r="H836">
        <v>0</v>
      </c>
      <c r="I836">
        <v>4.5</v>
      </c>
      <c r="J836" t="s">
        <v>154</v>
      </c>
      <c r="K836">
        <v>5</v>
      </c>
      <c r="L836" t="s">
        <v>158</v>
      </c>
      <c r="M836" s="70">
        <v>0.75001157407407415</v>
      </c>
      <c r="N836">
        <v>7.8</v>
      </c>
      <c r="O836" t="s">
        <v>158</v>
      </c>
      <c r="P836" s="70">
        <v>0.75089120370370377</v>
      </c>
      <c r="Q836">
        <v>3.2</v>
      </c>
      <c r="R836" t="s">
        <v>154</v>
      </c>
      <c r="S836">
        <v>0.9</v>
      </c>
      <c r="T836">
        <v>43.6</v>
      </c>
      <c r="U836">
        <v>0</v>
      </c>
      <c r="V836">
        <v>76</v>
      </c>
      <c r="W836">
        <v>0</v>
      </c>
      <c r="X836">
        <v>0.51700000000000002</v>
      </c>
      <c r="Y836">
        <v>17.98</v>
      </c>
      <c r="Z836" s="11">
        <f t="shared" si="2084"/>
        <v>0</v>
      </c>
      <c r="AA836" s="11">
        <f t="shared" si="2085"/>
        <v>0</v>
      </c>
      <c r="AB836" s="53">
        <f t="shared" si="2086"/>
        <v>0.20134776578214056</v>
      </c>
      <c r="AC836" s="61" t="s">
        <v>204</v>
      </c>
    </row>
    <row r="837" spans="1:46">
      <c r="A837" s="11">
        <v>837</v>
      </c>
      <c r="B837" s="69">
        <v>44598</v>
      </c>
      <c r="C837" s="70">
        <v>0.76388888888888884</v>
      </c>
      <c r="D837">
        <v>4.7</v>
      </c>
      <c r="E837">
        <v>13</v>
      </c>
      <c r="F837">
        <v>0</v>
      </c>
      <c r="G837">
        <v>3.5</v>
      </c>
      <c r="H837">
        <v>0</v>
      </c>
      <c r="I837">
        <v>3.6</v>
      </c>
      <c r="J837" t="s">
        <v>154</v>
      </c>
      <c r="K837">
        <v>4.5</v>
      </c>
      <c r="L837" t="s">
        <v>154</v>
      </c>
      <c r="M837" s="70">
        <v>0.75695601851851846</v>
      </c>
      <c r="N837">
        <v>6.8</v>
      </c>
      <c r="O837" t="s">
        <v>154</v>
      </c>
      <c r="P837" s="70">
        <v>0.76368055555555558</v>
      </c>
      <c r="Q837">
        <v>5</v>
      </c>
      <c r="R837" t="s">
        <v>154</v>
      </c>
      <c r="S837">
        <v>1</v>
      </c>
      <c r="T837">
        <v>44.4</v>
      </c>
      <c r="U837">
        <v>0</v>
      </c>
      <c r="V837">
        <v>95</v>
      </c>
      <c r="W837">
        <v>0</v>
      </c>
      <c r="X837">
        <v>0.51700000000000002</v>
      </c>
      <c r="Y837">
        <v>17.97</v>
      </c>
      <c r="Z837" s="11">
        <f t="shared" si="2084"/>
        <v>0</v>
      </c>
      <c r="AA837" s="11">
        <f t="shared" si="2085"/>
        <v>0</v>
      </c>
      <c r="AB837" s="53">
        <f t="shared" si="2086"/>
        <v>0.20134776578214056</v>
      </c>
      <c r="AC837" s="61" t="s">
        <v>204</v>
      </c>
    </row>
    <row r="838" spans="1:46">
      <c r="A838" s="11">
        <v>838</v>
      </c>
      <c r="B838" s="69">
        <v>44598</v>
      </c>
      <c r="C838" s="70">
        <v>0.77083333333333337</v>
      </c>
      <c r="D838">
        <v>4.4000000000000004</v>
      </c>
      <c r="E838">
        <v>13</v>
      </c>
      <c r="F838">
        <v>0</v>
      </c>
      <c r="G838">
        <v>3.5</v>
      </c>
      <c r="H838">
        <v>0</v>
      </c>
      <c r="I838">
        <v>3.4</v>
      </c>
      <c r="J838" t="s">
        <v>158</v>
      </c>
      <c r="K838">
        <v>3.9</v>
      </c>
      <c r="L838" t="s">
        <v>154</v>
      </c>
      <c r="M838" s="70">
        <v>0.76520833333333327</v>
      </c>
      <c r="N838">
        <v>6.4</v>
      </c>
      <c r="O838" t="s">
        <v>154</v>
      </c>
      <c r="P838" s="70">
        <v>0.76393518518518511</v>
      </c>
      <c r="Q838">
        <v>3.8</v>
      </c>
      <c r="R838" t="s">
        <v>158</v>
      </c>
      <c r="S838">
        <v>0.9</v>
      </c>
      <c r="T838">
        <v>43.7</v>
      </c>
      <c r="U838">
        <v>0</v>
      </c>
      <c r="V838">
        <v>90</v>
      </c>
      <c r="W838">
        <v>0</v>
      </c>
      <c r="X838">
        <v>0.51700000000000002</v>
      </c>
      <c r="Y838">
        <v>18.010000000000002</v>
      </c>
      <c r="Z838" s="11">
        <f t="shared" si="2084"/>
        <v>0</v>
      </c>
      <c r="AA838" s="11">
        <f t="shared" si="2085"/>
        <v>0</v>
      </c>
      <c r="AB838" s="53">
        <f t="shared" si="2086"/>
        <v>0.20134776578214056</v>
      </c>
      <c r="AC838" s="61" t="s">
        <v>204</v>
      </c>
    </row>
    <row r="839" spans="1:46">
      <c r="A839" s="11">
        <v>839</v>
      </c>
      <c r="B839" s="69">
        <v>44598</v>
      </c>
      <c r="C839" s="70">
        <v>0.77777777777777779</v>
      </c>
      <c r="D839">
        <v>4.0999999999999996</v>
      </c>
      <c r="E839">
        <v>13</v>
      </c>
      <c r="F839">
        <v>0</v>
      </c>
      <c r="G839">
        <v>3.4</v>
      </c>
      <c r="H839">
        <v>-1E-3</v>
      </c>
      <c r="I839">
        <v>3.2</v>
      </c>
      <c r="J839" t="s">
        <v>158</v>
      </c>
      <c r="K839">
        <v>3.4</v>
      </c>
      <c r="L839" t="s">
        <v>158</v>
      </c>
      <c r="M839" s="70">
        <v>0.77084490740740741</v>
      </c>
      <c r="N839">
        <v>5.3</v>
      </c>
      <c r="O839" t="s">
        <v>158</v>
      </c>
      <c r="P839" s="70">
        <v>0.77252314814814815</v>
      </c>
      <c r="Q839">
        <v>2</v>
      </c>
      <c r="R839" t="s">
        <v>158</v>
      </c>
      <c r="S839">
        <v>0.8</v>
      </c>
      <c r="T839">
        <v>45.8</v>
      </c>
      <c r="U839">
        <v>0</v>
      </c>
      <c r="V839">
        <v>86</v>
      </c>
      <c r="W839">
        <v>0</v>
      </c>
      <c r="X839">
        <v>0.51600000000000001</v>
      </c>
      <c r="Y839">
        <v>17.97</v>
      </c>
      <c r="Z839" s="11">
        <f t="shared" si="2084"/>
        <v>-0.60000000000000009</v>
      </c>
      <c r="AA839" s="11">
        <f t="shared" si="2085"/>
        <v>0</v>
      </c>
      <c r="AB839" s="53">
        <f t="shared" si="2086"/>
        <v>0.20085387427379792</v>
      </c>
      <c r="AC839" s="61" t="s">
        <v>204</v>
      </c>
    </row>
    <row r="840" spans="1:46">
      <c r="A840" s="11">
        <v>840</v>
      </c>
      <c r="B840" s="69">
        <v>44598</v>
      </c>
      <c r="C840" s="70">
        <v>0.78472222222222221</v>
      </c>
      <c r="D840">
        <v>3.8</v>
      </c>
      <c r="E840">
        <v>13</v>
      </c>
      <c r="F840">
        <v>0</v>
      </c>
      <c r="G840">
        <v>3.3</v>
      </c>
      <c r="H840">
        <v>-1E-3</v>
      </c>
      <c r="I840">
        <v>3.3</v>
      </c>
      <c r="J840" t="s">
        <v>158</v>
      </c>
      <c r="K840">
        <v>3.3</v>
      </c>
      <c r="L840" t="s">
        <v>158</v>
      </c>
      <c r="M840" s="70">
        <v>0.78461805555555564</v>
      </c>
      <c r="N840">
        <v>6</v>
      </c>
      <c r="O840" t="s">
        <v>158</v>
      </c>
      <c r="P840" s="70">
        <v>0.77846064814814808</v>
      </c>
      <c r="Q840">
        <v>2.1</v>
      </c>
      <c r="R840" t="s">
        <v>158</v>
      </c>
      <c r="S840">
        <v>0.9</v>
      </c>
      <c r="T840">
        <v>45.2</v>
      </c>
      <c r="U840">
        <v>0</v>
      </c>
      <c r="V840">
        <v>85</v>
      </c>
      <c r="W840">
        <v>0</v>
      </c>
      <c r="X840">
        <v>0.51700000000000002</v>
      </c>
      <c r="Y840">
        <v>17.96</v>
      </c>
      <c r="Z840" s="11">
        <f t="shared" ref="Z840:Z903" si="2247">H840*3.6/(60)*10*10^3</f>
        <v>-0.60000000000000009</v>
      </c>
      <c r="AA840" s="11">
        <f t="shared" ref="AA840:AA903" si="2248">IF(Z840&gt;120,10,0)</f>
        <v>0</v>
      </c>
      <c r="AB840" s="53">
        <f t="shared" ref="AB840:AB903" si="2249">-0.071+0.735*X840+0.75*X840^2-8.759*X840^3+21.838*X840^4-21.998*X840^5+8.097*X840^6</f>
        <v>0.20134776578214056</v>
      </c>
      <c r="AC840" s="61" t="s">
        <v>204</v>
      </c>
    </row>
    <row r="841" spans="1:46">
      <c r="A841" s="11">
        <v>841</v>
      </c>
      <c r="B841" s="69">
        <v>44598</v>
      </c>
      <c r="C841" s="70">
        <v>0.79166666666666663</v>
      </c>
      <c r="D841">
        <v>3.6</v>
      </c>
      <c r="E841">
        <v>12.9</v>
      </c>
      <c r="F841">
        <v>0</v>
      </c>
      <c r="G841">
        <v>3.2</v>
      </c>
      <c r="H841">
        <v>0</v>
      </c>
      <c r="I841">
        <v>3.3</v>
      </c>
      <c r="J841" t="s">
        <v>154</v>
      </c>
      <c r="K841">
        <v>3.4</v>
      </c>
      <c r="L841" t="s">
        <v>154</v>
      </c>
      <c r="M841" s="70">
        <v>0.78949074074074066</v>
      </c>
      <c r="N841">
        <v>6</v>
      </c>
      <c r="O841" t="s">
        <v>154</v>
      </c>
      <c r="P841" s="70">
        <v>0.78902777777777777</v>
      </c>
      <c r="Q841">
        <v>3.3</v>
      </c>
      <c r="R841" t="s">
        <v>154</v>
      </c>
      <c r="S841">
        <v>0.9</v>
      </c>
      <c r="T841">
        <v>45.9</v>
      </c>
      <c r="U841">
        <v>0</v>
      </c>
      <c r="V841">
        <v>66</v>
      </c>
      <c r="W841">
        <v>0</v>
      </c>
      <c r="X841">
        <v>0.51700000000000002</v>
      </c>
      <c r="Y841">
        <v>17.98</v>
      </c>
      <c r="Z841" s="11">
        <f t="shared" si="2247"/>
        <v>0</v>
      </c>
      <c r="AA841" s="11">
        <f t="shared" si="2248"/>
        <v>0</v>
      </c>
      <c r="AB841" s="53">
        <f t="shared" si="2249"/>
        <v>0.20134776578214056</v>
      </c>
      <c r="AC841" s="61" t="s">
        <v>204</v>
      </c>
      <c r="AE841" s="11">
        <f t="shared" ref="AE841" si="2250">SUM(F841:F846)</f>
        <v>0</v>
      </c>
      <c r="AF841" s="11">
        <f t="shared" ref="AF841" si="2251">AVERAGE(AB841:AB846)</f>
        <v>0.20134776578214056</v>
      </c>
      <c r="AG841" s="11">
        <f t="shared" ref="AG841" si="2252">AVERAGE(G841:G846)</f>
        <v>3.1999999999999997</v>
      </c>
      <c r="AH841" s="11" t="e">
        <f t="shared" ref="AH841" si="2253">AVERAGE(AC841:AC846)</f>
        <v>#DIV/0!</v>
      </c>
      <c r="AI841" s="11">
        <f t="shared" ref="AI841" si="2254">AVERAGE(T841:T846)</f>
        <v>46.033333333333331</v>
      </c>
      <c r="AJ841" s="11">
        <f t="shared" ref="AJ841" si="2255">SUMIF(H841:H846,"&gt;0",H841:H846)</f>
        <v>0</v>
      </c>
      <c r="AK841" s="17">
        <f t="shared" ref="AK841" si="2256">SUM(AA841:AA846)/60</f>
        <v>0</v>
      </c>
      <c r="AL841" s="17">
        <f t="shared" ref="AL841" si="2257">SUM(V841:V846)</f>
        <v>300</v>
      </c>
      <c r="AM841" s="17">
        <f t="shared" ref="AM841" si="2258">AVERAGE(W841:W846)</f>
        <v>0</v>
      </c>
      <c r="AN841" s="11">
        <f t="shared" ref="AN841" si="2259">AVERAGE(I841:I846)</f>
        <v>3.0333333333333332</v>
      </c>
      <c r="AO841" s="11">
        <f t="shared" ref="AO841" si="2260">MAX(K841:K846)</f>
        <v>3.7</v>
      </c>
      <c r="AP841" s="13" t="str">
        <f t="shared" ref="AP841" ca="1" si="2261">INDIRECT(ADDRESS(MATCH(AO841,K841:K846,0)+A841-1,12))</f>
        <v>W</v>
      </c>
      <c r="AQ841" s="13">
        <f t="shared" ref="AQ841" ca="1" si="2262">INDIRECT(ADDRESS(MATCH(AO841,K841:K846,0)+A841-1,13))</f>
        <v>0.8197916666666667</v>
      </c>
      <c r="AR841" s="11">
        <f t="shared" ref="AR841" si="2263">MAX(N841:N846)</f>
        <v>6</v>
      </c>
      <c r="AS841" s="13" t="str">
        <f t="shared" ref="AS841" ca="1" si="2264">INDIRECT(ADDRESS(MATCH(AR841,N841:N846,0)+A841-1,15))</f>
        <v>W</v>
      </c>
      <c r="AT841" s="13">
        <f t="shared" ref="AT841" ca="1" si="2265">INDIRECT(ADDRESS(MATCH(AR841,N841:N846,0)+A841-1,16))</f>
        <v>0.78902777777777777</v>
      </c>
    </row>
    <row r="842" spans="1:46">
      <c r="A842" s="11">
        <v>842</v>
      </c>
      <c r="B842" s="69">
        <v>44598</v>
      </c>
      <c r="C842" s="70">
        <v>0.79861111111111116</v>
      </c>
      <c r="D842">
        <v>3.4</v>
      </c>
      <c r="E842">
        <v>12.9</v>
      </c>
      <c r="F842">
        <v>0</v>
      </c>
      <c r="G842">
        <v>3.1</v>
      </c>
      <c r="H842">
        <v>-1E-3</v>
      </c>
      <c r="I842">
        <v>2.7</v>
      </c>
      <c r="J842" t="s">
        <v>158</v>
      </c>
      <c r="K842">
        <v>3.4</v>
      </c>
      <c r="L842" t="s">
        <v>154</v>
      </c>
      <c r="M842" s="70">
        <v>0.79271990740740739</v>
      </c>
      <c r="N842">
        <v>4.9000000000000004</v>
      </c>
      <c r="O842" t="s">
        <v>155</v>
      </c>
      <c r="P842" s="70">
        <v>0.79752314814814806</v>
      </c>
      <c r="Q842">
        <v>3.2</v>
      </c>
      <c r="R842" t="s">
        <v>158</v>
      </c>
      <c r="S842">
        <v>0.8</v>
      </c>
      <c r="T842">
        <v>44.4</v>
      </c>
      <c r="U842">
        <v>0</v>
      </c>
      <c r="V842">
        <v>60</v>
      </c>
      <c r="W842">
        <v>0</v>
      </c>
      <c r="X842">
        <v>0.51700000000000002</v>
      </c>
      <c r="Y842">
        <v>17.97</v>
      </c>
      <c r="Z842" s="11">
        <f t="shared" si="2247"/>
        <v>-0.60000000000000009</v>
      </c>
      <c r="AA842" s="11">
        <f t="shared" si="2248"/>
        <v>0</v>
      </c>
      <c r="AB842" s="53">
        <f t="shared" si="2249"/>
        <v>0.20134776578214056</v>
      </c>
      <c r="AC842" s="61" t="s">
        <v>204</v>
      </c>
    </row>
    <row r="843" spans="1:46">
      <c r="A843" s="11">
        <v>843</v>
      </c>
      <c r="B843" s="69">
        <v>44598</v>
      </c>
      <c r="C843" s="70">
        <v>0.80555555555555547</v>
      </c>
      <c r="D843">
        <v>3.2</v>
      </c>
      <c r="E843">
        <v>12.9</v>
      </c>
      <c r="F843">
        <v>0</v>
      </c>
      <c r="G843">
        <v>3.1</v>
      </c>
      <c r="H843">
        <v>0</v>
      </c>
      <c r="I843">
        <v>2.7</v>
      </c>
      <c r="J843" t="s">
        <v>158</v>
      </c>
      <c r="K843">
        <v>2.8</v>
      </c>
      <c r="L843" t="s">
        <v>158</v>
      </c>
      <c r="M843" s="70">
        <v>0.80388888888888888</v>
      </c>
      <c r="N843">
        <v>5.0999999999999996</v>
      </c>
      <c r="O843" t="s">
        <v>154</v>
      </c>
      <c r="P843" s="70">
        <v>0.79925925925925922</v>
      </c>
      <c r="Q843">
        <v>3.3</v>
      </c>
      <c r="R843" t="s">
        <v>158</v>
      </c>
      <c r="S843">
        <v>0.7</v>
      </c>
      <c r="T843">
        <v>45.2</v>
      </c>
      <c r="U843">
        <v>0</v>
      </c>
      <c r="V843">
        <v>68</v>
      </c>
      <c r="W843">
        <v>0</v>
      </c>
      <c r="X843">
        <v>0.51700000000000002</v>
      </c>
      <c r="Y843">
        <v>17.989999999999998</v>
      </c>
      <c r="Z843" s="11">
        <f t="shared" si="2247"/>
        <v>0</v>
      </c>
      <c r="AA843" s="11">
        <f t="shared" si="2248"/>
        <v>0</v>
      </c>
      <c r="AB843" s="53">
        <f t="shared" si="2249"/>
        <v>0.20134776578214056</v>
      </c>
      <c r="AC843" s="61" t="s">
        <v>204</v>
      </c>
    </row>
    <row r="844" spans="1:46">
      <c r="A844" s="11">
        <v>844</v>
      </c>
      <c r="B844" s="69">
        <v>44598</v>
      </c>
      <c r="C844" s="70">
        <v>0.8125</v>
      </c>
      <c r="D844">
        <v>3</v>
      </c>
      <c r="E844">
        <v>12.9</v>
      </c>
      <c r="F844">
        <v>0</v>
      </c>
      <c r="G844">
        <v>3.1</v>
      </c>
      <c r="H844">
        <v>0</v>
      </c>
      <c r="I844">
        <v>2.9</v>
      </c>
      <c r="J844" t="s">
        <v>154</v>
      </c>
      <c r="K844">
        <v>2.9</v>
      </c>
      <c r="L844" t="s">
        <v>158</v>
      </c>
      <c r="M844" s="70">
        <v>0.81196759259259255</v>
      </c>
      <c r="N844">
        <v>5.4</v>
      </c>
      <c r="O844" t="s">
        <v>158</v>
      </c>
      <c r="P844" s="70">
        <v>0.81016203703703704</v>
      </c>
      <c r="Q844">
        <v>3.5</v>
      </c>
      <c r="R844" t="s">
        <v>158</v>
      </c>
      <c r="S844">
        <v>0.8</v>
      </c>
      <c r="T844">
        <v>48.1</v>
      </c>
      <c r="U844">
        <v>0</v>
      </c>
      <c r="V844">
        <v>42</v>
      </c>
      <c r="W844">
        <v>0</v>
      </c>
      <c r="X844">
        <v>0.51700000000000002</v>
      </c>
      <c r="Y844">
        <v>17.98</v>
      </c>
      <c r="Z844" s="11">
        <f t="shared" si="2247"/>
        <v>0</v>
      </c>
      <c r="AA844" s="11">
        <f t="shared" si="2248"/>
        <v>0</v>
      </c>
      <c r="AB844" s="53">
        <f t="shared" si="2249"/>
        <v>0.20134776578214056</v>
      </c>
      <c r="AC844" s="61" t="s">
        <v>204</v>
      </c>
    </row>
    <row r="845" spans="1:46">
      <c r="A845" s="11">
        <v>845</v>
      </c>
      <c r="B845" s="69">
        <v>44598</v>
      </c>
      <c r="C845" s="70">
        <v>0.81944444444444453</v>
      </c>
      <c r="D845">
        <v>2.9</v>
      </c>
      <c r="E845">
        <v>12.9</v>
      </c>
      <c r="F845">
        <v>0</v>
      </c>
      <c r="G845">
        <v>3.4</v>
      </c>
      <c r="H845">
        <v>0</v>
      </c>
      <c r="I845">
        <v>3.6</v>
      </c>
      <c r="J845" t="s">
        <v>154</v>
      </c>
      <c r="K845">
        <v>3.6</v>
      </c>
      <c r="L845" t="s">
        <v>154</v>
      </c>
      <c r="M845" s="70">
        <v>0.81918981481481479</v>
      </c>
      <c r="N845">
        <v>5.8</v>
      </c>
      <c r="O845" t="s">
        <v>161</v>
      </c>
      <c r="P845" s="70">
        <v>0.81299768518518523</v>
      </c>
      <c r="Q845">
        <v>3.7</v>
      </c>
      <c r="R845" t="s">
        <v>155</v>
      </c>
      <c r="S845">
        <v>0.9</v>
      </c>
      <c r="T845">
        <v>45.6</v>
      </c>
      <c r="U845">
        <v>0</v>
      </c>
      <c r="V845">
        <v>29</v>
      </c>
      <c r="W845">
        <v>0</v>
      </c>
      <c r="X845">
        <v>0.51700000000000002</v>
      </c>
      <c r="Y845">
        <v>18.02</v>
      </c>
      <c r="Z845" s="11">
        <f t="shared" si="2247"/>
        <v>0</v>
      </c>
      <c r="AA845" s="11">
        <f t="shared" si="2248"/>
        <v>0</v>
      </c>
      <c r="AB845" s="53">
        <f t="shared" si="2249"/>
        <v>0.20134776578214056</v>
      </c>
      <c r="AC845" s="61" t="s">
        <v>204</v>
      </c>
    </row>
    <row r="846" spans="1:46">
      <c r="A846" s="11">
        <v>846</v>
      </c>
      <c r="B846" s="69">
        <v>44598</v>
      </c>
      <c r="C846" s="70">
        <v>0.82638888888888884</v>
      </c>
      <c r="D846">
        <v>2.9</v>
      </c>
      <c r="E846">
        <v>12.9</v>
      </c>
      <c r="F846">
        <v>0</v>
      </c>
      <c r="G846">
        <v>3.3</v>
      </c>
      <c r="H846">
        <v>-1E-3</v>
      </c>
      <c r="I846">
        <v>3</v>
      </c>
      <c r="J846" t="s">
        <v>158</v>
      </c>
      <c r="K846">
        <v>3.7</v>
      </c>
      <c r="L846" t="s">
        <v>154</v>
      </c>
      <c r="M846" s="70">
        <v>0.8197916666666667</v>
      </c>
      <c r="N846">
        <v>5.5</v>
      </c>
      <c r="O846" t="s">
        <v>158</v>
      </c>
      <c r="P846" s="70">
        <v>0.8195486111111111</v>
      </c>
      <c r="Q846">
        <v>2.1</v>
      </c>
      <c r="R846" t="s">
        <v>155</v>
      </c>
      <c r="S846">
        <v>0.9</v>
      </c>
      <c r="T846">
        <v>47</v>
      </c>
      <c r="U846">
        <v>0</v>
      </c>
      <c r="V846">
        <v>35</v>
      </c>
      <c r="W846">
        <v>0</v>
      </c>
      <c r="X846">
        <v>0.51700000000000002</v>
      </c>
      <c r="Y846">
        <v>17.989999999999998</v>
      </c>
      <c r="Z846" s="11">
        <f t="shared" si="2247"/>
        <v>-0.60000000000000009</v>
      </c>
      <c r="AA846" s="11">
        <f t="shared" si="2248"/>
        <v>0</v>
      </c>
      <c r="AB846" s="53">
        <f t="shared" si="2249"/>
        <v>0.20134776578214056</v>
      </c>
      <c r="AC846" s="61" t="s">
        <v>204</v>
      </c>
    </row>
    <row r="847" spans="1:46">
      <c r="A847" s="11">
        <v>847</v>
      </c>
      <c r="B847" s="69">
        <v>44598</v>
      </c>
      <c r="C847" s="70">
        <v>0.83333333333333337</v>
      </c>
      <c r="D847">
        <v>2.9</v>
      </c>
      <c r="E847">
        <v>12.9</v>
      </c>
      <c r="F847">
        <v>0</v>
      </c>
      <c r="G847">
        <v>3.3</v>
      </c>
      <c r="H847">
        <v>0</v>
      </c>
      <c r="I847">
        <v>2.7</v>
      </c>
      <c r="J847" t="s">
        <v>158</v>
      </c>
      <c r="K847">
        <v>2.9</v>
      </c>
      <c r="L847" t="s">
        <v>158</v>
      </c>
      <c r="M847" s="70">
        <v>0.82640046296296299</v>
      </c>
      <c r="N847">
        <v>4.3</v>
      </c>
      <c r="O847" t="s">
        <v>161</v>
      </c>
      <c r="P847" s="70">
        <v>0.83315972222222223</v>
      </c>
      <c r="Q847">
        <v>4</v>
      </c>
      <c r="R847" t="s">
        <v>161</v>
      </c>
      <c r="S847">
        <v>0.6</v>
      </c>
      <c r="T847">
        <v>48.3</v>
      </c>
      <c r="U847">
        <v>0</v>
      </c>
      <c r="V847">
        <v>33</v>
      </c>
      <c r="W847">
        <v>0</v>
      </c>
      <c r="X847">
        <v>0.51700000000000002</v>
      </c>
      <c r="Y847">
        <v>17.989999999999998</v>
      </c>
      <c r="Z847" s="11">
        <f t="shared" si="2247"/>
        <v>0</v>
      </c>
      <c r="AA847" s="11">
        <f t="shared" si="2248"/>
        <v>0</v>
      </c>
      <c r="AB847" s="53">
        <f t="shared" si="2249"/>
        <v>0.20134776578214056</v>
      </c>
      <c r="AC847" s="61" t="s">
        <v>204</v>
      </c>
      <c r="AE847" s="11">
        <f t="shared" ref="AE847" si="2266">SUM(F847:F852)</f>
        <v>0</v>
      </c>
      <c r="AF847" s="11">
        <f t="shared" ref="AF847" si="2267">AVERAGE(AB847:AB852)</f>
        <v>0.20159517714005237</v>
      </c>
      <c r="AG847" s="11">
        <f t="shared" ref="AG847" si="2268">AVERAGE(G847:G852)</f>
        <v>3.4166666666666665</v>
      </c>
      <c r="AH847" s="11" t="e">
        <f t="shared" ref="AH847" si="2269">AVERAGE(AC847:AC852)</f>
        <v>#DIV/0!</v>
      </c>
      <c r="AI847" s="11">
        <f t="shared" ref="AI847" si="2270">AVERAGE(T847:T852)</f>
        <v>53.333333333333336</v>
      </c>
      <c r="AJ847" s="11">
        <f t="shared" ref="AJ847" si="2271">SUMIF(H847:H852,"&gt;0",H847:H852)</f>
        <v>0</v>
      </c>
      <c r="AK847" s="17">
        <f t="shared" ref="AK847" si="2272">SUM(AA847:AA852)/60</f>
        <v>0</v>
      </c>
      <c r="AL847" s="17">
        <f t="shared" ref="AL847" si="2273">SUM(V847:V852)</f>
        <v>210</v>
      </c>
      <c r="AM847" s="17">
        <f t="shared" ref="AM847" si="2274">AVERAGE(W847:W852)</f>
        <v>0</v>
      </c>
      <c r="AN847" s="11">
        <f t="shared" ref="AN847" si="2275">AVERAGE(I847:I852)</f>
        <v>3.25</v>
      </c>
      <c r="AO847" s="11">
        <f t="shared" ref="AO847" si="2276">MAX(K847:K852)</f>
        <v>4.9000000000000004</v>
      </c>
      <c r="AP847" s="13" t="str">
        <f t="shared" ref="AP847" ca="1" si="2277">INDIRECT(ADDRESS(MATCH(AO847,K847:K852,0)+A847-1,12))</f>
        <v>WSW</v>
      </c>
      <c r="AQ847" s="13">
        <f t="shared" ref="AQ847" ca="1" si="2278">INDIRECT(ADDRESS(MATCH(AO847,K847:K852,0)+A847-1,13))</f>
        <v>0.86452546296296295</v>
      </c>
      <c r="AR847" s="11">
        <f t="shared" ref="AR847" si="2279">MAX(N847:N852)</f>
        <v>7.8</v>
      </c>
      <c r="AS847" s="13" t="str">
        <f t="shared" ref="AS847" ca="1" si="2280">INDIRECT(ADDRESS(MATCH(AR847,N847:N852,0)+A847-1,15))</f>
        <v>WSW</v>
      </c>
      <c r="AT847" s="13">
        <f t="shared" ref="AT847" ca="1" si="2281">INDIRECT(ADDRESS(MATCH(AR847,N847:N852,0)+A847-1,16))</f>
        <v>0.86079861111111111</v>
      </c>
    </row>
    <row r="848" spans="1:46">
      <c r="A848" s="11">
        <v>848</v>
      </c>
      <c r="B848" s="69">
        <v>44598</v>
      </c>
      <c r="C848" s="70">
        <v>0.84027777777777779</v>
      </c>
      <c r="D848">
        <v>2.9</v>
      </c>
      <c r="E848">
        <v>12.9</v>
      </c>
      <c r="F848">
        <v>0</v>
      </c>
      <c r="G848">
        <v>3.5</v>
      </c>
      <c r="H848">
        <v>0</v>
      </c>
      <c r="I848">
        <v>2.6</v>
      </c>
      <c r="J848" t="s">
        <v>161</v>
      </c>
      <c r="K848">
        <v>2.7</v>
      </c>
      <c r="L848" t="s">
        <v>158</v>
      </c>
      <c r="M848" s="70">
        <v>0.83376157407407403</v>
      </c>
      <c r="N848">
        <v>4.7</v>
      </c>
      <c r="O848" t="s">
        <v>161</v>
      </c>
      <c r="P848" s="70">
        <v>0.83809027777777778</v>
      </c>
      <c r="Q848">
        <v>2.2000000000000002</v>
      </c>
      <c r="R848" t="s">
        <v>161</v>
      </c>
      <c r="S848">
        <v>0.8</v>
      </c>
      <c r="T848">
        <v>51.7</v>
      </c>
      <c r="U848">
        <v>0</v>
      </c>
      <c r="V848">
        <v>25</v>
      </c>
      <c r="W848">
        <v>0</v>
      </c>
      <c r="X848">
        <v>0.51700000000000002</v>
      </c>
      <c r="Y848">
        <v>18</v>
      </c>
      <c r="Z848" s="11">
        <f t="shared" si="2247"/>
        <v>0</v>
      </c>
      <c r="AA848" s="11">
        <f t="shared" si="2248"/>
        <v>0</v>
      </c>
      <c r="AB848" s="53">
        <f t="shared" si="2249"/>
        <v>0.20134776578214056</v>
      </c>
      <c r="AC848" s="61" t="s">
        <v>204</v>
      </c>
    </row>
    <row r="849" spans="1:46">
      <c r="A849" s="11">
        <v>849</v>
      </c>
      <c r="B849" s="69">
        <v>44598</v>
      </c>
      <c r="C849" s="70">
        <v>0.84722222222222221</v>
      </c>
      <c r="D849">
        <v>3</v>
      </c>
      <c r="E849">
        <v>12.9</v>
      </c>
      <c r="F849">
        <v>0</v>
      </c>
      <c r="G849">
        <v>3.5</v>
      </c>
      <c r="H849">
        <v>0</v>
      </c>
      <c r="I849">
        <v>2.7</v>
      </c>
      <c r="J849" t="s">
        <v>154</v>
      </c>
      <c r="K849">
        <v>2.8</v>
      </c>
      <c r="L849" t="s">
        <v>154</v>
      </c>
      <c r="M849" s="70">
        <v>0.84400462962962963</v>
      </c>
      <c r="N849">
        <v>4.3</v>
      </c>
      <c r="O849" t="s">
        <v>154</v>
      </c>
      <c r="P849" s="70">
        <v>0.8429282407407408</v>
      </c>
      <c r="Q849">
        <v>2.5</v>
      </c>
      <c r="R849" t="s">
        <v>161</v>
      </c>
      <c r="S849">
        <v>0.6</v>
      </c>
      <c r="T849">
        <v>51.8</v>
      </c>
      <c r="U849">
        <v>0</v>
      </c>
      <c r="V849">
        <v>43</v>
      </c>
      <c r="W849">
        <v>0</v>
      </c>
      <c r="X849">
        <v>0.51700000000000002</v>
      </c>
      <c r="Y849">
        <v>18.03</v>
      </c>
      <c r="Z849" s="11">
        <f t="shared" si="2247"/>
        <v>0</v>
      </c>
      <c r="AA849" s="11">
        <f t="shared" si="2248"/>
        <v>0</v>
      </c>
      <c r="AB849" s="53">
        <f t="shared" si="2249"/>
        <v>0.20134776578214056</v>
      </c>
      <c r="AC849" s="61" t="s">
        <v>204</v>
      </c>
    </row>
    <row r="850" spans="1:46">
      <c r="A850" s="11">
        <v>850</v>
      </c>
      <c r="B850" s="69">
        <v>44598</v>
      </c>
      <c r="C850" s="70">
        <v>0.85416666666666663</v>
      </c>
      <c r="D850">
        <v>3</v>
      </c>
      <c r="E850">
        <v>12.9</v>
      </c>
      <c r="F850">
        <v>0</v>
      </c>
      <c r="G850">
        <v>3.4</v>
      </c>
      <c r="H850">
        <v>-1E-3</v>
      </c>
      <c r="I850">
        <v>3.1</v>
      </c>
      <c r="J850" t="s">
        <v>161</v>
      </c>
      <c r="K850">
        <v>3.1</v>
      </c>
      <c r="L850" t="s">
        <v>161</v>
      </c>
      <c r="M850" s="70">
        <v>0.85409722222222229</v>
      </c>
      <c r="N850">
        <v>5.6</v>
      </c>
      <c r="O850" t="s">
        <v>161</v>
      </c>
      <c r="P850" s="70">
        <v>0.85233796296296294</v>
      </c>
      <c r="Q850">
        <v>2.1</v>
      </c>
      <c r="R850" t="s">
        <v>154</v>
      </c>
      <c r="S850">
        <v>0.8</v>
      </c>
      <c r="T850">
        <v>53.6</v>
      </c>
      <c r="U850">
        <v>0</v>
      </c>
      <c r="V850">
        <v>31</v>
      </c>
      <c r="W850">
        <v>0</v>
      </c>
      <c r="X850">
        <v>0.51800000000000002</v>
      </c>
      <c r="Y850">
        <v>18.03</v>
      </c>
      <c r="Z850" s="11">
        <f t="shared" si="2247"/>
        <v>-0.60000000000000009</v>
      </c>
      <c r="AA850" s="11">
        <f t="shared" si="2248"/>
        <v>0</v>
      </c>
      <c r="AB850" s="53">
        <f t="shared" si="2249"/>
        <v>0.20184258849796419</v>
      </c>
      <c r="AC850" s="61" t="s">
        <v>204</v>
      </c>
    </row>
    <row r="851" spans="1:46">
      <c r="A851" s="11">
        <v>851</v>
      </c>
      <c r="B851" s="69">
        <v>44598</v>
      </c>
      <c r="C851" s="70">
        <v>0.86111111111111116</v>
      </c>
      <c r="D851">
        <v>3</v>
      </c>
      <c r="E851">
        <v>12.9</v>
      </c>
      <c r="F851">
        <v>0</v>
      </c>
      <c r="G851">
        <v>3.4</v>
      </c>
      <c r="H851">
        <v>0</v>
      </c>
      <c r="I851">
        <v>3.9</v>
      </c>
      <c r="J851" t="s">
        <v>161</v>
      </c>
      <c r="K851">
        <v>3.9</v>
      </c>
      <c r="L851" t="s">
        <v>161</v>
      </c>
      <c r="M851" s="70">
        <v>0.86111111111111116</v>
      </c>
      <c r="N851">
        <v>7.8</v>
      </c>
      <c r="O851" t="s">
        <v>161</v>
      </c>
      <c r="P851" s="70">
        <v>0.86079861111111111</v>
      </c>
      <c r="Q851">
        <v>5.9</v>
      </c>
      <c r="R851" t="s">
        <v>161</v>
      </c>
      <c r="S851">
        <v>1.4</v>
      </c>
      <c r="T851">
        <v>57.1</v>
      </c>
      <c r="U851">
        <v>0</v>
      </c>
      <c r="V851">
        <v>39</v>
      </c>
      <c r="W851">
        <v>0</v>
      </c>
      <c r="X851">
        <v>0.51800000000000002</v>
      </c>
      <c r="Y851">
        <v>18.04</v>
      </c>
      <c r="Z851" s="11">
        <f t="shared" si="2247"/>
        <v>0</v>
      </c>
      <c r="AA851" s="11">
        <f t="shared" si="2248"/>
        <v>0</v>
      </c>
      <c r="AB851" s="53">
        <f t="shared" si="2249"/>
        <v>0.20184258849796419</v>
      </c>
      <c r="AC851" s="61" t="s">
        <v>204</v>
      </c>
    </row>
    <row r="852" spans="1:46">
      <c r="A852" s="11">
        <v>852</v>
      </c>
      <c r="B852" s="69">
        <v>44598</v>
      </c>
      <c r="C852" s="70">
        <v>0.86805555555555547</v>
      </c>
      <c r="D852">
        <v>3</v>
      </c>
      <c r="E852">
        <v>12.9</v>
      </c>
      <c r="F852">
        <v>0</v>
      </c>
      <c r="G852">
        <v>3.4</v>
      </c>
      <c r="H852">
        <v>0</v>
      </c>
      <c r="I852">
        <v>4.5</v>
      </c>
      <c r="J852" t="s">
        <v>161</v>
      </c>
      <c r="K852">
        <v>4.9000000000000004</v>
      </c>
      <c r="L852" t="s">
        <v>161</v>
      </c>
      <c r="M852" s="70">
        <v>0.86452546296296295</v>
      </c>
      <c r="N852">
        <v>7.8</v>
      </c>
      <c r="O852" t="s">
        <v>161</v>
      </c>
      <c r="P852" s="70">
        <v>0.86375000000000002</v>
      </c>
      <c r="Q852">
        <v>3.6</v>
      </c>
      <c r="R852" t="s">
        <v>161</v>
      </c>
      <c r="S852">
        <v>1</v>
      </c>
      <c r="T852">
        <v>57.5</v>
      </c>
      <c r="U852">
        <v>0</v>
      </c>
      <c r="V852">
        <v>39</v>
      </c>
      <c r="W852">
        <v>0</v>
      </c>
      <c r="X852">
        <v>0.51800000000000002</v>
      </c>
      <c r="Y852">
        <v>18.04</v>
      </c>
      <c r="Z852" s="11">
        <f t="shared" si="2247"/>
        <v>0</v>
      </c>
      <c r="AA852" s="11">
        <f t="shared" si="2248"/>
        <v>0</v>
      </c>
      <c r="AB852" s="53">
        <f t="shared" si="2249"/>
        <v>0.20184258849796419</v>
      </c>
      <c r="AC852" s="61" t="s">
        <v>204</v>
      </c>
    </row>
    <row r="853" spans="1:46">
      <c r="A853" s="11">
        <v>853</v>
      </c>
      <c r="B853" s="69">
        <v>44598</v>
      </c>
      <c r="C853" s="70">
        <v>0.875</v>
      </c>
      <c r="D853">
        <v>3.1</v>
      </c>
      <c r="E853">
        <v>12.9</v>
      </c>
      <c r="F853">
        <v>0</v>
      </c>
      <c r="G853">
        <v>3.2</v>
      </c>
      <c r="H853">
        <v>0</v>
      </c>
      <c r="I853">
        <v>4</v>
      </c>
      <c r="J853" t="s">
        <v>161</v>
      </c>
      <c r="K853">
        <v>4.5</v>
      </c>
      <c r="L853" t="s">
        <v>161</v>
      </c>
      <c r="M853" s="70">
        <v>0.86806712962962962</v>
      </c>
      <c r="N853">
        <v>6.5</v>
      </c>
      <c r="O853" t="s">
        <v>161</v>
      </c>
      <c r="P853" s="70">
        <v>0.875</v>
      </c>
      <c r="Q853">
        <v>6.5</v>
      </c>
      <c r="R853" t="s">
        <v>161</v>
      </c>
      <c r="S853">
        <v>1</v>
      </c>
      <c r="T853">
        <v>58.6</v>
      </c>
      <c r="U853">
        <v>0</v>
      </c>
      <c r="V853">
        <v>37</v>
      </c>
      <c r="W853">
        <v>0</v>
      </c>
      <c r="X853">
        <v>0.51800000000000002</v>
      </c>
      <c r="Y853">
        <v>18.02</v>
      </c>
      <c r="Z853" s="11">
        <f t="shared" si="2247"/>
        <v>0</v>
      </c>
      <c r="AA853" s="11">
        <f t="shared" si="2248"/>
        <v>0</v>
      </c>
      <c r="AB853" s="53">
        <f t="shared" si="2249"/>
        <v>0.20184258849796419</v>
      </c>
      <c r="AC853" s="61" t="s">
        <v>204</v>
      </c>
      <c r="AE853" s="11">
        <f t="shared" ref="AE853" si="2282">SUM(F853:F858)</f>
        <v>0</v>
      </c>
      <c r="AF853" s="11">
        <f t="shared" ref="AF853" si="2283">AVERAGE(AB853:AB858)</f>
        <v>0.20159517714005237</v>
      </c>
      <c r="AG853" s="11">
        <f t="shared" ref="AG853" si="2284">AVERAGE(G853:G858)</f>
        <v>3.0999999999999996</v>
      </c>
      <c r="AH853" s="11" t="e">
        <f t="shared" ref="AH853" si="2285">AVERAGE(AC853:AC858)</f>
        <v>#DIV/0!</v>
      </c>
      <c r="AI853" s="11">
        <f t="shared" ref="AI853" si="2286">AVERAGE(T853:T858)</f>
        <v>57.266666666666673</v>
      </c>
      <c r="AJ853" s="11">
        <f t="shared" ref="AJ853" si="2287">SUMIF(H853:H858,"&gt;0",H853:H858)</f>
        <v>0</v>
      </c>
      <c r="AK853" s="17">
        <f t="shared" ref="AK853" si="2288">SUM(AA853:AA858)/60</f>
        <v>0</v>
      </c>
      <c r="AL853" s="17">
        <f t="shared" ref="AL853" si="2289">SUM(V853:V858)</f>
        <v>204</v>
      </c>
      <c r="AM853" s="17">
        <f t="shared" ref="AM853" si="2290">AVERAGE(W853:W858)</f>
        <v>0</v>
      </c>
      <c r="AN853" s="11">
        <f t="shared" ref="AN853" si="2291">AVERAGE(I853:I858)</f>
        <v>3.6999999999999997</v>
      </c>
      <c r="AO853" s="11">
        <f t="shared" ref="AO853" si="2292">MAX(K853:K858)</f>
        <v>4.5999999999999996</v>
      </c>
      <c r="AP853" s="13" t="str">
        <f t="shared" ref="AP853" ca="1" si="2293">INDIRECT(ADDRESS(MATCH(AO853,K853:K858,0)+A853-1,12))</f>
        <v>WSW</v>
      </c>
      <c r="AQ853" s="13">
        <f t="shared" ref="AQ853" ca="1" si="2294">INDIRECT(ADDRESS(MATCH(AO853,K853:K858,0)+A853-1,13))</f>
        <v>0.89282407407407405</v>
      </c>
      <c r="AR853" s="11">
        <f t="shared" ref="AR853" si="2295">MAX(N853:N858)</f>
        <v>7.5</v>
      </c>
      <c r="AS853" s="13" t="str">
        <f t="shared" ref="AS853" ca="1" si="2296">INDIRECT(ADDRESS(MATCH(AR853,N853:N858,0)+A853-1,15))</f>
        <v>W</v>
      </c>
      <c r="AT853" s="13">
        <f t="shared" ref="AT853" ca="1" si="2297">INDIRECT(ADDRESS(MATCH(AR853,N853:N858,0)+A853-1,16))</f>
        <v>0.88728009259259266</v>
      </c>
    </row>
    <row r="854" spans="1:46">
      <c r="A854" s="11">
        <v>854</v>
      </c>
      <c r="B854" s="69">
        <v>44598</v>
      </c>
      <c r="C854" s="70">
        <v>0.88194444444444453</v>
      </c>
      <c r="D854">
        <v>3.1</v>
      </c>
      <c r="E854">
        <v>12.9</v>
      </c>
      <c r="F854">
        <v>0</v>
      </c>
      <c r="G854">
        <v>3.2</v>
      </c>
      <c r="H854">
        <v>0</v>
      </c>
      <c r="I854">
        <v>4.0999999999999996</v>
      </c>
      <c r="J854" t="s">
        <v>161</v>
      </c>
      <c r="K854">
        <v>4.2</v>
      </c>
      <c r="L854" t="s">
        <v>161</v>
      </c>
      <c r="M854" s="70">
        <v>0.88149305555555557</v>
      </c>
      <c r="N854">
        <v>6.5</v>
      </c>
      <c r="O854" t="s">
        <v>161</v>
      </c>
      <c r="P854" s="70">
        <v>0.87652777777777768</v>
      </c>
      <c r="Q854">
        <v>3.1</v>
      </c>
      <c r="R854" t="s">
        <v>161</v>
      </c>
      <c r="S854">
        <v>0.9</v>
      </c>
      <c r="T854">
        <v>57.7</v>
      </c>
      <c r="U854">
        <v>0</v>
      </c>
      <c r="V854">
        <v>31</v>
      </c>
      <c r="W854">
        <v>0</v>
      </c>
      <c r="X854">
        <v>0.51800000000000002</v>
      </c>
      <c r="Y854">
        <v>18.05</v>
      </c>
      <c r="Z854" s="11">
        <f t="shared" si="2247"/>
        <v>0</v>
      </c>
      <c r="AA854" s="11">
        <f t="shared" si="2248"/>
        <v>0</v>
      </c>
      <c r="AB854" s="53">
        <f t="shared" si="2249"/>
        <v>0.20184258849796419</v>
      </c>
      <c r="AC854" s="61" t="s">
        <v>204</v>
      </c>
    </row>
    <row r="855" spans="1:46">
      <c r="A855" s="11">
        <v>855</v>
      </c>
      <c r="B855" s="69">
        <v>44598</v>
      </c>
      <c r="C855" s="70">
        <v>0.88888888888888884</v>
      </c>
      <c r="D855">
        <v>3.1</v>
      </c>
      <c r="E855">
        <v>12.9</v>
      </c>
      <c r="F855">
        <v>0</v>
      </c>
      <c r="G855">
        <v>3.1</v>
      </c>
      <c r="H855">
        <v>0</v>
      </c>
      <c r="I855">
        <v>4</v>
      </c>
      <c r="J855" t="s">
        <v>161</v>
      </c>
      <c r="K855">
        <v>4</v>
      </c>
      <c r="L855" t="s">
        <v>161</v>
      </c>
      <c r="M855" s="70">
        <v>0.88195601851851846</v>
      </c>
      <c r="N855">
        <v>7.5</v>
      </c>
      <c r="O855" t="s">
        <v>154</v>
      </c>
      <c r="P855" s="70">
        <v>0.88728009259259266</v>
      </c>
      <c r="Q855">
        <v>5.3</v>
      </c>
      <c r="R855" t="s">
        <v>160</v>
      </c>
      <c r="S855">
        <v>1.3</v>
      </c>
      <c r="T855">
        <v>57.4</v>
      </c>
      <c r="U855">
        <v>0</v>
      </c>
      <c r="V855">
        <v>35</v>
      </c>
      <c r="W855">
        <v>0</v>
      </c>
      <c r="X855">
        <v>0.51800000000000002</v>
      </c>
      <c r="Y855">
        <v>18.059999999999999</v>
      </c>
      <c r="Z855" s="11">
        <f t="shared" si="2247"/>
        <v>0</v>
      </c>
      <c r="AA855" s="11">
        <f t="shared" si="2248"/>
        <v>0</v>
      </c>
      <c r="AB855" s="53">
        <f t="shared" si="2249"/>
        <v>0.20184258849796419</v>
      </c>
      <c r="AC855" s="61" t="s">
        <v>204</v>
      </c>
    </row>
    <row r="856" spans="1:46">
      <c r="A856" s="11">
        <v>856</v>
      </c>
      <c r="B856" s="69">
        <v>44598</v>
      </c>
      <c r="C856" s="70">
        <v>0.89583333333333337</v>
      </c>
      <c r="D856">
        <v>3.1</v>
      </c>
      <c r="E856">
        <v>12.9</v>
      </c>
      <c r="F856">
        <v>0</v>
      </c>
      <c r="G856">
        <v>3.1</v>
      </c>
      <c r="H856">
        <v>0</v>
      </c>
      <c r="I856">
        <v>4</v>
      </c>
      <c r="J856" t="s">
        <v>161</v>
      </c>
      <c r="K856">
        <v>4.5999999999999996</v>
      </c>
      <c r="L856" t="s">
        <v>161</v>
      </c>
      <c r="M856" s="70">
        <v>0.89282407407407405</v>
      </c>
      <c r="N856">
        <v>7.1</v>
      </c>
      <c r="O856" t="s">
        <v>154</v>
      </c>
      <c r="P856" s="70">
        <v>0.88983796296296302</v>
      </c>
      <c r="Q856">
        <v>4.0999999999999996</v>
      </c>
      <c r="R856" t="s">
        <v>161</v>
      </c>
      <c r="S856">
        <v>1.1000000000000001</v>
      </c>
      <c r="T856">
        <v>57.3</v>
      </c>
      <c r="U856">
        <v>0</v>
      </c>
      <c r="V856">
        <v>34</v>
      </c>
      <c r="W856">
        <v>0</v>
      </c>
      <c r="X856">
        <v>0.51700000000000002</v>
      </c>
      <c r="Y856">
        <v>18.04</v>
      </c>
      <c r="Z856" s="11">
        <f t="shared" si="2247"/>
        <v>0</v>
      </c>
      <c r="AA856" s="11">
        <f t="shared" si="2248"/>
        <v>0</v>
      </c>
      <c r="AB856" s="53">
        <f t="shared" si="2249"/>
        <v>0.20134776578214056</v>
      </c>
      <c r="AC856" s="61" t="s">
        <v>204</v>
      </c>
    </row>
    <row r="857" spans="1:46">
      <c r="A857" s="11">
        <v>857</v>
      </c>
      <c r="B857" s="69">
        <v>44598</v>
      </c>
      <c r="C857" s="70">
        <v>0.90277777777777779</v>
      </c>
      <c r="D857">
        <v>3.1</v>
      </c>
      <c r="E857">
        <v>12.9</v>
      </c>
      <c r="F857">
        <v>0</v>
      </c>
      <c r="G857">
        <v>3.1</v>
      </c>
      <c r="H857">
        <v>-1E-3</v>
      </c>
      <c r="I857">
        <v>3.2</v>
      </c>
      <c r="J857" t="s">
        <v>161</v>
      </c>
      <c r="K857">
        <v>4</v>
      </c>
      <c r="L857" t="s">
        <v>161</v>
      </c>
      <c r="M857" s="70">
        <v>0.89598379629629632</v>
      </c>
      <c r="N857">
        <v>6.1</v>
      </c>
      <c r="O857" t="s">
        <v>161</v>
      </c>
      <c r="P857" s="70">
        <v>0.89732638888888883</v>
      </c>
      <c r="Q857">
        <v>2.2000000000000002</v>
      </c>
      <c r="R857" t="s">
        <v>154</v>
      </c>
      <c r="S857">
        <v>0.9</v>
      </c>
      <c r="T857">
        <v>56.3</v>
      </c>
      <c r="U857">
        <v>0</v>
      </c>
      <c r="V857">
        <v>32</v>
      </c>
      <c r="W857">
        <v>0</v>
      </c>
      <c r="X857">
        <v>0.51700000000000002</v>
      </c>
      <c r="Y857">
        <v>18.04</v>
      </c>
      <c r="Z857" s="11">
        <f t="shared" si="2247"/>
        <v>-0.60000000000000009</v>
      </c>
      <c r="AA857" s="11">
        <f t="shared" si="2248"/>
        <v>0</v>
      </c>
      <c r="AB857" s="53">
        <f t="shared" si="2249"/>
        <v>0.20134776578214056</v>
      </c>
      <c r="AC857" s="61" t="s">
        <v>204</v>
      </c>
    </row>
    <row r="858" spans="1:46">
      <c r="A858" s="11">
        <v>858</v>
      </c>
      <c r="B858" s="69">
        <v>44598</v>
      </c>
      <c r="C858" s="70">
        <v>0.90972222222222221</v>
      </c>
      <c r="D858">
        <v>3</v>
      </c>
      <c r="E858">
        <v>12.9</v>
      </c>
      <c r="F858">
        <v>0</v>
      </c>
      <c r="G858">
        <v>2.9</v>
      </c>
      <c r="H858">
        <v>-1E-3</v>
      </c>
      <c r="I858">
        <v>2.9</v>
      </c>
      <c r="J858" t="s">
        <v>161</v>
      </c>
      <c r="K858">
        <v>3.2</v>
      </c>
      <c r="L858" t="s">
        <v>161</v>
      </c>
      <c r="M858" s="70">
        <v>0.90278935185185183</v>
      </c>
      <c r="N858">
        <v>5</v>
      </c>
      <c r="O858" t="s">
        <v>161</v>
      </c>
      <c r="P858" s="70">
        <v>0.90398148148148139</v>
      </c>
      <c r="Q858">
        <v>3.3</v>
      </c>
      <c r="R858" t="s">
        <v>161</v>
      </c>
      <c r="S858">
        <v>0.8</v>
      </c>
      <c r="T858">
        <v>56.3</v>
      </c>
      <c r="U858">
        <v>1</v>
      </c>
      <c r="V858">
        <v>35</v>
      </c>
      <c r="W858">
        <v>0</v>
      </c>
      <c r="X858">
        <v>0.51700000000000002</v>
      </c>
      <c r="Y858">
        <v>18.079999999999998</v>
      </c>
      <c r="Z858" s="11">
        <f t="shared" si="2247"/>
        <v>-0.60000000000000009</v>
      </c>
      <c r="AA858" s="11">
        <f t="shared" si="2248"/>
        <v>0</v>
      </c>
      <c r="AB858" s="53">
        <f t="shared" si="2249"/>
        <v>0.20134776578214056</v>
      </c>
      <c r="AC858" s="61" t="s">
        <v>204</v>
      </c>
    </row>
    <row r="859" spans="1:46">
      <c r="A859" s="11">
        <v>859</v>
      </c>
      <c r="B859" s="69">
        <v>44598</v>
      </c>
      <c r="C859" s="70">
        <v>0.91666666666666663</v>
      </c>
      <c r="D859">
        <v>2.9</v>
      </c>
      <c r="E859">
        <v>12.9</v>
      </c>
      <c r="F859">
        <v>0</v>
      </c>
      <c r="G859">
        <v>2.9</v>
      </c>
      <c r="H859">
        <v>-1E-3</v>
      </c>
      <c r="I859">
        <v>2.2999999999999998</v>
      </c>
      <c r="J859" t="s">
        <v>161</v>
      </c>
      <c r="K859">
        <v>3</v>
      </c>
      <c r="L859" t="s">
        <v>161</v>
      </c>
      <c r="M859" s="70">
        <v>0.91062500000000002</v>
      </c>
      <c r="N859">
        <v>4.5</v>
      </c>
      <c r="O859" t="s">
        <v>161</v>
      </c>
      <c r="P859" s="70">
        <v>0.91032407407407412</v>
      </c>
      <c r="Q859">
        <v>1.7</v>
      </c>
      <c r="R859" t="s">
        <v>156</v>
      </c>
      <c r="S859">
        <v>0.7</v>
      </c>
      <c r="T859">
        <v>58.1</v>
      </c>
      <c r="U859">
        <v>0</v>
      </c>
      <c r="V859">
        <v>32</v>
      </c>
      <c r="W859">
        <v>0</v>
      </c>
      <c r="X859">
        <v>0.51700000000000002</v>
      </c>
      <c r="Y859">
        <v>18.059999999999999</v>
      </c>
      <c r="Z859" s="11">
        <f t="shared" si="2247"/>
        <v>-0.60000000000000009</v>
      </c>
      <c r="AA859" s="11">
        <f t="shared" si="2248"/>
        <v>0</v>
      </c>
      <c r="AB859" s="53">
        <f t="shared" si="2249"/>
        <v>0.20134776578214056</v>
      </c>
      <c r="AC859" s="61" t="s">
        <v>204</v>
      </c>
      <c r="AE859" s="11">
        <f t="shared" ref="AE859" si="2298">SUM(F859:F864)</f>
        <v>0</v>
      </c>
      <c r="AF859" s="11">
        <f t="shared" ref="AF859" si="2299">AVERAGE(AB859:AB864)</f>
        <v>0.20101850477657882</v>
      </c>
      <c r="AG859" s="11">
        <f t="shared" ref="AG859" si="2300">AVERAGE(G859:G864)</f>
        <v>2.5</v>
      </c>
      <c r="AH859" s="11" t="e">
        <f t="shared" ref="AH859" si="2301">AVERAGE(AC859:AC864)</f>
        <v>#DIV/0!</v>
      </c>
      <c r="AI859" s="11">
        <f t="shared" ref="AI859" si="2302">AVERAGE(T859:T864)</f>
        <v>57.68333333333333</v>
      </c>
      <c r="AJ859" s="11">
        <f t="shared" ref="AJ859" si="2303">SUMIF(H859:H864,"&gt;0",H859:H864)</f>
        <v>0</v>
      </c>
      <c r="AK859" s="17">
        <f t="shared" ref="AK859" si="2304">SUM(AA859:AA864)/60</f>
        <v>0</v>
      </c>
      <c r="AL859" s="17">
        <f t="shared" ref="AL859" si="2305">SUM(V859:V864)</f>
        <v>400</v>
      </c>
      <c r="AM859" s="17">
        <f t="shared" ref="AM859" si="2306">AVERAGE(W859:W864)</f>
        <v>0</v>
      </c>
      <c r="AN859" s="11">
        <f t="shared" ref="AN859" si="2307">AVERAGE(I859:I864)</f>
        <v>1.6500000000000001</v>
      </c>
      <c r="AO859" s="11">
        <f t="shared" ref="AO859" si="2308">MAX(K859:K864)</f>
        <v>3</v>
      </c>
      <c r="AP859" s="13" t="str">
        <f t="shared" ref="AP859" ca="1" si="2309">INDIRECT(ADDRESS(MATCH(AO859,K859:K864,0)+A859-1,12))</f>
        <v>WSW</v>
      </c>
      <c r="AQ859" s="13">
        <f t="shared" ref="AQ859" ca="1" si="2310">INDIRECT(ADDRESS(MATCH(AO859,K859:K864,0)+A859-1,13))</f>
        <v>0.91062500000000002</v>
      </c>
      <c r="AR859" s="11">
        <f t="shared" ref="AR859" si="2311">MAX(N859:N864)</f>
        <v>4.5</v>
      </c>
      <c r="AS859" s="13" t="str">
        <f t="shared" ref="AS859" ca="1" si="2312">INDIRECT(ADDRESS(MATCH(AR859,N859:N864,0)+A859-1,15))</f>
        <v>WSW</v>
      </c>
      <c r="AT859" s="13">
        <f t="shared" ref="AT859" ca="1" si="2313">INDIRECT(ADDRESS(MATCH(AR859,N859:N864,0)+A859-1,16))</f>
        <v>0.91032407407407412</v>
      </c>
    </row>
    <row r="860" spans="1:46">
      <c r="A860" s="11">
        <v>860</v>
      </c>
      <c r="B860" s="69">
        <v>44598</v>
      </c>
      <c r="C860" s="70">
        <v>0.92361111111111116</v>
      </c>
      <c r="D860">
        <v>2.7</v>
      </c>
      <c r="E860">
        <v>12.9</v>
      </c>
      <c r="F860">
        <v>0</v>
      </c>
      <c r="G860">
        <v>2.7</v>
      </c>
      <c r="H860">
        <v>-1E-3</v>
      </c>
      <c r="I860">
        <v>1.9</v>
      </c>
      <c r="J860" t="s">
        <v>161</v>
      </c>
      <c r="K860">
        <v>2.2999999999999998</v>
      </c>
      <c r="L860" t="s">
        <v>161</v>
      </c>
      <c r="M860" s="70">
        <v>0.91667824074074078</v>
      </c>
      <c r="N860">
        <v>3.6</v>
      </c>
      <c r="O860" t="s">
        <v>161</v>
      </c>
      <c r="P860" s="70">
        <v>0.91749999999999998</v>
      </c>
      <c r="Q860">
        <v>2.8</v>
      </c>
      <c r="R860" t="s">
        <v>161</v>
      </c>
      <c r="S860">
        <v>0.6</v>
      </c>
      <c r="T860">
        <v>55.2</v>
      </c>
      <c r="U860">
        <v>0</v>
      </c>
      <c r="V860">
        <v>29</v>
      </c>
      <c r="W860">
        <v>0</v>
      </c>
      <c r="X860">
        <v>0.51700000000000002</v>
      </c>
      <c r="Y860">
        <v>18.059999999999999</v>
      </c>
      <c r="Z860" s="11">
        <f t="shared" si="2247"/>
        <v>-0.60000000000000009</v>
      </c>
      <c r="AA860" s="11">
        <f t="shared" si="2248"/>
        <v>0</v>
      </c>
      <c r="AB860" s="53">
        <f t="shared" si="2249"/>
        <v>0.20134776578214056</v>
      </c>
      <c r="AC860" s="61" t="s">
        <v>204</v>
      </c>
    </row>
    <row r="861" spans="1:46">
      <c r="A861" s="11">
        <v>861</v>
      </c>
      <c r="B861" s="69">
        <v>44598</v>
      </c>
      <c r="C861" s="70">
        <v>0.93055555555555547</v>
      </c>
      <c r="D861">
        <v>2.5</v>
      </c>
      <c r="E861">
        <v>12.9</v>
      </c>
      <c r="F861">
        <v>0</v>
      </c>
      <c r="G861">
        <v>2.7</v>
      </c>
      <c r="H861">
        <v>-1E-3</v>
      </c>
      <c r="I861">
        <v>1.5</v>
      </c>
      <c r="J861" t="s">
        <v>160</v>
      </c>
      <c r="K861">
        <v>2</v>
      </c>
      <c r="L861" t="s">
        <v>161</v>
      </c>
      <c r="M861" s="70">
        <v>0.9240046296296297</v>
      </c>
      <c r="N861">
        <v>2.9</v>
      </c>
      <c r="O861" t="s">
        <v>160</v>
      </c>
      <c r="P861" s="70">
        <v>0.92962962962962958</v>
      </c>
      <c r="Q861">
        <v>0.5</v>
      </c>
      <c r="R861" t="s">
        <v>160</v>
      </c>
      <c r="S861">
        <v>0.4</v>
      </c>
      <c r="T861">
        <v>57.4</v>
      </c>
      <c r="U861">
        <v>0</v>
      </c>
      <c r="V861">
        <v>41</v>
      </c>
      <c r="W861">
        <v>0</v>
      </c>
      <c r="X861">
        <v>0.51600000000000001</v>
      </c>
      <c r="Y861">
        <v>18.100000000000001</v>
      </c>
      <c r="Z861" s="11">
        <f t="shared" si="2247"/>
        <v>-0.60000000000000009</v>
      </c>
      <c r="AA861" s="11">
        <f t="shared" si="2248"/>
        <v>0</v>
      </c>
      <c r="AB861" s="53">
        <f t="shared" si="2249"/>
        <v>0.20085387427379792</v>
      </c>
      <c r="AC861" s="61" t="s">
        <v>204</v>
      </c>
    </row>
    <row r="862" spans="1:46">
      <c r="A862" s="11">
        <v>862</v>
      </c>
      <c r="B862" s="69">
        <v>44598</v>
      </c>
      <c r="C862" s="70">
        <v>0.9375</v>
      </c>
      <c r="D862">
        <v>2.2999999999999998</v>
      </c>
      <c r="E862">
        <v>12.9</v>
      </c>
      <c r="F862">
        <v>0</v>
      </c>
      <c r="G862">
        <v>2.2999999999999998</v>
      </c>
      <c r="H862">
        <v>-1E-3</v>
      </c>
      <c r="I862">
        <v>0.9</v>
      </c>
      <c r="J862" t="s">
        <v>156</v>
      </c>
      <c r="K862">
        <v>1.5</v>
      </c>
      <c r="L862" t="s">
        <v>160</v>
      </c>
      <c r="M862" s="70">
        <v>0.93056712962962962</v>
      </c>
      <c r="N862">
        <v>2.5</v>
      </c>
      <c r="O862" t="s">
        <v>154</v>
      </c>
      <c r="P862" s="70">
        <v>0.93092592592592593</v>
      </c>
      <c r="Q862">
        <v>1.1000000000000001</v>
      </c>
      <c r="R862" t="s">
        <v>159</v>
      </c>
      <c r="S862">
        <v>0.5</v>
      </c>
      <c r="T862">
        <v>58.1</v>
      </c>
      <c r="U862">
        <v>0</v>
      </c>
      <c r="V862">
        <v>60</v>
      </c>
      <c r="W862">
        <v>0</v>
      </c>
      <c r="X862">
        <v>0.51600000000000001</v>
      </c>
      <c r="Y862">
        <v>18.079999999999998</v>
      </c>
      <c r="Z862" s="11">
        <f t="shared" si="2247"/>
        <v>-0.60000000000000009</v>
      </c>
      <c r="AA862" s="11">
        <f t="shared" si="2248"/>
        <v>0</v>
      </c>
      <c r="AB862" s="53">
        <f t="shared" si="2249"/>
        <v>0.20085387427379792</v>
      </c>
      <c r="AC862" s="61" t="s">
        <v>204</v>
      </c>
    </row>
    <row r="863" spans="1:46">
      <c r="A863" s="11">
        <v>863</v>
      </c>
      <c r="B863" s="69">
        <v>44598</v>
      </c>
      <c r="C863" s="70">
        <v>0.94444444444444453</v>
      </c>
      <c r="D863">
        <v>2</v>
      </c>
      <c r="E863">
        <v>12.9</v>
      </c>
      <c r="F863">
        <v>0</v>
      </c>
      <c r="G863">
        <v>2.2000000000000002</v>
      </c>
      <c r="H863">
        <v>-1E-3</v>
      </c>
      <c r="I863">
        <v>1.4</v>
      </c>
      <c r="J863" t="s">
        <v>159</v>
      </c>
      <c r="K863">
        <v>1.4</v>
      </c>
      <c r="L863" t="s">
        <v>159</v>
      </c>
      <c r="M863" s="70">
        <v>0.94444444444444453</v>
      </c>
      <c r="N863">
        <v>2.8</v>
      </c>
      <c r="O863" t="s">
        <v>151</v>
      </c>
      <c r="P863" s="70">
        <v>0.94210648148148157</v>
      </c>
      <c r="Q863">
        <v>1.6</v>
      </c>
      <c r="R863" t="s">
        <v>151</v>
      </c>
      <c r="S863">
        <v>0.5</v>
      </c>
      <c r="T863">
        <v>58.9</v>
      </c>
      <c r="U863">
        <v>0</v>
      </c>
      <c r="V863">
        <v>116</v>
      </c>
      <c r="W863">
        <v>0</v>
      </c>
      <c r="X863">
        <v>0.51600000000000001</v>
      </c>
      <c r="Y863">
        <v>18.12</v>
      </c>
      <c r="Z863" s="11">
        <f t="shared" si="2247"/>
        <v>-0.60000000000000009</v>
      </c>
      <c r="AA863" s="11">
        <f t="shared" si="2248"/>
        <v>0</v>
      </c>
      <c r="AB863" s="53">
        <f t="shared" si="2249"/>
        <v>0.20085387427379792</v>
      </c>
      <c r="AC863" s="61" t="s">
        <v>204</v>
      </c>
    </row>
    <row r="864" spans="1:46">
      <c r="A864" s="11">
        <v>864</v>
      </c>
      <c r="B864" s="69">
        <v>44598</v>
      </c>
      <c r="C864" s="70">
        <v>0.95138888888888884</v>
      </c>
      <c r="D864">
        <v>1.8</v>
      </c>
      <c r="E864">
        <v>12.9</v>
      </c>
      <c r="F864">
        <v>0</v>
      </c>
      <c r="G864">
        <v>2.2000000000000002</v>
      </c>
      <c r="H864">
        <v>0</v>
      </c>
      <c r="I864">
        <v>1.9</v>
      </c>
      <c r="J864" t="s">
        <v>159</v>
      </c>
      <c r="K864">
        <v>1.9</v>
      </c>
      <c r="L864" t="s">
        <v>159</v>
      </c>
      <c r="M864" s="70">
        <v>0.95138888888888884</v>
      </c>
      <c r="N864">
        <v>3.6</v>
      </c>
      <c r="O864" t="s">
        <v>159</v>
      </c>
      <c r="P864" s="70">
        <v>0.94868055555555564</v>
      </c>
      <c r="Q864">
        <v>2.4</v>
      </c>
      <c r="R864" t="s">
        <v>151</v>
      </c>
      <c r="S864">
        <v>0.5</v>
      </c>
      <c r="T864">
        <v>58.4</v>
      </c>
      <c r="U864">
        <v>1</v>
      </c>
      <c r="V864">
        <v>122</v>
      </c>
      <c r="W864">
        <v>0</v>
      </c>
      <c r="X864">
        <v>0.51600000000000001</v>
      </c>
      <c r="Y864">
        <v>18.11</v>
      </c>
      <c r="Z864" s="11">
        <f t="shared" si="2247"/>
        <v>0</v>
      </c>
      <c r="AA864" s="11">
        <f t="shared" si="2248"/>
        <v>0</v>
      </c>
      <c r="AB864" s="53">
        <f t="shared" si="2249"/>
        <v>0.20085387427379792</v>
      </c>
      <c r="AC864" s="61" t="s">
        <v>204</v>
      </c>
    </row>
    <row r="865" spans="1:46">
      <c r="A865" s="11">
        <v>865</v>
      </c>
      <c r="B865" s="69">
        <v>44598</v>
      </c>
      <c r="C865" s="70">
        <v>0.95833333333333337</v>
      </c>
      <c r="D865">
        <v>1.6</v>
      </c>
      <c r="E865">
        <v>12.8</v>
      </c>
      <c r="F865">
        <v>0</v>
      </c>
      <c r="G865">
        <v>2.2000000000000002</v>
      </c>
      <c r="H865">
        <v>0</v>
      </c>
      <c r="I865">
        <v>1.6</v>
      </c>
      <c r="J865" t="s">
        <v>151</v>
      </c>
      <c r="K865">
        <v>2</v>
      </c>
      <c r="L865" t="s">
        <v>159</v>
      </c>
      <c r="M865" s="70">
        <v>0.95238425925925929</v>
      </c>
      <c r="N865">
        <v>2.5</v>
      </c>
      <c r="O865" t="s">
        <v>151</v>
      </c>
      <c r="P865" s="70">
        <v>0.95140046296296299</v>
      </c>
      <c r="Q865">
        <v>1.7</v>
      </c>
      <c r="R865" t="s">
        <v>159</v>
      </c>
      <c r="S865">
        <v>0.4</v>
      </c>
      <c r="T865">
        <v>58.5</v>
      </c>
      <c r="U865">
        <v>0</v>
      </c>
      <c r="V865">
        <v>129</v>
      </c>
      <c r="W865">
        <v>0</v>
      </c>
      <c r="X865">
        <v>0.51600000000000001</v>
      </c>
      <c r="Y865">
        <v>18.100000000000001</v>
      </c>
      <c r="Z865" s="11">
        <f t="shared" si="2247"/>
        <v>0</v>
      </c>
      <c r="AA865" s="11">
        <f t="shared" si="2248"/>
        <v>0</v>
      </c>
      <c r="AB865" s="53">
        <f t="shared" si="2249"/>
        <v>0.20085387427379792</v>
      </c>
      <c r="AC865" s="61" t="s">
        <v>204</v>
      </c>
      <c r="AE865" s="11">
        <f t="shared" ref="AE865" si="2314">SUM(F865:F870)</f>
        <v>0</v>
      </c>
      <c r="AF865" s="11">
        <f t="shared" ref="AF865" si="2315">AVERAGE(AB865:AB870)</f>
        <v>0.20085387427379794</v>
      </c>
      <c r="AG865" s="11">
        <f t="shared" ref="AG865" si="2316">AVERAGE(G865:G870)</f>
        <v>1.7166666666666668</v>
      </c>
      <c r="AH865" s="11" t="e">
        <f t="shared" ref="AH865" si="2317">AVERAGE(AC865:AC870)</f>
        <v>#DIV/0!</v>
      </c>
      <c r="AI865" s="11">
        <f t="shared" ref="AI865" si="2318">AVERAGE(T865:T870)</f>
        <v>60.916666666666664</v>
      </c>
      <c r="AJ865" s="11">
        <f t="shared" ref="AJ865" si="2319">SUMIF(H865:H870,"&gt;0",H865:H870)</f>
        <v>0</v>
      </c>
      <c r="AK865" s="17">
        <f t="shared" ref="AK865" si="2320">SUM(AA865:AA870)/60</f>
        <v>0</v>
      </c>
      <c r="AL865" s="17">
        <f t="shared" ref="AL865" si="2321">SUM(V865:V870)</f>
        <v>620</v>
      </c>
      <c r="AM865" s="17">
        <f t="shared" ref="AM865" si="2322">AVERAGE(W865:W870)</f>
        <v>0</v>
      </c>
      <c r="AN865" s="11">
        <f t="shared" ref="AN865" si="2323">AVERAGE(I865:I870)</f>
        <v>2.1666666666666665</v>
      </c>
      <c r="AO865" s="11">
        <f t="shared" ref="AO865" si="2324">MAX(K865:K870)</f>
        <v>2.6</v>
      </c>
      <c r="AP865" s="13" t="str">
        <f t="shared" ref="AP865" ca="1" si="2325">INDIRECT(ADDRESS(MATCH(AO865,K865:K870,0)+A865-1,12))</f>
        <v>SE</v>
      </c>
      <c r="AQ865" s="13">
        <f t="shared" ref="AQ865" ca="1" si="2326">INDIRECT(ADDRESS(MATCH(AO865,K865:K870,0)+A865-1,13))</f>
        <v>0.9880902777777778</v>
      </c>
      <c r="AR865" s="11">
        <f t="shared" ref="AR865" si="2327">MAX(N865:N870)</f>
        <v>3.4</v>
      </c>
      <c r="AS865" s="13" t="str">
        <f t="shared" ref="AS865" ca="1" si="2328">INDIRECT(ADDRESS(MATCH(AR865,N865:N870,0)+A865-1,15))</f>
        <v>SE</v>
      </c>
      <c r="AT865" s="13">
        <f t="shared" ref="AT865" ca="1" si="2329">INDIRECT(ADDRESS(MATCH(AR865,N865:N870,0)+A865-1,16))</f>
        <v>0.98761574074074077</v>
      </c>
    </row>
    <row r="866" spans="1:46">
      <c r="A866" s="11">
        <v>866</v>
      </c>
      <c r="B866" s="69">
        <v>44598</v>
      </c>
      <c r="C866" s="70">
        <v>0.96527777777777779</v>
      </c>
      <c r="D866">
        <v>1.5</v>
      </c>
      <c r="E866">
        <v>12.8</v>
      </c>
      <c r="F866">
        <v>0</v>
      </c>
      <c r="G866">
        <v>2</v>
      </c>
      <c r="H866">
        <v>-1E-3</v>
      </c>
      <c r="I866">
        <v>1.9</v>
      </c>
      <c r="J866" t="s">
        <v>151</v>
      </c>
      <c r="K866">
        <v>1.9</v>
      </c>
      <c r="L866" t="s">
        <v>151</v>
      </c>
      <c r="M866" s="70">
        <v>0.96527777777777779</v>
      </c>
      <c r="N866">
        <v>2.5</v>
      </c>
      <c r="O866" t="s">
        <v>151</v>
      </c>
      <c r="P866" s="70">
        <v>0.96303240740740748</v>
      </c>
      <c r="Q866">
        <v>2.4</v>
      </c>
      <c r="R866" t="s">
        <v>151</v>
      </c>
      <c r="S866">
        <v>0.3</v>
      </c>
      <c r="T866">
        <v>59.4</v>
      </c>
      <c r="U866">
        <v>0</v>
      </c>
      <c r="V866">
        <v>110</v>
      </c>
      <c r="W866">
        <v>0</v>
      </c>
      <c r="X866">
        <v>0.51600000000000001</v>
      </c>
      <c r="Y866">
        <v>18.11</v>
      </c>
      <c r="Z866" s="11">
        <f t="shared" si="2247"/>
        <v>-0.60000000000000009</v>
      </c>
      <c r="AA866" s="11">
        <f t="shared" si="2248"/>
        <v>0</v>
      </c>
      <c r="AB866" s="53">
        <f t="shared" si="2249"/>
        <v>0.20085387427379792</v>
      </c>
      <c r="AC866" s="61" t="s">
        <v>204</v>
      </c>
    </row>
    <row r="867" spans="1:46">
      <c r="A867" s="11">
        <v>867</v>
      </c>
      <c r="B867" s="69">
        <v>44598</v>
      </c>
      <c r="C867" s="70">
        <v>0.97222222222222221</v>
      </c>
      <c r="D867">
        <v>1.4</v>
      </c>
      <c r="E867">
        <v>12.8</v>
      </c>
      <c r="F867">
        <v>0</v>
      </c>
      <c r="G867">
        <v>1.7</v>
      </c>
      <c r="H867">
        <v>-1E-3</v>
      </c>
      <c r="I867">
        <v>2.2999999999999998</v>
      </c>
      <c r="J867" t="s">
        <v>151</v>
      </c>
      <c r="K867">
        <v>2.2999999999999998</v>
      </c>
      <c r="L867" t="s">
        <v>151</v>
      </c>
      <c r="M867" s="70">
        <v>0.97209490740740734</v>
      </c>
      <c r="N867">
        <v>3.2</v>
      </c>
      <c r="O867" t="s">
        <v>159</v>
      </c>
      <c r="P867" s="70">
        <v>0.96967592592592589</v>
      </c>
      <c r="Q867">
        <v>2.1</v>
      </c>
      <c r="R867" t="s">
        <v>151</v>
      </c>
      <c r="S867">
        <v>0.4</v>
      </c>
      <c r="T867">
        <v>60.8</v>
      </c>
      <c r="U867">
        <v>0</v>
      </c>
      <c r="V867">
        <v>98</v>
      </c>
      <c r="W867">
        <v>0</v>
      </c>
      <c r="X867">
        <v>0.51600000000000001</v>
      </c>
      <c r="Y867">
        <v>18.12</v>
      </c>
      <c r="Z867" s="11">
        <f t="shared" si="2247"/>
        <v>-0.60000000000000009</v>
      </c>
      <c r="AA867" s="11">
        <f t="shared" si="2248"/>
        <v>0</v>
      </c>
      <c r="AB867" s="53">
        <f t="shared" si="2249"/>
        <v>0.20085387427379792</v>
      </c>
      <c r="AC867" s="61" t="s">
        <v>204</v>
      </c>
    </row>
    <row r="868" spans="1:46">
      <c r="A868" s="11">
        <v>868</v>
      </c>
      <c r="B868" s="69">
        <v>44598</v>
      </c>
      <c r="C868" s="70">
        <v>0.97916666666666663</v>
      </c>
      <c r="D868">
        <v>1.3</v>
      </c>
      <c r="E868">
        <v>12.9</v>
      </c>
      <c r="F868">
        <v>0</v>
      </c>
      <c r="G868">
        <v>1.6</v>
      </c>
      <c r="H868">
        <v>-1E-3</v>
      </c>
      <c r="I868">
        <v>2.2000000000000002</v>
      </c>
      <c r="J868" t="s">
        <v>151</v>
      </c>
      <c r="K868">
        <v>2.4</v>
      </c>
      <c r="L868" t="s">
        <v>151</v>
      </c>
      <c r="M868" s="70">
        <v>0.97628472222222218</v>
      </c>
      <c r="N868">
        <v>3.1</v>
      </c>
      <c r="O868" t="s">
        <v>159</v>
      </c>
      <c r="P868" s="70">
        <v>0.97613425925925934</v>
      </c>
      <c r="Q868">
        <v>2</v>
      </c>
      <c r="R868" t="s">
        <v>150</v>
      </c>
      <c r="S868">
        <v>0.3</v>
      </c>
      <c r="T868">
        <v>61.6</v>
      </c>
      <c r="U868">
        <v>0</v>
      </c>
      <c r="V868">
        <v>92</v>
      </c>
      <c r="W868">
        <v>0</v>
      </c>
      <c r="X868">
        <v>0.51600000000000001</v>
      </c>
      <c r="Y868">
        <v>18.14</v>
      </c>
      <c r="Z868" s="11">
        <f t="shared" si="2247"/>
        <v>-0.60000000000000009</v>
      </c>
      <c r="AA868" s="11">
        <f t="shared" si="2248"/>
        <v>0</v>
      </c>
      <c r="AB868" s="53">
        <f t="shared" si="2249"/>
        <v>0.20085387427379792</v>
      </c>
      <c r="AC868" s="61" t="s">
        <v>204</v>
      </c>
    </row>
    <row r="869" spans="1:46">
      <c r="A869" s="11">
        <v>869</v>
      </c>
      <c r="B869" s="69">
        <v>44598</v>
      </c>
      <c r="C869" s="70">
        <v>0.98611111111111116</v>
      </c>
      <c r="D869">
        <v>1.1000000000000001</v>
      </c>
      <c r="E869">
        <v>12.8</v>
      </c>
      <c r="F869">
        <v>0</v>
      </c>
      <c r="G869">
        <v>1.5</v>
      </c>
      <c r="H869">
        <v>-1E-3</v>
      </c>
      <c r="I869">
        <v>2.5</v>
      </c>
      <c r="J869" t="s">
        <v>151</v>
      </c>
      <c r="K869">
        <v>2.5</v>
      </c>
      <c r="L869" t="s">
        <v>151</v>
      </c>
      <c r="M869" s="70">
        <v>0.98611111111111116</v>
      </c>
      <c r="N869">
        <v>3.1</v>
      </c>
      <c r="O869" t="s">
        <v>151</v>
      </c>
      <c r="P869" s="70">
        <v>0.98193287037037036</v>
      </c>
      <c r="Q869">
        <v>2.7</v>
      </c>
      <c r="R869" t="s">
        <v>151</v>
      </c>
      <c r="S869">
        <v>0.2</v>
      </c>
      <c r="T869">
        <v>62.1</v>
      </c>
      <c r="U869">
        <v>0</v>
      </c>
      <c r="V869">
        <v>102</v>
      </c>
      <c r="W869">
        <v>0</v>
      </c>
      <c r="X869">
        <v>0.51600000000000001</v>
      </c>
      <c r="Y869">
        <v>18.14</v>
      </c>
      <c r="Z869" s="11">
        <f t="shared" si="2247"/>
        <v>-0.60000000000000009</v>
      </c>
      <c r="AA869" s="11">
        <f t="shared" si="2248"/>
        <v>0</v>
      </c>
      <c r="AB869" s="53">
        <f t="shared" si="2249"/>
        <v>0.20085387427379792</v>
      </c>
      <c r="AC869" s="61" t="s">
        <v>204</v>
      </c>
    </row>
    <row r="870" spans="1:46">
      <c r="A870" s="11">
        <v>870</v>
      </c>
      <c r="B870" s="69">
        <v>44598</v>
      </c>
      <c r="C870" s="70">
        <v>0.99305555555555547</v>
      </c>
      <c r="D870">
        <v>1</v>
      </c>
      <c r="E870">
        <v>12.8</v>
      </c>
      <c r="F870">
        <v>0</v>
      </c>
      <c r="G870">
        <v>1.3</v>
      </c>
      <c r="H870">
        <v>-1E-3</v>
      </c>
      <c r="I870">
        <v>2.5</v>
      </c>
      <c r="J870" t="s">
        <v>151</v>
      </c>
      <c r="K870">
        <v>2.6</v>
      </c>
      <c r="L870" t="s">
        <v>151</v>
      </c>
      <c r="M870" s="70">
        <v>0.9880902777777778</v>
      </c>
      <c r="N870">
        <v>3.4</v>
      </c>
      <c r="O870" t="s">
        <v>151</v>
      </c>
      <c r="P870" s="70">
        <v>0.98761574074074077</v>
      </c>
      <c r="Q870">
        <v>2.5</v>
      </c>
      <c r="R870" t="s">
        <v>151</v>
      </c>
      <c r="S870">
        <v>0.3</v>
      </c>
      <c r="T870">
        <v>63.1</v>
      </c>
      <c r="U870">
        <v>0</v>
      </c>
      <c r="V870">
        <v>89</v>
      </c>
      <c r="W870">
        <v>0</v>
      </c>
      <c r="X870">
        <v>0.51600000000000001</v>
      </c>
      <c r="Y870">
        <v>18.149999999999999</v>
      </c>
      <c r="Z870" s="11">
        <f t="shared" si="2247"/>
        <v>-0.60000000000000009</v>
      </c>
      <c r="AA870" s="11">
        <f t="shared" si="2248"/>
        <v>0</v>
      </c>
      <c r="AB870" s="53">
        <f t="shared" si="2249"/>
        <v>0.20085387427379792</v>
      </c>
      <c r="AC870" s="61" t="s">
        <v>204</v>
      </c>
    </row>
    <row r="871" spans="1:46">
      <c r="A871" s="11">
        <v>871</v>
      </c>
      <c r="B871" s="69">
        <v>44599</v>
      </c>
      <c r="C871" s="70">
        <v>0</v>
      </c>
      <c r="D871">
        <v>0.8</v>
      </c>
      <c r="E871">
        <v>12.8</v>
      </c>
      <c r="F871">
        <v>0</v>
      </c>
      <c r="G871">
        <v>1.4</v>
      </c>
      <c r="H871">
        <v>0</v>
      </c>
      <c r="I871">
        <v>2.2000000000000002</v>
      </c>
      <c r="J871" t="s">
        <v>151</v>
      </c>
      <c r="K871">
        <v>2.6</v>
      </c>
      <c r="L871" t="s">
        <v>151</v>
      </c>
      <c r="M871" s="70">
        <v>0.99386574074074074</v>
      </c>
      <c r="N871">
        <v>3</v>
      </c>
      <c r="O871" t="s">
        <v>151</v>
      </c>
      <c r="P871" s="70">
        <v>0.99708333333333332</v>
      </c>
      <c r="Q871">
        <v>2</v>
      </c>
      <c r="R871" t="s">
        <v>151</v>
      </c>
      <c r="S871">
        <v>0.4</v>
      </c>
      <c r="T871">
        <v>62.6</v>
      </c>
      <c r="U871">
        <v>1</v>
      </c>
      <c r="V871">
        <v>108</v>
      </c>
      <c r="W871">
        <v>0</v>
      </c>
      <c r="X871">
        <v>0.51600000000000001</v>
      </c>
      <c r="Y871">
        <v>18.149999999999999</v>
      </c>
      <c r="Z871" s="11">
        <f t="shared" si="2247"/>
        <v>0</v>
      </c>
      <c r="AA871" s="11">
        <f t="shared" si="2248"/>
        <v>0</v>
      </c>
      <c r="AB871" s="53">
        <f t="shared" si="2249"/>
        <v>0.20085387427379792</v>
      </c>
      <c r="AC871" s="61" t="s">
        <v>204</v>
      </c>
      <c r="AE871" s="11">
        <f t="shared" ref="AE871" si="2330">SUM(F871:F876)</f>
        <v>0</v>
      </c>
      <c r="AF871" s="11">
        <f t="shared" ref="AF871" si="2331">AVERAGE(AB871:AB876)</f>
        <v>0.20093618952518835</v>
      </c>
      <c r="AG871" s="11">
        <f t="shared" ref="AG871" si="2332">AVERAGE(G871:G876)</f>
        <v>1.5666666666666667</v>
      </c>
      <c r="AH871" s="11" t="e">
        <f t="shared" ref="AH871" si="2333">AVERAGE(AC871:AC876)</f>
        <v>#DIV/0!</v>
      </c>
      <c r="AI871" s="11">
        <f t="shared" ref="AI871" si="2334">AVERAGE(T871:T876)</f>
        <v>62.06666666666667</v>
      </c>
      <c r="AJ871" s="11">
        <f t="shared" ref="AJ871" si="2335">SUMIF(H871:H876,"&gt;0",H871:H876)</f>
        <v>0</v>
      </c>
      <c r="AK871" s="17">
        <f t="shared" ref="AK871" si="2336">SUM(AA871:AA876)/60</f>
        <v>0</v>
      </c>
      <c r="AL871" s="17">
        <f t="shared" ref="AL871" si="2337">SUM(V871:V876)</f>
        <v>653</v>
      </c>
      <c r="AM871" s="17">
        <f t="shared" ref="AM871" si="2338">AVERAGE(W871:W876)</f>
        <v>0</v>
      </c>
      <c r="AN871" s="11">
        <f t="shared" ref="AN871" si="2339">AVERAGE(I871:I876)</f>
        <v>2.4499999999999997</v>
      </c>
      <c r="AO871" s="11">
        <f t="shared" ref="AO871" si="2340">MAX(K871:K876)</f>
        <v>2.9</v>
      </c>
      <c r="AP871" s="13" t="str">
        <f t="shared" ref="AP871" ca="1" si="2341">INDIRECT(ADDRESS(MATCH(AO871,K871:K876,0)+A871-1,12))</f>
        <v>SE</v>
      </c>
      <c r="AQ871" s="13">
        <f t="shared" ref="AQ871" ca="1" si="2342">INDIRECT(ADDRESS(MATCH(AO871,K871:K876,0)+A871-1,13))</f>
        <v>9.5486111111111101E-3</v>
      </c>
      <c r="AR871" s="11">
        <f t="shared" ref="AR871" si="2343">MAX(N871:N876)</f>
        <v>4.2</v>
      </c>
      <c r="AS871" s="13" t="str">
        <f t="shared" ref="AS871" ca="1" si="2344">INDIRECT(ADDRESS(MATCH(AR871,N871:N876,0)+A871-1,15))</f>
        <v>SE</v>
      </c>
      <c r="AT871" s="13">
        <f t="shared" ref="AT871" ca="1" si="2345">INDIRECT(ADDRESS(MATCH(AR871,N871:N876,0)+A871-1,16))</f>
        <v>2.3078703703703702E-2</v>
      </c>
    </row>
    <row r="872" spans="1:46">
      <c r="A872" s="11">
        <v>872</v>
      </c>
      <c r="B872" s="69">
        <v>44599</v>
      </c>
      <c r="C872" s="70">
        <v>6.9444444444444441E-3</v>
      </c>
      <c r="D872">
        <v>0.8</v>
      </c>
      <c r="E872">
        <v>12.8</v>
      </c>
      <c r="F872">
        <v>0</v>
      </c>
      <c r="G872">
        <v>1.5</v>
      </c>
      <c r="H872">
        <v>0</v>
      </c>
      <c r="I872">
        <v>2.6</v>
      </c>
      <c r="J872" t="s">
        <v>151</v>
      </c>
      <c r="K872">
        <v>2.6</v>
      </c>
      <c r="L872" t="s">
        <v>151</v>
      </c>
      <c r="M872" s="70">
        <v>6.9444444444444441E-3</v>
      </c>
      <c r="N872">
        <v>4.0999999999999996</v>
      </c>
      <c r="O872" t="s">
        <v>159</v>
      </c>
      <c r="P872" s="70">
        <v>6.875E-3</v>
      </c>
      <c r="Q872">
        <v>3.4</v>
      </c>
      <c r="R872" t="s">
        <v>159</v>
      </c>
      <c r="S872">
        <v>0.5</v>
      </c>
      <c r="T872">
        <v>62</v>
      </c>
      <c r="U872">
        <v>0</v>
      </c>
      <c r="V872">
        <v>117</v>
      </c>
      <c r="W872">
        <v>0</v>
      </c>
      <c r="X872">
        <v>0.51600000000000001</v>
      </c>
      <c r="Y872">
        <v>18.13</v>
      </c>
      <c r="Z872" s="11">
        <f t="shared" si="2247"/>
        <v>0</v>
      </c>
      <c r="AA872" s="11">
        <f t="shared" si="2248"/>
        <v>0</v>
      </c>
      <c r="AB872" s="53">
        <f t="shared" si="2249"/>
        <v>0.20085387427379792</v>
      </c>
      <c r="AC872" s="61" t="s">
        <v>204</v>
      </c>
    </row>
    <row r="873" spans="1:46">
      <c r="A873" s="11">
        <v>873</v>
      </c>
      <c r="B873" s="69">
        <v>44599</v>
      </c>
      <c r="C873" s="70">
        <v>1.3888888888888888E-2</v>
      </c>
      <c r="D873">
        <v>0.7</v>
      </c>
      <c r="E873">
        <v>12.8</v>
      </c>
      <c r="F873">
        <v>0</v>
      </c>
      <c r="G873">
        <v>1.6</v>
      </c>
      <c r="H873">
        <v>0</v>
      </c>
      <c r="I873">
        <v>2.7</v>
      </c>
      <c r="J873" t="s">
        <v>151</v>
      </c>
      <c r="K873">
        <v>2.9</v>
      </c>
      <c r="L873" t="s">
        <v>151</v>
      </c>
      <c r="M873" s="70">
        <v>9.5486111111111101E-3</v>
      </c>
      <c r="N873">
        <v>3.8</v>
      </c>
      <c r="O873" t="s">
        <v>151</v>
      </c>
      <c r="P873" s="70">
        <v>8.0439814814814818E-3</v>
      </c>
      <c r="Q873">
        <v>1.6</v>
      </c>
      <c r="R873" t="s">
        <v>151</v>
      </c>
      <c r="S873">
        <v>0.4</v>
      </c>
      <c r="T873">
        <v>61.7</v>
      </c>
      <c r="U873">
        <v>1</v>
      </c>
      <c r="V873">
        <v>117</v>
      </c>
      <c r="W873">
        <v>0</v>
      </c>
      <c r="X873">
        <v>0.51600000000000001</v>
      </c>
      <c r="Y873">
        <v>18.16</v>
      </c>
      <c r="Z873" s="11">
        <f t="shared" si="2247"/>
        <v>0</v>
      </c>
      <c r="AA873" s="11">
        <f t="shared" si="2248"/>
        <v>0</v>
      </c>
      <c r="AB873" s="53">
        <f t="shared" si="2249"/>
        <v>0.20085387427379792</v>
      </c>
      <c r="AC873" s="61" t="s">
        <v>204</v>
      </c>
    </row>
    <row r="874" spans="1:46">
      <c r="A874" s="11">
        <v>874</v>
      </c>
      <c r="B874" s="69">
        <v>44599</v>
      </c>
      <c r="C874" s="70">
        <v>2.0833333333333332E-2</v>
      </c>
      <c r="D874">
        <v>0.7</v>
      </c>
      <c r="E874">
        <v>12.8</v>
      </c>
      <c r="F874">
        <v>0</v>
      </c>
      <c r="G874">
        <v>1.5</v>
      </c>
      <c r="H874">
        <v>-1E-3</v>
      </c>
      <c r="I874">
        <v>2.4</v>
      </c>
      <c r="J874" t="s">
        <v>151</v>
      </c>
      <c r="K874">
        <v>2.7</v>
      </c>
      <c r="L874" t="s">
        <v>151</v>
      </c>
      <c r="M874" s="70">
        <v>1.3900462962962962E-2</v>
      </c>
      <c r="N874">
        <v>3.4</v>
      </c>
      <c r="O874" t="s">
        <v>151</v>
      </c>
      <c r="P874" s="70">
        <v>1.7893518518518517E-2</v>
      </c>
      <c r="Q874">
        <v>2.4</v>
      </c>
      <c r="R874" t="s">
        <v>151</v>
      </c>
      <c r="S874">
        <v>0.4</v>
      </c>
      <c r="T874">
        <v>61.9</v>
      </c>
      <c r="U874">
        <v>0</v>
      </c>
      <c r="V874">
        <v>99</v>
      </c>
      <c r="W874">
        <v>0</v>
      </c>
      <c r="X874">
        <v>0.51600000000000001</v>
      </c>
      <c r="Y874">
        <v>18.170000000000002</v>
      </c>
      <c r="Z874" s="11">
        <f t="shared" si="2247"/>
        <v>-0.60000000000000009</v>
      </c>
      <c r="AA874" s="11">
        <f t="shared" si="2248"/>
        <v>0</v>
      </c>
      <c r="AB874" s="53">
        <f t="shared" si="2249"/>
        <v>0.20085387427379792</v>
      </c>
      <c r="AC874" s="61" t="s">
        <v>204</v>
      </c>
    </row>
    <row r="875" spans="1:46">
      <c r="A875" s="11">
        <v>875</v>
      </c>
      <c r="B875" s="69">
        <v>44599</v>
      </c>
      <c r="C875" s="70">
        <v>2.7777777777777776E-2</v>
      </c>
      <c r="D875">
        <v>0.6</v>
      </c>
      <c r="E875">
        <v>12.8</v>
      </c>
      <c r="F875">
        <v>0</v>
      </c>
      <c r="G875">
        <v>1.8</v>
      </c>
      <c r="H875">
        <v>0</v>
      </c>
      <c r="I875">
        <v>2.8</v>
      </c>
      <c r="J875" t="s">
        <v>151</v>
      </c>
      <c r="K875">
        <v>2.8</v>
      </c>
      <c r="L875" t="s">
        <v>151</v>
      </c>
      <c r="M875" s="70">
        <v>2.7708333333333331E-2</v>
      </c>
      <c r="N875">
        <v>4.2</v>
      </c>
      <c r="O875" t="s">
        <v>151</v>
      </c>
      <c r="P875" s="70">
        <v>2.3078703703703702E-2</v>
      </c>
      <c r="Q875">
        <v>1.9</v>
      </c>
      <c r="R875" t="s">
        <v>151</v>
      </c>
      <c r="S875">
        <v>0.5</v>
      </c>
      <c r="T875">
        <v>62.1</v>
      </c>
      <c r="U875">
        <v>0</v>
      </c>
      <c r="V875">
        <v>104</v>
      </c>
      <c r="W875">
        <v>0</v>
      </c>
      <c r="X875">
        <v>0.51600000000000001</v>
      </c>
      <c r="Y875">
        <v>18.170000000000002</v>
      </c>
      <c r="Z875" s="11">
        <f t="shared" si="2247"/>
        <v>0</v>
      </c>
      <c r="AA875" s="11">
        <f t="shared" si="2248"/>
        <v>0</v>
      </c>
      <c r="AB875" s="53">
        <f t="shared" si="2249"/>
        <v>0.20085387427379792</v>
      </c>
      <c r="AC875" s="61" t="s">
        <v>204</v>
      </c>
    </row>
    <row r="876" spans="1:46">
      <c r="A876" s="11">
        <v>876</v>
      </c>
      <c r="B876" s="69">
        <v>44599</v>
      </c>
      <c r="C876" s="70">
        <v>3.4722222222222224E-2</v>
      </c>
      <c r="D876">
        <v>0.6</v>
      </c>
      <c r="E876">
        <v>12.8</v>
      </c>
      <c r="F876">
        <v>0</v>
      </c>
      <c r="G876">
        <v>1.6</v>
      </c>
      <c r="H876">
        <v>-1E-3</v>
      </c>
      <c r="I876">
        <v>2</v>
      </c>
      <c r="J876" t="s">
        <v>151</v>
      </c>
      <c r="K876">
        <v>2.8</v>
      </c>
      <c r="L876" t="s">
        <v>151</v>
      </c>
      <c r="M876" s="70">
        <v>2.7789351851851853E-2</v>
      </c>
      <c r="N876">
        <v>2.7</v>
      </c>
      <c r="O876" t="s">
        <v>150</v>
      </c>
      <c r="P876" s="70">
        <v>3.0208333333333334E-2</v>
      </c>
      <c r="Q876">
        <v>2.2999999999999998</v>
      </c>
      <c r="R876" t="s">
        <v>151</v>
      </c>
      <c r="S876">
        <v>0.3</v>
      </c>
      <c r="T876">
        <v>62.1</v>
      </c>
      <c r="U876">
        <v>0</v>
      </c>
      <c r="V876">
        <v>108</v>
      </c>
      <c r="W876">
        <v>0</v>
      </c>
      <c r="X876">
        <v>0.51700000000000002</v>
      </c>
      <c r="Y876">
        <v>18.2</v>
      </c>
      <c r="Z876" s="11">
        <f t="shared" si="2247"/>
        <v>-0.60000000000000009</v>
      </c>
      <c r="AA876" s="11">
        <f t="shared" si="2248"/>
        <v>0</v>
      </c>
      <c r="AB876" s="53">
        <f t="shared" si="2249"/>
        <v>0.20134776578214056</v>
      </c>
      <c r="AC876" s="61" t="s">
        <v>204</v>
      </c>
    </row>
    <row r="877" spans="1:46">
      <c r="A877" s="11">
        <v>877</v>
      </c>
      <c r="B877" s="69">
        <v>44599</v>
      </c>
      <c r="C877" s="70">
        <v>4.1666666666666664E-2</v>
      </c>
      <c r="D877">
        <v>0.6</v>
      </c>
      <c r="E877">
        <v>12.8</v>
      </c>
      <c r="F877">
        <v>0</v>
      </c>
      <c r="G877">
        <v>1.5</v>
      </c>
      <c r="H877">
        <v>-1E-3</v>
      </c>
      <c r="I877">
        <v>2</v>
      </c>
      <c r="J877" t="s">
        <v>150</v>
      </c>
      <c r="K877">
        <v>2</v>
      </c>
      <c r="L877" t="s">
        <v>151</v>
      </c>
      <c r="M877" s="70">
        <v>3.6736111111111108E-2</v>
      </c>
      <c r="N877">
        <v>2.6</v>
      </c>
      <c r="O877" t="s">
        <v>151</v>
      </c>
      <c r="P877" s="70">
        <v>4.05787037037037E-2</v>
      </c>
      <c r="Q877">
        <v>1.7</v>
      </c>
      <c r="R877" t="s">
        <v>152</v>
      </c>
      <c r="S877">
        <v>0.2</v>
      </c>
      <c r="T877">
        <v>63.1</v>
      </c>
      <c r="U877">
        <v>0</v>
      </c>
      <c r="V877">
        <v>110</v>
      </c>
      <c r="W877">
        <v>0</v>
      </c>
      <c r="X877">
        <v>0.51700000000000002</v>
      </c>
      <c r="Y877">
        <v>18.2</v>
      </c>
      <c r="Z877" s="11">
        <f t="shared" si="2247"/>
        <v>-0.60000000000000009</v>
      </c>
      <c r="AA877" s="11">
        <f t="shared" si="2248"/>
        <v>0</v>
      </c>
      <c r="AB877" s="53">
        <f t="shared" si="2249"/>
        <v>0.20134776578214056</v>
      </c>
      <c r="AC877" s="61" t="s">
        <v>204</v>
      </c>
      <c r="AE877" s="11">
        <f t="shared" ref="AE877" si="2346">SUM(F877:F882)</f>
        <v>0</v>
      </c>
      <c r="AF877" s="11">
        <f t="shared" ref="AF877" si="2347">AVERAGE(AB877:AB882)</f>
        <v>0.20110097524209258</v>
      </c>
      <c r="AG877" s="11">
        <f t="shared" ref="AG877" si="2348">AVERAGE(G877:G882)</f>
        <v>1.1500000000000001</v>
      </c>
      <c r="AH877" s="11" t="e">
        <f t="shared" ref="AH877" si="2349">AVERAGE(AC877:AC882)</f>
        <v>#DIV/0!</v>
      </c>
      <c r="AI877" s="11">
        <f t="shared" ref="AI877" si="2350">AVERAGE(T877:T882)</f>
        <v>65.133333333333326</v>
      </c>
      <c r="AJ877" s="11">
        <f t="shared" ref="AJ877" si="2351">SUMIF(H877:H882,"&gt;0",H877:H882)</f>
        <v>1E-3</v>
      </c>
      <c r="AK877" s="17">
        <f t="shared" ref="AK877" si="2352">SUM(AA877:AA882)/60</f>
        <v>0</v>
      </c>
      <c r="AL877" s="17">
        <f t="shared" ref="AL877" si="2353">SUM(V877:V882)</f>
        <v>620</v>
      </c>
      <c r="AM877" s="17">
        <f t="shared" ref="AM877" si="2354">AVERAGE(W877:W882)</f>
        <v>0</v>
      </c>
      <c r="AN877" s="11">
        <f t="shared" ref="AN877" si="2355">AVERAGE(I877:I882)</f>
        <v>1.5666666666666667</v>
      </c>
      <c r="AO877" s="11">
        <f t="shared" ref="AO877" si="2356">MAX(K877:K882)</f>
        <v>2</v>
      </c>
      <c r="AP877" s="13" t="str">
        <f t="shared" ref="AP877" ca="1" si="2357">INDIRECT(ADDRESS(MATCH(AO877,K877:K882,0)+A877-1,12))</f>
        <v>SE</v>
      </c>
      <c r="AQ877" s="13">
        <f t="shared" ref="AQ877" ca="1" si="2358">INDIRECT(ADDRESS(MATCH(AO877,K877:K882,0)+A877-1,13))</f>
        <v>3.6736111111111108E-2</v>
      </c>
      <c r="AR877" s="11">
        <f t="shared" ref="AR877" si="2359">MAX(N877:N882)</f>
        <v>2.8</v>
      </c>
      <c r="AS877" s="13" t="str">
        <f t="shared" ref="AS877" ca="1" si="2360">INDIRECT(ADDRESS(MATCH(AR877,N877:N882,0)+A877-1,15))</f>
        <v>SE</v>
      </c>
      <c r="AT877" s="13">
        <f t="shared" ref="AT877" ca="1" si="2361">INDIRECT(ADDRESS(MATCH(AR877,N877:N882,0)+A877-1,16))</f>
        <v>7.4965277777777783E-2</v>
      </c>
    </row>
    <row r="878" spans="1:46">
      <c r="A878" s="11">
        <v>878</v>
      </c>
      <c r="B878" s="69">
        <v>44599</v>
      </c>
      <c r="C878" s="70">
        <v>4.8611111111111112E-2</v>
      </c>
      <c r="D878">
        <v>0.5</v>
      </c>
      <c r="E878">
        <v>12.8</v>
      </c>
      <c r="F878">
        <v>0</v>
      </c>
      <c r="G878">
        <v>1.4</v>
      </c>
      <c r="H878">
        <v>-1E-3</v>
      </c>
      <c r="I878">
        <v>1.4</v>
      </c>
      <c r="J878" t="s">
        <v>150</v>
      </c>
      <c r="K878">
        <v>2</v>
      </c>
      <c r="L878" t="s">
        <v>150</v>
      </c>
      <c r="M878" s="70">
        <v>4.1678240740740745E-2</v>
      </c>
      <c r="N878">
        <v>2.2999999999999998</v>
      </c>
      <c r="O878" t="s">
        <v>150</v>
      </c>
      <c r="P878" s="70">
        <v>4.3159722222222224E-2</v>
      </c>
      <c r="Q878">
        <v>2.1</v>
      </c>
      <c r="R878" t="s">
        <v>150</v>
      </c>
      <c r="S878">
        <v>0.4</v>
      </c>
      <c r="T878">
        <v>63.6</v>
      </c>
      <c r="U878">
        <v>1</v>
      </c>
      <c r="V878">
        <v>101</v>
      </c>
      <c r="W878">
        <v>0</v>
      </c>
      <c r="X878">
        <v>0.51700000000000002</v>
      </c>
      <c r="Y878">
        <v>18.2</v>
      </c>
      <c r="Z878" s="11">
        <f t="shared" si="2247"/>
        <v>-0.60000000000000009</v>
      </c>
      <c r="AA878" s="11">
        <f t="shared" si="2248"/>
        <v>0</v>
      </c>
      <c r="AB878" s="53">
        <f t="shared" si="2249"/>
        <v>0.20134776578214056</v>
      </c>
      <c r="AC878" s="61" t="s">
        <v>204</v>
      </c>
    </row>
    <row r="879" spans="1:46">
      <c r="A879" s="11">
        <v>879</v>
      </c>
      <c r="B879" s="69">
        <v>44599</v>
      </c>
      <c r="C879" s="70">
        <v>5.5555555555555552E-2</v>
      </c>
      <c r="D879">
        <v>0.5</v>
      </c>
      <c r="E879">
        <v>12.8</v>
      </c>
      <c r="F879">
        <v>0</v>
      </c>
      <c r="G879">
        <v>1.3</v>
      </c>
      <c r="H879">
        <v>-1E-3</v>
      </c>
      <c r="I879">
        <v>1.8</v>
      </c>
      <c r="J879" t="s">
        <v>151</v>
      </c>
      <c r="K879">
        <v>1.9</v>
      </c>
      <c r="L879" t="s">
        <v>150</v>
      </c>
      <c r="M879" s="70">
        <v>5.4907407407407405E-2</v>
      </c>
      <c r="N879">
        <v>2.5</v>
      </c>
      <c r="O879" t="s">
        <v>150</v>
      </c>
      <c r="P879" s="70">
        <v>4.8958333333333333E-2</v>
      </c>
      <c r="Q879">
        <v>1.3</v>
      </c>
      <c r="R879" t="s">
        <v>150</v>
      </c>
      <c r="S879">
        <v>0.3</v>
      </c>
      <c r="T879">
        <v>64.7</v>
      </c>
      <c r="U879">
        <v>0</v>
      </c>
      <c r="V879">
        <v>101</v>
      </c>
      <c r="W879">
        <v>0</v>
      </c>
      <c r="X879">
        <v>0.51600000000000001</v>
      </c>
      <c r="Y879">
        <v>18.22</v>
      </c>
      <c r="Z879" s="11">
        <f t="shared" si="2247"/>
        <v>-0.60000000000000009</v>
      </c>
      <c r="AA879" s="11">
        <f t="shared" si="2248"/>
        <v>0</v>
      </c>
      <c r="AB879" s="53">
        <f t="shared" si="2249"/>
        <v>0.20085387427379792</v>
      </c>
      <c r="AC879" s="61" t="s">
        <v>204</v>
      </c>
    </row>
    <row r="880" spans="1:46">
      <c r="A880" s="11">
        <v>880</v>
      </c>
      <c r="B880" s="69">
        <v>44599</v>
      </c>
      <c r="C880" s="70">
        <v>6.25E-2</v>
      </c>
      <c r="D880">
        <v>0.3</v>
      </c>
      <c r="E880">
        <v>12.8</v>
      </c>
      <c r="F880">
        <v>0</v>
      </c>
      <c r="G880">
        <v>1.2</v>
      </c>
      <c r="H880">
        <v>0</v>
      </c>
      <c r="I880">
        <v>1.6</v>
      </c>
      <c r="J880" t="s">
        <v>150</v>
      </c>
      <c r="K880">
        <v>1.8</v>
      </c>
      <c r="L880" t="s">
        <v>151</v>
      </c>
      <c r="M880" s="70">
        <v>5.5567129629629626E-2</v>
      </c>
      <c r="N880">
        <v>2.2999999999999998</v>
      </c>
      <c r="O880" t="s">
        <v>151</v>
      </c>
      <c r="P880" s="70">
        <v>5.9398148148148144E-2</v>
      </c>
      <c r="Q880">
        <v>1.6</v>
      </c>
      <c r="R880" t="s">
        <v>150</v>
      </c>
      <c r="S880">
        <v>0.3</v>
      </c>
      <c r="T880">
        <v>65</v>
      </c>
      <c r="U880">
        <v>1</v>
      </c>
      <c r="V880">
        <v>100</v>
      </c>
      <c r="W880">
        <v>0</v>
      </c>
      <c r="X880">
        <v>0.51500000000000001</v>
      </c>
      <c r="Y880">
        <v>18.239999999999998</v>
      </c>
      <c r="Z880" s="11">
        <f t="shared" si="2247"/>
        <v>0</v>
      </c>
      <c r="AA880" s="11">
        <f t="shared" si="2248"/>
        <v>0</v>
      </c>
      <c r="AB880" s="53">
        <f t="shared" si="2249"/>
        <v>0.20036091405019532</v>
      </c>
      <c r="AC880" s="61" t="s">
        <v>204</v>
      </c>
    </row>
    <row r="881" spans="1:46">
      <c r="A881" s="11">
        <v>881</v>
      </c>
      <c r="B881" s="69">
        <v>44599</v>
      </c>
      <c r="C881" s="70">
        <v>6.9444444444444434E-2</v>
      </c>
      <c r="D881">
        <v>0.2</v>
      </c>
      <c r="E881">
        <v>12.8</v>
      </c>
      <c r="F881">
        <v>0</v>
      </c>
      <c r="G881">
        <v>0.6</v>
      </c>
      <c r="H881">
        <v>-2E-3</v>
      </c>
      <c r="I881">
        <v>0.6</v>
      </c>
      <c r="J881" t="s">
        <v>152</v>
      </c>
      <c r="K881">
        <v>1.6</v>
      </c>
      <c r="L881" t="s">
        <v>150</v>
      </c>
      <c r="M881" s="70">
        <v>6.267361111111111E-2</v>
      </c>
      <c r="N881">
        <v>1.8</v>
      </c>
      <c r="O881" t="s">
        <v>150</v>
      </c>
      <c r="P881" s="70">
        <v>6.9328703703703712E-2</v>
      </c>
      <c r="Q881">
        <v>0.9</v>
      </c>
      <c r="R881" t="s">
        <v>150</v>
      </c>
      <c r="S881">
        <v>0.4</v>
      </c>
      <c r="T881">
        <v>66.7</v>
      </c>
      <c r="U881">
        <v>0</v>
      </c>
      <c r="V881">
        <v>82</v>
      </c>
      <c r="W881">
        <v>0</v>
      </c>
      <c r="X881">
        <v>0.51700000000000002</v>
      </c>
      <c r="Y881">
        <v>18.239999999999998</v>
      </c>
      <c r="Z881" s="11">
        <f t="shared" si="2247"/>
        <v>-1.2000000000000002</v>
      </c>
      <c r="AA881" s="11">
        <f t="shared" si="2248"/>
        <v>0</v>
      </c>
      <c r="AB881" s="53">
        <f t="shared" si="2249"/>
        <v>0.20134776578214056</v>
      </c>
      <c r="AC881" s="61" t="s">
        <v>204</v>
      </c>
    </row>
    <row r="882" spans="1:46">
      <c r="A882" s="11">
        <v>882</v>
      </c>
      <c r="B882" s="69">
        <v>44599</v>
      </c>
      <c r="C882" s="70">
        <v>7.6388888888888895E-2</v>
      </c>
      <c r="D882">
        <v>0</v>
      </c>
      <c r="E882">
        <v>12.8</v>
      </c>
      <c r="F882">
        <v>0</v>
      </c>
      <c r="G882">
        <v>0.9</v>
      </c>
      <c r="H882">
        <v>1E-3</v>
      </c>
      <c r="I882">
        <v>2</v>
      </c>
      <c r="J882" t="s">
        <v>151</v>
      </c>
      <c r="K882">
        <v>2</v>
      </c>
      <c r="L882" t="s">
        <v>151</v>
      </c>
      <c r="M882" s="70">
        <v>7.6388888888888895E-2</v>
      </c>
      <c r="N882">
        <v>2.8</v>
      </c>
      <c r="O882" t="s">
        <v>151</v>
      </c>
      <c r="P882" s="70">
        <v>7.4965277777777783E-2</v>
      </c>
      <c r="Q882">
        <v>2.2999999999999998</v>
      </c>
      <c r="R882" t="s">
        <v>150</v>
      </c>
      <c r="S882">
        <v>0.4</v>
      </c>
      <c r="T882">
        <v>67.7</v>
      </c>
      <c r="U882">
        <v>1</v>
      </c>
      <c r="V882">
        <v>126</v>
      </c>
      <c r="W882">
        <v>0</v>
      </c>
      <c r="X882">
        <v>0.51700000000000002</v>
      </c>
      <c r="Y882">
        <v>18.260000000000002</v>
      </c>
      <c r="Z882" s="11">
        <f t="shared" si="2247"/>
        <v>0.60000000000000009</v>
      </c>
      <c r="AA882" s="11">
        <f t="shared" si="2248"/>
        <v>0</v>
      </c>
      <c r="AB882" s="53">
        <f t="shared" si="2249"/>
        <v>0.20134776578214056</v>
      </c>
      <c r="AC882" s="61" t="s">
        <v>204</v>
      </c>
    </row>
    <row r="883" spans="1:46">
      <c r="A883" s="11">
        <v>883</v>
      </c>
      <c r="B883" s="69">
        <v>44599</v>
      </c>
      <c r="C883" s="70">
        <v>8.3333333333333329E-2</v>
      </c>
      <c r="D883">
        <v>-0.2</v>
      </c>
      <c r="E883">
        <v>12.8</v>
      </c>
      <c r="F883">
        <v>0</v>
      </c>
      <c r="G883">
        <v>0.8</v>
      </c>
      <c r="H883">
        <v>-1E-3</v>
      </c>
      <c r="I883">
        <v>1.1000000000000001</v>
      </c>
      <c r="J883" t="s">
        <v>150</v>
      </c>
      <c r="K883">
        <v>2.1</v>
      </c>
      <c r="L883" t="s">
        <v>151</v>
      </c>
      <c r="M883" s="70">
        <v>7.7534722222222227E-2</v>
      </c>
      <c r="N883">
        <v>2.4</v>
      </c>
      <c r="O883" t="s">
        <v>150</v>
      </c>
      <c r="P883" s="70">
        <v>7.6967592592592601E-2</v>
      </c>
      <c r="Q883">
        <v>1.1000000000000001</v>
      </c>
      <c r="R883" t="s">
        <v>159</v>
      </c>
      <c r="S883">
        <v>0.4</v>
      </c>
      <c r="T883">
        <v>67.3</v>
      </c>
      <c r="U883">
        <v>0</v>
      </c>
      <c r="V883">
        <v>93</v>
      </c>
      <c r="W883">
        <v>0</v>
      </c>
      <c r="X883">
        <v>0.51700000000000002</v>
      </c>
      <c r="Y883">
        <v>18.260000000000002</v>
      </c>
      <c r="Z883" s="11">
        <f t="shared" si="2247"/>
        <v>-0.60000000000000009</v>
      </c>
      <c r="AA883" s="11">
        <f t="shared" si="2248"/>
        <v>0</v>
      </c>
      <c r="AB883" s="53">
        <f t="shared" si="2249"/>
        <v>0.20134776578214056</v>
      </c>
      <c r="AC883" s="61" t="s">
        <v>204</v>
      </c>
      <c r="AE883" s="11">
        <f t="shared" ref="AE883" si="2362">SUM(F883:F888)</f>
        <v>0</v>
      </c>
      <c r="AF883" s="11">
        <f t="shared" ref="AF883" si="2363">AVERAGE(AB883:AB888)</f>
        <v>0.20134776578214056</v>
      </c>
      <c r="AG883" s="11">
        <f t="shared" ref="AG883" si="2364">AVERAGE(G883:G888)</f>
        <v>0.35000000000000009</v>
      </c>
      <c r="AH883" s="11" t="e">
        <f t="shared" ref="AH883" si="2365">AVERAGE(AC883:AC888)</f>
        <v>#DIV/0!</v>
      </c>
      <c r="AI883" s="11">
        <f t="shared" ref="AI883" si="2366">AVERAGE(T883:T888)</f>
        <v>69.216666666666669</v>
      </c>
      <c r="AJ883" s="11">
        <f t="shared" ref="AJ883" si="2367">SUMIF(H883:H888,"&gt;0",H883:H888)</f>
        <v>0</v>
      </c>
      <c r="AK883" s="17">
        <f t="shared" ref="AK883" si="2368">SUM(AA883:AA888)/60</f>
        <v>0</v>
      </c>
      <c r="AL883" s="17">
        <f t="shared" ref="AL883" si="2369">SUM(V883:V888)</f>
        <v>514</v>
      </c>
      <c r="AM883" s="17">
        <f t="shared" ref="AM883" si="2370">AVERAGE(W883:W888)</f>
        <v>0</v>
      </c>
      <c r="AN883" s="11">
        <f t="shared" ref="AN883" si="2371">AVERAGE(I883:I888)</f>
        <v>0.8833333333333333</v>
      </c>
      <c r="AO883" s="11">
        <f t="shared" ref="AO883" si="2372">MAX(K883:K888)</f>
        <v>2.1</v>
      </c>
      <c r="AP883" s="13" t="str">
        <f t="shared" ref="AP883" ca="1" si="2373">INDIRECT(ADDRESS(MATCH(AO883,K883:K888,0)+A883-1,12))</f>
        <v>SE</v>
      </c>
      <c r="AQ883" s="13">
        <f t="shared" ref="AQ883" ca="1" si="2374">INDIRECT(ADDRESS(MATCH(AO883,K883:K888,0)+A883-1,13))</f>
        <v>7.7534722222222227E-2</v>
      </c>
      <c r="AR883" s="11">
        <f t="shared" ref="AR883" si="2375">MAX(N883:N888)</f>
        <v>2.5</v>
      </c>
      <c r="AS883" s="13" t="str">
        <f t="shared" ref="AS883" ca="1" si="2376">INDIRECT(ADDRESS(MATCH(AR883,N883:N888,0)+A883-1,15))</f>
        <v>SE</v>
      </c>
      <c r="AT883" s="13">
        <f t="shared" ref="AT883" ca="1" si="2377">INDIRECT(ADDRESS(MATCH(AR883,N883:N888,0)+A883-1,16))</f>
        <v>8.4849537037037029E-2</v>
      </c>
    </row>
    <row r="884" spans="1:46">
      <c r="A884" s="11">
        <v>884</v>
      </c>
      <c r="B884" s="69">
        <v>44599</v>
      </c>
      <c r="C884" s="70">
        <v>9.0277777777777776E-2</v>
      </c>
      <c r="D884">
        <v>-0.2</v>
      </c>
      <c r="E884">
        <v>12.8</v>
      </c>
      <c r="F884">
        <v>0</v>
      </c>
      <c r="G884">
        <v>1</v>
      </c>
      <c r="H884">
        <v>0</v>
      </c>
      <c r="I884">
        <v>1.6</v>
      </c>
      <c r="J884" t="s">
        <v>151</v>
      </c>
      <c r="K884">
        <v>1.6</v>
      </c>
      <c r="L884" t="s">
        <v>151</v>
      </c>
      <c r="M884" s="70">
        <v>8.9525462962962973E-2</v>
      </c>
      <c r="N884">
        <v>2.5</v>
      </c>
      <c r="O884" t="s">
        <v>151</v>
      </c>
      <c r="P884" s="70">
        <v>8.4849537037037029E-2</v>
      </c>
      <c r="Q884">
        <v>1.6</v>
      </c>
      <c r="R884" t="s">
        <v>151</v>
      </c>
      <c r="S884">
        <v>0.4</v>
      </c>
      <c r="T884">
        <v>68</v>
      </c>
      <c r="U884">
        <v>0</v>
      </c>
      <c r="V884">
        <v>95</v>
      </c>
      <c r="W884">
        <v>0</v>
      </c>
      <c r="X884">
        <v>0.51700000000000002</v>
      </c>
      <c r="Y884">
        <v>18.28</v>
      </c>
      <c r="Z884" s="11">
        <f t="shared" si="2247"/>
        <v>0</v>
      </c>
      <c r="AA884" s="11">
        <f t="shared" si="2248"/>
        <v>0</v>
      </c>
      <c r="AB884" s="53">
        <f t="shared" si="2249"/>
        <v>0.20134776578214056</v>
      </c>
      <c r="AC884" s="61" t="s">
        <v>204</v>
      </c>
    </row>
    <row r="885" spans="1:46">
      <c r="A885" s="11">
        <v>885</v>
      </c>
      <c r="B885" s="69">
        <v>44599</v>
      </c>
      <c r="C885" s="70">
        <v>9.7222222222222224E-2</v>
      </c>
      <c r="D885">
        <v>-0.3</v>
      </c>
      <c r="E885">
        <v>12.8</v>
      </c>
      <c r="F885">
        <v>0</v>
      </c>
      <c r="G885">
        <v>0.7</v>
      </c>
      <c r="H885">
        <v>-1E-3</v>
      </c>
      <c r="I885">
        <v>1</v>
      </c>
      <c r="J885" t="s">
        <v>151</v>
      </c>
      <c r="K885">
        <v>1.6</v>
      </c>
      <c r="L885" t="s">
        <v>151</v>
      </c>
      <c r="M885" s="70">
        <v>9.0648148148148144E-2</v>
      </c>
      <c r="N885">
        <v>2.1</v>
      </c>
      <c r="O885" t="s">
        <v>150</v>
      </c>
      <c r="P885" s="70">
        <v>9.2546296296296293E-2</v>
      </c>
      <c r="Q885">
        <v>0.8</v>
      </c>
      <c r="R885" t="s">
        <v>150</v>
      </c>
      <c r="S885">
        <v>0.5</v>
      </c>
      <c r="T885">
        <v>67.599999999999994</v>
      </c>
      <c r="U885">
        <v>2</v>
      </c>
      <c r="V885">
        <v>88</v>
      </c>
      <c r="W885">
        <v>0</v>
      </c>
      <c r="X885">
        <v>0.51700000000000002</v>
      </c>
      <c r="Y885">
        <v>18.28</v>
      </c>
      <c r="Z885" s="11">
        <f t="shared" si="2247"/>
        <v>-0.60000000000000009</v>
      </c>
      <c r="AA885" s="11">
        <f t="shared" si="2248"/>
        <v>0</v>
      </c>
      <c r="AB885" s="53">
        <f t="shared" si="2249"/>
        <v>0.20134776578214056</v>
      </c>
      <c r="AC885" s="61" t="s">
        <v>204</v>
      </c>
    </row>
    <row r="886" spans="1:46">
      <c r="A886" s="11">
        <v>886</v>
      </c>
      <c r="B886" s="69">
        <v>44599</v>
      </c>
      <c r="C886" s="70">
        <v>0.10416666666666667</v>
      </c>
      <c r="D886">
        <v>-0.4</v>
      </c>
      <c r="E886">
        <v>12.8</v>
      </c>
      <c r="F886">
        <v>0</v>
      </c>
      <c r="G886">
        <v>0.6</v>
      </c>
      <c r="H886">
        <v>-1E-3</v>
      </c>
      <c r="I886">
        <v>0.8</v>
      </c>
      <c r="J886" t="s">
        <v>150</v>
      </c>
      <c r="K886">
        <v>1</v>
      </c>
      <c r="L886" t="s">
        <v>151</v>
      </c>
      <c r="M886" s="70">
        <v>9.723379629629629E-2</v>
      </c>
      <c r="N886">
        <v>1.6</v>
      </c>
      <c r="O886" t="s">
        <v>151</v>
      </c>
      <c r="P886" s="70">
        <v>0.1001851851851852</v>
      </c>
      <c r="Q886">
        <v>0.5</v>
      </c>
      <c r="R886" t="s">
        <v>159</v>
      </c>
      <c r="S886">
        <v>0.3</v>
      </c>
      <c r="T886">
        <v>68.400000000000006</v>
      </c>
      <c r="U886">
        <v>0</v>
      </c>
      <c r="V886">
        <v>85</v>
      </c>
      <c r="W886">
        <v>0</v>
      </c>
      <c r="X886">
        <v>0.51700000000000002</v>
      </c>
      <c r="Y886">
        <v>18.309999999999999</v>
      </c>
      <c r="Z886" s="11">
        <f t="shared" si="2247"/>
        <v>-0.60000000000000009</v>
      </c>
      <c r="AA886" s="11">
        <f t="shared" si="2248"/>
        <v>0</v>
      </c>
      <c r="AB886" s="53">
        <f t="shared" si="2249"/>
        <v>0.20134776578214056</v>
      </c>
      <c r="AC886" s="61" t="s">
        <v>204</v>
      </c>
    </row>
    <row r="887" spans="1:46">
      <c r="A887" s="11">
        <v>887</v>
      </c>
      <c r="B887" s="69">
        <v>44599</v>
      </c>
      <c r="C887" s="70">
        <v>0.1111111111111111</v>
      </c>
      <c r="D887">
        <v>-0.5</v>
      </c>
      <c r="E887">
        <v>12.8</v>
      </c>
      <c r="F887">
        <v>0</v>
      </c>
      <c r="G887">
        <v>-0.3</v>
      </c>
      <c r="H887">
        <v>-2E-3</v>
      </c>
      <c r="I887">
        <v>0.2</v>
      </c>
      <c r="J887" t="s">
        <v>154</v>
      </c>
      <c r="K887">
        <v>0.8</v>
      </c>
      <c r="L887" t="s">
        <v>150</v>
      </c>
      <c r="M887" s="70">
        <v>0.10417824074074074</v>
      </c>
      <c r="N887">
        <v>0.7</v>
      </c>
      <c r="O887" t="s">
        <v>153</v>
      </c>
      <c r="P887" s="70">
        <v>0.10423611111111113</v>
      </c>
      <c r="Q887">
        <v>0</v>
      </c>
      <c r="R887" t="s">
        <v>155</v>
      </c>
      <c r="S887">
        <v>0.2</v>
      </c>
      <c r="T887">
        <v>70.8</v>
      </c>
      <c r="U887">
        <v>0</v>
      </c>
      <c r="V887">
        <v>80</v>
      </c>
      <c r="W887">
        <v>0</v>
      </c>
      <c r="X887">
        <v>0.51700000000000002</v>
      </c>
      <c r="Y887">
        <v>18.309999999999999</v>
      </c>
      <c r="Z887" s="11">
        <f t="shared" si="2247"/>
        <v>-1.2000000000000002</v>
      </c>
      <c r="AA887" s="11">
        <f t="shared" si="2248"/>
        <v>0</v>
      </c>
      <c r="AB887" s="53">
        <f t="shared" si="2249"/>
        <v>0.20134776578214056</v>
      </c>
      <c r="AC887" s="61" t="s">
        <v>204</v>
      </c>
    </row>
    <row r="888" spans="1:46">
      <c r="A888" s="11">
        <v>888</v>
      </c>
      <c r="B888" s="69">
        <v>44599</v>
      </c>
      <c r="C888" s="70">
        <v>0.11805555555555557</v>
      </c>
      <c r="D888">
        <v>-0.7</v>
      </c>
      <c r="E888">
        <v>12.8</v>
      </c>
      <c r="F888">
        <v>0</v>
      </c>
      <c r="G888">
        <v>-0.7</v>
      </c>
      <c r="H888">
        <v>0</v>
      </c>
      <c r="I888">
        <v>0.6</v>
      </c>
      <c r="J888" t="s">
        <v>162</v>
      </c>
      <c r="K888">
        <v>0.6</v>
      </c>
      <c r="L888" t="s">
        <v>162</v>
      </c>
      <c r="M888" s="70">
        <v>0.11805555555555557</v>
      </c>
      <c r="N888">
        <v>1.2</v>
      </c>
      <c r="O888" t="s">
        <v>162</v>
      </c>
      <c r="P888" s="70">
        <v>0.11337962962962962</v>
      </c>
      <c r="Q888">
        <v>0.7</v>
      </c>
      <c r="R888" t="s">
        <v>149</v>
      </c>
      <c r="S888">
        <v>0.3</v>
      </c>
      <c r="T888">
        <v>73.2</v>
      </c>
      <c r="U888">
        <v>0</v>
      </c>
      <c r="V888">
        <v>73</v>
      </c>
      <c r="W888">
        <v>0</v>
      </c>
      <c r="X888">
        <v>0.51700000000000002</v>
      </c>
      <c r="Y888">
        <v>18.34</v>
      </c>
      <c r="Z888" s="11">
        <f t="shared" si="2247"/>
        <v>0</v>
      </c>
      <c r="AA888" s="11">
        <f t="shared" si="2248"/>
        <v>0</v>
      </c>
      <c r="AB888" s="53">
        <f t="shared" si="2249"/>
        <v>0.20134776578214056</v>
      </c>
      <c r="AC888" s="61" t="s">
        <v>204</v>
      </c>
    </row>
    <row r="889" spans="1:46">
      <c r="A889" s="11">
        <v>889</v>
      </c>
      <c r="B889" s="69">
        <v>44599</v>
      </c>
      <c r="C889" s="70">
        <v>0.125</v>
      </c>
      <c r="D889">
        <v>-1</v>
      </c>
      <c r="E889">
        <v>12.8</v>
      </c>
      <c r="F889">
        <v>0</v>
      </c>
      <c r="G889">
        <v>-0.9</v>
      </c>
      <c r="H889">
        <v>0</v>
      </c>
      <c r="I889">
        <v>0.5</v>
      </c>
      <c r="J889" t="s">
        <v>147</v>
      </c>
      <c r="K889">
        <v>0.7</v>
      </c>
      <c r="L889" t="s">
        <v>162</v>
      </c>
      <c r="M889" s="70">
        <v>0.11930555555555555</v>
      </c>
      <c r="N889">
        <v>1.2</v>
      </c>
      <c r="O889" t="s">
        <v>152</v>
      </c>
      <c r="P889" s="70">
        <v>0.12469907407407409</v>
      </c>
      <c r="Q889">
        <v>0.9</v>
      </c>
      <c r="R889" t="s">
        <v>150</v>
      </c>
      <c r="S889">
        <v>0.2</v>
      </c>
      <c r="T889">
        <v>73.400000000000006</v>
      </c>
      <c r="U889">
        <v>0</v>
      </c>
      <c r="V889">
        <v>91</v>
      </c>
      <c r="W889">
        <v>0</v>
      </c>
      <c r="X889">
        <v>0.51600000000000001</v>
      </c>
      <c r="Y889">
        <v>18.309999999999999</v>
      </c>
      <c r="Z889" s="11">
        <f t="shared" si="2247"/>
        <v>0</v>
      </c>
      <c r="AA889" s="11">
        <f t="shared" si="2248"/>
        <v>0</v>
      </c>
      <c r="AB889" s="53">
        <f t="shared" si="2249"/>
        <v>0.20085387427379792</v>
      </c>
      <c r="AC889" s="61" t="s">
        <v>204</v>
      </c>
      <c r="AE889" s="11">
        <f t="shared" ref="AE889" si="2378">SUM(F889:F894)</f>
        <v>0</v>
      </c>
      <c r="AF889" s="11">
        <f t="shared" ref="AF889" si="2379">AVERAGE(AB889:AB894)</f>
        <v>0.20085387427379794</v>
      </c>
      <c r="AG889" s="11">
        <f t="shared" ref="AG889" si="2380">AVERAGE(G889:G894)</f>
        <v>-0.13333333333333339</v>
      </c>
      <c r="AH889" s="11" t="e">
        <f t="shared" ref="AH889" si="2381">AVERAGE(AC889:AC894)</f>
        <v>#DIV/0!</v>
      </c>
      <c r="AI889" s="11">
        <f t="shared" ref="AI889" si="2382">AVERAGE(T889:T894)</f>
        <v>73.850000000000009</v>
      </c>
      <c r="AJ889" s="11">
        <f t="shared" ref="AJ889" si="2383">SUMIF(H889:H894,"&gt;0",H889:H894)</f>
        <v>4.0000000000000001E-3</v>
      </c>
      <c r="AK889" s="17">
        <f t="shared" ref="AK889" si="2384">SUM(AA889:AA894)/60</f>
        <v>0</v>
      </c>
      <c r="AL889" s="17">
        <f t="shared" ref="AL889" si="2385">SUM(V889:V894)</f>
        <v>536</v>
      </c>
      <c r="AM889" s="17">
        <f t="shared" ref="AM889" si="2386">AVERAGE(W889:W894)</f>
        <v>0</v>
      </c>
      <c r="AN889" s="11">
        <f t="shared" ref="AN889" si="2387">AVERAGE(I889:I894)</f>
        <v>0.94999999999999984</v>
      </c>
      <c r="AO889" s="11">
        <f t="shared" ref="AO889" si="2388">MAX(K889:K894)</f>
        <v>2.2000000000000002</v>
      </c>
      <c r="AP889" s="13" t="str">
        <f t="shared" ref="AP889" ca="1" si="2389">INDIRECT(ADDRESS(MATCH(AO889,K889:K894,0)+A889-1,12))</f>
        <v>SE</v>
      </c>
      <c r="AQ889" s="13">
        <f t="shared" ref="AQ889" ca="1" si="2390">INDIRECT(ADDRESS(MATCH(AO889,K889:K894,0)+A889-1,13))</f>
        <v>0.15649305555555557</v>
      </c>
      <c r="AR889" s="11">
        <f t="shared" ref="AR889" si="2391">MAX(N889:N894)</f>
        <v>3</v>
      </c>
      <c r="AS889" s="13" t="str">
        <f t="shared" ref="AS889" ca="1" si="2392">INDIRECT(ADDRESS(MATCH(AR889,N889:N894,0)+A889-1,15))</f>
        <v>SE</v>
      </c>
      <c r="AT889" s="13">
        <f t="shared" ref="AT889" ca="1" si="2393">INDIRECT(ADDRESS(MATCH(AR889,N889:N894,0)+A889-1,16))</f>
        <v>0.15054398148148149</v>
      </c>
    </row>
    <row r="890" spans="1:46">
      <c r="A890" s="11">
        <v>890</v>
      </c>
      <c r="B890" s="69">
        <v>44599</v>
      </c>
      <c r="C890" s="70">
        <v>0.13194444444444445</v>
      </c>
      <c r="D890">
        <v>-1.1000000000000001</v>
      </c>
      <c r="E890">
        <v>12.8</v>
      </c>
      <c r="F890">
        <v>0</v>
      </c>
      <c r="G890">
        <v>-0.8</v>
      </c>
      <c r="H890">
        <v>0</v>
      </c>
      <c r="I890">
        <v>0.3</v>
      </c>
      <c r="J890" t="s">
        <v>154</v>
      </c>
      <c r="K890">
        <v>0.6</v>
      </c>
      <c r="L890" t="s">
        <v>148</v>
      </c>
      <c r="M890" s="70">
        <v>0.12759259259259259</v>
      </c>
      <c r="N890">
        <v>1.9</v>
      </c>
      <c r="O890" t="s">
        <v>153</v>
      </c>
      <c r="P890" s="70">
        <v>0.12550925925925926</v>
      </c>
      <c r="Q890">
        <v>0.7</v>
      </c>
      <c r="R890" t="s">
        <v>158</v>
      </c>
      <c r="S890">
        <v>0.4</v>
      </c>
      <c r="T890">
        <v>74.3</v>
      </c>
      <c r="U890">
        <v>0</v>
      </c>
      <c r="V890">
        <v>56</v>
      </c>
      <c r="W890">
        <v>0</v>
      </c>
      <c r="X890">
        <v>0.51600000000000001</v>
      </c>
      <c r="Y890">
        <v>18.329999999999998</v>
      </c>
      <c r="Z890" s="11">
        <f t="shared" si="2247"/>
        <v>0</v>
      </c>
      <c r="AA890" s="11">
        <f t="shared" si="2248"/>
        <v>0</v>
      </c>
      <c r="AB890" s="53">
        <f t="shared" si="2249"/>
        <v>0.20085387427379792</v>
      </c>
      <c r="AC890" s="61" t="s">
        <v>204</v>
      </c>
    </row>
    <row r="891" spans="1:46">
      <c r="A891" s="11">
        <v>891</v>
      </c>
      <c r="B891" s="69">
        <v>44599</v>
      </c>
      <c r="C891" s="70">
        <v>0.1388888888888889</v>
      </c>
      <c r="D891">
        <v>-1.1000000000000001</v>
      </c>
      <c r="E891">
        <v>12.8</v>
      </c>
      <c r="F891">
        <v>0</v>
      </c>
      <c r="G891">
        <v>-0.6</v>
      </c>
      <c r="H891">
        <v>1E-3</v>
      </c>
      <c r="I891">
        <v>0.6</v>
      </c>
      <c r="J891" t="s">
        <v>160</v>
      </c>
      <c r="K891">
        <v>0.6</v>
      </c>
      <c r="L891" t="s">
        <v>154</v>
      </c>
      <c r="M891" s="70">
        <v>0.13739583333333333</v>
      </c>
      <c r="N891">
        <v>2.4</v>
      </c>
      <c r="O891" t="s">
        <v>153</v>
      </c>
      <c r="P891" s="70">
        <v>0.13513888888888889</v>
      </c>
      <c r="Q891">
        <v>0.5</v>
      </c>
      <c r="R891" t="s">
        <v>156</v>
      </c>
      <c r="S891">
        <v>0.5</v>
      </c>
      <c r="T891">
        <v>74.099999999999994</v>
      </c>
      <c r="U891">
        <v>0</v>
      </c>
      <c r="V891">
        <v>91</v>
      </c>
      <c r="W891">
        <v>0</v>
      </c>
      <c r="X891">
        <v>0.51600000000000001</v>
      </c>
      <c r="Y891">
        <v>18.329999999999998</v>
      </c>
      <c r="Z891" s="11">
        <f t="shared" si="2247"/>
        <v>0.60000000000000009</v>
      </c>
      <c r="AA891" s="11">
        <f t="shared" si="2248"/>
        <v>0</v>
      </c>
      <c r="AB891" s="53">
        <f t="shared" si="2249"/>
        <v>0.20085387427379792</v>
      </c>
      <c r="AC891" s="61" t="s">
        <v>204</v>
      </c>
    </row>
    <row r="892" spans="1:46">
      <c r="A892" s="11">
        <v>892</v>
      </c>
      <c r="B892" s="69">
        <v>44599</v>
      </c>
      <c r="C892" s="70">
        <v>0.14583333333333334</v>
      </c>
      <c r="D892">
        <v>-1.1000000000000001</v>
      </c>
      <c r="E892">
        <v>12.8</v>
      </c>
      <c r="F892">
        <v>0</v>
      </c>
      <c r="G892">
        <v>-0.4</v>
      </c>
      <c r="H892">
        <v>0</v>
      </c>
      <c r="I892">
        <v>0.5</v>
      </c>
      <c r="J892" t="s">
        <v>160</v>
      </c>
      <c r="K892">
        <v>0.6</v>
      </c>
      <c r="L892" t="s">
        <v>160</v>
      </c>
      <c r="M892" s="70">
        <v>0.13890046296296296</v>
      </c>
      <c r="N892">
        <v>1.2</v>
      </c>
      <c r="O892" t="s">
        <v>161</v>
      </c>
      <c r="P892" s="70">
        <v>0.14307870370370371</v>
      </c>
      <c r="Q892">
        <v>0.2</v>
      </c>
      <c r="R892" t="s">
        <v>160</v>
      </c>
      <c r="S892">
        <v>0.3</v>
      </c>
      <c r="T892">
        <v>75.099999999999994</v>
      </c>
      <c r="U892">
        <v>0</v>
      </c>
      <c r="V892">
        <v>88</v>
      </c>
      <c r="W892">
        <v>0</v>
      </c>
      <c r="X892">
        <v>0.51600000000000001</v>
      </c>
      <c r="Y892">
        <v>18.350000000000001</v>
      </c>
      <c r="Z892" s="11">
        <f t="shared" si="2247"/>
        <v>0</v>
      </c>
      <c r="AA892" s="11">
        <f t="shared" si="2248"/>
        <v>0</v>
      </c>
      <c r="AB892" s="53">
        <f t="shared" si="2249"/>
        <v>0.20085387427379792</v>
      </c>
      <c r="AC892" s="61" t="s">
        <v>204</v>
      </c>
    </row>
    <row r="893" spans="1:46">
      <c r="A893" s="11">
        <v>893</v>
      </c>
      <c r="B893" s="69">
        <v>44599</v>
      </c>
      <c r="C893" s="70">
        <v>0.15277777777777776</v>
      </c>
      <c r="D893">
        <v>-1</v>
      </c>
      <c r="E893">
        <v>12.7</v>
      </c>
      <c r="F893">
        <v>0</v>
      </c>
      <c r="G893">
        <v>0.5</v>
      </c>
      <c r="H893">
        <v>2E-3</v>
      </c>
      <c r="I893">
        <v>1.7</v>
      </c>
      <c r="J893" t="s">
        <v>159</v>
      </c>
      <c r="K893">
        <v>1.7</v>
      </c>
      <c r="L893" t="s">
        <v>159</v>
      </c>
      <c r="M893" s="70">
        <v>0.15277777777777776</v>
      </c>
      <c r="N893">
        <v>3</v>
      </c>
      <c r="O893" t="s">
        <v>151</v>
      </c>
      <c r="P893" s="70">
        <v>0.15054398148148149</v>
      </c>
      <c r="Q893">
        <v>1.4</v>
      </c>
      <c r="R893" t="s">
        <v>151</v>
      </c>
      <c r="S893">
        <v>0.8</v>
      </c>
      <c r="T893">
        <v>75.599999999999994</v>
      </c>
      <c r="U893">
        <v>0</v>
      </c>
      <c r="V893">
        <v>108</v>
      </c>
      <c r="W893">
        <v>0</v>
      </c>
      <c r="X893">
        <v>0.51600000000000001</v>
      </c>
      <c r="Y893">
        <v>18.37</v>
      </c>
      <c r="Z893" s="11">
        <f t="shared" si="2247"/>
        <v>1.2000000000000002</v>
      </c>
      <c r="AA893" s="11">
        <f t="shared" si="2248"/>
        <v>0</v>
      </c>
      <c r="AB893" s="53">
        <f t="shared" si="2249"/>
        <v>0.20085387427379792</v>
      </c>
      <c r="AC893" s="61" t="s">
        <v>204</v>
      </c>
    </row>
    <row r="894" spans="1:46">
      <c r="A894" s="11">
        <v>894</v>
      </c>
      <c r="B894" s="69">
        <v>44599</v>
      </c>
      <c r="C894" s="70">
        <v>0.15972222222222224</v>
      </c>
      <c r="D894">
        <v>-0.8</v>
      </c>
      <c r="E894">
        <v>12.8</v>
      </c>
      <c r="F894">
        <v>0</v>
      </c>
      <c r="G894">
        <v>1.4</v>
      </c>
      <c r="H894">
        <v>1E-3</v>
      </c>
      <c r="I894">
        <v>2.1</v>
      </c>
      <c r="J894" t="s">
        <v>151</v>
      </c>
      <c r="K894">
        <v>2.2000000000000002</v>
      </c>
      <c r="L894" t="s">
        <v>151</v>
      </c>
      <c r="M894" s="70">
        <v>0.15649305555555557</v>
      </c>
      <c r="N894">
        <v>2.9</v>
      </c>
      <c r="O894" t="s">
        <v>151</v>
      </c>
      <c r="P894" s="70">
        <v>0.15391203703703704</v>
      </c>
      <c r="Q894">
        <v>1.9</v>
      </c>
      <c r="R894" t="s">
        <v>150</v>
      </c>
      <c r="S894">
        <v>0.3</v>
      </c>
      <c r="T894">
        <v>70.599999999999994</v>
      </c>
      <c r="U894">
        <v>1</v>
      </c>
      <c r="V894">
        <v>102</v>
      </c>
      <c r="W894">
        <v>0</v>
      </c>
      <c r="X894">
        <v>0.51600000000000001</v>
      </c>
      <c r="Y894">
        <v>18.36</v>
      </c>
      <c r="Z894" s="11">
        <f t="shared" si="2247"/>
        <v>0.60000000000000009</v>
      </c>
      <c r="AA894" s="11">
        <f t="shared" si="2248"/>
        <v>0</v>
      </c>
      <c r="AB894" s="53">
        <f t="shared" si="2249"/>
        <v>0.20085387427379792</v>
      </c>
      <c r="AC894" s="61" t="s">
        <v>204</v>
      </c>
    </row>
    <row r="895" spans="1:46">
      <c r="A895" s="11">
        <v>895</v>
      </c>
      <c r="B895" s="69">
        <v>44599</v>
      </c>
      <c r="C895" s="70">
        <v>0.16666666666666666</v>
      </c>
      <c r="D895">
        <v>-0.5</v>
      </c>
      <c r="E895">
        <v>12.7</v>
      </c>
      <c r="F895">
        <v>0</v>
      </c>
      <c r="G895">
        <v>1.7</v>
      </c>
      <c r="H895">
        <v>-1E-3</v>
      </c>
      <c r="I895">
        <v>1.7</v>
      </c>
      <c r="J895" t="s">
        <v>151</v>
      </c>
      <c r="K895">
        <v>2.1</v>
      </c>
      <c r="L895" t="s">
        <v>151</v>
      </c>
      <c r="M895" s="70">
        <v>0.15986111111111112</v>
      </c>
      <c r="N895">
        <v>3</v>
      </c>
      <c r="O895" t="s">
        <v>151</v>
      </c>
      <c r="P895" s="70">
        <v>0.16628472222222221</v>
      </c>
      <c r="Q895">
        <v>2.4</v>
      </c>
      <c r="R895" t="s">
        <v>151</v>
      </c>
      <c r="S895">
        <v>0.5</v>
      </c>
      <c r="T895">
        <v>68.400000000000006</v>
      </c>
      <c r="U895">
        <v>1</v>
      </c>
      <c r="V895">
        <v>87</v>
      </c>
      <c r="W895">
        <v>0</v>
      </c>
      <c r="X895">
        <v>0.51600000000000001</v>
      </c>
      <c r="Y895">
        <v>18.37</v>
      </c>
      <c r="Z895" s="11">
        <f t="shared" si="2247"/>
        <v>-0.60000000000000009</v>
      </c>
      <c r="AA895" s="11">
        <f t="shared" si="2248"/>
        <v>0</v>
      </c>
      <c r="AB895" s="53">
        <f t="shared" si="2249"/>
        <v>0.20085387427379792</v>
      </c>
      <c r="AC895" s="61" t="s">
        <v>204</v>
      </c>
      <c r="AE895" s="11">
        <f t="shared" ref="AE895" si="2394">SUM(F895:F900)</f>
        <v>0</v>
      </c>
      <c r="AF895" s="11">
        <f t="shared" ref="AF895" si="2395">AVERAGE(AB895:AB900)</f>
        <v>0.20085387427379794</v>
      </c>
      <c r="AG895" s="11">
        <f t="shared" ref="AG895" si="2396">AVERAGE(G895:G900)</f>
        <v>1.9000000000000001</v>
      </c>
      <c r="AH895" s="11" t="e">
        <f t="shared" ref="AH895" si="2397">AVERAGE(AC895:AC900)</f>
        <v>#DIV/0!</v>
      </c>
      <c r="AI895" s="11">
        <f t="shared" ref="AI895" si="2398">AVERAGE(T895:T900)</f>
        <v>66.7</v>
      </c>
      <c r="AJ895" s="11">
        <f t="shared" ref="AJ895" si="2399">SUMIF(H895:H900,"&gt;0",H895:H900)</f>
        <v>0</v>
      </c>
      <c r="AK895" s="17">
        <f t="shared" ref="AK895" si="2400">SUM(AA895:AA900)/60</f>
        <v>0</v>
      </c>
      <c r="AL895" s="17">
        <f t="shared" ref="AL895" si="2401">SUM(V895:V900)</f>
        <v>579</v>
      </c>
      <c r="AM895" s="17">
        <f t="shared" ref="AM895" si="2402">AVERAGE(W895:W900)</f>
        <v>0</v>
      </c>
      <c r="AN895" s="11">
        <f t="shared" ref="AN895" si="2403">AVERAGE(I895:I900)</f>
        <v>1.8833333333333335</v>
      </c>
      <c r="AO895" s="11">
        <f t="shared" ref="AO895" si="2404">MAX(K895:K900)</f>
        <v>2.4</v>
      </c>
      <c r="AP895" s="13" t="str">
        <f t="shared" ref="AP895" ca="1" si="2405">INDIRECT(ADDRESS(MATCH(AO895,K895:K900,0)+A895-1,12))</f>
        <v>SE</v>
      </c>
      <c r="AQ895" s="13">
        <f t="shared" ref="AQ895" ca="1" si="2406">INDIRECT(ADDRESS(MATCH(AO895,K895:K900,0)+A895-1,13))</f>
        <v>0.17179398148148148</v>
      </c>
      <c r="AR895" s="11">
        <f t="shared" ref="AR895" si="2407">MAX(N895:N900)</f>
        <v>3</v>
      </c>
      <c r="AS895" s="13" t="str">
        <f t="shared" ref="AS895" ca="1" si="2408">INDIRECT(ADDRESS(MATCH(AR895,N895:N900,0)+A895-1,15))</f>
        <v>SE</v>
      </c>
      <c r="AT895" s="13">
        <f t="shared" ref="AT895" ca="1" si="2409">INDIRECT(ADDRESS(MATCH(AR895,N895:N900,0)+A895-1,16))</f>
        <v>0.16628472222222221</v>
      </c>
    </row>
    <row r="896" spans="1:46">
      <c r="A896" s="11">
        <v>896</v>
      </c>
      <c r="B896" s="69">
        <v>44599</v>
      </c>
      <c r="C896" s="70">
        <v>0.17361111111111113</v>
      </c>
      <c r="D896">
        <v>-0.3</v>
      </c>
      <c r="E896">
        <v>12.7</v>
      </c>
      <c r="F896">
        <v>0</v>
      </c>
      <c r="G896">
        <v>1.9</v>
      </c>
      <c r="H896">
        <v>0</v>
      </c>
      <c r="I896">
        <v>2.2999999999999998</v>
      </c>
      <c r="J896" t="s">
        <v>151</v>
      </c>
      <c r="K896">
        <v>2.4</v>
      </c>
      <c r="L896" t="s">
        <v>151</v>
      </c>
      <c r="M896" s="70">
        <v>0.17179398148148148</v>
      </c>
      <c r="N896">
        <v>2.9</v>
      </c>
      <c r="O896" t="s">
        <v>151</v>
      </c>
      <c r="P896" s="70">
        <v>0.17108796296296294</v>
      </c>
      <c r="Q896">
        <v>2.2000000000000002</v>
      </c>
      <c r="R896" t="s">
        <v>152</v>
      </c>
      <c r="S896">
        <v>0.3</v>
      </c>
      <c r="T896">
        <v>67.099999999999994</v>
      </c>
      <c r="U896">
        <v>0</v>
      </c>
      <c r="V896">
        <v>108</v>
      </c>
      <c r="W896">
        <v>0</v>
      </c>
      <c r="X896">
        <v>0.51600000000000001</v>
      </c>
      <c r="Y896">
        <v>18.36</v>
      </c>
      <c r="Z896" s="11">
        <f t="shared" si="2247"/>
        <v>0</v>
      </c>
      <c r="AA896" s="11">
        <f t="shared" si="2248"/>
        <v>0</v>
      </c>
      <c r="AB896" s="53">
        <f t="shared" si="2249"/>
        <v>0.20085387427379792</v>
      </c>
      <c r="AC896" s="61" t="s">
        <v>204</v>
      </c>
    </row>
    <row r="897" spans="1:46">
      <c r="A897" s="11">
        <v>897</v>
      </c>
      <c r="B897" s="69">
        <v>44599</v>
      </c>
      <c r="C897" s="70">
        <v>0.18055555555555555</v>
      </c>
      <c r="D897">
        <v>0</v>
      </c>
      <c r="E897">
        <v>12.7</v>
      </c>
      <c r="F897">
        <v>0</v>
      </c>
      <c r="G897">
        <v>1.9</v>
      </c>
      <c r="H897">
        <v>-1E-3</v>
      </c>
      <c r="I897">
        <v>2</v>
      </c>
      <c r="J897" t="s">
        <v>150</v>
      </c>
      <c r="K897">
        <v>2.2999999999999998</v>
      </c>
      <c r="L897" t="s">
        <v>151</v>
      </c>
      <c r="M897" s="70">
        <v>0.1736226851851852</v>
      </c>
      <c r="N897">
        <v>2.7</v>
      </c>
      <c r="O897" t="s">
        <v>150</v>
      </c>
      <c r="P897" s="70">
        <v>0.17649305555555558</v>
      </c>
      <c r="Q897">
        <v>2.1</v>
      </c>
      <c r="R897" t="s">
        <v>150</v>
      </c>
      <c r="S897">
        <v>0.3</v>
      </c>
      <c r="T897">
        <v>66.5</v>
      </c>
      <c r="U897">
        <v>0</v>
      </c>
      <c r="V897">
        <v>81</v>
      </c>
      <c r="W897">
        <v>0</v>
      </c>
      <c r="X897">
        <v>0.51600000000000001</v>
      </c>
      <c r="Y897">
        <v>18.36</v>
      </c>
      <c r="Z897" s="11">
        <f t="shared" si="2247"/>
        <v>-0.60000000000000009</v>
      </c>
      <c r="AA897" s="11">
        <f t="shared" si="2248"/>
        <v>0</v>
      </c>
      <c r="AB897" s="53">
        <f t="shared" si="2249"/>
        <v>0.20085387427379792</v>
      </c>
      <c r="AC897" s="61" t="s">
        <v>204</v>
      </c>
    </row>
    <row r="898" spans="1:46">
      <c r="A898" s="11">
        <v>898</v>
      </c>
      <c r="B898" s="69">
        <v>44599</v>
      </c>
      <c r="C898" s="70">
        <v>0.1875</v>
      </c>
      <c r="D898">
        <v>0.2</v>
      </c>
      <c r="E898">
        <v>12.7</v>
      </c>
      <c r="F898">
        <v>0</v>
      </c>
      <c r="G898">
        <v>2</v>
      </c>
      <c r="H898">
        <v>0</v>
      </c>
      <c r="I898">
        <v>1.7</v>
      </c>
      <c r="J898" t="s">
        <v>150</v>
      </c>
      <c r="K898">
        <v>2.1</v>
      </c>
      <c r="L898" t="s">
        <v>151</v>
      </c>
      <c r="M898" s="70">
        <v>0.18156249999999999</v>
      </c>
      <c r="N898">
        <v>2.9</v>
      </c>
      <c r="O898" t="s">
        <v>159</v>
      </c>
      <c r="P898" s="70">
        <v>0.1811689814814815</v>
      </c>
      <c r="Q898">
        <v>2.1</v>
      </c>
      <c r="R898" t="s">
        <v>150</v>
      </c>
      <c r="S898">
        <v>0.4</v>
      </c>
      <c r="T898">
        <v>66.099999999999994</v>
      </c>
      <c r="U898">
        <v>0</v>
      </c>
      <c r="V898">
        <v>105</v>
      </c>
      <c r="W898">
        <v>0</v>
      </c>
      <c r="X898">
        <v>0.51600000000000001</v>
      </c>
      <c r="Y898">
        <v>18.38</v>
      </c>
      <c r="Z898" s="11">
        <f t="shared" si="2247"/>
        <v>0</v>
      </c>
      <c r="AA898" s="11">
        <f t="shared" si="2248"/>
        <v>0</v>
      </c>
      <c r="AB898" s="53">
        <f t="shared" si="2249"/>
        <v>0.20085387427379792</v>
      </c>
      <c r="AC898" s="61" t="s">
        <v>204</v>
      </c>
    </row>
    <row r="899" spans="1:46">
      <c r="A899" s="11">
        <v>899</v>
      </c>
      <c r="B899" s="69">
        <v>44599</v>
      </c>
      <c r="C899" s="70">
        <v>0.19444444444444445</v>
      </c>
      <c r="D899">
        <v>0.3</v>
      </c>
      <c r="E899">
        <v>12.7</v>
      </c>
      <c r="F899">
        <v>0</v>
      </c>
      <c r="G899">
        <v>2</v>
      </c>
      <c r="H899">
        <v>0</v>
      </c>
      <c r="I899">
        <v>1.7</v>
      </c>
      <c r="J899" t="s">
        <v>150</v>
      </c>
      <c r="K899">
        <v>1.8</v>
      </c>
      <c r="L899" t="s">
        <v>150</v>
      </c>
      <c r="M899" s="70">
        <v>0.19332175925925923</v>
      </c>
      <c r="N899">
        <v>2.5</v>
      </c>
      <c r="O899" t="s">
        <v>150</v>
      </c>
      <c r="P899" s="70">
        <v>0.19221064814814814</v>
      </c>
      <c r="Q899">
        <v>1.9</v>
      </c>
      <c r="R899" t="s">
        <v>151</v>
      </c>
      <c r="S899">
        <v>0.3</v>
      </c>
      <c r="T899">
        <v>66</v>
      </c>
      <c r="U899">
        <v>0</v>
      </c>
      <c r="V899">
        <v>98</v>
      </c>
      <c r="W899">
        <v>0</v>
      </c>
      <c r="X899">
        <v>0.51600000000000001</v>
      </c>
      <c r="Y899">
        <v>18.38</v>
      </c>
      <c r="Z899" s="11">
        <f t="shared" si="2247"/>
        <v>0</v>
      </c>
      <c r="AA899" s="11">
        <f t="shared" si="2248"/>
        <v>0</v>
      </c>
      <c r="AB899" s="53">
        <f t="shared" si="2249"/>
        <v>0.20085387427379792</v>
      </c>
      <c r="AC899" s="61" t="s">
        <v>204</v>
      </c>
    </row>
    <row r="900" spans="1:46">
      <c r="A900" s="11">
        <v>900</v>
      </c>
      <c r="B900" s="69">
        <v>44599</v>
      </c>
      <c r="C900" s="70">
        <v>0.20138888888888887</v>
      </c>
      <c r="D900">
        <v>0.4</v>
      </c>
      <c r="E900">
        <v>12.7</v>
      </c>
      <c r="F900">
        <v>0</v>
      </c>
      <c r="G900">
        <v>1.9</v>
      </c>
      <c r="H900">
        <v>-1E-3</v>
      </c>
      <c r="I900">
        <v>1.9</v>
      </c>
      <c r="J900" t="s">
        <v>151</v>
      </c>
      <c r="K900">
        <v>1.9</v>
      </c>
      <c r="L900" t="s">
        <v>151</v>
      </c>
      <c r="M900" s="70">
        <v>0.20135416666666664</v>
      </c>
      <c r="N900">
        <v>2.6</v>
      </c>
      <c r="O900" t="s">
        <v>151</v>
      </c>
      <c r="P900" s="70">
        <v>0.19949074074074072</v>
      </c>
      <c r="Q900">
        <v>1.8</v>
      </c>
      <c r="R900" t="s">
        <v>152</v>
      </c>
      <c r="S900">
        <v>0.5</v>
      </c>
      <c r="T900">
        <v>66.099999999999994</v>
      </c>
      <c r="U900">
        <v>0</v>
      </c>
      <c r="V900">
        <v>100</v>
      </c>
      <c r="W900">
        <v>0</v>
      </c>
      <c r="X900">
        <v>0.51600000000000001</v>
      </c>
      <c r="Y900">
        <v>18.420000000000002</v>
      </c>
      <c r="Z900" s="11">
        <f t="shared" si="2247"/>
        <v>-0.60000000000000009</v>
      </c>
      <c r="AA900" s="11">
        <f t="shared" si="2248"/>
        <v>0</v>
      </c>
      <c r="AB900" s="53">
        <f t="shared" si="2249"/>
        <v>0.20085387427379792</v>
      </c>
      <c r="AC900" s="61" t="s">
        <v>204</v>
      </c>
    </row>
    <row r="901" spans="1:46">
      <c r="A901" s="11">
        <v>901</v>
      </c>
      <c r="B901" s="69">
        <v>44599</v>
      </c>
      <c r="C901" s="70">
        <v>0.20833333333333334</v>
      </c>
      <c r="D901">
        <v>0.5</v>
      </c>
      <c r="E901">
        <v>12.7</v>
      </c>
      <c r="F901">
        <v>0</v>
      </c>
      <c r="G901">
        <v>1.8</v>
      </c>
      <c r="H901">
        <v>-1E-3</v>
      </c>
      <c r="I901">
        <v>1.5</v>
      </c>
      <c r="J901" t="s">
        <v>150</v>
      </c>
      <c r="K901">
        <v>2</v>
      </c>
      <c r="L901" t="s">
        <v>150</v>
      </c>
      <c r="M901" s="70">
        <v>0.20300925925925925</v>
      </c>
      <c r="N901">
        <v>2.4</v>
      </c>
      <c r="O901" t="s">
        <v>150</v>
      </c>
      <c r="P901" s="70">
        <v>0.20156250000000001</v>
      </c>
      <c r="Q901">
        <v>1.7</v>
      </c>
      <c r="R901" t="s">
        <v>150</v>
      </c>
      <c r="S901">
        <v>0.4</v>
      </c>
      <c r="T901">
        <v>66.099999999999994</v>
      </c>
      <c r="U901">
        <v>0</v>
      </c>
      <c r="V901">
        <v>88</v>
      </c>
      <c r="W901">
        <v>0</v>
      </c>
      <c r="X901">
        <v>0.51600000000000001</v>
      </c>
      <c r="Y901">
        <v>18.39</v>
      </c>
      <c r="Z901" s="11">
        <f t="shared" si="2247"/>
        <v>-0.60000000000000009</v>
      </c>
      <c r="AA901" s="11">
        <f t="shared" si="2248"/>
        <v>0</v>
      </c>
      <c r="AB901" s="53">
        <f t="shared" si="2249"/>
        <v>0.20085387427379792</v>
      </c>
      <c r="AC901" s="61" t="s">
        <v>204</v>
      </c>
      <c r="AE901" s="11">
        <f t="shared" ref="AE901" si="2410">SUM(F901:F906)</f>
        <v>0</v>
      </c>
      <c r="AF901" s="11">
        <f t="shared" ref="AF901" si="2411">AVERAGE(AB901:AB906)</f>
        <v>0.20060739416199661</v>
      </c>
      <c r="AG901" s="11">
        <f t="shared" ref="AG901" si="2412">AVERAGE(G901:G906)</f>
        <v>0.81666666666666676</v>
      </c>
      <c r="AH901" s="11" t="e">
        <f t="shared" ref="AH901" si="2413">AVERAGE(AC901:AC906)</f>
        <v>#DIV/0!</v>
      </c>
      <c r="AI901" s="11">
        <f t="shared" ref="AI901" si="2414">AVERAGE(T901:T906)</f>
        <v>69.083333333333329</v>
      </c>
      <c r="AJ901" s="11">
        <f t="shared" ref="AJ901" si="2415">SUMIF(H901:H906,"&gt;0",H901:H906)</f>
        <v>0</v>
      </c>
      <c r="AK901" s="17">
        <f t="shared" ref="AK901" si="2416">SUM(AA901:AA906)/60</f>
        <v>0</v>
      </c>
      <c r="AL901" s="17">
        <f t="shared" ref="AL901" si="2417">SUM(V901:V906)</f>
        <v>574</v>
      </c>
      <c r="AM901" s="17">
        <f t="shared" ref="AM901" si="2418">AVERAGE(W901:W906)</f>
        <v>0</v>
      </c>
      <c r="AN901" s="11">
        <f t="shared" ref="AN901" si="2419">AVERAGE(I901:I906)</f>
        <v>0.91666666666666663</v>
      </c>
      <c r="AO901" s="11">
        <f t="shared" ref="AO901" si="2420">MAX(K901:K906)</f>
        <v>2</v>
      </c>
      <c r="AP901" s="13" t="str">
        <f t="shared" ref="AP901" ca="1" si="2421">INDIRECT(ADDRESS(MATCH(AO901,K901:K906,0)+A901-1,12))</f>
        <v>ESE</v>
      </c>
      <c r="AQ901" s="13">
        <f t="shared" ref="AQ901" ca="1" si="2422">INDIRECT(ADDRESS(MATCH(AO901,K901:K906,0)+A901-1,13))</f>
        <v>0.20300925925925925</v>
      </c>
      <c r="AR901" s="11">
        <f t="shared" ref="AR901" si="2423">MAX(N901:N906)</f>
        <v>2.6</v>
      </c>
      <c r="AS901" s="13" t="str">
        <f t="shared" ref="AS901" ca="1" si="2424">INDIRECT(ADDRESS(MATCH(AR901,N901:N906,0)+A901-1,15))</f>
        <v>SE</v>
      </c>
      <c r="AT901" s="13">
        <f t="shared" ref="AT901" ca="1" si="2425">INDIRECT(ADDRESS(MATCH(AR901,N901:N906,0)+A901-1,16))</f>
        <v>0.22846064814814815</v>
      </c>
    </row>
    <row r="902" spans="1:46">
      <c r="A902" s="11">
        <v>902</v>
      </c>
      <c r="B902" s="69">
        <v>44599</v>
      </c>
      <c r="C902" s="70">
        <v>0.21527777777777779</v>
      </c>
      <c r="D902">
        <v>0.4</v>
      </c>
      <c r="E902">
        <v>12.7</v>
      </c>
      <c r="F902">
        <v>0</v>
      </c>
      <c r="G902">
        <v>1.6</v>
      </c>
      <c r="H902">
        <v>-1E-3</v>
      </c>
      <c r="I902">
        <v>1.6</v>
      </c>
      <c r="J902" t="s">
        <v>150</v>
      </c>
      <c r="K902">
        <v>1.6</v>
      </c>
      <c r="L902" t="s">
        <v>150</v>
      </c>
      <c r="M902" s="70">
        <v>0.21516203703703704</v>
      </c>
      <c r="N902">
        <v>2.5</v>
      </c>
      <c r="O902" t="s">
        <v>150</v>
      </c>
      <c r="P902" s="70">
        <v>0.21243055555555557</v>
      </c>
      <c r="Q902">
        <v>1.5</v>
      </c>
      <c r="R902" t="s">
        <v>151</v>
      </c>
      <c r="S902">
        <v>0.4</v>
      </c>
      <c r="T902">
        <v>66.8</v>
      </c>
      <c r="U902">
        <v>0</v>
      </c>
      <c r="V902">
        <v>110</v>
      </c>
      <c r="W902">
        <v>0</v>
      </c>
      <c r="X902">
        <v>0.51600000000000001</v>
      </c>
      <c r="Y902">
        <v>18.420000000000002</v>
      </c>
      <c r="Z902" s="11">
        <f t="shared" si="2247"/>
        <v>-0.60000000000000009</v>
      </c>
      <c r="AA902" s="11">
        <f t="shared" si="2248"/>
        <v>0</v>
      </c>
      <c r="AB902" s="53">
        <f t="shared" si="2249"/>
        <v>0.20085387427379792</v>
      </c>
      <c r="AC902" s="61" t="s">
        <v>204</v>
      </c>
    </row>
    <row r="903" spans="1:46">
      <c r="A903" s="11">
        <v>903</v>
      </c>
      <c r="B903" s="69">
        <v>44599</v>
      </c>
      <c r="C903" s="70">
        <v>0.22222222222222221</v>
      </c>
      <c r="D903">
        <v>0.4</v>
      </c>
      <c r="E903">
        <v>12.7</v>
      </c>
      <c r="F903">
        <v>0</v>
      </c>
      <c r="G903">
        <v>0.9</v>
      </c>
      <c r="H903">
        <v>-2E-3</v>
      </c>
      <c r="I903">
        <v>0.5</v>
      </c>
      <c r="J903" t="s">
        <v>156</v>
      </c>
      <c r="K903">
        <v>1.6</v>
      </c>
      <c r="L903" t="s">
        <v>150</v>
      </c>
      <c r="M903" s="70">
        <v>0.21583333333333332</v>
      </c>
      <c r="N903">
        <v>2.1</v>
      </c>
      <c r="O903" t="s">
        <v>150</v>
      </c>
      <c r="P903" s="70">
        <v>0.21579861111111109</v>
      </c>
      <c r="Q903">
        <v>0</v>
      </c>
      <c r="R903" t="s">
        <v>151</v>
      </c>
      <c r="S903">
        <v>0.5</v>
      </c>
      <c r="T903">
        <v>68.2</v>
      </c>
      <c r="U903">
        <v>0</v>
      </c>
      <c r="V903">
        <v>89</v>
      </c>
      <c r="W903">
        <v>0</v>
      </c>
      <c r="X903">
        <v>0.51600000000000001</v>
      </c>
      <c r="Y903">
        <v>18.39</v>
      </c>
      <c r="Z903" s="11">
        <f t="shared" si="2247"/>
        <v>-1.2000000000000002</v>
      </c>
      <c r="AA903" s="11">
        <f t="shared" si="2248"/>
        <v>0</v>
      </c>
      <c r="AB903" s="53">
        <f t="shared" si="2249"/>
        <v>0.20085387427379792</v>
      </c>
      <c r="AC903" s="61" t="s">
        <v>204</v>
      </c>
    </row>
    <row r="904" spans="1:46">
      <c r="A904" s="11">
        <v>904</v>
      </c>
      <c r="B904" s="69">
        <v>44599</v>
      </c>
      <c r="C904" s="70">
        <v>0.22916666666666666</v>
      </c>
      <c r="D904">
        <v>0.1</v>
      </c>
      <c r="E904">
        <v>12.7</v>
      </c>
      <c r="F904">
        <v>0</v>
      </c>
      <c r="G904">
        <v>0.7</v>
      </c>
      <c r="H904">
        <v>0</v>
      </c>
      <c r="I904">
        <v>1.1000000000000001</v>
      </c>
      <c r="J904" t="s">
        <v>151</v>
      </c>
      <c r="K904">
        <v>1.1000000000000001</v>
      </c>
      <c r="L904" t="s">
        <v>151</v>
      </c>
      <c r="M904" s="70">
        <v>0.22916666666666666</v>
      </c>
      <c r="N904">
        <v>2.6</v>
      </c>
      <c r="O904" t="s">
        <v>151</v>
      </c>
      <c r="P904" s="70">
        <v>0.22846064814814815</v>
      </c>
      <c r="Q904">
        <v>2.2000000000000002</v>
      </c>
      <c r="R904" t="s">
        <v>151</v>
      </c>
      <c r="S904">
        <v>0.6</v>
      </c>
      <c r="T904">
        <v>70.2</v>
      </c>
      <c r="U904">
        <v>0</v>
      </c>
      <c r="V904">
        <v>112</v>
      </c>
      <c r="W904">
        <v>0</v>
      </c>
      <c r="X904">
        <v>0.51500000000000001</v>
      </c>
      <c r="Y904">
        <v>18.399999999999999</v>
      </c>
      <c r="Z904" s="11">
        <f t="shared" ref="Z904:Z967" si="2426">H904*3.6/(60)*10*10^3</f>
        <v>0</v>
      </c>
      <c r="AA904" s="11">
        <f t="shared" ref="AA904:AA967" si="2427">IF(Z904&gt;120,10,0)</f>
        <v>0</v>
      </c>
      <c r="AB904" s="53">
        <f t="shared" ref="AB904:AB967" si="2428">-0.071+0.735*X904+0.75*X904^2-8.759*X904^3+21.838*X904^4-21.998*X904^5+8.097*X904^6</f>
        <v>0.20036091405019532</v>
      </c>
      <c r="AC904" s="61" t="s">
        <v>204</v>
      </c>
    </row>
    <row r="905" spans="1:46">
      <c r="A905" s="11">
        <v>905</v>
      </c>
      <c r="B905" s="69">
        <v>44599</v>
      </c>
      <c r="C905" s="70">
        <v>0.23611111111111113</v>
      </c>
      <c r="D905">
        <v>-0.1</v>
      </c>
      <c r="E905">
        <v>12.7</v>
      </c>
      <c r="F905">
        <v>0</v>
      </c>
      <c r="G905">
        <v>0.1</v>
      </c>
      <c r="H905">
        <v>-2E-3</v>
      </c>
      <c r="I905">
        <v>0.5</v>
      </c>
      <c r="J905" t="s">
        <v>157</v>
      </c>
      <c r="K905">
        <v>1.4</v>
      </c>
      <c r="L905" t="s">
        <v>150</v>
      </c>
      <c r="M905" s="70">
        <v>0.23105324074074074</v>
      </c>
      <c r="N905">
        <v>2.4</v>
      </c>
      <c r="O905" t="s">
        <v>150</v>
      </c>
      <c r="P905" s="70">
        <v>0.22924768518518521</v>
      </c>
      <c r="Q905">
        <v>0</v>
      </c>
      <c r="R905" t="s">
        <v>155</v>
      </c>
      <c r="S905">
        <v>0.7</v>
      </c>
      <c r="T905">
        <v>71.2</v>
      </c>
      <c r="U905">
        <v>0</v>
      </c>
      <c r="V905">
        <v>94</v>
      </c>
      <c r="W905">
        <v>0</v>
      </c>
      <c r="X905">
        <v>0.51500000000000001</v>
      </c>
      <c r="Y905">
        <v>18.43</v>
      </c>
      <c r="Z905" s="11">
        <f t="shared" si="2426"/>
        <v>-1.2000000000000002</v>
      </c>
      <c r="AA905" s="11">
        <f t="shared" si="2427"/>
        <v>0</v>
      </c>
      <c r="AB905" s="53">
        <f t="shared" si="2428"/>
        <v>0.20036091405019532</v>
      </c>
      <c r="AC905" s="61" t="s">
        <v>204</v>
      </c>
    </row>
    <row r="906" spans="1:46">
      <c r="A906" s="11">
        <v>906</v>
      </c>
      <c r="B906" s="69">
        <v>44599</v>
      </c>
      <c r="C906" s="70">
        <v>0.24305555555555555</v>
      </c>
      <c r="D906">
        <v>-0.4</v>
      </c>
      <c r="E906">
        <v>12.7</v>
      </c>
      <c r="F906">
        <v>0</v>
      </c>
      <c r="G906">
        <v>-0.2</v>
      </c>
      <c r="H906">
        <v>-1E-3</v>
      </c>
      <c r="I906">
        <v>0.3</v>
      </c>
      <c r="J906" t="s">
        <v>148</v>
      </c>
      <c r="K906">
        <v>0.5</v>
      </c>
      <c r="L906" t="s">
        <v>157</v>
      </c>
      <c r="M906" s="70">
        <v>0.2361226851851852</v>
      </c>
      <c r="N906">
        <v>1.3</v>
      </c>
      <c r="O906" t="s">
        <v>151</v>
      </c>
      <c r="P906" s="70">
        <v>0.23875000000000002</v>
      </c>
      <c r="Q906">
        <v>0.5</v>
      </c>
      <c r="R906" t="s">
        <v>150</v>
      </c>
      <c r="S906">
        <v>0.4</v>
      </c>
      <c r="T906">
        <v>72</v>
      </c>
      <c r="U906">
        <v>0</v>
      </c>
      <c r="V906">
        <v>81</v>
      </c>
      <c r="W906">
        <v>0</v>
      </c>
      <c r="X906">
        <v>0.51500000000000001</v>
      </c>
      <c r="Y906">
        <v>18.41</v>
      </c>
      <c r="Z906" s="11">
        <f t="shared" si="2426"/>
        <v>-0.60000000000000009</v>
      </c>
      <c r="AA906" s="11">
        <f t="shared" si="2427"/>
        <v>0</v>
      </c>
      <c r="AB906" s="53">
        <f t="shared" si="2428"/>
        <v>0.20036091405019532</v>
      </c>
      <c r="AC906" s="61" t="s">
        <v>204</v>
      </c>
    </row>
    <row r="907" spans="1:46">
      <c r="A907" s="11">
        <v>907</v>
      </c>
      <c r="B907" s="69">
        <v>44599</v>
      </c>
      <c r="C907" s="70">
        <v>0.25</v>
      </c>
      <c r="D907">
        <v>-0.7</v>
      </c>
      <c r="E907">
        <v>12.7</v>
      </c>
      <c r="F907">
        <v>0</v>
      </c>
      <c r="G907">
        <v>-0.8</v>
      </c>
      <c r="H907">
        <v>-1E-3</v>
      </c>
      <c r="I907">
        <v>0.3</v>
      </c>
      <c r="J907" t="s">
        <v>156</v>
      </c>
      <c r="K907">
        <v>0.4</v>
      </c>
      <c r="L907" t="s">
        <v>152</v>
      </c>
      <c r="M907" s="70">
        <v>0.24709490740740739</v>
      </c>
      <c r="N907">
        <v>1</v>
      </c>
      <c r="O907" t="s">
        <v>161</v>
      </c>
      <c r="P907" s="70">
        <v>0.24568287037037037</v>
      </c>
      <c r="Q907">
        <v>0.7</v>
      </c>
      <c r="R907" t="s">
        <v>160</v>
      </c>
      <c r="S907">
        <v>0.2</v>
      </c>
      <c r="T907">
        <v>73.8</v>
      </c>
      <c r="U907">
        <v>0</v>
      </c>
      <c r="V907">
        <v>72</v>
      </c>
      <c r="W907">
        <v>0</v>
      </c>
      <c r="X907">
        <v>0.51500000000000001</v>
      </c>
      <c r="Y907">
        <v>18.440000000000001</v>
      </c>
      <c r="Z907" s="11">
        <f t="shared" si="2426"/>
        <v>-0.60000000000000009</v>
      </c>
      <c r="AA907" s="11">
        <f t="shared" si="2427"/>
        <v>0</v>
      </c>
      <c r="AB907" s="53">
        <f t="shared" si="2428"/>
        <v>0.20036091405019532</v>
      </c>
      <c r="AC907" s="61" t="s">
        <v>204</v>
      </c>
      <c r="AE907" s="11">
        <f t="shared" ref="AE907" si="2429">SUM(F907:F912)</f>
        <v>0</v>
      </c>
      <c r="AF907" s="11">
        <f t="shared" ref="AF907" si="2430">AVERAGE(AB907:AB912)</f>
        <v>0.19962349150044614</v>
      </c>
      <c r="AG907" s="11">
        <f t="shared" ref="AG907" si="2431">AVERAGE(G907:G912)</f>
        <v>-0.93333333333333346</v>
      </c>
      <c r="AH907" s="11" t="e">
        <f t="shared" ref="AH907" si="2432">AVERAGE(AC907:AC912)</f>
        <v>#DIV/0!</v>
      </c>
      <c r="AI907" s="11">
        <f t="shared" ref="AI907" si="2433">AVERAGE(T907:T912)</f>
        <v>76.633333333333326</v>
      </c>
      <c r="AJ907" s="11">
        <f t="shared" ref="AJ907" si="2434">SUMIF(H907:H912,"&gt;0",H907:H912)</f>
        <v>3.0000000000000001E-3</v>
      </c>
      <c r="AK907" s="17">
        <f t="shared" ref="AK907" si="2435">SUM(AA907:AA912)/60</f>
        <v>0</v>
      </c>
      <c r="AL907" s="17">
        <f t="shared" ref="AL907" si="2436">SUM(V907:V912)</f>
        <v>3005</v>
      </c>
      <c r="AM907" s="17">
        <f t="shared" ref="AM907" si="2437">AVERAGE(W907:W912)</f>
        <v>0.83333333333333337</v>
      </c>
      <c r="AN907" s="11">
        <f t="shared" ref="AN907" si="2438">AVERAGE(I907:I912)</f>
        <v>0.45</v>
      </c>
      <c r="AO907" s="11">
        <f t="shared" ref="AO907" si="2439">MAX(K907:K912)</f>
        <v>1.7</v>
      </c>
      <c r="AP907" s="13" t="str">
        <f t="shared" ref="AP907" ca="1" si="2440">INDIRECT(ADDRESS(MATCH(AO907,K907:K912,0)+A907-1,12))</f>
        <v>SE</v>
      </c>
      <c r="AQ907" s="13">
        <f t="shared" ref="AQ907" ca="1" si="2441">INDIRECT(ADDRESS(MATCH(AO907,K907:K912,0)+A907-1,13))</f>
        <v>0.27900462962962963</v>
      </c>
      <c r="AR907" s="11">
        <f t="shared" ref="AR907" si="2442">MAX(N907:N912)</f>
        <v>2.7</v>
      </c>
      <c r="AS907" s="13" t="str">
        <f t="shared" ref="AS907" ca="1" si="2443">INDIRECT(ADDRESS(MATCH(AR907,N907:N912,0)+A907-1,15))</f>
        <v>SE</v>
      </c>
      <c r="AT907" s="13">
        <f t="shared" ref="AT907" ca="1" si="2444">INDIRECT(ADDRESS(MATCH(AR907,N907:N912,0)+A907-1,16))</f>
        <v>0.27394675925925926</v>
      </c>
    </row>
    <row r="908" spans="1:46">
      <c r="A908" s="11">
        <v>908</v>
      </c>
      <c r="B908" s="69">
        <v>44599</v>
      </c>
      <c r="C908" s="70">
        <v>0.25694444444444448</v>
      </c>
      <c r="D908">
        <v>-1.1000000000000001</v>
      </c>
      <c r="E908">
        <v>12.7</v>
      </c>
      <c r="F908">
        <v>0</v>
      </c>
      <c r="G908">
        <v>-1.1000000000000001</v>
      </c>
      <c r="H908">
        <v>-1E-3</v>
      </c>
      <c r="I908">
        <v>0.2</v>
      </c>
      <c r="J908" t="s">
        <v>153</v>
      </c>
      <c r="K908">
        <v>0.4</v>
      </c>
      <c r="L908" t="s">
        <v>160</v>
      </c>
      <c r="M908" s="70">
        <v>0.25224537037037037</v>
      </c>
      <c r="N908">
        <v>0.8</v>
      </c>
      <c r="O908" t="s">
        <v>160</v>
      </c>
      <c r="P908" s="70">
        <v>0.25001157407407409</v>
      </c>
      <c r="Q908">
        <v>0</v>
      </c>
      <c r="R908" t="s">
        <v>152</v>
      </c>
      <c r="S908">
        <v>0.2</v>
      </c>
      <c r="T908">
        <v>74.8</v>
      </c>
      <c r="U908">
        <v>0</v>
      </c>
      <c r="V908">
        <v>85</v>
      </c>
      <c r="W908">
        <v>0</v>
      </c>
      <c r="X908">
        <v>0.51400000000000001</v>
      </c>
      <c r="Y908">
        <v>18.45</v>
      </c>
      <c r="Z908" s="11">
        <f t="shared" si="2426"/>
        <v>-0.60000000000000009</v>
      </c>
      <c r="AA908" s="11">
        <f t="shared" si="2427"/>
        <v>0</v>
      </c>
      <c r="AB908" s="53">
        <f t="shared" si="2428"/>
        <v>0.19986888512670489</v>
      </c>
      <c r="AC908" s="61" t="s">
        <v>204</v>
      </c>
    </row>
    <row r="909" spans="1:46">
      <c r="A909" s="11">
        <v>909</v>
      </c>
      <c r="B909" s="69">
        <v>44599</v>
      </c>
      <c r="C909" s="70">
        <v>0.2638888888888889</v>
      </c>
      <c r="D909">
        <v>-1.4</v>
      </c>
      <c r="E909">
        <v>12.7</v>
      </c>
      <c r="F909">
        <v>0</v>
      </c>
      <c r="G909">
        <v>-1.2</v>
      </c>
      <c r="H909">
        <v>0</v>
      </c>
      <c r="I909">
        <v>0.1</v>
      </c>
      <c r="J909" t="s">
        <v>148</v>
      </c>
      <c r="K909">
        <v>0.2</v>
      </c>
      <c r="L909" t="s">
        <v>153</v>
      </c>
      <c r="M909" s="70">
        <v>0.25695601851851851</v>
      </c>
      <c r="N909">
        <v>1.2</v>
      </c>
      <c r="O909" t="s">
        <v>149</v>
      </c>
      <c r="P909" s="70">
        <v>0.26119212962962962</v>
      </c>
      <c r="Q909">
        <v>0</v>
      </c>
      <c r="R909" t="s">
        <v>161</v>
      </c>
      <c r="S909">
        <v>0.3</v>
      </c>
      <c r="T909">
        <v>76.3</v>
      </c>
      <c r="U909">
        <v>0</v>
      </c>
      <c r="V909">
        <v>63</v>
      </c>
      <c r="W909">
        <v>0</v>
      </c>
      <c r="X909">
        <v>0.51300000000000001</v>
      </c>
      <c r="Y909">
        <v>18.47</v>
      </c>
      <c r="Z909" s="11">
        <f t="shared" si="2426"/>
        <v>0</v>
      </c>
      <c r="AA909" s="11">
        <f t="shared" si="2427"/>
        <v>0</v>
      </c>
      <c r="AB909" s="53">
        <f t="shared" si="2428"/>
        <v>0.19937778745644419</v>
      </c>
      <c r="AC909" s="61" t="s">
        <v>204</v>
      </c>
    </row>
    <row r="910" spans="1:46">
      <c r="A910" s="11">
        <v>910</v>
      </c>
      <c r="B910" s="69">
        <v>44599</v>
      </c>
      <c r="C910" s="70">
        <v>0.27083333333333331</v>
      </c>
      <c r="D910">
        <v>-1.7</v>
      </c>
      <c r="E910">
        <v>12.7</v>
      </c>
      <c r="F910">
        <v>0</v>
      </c>
      <c r="G910">
        <v>-1.3</v>
      </c>
      <c r="H910">
        <v>0</v>
      </c>
      <c r="I910">
        <v>0.1</v>
      </c>
      <c r="J910" t="s">
        <v>159</v>
      </c>
      <c r="K910">
        <v>0.1</v>
      </c>
      <c r="L910" t="s">
        <v>156</v>
      </c>
      <c r="M910" s="70">
        <v>0.26791666666666664</v>
      </c>
      <c r="N910">
        <v>1.1000000000000001</v>
      </c>
      <c r="O910" t="s">
        <v>150</v>
      </c>
      <c r="P910" s="70">
        <v>0.26996527777777779</v>
      </c>
      <c r="Q910">
        <v>0</v>
      </c>
      <c r="R910" t="s">
        <v>159</v>
      </c>
      <c r="S910">
        <v>0.2</v>
      </c>
      <c r="T910">
        <v>76.099999999999994</v>
      </c>
      <c r="U910">
        <v>0</v>
      </c>
      <c r="V910">
        <v>130</v>
      </c>
      <c r="W910">
        <v>0</v>
      </c>
      <c r="X910">
        <v>0.51300000000000001</v>
      </c>
      <c r="Y910">
        <v>18.45</v>
      </c>
      <c r="Z910" s="11">
        <f t="shared" si="2426"/>
        <v>0</v>
      </c>
      <c r="AA910" s="11">
        <f t="shared" si="2427"/>
        <v>0</v>
      </c>
      <c r="AB910" s="53">
        <f t="shared" si="2428"/>
        <v>0.19937778745644419</v>
      </c>
      <c r="AC910" s="61" t="s">
        <v>204</v>
      </c>
    </row>
    <row r="911" spans="1:46">
      <c r="A911" s="11">
        <v>911</v>
      </c>
      <c r="B911" s="69">
        <v>44599</v>
      </c>
      <c r="C911" s="70">
        <v>0.27777777777777779</v>
      </c>
      <c r="D911">
        <v>-1.9</v>
      </c>
      <c r="E911">
        <v>12.6</v>
      </c>
      <c r="F911">
        <v>0</v>
      </c>
      <c r="G911">
        <v>-0.5</v>
      </c>
      <c r="H911">
        <v>3.0000000000000001E-3</v>
      </c>
      <c r="I911">
        <v>1.5</v>
      </c>
      <c r="J911" t="s">
        <v>150</v>
      </c>
      <c r="K911">
        <v>1.5</v>
      </c>
      <c r="L911" t="s">
        <v>150</v>
      </c>
      <c r="M911" s="70">
        <v>0.27777777777777779</v>
      </c>
      <c r="N911">
        <v>2.7</v>
      </c>
      <c r="O911" t="s">
        <v>151</v>
      </c>
      <c r="P911" s="70">
        <v>0.27394675925925926</v>
      </c>
      <c r="Q911">
        <v>1.5</v>
      </c>
      <c r="R911" t="s">
        <v>161</v>
      </c>
      <c r="S911">
        <v>0.8</v>
      </c>
      <c r="T911">
        <v>81.2</v>
      </c>
      <c r="U911">
        <v>2</v>
      </c>
      <c r="V911">
        <v>453</v>
      </c>
      <c r="W911">
        <v>1</v>
      </c>
      <c r="X911">
        <v>0.51300000000000001</v>
      </c>
      <c r="Y911">
        <v>18.47</v>
      </c>
      <c r="Z911" s="11">
        <f t="shared" si="2426"/>
        <v>1.8000000000000003</v>
      </c>
      <c r="AA911" s="11">
        <f t="shared" si="2427"/>
        <v>0</v>
      </c>
      <c r="AB911" s="53">
        <f t="shared" si="2428"/>
        <v>0.19937778745644419</v>
      </c>
      <c r="AC911" s="61" t="s">
        <v>204</v>
      </c>
    </row>
    <row r="912" spans="1:46">
      <c r="A912" s="11">
        <v>912</v>
      </c>
      <c r="B912" s="69">
        <v>44599</v>
      </c>
      <c r="C912" s="70">
        <v>0.28472222222222221</v>
      </c>
      <c r="D912">
        <v>-1.9</v>
      </c>
      <c r="E912">
        <v>12.7</v>
      </c>
      <c r="F912">
        <v>0</v>
      </c>
      <c r="G912">
        <v>-0.7</v>
      </c>
      <c r="H912">
        <v>-1E-3</v>
      </c>
      <c r="I912">
        <v>0.5</v>
      </c>
      <c r="J912" t="s">
        <v>161</v>
      </c>
      <c r="K912">
        <v>1.7</v>
      </c>
      <c r="L912" t="s">
        <v>151</v>
      </c>
      <c r="M912" s="70">
        <v>0.27900462962962963</v>
      </c>
      <c r="N912">
        <v>1.6</v>
      </c>
      <c r="O912" t="s">
        <v>161</v>
      </c>
      <c r="P912" s="70">
        <v>0.27788194444444442</v>
      </c>
      <c r="Q912">
        <v>0.6</v>
      </c>
      <c r="R912" t="s">
        <v>159</v>
      </c>
      <c r="S912">
        <v>0.4</v>
      </c>
      <c r="T912">
        <v>77.599999999999994</v>
      </c>
      <c r="U912">
        <v>7</v>
      </c>
      <c r="V912">
        <v>2202</v>
      </c>
      <c r="W912">
        <v>4</v>
      </c>
      <c r="X912">
        <v>0.51300000000000001</v>
      </c>
      <c r="Y912">
        <v>18.5</v>
      </c>
      <c r="Z912" s="11">
        <f t="shared" si="2426"/>
        <v>-0.60000000000000009</v>
      </c>
      <c r="AA912" s="11">
        <f t="shared" si="2427"/>
        <v>0</v>
      </c>
      <c r="AB912" s="53">
        <f t="shared" si="2428"/>
        <v>0.19937778745644419</v>
      </c>
      <c r="AC912" s="61" t="s">
        <v>204</v>
      </c>
    </row>
    <row r="913" spans="1:46">
      <c r="A913" s="11">
        <v>913</v>
      </c>
      <c r="B913" s="69">
        <v>44599</v>
      </c>
      <c r="C913" s="70">
        <v>0.29166666666666669</v>
      </c>
      <c r="D913">
        <v>-1.9</v>
      </c>
      <c r="E913">
        <v>12.7</v>
      </c>
      <c r="F913">
        <v>0</v>
      </c>
      <c r="G913">
        <v>-0.8</v>
      </c>
      <c r="H913">
        <v>2E-3</v>
      </c>
      <c r="I913">
        <v>0.4</v>
      </c>
      <c r="J913" t="s">
        <v>156</v>
      </c>
      <c r="K913">
        <v>0.5</v>
      </c>
      <c r="L913" t="s">
        <v>161</v>
      </c>
      <c r="M913" s="70">
        <v>0.2847337962962963</v>
      </c>
      <c r="N913">
        <v>1.9</v>
      </c>
      <c r="O913" t="s">
        <v>150</v>
      </c>
      <c r="P913" s="70">
        <v>0.28665509259259259</v>
      </c>
      <c r="Q913">
        <v>0</v>
      </c>
      <c r="R913" t="s">
        <v>153</v>
      </c>
      <c r="S913">
        <v>0.4</v>
      </c>
      <c r="T913">
        <v>78.2</v>
      </c>
      <c r="U913">
        <v>18</v>
      </c>
      <c r="V913">
        <v>6708</v>
      </c>
      <c r="W913">
        <v>11</v>
      </c>
      <c r="X913">
        <v>0.51200000000000001</v>
      </c>
      <c r="Y913">
        <v>18.47</v>
      </c>
      <c r="Z913" s="11">
        <f t="shared" si="2426"/>
        <v>1.2000000000000002</v>
      </c>
      <c r="AA913" s="11">
        <f t="shared" si="2427"/>
        <v>0</v>
      </c>
      <c r="AB913" s="53">
        <f t="shared" si="2428"/>
        <v>0.1988876209299171</v>
      </c>
      <c r="AC913" s="61" t="s">
        <v>204</v>
      </c>
      <c r="AE913" s="11">
        <f t="shared" ref="AE913" si="2445">SUM(F913:F918)</f>
        <v>0</v>
      </c>
      <c r="AF913" s="11">
        <f t="shared" ref="AF913" si="2446">AVERAGE(AB913:AB918)</f>
        <v>0.19905100977209278</v>
      </c>
      <c r="AG913" s="11">
        <f t="shared" ref="AG913" si="2447">AVERAGE(G913:G918)</f>
        <v>0.28333333333333338</v>
      </c>
      <c r="AH913" s="11" t="e">
        <f t="shared" ref="AH913" si="2448">AVERAGE(AC913:AC918)</f>
        <v>#DIV/0!</v>
      </c>
      <c r="AI913" s="11">
        <f t="shared" ref="AI913" si="2449">AVERAGE(T913:T918)</f>
        <v>79.13333333333334</v>
      </c>
      <c r="AJ913" s="11">
        <f t="shared" ref="AJ913" si="2450">SUMIF(H913:H918,"&gt;0",H913:H918)</f>
        <v>0.13</v>
      </c>
      <c r="AK913" s="17">
        <f t="shared" ref="AK913" si="2451">SUM(AA913:AA918)/60</f>
        <v>0</v>
      </c>
      <c r="AL913" s="17">
        <f t="shared" ref="AL913" si="2452">SUM(V913:V918)</f>
        <v>259120</v>
      </c>
      <c r="AM913" s="17">
        <f t="shared" ref="AM913" si="2453">AVERAGE(W913:W918)</f>
        <v>72</v>
      </c>
      <c r="AN913" s="11">
        <f t="shared" ref="AN913" si="2454">AVERAGE(I913:I918)</f>
        <v>0.8666666666666667</v>
      </c>
      <c r="AO913" s="11">
        <f t="shared" ref="AO913" si="2455">MAX(K913:K918)</f>
        <v>1.9</v>
      </c>
      <c r="AP913" s="13" t="str">
        <f t="shared" ref="AP913" ca="1" si="2456">INDIRECT(ADDRESS(MATCH(AO913,K913:K918,0)+A913-1,12))</f>
        <v>SE</v>
      </c>
      <c r="AQ913" s="13">
        <f t="shared" ref="AQ913" ca="1" si="2457">INDIRECT(ADDRESS(MATCH(AO913,K913:K918,0)+A913-1,13))</f>
        <v>0.31089120370370371</v>
      </c>
      <c r="AR913" s="11">
        <f t="shared" ref="AR913" si="2458">MAX(N913:N918)</f>
        <v>2.7</v>
      </c>
      <c r="AS913" s="13" t="str">
        <f t="shared" ref="AS913" ca="1" si="2459">INDIRECT(ADDRESS(MATCH(AR913,N913:N918,0)+A913-1,15))</f>
        <v>SE</v>
      </c>
      <c r="AT913" s="13">
        <f t="shared" ref="AT913" ca="1" si="2460">INDIRECT(ADDRESS(MATCH(AR913,N913:N918,0)+A913-1,16))</f>
        <v>0.30895833333333333</v>
      </c>
    </row>
    <row r="914" spans="1:46">
      <c r="A914" s="11">
        <v>914</v>
      </c>
      <c r="B914" s="69">
        <v>44599</v>
      </c>
      <c r="C914" s="70">
        <v>0.2986111111111111</v>
      </c>
      <c r="D914">
        <v>-1.9</v>
      </c>
      <c r="E914">
        <v>12.7</v>
      </c>
      <c r="F914">
        <v>0</v>
      </c>
      <c r="G914">
        <v>-0.6</v>
      </c>
      <c r="H914">
        <v>8.0000000000000002E-3</v>
      </c>
      <c r="I914">
        <v>0.9</v>
      </c>
      <c r="J914" t="s">
        <v>159</v>
      </c>
      <c r="K914">
        <v>0.9</v>
      </c>
      <c r="L914" t="s">
        <v>159</v>
      </c>
      <c r="M914" s="70">
        <v>0.2986111111111111</v>
      </c>
      <c r="N914">
        <v>2.5</v>
      </c>
      <c r="O914" t="s">
        <v>151</v>
      </c>
      <c r="P914" s="70">
        <v>0.29585648148148147</v>
      </c>
      <c r="Q914">
        <v>0.9</v>
      </c>
      <c r="R914" t="s">
        <v>154</v>
      </c>
      <c r="S914">
        <v>0.6</v>
      </c>
      <c r="T914">
        <v>81.099999999999994</v>
      </c>
      <c r="U914">
        <v>36</v>
      </c>
      <c r="V914">
        <v>15098</v>
      </c>
      <c r="W914">
        <v>25</v>
      </c>
      <c r="X914">
        <v>0.51200000000000001</v>
      </c>
      <c r="Y914">
        <v>18.5</v>
      </c>
      <c r="Z914" s="11">
        <f t="shared" si="2426"/>
        <v>4.8000000000000007</v>
      </c>
      <c r="AA914" s="11">
        <f t="shared" si="2427"/>
        <v>0</v>
      </c>
      <c r="AB914" s="53">
        <f t="shared" si="2428"/>
        <v>0.1988876209299171</v>
      </c>
      <c r="AC914" s="61" t="s">
        <v>204</v>
      </c>
    </row>
    <row r="915" spans="1:46">
      <c r="A915" s="11">
        <v>915</v>
      </c>
      <c r="B915" s="69">
        <v>44599</v>
      </c>
      <c r="C915" s="70">
        <v>0.30555555555555552</v>
      </c>
      <c r="D915">
        <v>-1.8</v>
      </c>
      <c r="E915">
        <v>12.8</v>
      </c>
      <c r="F915">
        <v>0</v>
      </c>
      <c r="G915">
        <v>-0.3</v>
      </c>
      <c r="H915">
        <v>1.6E-2</v>
      </c>
      <c r="I915">
        <v>1</v>
      </c>
      <c r="J915" t="s">
        <v>152</v>
      </c>
      <c r="K915">
        <v>1</v>
      </c>
      <c r="L915" t="s">
        <v>152</v>
      </c>
      <c r="M915" s="70">
        <v>0.30555555555555552</v>
      </c>
      <c r="N915">
        <v>1.7</v>
      </c>
      <c r="O915" t="s">
        <v>150</v>
      </c>
      <c r="P915" s="70">
        <v>0.3036921296296296</v>
      </c>
      <c r="Q915">
        <v>1.4</v>
      </c>
      <c r="R915" t="s">
        <v>150</v>
      </c>
      <c r="S915">
        <v>0.5</v>
      </c>
      <c r="T915">
        <v>81.5</v>
      </c>
      <c r="U915">
        <v>62</v>
      </c>
      <c r="V915">
        <v>30458</v>
      </c>
      <c r="W915">
        <v>51</v>
      </c>
      <c r="X915">
        <v>0.51300000000000001</v>
      </c>
      <c r="Y915">
        <v>18.52</v>
      </c>
      <c r="Z915" s="11">
        <f t="shared" si="2426"/>
        <v>9.6000000000000014</v>
      </c>
      <c r="AA915" s="11">
        <f t="shared" si="2427"/>
        <v>0</v>
      </c>
      <c r="AB915" s="53">
        <f t="shared" si="2428"/>
        <v>0.19937778745644419</v>
      </c>
      <c r="AC915" s="61" t="s">
        <v>204</v>
      </c>
    </row>
    <row r="916" spans="1:46">
      <c r="A916" s="11">
        <v>916</v>
      </c>
      <c r="B916" s="69">
        <v>44599</v>
      </c>
      <c r="C916" s="70">
        <v>0.3125</v>
      </c>
      <c r="D916">
        <v>-1.5</v>
      </c>
      <c r="E916">
        <v>12.8</v>
      </c>
      <c r="F916">
        <v>0</v>
      </c>
      <c r="G916">
        <v>0.9</v>
      </c>
      <c r="H916">
        <v>2.1999999999999999E-2</v>
      </c>
      <c r="I916">
        <v>1.7</v>
      </c>
      <c r="J916" t="s">
        <v>151</v>
      </c>
      <c r="K916">
        <v>1.9</v>
      </c>
      <c r="L916" t="s">
        <v>151</v>
      </c>
      <c r="M916" s="70">
        <v>0.31089120370370371</v>
      </c>
      <c r="N916">
        <v>2.7</v>
      </c>
      <c r="O916" t="s">
        <v>151</v>
      </c>
      <c r="P916" s="70">
        <v>0.30895833333333333</v>
      </c>
      <c r="Q916">
        <v>0.3</v>
      </c>
      <c r="R916" t="s">
        <v>153</v>
      </c>
      <c r="S916">
        <v>0.8</v>
      </c>
      <c r="T916">
        <v>79.3</v>
      </c>
      <c r="U916">
        <v>86</v>
      </c>
      <c r="V916">
        <v>44259</v>
      </c>
      <c r="W916">
        <v>74</v>
      </c>
      <c r="X916">
        <v>0.51300000000000001</v>
      </c>
      <c r="Y916">
        <v>18.489999999999998</v>
      </c>
      <c r="Z916" s="11">
        <f t="shared" si="2426"/>
        <v>13.199999999999998</v>
      </c>
      <c r="AA916" s="11">
        <f t="shared" si="2427"/>
        <v>0</v>
      </c>
      <c r="AB916" s="53">
        <f t="shared" si="2428"/>
        <v>0.19937778745644419</v>
      </c>
      <c r="AC916" s="61" t="s">
        <v>204</v>
      </c>
    </row>
    <row r="917" spans="1:46">
      <c r="A917" s="11">
        <v>917</v>
      </c>
      <c r="B917" s="69">
        <v>44599</v>
      </c>
      <c r="C917" s="70">
        <v>0.31944444444444448</v>
      </c>
      <c r="D917">
        <v>-1.2</v>
      </c>
      <c r="E917">
        <v>13</v>
      </c>
      <c r="F917">
        <v>0</v>
      </c>
      <c r="G917">
        <v>1.1000000000000001</v>
      </c>
      <c r="H917">
        <v>0.03</v>
      </c>
      <c r="I917">
        <v>0.5</v>
      </c>
      <c r="J917" t="s">
        <v>157</v>
      </c>
      <c r="K917">
        <v>1.7</v>
      </c>
      <c r="L917" t="s">
        <v>151</v>
      </c>
      <c r="M917" s="70">
        <v>0.31251157407407409</v>
      </c>
      <c r="N917">
        <v>1.1000000000000001</v>
      </c>
      <c r="O917" t="s">
        <v>162</v>
      </c>
      <c r="P917" s="70">
        <v>0.31583333333333335</v>
      </c>
      <c r="Q917">
        <v>0</v>
      </c>
      <c r="R917" t="s">
        <v>162</v>
      </c>
      <c r="S917">
        <v>0.3</v>
      </c>
      <c r="T917">
        <v>77.400000000000006</v>
      </c>
      <c r="U917">
        <v>125</v>
      </c>
      <c r="V917">
        <v>64132</v>
      </c>
      <c r="W917">
        <v>107</v>
      </c>
      <c r="X917">
        <v>0.51200000000000001</v>
      </c>
      <c r="Y917">
        <v>18.54</v>
      </c>
      <c r="Z917" s="11">
        <f t="shared" si="2426"/>
        <v>18</v>
      </c>
      <c r="AA917" s="11">
        <f t="shared" si="2427"/>
        <v>0</v>
      </c>
      <c r="AB917" s="53">
        <f t="shared" si="2428"/>
        <v>0.1988876209299171</v>
      </c>
      <c r="AC917" s="61" t="s">
        <v>204</v>
      </c>
    </row>
    <row r="918" spans="1:46">
      <c r="A918" s="11">
        <v>918</v>
      </c>
      <c r="B918" s="69">
        <v>44599</v>
      </c>
      <c r="C918" s="70">
        <v>0.3263888888888889</v>
      </c>
      <c r="D918">
        <v>-0.8</v>
      </c>
      <c r="E918">
        <v>13.3</v>
      </c>
      <c r="F918">
        <v>0</v>
      </c>
      <c r="G918">
        <v>1.4</v>
      </c>
      <c r="H918">
        <v>5.1999999999999998E-2</v>
      </c>
      <c r="I918">
        <v>0.7</v>
      </c>
      <c r="J918" t="s">
        <v>150</v>
      </c>
      <c r="K918">
        <v>0.7</v>
      </c>
      <c r="L918" t="s">
        <v>150</v>
      </c>
      <c r="M918" s="70">
        <v>0.3263888888888889</v>
      </c>
      <c r="N918">
        <v>1.8</v>
      </c>
      <c r="O918" t="s">
        <v>150</v>
      </c>
      <c r="P918" s="70">
        <v>0.32396990740740739</v>
      </c>
      <c r="Q918">
        <v>0.3</v>
      </c>
      <c r="R918" t="s">
        <v>160</v>
      </c>
      <c r="S918">
        <v>0.4</v>
      </c>
      <c r="T918">
        <v>77.3</v>
      </c>
      <c r="U918">
        <v>183</v>
      </c>
      <c r="V918">
        <v>98465</v>
      </c>
      <c r="W918">
        <v>164</v>
      </c>
      <c r="X918">
        <v>0.51200000000000001</v>
      </c>
      <c r="Y918">
        <v>18.54</v>
      </c>
      <c r="Z918" s="11">
        <f t="shared" si="2426"/>
        <v>31.2</v>
      </c>
      <c r="AA918" s="11">
        <f t="shared" si="2427"/>
        <v>0</v>
      </c>
      <c r="AB918" s="53">
        <f t="shared" si="2428"/>
        <v>0.1988876209299171</v>
      </c>
      <c r="AC918" s="61" t="s">
        <v>204</v>
      </c>
    </row>
    <row r="919" spans="1:46">
      <c r="A919" s="11">
        <v>919</v>
      </c>
      <c r="B919" s="69">
        <v>44599</v>
      </c>
      <c r="C919" s="70">
        <v>0.33333333333333331</v>
      </c>
      <c r="D919">
        <v>-0.5</v>
      </c>
      <c r="E919">
        <v>13.5</v>
      </c>
      <c r="F919">
        <v>0</v>
      </c>
      <c r="G919">
        <v>1.7</v>
      </c>
      <c r="H919">
        <v>4.9000000000000002E-2</v>
      </c>
      <c r="I919">
        <v>0.8</v>
      </c>
      <c r="J919" t="s">
        <v>159</v>
      </c>
      <c r="K919">
        <v>0.8</v>
      </c>
      <c r="L919" t="s">
        <v>153</v>
      </c>
      <c r="M919" s="70">
        <v>0.32981481481481484</v>
      </c>
      <c r="N919">
        <v>1.5</v>
      </c>
      <c r="O919" t="s">
        <v>151</v>
      </c>
      <c r="P919" s="70">
        <v>0.32975694444444442</v>
      </c>
      <c r="Q919">
        <v>1</v>
      </c>
      <c r="R919" t="s">
        <v>156</v>
      </c>
      <c r="S919">
        <v>0.3</v>
      </c>
      <c r="T919">
        <v>77.400000000000006</v>
      </c>
      <c r="U919">
        <v>144</v>
      </c>
      <c r="V919">
        <v>103071</v>
      </c>
      <c r="W919">
        <v>172</v>
      </c>
      <c r="X919">
        <v>0.51400000000000001</v>
      </c>
      <c r="Y919">
        <v>18.55</v>
      </c>
      <c r="Z919" s="11">
        <f t="shared" si="2426"/>
        <v>29.4</v>
      </c>
      <c r="AA919" s="11">
        <f t="shared" si="2427"/>
        <v>0</v>
      </c>
      <c r="AB919" s="53">
        <f t="shared" si="2428"/>
        <v>0.19986888512670489</v>
      </c>
      <c r="AC919" s="61" t="s">
        <v>204</v>
      </c>
      <c r="AE919" s="11">
        <f t="shared" ref="AE919" si="2461">SUM(F919:F924)</f>
        <v>0</v>
      </c>
      <c r="AF919" s="11">
        <f t="shared" ref="AF919" si="2462">AVERAGE(AB919:AB924)</f>
        <v>0.19986888512670489</v>
      </c>
      <c r="AG919" s="11">
        <f t="shared" ref="AG919" si="2463">AVERAGE(G919:G924)</f>
        <v>4.0999999999999996</v>
      </c>
      <c r="AH919" s="11" t="e">
        <f t="shared" ref="AH919" si="2464">AVERAGE(AC919:AC924)</f>
        <v>#DIV/0!</v>
      </c>
      <c r="AI919" s="11">
        <f t="shared" ref="AI919" si="2465">AVERAGE(T919:T924)</f>
        <v>66.86666666666666</v>
      </c>
      <c r="AJ919" s="11">
        <f t="shared" ref="AJ919" si="2466">SUMIF(H919:H924,"&gt;0",H919:H924)</f>
        <v>0.53199999999999992</v>
      </c>
      <c r="AK919" s="17">
        <f t="shared" ref="AK919" si="2467">SUM(AA919:AA924)/60</f>
        <v>0</v>
      </c>
      <c r="AL919" s="17">
        <f t="shared" ref="AL919" si="2468">SUM(V919:V924)</f>
        <v>1103226</v>
      </c>
      <c r="AM919" s="17">
        <f t="shared" ref="AM919" si="2469">AVERAGE(W919:W924)</f>
        <v>306.5</v>
      </c>
      <c r="AN919" s="11">
        <f t="shared" ref="AN919" si="2470">AVERAGE(I919:I924)</f>
        <v>1.4000000000000001</v>
      </c>
      <c r="AO919" s="11">
        <f t="shared" ref="AO919" si="2471">MAX(K919:K924)</f>
        <v>1.9</v>
      </c>
      <c r="AP919" s="13" t="str">
        <f t="shared" ref="AP919" ca="1" si="2472">INDIRECT(ADDRESS(MATCH(AO919,K919:K924,0)+A919-1,12))</f>
        <v>SSE</v>
      </c>
      <c r="AQ919" s="13">
        <f t="shared" ref="AQ919" ca="1" si="2473">INDIRECT(ADDRESS(MATCH(AO919,K919:K924,0)+A919-1,13))</f>
        <v>0.36704861111111109</v>
      </c>
      <c r="AR919" s="11">
        <f t="shared" ref="AR919" si="2474">MAX(N919:N924)</f>
        <v>2.9</v>
      </c>
      <c r="AS919" s="13" t="str">
        <f t="shared" ref="AS919" ca="1" si="2475">INDIRECT(ADDRESS(MATCH(AR919,N919:N924,0)+A919-1,15))</f>
        <v>SSE</v>
      </c>
      <c r="AT919" s="13">
        <f t="shared" ref="AT919" ca="1" si="2476">INDIRECT(ADDRESS(MATCH(AR919,N919:N924,0)+A919-1,16))</f>
        <v>0.36530092592592589</v>
      </c>
    </row>
    <row r="920" spans="1:46">
      <c r="A920" s="11">
        <v>920</v>
      </c>
      <c r="B920" s="69">
        <v>44599</v>
      </c>
      <c r="C920" s="70">
        <v>0.34027777777777773</v>
      </c>
      <c r="D920">
        <v>-0.1</v>
      </c>
      <c r="E920">
        <v>13.6</v>
      </c>
      <c r="F920">
        <v>0</v>
      </c>
      <c r="G920">
        <v>2.2000000000000002</v>
      </c>
      <c r="H920">
        <v>4.2999999999999997E-2</v>
      </c>
      <c r="I920">
        <v>1.2</v>
      </c>
      <c r="J920" t="s">
        <v>151</v>
      </c>
      <c r="K920">
        <v>1.2</v>
      </c>
      <c r="L920" t="s">
        <v>151</v>
      </c>
      <c r="M920" s="70">
        <v>0.34027777777777773</v>
      </c>
      <c r="N920">
        <v>2.1</v>
      </c>
      <c r="O920" t="s">
        <v>150</v>
      </c>
      <c r="P920" s="70">
        <v>0.33892361111111113</v>
      </c>
      <c r="Q920">
        <v>1.4</v>
      </c>
      <c r="R920" t="s">
        <v>150</v>
      </c>
      <c r="S920">
        <v>0.3</v>
      </c>
      <c r="T920">
        <v>76.099999999999994</v>
      </c>
      <c r="U920">
        <v>193</v>
      </c>
      <c r="V920">
        <v>100578</v>
      </c>
      <c r="W920">
        <v>168</v>
      </c>
      <c r="X920">
        <v>0.51400000000000001</v>
      </c>
      <c r="Y920">
        <v>18.559999999999999</v>
      </c>
      <c r="Z920" s="11">
        <f t="shared" si="2426"/>
        <v>25.799999999999997</v>
      </c>
      <c r="AA920" s="11">
        <f t="shared" si="2427"/>
        <v>0</v>
      </c>
      <c r="AB920" s="53">
        <f t="shared" si="2428"/>
        <v>0.19986888512670489</v>
      </c>
      <c r="AC920" s="61" t="s">
        <v>204</v>
      </c>
    </row>
    <row r="921" spans="1:46">
      <c r="A921" s="11">
        <v>921</v>
      </c>
      <c r="B921" s="69">
        <v>44599</v>
      </c>
      <c r="C921" s="70">
        <v>0.34722222222222227</v>
      </c>
      <c r="D921">
        <v>0.4</v>
      </c>
      <c r="E921">
        <v>14.6</v>
      </c>
      <c r="F921">
        <v>0</v>
      </c>
      <c r="G921">
        <v>3.3</v>
      </c>
      <c r="H921">
        <v>7.8E-2</v>
      </c>
      <c r="I921">
        <v>1.4</v>
      </c>
      <c r="J921" t="s">
        <v>150</v>
      </c>
      <c r="K921">
        <v>1.4</v>
      </c>
      <c r="L921" t="s">
        <v>150</v>
      </c>
      <c r="M921" s="70">
        <v>0.34670138888888885</v>
      </c>
      <c r="N921">
        <v>2.2999999999999998</v>
      </c>
      <c r="O921" t="s">
        <v>151</v>
      </c>
      <c r="P921" s="70">
        <v>0.34497685185185184</v>
      </c>
      <c r="Q921">
        <v>1.4</v>
      </c>
      <c r="R921" t="s">
        <v>151</v>
      </c>
      <c r="S921">
        <v>0.3</v>
      </c>
      <c r="T921">
        <v>72.099999999999994</v>
      </c>
      <c r="U921">
        <v>473</v>
      </c>
      <c r="V921">
        <v>164156</v>
      </c>
      <c r="W921">
        <v>274</v>
      </c>
      <c r="X921">
        <v>0.51400000000000001</v>
      </c>
      <c r="Y921">
        <v>18.690000000000001</v>
      </c>
      <c r="Z921" s="11">
        <f t="shared" si="2426"/>
        <v>46.800000000000004</v>
      </c>
      <c r="AA921" s="11">
        <f t="shared" si="2427"/>
        <v>0</v>
      </c>
      <c r="AB921" s="53">
        <f t="shared" si="2428"/>
        <v>0.19986888512670489</v>
      </c>
      <c r="AC921" s="61" t="s">
        <v>204</v>
      </c>
    </row>
    <row r="922" spans="1:46">
      <c r="A922" s="11">
        <v>922</v>
      </c>
      <c r="B922" s="69">
        <v>44599</v>
      </c>
      <c r="C922" s="70">
        <v>0.35416666666666669</v>
      </c>
      <c r="D922">
        <v>1.1000000000000001</v>
      </c>
      <c r="E922">
        <v>14.8</v>
      </c>
      <c r="F922">
        <v>0</v>
      </c>
      <c r="G922">
        <v>5.2</v>
      </c>
      <c r="H922">
        <v>0.14199999999999999</v>
      </c>
      <c r="I922">
        <v>1.5</v>
      </c>
      <c r="J922" t="s">
        <v>151</v>
      </c>
      <c r="K922">
        <v>1.5</v>
      </c>
      <c r="L922" t="s">
        <v>151</v>
      </c>
      <c r="M922" s="70">
        <v>0.35388888888888892</v>
      </c>
      <c r="N922">
        <v>2.5</v>
      </c>
      <c r="O922" t="s">
        <v>159</v>
      </c>
      <c r="P922" s="70">
        <v>0.35188657407407403</v>
      </c>
      <c r="Q922">
        <v>1.4</v>
      </c>
      <c r="R922" t="s">
        <v>159</v>
      </c>
      <c r="S922">
        <v>0.5</v>
      </c>
      <c r="T922">
        <v>62.8</v>
      </c>
      <c r="U922">
        <v>423</v>
      </c>
      <c r="V922">
        <v>270159</v>
      </c>
      <c r="W922">
        <v>450</v>
      </c>
      <c r="X922">
        <v>0.51400000000000001</v>
      </c>
      <c r="Y922">
        <v>18.57</v>
      </c>
      <c r="Z922" s="11">
        <f t="shared" si="2426"/>
        <v>85.2</v>
      </c>
      <c r="AA922" s="11">
        <f t="shared" si="2427"/>
        <v>0</v>
      </c>
      <c r="AB922" s="53">
        <f t="shared" si="2428"/>
        <v>0.19986888512670489</v>
      </c>
      <c r="AC922" s="61" t="s">
        <v>204</v>
      </c>
    </row>
    <row r="923" spans="1:46">
      <c r="A923" s="11">
        <v>923</v>
      </c>
      <c r="B923" s="69">
        <v>44599</v>
      </c>
      <c r="C923" s="70">
        <v>0.3611111111111111</v>
      </c>
      <c r="D923">
        <v>2.1</v>
      </c>
      <c r="E923">
        <v>14.9</v>
      </c>
      <c r="F923">
        <v>0</v>
      </c>
      <c r="G923">
        <v>6</v>
      </c>
      <c r="H923">
        <v>0.106</v>
      </c>
      <c r="I923">
        <v>1.6</v>
      </c>
      <c r="J923" t="s">
        <v>151</v>
      </c>
      <c r="K923">
        <v>1.6</v>
      </c>
      <c r="L923" t="s">
        <v>151</v>
      </c>
      <c r="M923" s="70">
        <v>0.35787037037037034</v>
      </c>
      <c r="N923">
        <v>2.5</v>
      </c>
      <c r="O923" t="s">
        <v>151</v>
      </c>
      <c r="P923" s="70">
        <v>0.35986111111111113</v>
      </c>
      <c r="Q923">
        <v>1.7</v>
      </c>
      <c r="R923" t="s">
        <v>151</v>
      </c>
      <c r="S923">
        <v>0.4</v>
      </c>
      <c r="T923">
        <v>57.3</v>
      </c>
      <c r="U923">
        <v>307</v>
      </c>
      <c r="V923">
        <v>224580</v>
      </c>
      <c r="W923">
        <v>374</v>
      </c>
      <c r="X923">
        <v>0.51400000000000001</v>
      </c>
      <c r="Y923">
        <v>18.579999999999998</v>
      </c>
      <c r="Z923" s="11">
        <f t="shared" si="2426"/>
        <v>63.6</v>
      </c>
      <c r="AA923" s="11">
        <f t="shared" si="2427"/>
        <v>0</v>
      </c>
      <c r="AB923" s="53">
        <f t="shared" si="2428"/>
        <v>0.19986888512670489</v>
      </c>
      <c r="AC923" s="61" t="s">
        <v>204</v>
      </c>
    </row>
    <row r="924" spans="1:46">
      <c r="A924" s="11">
        <v>924</v>
      </c>
      <c r="B924" s="69">
        <v>44599</v>
      </c>
      <c r="C924" s="70">
        <v>0.36805555555555558</v>
      </c>
      <c r="D924">
        <v>3.1</v>
      </c>
      <c r="E924">
        <v>14.8</v>
      </c>
      <c r="F924">
        <v>0</v>
      </c>
      <c r="G924">
        <v>6.2</v>
      </c>
      <c r="H924">
        <v>0.114</v>
      </c>
      <c r="I924">
        <v>1.9</v>
      </c>
      <c r="J924" t="s">
        <v>159</v>
      </c>
      <c r="K924">
        <v>1.9</v>
      </c>
      <c r="L924" t="s">
        <v>159</v>
      </c>
      <c r="M924" s="70">
        <v>0.36704861111111109</v>
      </c>
      <c r="N924">
        <v>2.9</v>
      </c>
      <c r="O924" t="s">
        <v>159</v>
      </c>
      <c r="P924" s="70">
        <v>0.36530092592592589</v>
      </c>
      <c r="Q924">
        <v>2</v>
      </c>
      <c r="R924" t="s">
        <v>153</v>
      </c>
      <c r="S924">
        <v>0.4</v>
      </c>
      <c r="T924">
        <v>55.5</v>
      </c>
      <c r="U924">
        <v>444</v>
      </c>
      <c r="V924">
        <v>240682</v>
      </c>
      <c r="W924">
        <v>401</v>
      </c>
      <c r="X924">
        <v>0.51400000000000001</v>
      </c>
      <c r="Y924">
        <v>18.579999999999998</v>
      </c>
      <c r="Z924" s="11">
        <f t="shared" si="2426"/>
        <v>68.400000000000006</v>
      </c>
      <c r="AA924" s="11">
        <f t="shared" si="2427"/>
        <v>0</v>
      </c>
      <c r="AB924" s="53">
        <f t="shared" si="2428"/>
        <v>0.19986888512670489</v>
      </c>
      <c r="AC924" s="61" t="s">
        <v>204</v>
      </c>
    </row>
    <row r="925" spans="1:46">
      <c r="A925" s="11">
        <v>925</v>
      </c>
      <c r="B925" s="69">
        <v>44599</v>
      </c>
      <c r="C925" s="70">
        <v>0.375</v>
      </c>
      <c r="D925">
        <v>4</v>
      </c>
      <c r="E925">
        <v>14.8</v>
      </c>
      <c r="F925">
        <v>0</v>
      </c>
      <c r="G925">
        <v>6.6</v>
      </c>
      <c r="H925">
        <v>0.16500000000000001</v>
      </c>
      <c r="I925">
        <v>2.4</v>
      </c>
      <c r="J925" t="s">
        <v>159</v>
      </c>
      <c r="K925">
        <v>2.4</v>
      </c>
      <c r="L925" t="s">
        <v>159</v>
      </c>
      <c r="M925" s="70">
        <v>0.375</v>
      </c>
      <c r="N925">
        <v>3.3</v>
      </c>
      <c r="O925" t="s">
        <v>159</v>
      </c>
      <c r="P925" s="70">
        <v>0.37239583333333331</v>
      </c>
      <c r="Q925">
        <v>2.2000000000000002</v>
      </c>
      <c r="R925" t="s">
        <v>151</v>
      </c>
      <c r="S925">
        <v>0.4</v>
      </c>
      <c r="T925">
        <v>54.9</v>
      </c>
      <c r="U925">
        <v>771</v>
      </c>
      <c r="V925">
        <v>329524</v>
      </c>
      <c r="W925">
        <v>549</v>
      </c>
      <c r="X925">
        <v>0.51300000000000001</v>
      </c>
      <c r="Y925">
        <v>18.55</v>
      </c>
      <c r="Z925" s="11">
        <f t="shared" si="2426"/>
        <v>99</v>
      </c>
      <c r="AA925" s="11">
        <f t="shared" si="2427"/>
        <v>0</v>
      </c>
      <c r="AB925" s="53">
        <f t="shared" si="2428"/>
        <v>0.19937778745644419</v>
      </c>
      <c r="AC925" s="61" t="s">
        <v>204</v>
      </c>
      <c r="AE925" s="11">
        <f t="shared" ref="AE925" si="2477">SUM(F925:F930)</f>
        <v>0</v>
      </c>
      <c r="AF925" s="11">
        <f t="shared" ref="AF925" si="2478">AVERAGE(AB925:AB930)</f>
        <v>0.19937778745644419</v>
      </c>
      <c r="AG925" s="11">
        <f t="shared" ref="AG925" si="2479">AVERAGE(G925:G930)</f>
        <v>7.3166666666666664</v>
      </c>
      <c r="AH925" s="11" t="e">
        <f t="shared" ref="AH925" si="2480">AVERAGE(AC925:AC930)</f>
        <v>#DIV/0!</v>
      </c>
      <c r="AI925" s="11">
        <f t="shared" ref="AI925" si="2481">AVERAGE(T925:T930)</f>
        <v>49.583333333333336</v>
      </c>
      <c r="AJ925" s="11">
        <f t="shared" ref="AJ925" si="2482">SUMIF(H925:H930,"&gt;0",H925:H930)</f>
        <v>1.0130000000000001</v>
      </c>
      <c r="AK925" s="17">
        <f t="shared" ref="AK925" si="2483">SUM(AA925:AA930)/60</f>
        <v>0.16666666666666666</v>
      </c>
      <c r="AL925" s="17">
        <f t="shared" ref="AL925" si="2484">SUM(V925:V930)</f>
        <v>2059608</v>
      </c>
      <c r="AM925" s="17">
        <f t="shared" ref="AM925" si="2485">AVERAGE(W925:W930)</f>
        <v>572</v>
      </c>
      <c r="AN925" s="11">
        <f t="shared" ref="AN925" si="2486">AVERAGE(I925:I930)</f>
        <v>2.35</v>
      </c>
      <c r="AO925" s="11">
        <f t="shared" ref="AO925" si="2487">MAX(K925:K930)</f>
        <v>2.7</v>
      </c>
      <c r="AP925" s="13" t="str">
        <f t="shared" ref="AP925" ca="1" si="2488">INDIRECT(ADDRESS(MATCH(AO925,K925:K930,0)+A925-1,12))</f>
        <v>S</v>
      </c>
      <c r="AQ925" s="13">
        <f t="shared" ref="AQ925" ca="1" si="2489">INDIRECT(ADDRESS(MATCH(AO925,K925:K930,0)+A925-1,13))</f>
        <v>0.4024537037037037</v>
      </c>
      <c r="AR925" s="11">
        <f t="shared" ref="AR925" si="2490">MAX(N925:N930)</f>
        <v>4.8</v>
      </c>
      <c r="AS925" s="13" t="str">
        <f t="shared" ref="AS925" ca="1" si="2491">INDIRECT(ADDRESS(MATCH(AR925,N925:N930,0)+A925-1,15))</f>
        <v>SSW</v>
      </c>
      <c r="AT925" s="13">
        <f t="shared" ref="AT925" ca="1" si="2492">INDIRECT(ADDRESS(MATCH(AR925,N925:N930,0)+A925-1,16))</f>
        <v>0.40553240740740742</v>
      </c>
    </row>
    <row r="926" spans="1:46">
      <c r="A926" s="11">
        <v>926</v>
      </c>
      <c r="B926" s="69">
        <v>44599</v>
      </c>
      <c r="C926" s="70">
        <v>0.38194444444444442</v>
      </c>
      <c r="D926">
        <v>4.9000000000000004</v>
      </c>
      <c r="E926">
        <v>14.8</v>
      </c>
      <c r="F926">
        <v>0</v>
      </c>
      <c r="G926">
        <v>6.8</v>
      </c>
      <c r="H926">
        <v>0.128</v>
      </c>
      <c r="I926">
        <v>2.4</v>
      </c>
      <c r="J926" t="s">
        <v>159</v>
      </c>
      <c r="K926">
        <v>2.5</v>
      </c>
      <c r="L926" t="s">
        <v>159</v>
      </c>
      <c r="M926" s="70">
        <v>0.37765046296296295</v>
      </c>
      <c r="N926">
        <v>4</v>
      </c>
      <c r="O926" t="s">
        <v>150</v>
      </c>
      <c r="P926" s="70">
        <v>0.38045138888888891</v>
      </c>
      <c r="Q926">
        <v>1.3</v>
      </c>
      <c r="R926" t="s">
        <v>150</v>
      </c>
      <c r="S926">
        <v>0.6</v>
      </c>
      <c r="T926">
        <v>52.3</v>
      </c>
      <c r="U926">
        <v>398</v>
      </c>
      <c r="V926">
        <v>271317</v>
      </c>
      <c r="W926">
        <v>452</v>
      </c>
      <c r="X926">
        <v>0.51300000000000001</v>
      </c>
      <c r="Y926">
        <v>18.54</v>
      </c>
      <c r="Z926" s="11">
        <f t="shared" si="2426"/>
        <v>76.800000000000011</v>
      </c>
      <c r="AA926" s="11">
        <f t="shared" si="2427"/>
        <v>0</v>
      </c>
      <c r="AB926" s="53">
        <f t="shared" si="2428"/>
        <v>0.19937778745644419</v>
      </c>
      <c r="AC926" s="61" t="s">
        <v>204</v>
      </c>
    </row>
    <row r="927" spans="1:46">
      <c r="A927" s="11">
        <v>927</v>
      </c>
      <c r="B927" s="69">
        <v>44599</v>
      </c>
      <c r="C927" s="70">
        <v>0.3888888888888889</v>
      </c>
      <c r="D927">
        <v>5.7</v>
      </c>
      <c r="E927">
        <v>14.8</v>
      </c>
      <c r="F927">
        <v>0</v>
      </c>
      <c r="G927">
        <v>6.8</v>
      </c>
      <c r="H927">
        <v>0.13600000000000001</v>
      </c>
      <c r="I927">
        <v>2</v>
      </c>
      <c r="J927" t="s">
        <v>159</v>
      </c>
      <c r="K927">
        <v>2.4</v>
      </c>
      <c r="L927" t="s">
        <v>159</v>
      </c>
      <c r="M927" s="70">
        <v>0.38269675925925922</v>
      </c>
      <c r="N927">
        <v>4.2</v>
      </c>
      <c r="O927" t="s">
        <v>159</v>
      </c>
      <c r="P927" s="70">
        <v>0.38839120370370367</v>
      </c>
      <c r="Q927">
        <v>2.5</v>
      </c>
      <c r="R927" t="s">
        <v>159</v>
      </c>
      <c r="S927">
        <v>0.6</v>
      </c>
      <c r="T927">
        <v>51.6</v>
      </c>
      <c r="U927">
        <v>464</v>
      </c>
      <c r="V927">
        <v>281438</v>
      </c>
      <c r="W927">
        <v>469</v>
      </c>
      <c r="X927">
        <v>0.51300000000000001</v>
      </c>
      <c r="Y927">
        <v>18.579999999999998</v>
      </c>
      <c r="Z927" s="11">
        <f t="shared" si="2426"/>
        <v>81.600000000000009</v>
      </c>
      <c r="AA927" s="11">
        <f t="shared" si="2427"/>
        <v>0</v>
      </c>
      <c r="AB927" s="53">
        <f t="shared" si="2428"/>
        <v>0.19937778745644419</v>
      </c>
      <c r="AC927" s="61" t="s">
        <v>204</v>
      </c>
    </row>
    <row r="928" spans="1:46">
      <c r="A928" s="11">
        <v>928</v>
      </c>
      <c r="B928" s="69">
        <v>44599</v>
      </c>
      <c r="C928" s="70">
        <v>0.39583333333333331</v>
      </c>
      <c r="D928">
        <v>6.3</v>
      </c>
      <c r="E928">
        <v>14.7</v>
      </c>
      <c r="F928">
        <v>0</v>
      </c>
      <c r="G928">
        <v>7.2</v>
      </c>
      <c r="H928">
        <v>0.16700000000000001</v>
      </c>
      <c r="I928">
        <v>2.1</v>
      </c>
      <c r="J928" t="s">
        <v>159</v>
      </c>
      <c r="K928">
        <v>2.2000000000000002</v>
      </c>
      <c r="L928" t="s">
        <v>151</v>
      </c>
      <c r="M928" s="70">
        <v>0.39450231481481479</v>
      </c>
      <c r="N928">
        <v>3.6</v>
      </c>
      <c r="O928" t="s">
        <v>153</v>
      </c>
      <c r="P928" s="70">
        <v>0.39559027777777778</v>
      </c>
      <c r="Q928">
        <v>2.5</v>
      </c>
      <c r="R928" t="s">
        <v>153</v>
      </c>
      <c r="S928">
        <v>0.5</v>
      </c>
      <c r="T928">
        <v>50.2</v>
      </c>
      <c r="U928">
        <v>564</v>
      </c>
      <c r="V928">
        <v>338559</v>
      </c>
      <c r="W928">
        <v>564</v>
      </c>
      <c r="X928">
        <v>0.51300000000000001</v>
      </c>
      <c r="Y928">
        <v>18.579999999999998</v>
      </c>
      <c r="Z928" s="11">
        <f t="shared" si="2426"/>
        <v>100.20000000000002</v>
      </c>
      <c r="AA928" s="11">
        <f t="shared" si="2427"/>
        <v>0</v>
      </c>
      <c r="AB928" s="53">
        <f t="shared" si="2428"/>
        <v>0.19937778745644419</v>
      </c>
      <c r="AC928" s="61" t="s">
        <v>204</v>
      </c>
    </row>
    <row r="929" spans="1:46">
      <c r="A929" s="11">
        <v>929</v>
      </c>
      <c r="B929" s="69">
        <v>44599</v>
      </c>
      <c r="C929" s="70">
        <v>0.40277777777777773</v>
      </c>
      <c r="D929">
        <v>6.8</v>
      </c>
      <c r="E929">
        <v>14.7</v>
      </c>
      <c r="F929">
        <v>0</v>
      </c>
      <c r="G929">
        <v>8</v>
      </c>
      <c r="H929">
        <v>0.23599999999999999</v>
      </c>
      <c r="I929">
        <v>2.7</v>
      </c>
      <c r="J929" t="s">
        <v>153</v>
      </c>
      <c r="K929">
        <v>2.7</v>
      </c>
      <c r="L929" t="s">
        <v>153</v>
      </c>
      <c r="M929" s="70">
        <v>0.4024537037037037</v>
      </c>
      <c r="N929">
        <v>4.0999999999999996</v>
      </c>
      <c r="O929" t="s">
        <v>153</v>
      </c>
      <c r="P929" s="70">
        <v>0.39811342592592597</v>
      </c>
      <c r="Q929">
        <v>2.5</v>
      </c>
      <c r="R929" t="s">
        <v>156</v>
      </c>
      <c r="S929">
        <v>0.6</v>
      </c>
      <c r="T929">
        <v>46.5</v>
      </c>
      <c r="U929">
        <v>1064</v>
      </c>
      <c r="V929">
        <v>460505</v>
      </c>
      <c r="W929">
        <v>768</v>
      </c>
      <c r="X929">
        <v>0.51300000000000001</v>
      </c>
      <c r="Y929">
        <v>18.57</v>
      </c>
      <c r="Z929" s="11">
        <f t="shared" si="2426"/>
        <v>141.6</v>
      </c>
      <c r="AA929" s="11">
        <f t="shared" si="2427"/>
        <v>10</v>
      </c>
      <c r="AB929" s="53">
        <f t="shared" si="2428"/>
        <v>0.19937778745644419</v>
      </c>
      <c r="AC929" s="61" t="s">
        <v>204</v>
      </c>
    </row>
    <row r="930" spans="1:46">
      <c r="A930" s="11">
        <v>930</v>
      </c>
      <c r="B930" s="69">
        <v>44599</v>
      </c>
      <c r="C930" s="70">
        <v>0.40972222222222227</v>
      </c>
      <c r="D930">
        <v>7.5</v>
      </c>
      <c r="E930">
        <v>14.7</v>
      </c>
      <c r="F930">
        <v>0</v>
      </c>
      <c r="G930">
        <v>8.5</v>
      </c>
      <c r="H930">
        <v>0.18099999999999999</v>
      </c>
      <c r="I930">
        <v>2.5</v>
      </c>
      <c r="J930" t="s">
        <v>156</v>
      </c>
      <c r="K930">
        <v>2.7</v>
      </c>
      <c r="L930" t="s">
        <v>153</v>
      </c>
      <c r="M930" s="70">
        <v>0.40280092592592592</v>
      </c>
      <c r="N930">
        <v>4.8</v>
      </c>
      <c r="O930" t="s">
        <v>156</v>
      </c>
      <c r="P930" s="70">
        <v>0.40553240740740742</v>
      </c>
      <c r="Q930">
        <v>2.1</v>
      </c>
      <c r="R930" t="s">
        <v>153</v>
      </c>
      <c r="S930">
        <v>0.9</v>
      </c>
      <c r="T930">
        <v>42</v>
      </c>
      <c r="U930">
        <v>507</v>
      </c>
      <c r="V930">
        <v>378265</v>
      </c>
      <c r="W930">
        <v>630</v>
      </c>
      <c r="X930">
        <v>0.51300000000000001</v>
      </c>
      <c r="Y930">
        <v>18.57</v>
      </c>
      <c r="Z930" s="11">
        <f t="shared" si="2426"/>
        <v>108.60000000000001</v>
      </c>
      <c r="AA930" s="11">
        <f t="shared" si="2427"/>
        <v>0</v>
      </c>
      <c r="AB930" s="53">
        <f t="shared" si="2428"/>
        <v>0.19937778745644419</v>
      </c>
      <c r="AC930" s="61" t="s">
        <v>204</v>
      </c>
    </row>
    <row r="931" spans="1:46">
      <c r="A931" s="11">
        <v>931</v>
      </c>
      <c r="B931" s="69">
        <v>44599</v>
      </c>
      <c r="C931" s="70">
        <v>0.41666666666666669</v>
      </c>
      <c r="D931">
        <v>8.1</v>
      </c>
      <c r="E931">
        <v>14.7</v>
      </c>
      <c r="F931">
        <v>0</v>
      </c>
      <c r="G931">
        <v>8.4</v>
      </c>
      <c r="H931">
        <v>0.16800000000000001</v>
      </c>
      <c r="I931">
        <v>2.2000000000000002</v>
      </c>
      <c r="J931" t="s">
        <v>156</v>
      </c>
      <c r="K931">
        <v>2.8</v>
      </c>
      <c r="L931" t="s">
        <v>156</v>
      </c>
      <c r="M931" s="70">
        <v>0.41203703703703703</v>
      </c>
      <c r="N931">
        <v>4.0999999999999996</v>
      </c>
      <c r="O931" t="s">
        <v>156</v>
      </c>
      <c r="P931" s="70">
        <v>0.41030092592592587</v>
      </c>
      <c r="Q931">
        <v>2.2999999999999998</v>
      </c>
      <c r="R931" t="s">
        <v>160</v>
      </c>
      <c r="S931">
        <v>0.7</v>
      </c>
      <c r="T931">
        <v>42.3</v>
      </c>
      <c r="U931">
        <v>562</v>
      </c>
      <c r="V931">
        <v>353314</v>
      </c>
      <c r="W931">
        <v>589</v>
      </c>
      <c r="X931">
        <v>0.51300000000000001</v>
      </c>
      <c r="Y931">
        <v>18.559999999999999</v>
      </c>
      <c r="Z931" s="11">
        <f t="shared" si="2426"/>
        <v>100.8</v>
      </c>
      <c r="AA931" s="11">
        <f t="shared" si="2427"/>
        <v>0</v>
      </c>
      <c r="AB931" s="53">
        <f t="shared" si="2428"/>
        <v>0.19937778745644419</v>
      </c>
      <c r="AC931" s="61" t="s">
        <v>204</v>
      </c>
      <c r="AE931" s="11">
        <f t="shared" ref="AE931" si="2493">SUM(F931:F936)</f>
        <v>0</v>
      </c>
      <c r="AF931" s="11">
        <f t="shared" ref="AF931" si="2494">AVERAGE(AB931:AB936)</f>
        <v>0.19937778745644419</v>
      </c>
      <c r="AG931" s="11">
        <f t="shared" ref="AG931" si="2495">AVERAGE(G931:G936)</f>
        <v>10.366666666666667</v>
      </c>
      <c r="AH931" s="11" t="e">
        <f t="shared" ref="AH931" si="2496">AVERAGE(AC931:AC936)</f>
        <v>#DIV/0!</v>
      </c>
      <c r="AI931" s="11">
        <f t="shared" ref="AI931" si="2497">AVERAGE(T931:T936)</f>
        <v>37.833333333333336</v>
      </c>
      <c r="AJ931" s="11">
        <f t="shared" ref="AJ931" si="2498">SUMIF(H931:H936,"&gt;0",H931:H936)</f>
        <v>1.827</v>
      </c>
      <c r="AK931" s="17">
        <f t="shared" ref="AK931" si="2499">SUM(AA931:AA936)/60</f>
        <v>0.83333333333333337</v>
      </c>
      <c r="AL931" s="17">
        <f t="shared" ref="AL931" si="2500">SUM(V931:V936)</f>
        <v>3679622</v>
      </c>
      <c r="AM931" s="17">
        <f t="shared" ref="AM931" si="2501">AVERAGE(W931:W936)</f>
        <v>1022.3333333333334</v>
      </c>
      <c r="AN931" s="11">
        <f t="shared" ref="AN931" si="2502">AVERAGE(I931:I936)</f>
        <v>2.1166666666666667</v>
      </c>
      <c r="AO931" s="11">
        <f t="shared" ref="AO931" si="2503">MAX(K931:K936)</f>
        <v>2.8</v>
      </c>
      <c r="AP931" s="13" t="str">
        <f t="shared" ref="AP931" ca="1" si="2504">INDIRECT(ADDRESS(MATCH(AO931,K931:K936,0)+A931-1,12))</f>
        <v>SSW</v>
      </c>
      <c r="AQ931" s="13">
        <f t="shared" ref="AQ931" ca="1" si="2505">INDIRECT(ADDRESS(MATCH(AO931,K931:K936,0)+A931-1,13))</f>
        <v>0.41203703703703703</v>
      </c>
      <c r="AR931" s="11">
        <f t="shared" ref="AR931" si="2506">MAX(N931:N936)</f>
        <v>4.2</v>
      </c>
      <c r="AS931" s="13" t="str">
        <f t="shared" ref="AS931" ca="1" si="2507">INDIRECT(ADDRESS(MATCH(AR931,N931:N936,0)+A931-1,15))</f>
        <v>W</v>
      </c>
      <c r="AT931" s="13">
        <f t="shared" ref="AT931" ca="1" si="2508">INDIRECT(ADDRESS(MATCH(AR931,N931:N936,0)+A931-1,16))</f>
        <v>0.44391203703703702</v>
      </c>
    </row>
    <row r="932" spans="1:46">
      <c r="A932" s="11">
        <v>932</v>
      </c>
      <c r="B932" s="69">
        <v>44599</v>
      </c>
      <c r="C932" s="70">
        <v>0.4236111111111111</v>
      </c>
      <c r="D932">
        <v>8.5</v>
      </c>
      <c r="E932">
        <v>14.6</v>
      </c>
      <c r="F932">
        <v>0</v>
      </c>
      <c r="G932">
        <v>9.1</v>
      </c>
      <c r="H932">
        <v>0.25600000000000001</v>
      </c>
      <c r="I932">
        <v>1.9</v>
      </c>
      <c r="J932" t="s">
        <v>161</v>
      </c>
      <c r="K932">
        <v>2.2000000000000002</v>
      </c>
      <c r="L932" t="s">
        <v>156</v>
      </c>
      <c r="M932" s="70">
        <v>0.41670138888888886</v>
      </c>
      <c r="N932">
        <v>3.5</v>
      </c>
      <c r="O932" t="s">
        <v>160</v>
      </c>
      <c r="P932" s="70">
        <v>0.41962962962962963</v>
      </c>
      <c r="Q932">
        <v>2.2000000000000002</v>
      </c>
      <c r="R932" t="s">
        <v>160</v>
      </c>
      <c r="S932">
        <v>0.6</v>
      </c>
      <c r="T932">
        <v>42</v>
      </c>
      <c r="U932">
        <v>1189</v>
      </c>
      <c r="V932">
        <v>515715</v>
      </c>
      <c r="W932">
        <v>860</v>
      </c>
      <c r="X932">
        <v>0.51300000000000001</v>
      </c>
      <c r="Y932">
        <v>18.59</v>
      </c>
      <c r="Z932" s="11">
        <f t="shared" si="2426"/>
        <v>153.60000000000002</v>
      </c>
      <c r="AA932" s="11">
        <f t="shared" si="2427"/>
        <v>10</v>
      </c>
      <c r="AB932" s="53">
        <f t="shared" si="2428"/>
        <v>0.19937778745644419</v>
      </c>
      <c r="AC932" s="61" t="s">
        <v>204</v>
      </c>
    </row>
    <row r="933" spans="1:46">
      <c r="A933" s="11">
        <v>933</v>
      </c>
      <c r="B933" s="69">
        <v>44599</v>
      </c>
      <c r="C933" s="70">
        <v>0.43055555555555558</v>
      </c>
      <c r="D933">
        <v>9</v>
      </c>
      <c r="E933">
        <v>14.6</v>
      </c>
      <c r="F933">
        <v>0</v>
      </c>
      <c r="G933">
        <v>10</v>
      </c>
      <c r="H933">
        <v>0.34</v>
      </c>
      <c r="I933">
        <v>2.4</v>
      </c>
      <c r="J933" t="s">
        <v>156</v>
      </c>
      <c r="K933">
        <v>2.4</v>
      </c>
      <c r="L933" t="s">
        <v>156</v>
      </c>
      <c r="M933" s="70">
        <v>0.43054398148148149</v>
      </c>
      <c r="N933">
        <v>4.0999999999999996</v>
      </c>
      <c r="O933" t="s">
        <v>156</v>
      </c>
      <c r="P933" s="70">
        <v>0.42600694444444448</v>
      </c>
      <c r="Q933">
        <v>2.1</v>
      </c>
      <c r="R933" t="s">
        <v>156</v>
      </c>
      <c r="S933">
        <v>0.6</v>
      </c>
      <c r="T933">
        <v>38.200000000000003</v>
      </c>
      <c r="U933">
        <v>1244</v>
      </c>
      <c r="V933">
        <v>675477</v>
      </c>
      <c r="W933">
        <v>1126</v>
      </c>
      <c r="X933">
        <v>0.51300000000000001</v>
      </c>
      <c r="Y933">
        <v>18.59</v>
      </c>
      <c r="Z933" s="11">
        <f t="shared" si="2426"/>
        <v>204.00000000000003</v>
      </c>
      <c r="AA933" s="11">
        <f t="shared" si="2427"/>
        <v>10</v>
      </c>
      <c r="AB933" s="53">
        <f t="shared" si="2428"/>
        <v>0.19937778745644419</v>
      </c>
      <c r="AC933" s="61" t="s">
        <v>204</v>
      </c>
    </row>
    <row r="934" spans="1:46">
      <c r="A934" s="11">
        <v>934</v>
      </c>
      <c r="B934" s="69">
        <v>44599</v>
      </c>
      <c r="C934" s="70">
        <v>0.4375</v>
      </c>
      <c r="D934">
        <v>9.9</v>
      </c>
      <c r="E934">
        <v>14.6</v>
      </c>
      <c r="F934">
        <v>0</v>
      </c>
      <c r="G934">
        <v>11.3</v>
      </c>
      <c r="H934">
        <v>0.379</v>
      </c>
      <c r="I934">
        <v>1.7</v>
      </c>
      <c r="J934" t="s">
        <v>156</v>
      </c>
      <c r="K934">
        <v>2.4</v>
      </c>
      <c r="L934" t="s">
        <v>156</v>
      </c>
      <c r="M934" s="70">
        <v>0.43056712962962962</v>
      </c>
      <c r="N934">
        <v>3.6</v>
      </c>
      <c r="O934" t="s">
        <v>161</v>
      </c>
      <c r="P934" s="70">
        <v>0.43454861111111115</v>
      </c>
      <c r="Q934">
        <v>1.6</v>
      </c>
      <c r="R934" t="s">
        <v>161</v>
      </c>
      <c r="S934">
        <v>0.7</v>
      </c>
      <c r="T934">
        <v>34.9</v>
      </c>
      <c r="U934">
        <v>1187</v>
      </c>
      <c r="V934">
        <v>747489</v>
      </c>
      <c r="W934">
        <v>1246</v>
      </c>
      <c r="X934">
        <v>0.51300000000000001</v>
      </c>
      <c r="Y934">
        <v>18.55</v>
      </c>
      <c r="Z934" s="11">
        <f t="shared" si="2426"/>
        <v>227.39999999999998</v>
      </c>
      <c r="AA934" s="11">
        <f t="shared" si="2427"/>
        <v>10</v>
      </c>
      <c r="AB934" s="53">
        <f t="shared" si="2428"/>
        <v>0.19937778745644419</v>
      </c>
      <c r="AC934" s="61" t="s">
        <v>204</v>
      </c>
    </row>
    <row r="935" spans="1:46">
      <c r="A935" s="11">
        <v>935</v>
      </c>
      <c r="B935" s="69">
        <v>44599</v>
      </c>
      <c r="C935" s="70">
        <v>0.44444444444444442</v>
      </c>
      <c r="D935">
        <v>10.8</v>
      </c>
      <c r="E935">
        <v>14.5</v>
      </c>
      <c r="F935">
        <v>0</v>
      </c>
      <c r="G935">
        <v>11.6</v>
      </c>
      <c r="H935">
        <v>0.34899999999999998</v>
      </c>
      <c r="I935">
        <v>2</v>
      </c>
      <c r="J935" t="s">
        <v>156</v>
      </c>
      <c r="K935">
        <v>2</v>
      </c>
      <c r="L935" t="s">
        <v>156</v>
      </c>
      <c r="M935" s="70">
        <v>0.4409837962962963</v>
      </c>
      <c r="N935">
        <v>4.2</v>
      </c>
      <c r="O935" t="s">
        <v>154</v>
      </c>
      <c r="P935" s="70">
        <v>0.44391203703703702</v>
      </c>
      <c r="Q935">
        <v>1.8</v>
      </c>
      <c r="R935" t="s">
        <v>156</v>
      </c>
      <c r="S935">
        <v>0.8</v>
      </c>
      <c r="T935">
        <v>34.200000000000003</v>
      </c>
      <c r="U935">
        <v>1205</v>
      </c>
      <c r="V935">
        <v>703760</v>
      </c>
      <c r="W935">
        <v>1173</v>
      </c>
      <c r="X935">
        <v>0.51300000000000001</v>
      </c>
      <c r="Y935">
        <v>18.510000000000002</v>
      </c>
      <c r="Z935" s="11">
        <f t="shared" si="2426"/>
        <v>209.4</v>
      </c>
      <c r="AA935" s="11">
        <f t="shared" si="2427"/>
        <v>10</v>
      </c>
      <c r="AB935" s="53">
        <f t="shared" si="2428"/>
        <v>0.19937778745644419</v>
      </c>
      <c r="AC935" s="61" t="s">
        <v>204</v>
      </c>
    </row>
    <row r="936" spans="1:46">
      <c r="A936" s="11">
        <v>936</v>
      </c>
      <c r="B936" s="69">
        <v>44599</v>
      </c>
      <c r="C936" s="70">
        <v>0.4513888888888889</v>
      </c>
      <c r="D936">
        <v>11.5</v>
      </c>
      <c r="E936">
        <v>14.5</v>
      </c>
      <c r="F936">
        <v>0</v>
      </c>
      <c r="G936">
        <v>11.8</v>
      </c>
      <c r="H936">
        <v>0.33500000000000002</v>
      </c>
      <c r="I936">
        <v>2.5</v>
      </c>
      <c r="J936" t="s">
        <v>160</v>
      </c>
      <c r="K936">
        <v>2.5</v>
      </c>
      <c r="L936" t="s">
        <v>160</v>
      </c>
      <c r="M936" s="70">
        <v>0.45070601851851855</v>
      </c>
      <c r="N936">
        <v>4.0999999999999996</v>
      </c>
      <c r="O936" t="s">
        <v>160</v>
      </c>
      <c r="P936" s="70">
        <v>0.4447916666666667</v>
      </c>
      <c r="Q936">
        <v>2.9</v>
      </c>
      <c r="R936" t="s">
        <v>154</v>
      </c>
      <c r="S936">
        <v>0.7</v>
      </c>
      <c r="T936">
        <v>35.4</v>
      </c>
      <c r="U936">
        <v>1229</v>
      </c>
      <c r="V936">
        <v>683867</v>
      </c>
      <c r="W936">
        <v>1140</v>
      </c>
      <c r="X936">
        <v>0.51300000000000001</v>
      </c>
      <c r="Y936">
        <v>18.52</v>
      </c>
      <c r="Z936" s="11">
        <f t="shared" si="2426"/>
        <v>201.00000000000003</v>
      </c>
      <c r="AA936" s="11">
        <f t="shared" si="2427"/>
        <v>10</v>
      </c>
      <c r="AB936" s="53">
        <f t="shared" si="2428"/>
        <v>0.19937778745644419</v>
      </c>
      <c r="AC936" s="61" t="s">
        <v>204</v>
      </c>
    </row>
    <row r="937" spans="1:46">
      <c r="A937" s="11">
        <v>937</v>
      </c>
      <c r="B937" s="69">
        <v>44599</v>
      </c>
      <c r="C937" s="70">
        <v>0.45833333333333331</v>
      </c>
      <c r="D937">
        <v>12.1</v>
      </c>
      <c r="E937">
        <v>14.5</v>
      </c>
      <c r="F937">
        <v>0</v>
      </c>
      <c r="G937">
        <v>10.199999999999999</v>
      </c>
      <c r="H937">
        <v>0.16900000000000001</v>
      </c>
      <c r="I937">
        <v>2.8</v>
      </c>
      <c r="J937" t="s">
        <v>161</v>
      </c>
      <c r="K937">
        <v>2.9</v>
      </c>
      <c r="L937" t="s">
        <v>161</v>
      </c>
      <c r="M937" s="70">
        <v>0.45629629629629626</v>
      </c>
      <c r="N937">
        <v>5</v>
      </c>
      <c r="O937" t="s">
        <v>161</v>
      </c>
      <c r="P937" s="70">
        <v>0.45174768518518515</v>
      </c>
      <c r="Q937">
        <v>1.5</v>
      </c>
      <c r="R937" t="s">
        <v>160</v>
      </c>
      <c r="S937">
        <v>0.7</v>
      </c>
      <c r="T937">
        <v>39.1</v>
      </c>
      <c r="U937">
        <v>335</v>
      </c>
      <c r="V937">
        <v>378163</v>
      </c>
      <c r="W937">
        <v>630</v>
      </c>
      <c r="X937">
        <v>0.51300000000000001</v>
      </c>
      <c r="Y937">
        <v>18.52</v>
      </c>
      <c r="Z937" s="11">
        <f t="shared" si="2426"/>
        <v>101.40000000000002</v>
      </c>
      <c r="AA937" s="11">
        <f t="shared" si="2427"/>
        <v>0</v>
      </c>
      <c r="AB937" s="53">
        <f t="shared" si="2428"/>
        <v>0.19937778745644419</v>
      </c>
      <c r="AC937" s="61" t="s">
        <v>204</v>
      </c>
      <c r="AE937" s="11">
        <f t="shared" ref="AE937" si="2509">SUM(F937:F942)</f>
        <v>0</v>
      </c>
      <c r="AF937" s="11">
        <f t="shared" ref="AF937" si="2510">AVERAGE(AB937:AB942)</f>
        <v>0.19921439861426848</v>
      </c>
      <c r="AG937" s="11">
        <f t="shared" ref="AG937" si="2511">AVERAGE(G937:G942)</f>
        <v>9.9333333333333336</v>
      </c>
      <c r="AH937" s="11" t="e">
        <f t="shared" ref="AH937" si="2512">AVERAGE(AC937:AC942)</f>
        <v>#DIV/0!</v>
      </c>
      <c r="AI937" s="11">
        <f t="shared" ref="AI937" si="2513">AVERAGE(T937:T942)</f>
        <v>38.583333333333336</v>
      </c>
      <c r="AJ937" s="11">
        <f t="shared" ref="AJ937" si="2514">SUMIF(H937:H942,"&gt;0",H937:H942)</f>
        <v>1.645</v>
      </c>
      <c r="AK937" s="17">
        <f t="shared" ref="AK937" si="2515">SUM(AA937:AA942)/60</f>
        <v>0.66666666666666663</v>
      </c>
      <c r="AL937" s="17">
        <f t="shared" ref="AL937" si="2516">SUM(V937:V942)</f>
        <v>3365446</v>
      </c>
      <c r="AM937" s="17">
        <f t="shared" ref="AM937" si="2517">AVERAGE(W937:W942)</f>
        <v>934.83333333333337</v>
      </c>
      <c r="AN937" s="11">
        <f t="shared" ref="AN937" si="2518">AVERAGE(I937:I942)</f>
        <v>2.6166666666666671</v>
      </c>
      <c r="AO937" s="11">
        <f t="shared" ref="AO937" si="2519">MAX(K937:K942)</f>
        <v>3.1</v>
      </c>
      <c r="AP937" s="13" t="str">
        <f t="shared" ref="AP937" ca="1" si="2520">INDIRECT(ADDRESS(MATCH(AO937,K937:K942,0)+A937-1,12))</f>
        <v>WSW</v>
      </c>
      <c r="AQ937" s="13">
        <f t="shared" ref="AQ937" ca="1" si="2521">INDIRECT(ADDRESS(MATCH(AO937,K937:K942,0)+A937-1,13))</f>
        <v>0.48310185185185189</v>
      </c>
      <c r="AR937" s="11">
        <f t="shared" ref="AR937" si="2522">MAX(N937:N942)</f>
        <v>5.6</v>
      </c>
      <c r="AS937" s="13" t="str">
        <f t="shared" ref="AS937" ca="1" si="2523">INDIRECT(ADDRESS(MATCH(AR937,N937:N942,0)+A937-1,15))</f>
        <v>WSW</v>
      </c>
      <c r="AT937" s="13">
        <f t="shared" ref="AT937" ca="1" si="2524">INDIRECT(ADDRESS(MATCH(AR937,N937:N942,0)+A937-1,16))</f>
        <v>0.47873842592592591</v>
      </c>
    </row>
    <row r="938" spans="1:46">
      <c r="A938" s="11">
        <v>938</v>
      </c>
      <c r="B938" s="69">
        <v>44599</v>
      </c>
      <c r="C938" s="70">
        <v>0.46527777777777773</v>
      </c>
      <c r="D938">
        <v>12.2</v>
      </c>
      <c r="E938">
        <v>14.1</v>
      </c>
      <c r="F938">
        <v>0</v>
      </c>
      <c r="G938">
        <v>9.1</v>
      </c>
      <c r="H938">
        <v>0.18</v>
      </c>
      <c r="I938">
        <v>2.5</v>
      </c>
      <c r="J938" t="s">
        <v>160</v>
      </c>
      <c r="K938">
        <v>2.8</v>
      </c>
      <c r="L938" t="s">
        <v>161</v>
      </c>
      <c r="M938" s="70">
        <v>0.46149305555555559</v>
      </c>
      <c r="N938">
        <v>4.2</v>
      </c>
      <c r="O938" t="s">
        <v>160</v>
      </c>
      <c r="P938" s="70">
        <v>0.46074074074074073</v>
      </c>
      <c r="Q938">
        <v>3</v>
      </c>
      <c r="R938" t="s">
        <v>160</v>
      </c>
      <c r="S938">
        <v>0.6</v>
      </c>
      <c r="T938">
        <v>39.299999999999997</v>
      </c>
      <c r="U938">
        <v>1073</v>
      </c>
      <c r="V938">
        <v>380965</v>
      </c>
      <c r="W938">
        <v>635</v>
      </c>
      <c r="X938">
        <v>0.51300000000000001</v>
      </c>
      <c r="Y938">
        <v>18.47</v>
      </c>
      <c r="Z938" s="11">
        <f t="shared" si="2426"/>
        <v>108.00000000000001</v>
      </c>
      <c r="AA938" s="11">
        <f t="shared" si="2427"/>
        <v>0</v>
      </c>
      <c r="AB938" s="53">
        <f t="shared" si="2428"/>
        <v>0.19937778745644419</v>
      </c>
      <c r="AC938" s="61" t="s">
        <v>204</v>
      </c>
    </row>
    <row r="939" spans="1:46">
      <c r="A939" s="11">
        <v>939</v>
      </c>
      <c r="B939" s="69">
        <v>44599</v>
      </c>
      <c r="C939" s="70">
        <v>0.47222222222222227</v>
      </c>
      <c r="D939">
        <v>12.1</v>
      </c>
      <c r="E939">
        <v>14.1</v>
      </c>
      <c r="F939">
        <v>0</v>
      </c>
      <c r="G939">
        <v>9.5</v>
      </c>
      <c r="H939">
        <v>0.28999999999999998</v>
      </c>
      <c r="I939">
        <v>2.6</v>
      </c>
      <c r="J939" t="s">
        <v>160</v>
      </c>
      <c r="K939">
        <v>2.6</v>
      </c>
      <c r="L939" t="s">
        <v>160</v>
      </c>
      <c r="M939" s="70">
        <v>0.47209490740740739</v>
      </c>
      <c r="N939">
        <v>4.4000000000000004</v>
      </c>
      <c r="O939" t="s">
        <v>153</v>
      </c>
      <c r="P939" s="70">
        <v>0.46887731481481482</v>
      </c>
      <c r="Q939">
        <v>2.2000000000000002</v>
      </c>
      <c r="R939" t="s">
        <v>156</v>
      </c>
      <c r="S939">
        <v>0.7</v>
      </c>
      <c r="T939">
        <v>39.299999999999997</v>
      </c>
      <c r="U939">
        <v>972</v>
      </c>
      <c r="V939">
        <v>575938</v>
      </c>
      <c r="W939">
        <v>960</v>
      </c>
      <c r="X939">
        <v>0.51300000000000001</v>
      </c>
      <c r="Y939">
        <v>18.489999999999998</v>
      </c>
      <c r="Z939" s="11">
        <f t="shared" si="2426"/>
        <v>174.00000000000003</v>
      </c>
      <c r="AA939" s="11">
        <f t="shared" si="2427"/>
        <v>10</v>
      </c>
      <c r="AB939" s="53">
        <f t="shared" si="2428"/>
        <v>0.19937778745644419</v>
      </c>
      <c r="AC939" s="61" t="s">
        <v>204</v>
      </c>
    </row>
    <row r="940" spans="1:46">
      <c r="A940" s="11">
        <v>940</v>
      </c>
      <c r="B940" s="69">
        <v>44599</v>
      </c>
      <c r="C940" s="70">
        <v>0.47916666666666669</v>
      </c>
      <c r="D940">
        <v>12</v>
      </c>
      <c r="E940">
        <v>14.1</v>
      </c>
      <c r="F940">
        <v>0</v>
      </c>
      <c r="G940">
        <v>10.199999999999999</v>
      </c>
      <c r="H940">
        <v>0.35499999999999998</v>
      </c>
      <c r="I940">
        <v>2.7</v>
      </c>
      <c r="J940" t="s">
        <v>161</v>
      </c>
      <c r="K940">
        <v>2.7</v>
      </c>
      <c r="L940" t="s">
        <v>161</v>
      </c>
      <c r="M940" s="70">
        <v>0.47916666666666669</v>
      </c>
      <c r="N940">
        <v>5.6</v>
      </c>
      <c r="O940" t="s">
        <v>161</v>
      </c>
      <c r="P940" s="70">
        <v>0.47873842592592591</v>
      </c>
      <c r="Q940">
        <v>4.8</v>
      </c>
      <c r="R940" t="s">
        <v>161</v>
      </c>
      <c r="S940">
        <v>1.1000000000000001</v>
      </c>
      <c r="T940">
        <v>37.6</v>
      </c>
      <c r="U940">
        <v>1216</v>
      </c>
      <c r="V940">
        <v>712500</v>
      </c>
      <c r="W940">
        <v>1188</v>
      </c>
      <c r="X940">
        <v>0.51300000000000001</v>
      </c>
      <c r="Y940">
        <v>18.47</v>
      </c>
      <c r="Z940" s="11">
        <f t="shared" si="2426"/>
        <v>213</v>
      </c>
      <c r="AA940" s="11">
        <f t="shared" si="2427"/>
        <v>10</v>
      </c>
      <c r="AB940" s="53">
        <f t="shared" si="2428"/>
        <v>0.19937778745644419</v>
      </c>
      <c r="AC940" s="61" t="s">
        <v>204</v>
      </c>
    </row>
    <row r="941" spans="1:46">
      <c r="A941" s="11">
        <v>941</v>
      </c>
      <c r="B941" s="69">
        <v>44599</v>
      </c>
      <c r="C941" s="70">
        <v>0.4861111111111111</v>
      </c>
      <c r="D941">
        <v>12.1</v>
      </c>
      <c r="E941">
        <v>14.1</v>
      </c>
      <c r="F941">
        <v>0</v>
      </c>
      <c r="G941">
        <v>10.199999999999999</v>
      </c>
      <c r="H941">
        <v>0.32700000000000001</v>
      </c>
      <c r="I941">
        <v>2.8</v>
      </c>
      <c r="J941" t="s">
        <v>154</v>
      </c>
      <c r="K941">
        <v>3.1</v>
      </c>
      <c r="L941" t="s">
        <v>161</v>
      </c>
      <c r="M941" s="70">
        <v>0.48310185185185189</v>
      </c>
      <c r="N941">
        <v>5.3</v>
      </c>
      <c r="O941" t="s">
        <v>161</v>
      </c>
      <c r="P941" s="70">
        <v>0.48202546296296295</v>
      </c>
      <c r="Q941">
        <v>3.7</v>
      </c>
      <c r="R941" t="s">
        <v>158</v>
      </c>
      <c r="S941">
        <v>0.8</v>
      </c>
      <c r="T941">
        <v>38.1</v>
      </c>
      <c r="U941">
        <v>907</v>
      </c>
      <c r="V941">
        <v>663788</v>
      </c>
      <c r="W941">
        <v>1106</v>
      </c>
      <c r="X941">
        <v>0.51200000000000001</v>
      </c>
      <c r="Y941">
        <v>18.46</v>
      </c>
      <c r="Z941" s="11">
        <f t="shared" si="2426"/>
        <v>196.20000000000002</v>
      </c>
      <c r="AA941" s="11">
        <f t="shared" si="2427"/>
        <v>10</v>
      </c>
      <c r="AB941" s="53">
        <f t="shared" si="2428"/>
        <v>0.1988876209299171</v>
      </c>
      <c r="AC941" s="61" t="s">
        <v>204</v>
      </c>
    </row>
    <row r="942" spans="1:46">
      <c r="A942" s="11">
        <v>942</v>
      </c>
      <c r="B942" s="69">
        <v>44599</v>
      </c>
      <c r="C942" s="70">
        <v>0.49305555555555558</v>
      </c>
      <c r="D942">
        <v>12.2</v>
      </c>
      <c r="E942">
        <v>14.1</v>
      </c>
      <c r="F942">
        <v>0</v>
      </c>
      <c r="G942">
        <v>10.4</v>
      </c>
      <c r="H942">
        <v>0.32400000000000001</v>
      </c>
      <c r="I942">
        <v>2.2999999999999998</v>
      </c>
      <c r="J942" t="s">
        <v>161</v>
      </c>
      <c r="K942">
        <v>2.8</v>
      </c>
      <c r="L942" t="s">
        <v>154</v>
      </c>
      <c r="M942" s="70">
        <v>0.48618055555555556</v>
      </c>
      <c r="N942">
        <v>3.8</v>
      </c>
      <c r="O942" t="s">
        <v>154</v>
      </c>
      <c r="P942" s="70">
        <v>0.48927083333333332</v>
      </c>
      <c r="Q942">
        <v>3.1</v>
      </c>
      <c r="R942" t="s">
        <v>158</v>
      </c>
      <c r="S942">
        <v>0.8</v>
      </c>
      <c r="T942">
        <v>38.1</v>
      </c>
      <c r="U942">
        <v>1288</v>
      </c>
      <c r="V942">
        <v>654092</v>
      </c>
      <c r="W942">
        <v>1090</v>
      </c>
      <c r="X942">
        <v>0.51200000000000001</v>
      </c>
      <c r="Y942">
        <v>18.45</v>
      </c>
      <c r="Z942" s="11">
        <f t="shared" si="2426"/>
        <v>194.4</v>
      </c>
      <c r="AA942" s="11">
        <f t="shared" si="2427"/>
        <v>10</v>
      </c>
      <c r="AB942" s="53">
        <f t="shared" si="2428"/>
        <v>0.1988876209299171</v>
      </c>
      <c r="AC942" s="61" t="s">
        <v>204</v>
      </c>
    </row>
    <row r="943" spans="1:46">
      <c r="A943" s="11">
        <v>943</v>
      </c>
      <c r="B943" s="69">
        <v>44599</v>
      </c>
      <c r="C943" s="70">
        <v>0.5</v>
      </c>
      <c r="D943">
        <v>12.4</v>
      </c>
      <c r="E943">
        <v>14.1</v>
      </c>
      <c r="F943">
        <v>0</v>
      </c>
      <c r="G943">
        <v>10.9</v>
      </c>
      <c r="H943">
        <v>0.35499999999999998</v>
      </c>
      <c r="I943">
        <v>2.4</v>
      </c>
      <c r="J943" t="s">
        <v>161</v>
      </c>
      <c r="K943">
        <v>2.4</v>
      </c>
      <c r="L943" t="s">
        <v>161</v>
      </c>
      <c r="M943" s="70">
        <v>0.49971064814814814</v>
      </c>
      <c r="N943">
        <v>4.7</v>
      </c>
      <c r="O943" t="s">
        <v>161</v>
      </c>
      <c r="P943" s="70">
        <v>0.49766203703703704</v>
      </c>
      <c r="Q943">
        <v>3.3</v>
      </c>
      <c r="R943" t="s">
        <v>161</v>
      </c>
      <c r="S943">
        <v>0.9</v>
      </c>
      <c r="T943">
        <v>39.200000000000003</v>
      </c>
      <c r="U943">
        <v>1466</v>
      </c>
      <c r="V943">
        <v>719455</v>
      </c>
      <c r="W943">
        <v>1199</v>
      </c>
      <c r="X943">
        <v>0.51300000000000001</v>
      </c>
      <c r="Y943">
        <v>18.420000000000002</v>
      </c>
      <c r="Z943" s="11">
        <f t="shared" si="2426"/>
        <v>213</v>
      </c>
      <c r="AA943" s="11">
        <f t="shared" si="2427"/>
        <v>10</v>
      </c>
      <c r="AB943" s="53">
        <f t="shared" si="2428"/>
        <v>0.19937778745644419</v>
      </c>
      <c r="AC943" s="61" t="s">
        <v>204</v>
      </c>
      <c r="AE943" s="11">
        <f t="shared" ref="AE943" si="2525">SUM(F943:F948)</f>
        <v>0</v>
      </c>
      <c r="AF943" s="11">
        <f t="shared" ref="AF943" si="2526">AVERAGE(AB943:AB948)</f>
        <v>0.19905100977209278</v>
      </c>
      <c r="AG943" s="11">
        <f t="shared" ref="AG943" si="2527">AVERAGE(G943:G948)</f>
        <v>10.383333333333333</v>
      </c>
      <c r="AH943" s="11" t="e">
        <f t="shared" ref="AH943" si="2528">AVERAGE(AC943:AC948)</f>
        <v>#DIV/0!</v>
      </c>
      <c r="AI943" s="11">
        <f t="shared" ref="AI943" si="2529">AVERAGE(T943:T948)</f>
        <v>39.816666666666663</v>
      </c>
      <c r="AJ943" s="11">
        <f t="shared" ref="AJ943" si="2530">SUMIF(H943:H948,"&gt;0",H943:H948)</f>
        <v>1.7609999999999999</v>
      </c>
      <c r="AK943" s="17">
        <f t="shared" ref="AK943" si="2531">SUM(AA943:AA948)/60</f>
        <v>1</v>
      </c>
      <c r="AL943" s="17">
        <f t="shared" ref="AL943" si="2532">SUM(V943:V948)</f>
        <v>3631598</v>
      </c>
      <c r="AM943" s="17">
        <f t="shared" ref="AM943" si="2533">AVERAGE(W943:W948)</f>
        <v>1008.8333333333334</v>
      </c>
      <c r="AN943" s="11">
        <f t="shared" ref="AN943" si="2534">AVERAGE(I943:I948)</f>
        <v>2.6833333333333331</v>
      </c>
      <c r="AO943" s="11">
        <f t="shared" ref="AO943" si="2535">MAX(K943:K948)</f>
        <v>3.2</v>
      </c>
      <c r="AP943" s="13" t="str">
        <f t="shared" ref="AP943" ca="1" si="2536">INDIRECT(ADDRESS(MATCH(AO943,K943:K948,0)+A943-1,12))</f>
        <v>WSW</v>
      </c>
      <c r="AQ943" s="13">
        <f t="shared" ref="AQ943" ca="1" si="2537">INDIRECT(ADDRESS(MATCH(AO943,K943:K948,0)+A943-1,13))</f>
        <v>0.51263888888888887</v>
      </c>
      <c r="AR943" s="11">
        <f t="shared" ref="AR943" si="2538">MAX(N943:N948)</f>
        <v>5.5</v>
      </c>
      <c r="AS943" s="13" t="str">
        <f t="shared" ref="AS943" ca="1" si="2539">INDIRECT(ADDRESS(MATCH(AR943,N943:N948,0)+A943-1,15))</f>
        <v>W</v>
      </c>
      <c r="AT943" s="13">
        <f t="shared" ref="AT943" ca="1" si="2540">INDIRECT(ADDRESS(MATCH(AR943,N943:N948,0)+A943-1,16))</f>
        <v>0.51202546296296292</v>
      </c>
    </row>
    <row r="944" spans="1:46">
      <c r="A944" s="11">
        <v>944</v>
      </c>
      <c r="B944" s="69">
        <v>44599</v>
      </c>
      <c r="C944" s="70">
        <v>0.50694444444444442</v>
      </c>
      <c r="D944">
        <v>12.7</v>
      </c>
      <c r="E944">
        <v>14.1</v>
      </c>
      <c r="F944">
        <v>0</v>
      </c>
      <c r="G944">
        <v>11.1</v>
      </c>
      <c r="H944">
        <v>0.377</v>
      </c>
      <c r="I944">
        <v>3</v>
      </c>
      <c r="J944" t="s">
        <v>161</v>
      </c>
      <c r="K944">
        <v>3</v>
      </c>
      <c r="L944" t="s">
        <v>161</v>
      </c>
      <c r="M944" s="70">
        <v>0.5068287037037037</v>
      </c>
      <c r="N944">
        <v>4.8</v>
      </c>
      <c r="O944" t="s">
        <v>160</v>
      </c>
      <c r="P944" s="70">
        <v>0.50085648148148143</v>
      </c>
      <c r="Q944">
        <v>2.9</v>
      </c>
      <c r="R944" t="s">
        <v>161</v>
      </c>
      <c r="S944">
        <v>0.7</v>
      </c>
      <c r="T944">
        <v>37.9</v>
      </c>
      <c r="U944">
        <v>1126</v>
      </c>
      <c r="V944">
        <v>767745</v>
      </c>
      <c r="W944">
        <v>1280</v>
      </c>
      <c r="X944">
        <v>0.51200000000000001</v>
      </c>
      <c r="Y944">
        <v>18.43</v>
      </c>
      <c r="Z944" s="11">
        <f t="shared" si="2426"/>
        <v>226.2</v>
      </c>
      <c r="AA944" s="11">
        <f t="shared" si="2427"/>
        <v>10</v>
      </c>
      <c r="AB944" s="53">
        <f t="shared" si="2428"/>
        <v>0.1988876209299171</v>
      </c>
      <c r="AC944" s="61" t="s">
        <v>204</v>
      </c>
    </row>
    <row r="945" spans="1:46">
      <c r="A945" s="11">
        <v>945</v>
      </c>
      <c r="B945" s="69">
        <v>44599</v>
      </c>
      <c r="C945" s="70">
        <v>0.51388888888888895</v>
      </c>
      <c r="D945">
        <v>12.9</v>
      </c>
      <c r="E945">
        <v>14.1</v>
      </c>
      <c r="F945">
        <v>0</v>
      </c>
      <c r="G945">
        <v>10.5</v>
      </c>
      <c r="H945">
        <v>0.30099999999999999</v>
      </c>
      <c r="I945">
        <v>3</v>
      </c>
      <c r="J945" t="s">
        <v>154</v>
      </c>
      <c r="K945">
        <v>3.2</v>
      </c>
      <c r="L945" t="s">
        <v>161</v>
      </c>
      <c r="M945" s="70">
        <v>0.51263888888888887</v>
      </c>
      <c r="N945">
        <v>5.5</v>
      </c>
      <c r="O945" t="s">
        <v>154</v>
      </c>
      <c r="P945" s="70">
        <v>0.51202546296296292</v>
      </c>
      <c r="Q945">
        <v>1.4</v>
      </c>
      <c r="R945" t="s">
        <v>154</v>
      </c>
      <c r="S945">
        <v>1</v>
      </c>
      <c r="T945">
        <v>39.1</v>
      </c>
      <c r="U945">
        <v>983</v>
      </c>
      <c r="V945">
        <v>624883</v>
      </c>
      <c r="W945">
        <v>1041</v>
      </c>
      <c r="X945">
        <v>0.51200000000000001</v>
      </c>
      <c r="Y945">
        <v>18.39</v>
      </c>
      <c r="Z945" s="11">
        <f t="shared" si="2426"/>
        <v>180.6</v>
      </c>
      <c r="AA945" s="11">
        <f t="shared" si="2427"/>
        <v>10</v>
      </c>
      <c r="AB945" s="53">
        <f t="shared" si="2428"/>
        <v>0.1988876209299171</v>
      </c>
      <c r="AC945" s="61" t="s">
        <v>204</v>
      </c>
    </row>
    <row r="946" spans="1:46">
      <c r="A946" s="11">
        <v>946</v>
      </c>
      <c r="B946" s="69">
        <v>44599</v>
      </c>
      <c r="C946" s="70">
        <v>0.52083333333333337</v>
      </c>
      <c r="D946">
        <v>13</v>
      </c>
      <c r="E946">
        <v>14.1</v>
      </c>
      <c r="F946">
        <v>0</v>
      </c>
      <c r="G946">
        <v>10.3</v>
      </c>
      <c r="H946">
        <v>0.28199999999999997</v>
      </c>
      <c r="I946">
        <v>2.8</v>
      </c>
      <c r="J946" t="s">
        <v>154</v>
      </c>
      <c r="K946">
        <v>3.1</v>
      </c>
      <c r="L946" t="s">
        <v>154</v>
      </c>
      <c r="M946" s="70">
        <v>0.51747685185185188</v>
      </c>
      <c r="N946">
        <v>5.0999999999999996</v>
      </c>
      <c r="O946" t="s">
        <v>154</v>
      </c>
      <c r="P946" s="70">
        <v>0.51483796296296302</v>
      </c>
      <c r="Q946">
        <v>2</v>
      </c>
      <c r="R946" t="s">
        <v>154</v>
      </c>
      <c r="S946">
        <v>0.8</v>
      </c>
      <c r="T946">
        <v>39.200000000000003</v>
      </c>
      <c r="U946">
        <v>974</v>
      </c>
      <c r="V946">
        <v>585978</v>
      </c>
      <c r="W946">
        <v>977</v>
      </c>
      <c r="X946">
        <v>0.51300000000000001</v>
      </c>
      <c r="Y946">
        <v>18.399999999999999</v>
      </c>
      <c r="Z946" s="11">
        <f t="shared" si="2426"/>
        <v>169.19999999999996</v>
      </c>
      <c r="AA946" s="11">
        <f t="shared" si="2427"/>
        <v>10</v>
      </c>
      <c r="AB946" s="53">
        <f t="shared" si="2428"/>
        <v>0.19937778745644419</v>
      </c>
      <c r="AC946" s="61" t="s">
        <v>204</v>
      </c>
    </row>
    <row r="947" spans="1:46">
      <c r="A947" s="11">
        <v>947</v>
      </c>
      <c r="B947" s="69">
        <v>44599</v>
      </c>
      <c r="C947" s="70">
        <v>0.52777777777777779</v>
      </c>
      <c r="D947">
        <v>12.9</v>
      </c>
      <c r="E947">
        <v>14.1</v>
      </c>
      <c r="F947">
        <v>0</v>
      </c>
      <c r="G947">
        <v>9.8000000000000007</v>
      </c>
      <c r="H947">
        <v>0.24</v>
      </c>
      <c r="I947">
        <v>2.7</v>
      </c>
      <c r="J947" t="s">
        <v>154</v>
      </c>
      <c r="K947">
        <v>2.9</v>
      </c>
      <c r="L947" t="s">
        <v>154</v>
      </c>
      <c r="M947" s="70">
        <v>0.52128472222222222</v>
      </c>
      <c r="N947">
        <v>4.0999999999999996</v>
      </c>
      <c r="O947" t="s">
        <v>158</v>
      </c>
      <c r="P947" s="70">
        <v>0.52479166666666666</v>
      </c>
      <c r="Q947">
        <v>1.3</v>
      </c>
      <c r="R947" t="s">
        <v>156</v>
      </c>
      <c r="S947">
        <v>0.6</v>
      </c>
      <c r="T947">
        <v>41.6</v>
      </c>
      <c r="U947">
        <v>812</v>
      </c>
      <c r="V947">
        <v>503402</v>
      </c>
      <c r="W947">
        <v>839</v>
      </c>
      <c r="X947">
        <v>0.51200000000000001</v>
      </c>
      <c r="Y947">
        <v>18.36</v>
      </c>
      <c r="Z947" s="11">
        <f t="shared" si="2426"/>
        <v>144</v>
      </c>
      <c r="AA947" s="11">
        <f t="shared" si="2427"/>
        <v>10</v>
      </c>
      <c r="AB947" s="53">
        <f t="shared" si="2428"/>
        <v>0.1988876209299171</v>
      </c>
      <c r="AC947" s="61" t="s">
        <v>204</v>
      </c>
    </row>
    <row r="948" spans="1:46">
      <c r="A948" s="11">
        <v>948</v>
      </c>
      <c r="B948" s="69">
        <v>44599</v>
      </c>
      <c r="C948" s="70">
        <v>0.53472222222222221</v>
      </c>
      <c r="D948">
        <v>12.8</v>
      </c>
      <c r="E948">
        <v>14.1</v>
      </c>
      <c r="F948">
        <v>0</v>
      </c>
      <c r="G948">
        <v>9.6999999999999993</v>
      </c>
      <c r="H948">
        <v>0.20599999999999999</v>
      </c>
      <c r="I948">
        <v>2.2000000000000002</v>
      </c>
      <c r="J948" t="s">
        <v>161</v>
      </c>
      <c r="K948">
        <v>2.7</v>
      </c>
      <c r="L948" t="s">
        <v>161</v>
      </c>
      <c r="M948" s="70">
        <v>0.53076388888888892</v>
      </c>
      <c r="N948">
        <v>4.5999999999999996</v>
      </c>
      <c r="O948" t="s">
        <v>160</v>
      </c>
      <c r="P948" s="70">
        <v>0.52909722222222222</v>
      </c>
      <c r="Q948">
        <v>2.2999999999999998</v>
      </c>
      <c r="R948" t="s">
        <v>158</v>
      </c>
      <c r="S948">
        <v>0.9</v>
      </c>
      <c r="T948">
        <v>41.9</v>
      </c>
      <c r="U948">
        <v>702</v>
      </c>
      <c r="V948">
        <v>430135</v>
      </c>
      <c r="W948">
        <v>717</v>
      </c>
      <c r="X948">
        <v>0.51200000000000001</v>
      </c>
      <c r="Y948">
        <v>18.350000000000001</v>
      </c>
      <c r="Z948" s="11">
        <f t="shared" si="2426"/>
        <v>123.6</v>
      </c>
      <c r="AA948" s="11">
        <f t="shared" si="2427"/>
        <v>10</v>
      </c>
      <c r="AB948" s="53">
        <f t="shared" si="2428"/>
        <v>0.1988876209299171</v>
      </c>
      <c r="AC948" s="61" t="s">
        <v>204</v>
      </c>
    </row>
    <row r="949" spans="1:46">
      <c r="A949" s="11">
        <v>949</v>
      </c>
      <c r="B949" s="69">
        <v>44599</v>
      </c>
      <c r="C949" s="70">
        <v>0.54166666666666663</v>
      </c>
      <c r="D949">
        <v>12.5</v>
      </c>
      <c r="E949">
        <v>14.1</v>
      </c>
      <c r="F949">
        <v>0</v>
      </c>
      <c r="G949">
        <v>9.3000000000000007</v>
      </c>
      <c r="H949">
        <v>0.19900000000000001</v>
      </c>
      <c r="I949">
        <v>2.7</v>
      </c>
      <c r="J949" t="s">
        <v>158</v>
      </c>
      <c r="K949">
        <v>2.8</v>
      </c>
      <c r="L949" t="s">
        <v>158</v>
      </c>
      <c r="M949" s="70">
        <v>0.54130787037037031</v>
      </c>
      <c r="N949">
        <v>4.9000000000000004</v>
      </c>
      <c r="O949" t="s">
        <v>158</v>
      </c>
      <c r="P949" s="70">
        <v>0.53658564814814813</v>
      </c>
      <c r="Q949">
        <v>2.5</v>
      </c>
      <c r="R949" t="s">
        <v>154</v>
      </c>
      <c r="S949">
        <v>0.9</v>
      </c>
      <c r="T949">
        <v>43.5</v>
      </c>
      <c r="U949">
        <v>695</v>
      </c>
      <c r="V949">
        <v>425198</v>
      </c>
      <c r="W949">
        <v>709</v>
      </c>
      <c r="X949">
        <v>0.51200000000000001</v>
      </c>
      <c r="Y949">
        <v>18.260000000000002</v>
      </c>
      <c r="Z949" s="11">
        <f t="shared" si="2426"/>
        <v>119.4</v>
      </c>
      <c r="AA949" s="11">
        <f t="shared" si="2427"/>
        <v>0</v>
      </c>
      <c r="AB949" s="53">
        <f t="shared" si="2428"/>
        <v>0.1988876209299171</v>
      </c>
      <c r="AC949" s="61" t="s">
        <v>204</v>
      </c>
      <c r="AE949" s="11">
        <f t="shared" ref="AE949" si="2541">SUM(F949:F954)</f>
        <v>0</v>
      </c>
      <c r="AF949" s="11">
        <f t="shared" ref="AF949" si="2542">AVERAGE(AB949:AB954)</f>
        <v>0.1988876209299171</v>
      </c>
      <c r="AG949" s="11">
        <f t="shared" ref="AG949" si="2543">AVERAGE(G949:G954)</f>
        <v>9.25</v>
      </c>
      <c r="AH949" s="11" t="e">
        <f t="shared" ref="AH949" si="2544">AVERAGE(AC949:AC954)</f>
        <v>#DIV/0!</v>
      </c>
      <c r="AI949" s="11">
        <f t="shared" ref="AI949" si="2545">AVERAGE(T949:T954)</f>
        <v>43.199999999999996</v>
      </c>
      <c r="AJ949" s="11">
        <f t="shared" ref="AJ949" si="2546">SUMIF(H949:H954,"&gt;0",H949:H954)</f>
        <v>1.0919999999999999</v>
      </c>
      <c r="AK949" s="17">
        <f t="shared" ref="AK949" si="2547">SUM(AA949:AA954)/60</f>
        <v>0</v>
      </c>
      <c r="AL949" s="17">
        <f t="shared" ref="AL949" si="2548">SUM(V949:V954)</f>
        <v>2335648</v>
      </c>
      <c r="AM949" s="17">
        <f t="shared" ref="AM949" si="2549">AVERAGE(W949:W954)</f>
        <v>648.83333333333337</v>
      </c>
      <c r="AN949" s="11">
        <f t="shared" ref="AN949" si="2550">AVERAGE(I949:I954)</f>
        <v>2.2333333333333338</v>
      </c>
      <c r="AO949" s="11">
        <f t="shared" ref="AO949" si="2551">MAX(K949:K954)</f>
        <v>2.8</v>
      </c>
      <c r="AP949" s="13" t="str">
        <f t="shared" ref="AP949" ca="1" si="2552">INDIRECT(ADDRESS(MATCH(AO949,K949:K954,0)+A949-1,12))</f>
        <v>WNW</v>
      </c>
      <c r="AQ949" s="13">
        <f t="shared" ref="AQ949" ca="1" si="2553">INDIRECT(ADDRESS(MATCH(AO949,K949:K954,0)+A949-1,13))</f>
        <v>0.54130787037037031</v>
      </c>
      <c r="AR949" s="11">
        <f t="shared" ref="AR949" si="2554">MAX(N949:N954)</f>
        <v>4.9000000000000004</v>
      </c>
      <c r="AS949" s="13" t="str">
        <f t="shared" ref="AS949" ca="1" si="2555">INDIRECT(ADDRESS(MATCH(AR949,N949:N954,0)+A949-1,15))</f>
        <v>WNW</v>
      </c>
      <c r="AT949" s="13">
        <f t="shared" ref="AT949" ca="1" si="2556">INDIRECT(ADDRESS(MATCH(AR949,N949:N954,0)+A949-1,16))</f>
        <v>0.53658564814814813</v>
      </c>
    </row>
    <row r="950" spans="1:46">
      <c r="A950" s="11">
        <v>950</v>
      </c>
      <c r="B950" s="69">
        <v>44599</v>
      </c>
      <c r="C950" s="70">
        <v>0.54861111111111105</v>
      </c>
      <c r="D950">
        <v>12.4</v>
      </c>
      <c r="E950">
        <v>14.1</v>
      </c>
      <c r="F950">
        <v>0</v>
      </c>
      <c r="G950">
        <v>9.1</v>
      </c>
      <c r="H950">
        <v>0.183</v>
      </c>
      <c r="I950">
        <v>2.6</v>
      </c>
      <c r="J950" t="s">
        <v>154</v>
      </c>
      <c r="K950">
        <v>2.8</v>
      </c>
      <c r="L950" t="s">
        <v>158</v>
      </c>
      <c r="M950" s="70">
        <v>0.54200231481481487</v>
      </c>
      <c r="N950">
        <v>4.2</v>
      </c>
      <c r="O950" t="s">
        <v>161</v>
      </c>
      <c r="P950" s="70">
        <v>0.54773148148148143</v>
      </c>
      <c r="Q950">
        <v>2.4</v>
      </c>
      <c r="R950" t="s">
        <v>154</v>
      </c>
      <c r="S950">
        <v>0.7</v>
      </c>
      <c r="T950">
        <v>42.5</v>
      </c>
      <c r="U950">
        <v>607</v>
      </c>
      <c r="V950">
        <v>393915</v>
      </c>
      <c r="W950">
        <v>657</v>
      </c>
      <c r="X950">
        <v>0.51200000000000001</v>
      </c>
      <c r="Y950">
        <v>18.239999999999998</v>
      </c>
      <c r="Z950" s="11">
        <f t="shared" si="2426"/>
        <v>109.80000000000001</v>
      </c>
      <c r="AA950" s="11">
        <f t="shared" si="2427"/>
        <v>0</v>
      </c>
      <c r="AB950" s="53">
        <f t="shared" si="2428"/>
        <v>0.1988876209299171</v>
      </c>
      <c r="AC950" s="61" t="s">
        <v>204</v>
      </c>
    </row>
    <row r="951" spans="1:46">
      <c r="A951" s="11">
        <v>951</v>
      </c>
      <c r="B951" s="69">
        <v>44599</v>
      </c>
      <c r="C951" s="70">
        <v>0.55555555555555558</v>
      </c>
      <c r="D951">
        <v>12.1</v>
      </c>
      <c r="E951">
        <v>14.1</v>
      </c>
      <c r="F951">
        <v>0</v>
      </c>
      <c r="G951">
        <v>9.1</v>
      </c>
      <c r="H951">
        <v>0.17499999999999999</v>
      </c>
      <c r="I951">
        <v>2.2999999999999998</v>
      </c>
      <c r="J951" t="s">
        <v>154</v>
      </c>
      <c r="K951">
        <v>2.6</v>
      </c>
      <c r="L951" t="s">
        <v>154</v>
      </c>
      <c r="M951" s="70">
        <v>0.5486226851851852</v>
      </c>
      <c r="N951">
        <v>4.0999999999999996</v>
      </c>
      <c r="O951" t="s">
        <v>154</v>
      </c>
      <c r="P951" s="70">
        <v>0.5554513888888889</v>
      </c>
      <c r="Q951">
        <v>3.2</v>
      </c>
      <c r="R951" t="s">
        <v>154</v>
      </c>
      <c r="S951">
        <v>0.8</v>
      </c>
      <c r="T951">
        <v>44</v>
      </c>
      <c r="U951">
        <v>701</v>
      </c>
      <c r="V951">
        <v>376954</v>
      </c>
      <c r="W951">
        <v>628</v>
      </c>
      <c r="X951">
        <v>0.51200000000000001</v>
      </c>
      <c r="Y951">
        <v>18.2</v>
      </c>
      <c r="Z951" s="11">
        <f t="shared" si="2426"/>
        <v>105.00000000000001</v>
      </c>
      <c r="AA951" s="11">
        <f t="shared" si="2427"/>
        <v>0</v>
      </c>
      <c r="AB951" s="53">
        <f t="shared" si="2428"/>
        <v>0.1988876209299171</v>
      </c>
      <c r="AC951" s="61" t="s">
        <v>204</v>
      </c>
    </row>
    <row r="952" spans="1:46">
      <c r="A952" s="11">
        <v>952</v>
      </c>
      <c r="B952" s="69">
        <v>44599</v>
      </c>
      <c r="C952" s="70">
        <v>0.5625</v>
      </c>
      <c r="D952">
        <v>11.9</v>
      </c>
      <c r="E952">
        <v>14.1</v>
      </c>
      <c r="F952">
        <v>0</v>
      </c>
      <c r="G952">
        <v>9.1</v>
      </c>
      <c r="H952">
        <v>0.186</v>
      </c>
      <c r="I952">
        <v>2</v>
      </c>
      <c r="J952" t="s">
        <v>154</v>
      </c>
      <c r="K952">
        <v>2.5</v>
      </c>
      <c r="L952" t="s">
        <v>154</v>
      </c>
      <c r="M952" s="70">
        <v>0.55820601851851859</v>
      </c>
      <c r="N952">
        <v>3.7</v>
      </c>
      <c r="O952" t="s">
        <v>158</v>
      </c>
      <c r="P952" s="70">
        <v>0.55565972222222226</v>
      </c>
      <c r="Q952">
        <v>1.4</v>
      </c>
      <c r="R952" t="s">
        <v>161</v>
      </c>
      <c r="S952">
        <v>0.7</v>
      </c>
      <c r="T952">
        <v>44.8</v>
      </c>
      <c r="U952">
        <v>623</v>
      </c>
      <c r="V952">
        <v>394775</v>
      </c>
      <c r="W952">
        <v>658</v>
      </c>
      <c r="X952">
        <v>0.51200000000000001</v>
      </c>
      <c r="Y952">
        <v>18.23</v>
      </c>
      <c r="Z952" s="11">
        <f t="shared" si="2426"/>
        <v>111.60000000000001</v>
      </c>
      <c r="AA952" s="11">
        <f t="shared" si="2427"/>
        <v>0</v>
      </c>
      <c r="AB952" s="53">
        <f t="shared" si="2428"/>
        <v>0.1988876209299171</v>
      </c>
      <c r="AC952" s="61" t="s">
        <v>204</v>
      </c>
    </row>
    <row r="953" spans="1:46">
      <c r="A953" s="11">
        <v>953</v>
      </c>
      <c r="B953" s="69">
        <v>44599</v>
      </c>
      <c r="C953" s="70">
        <v>0.56944444444444442</v>
      </c>
      <c r="D953">
        <v>11.7</v>
      </c>
      <c r="E953">
        <v>14.1</v>
      </c>
      <c r="F953">
        <v>0</v>
      </c>
      <c r="G953">
        <v>9.4</v>
      </c>
      <c r="H953">
        <v>0.17199999999999999</v>
      </c>
      <c r="I953">
        <v>2</v>
      </c>
      <c r="J953" t="s">
        <v>161</v>
      </c>
      <c r="K953">
        <v>2</v>
      </c>
      <c r="L953" t="s">
        <v>154</v>
      </c>
      <c r="M953" s="70">
        <v>0.56251157407407404</v>
      </c>
      <c r="N953">
        <v>3.8</v>
      </c>
      <c r="O953" t="s">
        <v>154</v>
      </c>
      <c r="P953" s="70">
        <v>0.56312499999999999</v>
      </c>
      <c r="Q953">
        <v>1.2</v>
      </c>
      <c r="R953" t="s">
        <v>160</v>
      </c>
      <c r="S953">
        <v>0.7</v>
      </c>
      <c r="T953">
        <v>42.2</v>
      </c>
      <c r="U953">
        <v>599</v>
      </c>
      <c r="V953">
        <v>368989</v>
      </c>
      <c r="W953">
        <v>615</v>
      </c>
      <c r="X953">
        <v>0.51200000000000001</v>
      </c>
      <c r="Y953">
        <v>18.22</v>
      </c>
      <c r="Z953" s="11">
        <f t="shared" si="2426"/>
        <v>103.19999999999999</v>
      </c>
      <c r="AA953" s="11">
        <f t="shared" si="2427"/>
        <v>0</v>
      </c>
      <c r="AB953" s="53">
        <f t="shared" si="2428"/>
        <v>0.1988876209299171</v>
      </c>
      <c r="AC953" s="61" t="s">
        <v>204</v>
      </c>
    </row>
    <row r="954" spans="1:46">
      <c r="A954" s="11">
        <v>954</v>
      </c>
      <c r="B954" s="69">
        <v>44599</v>
      </c>
      <c r="C954" s="70">
        <v>0.57638888888888895</v>
      </c>
      <c r="D954">
        <v>11.6</v>
      </c>
      <c r="E954">
        <v>14.1</v>
      </c>
      <c r="F954">
        <v>0</v>
      </c>
      <c r="G954">
        <v>9.5</v>
      </c>
      <c r="H954">
        <v>0.17699999999999999</v>
      </c>
      <c r="I954">
        <v>1.8</v>
      </c>
      <c r="J954" t="s">
        <v>160</v>
      </c>
      <c r="K954">
        <v>2</v>
      </c>
      <c r="L954" t="s">
        <v>161</v>
      </c>
      <c r="M954" s="70">
        <v>0.56988425925925923</v>
      </c>
      <c r="N954">
        <v>2.8</v>
      </c>
      <c r="O954" t="s">
        <v>161</v>
      </c>
      <c r="P954" s="70">
        <v>0.57328703703703698</v>
      </c>
      <c r="Q954">
        <v>2.2999999999999998</v>
      </c>
      <c r="R954" t="s">
        <v>156</v>
      </c>
      <c r="S954">
        <v>0.5</v>
      </c>
      <c r="T954">
        <v>42.2</v>
      </c>
      <c r="U954">
        <v>648</v>
      </c>
      <c r="V954">
        <v>375817</v>
      </c>
      <c r="W954">
        <v>626</v>
      </c>
      <c r="X954">
        <v>0.51200000000000001</v>
      </c>
      <c r="Y954">
        <v>18.190000000000001</v>
      </c>
      <c r="Z954" s="11">
        <f t="shared" si="2426"/>
        <v>106.19999999999999</v>
      </c>
      <c r="AA954" s="11">
        <f t="shared" si="2427"/>
        <v>0</v>
      </c>
      <c r="AB954" s="53">
        <f t="shared" si="2428"/>
        <v>0.1988876209299171</v>
      </c>
      <c r="AC954" s="61" t="s">
        <v>204</v>
      </c>
    </row>
    <row r="955" spans="1:46">
      <c r="A955" s="11">
        <v>955</v>
      </c>
      <c r="B955" s="69">
        <v>44599</v>
      </c>
      <c r="C955" s="70">
        <v>0.58333333333333337</v>
      </c>
      <c r="D955">
        <v>11.5</v>
      </c>
      <c r="E955">
        <v>14.1</v>
      </c>
      <c r="F955">
        <v>0</v>
      </c>
      <c r="G955">
        <v>9.6999999999999993</v>
      </c>
      <c r="H955">
        <v>0.247</v>
      </c>
      <c r="I955">
        <v>2.2000000000000002</v>
      </c>
      <c r="J955" t="s">
        <v>154</v>
      </c>
      <c r="K955">
        <v>2.2000000000000002</v>
      </c>
      <c r="L955" t="s">
        <v>154</v>
      </c>
      <c r="M955" s="70">
        <v>0.58303240740740747</v>
      </c>
      <c r="N955">
        <v>3.7</v>
      </c>
      <c r="O955" t="s">
        <v>154</v>
      </c>
      <c r="P955" s="70">
        <v>0.58046296296296296</v>
      </c>
      <c r="Q955">
        <v>1.8</v>
      </c>
      <c r="R955" t="s">
        <v>158</v>
      </c>
      <c r="S955">
        <v>0.6</v>
      </c>
      <c r="T955">
        <v>41.6</v>
      </c>
      <c r="U955">
        <v>1501</v>
      </c>
      <c r="V955">
        <v>510211</v>
      </c>
      <c r="W955">
        <v>850</v>
      </c>
      <c r="X955">
        <v>0.51200000000000001</v>
      </c>
      <c r="Y955">
        <v>18.149999999999999</v>
      </c>
      <c r="Z955" s="11">
        <f t="shared" si="2426"/>
        <v>148.19999999999999</v>
      </c>
      <c r="AA955" s="11">
        <f t="shared" si="2427"/>
        <v>10</v>
      </c>
      <c r="AB955" s="53">
        <f t="shared" si="2428"/>
        <v>0.1988876209299171</v>
      </c>
      <c r="AC955" s="61" t="s">
        <v>204</v>
      </c>
      <c r="AE955" s="11">
        <f t="shared" ref="AE955" si="2557">SUM(F955:F960)</f>
        <v>0</v>
      </c>
      <c r="AF955" s="11">
        <f t="shared" ref="AF955" si="2558">AVERAGE(AB955:AB960)</f>
        <v>0.1988876209299171</v>
      </c>
      <c r="AG955" s="11">
        <f t="shared" ref="AG955" si="2559">AVERAGE(G955:G960)</f>
        <v>9.8833333333333346</v>
      </c>
      <c r="AH955" s="11" t="e">
        <f t="shared" ref="AH955" si="2560">AVERAGE(AC955:AC960)</f>
        <v>#DIV/0!</v>
      </c>
      <c r="AI955" s="11">
        <f t="shared" ref="AI955" si="2561">AVERAGE(T955:T960)</f>
        <v>38.85</v>
      </c>
      <c r="AJ955" s="11">
        <f t="shared" ref="AJ955" si="2562">SUMIF(H955:H960,"&gt;0",H955:H960)</f>
        <v>1.1359999999999999</v>
      </c>
      <c r="AK955" s="17">
        <f t="shared" ref="AK955" si="2563">SUM(AA955:AA960)/60</f>
        <v>0.5</v>
      </c>
      <c r="AL955" s="17">
        <f t="shared" ref="AL955" si="2564">SUM(V955:V960)</f>
        <v>2377181</v>
      </c>
      <c r="AM955" s="17">
        <f t="shared" ref="AM955" si="2565">AVERAGE(W955:W960)</f>
        <v>660.16666666666663</v>
      </c>
      <c r="AN955" s="11">
        <f t="shared" ref="AN955" si="2566">AVERAGE(I955:I960)</f>
        <v>2.1166666666666667</v>
      </c>
      <c r="AO955" s="11">
        <f t="shared" ref="AO955" si="2567">MAX(K955:K960)</f>
        <v>2.9</v>
      </c>
      <c r="AP955" s="13" t="str">
        <f t="shared" ref="AP955" ca="1" si="2568">INDIRECT(ADDRESS(MATCH(AO955,K955:K960,0)+A955-1,12))</f>
        <v>WSW</v>
      </c>
      <c r="AQ955" s="13">
        <f t="shared" ref="AQ955" ca="1" si="2569">INDIRECT(ADDRESS(MATCH(AO955,K955:K960,0)+A955-1,13))</f>
        <v>0.59898148148148145</v>
      </c>
      <c r="AR955" s="11">
        <f t="shared" ref="AR955" si="2570">MAX(N955:N960)</f>
        <v>4.4000000000000004</v>
      </c>
      <c r="AS955" s="13" t="str">
        <f t="shared" ref="AS955" ca="1" si="2571">INDIRECT(ADDRESS(MATCH(AR955,N955:N960,0)+A955-1,15))</f>
        <v>W</v>
      </c>
      <c r="AT955" s="13">
        <f t="shared" ref="AT955" ca="1" si="2572">INDIRECT(ADDRESS(MATCH(AR955,N955:N960,0)+A955-1,16))</f>
        <v>0.58936342592592594</v>
      </c>
    </row>
    <row r="956" spans="1:46">
      <c r="A956" s="11">
        <v>956</v>
      </c>
      <c r="B956" s="69">
        <v>44599</v>
      </c>
      <c r="C956" s="70">
        <v>0.59027777777777779</v>
      </c>
      <c r="D956">
        <v>11.6</v>
      </c>
      <c r="E956">
        <v>14.1</v>
      </c>
      <c r="F956">
        <v>0</v>
      </c>
      <c r="G956">
        <v>10.199999999999999</v>
      </c>
      <c r="H956">
        <v>0.221</v>
      </c>
      <c r="I956">
        <v>2.2000000000000002</v>
      </c>
      <c r="J956" t="s">
        <v>154</v>
      </c>
      <c r="K956">
        <v>2.2999999999999998</v>
      </c>
      <c r="L956" t="s">
        <v>154</v>
      </c>
      <c r="M956" s="70">
        <v>0.58511574074074069</v>
      </c>
      <c r="N956">
        <v>4.4000000000000004</v>
      </c>
      <c r="O956" t="s">
        <v>154</v>
      </c>
      <c r="P956" s="70">
        <v>0.58936342592592594</v>
      </c>
      <c r="Q956">
        <v>2</v>
      </c>
      <c r="R956" t="s">
        <v>160</v>
      </c>
      <c r="S956">
        <v>0.7</v>
      </c>
      <c r="T956">
        <v>38.4</v>
      </c>
      <c r="U956">
        <v>679</v>
      </c>
      <c r="V956">
        <v>460808</v>
      </c>
      <c r="W956">
        <v>768</v>
      </c>
      <c r="X956">
        <v>0.51200000000000001</v>
      </c>
      <c r="Y956">
        <v>18.13</v>
      </c>
      <c r="Z956" s="11">
        <f t="shared" si="2426"/>
        <v>132.6</v>
      </c>
      <c r="AA956" s="11">
        <f t="shared" si="2427"/>
        <v>10</v>
      </c>
      <c r="AB956" s="53">
        <f t="shared" si="2428"/>
        <v>0.1988876209299171</v>
      </c>
      <c r="AC956" s="61" t="s">
        <v>204</v>
      </c>
    </row>
    <row r="957" spans="1:46">
      <c r="A957" s="11">
        <v>957</v>
      </c>
      <c r="B957" s="69">
        <v>44599</v>
      </c>
      <c r="C957" s="70">
        <v>0.59722222222222221</v>
      </c>
      <c r="D957">
        <v>11.8</v>
      </c>
      <c r="E957">
        <v>14.1</v>
      </c>
      <c r="F957">
        <v>0</v>
      </c>
      <c r="G957">
        <v>10.199999999999999</v>
      </c>
      <c r="H957">
        <v>0.223</v>
      </c>
      <c r="I957">
        <v>2.5</v>
      </c>
      <c r="J957" t="s">
        <v>161</v>
      </c>
      <c r="K957">
        <v>2.5</v>
      </c>
      <c r="L957" t="s">
        <v>161</v>
      </c>
      <c r="M957" s="70">
        <v>0.59508101851851858</v>
      </c>
      <c r="N957">
        <v>4</v>
      </c>
      <c r="O957" t="s">
        <v>161</v>
      </c>
      <c r="P957" s="70">
        <v>0.59225694444444443</v>
      </c>
      <c r="Q957">
        <v>2.9</v>
      </c>
      <c r="R957" t="s">
        <v>161</v>
      </c>
      <c r="S957">
        <v>0.9</v>
      </c>
      <c r="T957">
        <v>36</v>
      </c>
      <c r="U957">
        <v>646</v>
      </c>
      <c r="V957">
        <v>464930</v>
      </c>
      <c r="W957">
        <v>775</v>
      </c>
      <c r="X957">
        <v>0.51200000000000001</v>
      </c>
      <c r="Y957">
        <v>18.12</v>
      </c>
      <c r="Z957" s="11">
        <f t="shared" si="2426"/>
        <v>133.80000000000001</v>
      </c>
      <c r="AA957" s="11">
        <f t="shared" si="2427"/>
        <v>10</v>
      </c>
      <c r="AB957" s="53">
        <f t="shared" si="2428"/>
        <v>0.1988876209299171</v>
      </c>
      <c r="AC957" s="61" t="s">
        <v>204</v>
      </c>
    </row>
    <row r="958" spans="1:46">
      <c r="A958" s="11">
        <v>958</v>
      </c>
      <c r="B958" s="69">
        <v>44599</v>
      </c>
      <c r="C958" s="70">
        <v>0.60416666666666663</v>
      </c>
      <c r="D958">
        <v>11.7</v>
      </c>
      <c r="E958">
        <v>14.1</v>
      </c>
      <c r="F958">
        <v>0</v>
      </c>
      <c r="G958">
        <v>9.9</v>
      </c>
      <c r="H958">
        <v>0.17499999999999999</v>
      </c>
      <c r="I958">
        <v>2.4</v>
      </c>
      <c r="J958" t="s">
        <v>161</v>
      </c>
      <c r="K958">
        <v>2.9</v>
      </c>
      <c r="L958" t="s">
        <v>161</v>
      </c>
      <c r="M958" s="70">
        <v>0.59898148148148145</v>
      </c>
      <c r="N958">
        <v>3.9</v>
      </c>
      <c r="O958" t="s">
        <v>161</v>
      </c>
      <c r="P958" s="70">
        <v>0.60196759259259258</v>
      </c>
      <c r="Q958">
        <v>1.8</v>
      </c>
      <c r="R958" t="s">
        <v>154</v>
      </c>
      <c r="S958">
        <v>0.6</v>
      </c>
      <c r="T958">
        <v>37.700000000000003</v>
      </c>
      <c r="U958">
        <v>604</v>
      </c>
      <c r="V958">
        <v>369200</v>
      </c>
      <c r="W958">
        <v>615</v>
      </c>
      <c r="X958">
        <v>0.51200000000000001</v>
      </c>
      <c r="Y958">
        <v>18.13</v>
      </c>
      <c r="Z958" s="11">
        <f t="shared" si="2426"/>
        <v>105.00000000000001</v>
      </c>
      <c r="AA958" s="11">
        <f t="shared" si="2427"/>
        <v>0</v>
      </c>
      <c r="AB958" s="53">
        <f t="shared" si="2428"/>
        <v>0.1988876209299171</v>
      </c>
      <c r="AC958" s="61" t="s">
        <v>204</v>
      </c>
    </row>
    <row r="959" spans="1:46">
      <c r="A959" s="11">
        <v>959</v>
      </c>
      <c r="B959" s="69">
        <v>44599</v>
      </c>
      <c r="C959" s="70">
        <v>0.61111111111111105</v>
      </c>
      <c r="D959">
        <v>11.5</v>
      </c>
      <c r="E959">
        <v>14.1</v>
      </c>
      <c r="F959">
        <v>0</v>
      </c>
      <c r="G959">
        <v>9.6999999999999993</v>
      </c>
      <c r="H959">
        <v>0.154</v>
      </c>
      <c r="I959">
        <v>1.9</v>
      </c>
      <c r="J959" t="s">
        <v>161</v>
      </c>
      <c r="K959">
        <v>2.4</v>
      </c>
      <c r="L959" t="s">
        <v>161</v>
      </c>
      <c r="M959" s="70">
        <v>0.60417824074074067</v>
      </c>
      <c r="N959">
        <v>3.5</v>
      </c>
      <c r="O959" t="s">
        <v>161</v>
      </c>
      <c r="P959" s="70">
        <v>0.60763888888888895</v>
      </c>
      <c r="Q959">
        <v>1</v>
      </c>
      <c r="R959" t="s">
        <v>153</v>
      </c>
      <c r="S959">
        <v>0.6</v>
      </c>
      <c r="T959">
        <v>40</v>
      </c>
      <c r="U959">
        <v>400</v>
      </c>
      <c r="V959">
        <v>323359</v>
      </c>
      <c r="W959">
        <v>539</v>
      </c>
      <c r="X959">
        <v>0.51200000000000001</v>
      </c>
      <c r="Y959">
        <v>18.059999999999999</v>
      </c>
      <c r="Z959" s="11">
        <f t="shared" si="2426"/>
        <v>92.399999999999991</v>
      </c>
      <c r="AA959" s="11">
        <f t="shared" si="2427"/>
        <v>0</v>
      </c>
      <c r="AB959" s="53">
        <f t="shared" si="2428"/>
        <v>0.1988876209299171</v>
      </c>
      <c r="AC959" s="61" t="s">
        <v>204</v>
      </c>
    </row>
    <row r="960" spans="1:46">
      <c r="A960" s="11">
        <v>960</v>
      </c>
      <c r="B960" s="69">
        <v>44599</v>
      </c>
      <c r="C960" s="70">
        <v>0.61805555555555558</v>
      </c>
      <c r="D960">
        <v>11.6</v>
      </c>
      <c r="E960">
        <v>14.1</v>
      </c>
      <c r="F960">
        <v>0</v>
      </c>
      <c r="G960">
        <v>9.6</v>
      </c>
      <c r="H960">
        <v>0.11600000000000001</v>
      </c>
      <c r="I960">
        <v>1.5</v>
      </c>
      <c r="J960" t="s">
        <v>160</v>
      </c>
      <c r="K960">
        <v>1.9</v>
      </c>
      <c r="L960" t="s">
        <v>161</v>
      </c>
      <c r="M960" s="70">
        <v>0.6118865740740741</v>
      </c>
      <c r="N960">
        <v>2.7</v>
      </c>
      <c r="O960" t="s">
        <v>160</v>
      </c>
      <c r="P960" s="70">
        <v>0.6115856481481482</v>
      </c>
      <c r="Q960">
        <v>1</v>
      </c>
      <c r="R960" t="s">
        <v>156</v>
      </c>
      <c r="S960">
        <v>0.5</v>
      </c>
      <c r="T960">
        <v>39.4</v>
      </c>
      <c r="U960">
        <v>416</v>
      </c>
      <c r="V960">
        <v>248673</v>
      </c>
      <c r="W960">
        <v>414</v>
      </c>
      <c r="X960">
        <v>0.51200000000000001</v>
      </c>
      <c r="Y960">
        <v>18.079999999999998</v>
      </c>
      <c r="Z960" s="11">
        <f t="shared" si="2426"/>
        <v>69.599999999999994</v>
      </c>
      <c r="AA960" s="11">
        <f t="shared" si="2427"/>
        <v>0</v>
      </c>
      <c r="AB960" s="53">
        <f t="shared" si="2428"/>
        <v>0.1988876209299171</v>
      </c>
      <c r="AC960" s="61" t="s">
        <v>204</v>
      </c>
    </row>
    <row r="961" spans="1:46">
      <c r="A961" s="11">
        <v>961</v>
      </c>
      <c r="B961" s="69">
        <v>44599</v>
      </c>
      <c r="C961" s="70">
        <v>0.625</v>
      </c>
      <c r="D961">
        <v>11.5</v>
      </c>
      <c r="E961">
        <v>14.1</v>
      </c>
      <c r="F961">
        <v>0</v>
      </c>
      <c r="G961">
        <v>9.8000000000000007</v>
      </c>
      <c r="H961">
        <v>0.14499999999999999</v>
      </c>
      <c r="I961">
        <v>1.3</v>
      </c>
      <c r="J961" t="s">
        <v>160</v>
      </c>
      <c r="K961">
        <v>1.5</v>
      </c>
      <c r="L961" t="s">
        <v>160</v>
      </c>
      <c r="M961" s="70">
        <v>0.61806712962962962</v>
      </c>
      <c r="N961">
        <v>2.9</v>
      </c>
      <c r="O961" t="s">
        <v>154</v>
      </c>
      <c r="P961" s="70">
        <v>0.62417824074074069</v>
      </c>
      <c r="Q961">
        <v>1.4</v>
      </c>
      <c r="R961" t="s">
        <v>160</v>
      </c>
      <c r="S961">
        <v>0.6</v>
      </c>
      <c r="T961">
        <v>41.1</v>
      </c>
      <c r="U961">
        <v>656</v>
      </c>
      <c r="V961">
        <v>306159</v>
      </c>
      <c r="W961">
        <v>510</v>
      </c>
      <c r="X961">
        <v>0.51300000000000001</v>
      </c>
      <c r="Y961">
        <v>18.03</v>
      </c>
      <c r="Z961" s="11">
        <f t="shared" si="2426"/>
        <v>87.000000000000014</v>
      </c>
      <c r="AA961" s="11">
        <f t="shared" si="2427"/>
        <v>0</v>
      </c>
      <c r="AB961" s="53">
        <f t="shared" si="2428"/>
        <v>0.19937778745644419</v>
      </c>
      <c r="AC961" s="61" t="s">
        <v>204</v>
      </c>
      <c r="AE961" s="11">
        <f t="shared" ref="AE961" si="2573">SUM(F961:F966)</f>
        <v>0</v>
      </c>
      <c r="AF961" s="11">
        <f t="shared" ref="AF961" si="2574">AVERAGE(AB961:AB966)</f>
        <v>0.19905100977209278</v>
      </c>
      <c r="AG961" s="11">
        <f t="shared" ref="AG961" si="2575">AVERAGE(G961:G966)</f>
        <v>9.8166666666666682</v>
      </c>
      <c r="AH961" s="11" t="e">
        <f t="shared" ref="AH961" si="2576">AVERAGE(AC961:AC966)</f>
        <v>#DIV/0!</v>
      </c>
      <c r="AI961" s="11">
        <f t="shared" ref="AI961" si="2577">AVERAGE(T961:T966)</f>
        <v>40.016666666666659</v>
      </c>
      <c r="AJ961" s="11">
        <f t="shared" ref="AJ961" si="2578">SUMIF(H961:H966,"&gt;0",H961:H966)</f>
        <v>0.70299999999999996</v>
      </c>
      <c r="AK961" s="17">
        <f t="shared" ref="AK961" si="2579">SUM(AA961:AA966)/60</f>
        <v>0</v>
      </c>
      <c r="AL961" s="17">
        <f t="shared" ref="AL961" si="2580">SUM(V961:V966)</f>
        <v>1513070</v>
      </c>
      <c r="AM961" s="17">
        <f t="shared" ref="AM961" si="2581">AVERAGE(W961:W966)</f>
        <v>420</v>
      </c>
      <c r="AN961" s="11">
        <f t="shared" ref="AN961" si="2582">AVERAGE(I961:I966)</f>
        <v>1.5333333333333332</v>
      </c>
      <c r="AO961" s="11">
        <f t="shared" ref="AO961" si="2583">MAX(K961:K966)</f>
        <v>2</v>
      </c>
      <c r="AP961" s="13" t="str">
        <f t="shared" ref="AP961" ca="1" si="2584">INDIRECT(ADDRESS(MATCH(AO961,K961:K966,0)+A961-1,12))</f>
        <v>WSW</v>
      </c>
      <c r="AQ961" s="13">
        <f t="shared" ref="AQ961" ca="1" si="2585">INDIRECT(ADDRESS(MATCH(AO961,K961:K966,0)+A961-1,13))</f>
        <v>0.65568287037037043</v>
      </c>
      <c r="AR961" s="11">
        <f t="shared" ref="AR961" si="2586">MAX(N961:N966)</f>
        <v>3.3</v>
      </c>
      <c r="AS961" s="13" t="str">
        <f t="shared" ref="AS961" ca="1" si="2587">INDIRECT(ADDRESS(MATCH(AR961,N961:N966,0)+A961-1,15))</f>
        <v>S</v>
      </c>
      <c r="AT961" s="13">
        <f t="shared" ref="AT961" ca="1" si="2588">INDIRECT(ADDRESS(MATCH(AR961,N961:N966,0)+A961-1,16))</f>
        <v>0.62619212962962967</v>
      </c>
    </row>
    <row r="962" spans="1:46">
      <c r="A962" s="11">
        <v>962</v>
      </c>
      <c r="B962" s="69">
        <v>44599</v>
      </c>
      <c r="C962" s="70">
        <v>0.63194444444444442</v>
      </c>
      <c r="D962">
        <v>11.4</v>
      </c>
      <c r="E962">
        <v>14.1</v>
      </c>
      <c r="F962">
        <v>0</v>
      </c>
      <c r="G962">
        <v>9.6999999999999993</v>
      </c>
      <c r="H962">
        <v>0.104</v>
      </c>
      <c r="I962">
        <v>1.6</v>
      </c>
      <c r="J962" t="s">
        <v>160</v>
      </c>
      <c r="K962">
        <v>1.7</v>
      </c>
      <c r="L962" t="s">
        <v>160</v>
      </c>
      <c r="M962" s="70">
        <v>0.6280324074074074</v>
      </c>
      <c r="N962">
        <v>3.3</v>
      </c>
      <c r="O962" t="s">
        <v>153</v>
      </c>
      <c r="P962" s="70">
        <v>0.62619212962962967</v>
      </c>
      <c r="Q962">
        <v>1.4</v>
      </c>
      <c r="R962" t="s">
        <v>160</v>
      </c>
      <c r="S962">
        <v>0.7</v>
      </c>
      <c r="T962">
        <v>38</v>
      </c>
      <c r="U962">
        <v>463</v>
      </c>
      <c r="V962">
        <v>228058</v>
      </c>
      <c r="W962">
        <v>380</v>
      </c>
      <c r="X962">
        <v>0.51300000000000001</v>
      </c>
      <c r="Y962">
        <v>18.04</v>
      </c>
      <c r="Z962" s="11">
        <f t="shared" si="2426"/>
        <v>62.4</v>
      </c>
      <c r="AA962" s="11">
        <f t="shared" si="2427"/>
        <v>0</v>
      </c>
      <c r="AB962" s="53">
        <f t="shared" si="2428"/>
        <v>0.19937778745644419</v>
      </c>
      <c r="AC962" s="61" t="s">
        <v>204</v>
      </c>
    </row>
    <row r="963" spans="1:46">
      <c r="A963" s="11">
        <v>963</v>
      </c>
      <c r="B963" s="69">
        <v>44599</v>
      </c>
      <c r="C963" s="70">
        <v>0.63888888888888895</v>
      </c>
      <c r="D963">
        <v>11.2</v>
      </c>
      <c r="E963">
        <v>14.1</v>
      </c>
      <c r="F963">
        <v>0</v>
      </c>
      <c r="G963">
        <v>9.8000000000000007</v>
      </c>
      <c r="H963">
        <v>0.127</v>
      </c>
      <c r="I963">
        <v>1.6</v>
      </c>
      <c r="J963" t="s">
        <v>161</v>
      </c>
      <c r="K963">
        <v>1.6</v>
      </c>
      <c r="L963" t="s">
        <v>160</v>
      </c>
      <c r="M963" s="70">
        <v>0.63195601851851857</v>
      </c>
      <c r="N963">
        <v>2.8</v>
      </c>
      <c r="O963" t="s">
        <v>161</v>
      </c>
      <c r="P963" s="70">
        <v>0.63824074074074078</v>
      </c>
      <c r="Q963">
        <v>1.8</v>
      </c>
      <c r="R963" t="s">
        <v>154</v>
      </c>
      <c r="S963">
        <v>0.6</v>
      </c>
      <c r="T963">
        <v>41.3</v>
      </c>
      <c r="U963">
        <v>403</v>
      </c>
      <c r="V963">
        <v>267836</v>
      </c>
      <c r="W963">
        <v>446</v>
      </c>
      <c r="X963">
        <v>0.51200000000000001</v>
      </c>
      <c r="Y963">
        <v>18</v>
      </c>
      <c r="Z963" s="11">
        <f t="shared" si="2426"/>
        <v>76.2</v>
      </c>
      <c r="AA963" s="11">
        <f t="shared" si="2427"/>
        <v>0</v>
      </c>
      <c r="AB963" s="53">
        <f t="shared" si="2428"/>
        <v>0.1988876209299171</v>
      </c>
      <c r="AC963" s="61" t="s">
        <v>204</v>
      </c>
    </row>
    <row r="964" spans="1:46">
      <c r="A964" s="11">
        <v>964</v>
      </c>
      <c r="B964" s="69">
        <v>44599</v>
      </c>
      <c r="C964" s="70">
        <v>0.64583333333333337</v>
      </c>
      <c r="D964">
        <v>11.2</v>
      </c>
      <c r="E964">
        <v>14.1</v>
      </c>
      <c r="F964">
        <v>0</v>
      </c>
      <c r="G964">
        <v>9.6999999999999993</v>
      </c>
      <c r="H964">
        <v>0.126</v>
      </c>
      <c r="I964">
        <v>1.5</v>
      </c>
      <c r="J964" t="s">
        <v>160</v>
      </c>
      <c r="K964">
        <v>1.9</v>
      </c>
      <c r="L964" t="s">
        <v>161</v>
      </c>
      <c r="M964" s="70">
        <v>0.64164351851851853</v>
      </c>
      <c r="N964">
        <v>2.8</v>
      </c>
      <c r="O964" t="s">
        <v>160</v>
      </c>
      <c r="P964" s="70">
        <v>0.64090277777777771</v>
      </c>
      <c r="Q964">
        <v>1</v>
      </c>
      <c r="R964" t="s">
        <v>151</v>
      </c>
      <c r="S964">
        <v>0.5</v>
      </c>
      <c r="T964">
        <v>40.5</v>
      </c>
      <c r="U964">
        <v>451</v>
      </c>
      <c r="V964">
        <v>264879</v>
      </c>
      <c r="W964">
        <v>441</v>
      </c>
      <c r="X964">
        <v>0.51200000000000001</v>
      </c>
      <c r="Y964">
        <v>18</v>
      </c>
      <c r="Z964" s="11">
        <f t="shared" si="2426"/>
        <v>75.599999999999994</v>
      </c>
      <c r="AA964" s="11">
        <f t="shared" si="2427"/>
        <v>0</v>
      </c>
      <c r="AB964" s="53">
        <f t="shared" si="2428"/>
        <v>0.1988876209299171</v>
      </c>
      <c r="AC964" s="61" t="s">
        <v>204</v>
      </c>
    </row>
    <row r="965" spans="1:46">
      <c r="A965" s="11">
        <v>965</v>
      </c>
      <c r="B965" s="69">
        <v>44599</v>
      </c>
      <c r="C965" s="70">
        <v>0.65277777777777779</v>
      </c>
      <c r="D965">
        <v>11</v>
      </c>
      <c r="E965">
        <v>14.2</v>
      </c>
      <c r="F965">
        <v>0</v>
      </c>
      <c r="G965">
        <v>10.1</v>
      </c>
      <c r="H965">
        <v>0.11799999999999999</v>
      </c>
      <c r="I965">
        <v>1.7</v>
      </c>
      <c r="J965" t="s">
        <v>160</v>
      </c>
      <c r="K965">
        <v>1.7</v>
      </c>
      <c r="L965" t="s">
        <v>160</v>
      </c>
      <c r="M965" s="70">
        <v>0.65277777777777779</v>
      </c>
      <c r="N965">
        <v>3.2</v>
      </c>
      <c r="O965" t="s">
        <v>160</v>
      </c>
      <c r="P965" s="70">
        <v>0.64979166666666666</v>
      </c>
      <c r="Q965">
        <v>2.4</v>
      </c>
      <c r="R965" t="s">
        <v>161</v>
      </c>
      <c r="S965">
        <v>0.7</v>
      </c>
      <c r="T965">
        <v>40.200000000000003</v>
      </c>
      <c r="U965">
        <v>366</v>
      </c>
      <c r="V965">
        <v>255815</v>
      </c>
      <c r="W965">
        <v>426</v>
      </c>
      <c r="X965">
        <v>0.51200000000000001</v>
      </c>
      <c r="Y965">
        <v>17.989999999999998</v>
      </c>
      <c r="Z965" s="11">
        <f t="shared" si="2426"/>
        <v>70.8</v>
      </c>
      <c r="AA965" s="11">
        <f t="shared" si="2427"/>
        <v>0</v>
      </c>
      <c r="AB965" s="53">
        <f t="shared" si="2428"/>
        <v>0.1988876209299171</v>
      </c>
      <c r="AC965" s="61" t="s">
        <v>204</v>
      </c>
    </row>
    <row r="966" spans="1:46">
      <c r="A966" s="11">
        <v>966</v>
      </c>
      <c r="B966" s="69">
        <v>44599</v>
      </c>
      <c r="C966" s="70">
        <v>0.65972222222222221</v>
      </c>
      <c r="D966">
        <v>11</v>
      </c>
      <c r="E966">
        <v>14.1</v>
      </c>
      <c r="F966">
        <v>0</v>
      </c>
      <c r="G966">
        <v>9.8000000000000007</v>
      </c>
      <c r="H966">
        <v>8.3000000000000004E-2</v>
      </c>
      <c r="I966">
        <v>1.5</v>
      </c>
      <c r="J966" t="s">
        <v>161</v>
      </c>
      <c r="K966">
        <v>2</v>
      </c>
      <c r="L966" t="s">
        <v>161</v>
      </c>
      <c r="M966" s="70">
        <v>0.65568287037037043</v>
      </c>
      <c r="N966">
        <v>2.8</v>
      </c>
      <c r="O966" t="s">
        <v>161</v>
      </c>
      <c r="P966" s="70">
        <v>0.65312500000000007</v>
      </c>
      <c r="Q966">
        <v>1.8</v>
      </c>
      <c r="R966" t="s">
        <v>161</v>
      </c>
      <c r="S966">
        <v>0.5</v>
      </c>
      <c r="T966">
        <v>39</v>
      </c>
      <c r="U966">
        <v>333</v>
      </c>
      <c r="V966">
        <v>190323</v>
      </c>
      <c r="W966">
        <v>317</v>
      </c>
      <c r="X966">
        <v>0.51200000000000001</v>
      </c>
      <c r="Y966">
        <v>17.98</v>
      </c>
      <c r="Z966" s="11">
        <f t="shared" si="2426"/>
        <v>49.8</v>
      </c>
      <c r="AA966" s="11">
        <f t="shared" si="2427"/>
        <v>0</v>
      </c>
      <c r="AB966" s="53">
        <f t="shared" si="2428"/>
        <v>0.1988876209299171</v>
      </c>
      <c r="AC966" s="61" t="s">
        <v>204</v>
      </c>
    </row>
    <row r="967" spans="1:46">
      <c r="A967" s="11">
        <v>967</v>
      </c>
      <c r="B967" s="69">
        <v>44599</v>
      </c>
      <c r="C967" s="70">
        <v>0.66666666666666663</v>
      </c>
      <c r="D967">
        <v>10.8</v>
      </c>
      <c r="E967">
        <v>14.2</v>
      </c>
      <c r="F967">
        <v>0</v>
      </c>
      <c r="G967">
        <v>9.4</v>
      </c>
      <c r="H967">
        <v>7.4999999999999997E-2</v>
      </c>
      <c r="I967">
        <v>1.7</v>
      </c>
      <c r="J967" t="s">
        <v>161</v>
      </c>
      <c r="K967">
        <v>1.8</v>
      </c>
      <c r="L967" t="s">
        <v>161</v>
      </c>
      <c r="M967" s="70">
        <v>0.66464120370370372</v>
      </c>
      <c r="N967">
        <v>2.8</v>
      </c>
      <c r="O967" t="s">
        <v>161</v>
      </c>
      <c r="P967" s="70">
        <v>0.66174768518518523</v>
      </c>
      <c r="Q967">
        <v>1.6</v>
      </c>
      <c r="R967" t="s">
        <v>161</v>
      </c>
      <c r="S967">
        <v>0.5</v>
      </c>
      <c r="T967">
        <v>41.5</v>
      </c>
      <c r="U967">
        <v>255</v>
      </c>
      <c r="V967">
        <v>167947</v>
      </c>
      <c r="W967">
        <v>280</v>
      </c>
      <c r="X967">
        <v>0.51200000000000001</v>
      </c>
      <c r="Y967">
        <v>17.97</v>
      </c>
      <c r="Z967" s="11">
        <f t="shared" si="2426"/>
        <v>45.000000000000007</v>
      </c>
      <c r="AA967" s="11">
        <f t="shared" si="2427"/>
        <v>0</v>
      </c>
      <c r="AB967" s="53">
        <f t="shared" si="2428"/>
        <v>0.1988876209299171</v>
      </c>
      <c r="AC967" s="61" t="s">
        <v>204</v>
      </c>
      <c r="AE967" s="11">
        <f t="shared" ref="AE967" si="2589">SUM(F967:F972)</f>
        <v>0</v>
      </c>
      <c r="AF967" s="11">
        <f t="shared" ref="AF967" si="2590">AVERAGE(AB967:AB972)</f>
        <v>0.1988876209299171</v>
      </c>
      <c r="AG967" s="11">
        <f t="shared" ref="AG967" si="2591">AVERAGE(G967:G972)</f>
        <v>8.5166666666666675</v>
      </c>
      <c r="AH967" s="11" t="e">
        <f t="shared" ref="AH967" si="2592">AVERAGE(AC967:AC972)</f>
        <v>#DIV/0!</v>
      </c>
      <c r="AI967" s="11">
        <f t="shared" ref="AI967" si="2593">AVERAGE(T967:T972)</f>
        <v>43.449999999999996</v>
      </c>
      <c r="AJ967" s="11">
        <f t="shared" ref="AJ967" si="2594">SUMIF(H967:H972,"&gt;0",H967:H972)</f>
        <v>0.27900000000000003</v>
      </c>
      <c r="AK967" s="17">
        <f t="shared" ref="AK967" si="2595">SUM(AA967:AA972)/60</f>
        <v>0</v>
      </c>
      <c r="AL967" s="17">
        <f t="shared" ref="AL967" si="2596">SUM(V967:V972)</f>
        <v>629851</v>
      </c>
      <c r="AM967" s="17">
        <f t="shared" ref="AM967" si="2597">AVERAGE(W967:W972)</f>
        <v>174.83333333333334</v>
      </c>
      <c r="AN967" s="11">
        <f t="shared" ref="AN967" si="2598">AVERAGE(I967:I972)</f>
        <v>1.3166666666666667</v>
      </c>
      <c r="AO967" s="11">
        <f t="shared" ref="AO967" si="2599">MAX(K967:K972)</f>
        <v>1.8</v>
      </c>
      <c r="AP967" s="13" t="str">
        <f t="shared" ref="AP967" ca="1" si="2600">INDIRECT(ADDRESS(MATCH(AO967,K967:K972,0)+A967-1,12))</f>
        <v>WSW</v>
      </c>
      <c r="AQ967" s="13">
        <f t="shared" ref="AQ967" ca="1" si="2601">INDIRECT(ADDRESS(MATCH(AO967,K967:K972,0)+A967-1,13))</f>
        <v>0.66464120370370372</v>
      </c>
      <c r="AR967" s="11">
        <f t="shared" ref="AR967" si="2602">MAX(N967:N972)</f>
        <v>2.8</v>
      </c>
      <c r="AS967" s="13" t="str">
        <f t="shared" ref="AS967" ca="1" si="2603">INDIRECT(ADDRESS(MATCH(AR967,N967:N972,0)+A967-1,15))</f>
        <v>WSW</v>
      </c>
      <c r="AT967" s="13">
        <f t="shared" ref="AT967" ca="1" si="2604">INDIRECT(ADDRESS(MATCH(AR967,N967:N972,0)+A967-1,16))</f>
        <v>0.66174768518518523</v>
      </c>
    </row>
    <row r="968" spans="1:46">
      <c r="A968" s="11">
        <v>968</v>
      </c>
      <c r="B968" s="69">
        <v>44599</v>
      </c>
      <c r="C968" s="70">
        <v>0.67361111111111116</v>
      </c>
      <c r="D968">
        <v>10.4</v>
      </c>
      <c r="E968">
        <v>14.2</v>
      </c>
      <c r="F968">
        <v>0</v>
      </c>
      <c r="G968">
        <v>8.8000000000000007</v>
      </c>
      <c r="H968">
        <v>5.2999999999999999E-2</v>
      </c>
      <c r="I968">
        <v>1.5</v>
      </c>
      <c r="J968" t="s">
        <v>160</v>
      </c>
      <c r="K968">
        <v>1.7</v>
      </c>
      <c r="L968" t="s">
        <v>161</v>
      </c>
      <c r="M968" s="70">
        <v>0.66667824074074078</v>
      </c>
      <c r="N968">
        <v>2.4</v>
      </c>
      <c r="O968" t="s">
        <v>156</v>
      </c>
      <c r="P968" s="70">
        <v>0.67114583333333344</v>
      </c>
      <c r="Q968">
        <v>1.2</v>
      </c>
      <c r="R968" t="s">
        <v>160</v>
      </c>
      <c r="S968">
        <v>0.4</v>
      </c>
      <c r="T968">
        <v>43.5</v>
      </c>
      <c r="U968">
        <v>189</v>
      </c>
      <c r="V968">
        <v>121271</v>
      </c>
      <c r="W968">
        <v>202</v>
      </c>
      <c r="X968">
        <v>0.51200000000000001</v>
      </c>
      <c r="Y968">
        <v>17.95</v>
      </c>
      <c r="Z968" s="11">
        <f t="shared" ref="Z968:Z1031" si="2605">H968*3.6/(60)*10*10^3</f>
        <v>31.8</v>
      </c>
      <c r="AA968" s="11">
        <f t="shared" ref="AA968:AA1031" si="2606">IF(Z968&gt;120,10,0)</f>
        <v>0</v>
      </c>
      <c r="AB968" s="53">
        <f t="shared" ref="AB968:AB1031" si="2607">-0.071+0.735*X968+0.75*X968^2-8.759*X968^3+21.838*X968^4-21.998*X968^5+8.097*X968^6</f>
        <v>0.1988876209299171</v>
      </c>
      <c r="AC968" s="61" t="s">
        <v>204</v>
      </c>
    </row>
    <row r="969" spans="1:46">
      <c r="A969" s="11">
        <v>969</v>
      </c>
      <c r="B969" s="69">
        <v>44599</v>
      </c>
      <c r="C969" s="70">
        <v>0.68055555555555547</v>
      </c>
      <c r="D969">
        <v>10.3</v>
      </c>
      <c r="E969">
        <v>14.2</v>
      </c>
      <c r="F969">
        <v>0</v>
      </c>
      <c r="G969">
        <v>8.6</v>
      </c>
      <c r="H969">
        <v>4.5999999999999999E-2</v>
      </c>
      <c r="I969">
        <v>1.8</v>
      </c>
      <c r="J969" t="s">
        <v>161</v>
      </c>
      <c r="K969">
        <v>1.8</v>
      </c>
      <c r="L969" t="s">
        <v>161</v>
      </c>
      <c r="M969" s="70">
        <v>0.68055555555555547</v>
      </c>
      <c r="N969">
        <v>2.7</v>
      </c>
      <c r="O969" t="s">
        <v>161</v>
      </c>
      <c r="P969" s="70">
        <v>0.67562500000000003</v>
      </c>
      <c r="Q969">
        <v>1.7</v>
      </c>
      <c r="R969" t="s">
        <v>154</v>
      </c>
      <c r="S969">
        <v>0.4</v>
      </c>
      <c r="T969">
        <v>43.3</v>
      </c>
      <c r="U969">
        <v>136</v>
      </c>
      <c r="V969">
        <v>105617</v>
      </c>
      <c r="W969">
        <v>176</v>
      </c>
      <c r="X969">
        <v>0.51200000000000001</v>
      </c>
      <c r="Y969">
        <v>17.96</v>
      </c>
      <c r="Z969" s="11">
        <f t="shared" si="2605"/>
        <v>27.599999999999998</v>
      </c>
      <c r="AA969" s="11">
        <f t="shared" si="2606"/>
        <v>0</v>
      </c>
      <c r="AB969" s="53">
        <f t="shared" si="2607"/>
        <v>0.1988876209299171</v>
      </c>
      <c r="AC969" s="61" t="s">
        <v>204</v>
      </c>
    </row>
    <row r="970" spans="1:46">
      <c r="A970" s="11">
        <v>970</v>
      </c>
      <c r="B970" s="69">
        <v>44599</v>
      </c>
      <c r="C970" s="70">
        <v>0.6875</v>
      </c>
      <c r="D970">
        <v>9.9</v>
      </c>
      <c r="E970">
        <v>14.2</v>
      </c>
      <c r="F970">
        <v>0</v>
      </c>
      <c r="G970">
        <v>8.3000000000000007</v>
      </c>
      <c r="H970">
        <v>3.9E-2</v>
      </c>
      <c r="I970">
        <v>0.9</v>
      </c>
      <c r="J970" t="s">
        <v>161</v>
      </c>
      <c r="K970">
        <v>1.8</v>
      </c>
      <c r="L970" t="s">
        <v>161</v>
      </c>
      <c r="M970" s="70">
        <v>0.68064814814814811</v>
      </c>
      <c r="N970">
        <v>1.9</v>
      </c>
      <c r="O970" t="s">
        <v>161</v>
      </c>
      <c r="P970" s="70">
        <v>0.68618055555555557</v>
      </c>
      <c r="Q970">
        <v>1.9</v>
      </c>
      <c r="R970" t="s">
        <v>158</v>
      </c>
      <c r="S970">
        <v>0.5</v>
      </c>
      <c r="T970">
        <v>45.1</v>
      </c>
      <c r="U970">
        <v>147</v>
      </c>
      <c r="V970">
        <v>87294</v>
      </c>
      <c r="W970">
        <v>145</v>
      </c>
      <c r="X970">
        <v>0.51200000000000001</v>
      </c>
      <c r="Y970">
        <v>17.899999999999999</v>
      </c>
      <c r="Z970" s="11">
        <f t="shared" si="2605"/>
        <v>23.400000000000002</v>
      </c>
      <c r="AA970" s="11">
        <f t="shared" si="2606"/>
        <v>0</v>
      </c>
      <c r="AB970" s="53">
        <f t="shared" si="2607"/>
        <v>0.1988876209299171</v>
      </c>
      <c r="AC970" s="61" t="s">
        <v>204</v>
      </c>
    </row>
    <row r="971" spans="1:46">
      <c r="A971" s="11">
        <v>971</v>
      </c>
      <c r="B971" s="69">
        <v>44599</v>
      </c>
      <c r="C971" s="70">
        <v>0.69444444444444453</v>
      </c>
      <c r="D971">
        <v>9.6</v>
      </c>
      <c r="E971">
        <v>14.2</v>
      </c>
      <c r="F971">
        <v>0</v>
      </c>
      <c r="G971">
        <v>8.1</v>
      </c>
      <c r="H971">
        <v>0.04</v>
      </c>
      <c r="I971">
        <v>1.1000000000000001</v>
      </c>
      <c r="J971" t="s">
        <v>160</v>
      </c>
      <c r="K971">
        <v>1.2</v>
      </c>
      <c r="L971" t="s">
        <v>161</v>
      </c>
      <c r="M971" s="70">
        <v>0.69171296296296303</v>
      </c>
      <c r="N971">
        <v>2</v>
      </c>
      <c r="O971" t="s">
        <v>153</v>
      </c>
      <c r="P971" s="70">
        <v>0.69400462962962972</v>
      </c>
      <c r="Q971">
        <v>1.5</v>
      </c>
      <c r="R971" t="s">
        <v>159</v>
      </c>
      <c r="S971">
        <v>0.4</v>
      </c>
      <c r="T971">
        <v>44.3</v>
      </c>
      <c r="U971">
        <v>128</v>
      </c>
      <c r="V971">
        <v>87499</v>
      </c>
      <c r="W971">
        <v>146</v>
      </c>
      <c r="X971">
        <v>0.51200000000000001</v>
      </c>
      <c r="Y971">
        <v>17.89</v>
      </c>
      <c r="Z971" s="11">
        <f t="shared" si="2605"/>
        <v>24</v>
      </c>
      <c r="AA971" s="11">
        <f t="shared" si="2606"/>
        <v>0</v>
      </c>
      <c r="AB971" s="53">
        <f t="shared" si="2607"/>
        <v>0.1988876209299171</v>
      </c>
      <c r="AC971" s="61" t="s">
        <v>204</v>
      </c>
    </row>
    <row r="972" spans="1:46">
      <c r="A972" s="11">
        <v>972</v>
      </c>
      <c r="B972" s="69">
        <v>44599</v>
      </c>
      <c r="C972" s="70">
        <v>0.70138888888888884</v>
      </c>
      <c r="D972">
        <v>9.5</v>
      </c>
      <c r="E972">
        <v>14.2</v>
      </c>
      <c r="F972">
        <v>0</v>
      </c>
      <c r="G972">
        <v>7.9</v>
      </c>
      <c r="H972">
        <v>2.5999999999999999E-2</v>
      </c>
      <c r="I972">
        <v>0.9</v>
      </c>
      <c r="J972" t="s">
        <v>153</v>
      </c>
      <c r="K972">
        <v>1.1000000000000001</v>
      </c>
      <c r="L972" t="s">
        <v>160</v>
      </c>
      <c r="M972" s="70">
        <v>0.69458333333333344</v>
      </c>
      <c r="N972">
        <v>1.8</v>
      </c>
      <c r="O972" t="s">
        <v>153</v>
      </c>
      <c r="P972" s="70">
        <v>0.6947106481481482</v>
      </c>
      <c r="Q972">
        <v>0.8</v>
      </c>
      <c r="R972" t="s">
        <v>153</v>
      </c>
      <c r="S972">
        <v>0.3</v>
      </c>
      <c r="T972">
        <v>43</v>
      </c>
      <c r="U972">
        <v>98</v>
      </c>
      <c r="V972">
        <v>60223</v>
      </c>
      <c r="W972">
        <v>100</v>
      </c>
      <c r="X972">
        <v>0.51200000000000001</v>
      </c>
      <c r="Y972">
        <v>17.899999999999999</v>
      </c>
      <c r="Z972" s="11">
        <f t="shared" si="2605"/>
        <v>15.6</v>
      </c>
      <c r="AA972" s="11">
        <f t="shared" si="2606"/>
        <v>0</v>
      </c>
      <c r="AB972" s="53">
        <f t="shared" si="2607"/>
        <v>0.1988876209299171</v>
      </c>
      <c r="AC972" s="61" t="s">
        <v>204</v>
      </c>
    </row>
    <row r="973" spans="1:46">
      <c r="A973" s="11">
        <v>973</v>
      </c>
      <c r="B973" s="69">
        <v>44599</v>
      </c>
      <c r="C973" s="70">
        <v>0.70833333333333337</v>
      </c>
      <c r="D973">
        <v>9.1999999999999993</v>
      </c>
      <c r="E973">
        <v>13.2</v>
      </c>
      <c r="F973">
        <v>0</v>
      </c>
      <c r="G973">
        <v>7.9</v>
      </c>
      <c r="H973">
        <v>1.9E-2</v>
      </c>
      <c r="I973">
        <v>0.7</v>
      </c>
      <c r="J973" t="s">
        <v>160</v>
      </c>
      <c r="K973">
        <v>0.9</v>
      </c>
      <c r="L973" t="s">
        <v>153</v>
      </c>
      <c r="M973" s="70">
        <v>0.70140046296296299</v>
      </c>
      <c r="N973">
        <v>1.3</v>
      </c>
      <c r="O973" t="s">
        <v>161</v>
      </c>
      <c r="P973" s="70">
        <v>0.70690972222222215</v>
      </c>
      <c r="Q973">
        <v>0.6</v>
      </c>
      <c r="R973" t="s">
        <v>160</v>
      </c>
      <c r="S973">
        <v>0.2</v>
      </c>
      <c r="T973">
        <v>45.2</v>
      </c>
      <c r="U973">
        <v>52</v>
      </c>
      <c r="V973">
        <v>44539</v>
      </c>
      <c r="W973">
        <v>74</v>
      </c>
      <c r="X973">
        <v>0.51200000000000001</v>
      </c>
      <c r="Y973">
        <v>17.829999999999998</v>
      </c>
      <c r="Z973" s="11">
        <f t="shared" si="2605"/>
        <v>11.4</v>
      </c>
      <c r="AA973" s="11">
        <f t="shared" si="2606"/>
        <v>0</v>
      </c>
      <c r="AB973" s="53">
        <f t="shared" si="2607"/>
        <v>0.1988876209299171</v>
      </c>
      <c r="AC973" s="61" t="s">
        <v>204</v>
      </c>
      <c r="AE973" s="11">
        <f t="shared" ref="AE973" si="2608">SUM(F973:F978)</f>
        <v>0</v>
      </c>
      <c r="AF973" s="11">
        <f t="shared" ref="AF973" si="2609">AVERAGE(AB973:AB978)</f>
        <v>0.1985614638930798</v>
      </c>
      <c r="AG973" s="11">
        <f t="shared" ref="AG973" si="2610">AVERAGE(G973:G978)</f>
        <v>7.2333333333333334</v>
      </c>
      <c r="AH973" s="11" t="e">
        <f t="shared" ref="AH973" si="2611">AVERAGE(AC973:AC978)</f>
        <v>#DIV/0!</v>
      </c>
      <c r="AI973" s="11">
        <f t="shared" ref="AI973" si="2612">AVERAGE(T973:T978)</f>
        <v>47.6</v>
      </c>
      <c r="AJ973" s="11">
        <f t="shared" ref="AJ973" si="2613">SUMIF(H973:H978,"&gt;0",H973:H978)</f>
        <v>0.04</v>
      </c>
      <c r="AK973" s="17">
        <f t="shared" ref="AK973" si="2614">SUM(AA973:AA978)/60</f>
        <v>0</v>
      </c>
      <c r="AL973" s="17">
        <f t="shared" ref="AL973" si="2615">SUM(V973:V978)</f>
        <v>98416</v>
      </c>
      <c r="AM973" s="17">
        <f t="shared" ref="AM973" si="2616">AVERAGE(W973:W978)</f>
        <v>27.333333333333332</v>
      </c>
      <c r="AN973" s="11">
        <f t="shared" ref="AN973" si="2617">AVERAGE(I973:I978)</f>
        <v>1.1166666666666667</v>
      </c>
      <c r="AO973" s="11">
        <f t="shared" ref="AO973" si="2618">MAX(K973:K978)</f>
        <v>1.4</v>
      </c>
      <c r="AP973" s="13" t="str">
        <f t="shared" ref="AP973" ca="1" si="2619">INDIRECT(ADDRESS(MATCH(AO973,K973:K978,0)+A973-1,12))</f>
        <v>SSW</v>
      </c>
      <c r="AQ973" s="13">
        <f t="shared" ref="AQ973" ca="1" si="2620">INDIRECT(ADDRESS(MATCH(AO973,K973:K978,0)+A973-1,13))</f>
        <v>0.72593750000000001</v>
      </c>
      <c r="AR973" s="11">
        <f t="shared" ref="AR973" si="2621">MAX(N973:N978)</f>
        <v>2.1</v>
      </c>
      <c r="AS973" s="13" t="str">
        <f t="shared" ref="AS973" ca="1" si="2622">INDIRECT(ADDRESS(MATCH(AR973,N973:N978,0)+A973-1,15))</f>
        <v>SW</v>
      </c>
      <c r="AT973" s="13">
        <f t="shared" ref="AT973" ca="1" si="2623">INDIRECT(ADDRESS(MATCH(AR973,N973:N978,0)+A973-1,16))</f>
        <v>0.72167824074074083</v>
      </c>
    </row>
    <row r="974" spans="1:46">
      <c r="A974" s="11">
        <v>974</v>
      </c>
      <c r="B974" s="69">
        <v>44599</v>
      </c>
      <c r="C974" s="70">
        <v>0.71527777777777779</v>
      </c>
      <c r="D974">
        <v>8.9</v>
      </c>
      <c r="E974">
        <v>13.2</v>
      </c>
      <c r="F974">
        <v>0</v>
      </c>
      <c r="G974">
        <v>7.6</v>
      </c>
      <c r="H974">
        <v>1.0999999999999999E-2</v>
      </c>
      <c r="I974">
        <v>1.2</v>
      </c>
      <c r="J974" t="s">
        <v>161</v>
      </c>
      <c r="K974">
        <v>1.2</v>
      </c>
      <c r="L974" t="s">
        <v>161</v>
      </c>
      <c r="M974" s="70">
        <v>0.71527777777777779</v>
      </c>
      <c r="N974">
        <v>1.8</v>
      </c>
      <c r="O974" t="s">
        <v>161</v>
      </c>
      <c r="P974" s="70">
        <v>0.71512731481481484</v>
      </c>
      <c r="Q974">
        <v>1.6</v>
      </c>
      <c r="R974" t="s">
        <v>161</v>
      </c>
      <c r="S974">
        <v>0.2</v>
      </c>
      <c r="T974">
        <v>45.4</v>
      </c>
      <c r="U974">
        <v>37</v>
      </c>
      <c r="V974">
        <v>26701</v>
      </c>
      <c r="W974">
        <v>45</v>
      </c>
      <c r="X974">
        <v>0.51100000000000001</v>
      </c>
      <c r="Y974">
        <v>17.87</v>
      </c>
      <c r="Z974" s="11">
        <f t="shared" si="2605"/>
        <v>6.5999999999999988</v>
      </c>
      <c r="AA974" s="11">
        <f t="shared" si="2606"/>
        <v>0</v>
      </c>
      <c r="AB974" s="53">
        <f t="shared" si="2607"/>
        <v>0.19839838537466109</v>
      </c>
      <c r="AC974" s="61" t="s">
        <v>204</v>
      </c>
    </row>
    <row r="975" spans="1:46">
      <c r="A975" s="11">
        <v>975</v>
      </c>
      <c r="B975" s="69">
        <v>44599</v>
      </c>
      <c r="C975" s="70">
        <v>0.72222222222222221</v>
      </c>
      <c r="D975">
        <v>8.5</v>
      </c>
      <c r="E975">
        <v>13.1</v>
      </c>
      <c r="F975">
        <v>0</v>
      </c>
      <c r="G975">
        <v>7.3</v>
      </c>
      <c r="H975">
        <v>7.0000000000000001E-3</v>
      </c>
      <c r="I975">
        <v>1.3</v>
      </c>
      <c r="J975" t="s">
        <v>156</v>
      </c>
      <c r="K975">
        <v>1.3</v>
      </c>
      <c r="L975" t="s">
        <v>156</v>
      </c>
      <c r="M975" s="70">
        <v>0.72180555555555559</v>
      </c>
      <c r="N975">
        <v>2.1</v>
      </c>
      <c r="O975" t="s">
        <v>160</v>
      </c>
      <c r="P975" s="70">
        <v>0.72167824074074083</v>
      </c>
      <c r="Q975">
        <v>0.9</v>
      </c>
      <c r="R975" t="s">
        <v>153</v>
      </c>
      <c r="S975">
        <v>0.3</v>
      </c>
      <c r="T975">
        <v>46.6</v>
      </c>
      <c r="U975">
        <v>19</v>
      </c>
      <c r="V975">
        <v>16132</v>
      </c>
      <c r="W975">
        <v>27</v>
      </c>
      <c r="X975">
        <v>0.51200000000000001</v>
      </c>
      <c r="Y975">
        <v>17.86</v>
      </c>
      <c r="Z975" s="11">
        <f t="shared" si="2605"/>
        <v>4.2</v>
      </c>
      <c r="AA975" s="11">
        <f t="shared" si="2606"/>
        <v>0</v>
      </c>
      <c r="AB975" s="53">
        <f t="shared" si="2607"/>
        <v>0.1988876209299171</v>
      </c>
      <c r="AC975" s="61" t="s">
        <v>204</v>
      </c>
    </row>
    <row r="976" spans="1:46">
      <c r="A976" s="11">
        <v>976</v>
      </c>
      <c r="B976" s="69">
        <v>44599</v>
      </c>
      <c r="C976" s="70">
        <v>0.72916666666666663</v>
      </c>
      <c r="D976">
        <v>8.3000000000000007</v>
      </c>
      <c r="E976">
        <v>13</v>
      </c>
      <c r="F976">
        <v>0</v>
      </c>
      <c r="G976">
        <v>7.1</v>
      </c>
      <c r="H976">
        <v>3.0000000000000001E-3</v>
      </c>
      <c r="I976">
        <v>1.2</v>
      </c>
      <c r="J976" t="s">
        <v>156</v>
      </c>
      <c r="K976">
        <v>1.4</v>
      </c>
      <c r="L976" t="s">
        <v>156</v>
      </c>
      <c r="M976" s="70">
        <v>0.72593750000000001</v>
      </c>
      <c r="N976">
        <v>2</v>
      </c>
      <c r="O976" t="s">
        <v>153</v>
      </c>
      <c r="P976" s="70">
        <v>0.72730324074074071</v>
      </c>
      <c r="Q976">
        <v>1.1000000000000001</v>
      </c>
      <c r="R976" t="s">
        <v>153</v>
      </c>
      <c r="S976">
        <v>0.3</v>
      </c>
      <c r="T976">
        <v>49.8</v>
      </c>
      <c r="U976">
        <v>7</v>
      </c>
      <c r="V976">
        <v>7678</v>
      </c>
      <c r="W976">
        <v>13</v>
      </c>
      <c r="X976">
        <v>0.51100000000000001</v>
      </c>
      <c r="Y976">
        <v>17.87</v>
      </c>
      <c r="Z976" s="11">
        <f t="shared" si="2605"/>
        <v>1.8000000000000003</v>
      </c>
      <c r="AA976" s="11">
        <f t="shared" si="2606"/>
        <v>0</v>
      </c>
      <c r="AB976" s="53">
        <f t="shared" si="2607"/>
        <v>0.19839838537466109</v>
      </c>
      <c r="AC976" s="61" t="s">
        <v>204</v>
      </c>
    </row>
    <row r="977" spans="1:46">
      <c r="A977" s="11">
        <v>977</v>
      </c>
      <c r="B977" s="69">
        <v>44599</v>
      </c>
      <c r="C977" s="70">
        <v>0.73611111111111116</v>
      </c>
      <c r="D977">
        <v>7.9</v>
      </c>
      <c r="E977">
        <v>13</v>
      </c>
      <c r="F977">
        <v>0</v>
      </c>
      <c r="G977">
        <v>6.8</v>
      </c>
      <c r="H977">
        <v>0</v>
      </c>
      <c r="I977">
        <v>1.1000000000000001</v>
      </c>
      <c r="J977" t="s">
        <v>159</v>
      </c>
      <c r="K977">
        <v>1.2</v>
      </c>
      <c r="L977" t="s">
        <v>156</v>
      </c>
      <c r="M977" s="70">
        <v>0.72923611111111108</v>
      </c>
      <c r="N977">
        <v>1.9</v>
      </c>
      <c r="O977" t="s">
        <v>159</v>
      </c>
      <c r="P977" s="70">
        <v>0.73534722222222226</v>
      </c>
      <c r="Q977">
        <v>1.1000000000000001</v>
      </c>
      <c r="R977" t="s">
        <v>153</v>
      </c>
      <c r="S977">
        <v>0.2</v>
      </c>
      <c r="T977">
        <v>48.8</v>
      </c>
      <c r="U977">
        <v>2</v>
      </c>
      <c r="V977">
        <v>2666</v>
      </c>
      <c r="W977">
        <v>4</v>
      </c>
      <c r="X977">
        <v>0.51100000000000001</v>
      </c>
      <c r="Y977">
        <v>17.88</v>
      </c>
      <c r="Z977" s="11">
        <f t="shared" si="2605"/>
        <v>0</v>
      </c>
      <c r="AA977" s="11">
        <f t="shared" si="2606"/>
        <v>0</v>
      </c>
      <c r="AB977" s="53">
        <f t="shared" si="2607"/>
        <v>0.19839838537466109</v>
      </c>
      <c r="AC977" s="61" t="s">
        <v>204</v>
      </c>
    </row>
    <row r="978" spans="1:46">
      <c r="A978" s="11">
        <v>978</v>
      </c>
      <c r="B978" s="69">
        <v>44599</v>
      </c>
      <c r="C978" s="70">
        <v>0.74305555555555547</v>
      </c>
      <c r="D978">
        <v>7.6</v>
      </c>
      <c r="E978">
        <v>13</v>
      </c>
      <c r="F978">
        <v>0</v>
      </c>
      <c r="G978">
        <v>6.7</v>
      </c>
      <c r="H978">
        <v>0</v>
      </c>
      <c r="I978">
        <v>1.2</v>
      </c>
      <c r="J978" t="s">
        <v>151</v>
      </c>
      <c r="K978">
        <v>1.2</v>
      </c>
      <c r="L978" t="s">
        <v>159</v>
      </c>
      <c r="M978" s="70">
        <v>0.74067129629629624</v>
      </c>
      <c r="N978">
        <v>1.9</v>
      </c>
      <c r="O978" t="s">
        <v>153</v>
      </c>
      <c r="P978" s="70">
        <v>0.73677083333333337</v>
      </c>
      <c r="Q978">
        <v>1.2</v>
      </c>
      <c r="R978" t="s">
        <v>150</v>
      </c>
      <c r="S978">
        <v>0.2</v>
      </c>
      <c r="T978">
        <v>49.8</v>
      </c>
      <c r="U978">
        <v>1</v>
      </c>
      <c r="V978">
        <v>700</v>
      </c>
      <c r="W978">
        <v>1</v>
      </c>
      <c r="X978">
        <v>0.51100000000000001</v>
      </c>
      <c r="Y978">
        <v>17.850000000000001</v>
      </c>
      <c r="Z978" s="11">
        <f t="shared" si="2605"/>
        <v>0</v>
      </c>
      <c r="AA978" s="11">
        <f t="shared" si="2606"/>
        <v>0</v>
      </c>
      <c r="AB978" s="53">
        <f t="shared" si="2607"/>
        <v>0.19839838537466109</v>
      </c>
      <c r="AC978" s="61" t="s">
        <v>204</v>
      </c>
    </row>
    <row r="979" spans="1:46">
      <c r="A979" s="11">
        <v>979</v>
      </c>
      <c r="B979" s="69">
        <v>44599</v>
      </c>
      <c r="C979" s="70">
        <v>0.75</v>
      </c>
      <c r="D979">
        <v>7.4</v>
      </c>
      <c r="E979">
        <v>13</v>
      </c>
      <c r="F979">
        <v>0</v>
      </c>
      <c r="G979">
        <v>6.4</v>
      </c>
      <c r="H979">
        <v>0</v>
      </c>
      <c r="I979">
        <v>1.7</v>
      </c>
      <c r="J979" t="s">
        <v>151</v>
      </c>
      <c r="K979">
        <v>1.7</v>
      </c>
      <c r="L979" t="s">
        <v>151</v>
      </c>
      <c r="M979" s="70">
        <v>0.75</v>
      </c>
      <c r="N979">
        <v>2.2999999999999998</v>
      </c>
      <c r="O979" t="s">
        <v>151</v>
      </c>
      <c r="P979" s="70">
        <v>0.7487152777777778</v>
      </c>
      <c r="Q979">
        <v>1.4</v>
      </c>
      <c r="R979" t="s">
        <v>159</v>
      </c>
      <c r="S979">
        <v>0.2</v>
      </c>
      <c r="T979">
        <v>51.8</v>
      </c>
      <c r="U979">
        <v>0</v>
      </c>
      <c r="V979">
        <v>107</v>
      </c>
      <c r="W979">
        <v>0</v>
      </c>
      <c r="X979">
        <v>0.51100000000000001</v>
      </c>
      <c r="Y979">
        <v>17.84</v>
      </c>
      <c r="Z979" s="11">
        <f t="shared" si="2605"/>
        <v>0</v>
      </c>
      <c r="AA979" s="11">
        <f t="shared" si="2606"/>
        <v>0</v>
      </c>
      <c r="AB979" s="53">
        <f t="shared" si="2607"/>
        <v>0.19839838537466109</v>
      </c>
      <c r="AC979" s="61" t="s">
        <v>204</v>
      </c>
      <c r="AE979" s="11">
        <f t="shared" ref="AE979" si="2624">SUM(F979:F984)</f>
        <v>0</v>
      </c>
      <c r="AF979" s="11">
        <f t="shared" ref="AF979" si="2625">AVERAGE(AB979:AB984)</f>
        <v>0.19839838537466112</v>
      </c>
      <c r="AG979" s="11">
        <f t="shared" ref="AG979" si="2626">AVERAGE(G979:G984)</f>
        <v>6.2166666666666677</v>
      </c>
      <c r="AH979" s="11" t="e">
        <f t="shared" ref="AH979" si="2627">AVERAGE(AC979:AC984)</f>
        <v>#DIV/0!</v>
      </c>
      <c r="AI979" s="11">
        <f t="shared" ref="AI979" si="2628">AVERAGE(T979:T984)</f>
        <v>52.25</v>
      </c>
      <c r="AJ979" s="11">
        <f t="shared" ref="AJ979" si="2629">SUMIF(H979:H984,"&gt;0",H979:H984)</f>
        <v>0</v>
      </c>
      <c r="AK979" s="17">
        <f t="shared" ref="AK979" si="2630">SUM(AA979:AA984)/60</f>
        <v>0</v>
      </c>
      <c r="AL979" s="17">
        <f t="shared" ref="AL979" si="2631">SUM(V979:V984)</f>
        <v>573</v>
      </c>
      <c r="AM979" s="17">
        <f t="shared" ref="AM979" si="2632">AVERAGE(W979:W984)</f>
        <v>0</v>
      </c>
      <c r="AN979" s="11">
        <f t="shared" ref="AN979" si="2633">AVERAGE(I979:I984)</f>
        <v>1.6500000000000001</v>
      </c>
      <c r="AO979" s="11">
        <f t="shared" ref="AO979" si="2634">MAX(K979:K984)</f>
        <v>1.9</v>
      </c>
      <c r="AP979" s="13" t="str">
        <f t="shared" ref="AP979" ca="1" si="2635">INDIRECT(ADDRESS(MATCH(AO979,K979:K984,0)+A979-1,12))</f>
        <v>SE</v>
      </c>
      <c r="AQ979" s="13">
        <f t="shared" ref="AQ979" ca="1" si="2636">INDIRECT(ADDRESS(MATCH(AO979,K979:K984,0)+A979-1,13))</f>
        <v>0.75437500000000002</v>
      </c>
      <c r="AR979" s="11">
        <f t="shared" ref="AR979" si="2637">MAX(N979:N984)</f>
        <v>2.9</v>
      </c>
      <c r="AS979" s="13" t="str">
        <f t="shared" ref="AS979" ca="1" si="2638">INDIRECT(ADDRESS(MATCH(AR979,N979:N984,0)+A979-1,15))</f>
        <v>SSE</v>
      </c>
      <c r="AT979" s="13">
        <f t="shared" ref="AT979" ca="1" si="2639">INDIRECT(ADDRESS(MATCH(AR979,N979:N984,0)+A979-1,16))</f>
        <v>0.75181712962962965</v>
      </c>
    </row>
    <row r="980" spans="1:46">
      <c r="A980" s="11">
        <v>980</v>
      </c>
      <c r="B980" s="69">
        <v>44599</v>
      </c>
      <c r="C980" s="70">
        <v>0.75694444444444453</v>
      </c>
      <c r="D980">
        <v>7.2</v>
      </c>
      <c r="E980">
        <v>13</v>
      </c>
      <c r="F980">
        <v>0</v>
      </c>
      <c r="G980">
        <v>6.4</v>
      </c>
      <c r="H980">
        <v>0</v>
      </c>
      <c r="I980">
        <v>1.8</v>
      </c>
      <c r="J980" t="s">
        <v>151</v>
      </c>
      <c r="K980">
        <v>1.9</v>
      </c>
      <c r="L980" t="s">
        <v>151</v>
      </c>
      <c r="M980" s="70">
        <v>0.75437500000000002</v>
      </c>
      <c r="N980">
        <v>2.9</v>
      </c>
      <c r="O980" t="s">
        <v>159</v>
      </c>
      <c r="P980" s="70">
        <v>0.75181712962962965</v>
      </c>
      <c r="Q980">
        <v>1.4</v>
      </c>
      <c r="R980" t="s">
        <v>151</v>
      </c>
      <c r="S980">
        <v>0.4</v>
      </c>
      <c r="T980">
        <v>52</v>
      </c>
      <c r="U980">
        <v>1</v>
      </c>
      <c r="V980">
        <v>99</v>
      </c>
      <c r="W980">
        <v>0</v>
      </c>
      <c r="X980">
        <v>0.51100000000000001</v>
      </c>
      <c r="Y980">
        <v>17.86</v>
      </c>
      <c r="Z980" s="11">
        <f t="shared" si="2605"/>
        <v>0</v>
      </c>
      <c r="AA980" s="11">
        <f t="shared" si="2606"/>
        <v>0</v>
      </c>
      <c r="AB980" s="53">
        <f t="shared" si="2607"/>
        <v>0.19839838537466109</v>
      </c>
      <c r="AC980" s="61" t="s">
        <v>204</v>
      </c>
    </row>
    <row r="981" spans="1:46">
      <c r="A981" s="11">
        <v>981</v>
      </c>
      <c r="B981" s="69">
        <v>44599</v>
      </c>
      <c r="C981" s="70">
        <v>0.76388888888888884</v>
      </c>
      <c r="D981">
        <v>6.9</v>
      </c>
      <c r="E981">
        <v>13</v>
      </c>
      <c r="F981">
        <v>0</v>
      </c>
      <c r="G981">
        <v>6.2</v>
      </c>
      <c r="H981">
        <v>0</v>
      </c>
      <c r="I981">
        <v>1.8</v>
      </c>
      <c r="J981" t="s">
        <v>151</v>
      </c>
      <c r="K981">
        <v>1.9</v>
      </c>
      <c r="L981" t="s">
        <v>151</v>
      </c>
      <c r="M981" s="70">
        <v>0.75753472222222218</v>
      </c>
      <c r="N981">
        <v>2.5</v>
      </c>
      <c r="O981" t="s">
        <v>151</v>
      </c>
      <c r="P981" s="70">
        <v>0.75738425925925934</v>
      </c>
      <c r="Q981">
        <v>1.9</v>
      </c>
      <c r="R981" t="s">
        <v>150</v>
      </c>
      <c r="S981">
        <v>0.3</v>
      </c>
      <c r="T981">
        <v>52.9</v>
      </c>
      <c r="U981">
        <v>0</v>
      </c>
      <c r="V981">
        <v>87</v>
      </c>
      <c r="W981">
        <v>0</v>
      </c>
      <c r="X981">
        <v>0.51100000000000001</v>
      </c>
      <c r="Y981">
        <v>17.84</v>
      </c>
      <c r="Z981" s="11">
        <f t="shared" si="2605"/>
        <v>0</v>
      </c>
      <c r="AA981" s="11">
        <f t="shared" si="2606"/>
        <v>0</v>
      </c>
      <c r="AB981" s="53">
        <f t="shared" si="2607"/>
        <v>0.19839838537466109</v>
      </c>
      <c r="AC981" s="61" t="s">
        <v>204</v>
      </c>
    </row>
    <row r="982" spans="1:46">
      <c r="A982" s="11">
        <v>982</v>
      </c>
      <c r="B982" s="69">
        <v>44599</v>
      </c>
      <c r="C982" s="70">
        <v>0.77083333333333337</v>
      </c>
      <c r="D982">
        <v>6.8</v>
      </c>
      <c r="E982">
        <v>13</v>
      </c>
      <c r="F982">
        <v>0</v>
      </c>
      <c r="G982">
        <v>6.1</v>
      </c>
      <c r="H982">
        <v>-1E-3</v>
      </c>
      <c r="I982">
        <v>1.5</v>
      </c>
      <c r="J982" t="s">
        <v>151</v>
      </c>
      <c r="K982">
        <v>1.9</v>
      </c>
      <c r="L982" t="s">
        <v>151</v>
      </c>
      <c r="M982" s="70">
        <v>0.76577546296296306</v>
      </c>
      <c r="N982">
        <v>2.4</v>
      </c>
      <c r="O982" t="s">
        <v>151</v>
      </c>
      <c r="P982" s="70">
        <v>0.76408564814814817</v>
      </c>
      <c r="Q982">
        <v>1.9</v>
      </c>
      <c r="R982" t="s">
        <v>151</v>
      </c>
      <c r="S982">
        <v>0.4</v>
      </c>
      <c r="T982">
        <v>53.4</v>
      </c>
      <c r="U982">
        <v>0</v>
      </c>
      <c r="V982">
        <v>84</v>
      </c>
      <c r="W982">
        <v>0</v>
      </c>
      <c r="X982">
        <v>0.51100000000000001</v>
      </c>
      <c r="Y982">
        <v>17.88</v>
      </c>
      <c r="Z982" s="11">
        <f t="shared" si="2605"/>
        <v>-0.60000000000000009</v>
      </c>
      <c r="AA982" s="11">
        <f t="shared" si="2606"/>
        <v>0</v>
      </c>
      <c r="AB982" s="53">
        <f t="shared" si="2607"/>
        <v>0.19839838537466109</v>
      </c>
      <c r="AC982" s="61" t="s">
        <v>204</v>
      </c>
    </row>
    <row r="983" spans="1:46">
      <c r="A983" s="11">
        <v>983</v>
      </c>
      <c r="B983" s="69">
        <v>44599</v>
      </c>
      <c r="C983" s="70">
        <v>0.77777777777777779</v>
      </c>
      <c r="D983">
        <v>6.6</v>
      </c>
      <c r="E983">
        <v>13</v>
      </c>
      <c r="F983">
        <v>0</v>
      </c>
      <c r="G983">
        <v>6.1</v>
      </c>
      <c r="H983">
        <v>0</v>
      </c>
      <c r="I983">
        <v>1.8</v>
      </c>
      <c r="J983" t="s">
        <v>150</v>
      </c>
      <c r="K983">
        <v>1.8</v>
      </c>
      <c r="L983" t="s">
        <v>150</v>
      </c>
      <c r="M983" s="70">
        <v>0.77614583333333342</v>
      </c>
      <c r="N983">
        <v>2.5</v>
      </c>
      <c r="O983" t="s">
        <v>151</v>
      </c>
      <c r="P983" s="70">
        <v>0.77379629629629632</v>
      </c>
      <c r="Q983">
        <v>2</v>
      </c>
      <c r="R983" t="s">
        <v>150</v>
      </c>
      <c r="S983">
        <v>0.3</v>
      </c>
      <c r="T983">
        <v>52.2</v>
      </c>
      <c r="U983">
        <v>1</v>
      </c>
      <c r="V983">
        <v>100</v>
      </c>
      <c r="W983">
        <v>0</v>
      </c>
      <c r="X983">
        <v>0.51100000000000001</v>
      </c>
      <c r="Y983">
        <v>17.88</v>
      </c>
      <c r="Z983" s="11">
        <f t="shared" si="2605"/>
        <v>0</v>
      </c>
      <c r="AA983" s="11">
        <f t="shared" si="2606"/>
        <v>0</v>
      </c>
      <c r="AB983" s="53">
        <f t="shared" si="2607"/>
        <v>0.19839838537466109</v>
      </c>
      <c r="AC983" s="61" t="s">
        <v>204</v>
      </c>
    </row>
    <row r="984" spans="1:46">
      <c r="A984" s="11">
        <v>984</v>
      </c>
      <c r="B984" s="69">
        <v>44599</v>
      </c>
      <c r="C984" s="70">
        <v>0.78472222222222221</v>
      </c>
      <c r="D984">
        <v>6.4</v>
      </c>
      <c r="E984">
        <v>12.9</v>
      </c>
      <c r="F984">
        <v>0</v>
      </c>
      <c r="G984">
        <v>6.1</v>
      </c>
      <c r="H984">
        <v>0</v>
      </c>
      <c r="I984">
        <v>1.3</v>
      </c>
      <c r="J984" t="s">
        <v>150</v>
      </c>
      <c r="K984">
        <v>1.8</v>
      </c>
      <c r="L984" t="s">
        <v>150</v>
      </c>
      <c r="M984" s="70">
        <v>0.77778935185185183</v>
      </c>
      <c r="N984">
        <v>2.1</v>
      </c>
      <c r="O984" t="s">
        <v>150</v>
      </c>
      <c r="P984" s="70">
        <v>0.77813657407407411</v>
      </c>
      <c r="Q984">
        <v>1.3</v>
      </c>
      <c r="R984" t="s">
        <v>150</v>
      </c>
      <c r="S984">
        <v>0.2</v>
      </c>
      <c r="T984">
        <v>51.2</v>
      </c>
      <c r="U984">
        <v>0</v>
      </c>
      <c r="V984">
        <v>96</v>
      </c>
      <c r="W984">
        <v>0</v>
      </c>
      <c r="X984">
        <v>0.51100000000000001</v>
      </c>
      <c r="Y984">
        <v>17.88</v>
      </c>
      <c r="Z984" s="11">
        <f t="shared" si="2605"/>
        <v>0</v>
      </c>
      <c r="AA984" s="11">
        <f t="shared" si="2606"/>
        <v>0</v>
      </c>
      <c r="AB984" s="53">
        <f t="shared" si="2607"/>
        <v>0.19839838537466109</v>
      </c>
      <c r="AC984" s="61" t="s">
        <v>204</v>
      </c>
    </row>
    <row r="985" spans="1:46">
      <c r="A985" s="11">
        <v>985</v>
      </c>
      <c r="B985" s="69">
        <v>44599</v>
      </c>
      <c r="C985" s="70">
        <v>0.79166666666666663</v>
      </c>
      <c r="D985">
        <v>6.3</v>
      </c>
      <c r="E985">
        <v>12.9</v>
      </c>
      <c r="F985">
        <v>0</v>
      </c>
      <c r="G985">
        <v>6.1</v>
      </c>
      <c r="H985">
        <v>0</v>
      </c>
      <c r="I985">
        <v>1.2</v>
      </c>
      <c r="J985" t="s">
        <v>150</v>
      </c>
      <c r="K985">
        <v>1.3</v>
      </c>
      <c r="L985" t="s">
        <v>150</v>
      </c>
      <c r="M985" s="70">
        <v>0.78473379629629625</v>
      </c>
      <c r="N985">
        <v>2.2000000000000002</v>
      </c>
      <c r="O985" t="s">
        <v>150</v>
      </c>
      <c r="P985" s="70">
        <v>0.79039351851851858</v>
      </c>
      <c r="Q985">
        <v>1.3</v>
      </c>
      <c r="R985" t="s">
        <v>152</v>
      </c>
      <c r="S985">
        <v>0.3</v>
      </c>
      <c r="T985">
        <v>51.8</v>
      </c>
      <c r="U985">
        <v>0</v>
      </c>
      <c r="V985">
        <v>98</v>
      </c>
      <c r="W985">
        <v>0</v>
      </c>
      <c r="X985">
        <v>0.51100000000000001</v>
      </c>
      <c r="Y985">
        <v>17.86</v>
      </c>
      <c r="Z985" s="11">
        <f t="shared" si="2605"/>
        <v>0</v>
      </c>
      <c r="AA985" s="11">
        <f t="shared" si="2606"/>
        <v>0</v>
      </c>
      <c r="AB985" s="53">
        <f t="shared" si="2607"/>
        <v>0.19839838537466109</v>
      </c>
      <c r="AC985" s="61" t="s">
        <v>204</v>
      </c>
      <c r="AE985" s="11">
        <f t="shared" ref="AE985" si="2640">SUM(F985:F990)</f>
        <v>0</v>
      </c>
      <c r="AF985" s="11">
        <f t="shared" ref="AF985" si="2641">AVERAGE(AB985:AB990)</f>
        <v>0.19823561710140644</v>
      </c>
      <c r="AG985" s="11">
        <f t="shared" ref="AG985" si="2642">AVERAGE(G985:G990)</f>
        <v>5.7833333333333341</v>
      </c>
      <c r="AH985" s="11" t="e">
        <f t="shared" ref="AH985" si="2643">AVERAGE(AC985:AC990)</f>
        <v>#DIV/0!</v>
      </c>
      <c r="AI985" s="11">
        <f t="shared" ref="AI985" si="2644">AVERAGE(T985:T990)</f>
        <v>54.116666666666674</v>
      </c>
      <c r="AJ985" s="11">
        <f t="shared" ref="AJ985" si="2645">SUMIF(H985:H990,"&gt;0",H985:H990)</f>
        <v>0</v>
      </c>
      <c r="AK985" s="17">
        <f t="shared" ref="AK985" si="2646">SUM(AA985:AA990)/60</f>
        <v>0</v>
      </c>
      <c r="AL985" s="17">
        <f t="shared" ref="AL985" si="2647">SUM(V985:V990)</f>
        <v>536</v>
      </c>
      <c r="AM985" s="17">
        <f t="shared" ref="AM985" si="2648">AVERAGE(W985:W990)</f>
        <v>0</v>
      </c>
      <c r="AN985" s="11">
        <f t="shared" ref="AN985" si="2649">AVERAGE(I985:I990)</f>
        <v>0.9</v>
      </c>
      <c r="AO985" s="11">
        <f t="shared" ref="AO985" si="2650">MAX(K985:K990)</f>
        <v>1.3</v>
      </c>
      <c r="AP985" s="13" t="str">
        <f t="shared" ref="AP985" ca="1" si="2651">INDIRECT(ADDRESS(MATCH(AO985,K985:K990,0)+A985-1,12))</f>
        <v>ESE</v>
      </c>
      <c r="AQ985" s="13">
        <f t="shared" ref="AQ985" ca="1" si="2652">INDIRECT(ADDRESS(MATCH(AO985,K985:K990,0)+A985-1,13))</f>
        <v>0.78473379629629625</v>
      </c>
      <c r="AR985" s="11">
        <f t="shared" ref="AR985" si="2653">MAX(N985:N990)</f>
        <v>2.2000000000000002</v>
      </c>
      <c r="AS985" s="13" t="str">
        <f t="shared" ref="AS985" ca="1" si="2654">INDIRECT(ADDRESS(MATCH(AR985,N985:N990,0)+A985-1,15))</f>
        <v>ESE</v>
      </c>
      <c r="AT985" s="13">
        <f t="shared" ref="AT985" ca="1" si="2655">INDIRECT(ADDRESS(MATCH(AR985,N985:N990,0)+A985-1,16))</f>
        <v>0.79039351851851858</v>
      </c>
    </row>
    <row r="986" spans="1:46">
      <c r="A986" s="11">
        <v>986</v>
      </c>
      <c r="B986" s="69">
        <v>44599</v>
      </c>
      <c r="C986" s="70">
        <v>0.79861111111111116</v>
      </c>
      <c r="D986">
        <v>6.2</v>
      </c>
      <c r="E986">
        <v>12.9</v>
      </c>
      <c r="F986">
        <v>0</v>
      </c>
      <c r="G986">
        <v>6.1</v>
      </c>
      <c r="H986">
        <v>-1E-3</v>
      </c>
      <c r="I986">
        <v>1</v>
      </c>
      <c r="J986" t="s">
        <v>150</v>
      </c>
      <c r="K986">
        <v>1.2</v>
      </c>
      <c r="L986" t="s">
        <v>150</v>
      </c>
      <c r="M986" s="70">
        <v>0.79200231481481476</v>
      </c>
      <c r="N986">
        <v>1.7</v>
      </c>
      <c r="O986" t="s">
        <v>150</v>
      </c>
      <c r="P986" s="70">
        <v>0.79488425925925921</v>
      </c>
      <c r="Q986">
        <v>1.3</v>
      </c>
      <c r="R986" t="s">
        <v>152</v>
      </c>
      <c r="S986">
        <v>0.3</v>
      </c>
      <c r="T986">
        <v>52.1</v>
      </c>
      <c r="U986">
        <v>0</v>
      </c>
      <c r="V986">
        <v>100</v>
      </c>
      <c r="W986">
        <v>0</v>
      </c>
      <c r="X986">
        <v>0.51100000000000001</v>
      </c>
      <c r="Y986">
        <v>17.88</v>
      </c>
      <c r="Z986" s="11">
        <f t="shared" si="2605"/>
        <v>-0.60000000000000009</v>
      </c>
      <c r="AA986" s="11">
        <f t="shared" si="2606"/>
        <v>0</v>
      </c>
      <c r="AB986" s="53">
        <f t="shared" si="2607"/>
        <v>0.19839838537466109</v>
      </c>
      <c r="AC986" s="61" t="s">
        <v>204</v>
      </c>
    </row>
    <row r="987" spans="1:46">
      <c r="A987" s="11">
        <v>987</v>
      </c>
      <c r="B987" s="69">
        <v>44599</v>
      </c>
      <c r="C987" s="70">
        <v>0.80555555555555547</v>
      </c>
      <c r="D987">
        <v>6.1</v>
      </c>
      <c r="E987">
        <v>12.9</v>
      </c>
      <c r="F987">
        <v>0</v>
      </c>
      <c r="G987">
        <v>5.9</v>
      </c>
      <c r="H987">
        <v>-1E-3</v>
      </c>
      <c r="I987">
        <v>0.7</v>
      </c>
      <c r="J987" t="s">
        <v>148</v>
      </c>
      <c r="K987">
        <v>1</v>
      </c>
      <c r="L987" t="s">
        <v>150</v>
      </c>
      <c r="M987" s="70">
        <v>0.79862268518518509</v>
      </c>
      <c r="N987">
        <v>1.4</v>
      </c>
      <c r="O987" t="s">
        <v>152</v>
      </c>
      <c r="P987" s="70">
        <v>0.79953703703703705</v>
      </c>
      <c r="Q987">
        <v>0.7</v>
      </c>
      <c r="R987" t="s">
        <v>147</v>
      </c>
      <c r="S987">
        <v>0.2</v>
      </c>
      <c r="T987">
        <v>54</v>
      </c>
      <c r="U987">
        <v>0</v>
      </c>
      <c r="V987">
        <v>90</v>
      </c>
      <c r="W987">
        <v>0</v>
      </c>
      <c r="X987">
        <v>0.51100000000000001</v>
      </c>
      <c r="Y987">
        <v>17.899999999999999</v>
      </c>
      <c r="Z987" s="11">
        <f t="shared" si="2605"/>
        <v>-0.60000000000000009</v>
      </c>
      <c r="AA987" s="11">
        <f t="shared" si="2606"/>
        <v>0</v>
      </c>
      <c r="AB987" s="53">
        <f t="shared" si="2607"/>
        <v>0.19839838537466109</v>
      </c>
      <c r="AC987" s="61" t="s">
        <v>204</v>
      </c>
    </row>
    <row r="988" spans="1:46">
      <c r="A988" s="11">
        <v>988</v>
      </c>
      <c r="B988" s="69">
        <v>44599</v>
      </c>
      <c r="C988" s="70">
        <v>0.8125</v>
      </c>
      <c r="D988">
        <v>6</v>
      </c>
      <c r="E988">
        <v>12.9</v>
      </c>
      <c r="F988">
        <v>0</v>
      </c>
      <c r="G988">
        <v>5.7</v>
      </c>
      <c r="H988">
        <v>-1E-3</v>
      </c>
      <c r="I988">
        <v>0.5</v>
      </c>
      <c r="J988" t="s">
        <v>152</v>
      </c>
      <c r="K988">
        <v>0.7</v>
      </c>
      <c r="L988" t="s">
        <v>148</v>
      </c>
      <c r="M988" s="70">
        <v>0.80556712962962962</v>
      </c>
      <c r="N988">
        <v>1.1000000000000001</v>
      </c>
      <c r="O988" t="s">
        <v>148</v>
      </c>
      <c r="P988" s="70">
        <v>0.80643518518518509</v>
      </c>
      <c r="Q988">
        <v>0.7</v>
      </c>
      <c r="R988" t="s">
        <v>159</v>
      </c>
      <c r="S988">
        <v>0.3</v>
      </c>
      <c r="T988">
        <v>55.2</v>
      </c>
      <c r="U988">
        <v>0</v>
      </c>
      <c r="V988">
        <v>90</v>
      </c>
      <c r="W988">
        <v>0</v>
      </c>
      <c r="X988">
        <v>0.51100000000000001</v>
      </c>
      <c r="Y988">
        <v>17.87</v>
      </c>
      <c r="Z988" s="11">
        <f t="shared" si="2605"/>
        <v>-0.60000000000000009</v>
      </c>
      <c r="AA988" s="11">
        <f t="shared" si="2606"/>
        <v>0</v>
      </c>
      <c r="AB988" s="53">
        <f t="shared" si="2607"/>
        <v>0.19839838537466109</v>
      </c>
      <c r="AC988" s="61" t="s">
        <v>204</v>
      </c>
    </row>
    <row r="989" spans="1:46">
      <c r="A989" s="11">
        <v>989</v>
      </c>
      <c r="B989" s="69">
        <v>44599</v>
      </c>
      <c r="C989" s="70">
        <v>0.81944444444444453</v>
      </c>
      <c r="D989">
        <v>5.8</v>
      </c>
      <c r="E989">
        <v>12.9</v>
      </c>
      <c r="F989">
        <v>0</v>
      </c>
      <c r="G989">
        <v>5.5</v>
      </c>
      <c r="H989">
        <v>0</v>
      </c>
      <c r="I989">
        <v>0.8</v>
      </c>
      <c r="J989" t="s">
        <v>150</v>
      </c>
      <c r="K989">
        <v>0.8</v>
      </c>
      <c r="L989" t="s">
        <v>150</v>
      </c>
      <c r="M989" s="70">
        <v>0.81944444444444453</v>
      </c>
      <c r="N989">
        <v>1.5</v>
      </c>
      <c r="O989" t="s">
        <v>152</v>
      </c>
      <c r="P989" s="70">
        <v>0.81641203703703702</v>
      </c>
      <c r="Q989">
        <v>1</v>
      </c>
      <c r="R989" t="s">
        <v>150</v>
      </c>
      <c r="S989">
        <v>0.3</v>
      </c>
      <c r="T989">
        <v>55.5</v>
      </c>
      <c r="U989">
        <v>1</v>
      </c>
      <c r="V989">
        <v>81</v>
      </c>
      <c r="W989">
        <v>0</v>
      </c>
      <c r="X989">
        <v>0.51</v>
      </c>
      <c r="Y989">
        <v>17.87</v>
      </c>
      <c r="Z989" s="11">
        <f t="shared" si="2605"/>
        <v>0</v>
      </c>
      <c r="AA989" s="11">
        <f t="shared" si="2606"/>
        <v>0</v>
      </c>
      <c r="AB989" s="53">
        <f t="shared" si="2607"/>
        <v>0.19791008055489712</v>
      </c>
      <c r="AC989" s="61" t="s">
        <v>204</v>
      </c>
    </row>
    <row r="990" spans="1:46">
      <c r="A990" s="11">
        <v>990</v>
      </c>
      <c r="B990" s="69">
        <v>44599</v>
      </c>
      <c r="C990" s="70">
        <v>0.82638888888888884</v>
      </c>
      <c r="D990">
        <v>5.6</v>
      </c>
      <c r="E990">
        <v>12.9</v>
      </c>
      <c r="F990">
        <v>0</v>
      </c>
      <c r="G990">
        <v>5.4</v>
      </c>
      <c r="H990">
        <v>0</v>
      </c>
      <c r="I990">
        <v>1.2</v>
      </c>
      <c r="J990" t="s">
        <v>150</v>
      </c>
      <c r="K990">
        <v>1.2</v>
      </c>
      <c r="L990" t="s">
        <v>150</v>
      </c>
      <c r="M990" s="70">
        <v>0.82638888888888884</v>
      </c>
      <c r="N990">
        <v>1.9</v>
      </c>
      <c r="O990" t="s">
        <v>152</v>
      </c>
      <c r="P990" s="70">
        <v>0.82604166666666667</v>
      </c>
      <c r="Q990">
        <v>1.5</v>
      </c>
      <c r="R990" t="s">
        <v>152</v>
      </c>
      <c r="S990">
        <v>0.2</v>
      </c>
      <c r="T990">
        <v>56.1</v>
      </c>
      <c r="U990">
        <v>0</v>
      </c>
      <c r="V990">
        <v>77</v>
      </c>
      <c r="W990">
        <v>0</v>
      </c>
      <c r="X990">
        <v>0.51</v>
      </c>
      <c r="Y990">
        <v>17.87</v>
      </c>
      <c r="Z990" s="11">
        <f t="shared" si="2605"/>
        <v>0</v>
      </c>
      <c r="AA990" s="11">
        <f t="shared" si="2606"/>
        <v>0</v>
      </c>
      <c r="AB990" s="53">
        <f t="shared" si="2607"/>
        <v>0.19791008055489712</v>
      </c>
      <c r="AC990" s="61" t="s">
        <v>204</v>
      </c>
    </row>
    <row r="991" spans="1:46">
      <c r="A991" s="11">
        <v>991</v>
      </c>
      <c r="B991" s="69">
        <v>44599</v>
      </c>
      <c r="C991" s="70">
        <v>0.83333333333333337</v>
      </c>
      <c r="D991">
        <v>5.5</v>
      </c>
      <c r="E991">
        <v>12.9</v>
      </c>
      <c r="F991">
        <v>0</v>
      </c>
      <c r="G991">
        <v>5.3</v>
      </c>
      <c r="H991">
        <v>-1E-3</v>
      </c>
      <c r="I991">
        <v>1.3</v>
      </c>
      <c r="J991" t="s">
        <v>152</v>
      </c>
      <c r="K991">
        <v>1.3</v>
      </c>
      <c r="L991" t="s">
        <v>152</v>
      </c>
      <c r="M991" s="70">
        <v>0.83295138888888898</v>
      </c>
      <c r="N991">
        <v>2.1</v>
      </c>
      <c r="O991" t="s">
        <v>152</v>
      </c>
      <c r="P991" s="70">
        <v>0.83151620370370372</v>
      </c>
      <c r="Q991">
        <v>0.9</v>
      </c>
      <c r="R991" t="s">
        <v>150</v>
      </c>
      <c r="S991">
        <v>0.3</v>
      </c>
      <c r="T991">
        <v>55.9</v>
      </c>
      <c r="U991">
        <v>1</v>
      </c>
      <c r="V991">
        <v>101</v>
      </c>
      <c r="W991">
        <v>0</v>
      </c>
      <c r="X991">
        <v>0.51</v>
      </c>
      <c r="Y991">
        <v>17.899999999999999</v>
      </c>
      <c r="Z991" s="11">
        <f t="shared" si="2605"/>
        <v>-0.60000000000000009</v>
      </c>
      <c r="AA991" s="11">
        <f t="shared" si="2606"/>
        <v>0</v>
      </c>
      <c r="AB991" s="53">
        <f t="shared" si="2607"/>
        <v>0.19791008055489712</v>
      </c>
      <c r="AC991" s="61" t="s">
        <v>204</v>
      </c>
      <c r="AE991" s="11">
        <f t="shared" ref="AE991" si="2656">SUM(F991:F996)</f>
        <v>0</v>
      </c>
      <c r="AF991" s="11">
        <f t="shared" ref="AF991" si="2657">AVERAGE(AB991:AB996)</f>
        <v>0.19750393523514057</v>
      </c>
      <c r="AG991" s="11">
        <f t="shared" ref="AG991" si="2658">AVERAGE(G991:G996)</f>
        <v>4.7833333333333323</v>
      </c>
      <c r="AH991" s="11" t="e">
        <f t="shared" ref="AH991" si="2659">AVERAGE(AC991:AC996)</f>
        <v>#DIV/0!</v>
      </c>
      <c r="AI991" s="11">
        <f t="shared" ref="AI991" si="2660">AVERAGE(T991:T996)</f>
        <v>57.666666666666664</v>
      </c>
      <c r="AJ991" s="11">
        <f t="shared" ref="AJ991" si="2661">SUMIF(H991:H996,"&gt;0",H991:H996)</f>
        <v>1E-3</v>
      </c>
      <c r="AK991" s="17">
        <f t="shared" ref="AK991" si="2662">SUM(AA991:AA996)/60</f>
        <v>0</v>
      </c>
      <c r="AL991" s="17">
        <f t="shared" ref="AL991" si="2663">SUM(V991:V996)</f>
        <v>516</v>
      </c>
      <c r="AM991" s="17">
        <f t="shared" ref="AM991" si="2664">AVERAGE(W991:W996)</f>
        <v>0</v>
      </c>
      <c r="AN991" s="11">
        <f t="shared" ref="AN991" si="2665">AVERAGE(I991:I996)</f>
        <v>0.68333333333333324</v>
      </c>
      <c r="AO991" s="11">
        <f t="shared" ref="AO991" si="2666">MAX(K991:K996)</f>
        <v>1.3</v>
      </c>
      <c r="AP991" s="13" t="str">
        <f t="shared" ref="AP991" ca="1" si="2667">INDIRECT(ADDRESS(MATCH(AO991,K991:K996,0)+A991-1,12))</f>
        <v>E</v>
      </c>
      <c r="AQ991" s="13">
        <f t="shared" ref="AQ991" ca="1" si="2668">INDIRECT(ADDRESS(MATCH(AO991,K991:K996,0)+A991-1,13))</f>
        <v>0.83295138888888898</v>
      </c>
      <c r="AR991" s="11">
        <f t="shared" ref="AR991" si="2669">MAX(N991:N996)</f>
        <v>2.1</v>
      </c>
      <c r="AS991" s="13" t="str">
        <f t="shared" ref="AS991" ca="1" si="2670">INDIRECT(ADDRESS(MATCH(AR991,N991:N996,0)+A991-1,15))</f>
        <v>E</v>
      </c>
      <c r="AT991" s="13">
        <f t="shared" ref="AT991" ca="1" si="2671">INDIRECT(ADDRESS(MATCH(AR991,N991:N996,0)+A991-1,16))</f>
        <v>0.83151620370370372</v>
      </c>
    </row>
    <row r="992" spans="1:46">
      <c r="A992" s="11">
        <v>992</v>
      </c>
      <c r="B992" s="69">
        <v>44599</v>
      </c>
      <c r="C992" s="70">
        <v>0.84027777777777779</v>
      </c>
      <c r="D992">
        <v>5.3</v>
      </c>
      <c r="E992">
        <v>12.9</v>
      </c>
      <c r="F992">
        <v>0</v>
      </c>
      <c r="G992">
        <v>5.0999999999999996</v>
      </c>
      <c r="H992">
        <v>-1E-3</v>
      </c>
      <c r="I992">
        <v>0.6</v>
      </c>
      <c r="J992" t="s">
        <v>150</v>
      </c>
      <c r="K992">
        <v>1.3</v>
      </c>
      <c r="L992" t="s">
        <v>152</v>
      </c>
      <c r="M992" s="70">
        <v>0.83384259259259252</v>
      </c>
      <c r="N992">
        <v>1.5</v>
      </c>
      <c r="O992" t="s">
        <v>150</v>
      </c>
      <c r="P992" s="70">
        <v>0.83697916666666661</v>
      </c>
      <c r="Q992">
        <v>0</v>
      </c>
      <c r="R992" t="s">
        <v>150</v>
      </c>
      <c r="S992">
        <v>0.4</v>
      </c>
      <c r="T992">
        <v>55.8</v>
      </c>
      <c r="U992">
        <v>0</v>
      </c>
      <c r="V992">
        <v>80</v>
      </c>
      <c r="W992">
        <v>0</v>
      </c>
      <c r="X992">
        <v>0.50900000000000001</v>
      </c>
      <c r="Y992">
        <v>17.899999999999999</v>
      </c>
      <c r="Z992" s="11">
        <f t="shared" si="2605"/>
        <v>-0.60000000000000009</v>
      </c>
      <c r="AA992" s="11">
        <f t="shared" si="2606"/>
        <v>0</v>
      </c>
      <c r="AB992" s="53">
        <f t="shared" si="2607"/>
        <v>0.19742270617118923</v>
      </c>
      <c r="AC992" s="61" t="s">
        <v>204</v>
      </c>
    </row>
    <row r="993" spans="1:46">
      <c r="A993" s="11">
        <v>993</v>
      </c>
      <c r="B993" s="69">
        <v>44599</v>
      </c>
      <c r="C993" s="70">
        <v>0.84722222222222221</v>
      </c>
      <c r="D993">
        <v>5</v>
      </c>
      <c r="E993">
        <v>12.9</v>
      </c>
      <c r="F993">
        <v>0</v>
      </c>
      <c r="G993">
        <v>4.8</v>
      </c>
      <c r="H993">
        <v>-2E-3</v>
      </c>
      <c r="I993">
        <v>0</v>
      </c>
      <c r="J993" t="s">
        <v>150</v>
      </c>
      <c r="K993">
        <v>0.6</v>
      </c>
      <c r="L993" t="s">
        <v>150</v>
      </c>
      <c r="M993" s="70">
        <v>0.84028935185185183</v>
      </c>
      <c r="N993">
        <v>0.4</v>
      </c>
      <c r="O993" t="s">
        <v>150</v>
      </c>
      <c r="P993" s="70">
        <v>0.84240740740740738</v>
      </c>
      <c r="Q993">
        <v>0</v>
      </c>
      <c r="R993" t="s">
        <v>150</v>
      </c>
      <c r="S993">
        <v>0.1</v>
      </c>
      <c r="T993">
        <v>58.7</v>
      </c>
      <c r="U993">
        <v>0</v>
      </c>
      <c r="V993">
        <v>64</v>
      </c>
      <c r="W993">
        <v>0</v>
      </c>
      <c r="X993">
        <v>0.50900000000000001</v>
      </c>
      <c r="Y993">
        <v>17.920000000000002</v>
      </c>
      <c r="Z993" s="11">
        <f t="shared" si="2605"/>
        <v>-1.2000000000000002</v>
      </c>
      <c r="AA993" s="11">
        <f t="shared" si="2606"/>
        <v>0</v>
      </c>
      <c r="AB993" s="53">
        <f t="shared" si="2607"/>
        <v>0.19742270617118923</v>
      </c>
      <c r="AC993" s="61" t="s">
        <v>204</v>
      </c>
    </row>
    <row r="994" spans="1:46">
      <c r="A994" s="11">
        <v>994</v>
      </c>
      <c r="B994" s="69">
        <v>44599</v>
      </c>
      <c r="C994" s="70">
        <v>0.85416666666666663</v>
      </c>
      <c r="D994">
        <v>4.8</v>
      </c>
      <c r="E994">
        <v>12.9</v>
      </c>
      <c r="F994">
        <v>0</v>
      </c>
      <c r="G994">
        <v>4.5999999999999996</v>
      </c>
      <c r="H994">
        <v>0</v>
      </c>
      <c r="I994">
        <v>0.6</v>
      </c>
      <c r="J994" t="s">
        <v>152</v>
      </c>
      <c r="K994">
        <v>0.6</v>
      </c>
      <c r="L994" t="s">
        <v>152</v>
      </c>
      <c r="M994" s="70">
        <v>0.85416666666666663</v>
      </c>
      <c r="N994">
        <v>1.9</v>
      </c>
      <c r="O994" t="s">
        <v>152</v>
      </c>
      <c r="P994" s="70">
        <v>0.8491550925925927</v>
      </c>
      <c r="Q994">
        <v>0.5</v>
      </c>
      <c r="R994" t="s">
        <v>157</v>
      </c>
      <c r="S994">
        <v>0.6</v>
      </c>
      <c r="T994">
        <v>59</v>
      </c>
      <c r="U994">
        <v>0</v>
      </c>
      <c r="V994">
        <v>89</v>
      </c>
      <c r="W994">
        <v>0</v>
      </c>
      <c r="X994">
        <v>0.50900000000000001</v>
      </c>
      <c r="Y994">
        <v>17.899999999999999</v>
      </c>
      <c r="Z994" s="11">
        <f t="shared" si="2605"/>
        <v>0</v>
      </c>
      <c r="AA994" s="11">
        <f t="shared" si="2606"/>
        <v>0</v>
      </c>
      <c r="AB994" s="53">
        <f t="shared" si="2607"/>
        <v>0.19742270617118923</v>
      </c>
      <c r="AC994" s="61" t="s">
        <v>204</v>
      </c>
    </row>
    <row r="995" spans="1:46">
      <c r="A995" s="11">
        <v>995</v>
      </c>
      <c r="B995" s="69">
        <v>44599</v>
      </c>
      <c r="C995" s="70">
        <v>0.86111111111111116</v>
      </c>
      <c r="D995">
        <v>4.5</v>
      </c>
      <c r="E995">
        <v>12.9</v>
      </c>
      <c r="F995">
        <v>0</v>
      </c>
      <c r="G995">
        <v>4.4000000000000004</v>
      </c>
      <c r="H995">
        <v>-1E-3</v>
      </c>
      <c r="I995">
        <v>0.5</v>
      </c>
      <c r="J995" t="s">
        <v>148</v>
      </c>
      <c r="K995">
        <v>0.6</v>
      </c>
      <c r="L995" t="s">
        <v>148</v>
      </c>
      <c r="M995" s="70">
        <v>0.85513888888888889</v>
      </c>
      <c r="N995">
        <v>1.8</v>
      </c>
      <c r="O995" t="s">
        <v>152</v>
      </c>
      <c r="P995" s="70">
        <v>0.8607407407407407</v>
      </c>
      <c r="Q995">
        <v>0.7</v>
      </c>
      <c r="R995" t="s">
        <v>152</v>
      </c>
      <c r="S995">
        <v>0.3</v>
      </c>
      <c r="T995">
        <v>58.6</v>
      </c>
      <c r="U995">
        <v>0</v>
      </c>
      <c r="V995">
        <v>76</v>
      </c>
      <c r="W995">
        <v>0</v>
      </c>
      <c r="X995">
        <v>0.50900000000000001</v>
      </c>
      <c r="Y995">
        <v>17.93</v>
      </c>
      <c r="Z995" s="11">
        <f t="shared" si="2605"/>
        <v>-0.60000000000000009</v>
      </c>
      <c r="AA995" s="11">
        <f t="shared" si="2606"/>
        <v>0</v>
      </c>
      <c r="AB995" s="53">
        <f t="shared" si="2607"/>
        <v>0.19742270617118923</v>
      </c>
      <c r="AC995" s="61" t="s">
        <v>204</v>
      </c>
    </row>
    <row r="996" spans="1:46">
      <c r="A996" s="11">
        <v>996</v>
      </c>
      <c r="B996" s="69">
        <v>44599</v>
      </c>
      <c r="C996" s="70">
        <v>0.86805555555555547</v>
      </c>
      <c r="D996">
        <v>4.3</v>
      </c>
      <c r="E996">
        <v>12.9</v>
      </c>
      <c r="F996">
        <v>0</v>
      </c>
      <c r="G996">
        <v>4.5</v>
      </c>
      <c r="H996">
        <v>1E-3</v>
      </c>
      <c r="I996">
        <v>1.1000000000000001</v>
      </c>
      <c r="J996" t="s">
        <v>150</v>
      </c>
      <c r="K996">
        <v>1.1000000000000001</v>
      </c>
      <c r="L996" t="s">
        <v>150</v>
      </c>
      <c r="M996" s="70">
        <v>0.86728009259259264</v>
      </c>
      <c r="N996">
        <v>2</v>
      </c>
      <c r="O996" t="s">
        <v>150</v>
      </c>
      <c r="P996" s="70">
        <v>0.86333333333333329</v>
      </c>
      <c r="Q996">
        <v>0.3</v>
      </c>
      <c r="R996" t="s">
        <v>151</v>
      </c>
      <c r="S996">
        <v>0.3</v>
      </c>
      <c r="T996">
        <v>58</v>
      </c>
      <c r="U996">
        <v>0</v>
      </c>
      <c r="V996">
        <v>106</v>
      </c>
      <c r="W996">
        <v>0</v>
      </c>
      <c r="X996">
        <v>0.50900000000000001</v>
      </c>
      <c r="Y996">
        <v>17.920000000000002</v>
      </c>
      <c r="Z996" s="11">
        <f t="shared" si="2605"/>
        <v>0.60000000000000009</v>
      </c>
      <c r="AA996" s="11">
        <f t="shared" si="2606"/>
        <v>0</v>
      </c>
      <c r="AB996" s="53">
        <f t="shared" si="2607"/>
        <v>0.19742270617118923</v>
      </c>
      <c r="AC996" s="61" t="s">
        <v>204</v>
      </c>
    </row>
    <row r="997" spans="1:46">
      <c r="A997" s="11">
        <v>997</v>
      </c>
      <c r="B997" s="69">
        <v>44599</v>
      </c>
      <c r="C997" s="70">
        <v>0.875</v>
      </c>
      <c r="D997">
        <v>4.0999999999999996</v>
      </c>
      <c r="E997">
        <v>12.9</v>
      </c>
      <c r="F997">
        <v>0</v>
      </c>
      <c r="G997">
        <v>4.3</v>
      </c>
      <c r="H997">
        <v>-1E-3</v>
      </c>
      <c r="I997">
        <v>0.2</v>
      </c>
      <c r="J997" t="s">
        <v>157</v>
      </c>
      <c r="K997">
        <v>1.1000000000000001</v>
      </c>
      <c r="L997" t="s">
        <v>150</v>
      </c>
      <c r="M997" s="70">
        <v>0.86806712962962962</v>
      </c>
      <c r="N997">
        <v>0.8</v>
      </c>
      <c r="O997" t="s">
        <v>151</v>
      </c>
      <c r="P997" s="70">
        <v>0.86822916666666661</v>
      </c>
      <c r="Q997">
        <v>0</v>
      </c>
      <c r="R997" t="s">
        <v>162</v>
      </c>
      <c r="S997">
        <v>0.2</v>
      </c>
      <c r="T997">
        <v>61.1</v>
      </c>
      <c r="U997">
        <v>0</v>
      </c>
      <c r="V997">
        <v>75</v>
      </c>
      <c r="W997">
        <v>0</v>
      </c>
      <c r="X997">
        <v>0.50900000000000001</v>
      </c>
      <c r="Y997">
        <v>17.91</v>
      </c>
      <c r="Z997" s="11">
        <f t="shared" si="2605"/>
        <v>-0.60000000000000009</v>
      </c>
      <c r="AA997" s="11">
        <f t="shared" si="2606"/>
        <v>0</v>
      </c>
      <c r="AB997" s="53">
        <f t="shared" si="2607"/>
        <v>0.19742270617118923</v>
      </c>
      <c r="AC997" s="61" t="s">
        <v>204</v>
      </c>
      <c r="AE997" s="11">
        <f t="shared" ref="AE997" si="2672">SUM(F997:F1002)</f>
        <v>0</v>
      </c>
      <c r="AF997" s="11">
        <f t="shared" ref="AF997" si="2673">AVERAGE(AB997:AB1002)</f>
        <v>0.19742270617118926</v>
      </c>
      <c r="AG997" s="11">
        <f t="shared" ref="AG997" si="2674">AVERAGE(G997:G1002)</f>
        <v>3.85</v>
      </c>
      <c r="AH997" s="11" t="e">
        <f t="shared" ref="AH997" si="2675">AVERAGE(AC997:AC1002)</f>
        <v>#DIV/0!</v>
      </c>
      <c r="AI997" s="11">
        <f t="shared" ref="AI997" si="2676">AVERAGE(T997:T1002)</f>
        <v>62.449999999999996</v>
      </c>
      <c r="AJ997" s="11">
        <f t="shared" ref="AJ997" si="2677">SUMIF(H997:H1002,"&gt;0",H997:H1002)</f>
        <v>0</v>
      </c>
      <c r="AK997" s="17">
        <f t="shared" ref="AK997" si="2678">SUM(AA997:AA1002)/60</f>
        <v>0</v>
      </c>
      <c r="AL997" s="17">
        <f t="shared" ref="AL997" si="2679">SUM(V997:V1002)</f>
        <v>498</v>
      </c>
      <c r="AM997" s="17">
        <f t="shared" ref="AM997" si="2680">AVERAGE(W997:W1002)</f>
        <v>0</v>
      </c>
      <c r="AN997" s="11">
        <f t="shared" ref="AN997" si="2681">AVERAGE(I997:I1002)</f>
        <v>0.28333333333333333</v>
      </c>
      <c r="AO997" s="11">
        <f t="shared" ref="AO997" si="2682">MAX(K997:K1002)</f>
        <v>1.1000000000000001</v>
      </c>
      <c r="AP997" s="13" t="str">
        <f t="shared" ref="AP997" ca="1" si="2683">INDIRECT(ADDRESS(MATCH(AO997,K997:K1002,0)+A997-1,12))</f>
        <v>ESE</v>
      </c>
      <c r="AQ997" s="13">
        <f t="shared" ref="AQ997" ca="1" si="2684">INDIRECT(ADDRESS(MATCH(AO997,K997:K1002,0)+A997-1,13))</f>
        <v>0.86806712962962962</v>
      </c>
      <c r="AR997" s="11">
        <f t="shared" ref="AR997" si="2685">MAX(N997:N1002)</f>
        <v>1.2</v>
      </c>
      <c r="AS997" s="13" t="str">
        <f t="shared" ref="AS997" ca="1" si="2686">INDIRECT(ADDRESS(MATCH(AR997,N997:N1002,0)+A997-1,15))</f>
        <v>E</v>
      </c>
      <c r="AT997" s="13">
        <f t="shared" ref="AT997" ca="1" si="2687">INDIRECT(ADDRESS(MATCH(AR997,N997:N1002,0)+A997-1,16))</f>
        <v>0.8927314814814814</v>
      </c>
    </row>
    <row r="998" spans="1:46">
      <c r="A998" s="11">
        <v>998</v>
      </c>
      <c r="B998" s="69">
        <v>44599</v>
      </c>
      <c r="C998" s="70">
        <v>0.88194444444444453</v>
      </c>
      <c r="D998">
        <v>3.9</v>
      </c>
      <c r="E998">
        <v>12.9</v>
      </c>
      <c r="F998">
        <v>0</v>
      </c>
      <c r="G998">
        <v>3.9</v>
      </c>
      <c r="H998">
        <v>-1E-3</v>
      </c>
      <c r="I998">
        <v>0</v>
      </c>
      <c r="J998" t="s">
        <v>162</v>
      </c>
      <c r="K998">
        <v>0.2</v>
      </c>
      <c r="L998" t="s">
        <v>157</v>
      </c>
      <c r="M998" s="70">
        <v>0.87501157407407415</v>
      </c>
      <c r="N998">
        <v>0</v>
      </c>
      <c r="O998" t="s">
        <v>162</v>
      </c>
      <c r="P998" s="70">
        <v>0.87501157407407415</v>
      </c>
      <c r="Q998">
        <v>0</v>
      </c>
      <c r="R998" t="s">
        <v>162</v>
      </c>
      <c r="S998">
        <v>0</v>
      </c>
      <c r="T998">
        <v>62.3</v>
      </c>
      <c r="U998">
        <v>0</v>
      </c>
      <c r="V998">
        <v>81</v>
      </c>
      <c r="W998">
        <v>0</v>
      </c>
      <c r="X998">
        <v>0.50900000000000001</v>
      </c>
      <c r="Y998">
        <v>17.940000000000001</v>
      </c>
      <c r="Z998" s="11">
        <f t="shared" si="2605"/>
        <v>-0.60000000000000009</v>
      </c>
      <c r="AA998" s="11">
        <f t="shared" si="2606"/>
        <v>0</v>
      </c>
      <c r="AB998" s="53">
        <f t="shared" si="2607"/>
        <v>0.19742270617118923</v>
      </c>
      <c r="AC998" s="61" t="s">
        <v>204</v>
      </c>
    </row>
    <row r="999" spans="1:46">
      <c r="A999" s="11">
        <v>999</v>
      </c>
      <c r="B999" s="69">
        <v>44599</v>
      </c>
      <c r="C999" s="70">
        <v>0.88888888888888884</v>
      </c>
      <c r="D999">
        <v>3.6</v>
      </c>
      <c r="E999">
        <v>12.9</v>
      </c>
      <c r="F999">
        <v>0</v>
      </c>
      <c r="G999">
        <v>3.8</v>
      </c>
      <c r="H999">
        <v>0</v>
      </c>
      <c r="I999">
        <v>0.5</v>
      </c>
      <c r="J999" t="s">
        <v>159</v>
      </c>
      <c r="K999">
        <v>0.5</v>
      </c>
      <c r="L999" t="s">
        <v>159</v>
      </c>
      <c r="M999" s="70">
        <v>0.88888888888888884</v>
      </c>
      <c r="N999">
        <v>1</v>
      </c>
      <c r="O999" t="s">
        <v>151</v>
      </c>
      <c r="P999" s="70">
        <v>0.88888888888888884</v>
      </c>
      <c r="Q999">
        <v>1</v>
      </c>
      <c r="R999" t="s">
        <v>151</v>
      </c>
      <c r="S999">
        <v>0.3</v>
      </c>
      <c r="T999">
        <v>62.7</v>
      </c>
      <c r="U999">
        <v>0</v>
      </c>
      <c r="V999">
        <v>92</v>
      </c>
      <c r="W999">
        <v>0</v>
      </c>
      <c r="X999">
        <v>0.50900000000000001</v>
      </c>
      <c r="Y999">
        <v>17.920000000000002</v>
      </c>
      <c r="Z999" s="11">
        <f t="shared" si="2605"/>
        <v>0</v>
      </c>
      <c r="AA999" s="11">
        <f t="shared" si="2606"/>
        <v>0</v>
      </c>
      <c r="AB999" s="53">
        <f t="shared" si="2607"/>
        <v>0.19742270617118923</v>
      </c>
      <c r="AC999" s="61" t="s">
        <v>204</v>
      </c>
    </row>
    <row r="1000" spans="1:46">
      <c r="A1000" s="11">
        <v>1000</v>
      </c>
      <c r="B1000" s="69">
        <v>44599</v>
      </c>
      <c r="C1000" s="70">
        <v>0.89583333333333337</v>
      </c>
      <c r="D1000">
        <v>3.5</v>
      </c>
      <c r="E1000">
        <v>12.9</v>
      </c>
      <c r="F1000">
        <v>0</v>
      </c>
      <c r="G1000">
        <v>3.8</v>
      </c>
      <c r="H1000">
        <v>0</v>
      </c>
      <c r="I1000">
        <v>0.7</v>
      </c>
      <c r="J1000" t="s">
        <v>152</v>
      </c>
      <c r="K1000">
        <v>0.7</v>
      </c>
      <c r="L1000" t="s">
        <v>152</v>
      </c>
      <c r="M1000" s="70">
        <v>0.89565972222222223</v>
      </c>
      <c r="N1000">
        <v>1.2</v>
      </c>
      <c r="O1000" t="s">
        <v>152</v>
      </c>
      <c r="P1000" s="70">
        <v>0.8927314814814814</v>
      </c>
      <c r="Q1000">
        <v>0.8</v>
      </c>
      <c r="R1000" t="s">
        <v>152</v>
      </c>
      <c r="S1000">
        <v>0.2</v>
      </c>
      <c r="T1000">
        <v>62.3</v>
      </c>
      <c r="U1000">
        <v>0</v>
      </c>
      <c r="V1000">
        <v>80</v>
      </c>
      <c r="W1000">
        <v>0</v>
      </c>
      <c r="X1000">
        <v>0.50900000000000001</v>
      </c>
      <c r="Y1000">
        <v>17.920000000000002</v>
      </c>
      <c r="Z1000" s="11">
        <f t="shared" si="2605"/>
        <v>0</v>
      </c>
      <c r="AA1000" s="11">
        <f t="shared" si="2606"/>
        <v>0</v>
      </c>
      <c r="AB1000" s="53">
        <f t="shared" si="2607"/>
        <v>0.19742270617118923</v>
      </c>
      <c r="AC1000" s="61" t="s">
        <v>204</v>
      </c>
    </row>
    <row r="1001" spans="1:46">
      <c r="A1001" s="11">
        <v>1001</v>
      </c>
      <c r="B1001" s="69">
        <v>44599</v>
      </c>
      <c r="C1001" s="70">
        <v>0.90277777777777779</v>
      </c>
      <c r="D1001">
        <v>3.4</v>
      </c>
      <c r="E1001">
        <v>12.9</v>
      </c>
      <c r="F1001">
        <v>0</v>
      </c>
      <c r="G1001">
        <v>3.7</v>
      </c>
      <c r="H1001">
        <v>0</v>
      </c>
      <c r="I1001">
        <v>0.3</v>
      </c>
      <c r="J1001" t="s">
        <v>152</v>
      </c>
      <c r="K1001">
        <v>0.8</v>
      </c>
      <c r="L1001" t="s">
        <v>152</v>
      </c>
      <c r="M1001" s="70">
        <v>0.89820601851851845</v>
      </c>
      <c r="N1001">
        <v>0.9</v>
      </c>
      <c r="O1001" t="s">
        <v>152</v>
      </c>
      <c r="P1001" s="70">
        <v>0.8968287037037036</v>
      </c>
      <c r="Q1001">
        <v>0</v>
      </c>
      <c r="R1001" t="s">
        <v>152</v>
      </c>
      <c r="S1001">
        <v>0.3</v>
      </c>
      <c r="T1001">
        <v>62.9</v>
      </c>
      <c r="U1001">
        <v>0</v>
      </c>
      <c r="V1001">
        <v>86</v>
      </c>
      <c r="W1001">
        <v>0</v>
      </c>
      <c r="X1001">
        <v>0.50900000000000001</v>
      </c>
      <c r="Y1001">
        <v>17.96</v>
      </c>
      <c r="Z1001" s="11">
        <f t="shared" si="2605"/>
        <v>0</v>
      </c>
      <c r="AA1001" s="11">
        <f t="shared" si="2606"/>
        <v>0</v>
      </c>
      <c r="AB1001" s="53">
        <f t="shared" si="2607"/>
        <v>0.19742270617118923</v>
      </c>
      <c r="AC1001" s="61" t="s">
        <v>204</v>
      </c>
    </row>
    <row r="1002" spans="1:46">
      <c r="A1002" s="11">
        <v>1002</v>
      </c>
      <c r="B1002" s="69">
        <v>44599</v>
      </c>
      <c r="C1002" s="70">
        <v>0.90972222222222221</v>
      </c>
      <c r="D1002">
        <v>3.3</v>
      </c>
      <c r="E1002">
        <v>12.9</v>
      </c>
      <c r="F1002">
        <v>0</v>
      </c>
      <c r="G1002">
        <v>3.6</v>
      </c>
      <c r="H1002">
        <v>-1E-3</v>
      </c>
      <c r="I1002">
        <v>0</v>
      </c>
      <c r="J1002" t="s">
        <v>147</v>
      </c>
      <c r="K1002">
        <v>0.3</v>
      </c>
      <c r="L1002" t="s">
        <v>152</v>
      </c>
      <c r="M1002" s="70">
        <v>0.90278935185185183</v>
      </c>
      <c r="N1002">
        <v>0</v>
      </c>
      <c r="O1002" t="s">
        <v>152</v>
      </c>
      <c r="P1002" s="70">
        <v>0.90278935185185183</v>
      </c>
      <c r="Q1002">
        <v>0</v>
      </c>
      <c r="R1002" t="s">
        <v>147</v>
      </c>
      <c r="S1002">
        <v>0</v>
      </c>
      <c r="T1002">
        <v>63.4</v>
      </c>
      <c r="U1002">
        <v>0</v>
      </c>
      <c r="V1002">
        <v>84</v>
      </c>
      <c r="W1002">
        <v>0</v>
      </c>
      <c r="X1002">
        <v>0.50900000000000001</v>
      </c>
      <c r="Y1002">
        <v>17.97</v>
      </c>
      <c r="Z1002" s="11">
        <f t="shared" si="2605"/>
        <v>-0.60000000000000009</v>
      </c>
      <c r="AA1002" s="11">
        <f t="shared" si="2606"/>
        <v>0</v>
      </c>
      <c r="AB1002" s="53">
        <f t="shared" si="2607"/>
        <v>0.19742270617118923</v>
      </c>
      <c r="AC1002" s="61" t="s">
        <v>204</v>
      </c>
    </row>
    <row r="1003" spans="1:46">
      <c r="A1003" s="11">
        <v>1003</v>
      </c>
      <c r="B1003" s="69">
        <v>44599</v>
      </c>
      <c r="C1003" s="70">
        <v>0.91666666666666663</v>
      </c>
      <c r="D1003">
        <v>3.1</v>
      </c>
      <c r="E1003">
        <v>12.9</v>
      </c>
      <c r="F1003">
        <v>0</v>
      </c>
      <c r="G1003">
        <v>3.5</v>
      </c>
      <c r="H1003">
        <v>0</v>
      </c>
      <c r="I1003">
        <v>0</v>
      </c>
      <c r="J1003" t="s">
        <v>147</v>
      </c>
      <c r="K1003">
        <v>0</v>
      </c>
      <c r="L1003" t="s">
        <v>147</v>
      </c>
      <c r="M1003" s="70">
        <v>0.90973379629629625</v>
      </c>
      <c r="N1003">
        <v>0</v>
      </c>
      <c r="O1003" t="s">
        <v>147</v>
      </c>
      <c r="P1003" s="70">
        <v>0.90973379629629625</v>
      </c>
      <c r="Q1003">
        <v>0</v>
      </c>
      <c r="R1003" t="s">
        <v>147</v>
      </c>
      <c r="S1003">
        <v>0</v>
      </c>
      <c r="T1003">
        <v>63.7</v>
      </c>
      <c r="U1003">
        <v>0</v>
      </c>
      <c r="V1003">
        <v>71</v>
      </c>
      <c r="W1003">
        <v>0</v>
      </c>
      <c r="X1003">
        <v>0.50900000000000001</v>
      </c>
      <c r="Y1003">
        <v>17.96</v>
      </c>
      <c r="Z1003" s="11">
        <f t="shared" si="2605"/>
        <v>0</v>
      </c>
      <c r="AA1003" s="11">
        <f t="shared" si="2606"/>
        <v>0</v>
      </c>
      <c r="AB1003" s="53">
        <f t="shared" si="2607"/>
        <v>0.19742270617118923</v>
      </c>
      <c r="AC1003" s="61" t="s">
        <v>204</v>
      </c>
      <c r="AE1003" s="11">
        <f t="shared" ref="AE1003" si="2688">SUM(F1003:F1008)</f>
        <v>0</v>
      </c>
      <c r="AF1003" s="11">
        <f t="shared" ref="AF1003" si="2689">AVERAGE(AB1003:AB1008)</f>
        <v>0.19774777749967046</v>
      </c>
      <c r="AG1003" s="11">
        <f t="shared" ref="AG1003" si="2690">AVERAGE(G1003:G1008)</f>
        <v>3.4333333333333331</v>
      </c>
      <c r="AH1003" s="11" t="e">
        <f t="shared" ref="AH1003" si="2691">AVERAGE(AC1003:AC1008)</f>
        <v>#DIV/0!</v>
      </c>
      <c r="AI1003" s="11">
        <f t="shared" ref="AI1003" si="2692">AVERAGE(T1003:T1008)</f>
        <v>65.3</v>
      </c>
      <c r="AJ1003" s="11">
        <f t="shared" ref="AJ1003" si="2693">SUMIF(H1003:H1008,"&gt;0",H1003:H1008)</f>
        <v>0</v>
      </c>
      <c r="AK1003" s="17">
        <f t="shared" ref="AK1003" si="2694">SUM(AA1003:AA1008)/60</f>
        <v>0</v>
      </c>
      <c r="AL1003" s="17">
        <f t="shared" ref="AL1003" si="2695">SUM(V1003:V1008)</f>
        <v>278</v>
      </c>
      <c r="AM1003" s="17">
        <f t="shared" ref="AM1003" si="2696">AVERAGE(W1003:W1008)</f>
        <v>0</v>
      </c>
      <c r="AN1003" s="11">
        <f t="shared" ref="AN1003" si="2697">AVERAGE(I1003:I1008)</f>
        <v>1.6666666666666666E-2</v>
      </c>
      <c r="AO1003" s="11">
        <f t="shared" ref="AO1003" si="2698">MAX(K1003:K1008)</f>
        <v>0.1</v>
      </c>
      <c r="AP1003" s="13" t="str">
        <f t="shared" ref="AP1003" ca="1" si="2699">INDIRECT(ADDRESS(MATCH(AO1003,K1003:K1008,0)+A1003-1,12))</f>
        <v>ENE</v>
      </c>
      <c r="AQ1003" s="13">
        <f t="shared" ref="AQ1003" ca="1" si="2700">INDIRECT(ADDRESS(MATCH(AO1003,K1003:K1008,0)+A1003-1,13))</f>
        <v>0.92489583333333336</v>
      </c>
      <c r="AR1003" s="11">
        <f t="shared" ref="AR1003" si="2701">MAX(N1003:N1008)</f>
        <v>0.7</v>
      </c>
      <c r="AS1003" s="13" t="str">
        <f t="shared" ref="AS1003" ca="1" si="2702">INDIRECT(ADDRESS(MATCH(AR1003,N1003:N1008,0)+A1003-1,15))</f>
        <v>E</v>
      </c>
      <c r="AT1003" s="13">
        <f t="shared" ref="AT1003" ca="1" si="2703">INDIRECT(ADDRESS(MATCH(AR1003,N1003:N1008,0)+A1003-1,16))</f>
        <v>0.92415509259259254</v>
      </c>
    </row>
    <row r="1004" spans="1:46">
      <c r="A1004" s="11">
        <v>1004</v>
      </c>
      <c r="B1004" s="69">
        <v>44599</v>
      </c>
      <c r="C1004" s="70">
        <v>0.92361111111111116</v>
      </c>
      <c r="D1004">
        <v>3</v>
      </c>
      <c r="E1004">
        <v>12.9</v>
      </c>
      <c r="F1004">
        <v>0</v>
      </c>
      <c r="G1004">
        <v>3.5</v>
      </c>
      <c r="H1004">
        <v>0</v>
      </c>
      <c r="I1004">
        <v>0</v>
      </c>
      <c r="J1004" t="s">
        <v>147</v>
      </c>
      <c r="K1004">
        <v>0</v>
      </c>
      <c r="L1004" t="s">
        <v>147</v>
      </c>
      <c r="M1004" s="70">
        <v>0.92361111111111116</v>
      </c>
      <c r="N1004">
        <v>0.3</v>
      </c>
      <c r="O1004" t="s">
        <v>147</v>
      </c>
      <c r="P1004" s="70">
        <v>0.92314814814814816</v>
      </c>
      <c r="Q1004">
        <v>0.2</v>
      </c>
      <c r="R1004" t="s">
        <v>147</v>
      </c>
      <c r="S1004">
        <v>0.1</v>
      </c>
      <c r="T1004">
        <v>63.5</v>
      </c>
      <c r="U1004">
        <v>0</v>
      </c>
      <c r="V1004">
        <v>51</v>
      </c>
      <c r="W1004">
        <v>0</v>
      </c>
      <c r="X1004">
        <v>0.50900000000000001</v>
      </c>
      <c r="Y1004">
        <v>17.98</v>
      </c>
      <c r="Z1004" s="11">
        <f t="shared" si="2605"/>
        <v>0</v>
      </c>
      <c r="AA1004" s="11">
        <f t="shared" si="2606"/>
        <v>0</v>
      </c>
      <c r="AB1004" s="53">
        <f t="shared" si="2607"/>
        <v>0.19742270617118923</v>
      </c>
      <c r="AC1004" s="61" t="s">
        <v>204</v>
      </c>
    </row>
    <row r="1005" spans="1:46">
      <c r="A1005" s="11">
        <v>1005</v>
      </c>
      <c r="B1005" s="69">
        <v>44599</v>
      </c>
      <c r="C1005" s="70">
        <v>0.93055555555555547</v>
      </c>
      <c r="D1005">
        <v>2.9</v>
      </c>
      <c r="E1005">
        <v>12.9</v>
      </c>
      <c r="F1005">
        <v>0</v>
      </c>
      <c r="G1005">
        <v>3.5</v>
      </c>
      <c r="H1005">
        <v>0</v>
      </c>
      <c r="I1005">
        <v>0.1</v>
      </c>
      <c r="J1005" t="s">
        <v>152</v>
      </c>
      <c r="K1005">
        <v>0.1</v>
      </c>
      <c r="L1005" t="s">
        <v>148</v>
      </c>
      <c r="M1005" s="70">
        <v>0.92489583333333336</v>
      </c>
      <c r="N1005">
        <v>0.7</v>
      </c>
      <c r="O1005" t="s">
        <v>152</v>
      </c>
      <c r="P1005" s="70">
        <v>0.92415509259259254</v>
      </c>
      <c r="Q1005">
        <v>0</v>
      </c>
      <c r="R1005" t="s">
        <v>152</v>
      </c>
      <c r="S1005">
        <v>0.2</v>
      </c>
      <c r="T1005">
        <v>65.400000000000006</v>
      </c>
      <c r="U1005">
        <v>0</v>
      </c>
      <c r="V1005">
        <v>42</v>
      </c>
      <c r="W1005">
        <v>0</v>
      </c>
      <c r="X1005">
        <v>0.50900000000000001</v>
      </c>
      <c r="Y1005">
        <v>18</v>
      </c>
      <c r="Z1005" s="11">
        <f t="shared" si="2605"/>
        <v>0</v>
      </c>
      <c r="AA1005" s="11">
        <f t="shared" si="2606"/>
        <v>0</v>
      </c>
      <c r="AB1005" s="53">
        <f t="shared" si="2607"/>
        <v>0.19742270617118923</v>
      </c>
      <c r="AC1005" s="61" t="s">
        <v>204</v>
      </c>
    </row>
    <row r="1006" spans="1:46">
      <c r="A1006" s="11">
        <v>1006</v>
      </c>
      <c r="B1006" s="69">
        <v>44599</v>
      </c>
      <c r="C1006" s="70">
        <v>0.9375</v>
      </c>
      <c r="D1006">
        <v>2.9</v>
      </c>
      <c r="E1006">
        <v>12.9</v>
      </c>
      <c r="F1006">
        <v>0</v>
      </c>
      <c r="G1006">
        <v>3.4</v>
      </c>
      <c r="H1006">
        <v>-1E-3</v>
      </c>
      <c r="I1006">
        <v>0</v>
      </c>
      <c r="J1006" t="s">
        <v>152</v>
      </c>
      <c r="K1006">
        <v>0.1</v>
      </c>
      <c r="L1006" t="s">
        <v>152</v>
      </c>
      <c r="M1006" s="70">
        <v>0.93056712962962962</v>
      </c>
      <c r="N1006">
        <v>0</v>
      </c>
      <c r="O1006" t="s">
        <v>152</v>
      </c>
      <c r="P1006" s="70">
        <v>0.93056712962962962</v>
      </c>
      <c r="Q1006">
        <v>0</v>
      </c>
      <c r="R1006" t="s">
        <v>152</v>
      </c>
      <c r="S1006">
        <v>0</v>
      </c>
      <c r="T1006">
        <v>65.099999999999994</v>
      </c>
      <c r="U1006">
        <v>0</v>
      </c>
      <c r="V1006">
        <v>31</v>
      </c>
      <c r="W1006">
        <v>0</v>
      </c>
      <c r="X1006">
        <v>0.51</v>
      </c>
      <c r="Y1006">
        <v>17.97</v>
      </c>
      <c r="Z1006" s="11">
        <f t="shared" si="2605"/>
        <v>-0.60000000000000009</v>
      </c>
      <c r="AA1006" s="11">
        <f t="shared" si="2606"/>
        <v>0</v>
      </c>
      <c r="AB1006" s="53">
        <f t="shared" si="2607"/>
        <v>0.19791008055489712</v>
      </c>
      <c r="AC1006" s="61" t="s">
        <v>204</v>
      </c>
    </row>
    <row r="1007" spans="1:46">
      <c r="A1007" s="11">
        <v>1007</v>
      </c>
      <c r="B1007" s="69">
        <v>44599</v>
      </c>
      <c r="C1007" s="70">
        <v>0.94444444444444453</v>
      </c>
      <c r="D1007">
        <v>2.8</v>
      </c>
      <c r="E1007">
        <v>12.9</v>
      </c>
      <c r="F1007">
        <v>0</v>
      </c>
      <c r="G1007">
        <v>3.3</v>
      </c>
      <c r="H1007">
        <v>0</v>
      </c>
      <c r="I1007">
        <v>0</v>
      </c>
      <c r="J1007" t="s">
        <v>152</v>
      </c>
      <c r="K1007">
        <v>0</v>
      </c>
      <c r="L1007" t="s">
        <v>152</v>
      </c>
      <c r="M1007" s="70">
        <v>0.93751157407407415</v>
      </c>
      <c r="N1007">
        <v>0</v>
      </c>
      <c r="O1007" t="s">
        <v>152</v>
      </c>
      <c r="P1007" s="70">
        <v>0.93751157407407415</v>
      </c>
      <c r="Q1007">
        <v>0</v>
      </c>
      <c r="R1007" t="s">
        <v>152</v>
      </c>
      <c r="S1007">
        <v>0</v>
      </c>
      <c r="T1007">
        <v>66.400000000000006</v>
      </c>
      <c r="U1007">
        <v>0</v>
      </c>
      <c r="V1007">
        <v>39</v>
      </c>
      <c r="W1007">
        <v>0</v>
      </c>
      <c r="X1007">
        <v>0.51100000000000001</v>
      </c>
      <c r="Y1007">
        <v>17.989999999999998</v>
      </c>
      <c r="Z1007" s="11">
        <f t="shared" si="2605"/>
        <v>0</v>
      </c>
      <c r="AA1007" s="11">
        <f t="shared" si="2606"/>
        <v>0</v>
      </c>
      <c r="AB1007" s="53">
        <f t="shared" si="2607"/>
        <v>0.19839838537466109</v>
      </c>
      <c r="AC1007" s="61" t="s">
        <v>204</v>
      </c>
    </row>
    <row r="1008" spans="1:46">
      <c r="A1008" s="11">
        <v>1008</v>
      </c>
      <c r="B1008" s="69">
        <v>44599</v>
      </c>
      <c r="C1008" s="70">
        <v>0.95138888888888884</v>
      </c>
      <c r="D1008">
        <v>2.8</v>
      </c>
      <c r="E1008">
        <v>12.9</v>
      </c>
      <c r="F1008">
        <v>0</v>
      </c>
      <c r="G1008">
        <v>3.4</v>
      </c>
      <c r="H1008">
        <v>0</v>
      </c>
      <c r="I1008">
        <v>0</v>
      </c>
      <c r="J1008" t="s">
        <v>152</v>
      </c>
      <c r="K1008">
        <v>0</v>
      </c>
      <c r="L1008" t="s">
        <v>152</v>
      </c>
      <c r="M1008" s="70">
        <v>0.94445601851851846</v>
      </c>
      <c r="N1008">
        <v>0</v>
      </c>
      <c r="O1008" t="s">
        <v>152</v>
      </c>
      <c r="P1008" s="70">
        <v>0.94445601851851846</v>
      </c>
      <c r="Q1008">
        <v>0</v>
      </c>
      <c r="R1008" t="s">
        <v>152</v>
      </c>
      <c r="S1008">
        <v>0</v>
      </c>
      <c r="T1008">
        <v>67.7</v>
      </c>
      <c r="U1008">
        <v>0</v>
      </c>
      <c r="V1008">
        <v>44</v>
      </c>
      <c r="W1008">
        <v>0</v>
      </c>
      <c r="X1008">
        <v>0.51</v>
      </c>
      <c r="Y1008">
        <v>18</v>
      </c>
      <c r="Z1008" s="11">
        <f t="shared" si="2605"/>
        <v>0</v>
      </c>
      <c r="AA1008" s="11">
        <f t="shared" si="2606"/>
        <v>0</v>
      </c>
      <c r="AB1008" s="53">
        <f t="shared" si="2607"/>
        <v>0.19791008055489712</v>
      </c>
      <c r="AC1008" s="61" t="s">
        <v>204</v>
      </c>
    </row>
    <row r="1009" spans="1:46">
      <c r="A1009" s="11">
        <v>1009</v>
      </c>
      <c r="B1009" s="69">
        <v>44599</v>
      </c>
      <c r="C1009" s="70">
        <v>0.95833333333333337</v>
      </c>
      <c r="D1009">
        <v>2.8</v>
      </c>
      <c r="E1009">
        <v>12.8</v>
      </c>
      <c r="F1009">
        <v>0</v>
      </c>
      <c r="G1009">
        <v>3.5</v>
      </c>
      <c r="H1009">
        <v>0</v>
      </c>
      <c r="I1009">
        <v>0.1</v>
      </c>
      <c r="J1009" t="s">
        <v>147</v>
      </c>
      <c r="K1009">
        <v>0.1</v>
      </c>
      <c r="L1009" t="s">
        <v>147</v>
      </c>
      <c r="M1009" s="70">
        <v>0.95833333333333337</v>
      </c>
      <c r="N1009">
        <v>0.7</v>
      </c>
      <c r="O1009" t="s">
        <v>149</v>
      </c>
      <c r="P1009" s="70">
        <v>0.9533449074074074</v>
      </c>
      <c r="Q1009">
        <v>0</v>
      </c>
      <c r="R1009" t="s">
        <v>147</v>
      </c>
      <c r="S1009">
        <v>0.2</v>
      </c>
      <c r="T1009">
        <v>66</v>
      </c>
      <c r="U1009">
        <v>0</v>
      </c>
      <c r="V1009">
        <v>32</v>
      </c>
      <c r="W1009">
        <v>0</v>
      </c>
      <c r="X1009">
        <v>0.51</v>
      </c>
      <c r="Y1009">
        <v>18</v>
      </c>
      <c r="Z1009" s="11">
        <f t="shared" si="2605"/>
        <v>0</v>
      </c>
      <c r="AA1009" s="11">
        <f t="shared" si="2606"/>
        <v>0</v>
      </c>
      <c r="AB1009" s="53">
        <f t="shared" si="2607"/>
        <v>0.19791008055489712</v>
      </c>
      <c r="AC1009" s="61" t="s">
        <v>204</v>
      </c>
      <c r="AE1009" s="11">
        <f t="shared" ref="AE1009" si="2704">SUM(F1009:F1014)</f>
        <v>0</v>
      </c>
      <c r="AF1009" s="11">
        <f t="shared" ref="AF1009" si="2705">AVERAGE(AB1009:AB1014)</f>
        <v>0.19791008055489712</v>
      </c>
      <c r="AG1009" s="11">
        <f t="shared" ref="AG1009" si="2706">AVERAGE(G1009:G1014)</f>
        <v>3.6666666666666665</v>
      </c>
      <c r="AH1009" s="11" t="e">
        <f t="shared" ref="AH1009" si="2707">AVERAGE(AC1009:AC1014)</f>
        <v>#DIV/0!</v>
      </c>
      <c r="AI1009" s="11">
        <f t="shared" ref="AI1009" si="2708">AVERAGE(T1009:T1014)</f>
        <v>67.099999999999994</v>
      </c>
      <c r="AJ1009" s="11">
        <f t="shared" ref="AJ1009" si="2709">SUMIF(H1009:H1014,"&gt;0",H1009:H1014)</f>
        <v>0</v>
      </c>
      <c r="AK1009" s="17">
        <f t="shared" ref="AK1009" si="2710">SUM(AA1009:AA1014)/60</f>
        <v>0</v>
      </c>
      <c r="AL1009" s="17">
        <f t="shared" ref="AL1009" si="2711">SUM(V1009:V1014)</f>
        <v>213</v>
      </c>
      <c r="AM1009" s="17">
        <f t="shared" ref="AM1009" si="2712">AVERAGE(W1009:W1014)</f>
        <v>0</v>
      </c>
      <c r="AN1009" s="11">
        <f t="shared" ref="AN1009" si="2713">AVERAGE(I1009:I1014)</f>
        <v>0.10000000000000002</v>
      </c>
      <c r="AO1009" s="11">
        <f t="shared" ref="AO1009" si="2714">MAX(K1009:K1014)</f>
        <v>0.5</v>
      </c>
      <c r="AP1009" s="13" t="str">
        <f t="shared" ref="AP1009" ca="1" si="2715">INDIRECT(ADDRESS(MATCH(AO1009,K1009:K1014,0)+A1009-1,12))</f>
        <v>SE</v>
      </c>
      <c r="AQ1009" s="13">
        <f t="shared" ref="AQ1009" ca="1" si="2716">INDIRECT(ADDRESS(MATCH(AO1009,K1009:K1014,0)+A1009-1,13))</f>
        <v>0.98434027777777777</v>
      </c>
      <c r="AR1009" s="11">
        <f t="shared" ref="AR1009" si="2717">MAX(N1009:N1014)</f>
        <v>1.4</v>
      </c>
      <c r="AS1009" s="13" t="str">
        <f t="shared" ref="AS1009" ca="1" si="2718">INDIRECT(ADDRESS(MATCH(AR1009,N1009:N1014,0)+A1009-1,15))</f>
        <v>SSE</v>
      </c>
      <c r="AT1009" s="13">
        <f t="shared" ref="AT1009" ca="1" si="2719">INDIRECT(ADDRESS(MATCH(AR1009,N1009:N1014,0)+A1009-1,16))</f>
        <v>0.97778935185185178</v>
      </c>
    </row>
    <row r="1010" spans="1:46">
      <c r="A1010" s="11">
        <v>1010</v>
      </c>
      <c r="B1010" s="69">
        <v>44599</v>
      </c>
      <c r="C1010" s="70">
        <v>0.96527777777777779</v>
      </c>
      <c r="D1010">
        <v>2.9</v>
      </c>
      <c r="E1010">
        <v>12.9</v>
      </c>
      <c r="F1010">
        <v>0</v>
      </c>
      <c r="G1010">
        <v>3.6</v>
      </c>
      <c r="H1010">
        <v>0</v>
      </c>
      <c r="I1010">
        <v>0</v>
      </c>
      <c r="J1010" t="s">
        <v>147</v>
      </c>
      <c r="K1010">
        <v>0.1</v>
      </c>
      <c r="L1010" t="s">
        <v>147</v>
      </c>
      <c r="M1010" s="70">
        <v>0.95993055555555562</v>
      </c>
      <c r="N1010">
        <v>0</v>
      </c>
      <c r="O1010" t="s">
        <v>147</v>
      </c>
      <c r="P1010" s="70">
        <v>0.95834490740740741</v>
      </c>
      <c r="Q1010">
        <v>0</v>
      </c>
      <c r="R1010" t="s">
        <v>147</v>
      </c>
      <c r="S1010">
        <v>0</v>
      </c>
      <c r="T1010">
        <v>66.7</v>
      </c>
      <c r="U1010">
        <v>0</v>
      </c>
      <c r="V1010">
        <v>28</v>
      </c>
      <c r="W1010">
        <v>0</v>
      </c>
      <c r="X1010">
        <v>0.51</v>
      </c>
      <c r="Y1010">
        <v>18</v>
      </c>
      <c r="Z1010" s="11">
        <f t="shared" si="2605"/>
        <v>0</v>
      </c>
      <c r="AA1010" s="11">
        <f t="shared" si="2606"/>
        <v>0</v>
      </c>
      <c r="AB1010" s="53">
        <f t="shared" si="2607"/>
        <v>0.19791008055489712</v>
      </c>
      <c r="AC1010" s="61" t="s">
        <v>204</v>
      </c>
    </row>
    <row r="1011" spans="1:46">
      <c r="A1011" s="11">
        <v>1011</v>
      </c>
      <c r="B1011" s="69">
        <v>44599</v>
      </c>
      <c r="C1011" s="70">
        <v>0.97222222222222221</v>
      </c>
      <c r="D1011">
        <v>3</v>
      </c>
      <c r="E1011">
        <v>12.9</v>
      </c>
      <c r="F1011">
        <v>0</v>
      </c>
      <c r="G1011">
        <v>3.5</v>
      </c>
      <c r="H1011">
        <v>-1E-3</v>
      </c>
      <c r="I1011">
        <v>0</v>
      </c>
      <c r="J1011" t="s">
        <v>147</v>
      </c>
      <c r="K1011">
        <v>0</v>
      </c>
      <c r="L1011" t="s">
        <v>147</v>
      </c>
      <c r="M1011" s="70">
        <v>0.96528935185185183</v>
      </c>
      <c r="N1011">
        <v>0</v>
      </c>
      <c r="O1011" t="s">
        <v>147</v>
      </c>
      <c r="P1011" s="70">
        <v>0.96528935185185183</v>
      </c>
      <c r="Q1011">
        <v>0</v>
      </c>
      <c r="R1011" t="s">
        <v>147</v>
      </c>
      <c r="S1011">
        <v>0</v>
      </c>
      <c r="T1011">
        <v>67</v>
      </c>
      <c r="U1011">
        <v>0</v>
      </c>
      <c r="V1011">
        <v>26</v>
      </c>
      <c r="W1011">
        <v>0</v>
      </c>
      <c r="X1011">
        <v>0.51</v>
      </c>
      <c r="Y1011">
        <v>18.02</v>
      </c>
      <c r="Z1011" s="11">
        <f t="shared" si="2605"/>
        <v>-0.60000000000000009</v>
      </c>
      <c r="AA1011" s="11">
        <f t="shared" si="2606"/>
        <v>0</v>
      </c>
      <c r="AB1011" s="53">
        <f t="shared" si="2607"/>
        <v>0.19791008055489712</v>
      </c>
      <c r="AC1011" s="61" t="s">
        <v>204</v>
      </c>
    </row>
    <row r="1012" spans="1:46">
      <c r="A1012" s="11">
        <v>1012</v>
      </c>
      <c r="B1012" s="69">
        <v>44599</v>
      </c>
      <c r="C1012" s="70">
        <v>0.97916666666666663</v>
      </c>
      <c r="D1012">
        <v>3</v>
      </c>
      <c r="E1012">
        <v>12.8</v>
      </c>
      <c r="F1012">
        <v>0</v>
      </c>
      <c r="G1012">
        <v>3.7</v>
      </c>
      <c r="H1012">
        <v>0</v>
      </c>
      <c r="I1012">
        <v>0.2</v>
      </c>
      <c r="J1012" t="s">
        <v>148</v>
      </c>
      <c r="K1012">
        <v>0.2</v>
      </c>
      <c r="L1012" t="s">
        <v>148</v>
      </c>
      <c r="M1012" s="70">
        <v>0.97916666666666663</v>
      </c>
      <c r="N1012">
        <v>1.4</v>
      </c>
      <c r="O1012" t="s">
        <v>159</v>
      </c>
      <c r="P1012" s="70">
        <v>0.97778935185185178</v>
      </c>
      <c r="Q1012">
        <v>1.1000000000000001</v>
      </c>
      <c r="R1012" t="s">
        <v>159</v>
      </c>
      <c r="S1012">
        <v>0.4</v>
      </c>
      <c r="T1012">
        <v>68</v>
      </c>
      <c r="U1012">
        <v>0</v>
      </c>
      <c r="V1012">
        <v>31</v>
      </c>
      <c r="W1012">
        <v>0</v>
      </c>
      <c r="X1012">
        <v>0.51</v>
      </c>
      <c r="Y1012">
        <v>18.04</v>
      </c>
      <c r="Z1012" s="11">
        <f t="shared" si="2605"/>
        <v>0</v>
      </c>
      <c r="AA1012" s="11">
        <f t="shared" si="2606"/>
        <v>0</v>
      </c>
      <c r="AB1012" s="53">
        <f t="shared" si="2607"/>
        <v>0.19791008055489712</v>
      </c>
      <c r="AC1012" s="61" t="s">
        <v>204</v>
      </c>
    </row>
    <row r="1013" spans="1:46">
      <c r="A1013" s="11">
        <v>1013</v>
      </c>
      <c r="B1013" s="69">
        <v>44599</v>
      </c>
      <c r="C1013" s="70">
        <v>0.98611111111111116</v>
      </c>
      <c r="D1013">
        <v>3.1</v>
      </c>
      <c r="E1013">
        <v>12.8</v>
      </c>
      <c r="F1013">
        <v>0</v>
      </c>
      <c r="G1013">
        <v>3.9</v>
      </c>
      <c r="H1013">
        <v>0</v>
      </c>
      <c r="I1013">
        <v>0.3</v>
      </c>
      <c r="J1013" t="s">
        <v>150</v>
      </c>
      <c r="K1013">
        <v>0.5</v>
      </c>
      <c r="L1013" t="s">
        <v>151</v>
      </c>
      <c r="M1013" s="70">
        <v>0.98434027777777777</v>
      </c>
      <c r="N1013">
        <v>1.2</v>
      </c>
      <c r="O1013" t="s">
        <v>151</v>
      </c>
      <c r="P1013" s="70">
        <v>0.97931712962962969</v>
      </c>
      <c r="Q1013">
        <v>0</v>
      </c>
      <c r="R1013" t="s">
        <v>148</v>
      </c>
      <c r="S1013">
        <v>0.4</v>
      </c>
      <c r="T1013">
        <v>67.599999999999994</v>
      </c>
      <c r="U1013">
        <v>0</v>
      </c>
      <c r="V1013">
        <v>37</v>
      </c>
      <c r="W1013">
        <v>0</v>
      </c>
      <c r="X1013">
        <v>0.51</v>
      </c>
      <c r="Y1013">
        <v>18.04</v>
      </c>
      <c r="Z1013" s="11">
        <f t="shared" si="2605"/>
        <v>0</v>
      </c>
      <c r="AA1013" s="11">
        <f t="shared" si="2606"/>
        <v>0</v>
      </c>
      <c r="AB1013" s="53">
        <f t="shared" si="2607"/>
        <v>0.19791008055489712</v>
      </c>
      <c r="AC1013" s="61" t="s">
        <v>204</v>
      </c>
    </row>
    <row r="1014" spans="1:46">
      <c r="A1014" s="11">
        <v>1014</v>
      </c>
      <c r="B1014" s="69">
        <v>44599</v>
      </c>
      <c r="C1014" s="70">
        <v>0.99305555555555547</v>
      </c>
      <c r="D1014">
        <v>3.2</v>
      </c>
      <c r="E1014">
        <v>12.8</v>
      </c>
      <c r="F1014">
        <v>0</v>
      </c>
      <c r="G1014">
        <v>3.8</v>
      </c>
      <c r="H1014">
        <v>0</v>
      </c>
      <c r="I1014">
        <v>0</v>
      </c>
      <c r="J1014" t="s">
        <v>148</v>
      </c>
      <c r="K1014">
        <v>0.3</v>
      </c>
      <c r="L1014" t="s">
        <v>150</v>
      </c>
      <c r="M1014" s="70">
        <v>0.98612268518518509</v>
      </c>
      <c r="N1014">
        <v>0</v>
      </c>
      <c r="O1014" t="s">
        <v>148</v>
      </c>
      <c r="P1014" s="70">
        <v>0.98612268518518509</v>
      </c>
      <c r="Q1014">
        <v>0</v>
      </c>
      <c r="R1014" t="s">
        <v>148</v>
      </c>
      <c r="S1014">
        <v>0</v>
      </c>
      <c r="T1014">
        <v>67.3</v>
      </c>
      <c r="U1014">
        <v>0</v>
      </c>
      <c r="V1014">
        <v>59</v>
      </c>
      <c r="W1014">
        <v>0</v>
      </c>
      <c r="X1014">
        <v>0.51</v>
      </c>
      <c r="Y1014">
        <v>18.05</v>
      </c>
      <c r="Z1014" s="11">
        <f t="shared" si="2605"/>
        <v>0</v>
      </c>
      <c r="AA1014" s="11">
        <f t="shared" si="2606"/>
        <v>0</v>
      </c>
      <c r="AB1014" s="53">
        <f t="shared" si="2607"/>
        <v>0.19791008055489712</v>
      </c>
      <c r="AC1014" s="61" t="s">
        <v>204</v>
      </c>
    </row>
    <row r="1015" spans="1:46">
      <c r="A1015" s="11">
        <v>1015</v>
      </c>
      <c r="B1015" s="69">
        <v>44600</v>
      </c>
      <c r="C1015" s="70">
        <v>0</v>
      </c>
      <c r="D1015">
        <v>3.2</v>
      </c>
      <c r="E1015">
        <v>12.8</v>
      </c>
      <c r="F1015">
        <v>0</v>
      </c>
      <c r="G1015">
        <v>3.9</v>
      </c>
      <c r="H1015">
        <v>0</v>
      </c>
      <c r="I1015">
        <v>0.5</v>
      </c>
      <c r="J1015" t="s">
        <v>152</v>
      </c>
      <c r="K1015">
        <v>0.5</v>
      </c>
      <c r="L1015" t="s">
        <v>152</v>
      </c>
      <c r="M1015" s="70">
        <v>0.99956018518518519</v>
      </c>
      <c r="N1015">
        <v>1.2</v>
      </c>
      <c r="O1015" t="s">
        <v>152</v>
      </c>
      <c r="P1015" s="70">
        <v>0.99694444444444441</v>
      </c>
      <c r="Q1015">
        <v>0</v>
      </c>
      <c r="R1015" t="s">
        <v>157</v>
      </c>
      <c r="S1015">
        <v>0.3</v>
      </c>
      <c r="T1015">
        <v>69.400000000000006</v>
      </c>
      <c r="U1015">
        <v>0</v>
      </c>
      <c r="V1015">
        <v>57</v>
      </c>
      <c r="W1015">
        <v>0</v>
      </c>
      <c r="X1015">
        <v>0.51</v>
      </c>
      <c r="Y1015">
        <v>18.059999999999999</v>
      </c>
      <c r="Z1015" s="11">
        <f t="shared" si="2605"/>
        <v>0</v>
      </c>
      <c r="AA1015" s="11">
        <f t="shared" si="2606"/>
        <v>0</v>
      </c>
      <c r="AB1015" s="53">
        <f t="shared" si="2607"/>
        <v>0.19791008055489712</v>
      </c>
      <c r="AC1015" s="61" t="s">
        <v>204</v>
      </c>
      <c r="AE1015" s="11">
        <f t="shared" ref="AE1015" si="2720">SUM(F1015:F1020)</f>
        <v>0</v>
      </c>
      <c r="AF1015" s="11">
        <f t="shared" ref="AF1015" si="2721">AVERAGE(AB1015:AB1020)</f>
        <v>0.19791008055489712</v>
      </c>
      <c r="AG1015" s="11">
        <f t="shared" ref="AG1015" si="2722">AVERAGE(G1015:G1020)</f>
        <v>3.9833333333333329</v>
      </c>
      <c r="AH1015" s="11" t="e">
        <f t="shared" ref="AH1015" si="2723">AVERAGE(AC1015:AC1020)</f>
        <v>#DIV/0!</v>
      </c>
      <c r="AI1015" s="11">
        <f t="shared" ref="AI1015" si="2724">AVERAGE(T1015:T1020)</f>
        <v>68.683333333333337</v>
      </c>
      <c r="AJ1015" s="11">
        <f t="shared" ref="AJ1015" si="2725">SUMIF(H1015:H1020,"&gt;0",H1015:H1020)</f>
        <v>0</v>
      </c>
      <c r="AK1015" s="17">
        <f t="shared" ref="AK1015" si="2726">SUM(AA1015:AA1020)/60</f>
        <v>0</v>
      </c>
      <c r="AL1015" s="17">
        <f t="shared" ref="AL1015" si="2727">SUM(V1015:V1020)</f>
        <v>416</v>
      </c>
      <c r="AM1015" s="17">
        <f t="shared" ref="AM1015" si="2728">AVERAGE(W1015:W1020)</f>
        <v>0</v>
      </c>
      <c r="AN1015" s="11">
        <f t="shared" ref="AN1015" si="2729">AVERAGE(I1015:I1020)</f>
        <v>0.43333333333333335</v>
      </c>
      <c r="AO1015" s="11">
        <f t="shared" ref="AO1015" si="2730">MAX(K1015:K1020)</f>
        <v>0.8</v>
      </c>
      <c r="AP1015" s="13" t="str">
        <f t="shared" ref="AP1015" ca="1" si="2731">INDIRECT(ADDRESS(MATCH(AO1015,K1015:K1020,0)+A1015-1,12))</f>
        <v>ENE</v>
      </c>
      <c r="AQ1015" s="13">
        <f t="shared" ref="AQ1015" ca="1" si="2732">INDIRECT(ADDRESS(MATCH(AO1015,K1015:K1020,0)+A1015-1,13))</f>
        <v>3.4722222222222224E-2</v>
      </c>
      <c r="AR1015" s="11">
        <f t="shared" ref="AR1015" si="2733">MAX(N1015:N1020)</f>
        <v>2</v>
      </c>
      <c r="AS1015" s="13" t="str">
        <f t="shared" ref="AS1015" ca="1" si="2734">INDIRECT(ADDRESS(MATCH(AR1015,N1015:N1020,0)+A1015-1,15))</f>
        <v>ENE</v>
      </c>
      <c r="AT1015" s="13">
        <f t="shared" ref="AT1015" ca="1" si="2735">INDIRECT(ADDRESS(MATCH(AR1015,N1015:N1020,0)+A1015-1,16))</f>
        <v>3.0879629629629632E-2</v>
      </c>
    </row>
    <row r="1016" spans="1:46">
      <c r="A1016" s="11">
        <v>1016</v>
      </c>
      <c r="B1016" s="69">
        <v>44600</v>
      </c>
      <c r="C1016" s="70">
        <v>6.9444444444444441E-3</v>
      </c>
      <c r="D1016">
        <v>3.3</v>
      </c>
      <c r="E1016">
        <v>12.8</v>
      </c>
      <c r="F1016">
        <v>0</v>
      </c>
      <c r="G1016">
        <v>4.0999999999999996</v>
      </c>
      <c r="H1016">
        <v>0</v>
      </c>
      <c r="I1016">
        <v>0.6</v>
      </c>
      <c r="J1016" t="s">
        <v>152</v>
      </c>
      <c r="K1016">
        <v>0.6</v>
      </c>
      <c r="L1016" t="s">
        <v>152</v>
      </c>
      <c r="M1016" s="70">
        <v>6.9444444444444441E-3</v>
      </c>
      <c r="N1016">
        <v>1.5</v>
      </c>
      <c r="O1016" t="s">
        <v>150</v>
      </c>
      <c r="P1016" s="70">
        <v>5.2314814814814819E-3</v>
      </c>
      <c r="Q1016">
        <v>0.4</v>
      </c>
      <c r="R1016" t="s">
        <v>152</v>
      </c>
      <c r="S1016">
        <v>0.4</v>
      </c>
      <c r="T1016">
        <v>67.2</v>
      </c>
      <c r="U1016">
        <v>0</v>
      </c>
      <c r="V1016">
        <v>82</v>
      </c>
      <c r="W1016">
        <v>0</v>
      </c>
      <c r="X1016">
        <v>0.51</v>
      </c>
      <c r="Y1016">
        <v>18.059999999999999</v>
      </c>
      <c r="Z1016" s="11">
        <f t="shared" si="2605"/>
        <v>0</v>
      </c>
      <c r="AA1016" s="11">
        <f t="shared" si="2606"/>
        <v>0</v>
      </c>
      <c r="AB1016" s="53">
        <f t="shared" si="2607"/>
        <v>0.19791008055489712</v>
      </c>
      <c r="AC1016" s="61" t="s">
        <v>204</v>
      </c>
    </row>
    <row r="1017" spans="1:46">
      <c r="A1017" s="11">
        <v>1017</v>
      </c>
      <c r="B1017" s="69">
        <v>44600</v>
      </c>
      <c r="C1017" s="70">
        <v>1.3888888888888888E-2</v>
      </c>
      <c r="D1017">
        <v>3.3</v>
      </c>
      <c r="E1017">
        <v>12.8</v>
      </c>
      <c r="F1017">
        <v>0</v>
      </c>
      <c r="G1017">
        <v>4</v>
      </c>
      <c r="H1017">
        <v>-1E-3</v>
      </c>
      <c r="I1017">
        <v>0.3</v>
      </c>
      <c r="J1017" t="s">
        <v>152</v>
      </c>
      <c r="K1017">
        <v>0.7</v>
      </c>
      <c r="L1017" t="s">
        <v>152</v>
      </c>
      <c r="M1017" s="70">
        <v>1.0138888888888888E-2</v>
      </c>
      <c r="N1017">
        <v>1.7</v>
      </c>
      <c r="O1017" t="s">
        <v>152</v>
      </c>
      <c r="P1017" s="70">
        <v>1.0567129629629629E-2</v>
      </c>
      <c r="Q1017">
        <v>0</v>
      </c>
      <c r="R1017" t="s">
        <v>160</v>
      </c>
      <c r="S1017">
        <v>0.4</v>
      </c>
      <c r="T1017">
        <v>67.599999999999994</v>
      </c>
      <c r="U1017">
        <v>0</v>
      </c>
      <c r="V1017">
        <v>58</v>
      </c>
      <c r="W1017">
        <v>0</v>
      </c>
      <c r="X1017">
        <v>0.51</v>
      </c>
      <c r="Y1017">
        <v>18.059999999999999</v>
      </c>
      <c r="Z1017" s="11">
        <f t="shared" si="2605"/>
        <v>-0.60000000000000009</v>
      </c>
      <c r="AA1017" s="11">
        <f t="shared" si="2606"/>
        <v>0</v>
      </c>
      <c r="AB1017" s="53">
        <f t="shared" si="2607"/>
        <v>0.19791008055489712</v>
      </c>
      <c r="AC1017" s="61" t="s">
        <v>204</v>
      </c>
    </row>
    <row r="1018" spans="1:46">
      <c r="A1018" s="11">
        <v>1018</v>
      </c>
      <c r="B1018" s="69">
        <v>44600</v>
      </c>
      <c r="C1018" s="70">
        <v>2.0833333333333332E-2</v>
      </c>
      <c r="D1018">
        <v>3.4</v>
      </c>
      <c r="E1018">
        <v>12.8</v>
      </c>
      <c r="F1018">
        <v>0</v>
      </c>
      <c r="G1018">
        <v>4</v>
      </c>
      <c r="H1018">
        <v>0</v>
      </c>
      <c r="I1018">
        <v>0.2</v>
      </c>
      <c r="J1018" t="s">
        <v>160</v>
      </c>
      <c r="K1018">
        <v>0.4</v>
      </c>
      <c r="L1018" t="s">
        <v>159</v>
      </c>
      <c r="M1018" s="70">
        <v>1.6087962962962964E-2</v>
      </c>
      <c r="N1018">
        <v>0.8</v>
      </c>
      <c r="O1018" t="s">
        <v>160</v>
      </c>
      <c r="P1018" s="70">
        <v>1.4756944444444446E-2</v>
      </c>
      <c r="Q1018">
        <v>0.4</v>
      </c>
      <c r="R1018" t="s">
        <v>160</v>
      </c>
      <c r="S1018">
        <v>0.2</v>
      </c>
      <c r="T1018">
        <v>68.5</v>
      </c>
      <c r="U1018">
        <v>0</v>
      </c>
      <c r="V1018">
        <v>59</v>
      </c>
      <c r="W1018">
        <v>0</v>
      </c>
      <c r="X1018">
        <v>0.51</v>
      </c>
      <c r="Y1018">
        <v>18.07</v>
      </c>
      <c r="Z1018" s="11">
        <f t="shared" si="2605"/>
        <v>0</v>
      </c>
      <c r="AA1018" s="11">
        <f t="shared" si="2606"/>
        <v>0</v>
      </c>
      <c r="AB1018" s="53">
        <f t="shared" si="2607"/>
        <v>0.19791008055489712</v>
      </c>
      <c r="AC1018" s="61" t="s">
        <v>204</v>
      </c>
    </row>
    <row r="1019" spans="1:46">
      <c r="A1019" s="11">
        <v>1019</v>
      </c>
      <c r="B1019" s="69">
        <v>44600</v>
      </c>
      <c r="C1019" s="70">
        <v>2.7777777777777776E-2</v>
      </c>
      <c r="D1019">
        <v>3.4</v>
      </c>
      <c r="E1019">
        <v>12.8</v>
      </c>
      <c r="F1019">
        <v>0</v>
      </c>
      <c r="G1019">
        <v>3.9</v>
      </c>
      <c r="H1019">
        <v>0</v>
      </c>
      <c r="I1019">
        <v>0.2</v>
      </c>
      <c r="J1019" t="s">
        <v>161</v>
      </c>
      <c r="K1019">
        <v>0.3</v>
      </c>
      <c r="L1019" t="s">
        <v>160</v>
      </c>
      <c r="M1019" s="70">
        <v>2.6099537037037036E-2</v>
      </c>
      <c r="N1019">
        <v>0.6</v>
      </c>
      <c r="O1019" t="s">
        <v>161</v>
      </c>
      <c r="P1019" s="70">
        <v>2.1805555555555554E-2</v>
      </c>
      <c r="Q1019">
        <v>0</v>
      </c>
      <c r="R1019" t="s">
        <v>161</v>
      </c>
      <c r="S1019">
        <v>0.2</v>
      </c>
      <c r="T1019">
        <v>70.2</v>
      </c>
      <c r="U1019">
        <v>1</v>
      </c>
      <c r="V1019">
        <v>78</v>
      </c>
      <c r="W1019">
        <v>0</v>
      </c>
      <c r="X1019">
        <v>0.51</v>
      </c>
      <c r="Y1019">
        <v>18.079999999999998</v>
      </c>
      <c r="Z1019" s="11">
        <f t="shared" si="2605"/>
        <v>0</v>
      </c>
      <c r="AA1019" s="11">
        <f t="shared" si="2606"/>
        <v>0</v>
      </c>
      <c r="AB1019" s="53">
        <f t="shared" si="2607"/>
        <v>0.19791008055489712</v>
      </c>
      <c r="AC1019" s="61" t="s">
        <v>204</v>
      </c>
    </row>
    <row r="1020" spans="1:46">
      <c r="A1020" s="11">
        <v>1020</v>
      </c>
      <c r="B1020" s="69">
        <v>44600</v>
      </c>
      <c r="C1020" s="70">
        <v>3.4722222222222224E-2</v>
      </c>
      <c r="D1020">
        <v>3.4</v>
      </c>
      <c r="E1020">
        <v>12.8</v>
      </c>
      <c r="F1020">
        <v>0</v>
      </c>
      <c r="G1020">
        <v>4</v>
      </c>
      <c r="H1020">
        <v>0</v>
      </c>
      <c r="I1020">
        <v>0.8</v>
      </c>
      <c r="J1020" t="s">
        <v>148</v>
      </c>
      <c r="K1020">
        <v>0.8</v>
      </c>
      <c r="L1020" t="s">
        <v>148</v>
      </c>
      <c r="M1020" s="70">
        <v>3.4722222222222224E-2</v>
      </c>
      <c r="N1020">
        <v>2</v>
      </c>
      <c r="O1020" t="s">
        <v>148</v>
      </c>
      <c r="P1020" s="70">
        <v>3.0879629629629632E-2</v>
      </c>
      <c r="Q1020">
        <v>1</v>
      </c>
      <c r="R1020" t="s">
        <v>148</v>
      </c>
      <c r="S1020">
        <v>0.4</v>
      </c>
      <c r="T1020">
        <v>69.2</v>
      </c>
      <c r="U1020">
        <v>0</v>
      </c>
      <c r="V1020">
        <v>82</v>
      </c>
      <c r="W1020">
        <v>0</v>
      </c>
      <c r="X1020">
        <v>0.51</v>
      </c>
      <c r="Y1020">
        <v>18.059999999999999</v>
      </c>
      <c r="Z1020" s="11">
        <f t="shared" si="2605"/>
        <v>0</v>
      </c>
      <c r="AA1020" s="11">
        <f t="shared" si="2606"/>
        <v>0</v>
      </c>
      <c r="AB1020" s="53">
        <f t="shared" si="2607"/>
        <v>0.19791008055489712</v>
      </c>
      <c r="AC1020" s="61" t="s">
        <v>204</v>
      </c>
    </row>
    <row r="1021" spans="1:46">
      <c r="A1021" s="11">
        <v>1021</v>
      </c>
      <c r="B1021" s="69">
        <v>44600</v>
      </c>
      <c r="C1021" s="70">
        <v>4.1666666666666664E-2</v>
      </c>
      <c r="D1021">
        <v>3.5</v>
      </c>
      <c r="E1021">
        <v>12.8</v>
      </c>
      <c r="F1021">
        <v>0</v>
      </c>
      <c r="G1021">
        <v>4.2</v>
      </c>
      <c r="H1021">
        <v>1E-3</v>
      </c>
      <c r="I1021">
        <v>1.1000000000000001</v>
      </c>
      <c r="J1021" t="s">
        <v>148</v>
      </c>
      <c r="K1021">
        <v>1.3</v>
      </c>
      <c r="L1021" t="s">
        <v>148</v>
      </c>
      <c r="M1021" s="70">
        <v>4.0173611111111111E-2</v>
      </c>
      <c r="N1021">
        <v>2.2999999999999998</v>
      </c>
      <c r="O1021" t="s">
        <v>152</v>
      </c>
      <c r="P1021" s="70">
        <v>3.5706018518518519E-2</v>
      </c>
      <c r="Q1021">
        <v>0.5</v>
      </c>
      <c r="R1021" t="s">
        <v>147</v>
      </c>
      <c r="S1021">
        <v>0.5</v>
      </c>
      <c r="T1021">
        <v>68.099999999999994</v>
      </c>
      <c r="U1021">
        <v>0</v>
      </c>
      <c r="V1021">
        <v>76</v>
      </c>
      <c r="W1021">
        <v>0</v>
      </c>
      <c r="X1021">
        <v>0.51</v>
      </c>
      <c r="Y1021">
        <v>18.079999999999998</v>
      </c>
      <c r="Z1021" s="11">
        <f t="shared" si="2605"/>
        <v>0.60000000000000009</v>
      </c>
      <c r="AA1021" s="11">
        <f t="shared" si="2606"/>
        <v>0</v>
      </c>
      <c r="AB1021" s="53">
        <f t="shared" si="2607"/>
        <v>0.19791008055489712</v>
      </c>
      <c r="AC1021" s="61" t="s">
        <v>204</v>
      </c>
      <c r="AE1021" s="11">
        <f t="shared" ref="AE1021" si="2736">SUM(F1021:F1026)</f>
        <v>0</v>
      </c>
      <c r="AF1021" s="11">
        <f t="shared" ref="AF1021" si="2737">AVERAGE(AB1021:AB1026)</f>
        <v>0.19791008055489712</v>
      </c>
      <c r="AG1021" s="11">
        <f t="shared" ref="AG1021" si="2738">AVERAGE(G1021:G1026)</f>
        <v>4.5166666666666666</v>
      </c>
      <c r="AH1021" s="11" t="e">
        <f t="shared" ref="AH1021" si="2739">AVERAGE(AC1021:AC1026)</f>
        <v>#DIV/0!</v>
      </c>
      <c r="AI1021" s="11">
        <f t="shared" ref="AI1021" si="2740">AVERAGE(T1021:T1026)</f>
        <v>67.666666666666671</v>
      </c>
      <c r="AJ1021" s="11">
        <f t="shared" ref="AJ1021" si="2741">SUMIF(H1021:H1026,"&gt;0",H1021:H1026)</f>
        <v>1E-3</v>
      </c>
      <c r="AK1021" s="17">
        <f t="shared" ref="AK1021" si="2742">SUM(AA1021:AA1026)/60</f>
        <v>0</v>
      </c>
      <c r="AL1021" s="17">
        <f t="shared" ref="AL1021" si="2743">SUM(V1021:V1026)</f>
        <v>470</v>
      </c>
      <c r="AM1021" s="17">
        <f t="shared" ref="AM1021" si="2744">AVERAGE(W1021:W1026)</f>
        <v>0</v>
      </c>
      <c r="AN1021" s="11">
        <f t="shared" ref="AN1021" si="2745">AVERAGE(I1021:I1026)</f>
        <v>1.1000000000000001</v>
      </c>
      <c r="AO1021" s="11">
        <f t="shared" ref="AO1021" si="2746">MAX(K1021:K1026)</f>
        <v>1.3</v>
      </c>
      <c r="AP1021" s="13" t="str">
        <f t="shared" ref="AP1021" ca="1" si="2747">INDIRECT(ADDRESS(MATCH(AO1021,K1021:K1026,0)+A1021-1,12))</f>
        <v>ENE</v>
      </c>
      <c r="AQ1021" s="13">
        <f t="shared" ref="AQ1021" ca="1" si="2748">INDIRECT(ADDRESS(MATCH(AO1021,K1021:K1026,0)+A1021-1,13))</f>
        <v>4.0173611111111111E-2</v>
      </c>
      <c r="AR1021" s="11">
        <f t="shared" ref="AR1021" si="2749">MAX(N1021:N1026)</f>
        <v>2.4</v>
      </c>
      <c r="AS1021" s="13" t="str">
        <f t="shared" ref="AS1021" ca="1" si="2750">INDIRECT(ADDRESS(MATCH(AR1021,N1021:N1026,0)+A1021-1,15))</f>
        <v>E</v>
      </c>
      <c r="AT1021" s="13">
        <f t="shared" ref="AT1021" ca="1" si="2751">INDIRECT(ADDRESS(MATCH(AR1021,N1021:N1026,0)+A1021-1,16))</f>
        <v>6.1388888888888889E-2</v>
      </c>
    </row>
    <row r="1022" spans="1:46">
      <c r="A1022" s="11">
        <v>1022</v>
      </c>
      <c r="B1022" s="69">
        <v>44600</v>
      </c>
      <c r="C1022" s="70">
        <v>4.8611111111111112E-2</v>
      </c>
      <c r="D1022">
        <v>3.6</v>
      </c>
      <c r="E1022">
        <v>12.8</v>
      </c>
      <c r="F1022">
        <v>0</v>
      </c>
      <c r="G1022">
        <v>4.3</v>
      </c>
      <c r="H1022">
        <v>0</v>
      </c>
      <c r="I1022">
        <v>0.8</v>
      </c>
      <c r="J1022" t="s">
        <v>152</v>
      </c>
      <c r="K1022">
        <v>1.1000000000000001</v>
      </c>
      <c r="L1022" t="s">
        <v>148</v>
      </c>
      <c r="M1022" s="70">
        <v>4.1956018518518517E-2</v>
      </c>
      <c r="N1022">
        <v>1.6</v>
      </c>
      <c r="O1022" t="s">
        <v>148</v>
      </c>
      <c r="P1022" s="70">
        <v>4.403935185185185E-2</v>
      </c>
      <c r="Q1022">
        <v>0.4</v>
      </c>
      <c r="R1022" t="s">
        <v>152</v>
      </c>
      <c r="S1022">
        <v>0.3</v>
      </c>
      <c r="T1022">
        <v>68.400000000000006</v>
      </c>
      <c r="U1022">
        <v>0</v>
      </c>
      <c r="V1022">
        <v>77</v>
      </c>
      <c r="W1022">
        <v>0</v>
      </c>
      <c r="X1022">
        <v>0.51</v>
      </c>
      <c r="Y1022">
        <v>18.059999999999999</v>
      </c>
      <c r="Z1022" s="11">
        <f t="shared" si="2605"/>
        <v>0</v>
      </c>
      <c r="AA1022" s="11">
        <f t="shared" si="2606"/>
        <v>0</v>
      </c>
      <c r="AB1022" s="53">
        <f t="shared" si="2607"/>
        <v>0.19791008055489712</v>
      </c>
      <c r="AC1022" s="61" t="s">
        <v>204</v>
      </c>
    </row>
    <row r="1023" spans="1:46">
      <c r="A1023" s="11">
        <v>1023</v>
      </c>
      <c r="B1023" s="69">
        <v>44600</v>
      </c>
      <c r="C1023" s="70">
        <v>5.5555555555555552E-2</v>
      </c>
      <c r="D1023">
        <v>3.7</v>
      </c>
      <c r="E1023">
        <v>12.8</v>
      </c>
      <c r="F1023">
        <v>0</v>
      </c>
      <c r="G1023">
        <v>4.4000000000000004</v>
      </c>
      <c r="H1023">
        <v>0</v>
      </c>
      <c r="I1023">
        <v>0.9</v>
      </c>
      <c r="J1023" t="s">
        <v>148</v>
      </c>
      <c r="K1023">
        <v>0.9</v>
      </c>
      <c r="L1023" t="s">
        <v>148</v>
      </c>
      <c r="M1023" s="70">
        <v>5.5555555555555552E-2</v>
      </c>
      <c r="N1023">
        <v>1.6</v>
      </c>
      <c r="O1023" t="s">
        <v>148</v>
      </c>
      <c r="P1023" s="70">
        <v>5.0752314814814813E-2</v>
      </c>
      <c r="Q1023">
        <v>0.8</v>
      </c>
      <c r="R1023" t="s">
        <v>148</v>
      </c>
      <c r="S1023">
        <v>0.3</v>
      </c>
      <c r="T1023">
        <v>68.3</v>
      </c>
      <c r="U1023">
        <v>0</v>
      </c>
      <c r="V1023">
        <v>66</v>
      </c>
      <c r="W1023">
        <v>0</v>
      </c>
      <c r="X1023">
        <v>0.51</v>
      </c>
      <c r="Y1023">
        <v>18.100000000000001</v>
      </c>
      <c r="Z1023" s="11">
        <f t="shared" si="2605"/>
        <v>0</v>
      </c>
      <c r="AA1023" s="11">
        <f t="shared" si="2606"/>
        <v>0</v>
      </c>
      <c r="AB1023" s="53">
        <f t="shared" si="2607"/>
        <v>0.19791008055489712</v>
      </c>
      <c r="AC1023" s="61" t="s">
        <v>204</v>
      </c>
    </row>
    <row r="1024" spans="1:46">
      <c r="A1024" s="11">
        <v>1024</v>
      </c>
      <c r="B1024" s="69">
        <v>44600</v>
      </c>
      <c r="C1024" s="70">
        <v>6.25E-2</v>
      </c>
      <c r="D1024">
        <v>3.7</v>
      </c>
      <c r="E1024">
        <v>12.8</v>
      </c>
      <c r="F1024">
        <v>0</v>
      </c>
      <c r="G1024">
        <v>4.5</v>
      </c>
      <c r="H1024">
        <v>0</v>
      </c>
      <c r="I1024">
        <v>1.3</v>
      </c>
      <c r="J1024" t="s">
        <v>148</v>
      </c>
      <c r="K1024">
        <v>1.3</v>
      </c>
      <c r="L1024" t="s">
        <v>148</v>
      </c>
      <c r="M1024" s="70">
        <v>6.25E-2</v>
      </c>
      <c r="N1024">
        <v>2.4</v>
      </c>
      <c r="O1024" t="s">
        <v>152</v>
      </c>
      <c r="P1024" s="70">
        <v>6.1388888888888889E-2</v>
      </c>
      <c r="Q1024">
        <v>1.5</v>
      </c>
      <c r="R1024" t="s">
        <v>148</v>
      </c>
      <c r="S1024">
        <v>0.4</v>
      </c>
      <c r="T1024">
        <v>67.400000000000006</v>
      </c>
      <c r="U1024">
        <v>1</v>
      </c>
      <c r="V1024">
        <v>94</v>
      </c>
      <c r="W1024">
        <v>0</v>
      </c>
      <c r="X1024">
        <v>0.51</v>
      </c>
      <c r="Y1024">
        <v>18.079999999999998</v>
      </c>
      <c r="Z1024" s="11">
        <f t="shared" si="2605"/>
        <v>0</v>
      </c>
      <c r="AA1024" s="11">
        <f t="shared" si="2606"/>
        <v>0</v>
      </c>
      <c r="AB1024" s="53">
        <f t="shared" si="2607"/>
        <v>0.19791008055489712</v>
      </c>
      <c r="AC1024" s="61" t="s">
        <v>204</v>
      </c>
    </row>
    <row r="1025" spans="1:46">
      <c r="A1025" s="11">
        <v>1025</v>
      </c>
      <c r="B1025" s="69">
        <v>44600</v>
      </c>
      <c r="C1025" s="70">
        <v>6.9444444444444434E-2</v>
      </c>
      <c r="D1025">
        <v>3.8</v>
      </c>
      <c r="E1025">
        <v>12.8</v>
      </c>
      <c r="F1025">
        <v>0</v>
      </c>
      <c r="G1025">
        <v>4.8</v>
      </c>
      <c r="H1025">
        <v>0</v>
      </c>
      <c r="I1025">
        <v>1.2</v>
      </c>
      <c r="J1025" t="s">
        <v>148</v>
      </c>
      <c r="K1025">
        <v>1.3</v>
      </c>
      <c r="L1025" t="s">
        <v>148</v>
      </c>
      <c r="M1025" s="70">
        <v>6.4351851851851841E-2</v>
      </c>
      <c r="N1025">
        <v>2.2999999999999998</v>
      </c>
      <c r="O1025" t="s">
        <v>152</v>
      </c>
      <c r="P1025" s="70">
        <v>6.9108796296296293E-2</v>
      </c>
      <c r="Q1025">
        <v>1.3</v>
      </c>
      <c r="R1025" t="s">
        <v>152</v>
      </c>
      <c r="S1025">
        <v>0.4</v>
      </c>
      <c r="T1025">
        <v>67</v>
      </c>
      <c r="U1025">
        <v>1</v>
      </c>
      <c r="V1025">
        <v>69</v>
      </c>
      <c r="W1025">
        <v>0</v>
      </c>
      <c r="X1025">
        <v>0.51</v>
      </c>
      <c r="Y1025">
        <v>18.100000000000001</v>
      </c>
      <c r="Z1025" s="11">
        <f t="shared" si="2605"/>
        <v>0</v>
      </c>
      <c r="AA1025" s="11">
        <f t="shared" si="2606"/>
        <v>0</v>
      </c>
      <c r="AB1025" s="53">
        <f t="shared" si="2607"/>
        <v>0.19791008055489712</v>
      </c>
      <c r="AC1025" s="61" t="s">
        <v>204</v>
      </c>
    </row>
    <row r="1026" spans="1:46">
      <c r="A1026" s="11">
        <v>1026</v>
      </c>
      <c r="B1026" s="69">
        <v>44600</v>
      </c>
      <c r="C1026" s="70">
        <v>7.6388888888888895E-2</v>
      </c>
      <c r="D1026">
        <v>4</v>
      </c>
      <c r="E1026">
        <v>12.8</v>
      </c>
      <c r="F1026">
        <v>0</v>
      </c>
      <c r="G1026">
        <v>4.9000000000000004</v>
      </c>
      <c r="H1026">
        <v>0</v>
      </c>
      <c r="I1026">
        <v>1.3</v>
      </c>
      <c r="J1026" t="s">
        <v>148</v>
      </c>
      <c r="K1026">
        <v>1.3</v>
      </c>
      <c r="L1026" t="s">
        <v>148</v>
      </c>
      <c r="M1026" s="70">
        <v>7.6388888888888895E-2</v>
      </c>
      <c r="N1026">
        <v>2.4</v>
      </c>
      <c r="O1026" t="s">
        <v>152</v>
      </c>
      <c r="P1026" s="70">
        <v>7.5914351851851858E-2</v>
      </c>
      <c r="Q1026">
        <v>1.6</v>
      </c>
      <c r="R1026" t="s">
        <v>152</v>
      </c>
      <c r="S1026">
        <v>0.4</v>
      </c>
      <c r="T1026">
        <v>66.8</v>
      </c>
      <c r="U1026">
        <v>0</v>
      </c>
      <c r="V1026">
        <v>88</v>
      </c>
      <c r="W1026">
        <v>0</v>
      </c>
      <c r="X1026">
        <v>0.51</v>
      </c>
      <c r="Y1026">
        <v>18.11</v>
      </c>
      <c r="Z1026" s="11">
        <f t="shared" si="2605"/>
        <v>0</v>
      </c>
      <c r="AA1026" s="11">
        <f t="shared" si="2606"/>
        <v>0</v>
      </c>
      <c r="AB1026" s="53">
        <f t="shared" si="2607"/>
        <v>0.19791008055489712</v>
      </c>
      <c r="AC1026" s="61" t="s">
        <v>204</v>
      </c>
    </row>
    <row r="1027" spans="1:46">
      <c r="A1027" s="11">
        <v>1027</v>
      </c>
      <c r="B1027" s="69">
        <v>44600</v>
      </c>
      <c r="C1027" s="70">
        <v>8.3333333333333329E-2</v>
      </c>
      <c r="D1027">
        <v>4.0999999999999996</v>
      </c>
      <c r="E1027">
        <v>12.8</v>
      </c>
      <c r="F1027">
        <v>0</v>
      </c>
      <c r="G1027">
        <v>5.0999999999999996</v>
      </c>
      <c r="H1027">
        <v>0</v>
      </c>
      <c r="I1027">
        <v>1.4</v>
      </c>
      <c r="J1027" t="s">
        <v>152</v>
      </c>
      <c r="K1027">
        <v>1.5</v>
      </c>
      <c r="L1027" t="s">
        <v>152</v>
      </c>
      <c r="M1027" s="70">
        <v>8.2766203703703703E-2</v>
      </c>
      <c r="N1027">
        <v>2.2999999999999998</v>
      </c>
      <c r="O1027" t="s">
        <v>148</v>
      </c>
      <c r="P1027" s="70">
        <v>7.9664351851851847E-2</v>
      </c>
      <c r="Q1027">
        <v>1.8</v>
      </c>
      <c r="R1027" t="s">
        <v>152</v>
      </c>
      <c r="S1027">
        <v>0.3</v>
      </c>
      <c r="T1027">
        <v>66</v>
      </c>
      <c r="U1027">
        <v>1</v>
      </c>
      <c r="V1027">
        <v>76</v>
      </c>
      <c r="W1027">
        <v>0</v>
      </c>
      <c r="X1027">
        <v>0.51</v>
      </c>
      <c r="Y1027">
        <v>18.100000000000001</v>
      </c>
      <c r="Z1027" s="11">
        <f t="shared" si="2605"/>
        <v>0</v>
      </c>
      <c r="AA1027" s="11">
        <f t="shared" si="2606"/>
        <v>0</v>
      </c>
      <c r="AB1027" s="53">
        <f t="shared" si="2607"/>
        <v>0.19791008055489712</v>
      </c>
      <c r="AC1027" s="61" t="s">
        <v>204</v>
      </c>
      <c r="AE1027" s="11">
        <f t="shared" ref="AE1027" si="2752">SUM(F1027:F1032)</f>
        <v>0</v>
      </c>
      <c r="AF1027" s="11">
        <f t="shared" ref="AF1027" si="2753">AVERAGE(AB1027:AB1032)</f>
        <v>0.19774762242699451</v>
      </c>
      <c r="AG1027" s="11">
        <f t="shared" ref="AG1027" si="2754">AVERAGE(G1027:G1032)</f>
        <v>5.1499999999999995</v>
      </c>
      <c r="AH1027" s="11" t="e">
        <f t="shared" ref="AH1027" si="2755">AVERAGE(AC1027:AC1032)</f>
        <v>#DIV/0!</v>
      </c>
      <c r="AI1027" s="11">
        <f t="shared" ref="AI1027" si="2756">AVERAGE(T1027:T1032)</f>
        <v>64.833333333333329</v>
      </c>
      <c r="AJ1027" s="11">
        <f t="shared" ref="AJ1027" si="2757">SUMIF(H1027:H1032,"&gt;0",H1027:H1032)</f>
        <v>0</v>
      </c>
      <c r="AK1027" s="17">
        <f t="shared" ref="AK1027" si="2758">SUM(AA1027:AA1032)/60</f>
        <v>0</v>
      </c>
      <c r="AL1027" s="17">
        <f t="shared" ref="AL1027" si="2759">SUM(V1027:V1032)</f>
        <v>453</v>
      </c>
      <c r="AM1027" s="17">
        <f t="shared" ref="AM1027" si="2760">AVERAGE(W1027:W1032)</f>
        <v>0</v>
      </c>
      <c r="AN1027" s="11">
        <f t="shared" ref="AN1027" si="2761">AVERAGE(I1027:I1032)</f>
        <v>1.5999999999999999</v>
      </c>
      <c r="AO1027" s="11">
        <f t="shared" ref="AO1027" si="2762">MAX(K1027:K1032)</f>
        <v>2</v>
      </c>
      <c r="AP1027" s="13" t="str">
        <f t="shared" ref="AP1027" ca="1" si="2763">INDIRECT(ADDRESS(MATCH(AO1027,K1027:K1032,0)+A1027-1,12))</f>
        <v>ENE</v>
      </c>
      <c r="AQ1027" s="13">
        <f t="shared" ref="AQ1027" ca="1" si="2764">INDIRECT(ADDRESS(MATCH(AO1027,K1027:K1032,0)+A1027-1,13))</f>
        <v>0.11394675925925928</v>
      </c>
      <c r="AR1027" s="11">
        <f t="shared" ref="AR1027" si="2765">MAX(N1027:N1032)</f>
        <v>3.5</v>
      </c>
      <c r="AS1027" s="13" t="str">
        <f t="shared" ref="AS1027" ca="1" si="2766">INDIRECT(ADDRESS(MATCH(AR1027,N1027:N1032,0)+A1027-1,15))</f>
        <v>ENE</v>
      </c>
      <c r="AT1027" s="13">
        <f t="shared" ref="AT1027" ca="1" si="2767">INDIRECT(ADDRESS(MATCH(AR1027,N1027:N1032,0)+A1027-1,16))</f>
        <v>0.10249999999999999</v>
      </c>
    </row>
    <row r="1028" spans="1:46">
      <c r="A1028" s="11">
        <v>1028</v>
      </c>
      <c r="B1028" s="69">
        <v>44600</v>
      </c>
      <c r="C1028" s="70">
        <v>9.0277777777777776E-2</v>
      </c>
      <c r="D1028">
        <v>4.2</v>
      </c>
      <c r="E1028">
        <v>12.8</v>
      </c>
      <c r="F1028">
        <v>0</v>
      </c>
      <c r="G1028">
        <v>5.0999999999999996</v>
      </c>
      <c r="H1028">
        <v>0</v>
      </c>
      <c r="I1028">
        <v>1.2</v>
      </c>
      <c r="J1028" t="s">
        <v>148</v>
      </c>
      <c r="K1028">
        <v>1.4</v>
      </c>
      <c r="L1028" t="s">
        <v>152</v>
      </c>
      <c r="M1028" s="70">
        <v>8.3379629629629637E-2</v>
      </c>
      <c r="N1028">
        <v>2.2999999999999998</v>
      </c>
      <c r="O1028" t="s">
        <v>148</v>
      </c>
      <c r="P1028" s="70">
        <v>8.997685185185185E-2</v>
      </c>
      <c r="Q1028">
        <v>1.2</v>
      </c>
      <c r="R1028" t="s">
        <v>147</v>
      </c>
      <c r="S1028">
        <v>0.4</v>
      </c>
      <c r="T1028">
        <v>65.900000000000006</v>
      </c>
      <c r="U1028">
        <v>0</v>
      </c>
      <c r="V1028">
        <v>74</v>
      </c>
      <c r="W1028">
        <v>0</v>
      </c>
      <c r="X1028">
        <v>0.51</v>
      </c>
      <c r="Y1028">
        <v>18.100000000000001</v>
      </c>
      <c r="Z1028" s="11">
        <f t="shared" si="2605"/>
        <v>0</v>
      </c>
      <c r="AA1028" s="11">
        <f t="shared" si="2606"/>
        <v>0</v>
      </c>
      <c r="AB1028" s="53">
        <f t="shared" si="2607"/>
        <v>0.19791008055489712</v>
      </c>
      <c r="AC1028" s="61" t="s">
        <v>204</v>
      </c>
    </row>
    <row r="1029" spans="1:46">
      <c r="A1029" s="11">
        <v>1029</v>
      </c>
      <c r="B1029" s="69">
        <v>44600</v>
      </c>
      <c r="C1029" s="70">
        <v>9.7222222222222224E-2</v>
      </c>
      <c r="D1029">
        <v>4.3</v>
      </c>
      <c r="E1029">
        <v>12.8</v>
      </c>
      <c r="F1029">
        <v>0</v>
      </c>
      <c r="G1029">
        <v>5.2</v>
      </c>
      <c r="H1029">
        <v>0</v>
      </c>
      <c r="I1029">
        <v>1.7</v>
      </c>
      <c r="J1029" t="s">
        <v>148</v>
      </c>
      <c r="K1029">
        <v>1.7</v>
      </c>
      <c r="L1029" t="s">
        <v>148</v>
      </c>
      <c r="M1029" s="70">
        <v>9.7222222222222224E-2</v>
      </c>
      <c r="N1029">
        <v>3.2</v>
      </c>
      <c r="O1029" t="s">
        <v>152</v>
      </c>
      <c r="P1029" s="70">
        <v>9.7013888888888886E-2</v>
      </c>
      <c r="Q1029">
        <v>2.1</v>
      </c>
      <c r="R1029" t="s">
        <v>148</v>
      </c>
      <c r="S1029">
        <v>0.5</v>
      </c>
      <c r="T1029">
        <v>64.8</v>
      </c>
      <c r="U1029">
        <v>0</v>
      </c>
      <c r="V1029">
        <v>73</v>
      </c>
      <c r="W1029">
        <v>0</v>
      </c>
      <c r="X1029">
        <v>0.50900000000000001</v>
      </c>
      <c r="Y1029">
        <v>18.12</v>
      </c>
      <c r="Z1029" s="11">
        <f t="shared" si="2605"/>
        <v>0</v>
      </c>
      <c r="AA1029" s="11">
        <f t="shared" si="2606"/>
        <v>0</v>
      </c>
      <c r="AB1029" s="53">
        <f t="shared" si="2607"/>
        <v>0.19742270617118923</v>
      </c>
      <c r="AC1029" s="61" t="s">
        <v>204</v>
      </c>
    </row>
    <row r="1030" spans="1:46">
      <c r="A1030" s="11">
        <v>1030</v>
      </c>
      <c r="B1030" s="69">
        <v>44600</v>
      </c>
      <c r="C1030" s="70">
        <v>0.10416666666666667</v>
      </c>
      <c r="D1030">
        <v>4.4000000000000004</v>
      </c>
      <c r="E1030">
        <v>12.8</v>
      </c>
      <c r="F1030">
        <v>0</v>
      </c>
      <c r="G1030">
        <v>5.2</v>
      </c>
      <c r="H1030">
        <v>0</v>
      </c>
      <c r="I1030">
        <v>1.8</v>
      </c>
      <c r="J1030" t="s">
        <v>148</v>
      </c>
      <c r="K1030">
        <v>1.8</v>
      </c>
      <c r="L1030" t="s">
        <v>148</v>
      </c>
      <c r="M1030" s="70">
        <v>0.10368055555555555</v>
      </c>
      <c r="N1030">
        <v>3.5</v>
      </c>
      <c r="O1030" t="s">
        <v>148</v>
      </c>
      <c r="P1030" s="70">
        <v>0.10249999999999999</v>
      </c>
      <c r="Q1030">
        <v>2.1</v>
      </c>
      <c r="R1030" t="s">
        <v>148</v>
      </c>
      <c r="S1030">
        <v>0.5</v>
      </c>
      <c r="T1030">
        <v>64.3</v>
      </c>
      <c r="U1030">
        <v>0</v>
      </c>
      <c r="V1030">
        <v>80</v>
      </c>
      <c r="W1030">
        <v>0</v>
      </c>
      <c r="X1030">
        <v>0.51</v>
      </c>
      <c r="Y1030">
        <v>18.12</v>
      </c>
      <c r="Z1030" s="11">
        <f t="shared" si="2605"/>
        <v>0</v>
      </c>
      <c r="AA1030" s="11">
        <f t="shared" si="2606"/>
        <v>0</v>
      </c>
      <c r="AB1030" s="53">
        <f t="shared" si="2607"/>
        <v>0.19791008055489712</v>
      </c>
      <c r="AC1030" s="61" t="s">
        <v>204</v>
      </c>
    </row>
    <row r="1031" spans="1:46">
      <c r="A1031" s="11">
        <v>1031</v>
      </c>
      <c r="B1031" s="69">
        <v>44600</v>
      </c>
      <c r="C1031" s="70">
        <v>0.1111111111111111</v>
      </c>
      <c r="D1031">
        <v>4.5</v>
      </c>
      <c r="E1031">
        <v>12.8</v>
      </c>
      <c r="F1031">
        <v>0</v>
      </c>
      <c r="G1031">
        <v>5.2</v>
      </c>
      <c r="H1031">
        <v>0</v>
      </c>
      <c r="I1031">
        <v>1.8</v>
      </c>
      <c r="J1031" t="s">
        <v>148</v>
      </c>
      <c r="K1031">
        <v>1.9</v>
      </c>
      <c r="L1031" t="s">
        <v>148</v>
      </c>
      <c r="M1031" s="70">
        <v>0.10556712962962962</v>
      </c>
      <c r="N1031">
        <v>3.1</v>
      </c>
      <c r="O1031" t="s">
        <v>148</v>
      </c>
      <c r="P1031" s="70">
        <v>0.10505787037037036</v>
      </c>
      <c r="Q1031">
        <v>2.2999999999999998</v>
      </c>
      <c r="R1031" t="s">
        <v>148</v>
      </c>
      <c r="S1031">
        <v>0.5</v>
      </c>
      <c r="T1031">
        <v>63.9</v>
      </c>
      <c r="U1031">
        <v>1</v>
      </c>
      <c r="V1031">
        <v>68</v>
      </c>
      <c r="W1031">
        <v>0</v>
      </c>
      <c r="X1031">
        <v>0.51</v>
      </c>
      <c r="Y1031">
        <v>18.12</v>
      </c>
      <c r="Z1031" s="11">
        <f t="shared" si="2605"/>
        <v>0</v>
      </c>
      <c r="AA1031" s="11">
        <f t="shared" si="2606"/>
        <v>0</v>
      </c>
      <c r="AB1031" s="53">
        <f t="shared" si="2607"/>
        <v>0.19791008055489712</v>
      </c>
      <c r="AC1031" s="61" t="s">
        <v>204</v>
      </c>
    </row>
    <row r="1032" spans="1:46">
      <c r="A1032" s="11">
        <v>1032</v>
      </c>
      <c r="B1032" s="69">
        <v>44600</v>
      </c>
      <c r="C1032" s="70">
        <v>0.11805555555555557</v>
      </c>
      <c r="D1032">
        <v>4.5999999999999996</v>
      </c>
      <c r="E1032">
        <v>12.8</v>
      </c>
      <c r="F1032">
        <v>0</v>
      </c>
      <c r="G1032">
        <v>5.0999999999999996</v>
      </c>
      <c r="H1032">
        <v>0</v>
      </c>
      <c r="I1032">
        <v>1.7</v>
      </c>
      <c r="J1032" t="s">
        <v>148</v>
      </c>
      <c r="K1032">
        <v>2</v>
      </c>
      <c r="L1032" t="s">
        <v>148</v>
      </c>
      <c r="M1032" s="70">
        <v>0.11394675925925928</v>
      </c>
      <c r="N1032">
        <v>3.1</v>
      </c>
      <c r="O1032" t="s">
        <v>148</v>
      </c>
      <c r="P1032" s="70">
        <v>0.11164351851851852</v>
      </c>
      <c r="Q1032">
        <v>1</v>
      </c>
      <c r="R1032" t="s">
        <v>147</v>
      </c>
      <c r="S1032">
        <v>0.6</v>
      </c>
      <c r="T1032">
        <v>64.099999999999994</v>
      </c>
      <c r="U1032">
        <v>0</v>
      </c>
      <c r="V1032">
        <v>82</v>
      </c>
      <c r="W1032">
        <v>0</v>
      </c>
      <c r="X1032">
        <v>0.50900000000000001</v>
      </c>
      <c r="Y1032">
        <v>18.100000000000001</v>
      </c>
      <c r="Z1032" s="11">
        <f t="shared" ref="Z1032:Z1095" si="2768">H1032*3.6/(60)*10*10^3</f>
        <v>0</v>
      </c>
      <c r="AA1032" s="11">
        <f t="shared" ref="AA1032:AA1095" si="2769">IF(Z1032&gt;120,10,0)</f>
        <v>0</v>
      </c>
      <c r="AB1032" s="53">
        <f t="shared" ref="AB1032:AB1095" si="2770">-0.071+0.735*X1032+0.75*X1032^2-8.759*X1032^3+21.838*X1032^4-21.998*X1032^5+8.097*X1032^6</f>
        <v>0.19742270617118923</v>
      </c>
      <c r="AC1032" s="61" t="s">
        <v>204</v>
      </c>
    </row>
    <row r="1033" spans="1:46">
      <c r="A1033" s="11">
        <v>1033</v>
      </c>
      <c r="B1033" s="69">
        <v>44600</v>
      </c>
      <c r="C1033" s="70">
        <v>0.125</v>
      </c>
      <c r="D1033">
        <v>4.5999999999999996</v>
      </c>
      <c r="E1033">
        <v>12.8</v>
      </c>
      <c r="F1033">
        <v>0</v>
      </c>
      <c r="G1033">
        <v>5</v>
      </c>
      <c r="H1033">
        <v>0</v>
      </c>
      <c r="I1033">
        <v>1.1000000000000001</v>
      </c>
      <c r="J1033" t="s">
        <v>148</v>
      </c>
      <c r="K1033">
        <v>1.7</v>
      </c>
      <c r="L1033" t="s">
        <v>148</v>
      </c>
      <c r="M1033" s="70">
        <v>0.11806712962962962</v>
      </c>
      <c r="N1033">
        <v>2.2999999999999998</v>
      </c>
      <c r="O1033" t="s">
        <v>148</v>
      </c>
      <c r="P1033" s="70">
        <v>0.11824074074074074</v>
      </c>
      <c r="Q1033">
        <v>1.5</v>
      </c>
      <c r="R1033" t="s">
        <v>147</v>
      </c>
      <c r="S1033">
        <v>0.4</v>
      </c>
      <c r="T1033">
        <v>64.2</v>
      </c>
      <c r="U1033">
        <v>0</v>
      </c>
      <c r="V1033">
        <v>84</v>
      </c>
      <c r="W1033">
        <v>0</v>
      </c>
      <c r="X1033">
        <v>0.50800000000000001</v>
      </c>
      <c r="Y1033">
        <v>18.14</v>
      </c>
      <c r="Z1033" s="11">
        <f t="shared" si="2768"/>
        <v>0</v>
      </c>
      <c r="AA1033" s="11">
        <f t="shared" si="2769"/>
        <v>0</v>
      </c>
      <c r="AB1033" s="53">
        <f t="shared" si="2770"/>
        <v>0.19693626186010757</v>
      </c>
      <c r="AC1033" s="61" t="s">
        <v>204</v>
      </c>
      <c r="AE1033" s="11">
        <f t="shared" ref="AE1033" si="2771">SUM(F1033:F1038)</f>
        <v>0</v>
      </c>
      <c r="AF1033" s="11">
        <f t="shared" ref="AF1033" si="2772">AVERAGE(AB1033:AB1038)</f>
        <v>0.19669350452700271</v>
      </c>
      <c r="AG1033" s="11">
        <f t="shared" ref="AG1033" si="2773">AVERAGE(G1033:G1038)</f>
        <v>5.0166666666666666</v>
      </c>
      <c r="AH1033" s="11" t="e">
        <f t="shared" ref="AH1033" si="2774">AVERAGE(AC1033:AC1038)</f>
        <v>#DIV/0!</v>
      </c>
      <c r="AI1033" s="11">
        <f t="shared" ref="AI1033" si="2775">AVERAGE(T1033:T1038)</f>
        <v>63.65</v>
      </c>
      <c r="AJ1033" s="11">
        <f t="shared" ref="AJ1033" si="2776">SUMIF(H1033:H1038,"&gt;0",H1033:H1038)</f>
        <v>0</v>
      </c>
      <c r="AK1033" s="17">
        <f t="shared" ref="AK1033" si="2777">SUM(AA1033:AA1038)/60</f>
        <v>0</v>
      </c>
      <c r="AL1033" s="17">
        <f t="shared" ref="AL1033" si="2778">SUM(V1033:V1038)</f>
        <v>463</v>
      </c>
      <c r="AM1033" s="17">
        <f t="shared" ref="AM1033" si="2779">AVERAGE(W1033:W1038)</f>
        <v>0</v>
      </c>
      <c r="AN1033" s="11">
        <f t="shared" ref="AN1033" si="2780">AVERAGE(I1033:I1038)</f>
        <v>1.0333333333333332</v>
      </c>
      <c r="AO1033" s="11">
        <f t="shared" ref="AO1033" si="2781">MAX(K1033:K1038)</f>
        <v>1.7</v>
      </c>
      <c r="AP1033" s="13" t="str">
        <f t="shared" ref="AP1033" ca="1" si="2782">INDIRECT(ADDRESS(MATCH(AO1033,K1033:K1038,0)+A1033-1,12))</f>
        <v>ENE</v>
      </c>
      <c r="AQ1033" s="13">
        <f t="shared" ref="AQ1033" ca="1" si="2783">INDIRECT(ADDRESS(MATCH(AO1033,K1033:K1038,0)+A1033-1,13))</f>
        <v>0.11806712962962962</v>
      </c>
      <c r="AR1033" s="11">
        <f t="shared" ref="AR1033" si="2784">MAX(N1033:N1038)</f>
        <v>2.7</v>
      </c>
      <c r="AS1033" s="13" t="str">
        <f t="shared" ref="AS1033" ca="1" si="2785">INDIRECT(ADDRESS(MATCH(AR1033,N1033:N1038,0)+A1033-1,15))</f>
        <v>E</v>
      </c>
      <c r="AT1033" s="13">
        <f t="shared" ref="AT1033" ca="1" si="2786">INDIRECT(ADDRESS(MATCH(AR1033,N1033:N1038,0)+A1033-1,16))</f>
        <v>0.15708333333333332</v>
      </c>
    </row>
    <row r="1034" spans="1:46">
      <c r="A1034" s="11">
        <v>1034</v>
      </c>
      <c r="B1034" s="69">
        <v>44600</v>
      </c>
      <c r="C1034" s="70">
        <v>0.13194444444444445</v>
      </c>
      <c r="D1034">
        <v>4.7</v>
      </c>
      <c r="E1034">
        <v>12.8</v>
      </c>
      <c r="F1034">
        <v>0</v>
      </c>
      <c r="G1034">
        <v>5</v>
      </c>
      <c r="H1034">
        <v>0</v>
      </c>
      <c r="I1034">
        <v>1</v>
      </c>
      <c r="J1034" t="s">
        <v>148</v>
      </c>
      <c r="K1034">
        <v>1.1000000000000001</v>
      </c>
      <c r="L1034" t="s">
        <v>148</v>
      </c>
      <c r="M1034" s="70">
        <v>0.12504629629629629</v>
      </c>
      <c r="N1034">
        <v>2.1</v>
      </c>
      <c r="O1034" t="s">
        <v>152</v>
      </c>
      <c r="P1034" s="70">
        <v>0.13041666666666665</v>
      </c>
      <c r="Q1034">
        <v>1.1000000000000001</v>
      </c>
      <c r="R1034" t="s">
        <v>152</v>
      </c>
      <c r="S1034">
        <v>0.4</v>
      </c>
      <c r="T1034">
        <v>63.5</v>
      </c>
      <c r="U1034">
        <v>0</v>
      </c>
      <c r="V1034">
        <v>73</v>
      </c>
      <c r="W1034">
        <v>0</v>
      </c>
      <c r="X1034">
        <v>0.50800000000000001</v>
      </c>
      <c r="Y1034">
        <v>18.13</v>
      </c>
      <c r="Z1034" s="11">
        <f t="shared" si="2768"/>
        <v>0</v>
      </c>
      <c r="AA1034" s="11">
        <f t="shared" si="2769"/>
        <v>0</v>
      </c>
      <c r="AB1034" s="53">
        <f t="shared" si="2770"/>
        <v>0.19693626186010757</v>
      </c>
      <c r="AC1034" s="61" t="s">
        <v>204</v>
      </c>
    </row>
    <row r="1035" spans="1:46">
      <c r="A1035" s="11">
        <v>1035</v>
      </c>
      <c r="B1035" s="69">
        <v>44600</v>
      </c>
      <c r="C1035" s="70">
        <v>0.1388888888888889</v>
      </c>
      <c r="D1035">
        <v>4.7</v>
      </c>
      <c r="E1035">
        <v>12.8</v>
      </c>
      <c r="F1035">
        <v>0</v>
      </c>
      <c r="G1035">
        <v>5</v>
      </c>
      <c r="H1035">
        <v>0</v>
      </c>
      <c r="I1035">
        <v>0.7</v>
      </c>
      <c r="J1035" t="s">
        <v>148</v>
      </c>
      <c r="K1035">
        <v>1</v>
      </c>
      <c r="L1035" t="s">
        <v>148</v>
      </c>
      <c r="M1035" s="70">
        <v>0.13260416666666666</v>
      </c>
      <c r="N1035">
        <v>1.9</v>
      </c>
      <c r="O1035" t="s">
        <v>148</v>
      </c>
      <c r="P1035" s="70">
        <v>0.13642361111111112</v>
      </c>
      <c r="Q1035">
        <v>1</v>
      </c>
      <c r="R1035" t="s">
        <v>147</v>
      </c>
      <c r="S1035">
        <v>0.4</v>
      </c>
      <c r="T1035">
        <v>63.7</v>
      </c>
      <c r="U1035">
        <v>0</v>
      </c>
      <c r="V1035">
        <v>73</v>
      </c>
      <c r="W1035">
        <v>0</v>
      </c>
      <c r="X1035">
        <v>0.50700000000000001</v>
      </c>
      <c r="Y1035">
        <v>18.13</v>
      </c>
      <c r="Z1035" s="11">
        <f t="shared" si="2768"/>
        <v>0</v>
      </c>
      <c r="AA1035" s="11">
        <f t="shared" si="2769"/>
        <v>0</v>
      </c>
      <c r="AB1035" s="53">
        <f t="shared" si="2770"/>
        <v>0.19645074719389782</v>
      </c>
      <c r="AC1035" s="61" t="s">
        <v>204</v>
      </c>
    </row>
    <row r="1036" spans="1:46">
      <c r="A1036" s="11">
        <v>1036</v>
      </c>
      <c r="B1036" s="69">
        <v>44600</v>
      </c>
      <c r="C1036" s="70">
        <v>0.14583333333333334</v>
      </c>
      <c r="D1036">
        <v>4.7</v>
      </c>
      <c r="E1036">
        <v>12.8</v>
      </c>
      <c r="F1036">
        <v>0</v>
      </c>
      <c r="G1036">
        <v>5</v>
      </c>
      <c r="H1036">
        <v>0</v>
      </c>
      <c r="I1036">
        <v>0.9</v>
      </c>
      <c r="J1036" t="s">
        <v>148</v>
      </c>
      <c r="K1036">
        <v>1</v>
      </c>
      <c r="L1036" t="s">
        <v>148</v>
      </c>
      <c r="M1036" s="70">
        <v>0.14256944444444444</v>
      </c>
      <c r="N1036">
        <v>2.5</v>
      </c>
      <c r="O1036" t="s">
        <v>148</v>
      </c>
      <c r="P1036" s="70">
        <v>0.1408449074074074</v>
      </c>
      <c r="Q1036">
        <v>1.8</v>
      </c>
      <c r="R1036" t="s">
        <v>148</v>
      </c>
      <c r="S1036">
        <v>0.4</v>
      </c>
      <c r="T1036">
        <v>63.6</v>
      </c>
      <c r="U1036">
        <v>0</v>
      </c>
      <c r="V1036">
        <v>58</v>
      </c>
      <c r="W1036">
        <v>0</v>
      </c>
      <c r="X1036">
        <v>0.50700000000000001</v>
      </c>
      <c r="Y1036">
        <v>18.12</v>
      </c>
      <c r="Z1036" s="11">
        <f t="shared" si="2768"/>
        <v>0</v>
      </c>
      <c r="AA1036" s="11">
        <f t="shared" si="2769"/>
        <v>0</v>
      </c>
      <c r="AB1036" s="53">
        <f t="shared" si="2770"/>
        <v>0.19645074719389782</v>
      </c>
      <c r="AC1036" s="61" t="s">
        <v>204</v>
      </c>
    </row>
    <row r="1037" spans="1:46">
      <c r="A1037" s="11">
        <v>1037</v>
      </c>
      <c r="B1037" s="69">
        <v>44600</v>
      </c>
      <c r="C1037" s="70">
        <v>0.15277777777777776</v>
      </c>
      <c r="D1037">
        <v>4.7</v>
      </c>
      <c r="E1037">
        <v>12.7</v>
      </c>
      <c r="F1037">
        <v>0</v>
      </c>
      <c r="G1037">
        <v>5</v>
      </c>
      <c r="H1037">
        <v>0</v>
      </c>
      <c r="I1037">
        <v>1.1000000000000001</v>
      </c>
      <c r="J1037" t="s">
        <v>148</v>
      </c>
      <c r="K1037">
        <v>1.2</v>
      </c>
      <c r="L1037" t="s">
        <v>148</v>
      </c>
      <c r="M1037" s="70">
        <v>0.15263888888888888</v>
      </c>
      <c r="N1037">
        <v>2.5</v>
      </c>
      <c r="O1037" t="s">
        <v>152</v>
      </c>
      <c r="P1037" s="70">
        <v>0.15078703703703702</v>
      </c>
      <c r="Q1037">
        <v>0.9</v>
      </c>
      <c r="R1037" t="s">
        <v>150</v>
      </c>
      <c r="S1037">
        <v>0.4</v>
      </c>
      <c r="T1037">
        <v>63.4</v>
      </c>
      <c r="U1037">
        <v>0</v>
      </c>
      <c r="V1037">
        <v>86</v>
      </c>
      <c r="W1037">
        <v>0</v>
      </c>
      <c r="X1037">
        <v>0.50800000000000001</v>
      </c>
      <c r="Y1037">
        <v>18.100000000000001</v>
      </c>
      <c r="Z1037" s="11">
        <f t="shared" si="2768"/>
        <v>0</v>
      </c>
      <c r="AA1037" s="11">
        <f t="shared" si="2769"/>
        <v>0</v>
      </c>
      <c r="AB1037" s="53">
        <f t="shared" si="2770"/>
        <v>0.19693626186010757</v>
      </c>
      <c r="AC1037" s="61" t="s">
        <v>204</v>
      </c>
    </row>
    <row r="1038" spans="1:46">
      <c r="A1038" s="11">
        <v>1038</v>
      </c>
      <c r="B1038" s="69">
        <v>44600</v>
      </c>
      <c r="C1038" s="70">
        <v>0.15972222222222224</v>
      </c>
      <c r="D1038">
        <v>4.7</v>
      </c>
      <c r="E1038">
        <v>12.8</v>
      </c>
      <c r="F1038">
        <v>0</v>
      </c>
      <c r="G1038">
        <v>5.0999999999999996</v>
      </c>
      <c r="H1038">
        <v>0</v>
      </c>
      <c r="I1038">
        <v>1.4</v>
      </c>
      <c r="J1038" t="s">
        <v>148</v>
      </c>
      <c r="K1038">
        <v>1.4</v>
      </c>
      <c r="L1038" t="s">
        <v>148</v>
      </c>
      <c r="M1038" s="70">
        <v>0.15972222222222224</v>
      </c>
      <c r="N1038">
        <v>2.7</v>
      </c>
      <c r="O1038" t="s">
        <v>152</v>
      </c>
      <c r="P1038" s="70">
        <v>0.15708333333333332</v>
      </c>
      <c r="Q1038">
        <v>2.2000000000000002</v>
      </c>
      <c r="R1038" t="s">
        <v>148</v>
      </c>
      <c r="S1038">
        <v>0.4</v>
      </c>
      <c r="T1038">
        <v>63.5</v>
      </c>
      <c r="U1038">
        <v>0</v>
      </c>
      <c r="V1038">
        <v>89</v>
      </c>
      <c r="W1038">
        <v>0</v>
      </c>
      <c r="X1038">
        <v>0.50700000000000001</v>
      </c>
      <c r="Y1038">
        <v>18.13</v>
      </c>
      <c r="Z1038" s="11">
        <f t="shared" si="2768"/>
        <v>0</v>
      </c>
      <c r="AA1038" s="11">
        <f t="shared" si="2769"/>
        <v>0</v>
      </c>
      <c r="AB1038" s="53">
        <f t="shared" si="2770"/>
        <v>0.19645074719389782</v>
      </c>
      <c r="AC1038" s="61" t="s">
        <v>204</v>
      </c>
    </row>
    <row r="1039" spans="1:46">
      <c r="A1039" s="11">
        <v>1039</v>
      </c>
      <c r="B1039" s="69">
        <v>44600</v>
      </c>
      <c r="C1039" s="70">
        <v>0.16666666666666666</v>
      </c>
      <c r="D1039">
        <v>4.7</v>
      </c>
      <c r="E1039">
        <v>12.7</v>
      </c>
      <c r="F1039">
        <v>0</v>
      </c>
      <c r="G1039">
        <v>5</v>
      </c>
      <c r="H1039">
        <v>0</v>
      </c>
      <c r="I1039">
        <v>1.1000000000000001</v>
      </c>
      <c r="J1039" t="s">
        <v>152</v>
      </c>
      <c r="K1039">
        <v>1.4</v>
      </c>
      <c r="L1039" t="s">
        <v>148</v>
      </c>
      <c r="M1039" s="70">
        <v>0.15982638888888889</v>
      </c>
      <c r="N1039">
        <v>2.5</v>
      </c>
      <c r="O1039" t="s">
        <v>148</v>
      </c>
      <c r="P1039" s="70">
        <v>0.1637962962962963</v>
      </c>
      <c r="Q1039">
        <v>1.2</v>
      </c>
      <c r="R1039" t="s">
        <v>152</v>
      </c>
      <c r="S1039">
        <v>0.6</v>
      </c>
      <c r="T1039">
        <v>63.2</v>
      </c>
      <c r="U1039">
        <v>0</v>
      </c>
      <c r="V1039">
        <v>76</v>
      </c>
      <c r="W1039">
        <v>0</v>
      </c>
      <c r="X1039">
        <v>0.50800000000000001</v>
      </c>
      <c r="Y1039">
        <v>18.13</v>
      </c>
      <c r="Z1039" s="11">
        <f t="shared" si="2768"/>
        <v>0</v>
      </c>
      <c r="AA1039" s="11">
        <f t="shared" si="2769"/>
        <v>0</v>
      </c>
      <c r="AB1039" s="53">
        <f t="shared" si="2770"/>
        <v>0.19693626186010757</v>
      </c>
      <c r="AC1039" s="61" t="s">
        <v>204</v>
      </c>
      <c r="AE1039" s="11">
        <f t="shared" ref="AE1039" si="2787">SUM(F1039:F1044)</f>
        <v>0</v>
      </c>
      <c r="AF1039" s="11">
        <f t="shared" ref="AF1039" si="2788">AVERAGE(AB1039:AB1044)</f>
        <v>0.19653166630493279</v>
      </c>
      <c r="AG1039" s="11">
        <f t="shared" ref="AG1039" si="2789">AVERAGE(G1039:G1044)</f>
        <v>5.0166666666666666</v>
      </c>
      <c r="AH1039" s="11" t="e">
        <f t="shared" ref="AH1039" si="2790">AVERAGE(AC1039:AC1044)</f>
        <v>#DIV/0!</v>
      </c>
      <c r="AI1039" s="11">
        <f t="shared" ref="AI1039" si="2791">AVERAGE(T1039:T1044)</f>
        <v>63.56666666666667</v>
      </c>
      <c r="AJ1039" s="11">
        <f t="shared" ref="AJ1039" si="2792">SUMIF(H1039:H1044,"&gt;0",H1039:H1044)</f>
        <v>0</v>
      </c>
      <c r="AK1039" s="17">
        <f t="shared" ref="AK1039" si="2793">SUM(AA1039:AA1044)/60</f>
        <v>0</v>
      </c>
      <c r="AL1039" s="17">
        <f t="shared" ref="AL1039" si="2794">SUM(V1039:V1044)</f>
        <v>519</v>
      </c>
      <c r="AM1039" s="17">
        <f t="shared" ref="AM1039" si="2795">AVERAGE(W1039:W1044)</f>
        <v>0</v>
      </c>
      <c r="AN1039" s="11">
        <f t="shared" ref="AN1039" si="2796">AVERAGE(I1039:I1044)</f>
        <v>1.45</v>
      </c>
      <c r="AO1039" s="11">
        <f t="shared" ref="AO1039" si="2797">MAX(K1039:K1044)</f>
        <v>1.6</v>
      </c>
      <c r="AP1039" s="13" t="str">
        <f t="shared" ref="AP1039" ca="1" si="2798">INDIRECT(ADDRESS(MATCH(AO1039,K1039:K1044,0)+A1039-1,12))</f>
        <v>E</v>
      </c>
      <c r="AQ1039" s="13">
        <f t="shared" ref="AQ1039" ca="1" si="2799">INDIRECT(ADDRESS(MATCH(AO1039,K1039:K1044,0)+A1039-1,13))</f>
        <v>0.17674768518518516</v>
      </c>
      <c r="AR1039" s="11">
        <f t="shared" ref="AR1039" si="2800">MAX(N1039:N1044)</f>
        <v>2.9</v>
      </c>
      <c r="AS1039" s="13" t="str">
        <f t="shared" ref="AS1039" ca="1" si="2801">INDIRECT(ADDRESS(MATCH(AR1039,N1039:N1044,0)+A1039-1,15))</f>
        <v>E</v>
      </c>
      <c r="AT1039" s="13">
        <f t="shared" ref="AT1039" ca="1" si="2802">INDIRECT(ADDRESS(MATCH(AR1039,N1039:N1044,0)+A1039-1,16))</f>
        <v>0.18636574074074075</v>
      </c>
    </row>
    <row r="1040" spans="1:46">
      <c r="A1040" s="11">
        <v>1040</v>
      </c>
      <c r="B1040" s="69">
        <v>44600</v>
      </c>
      <c r="C1040" s="70">
        <v>0.17361111111111113</v>
      </c>
      <c r="D1040">
        <v>4.7</v>
      </c>
      <c r="E1040">
        <v>12.7</v>
      </c>
      <c r="F1040">
        <v>0</v>
      </c>
      <c r="G1040">
        <v>5</v>
      </c>
      <c r="H1040">
        <v>0</v>
      </c>
      <c r="I1040">
        <v>1.5</v>
      </c>
      <c r="J1040" t="s">
        <v>152</v>
      </c>
      <c r="K1040">
        <v>1.5</v>
      </c>
      <c r="L1040" t="s">
        <v>152</v>
      </c>
      <c r="M1040" s="70">
        <v>0.17361111111111113</v>
      </c>
      <c r="N1040">
        <v>2.4</v>
      </c>
      <c r="O1040" t="s">
        <v>148</v>
      </c>
      <c r="P1040" s="70">
        <v>0.17276620370370369</v>
      </c>
      <c r="Q1040">
        <v>2.2999999999999998</v>
      </c>
      <c r="R1040" t="s">
        <v>152</v>
      </c>
      <c r="S1040">
        <v>0.4</v>
      </c>
      <c r="T1040">
        <v>63.1</v>
      </c>
      <c r="U1040">
        <v>0</v>
      </c>
      <c r="V1040">
        <v>93</v>
      </c>
      <c r="W1040">
        <v>0</v>
      </c>
      <c r="X1040">
        <v>0.50700000000000001</v>
      </c>
      <c r="Y1040">
        <v>18.16</v>
      </c>
      <c r="Z1040" s="11">
        <f t="shared" si="2768"/>
        <v>0</v>
      </c>
      <c r="AA1040" s="11">
        <f t="shared" si="2769"/>
        <v>0</v>
      </c>
      <c r="AB1040" s="53">
        <f t="shared" si="2770"/>
        <v>0.19645074719389782</v>
      </c>
      <c r="AC1040" s="61" t="s">
        <v>204</v>
      </c>
    </row>
    <row r="1041" spans="1:46">
      <c r="A1041" s="11">
        <v>1041</v>
      </c>
      <c r="B1041" s="69">
        <v>44600</v>
      </c>
      <c r="C1041" s="70">
        <v>0.18055555555555555</v>
      </c>
      <c r="D1041">
        <v>4.7</v>
      </c>
      <c r="E1041">
        <v>12.7</v>
      </c>
      <c r="F1041">
        <v>0</v>
      </c>
      <c r="G1041">
        <v>5.0999999999999996</v>
      </c>
      <c r="H1041">
        <v>0</v>
      </c>
      <c r="I1041">
        <v>1.5</v>
      </c>
      <c r="J1041" t="s">
        <v>152</v>
      </c>
      <c r="K1041">
        <v>1.6</v>
      </c>
      <c r="L1041" t="s">
        <v>152</v>
      </c>
      <c r="M1041" s="70">
        <v>0.17674768518518516</v>
      </c>
      <c r="N1041">
        <v>2.6</v>
      </c>
      <c r="O1041" t="s">
        <v>152</v>
      </c>
      <c r="P1041" s="70">
        <v>0.17952546296296298</v>
      </c>
      <c r="Q1041">
        <v>1.4</v>
      </c>
      <c r="R1041" t="s">
        <v>152</v>
      </c>
      <c r="S1041">
        <v>0.4</v>
      </c>
      <c r="T1041">
        <v>62.9</v>
      </c>
      <c r="U1041">
        <v>0</v>
      </c>
      <c r="V1041">
        <v>99</v>
      </c>
      <c r="W1041">
        <v>0</v>
      </c>
      <c r="X1041">
        <v>0.50700000000000001</v>
      </c>
      <c r="Y1041">
        <v>18.14</v>
      </c>
      <c r="Z1041" s="11">
        <f t="shared" si="2768"/>
        <v>0</v>
      </c>
      <c r="AA1041" s="11">
        <f t="shared" si="2769"/>
        <v>0</v>
      </c>
      <c r="AB1041" s="53">
        <f t="shared" si="2770"/>
        <v>0.19645074719389782</v>
      </c>
      <c r="AC1041" s="61" t="s">
        <v>204</v>
      </c>
    </row>
    <row r="1042" spans="1:46">
      <c r="A1042" s="11">
        <v>1042</v>
      </c>
      <c r="B1042" s="69">
        <v>44600</v>
      </c>
      <c r="C1042" s="70">
        <v>0.1875</v>
      </c>
      <c r="D1042">
        <v>4.8</v>
      </c>
      <c r="E1042">
        <v>12.7</v>
      </c>
      <c r="F1042">
        <v>0</v>
      </c>
      <c r="G1042">
        <v>5.0999999999999996</v>
      </c>
      <c r="H1042">
        <v>0</v>
      </c>
      <c r="I1042">
        <v>1.5</v>
      </c>
      <c r="J1042" t="s">
        <v>148</v>
      </c>
      <c r="K1042">
        <v>1.5</v>
      </c>
      <c r="L1042" t="s">
        <v>152</v>
      </c>
      <c r="M1042" s="70">
        <v>0.18056712962962962</v>
      </c>
      <c r="N1042">
        <v>2.9</v>
      </c>
      <c r="O1042" t="s">
        <v>152</v>
      </c>
      <c r="P1042" s="70">
        <v>0.18636574074074075</v>
      </c>
      <c r="Q1042">
        <v>1.8</v>
      </c>
      <c r="R1042" t="s">
        <v>148</v>
      </c>
      <c r="S1042">
        <v>0.4</v>
      </c>
      <c r="T1042">
        <v>63.4</v>
      </c>
      <c r="U1042">
        <v>0</v>
      </c>
      <c r="V1042">
        <v>82</v>
      </c>
      <c r="W1042">
        <v>0</v>
      </c>
      <c r="X1042">
        <v>0.50700000000000001</v>
      </c>
      <c r="Y1042">
        <v>18.14</v>
      </c>
      <c r="Z1042" s="11">
        <f t="shared" si="2768"/>
        <v>0</v>
      </c>
      <c r="AA1042" s="11">
        <f t="shared" si="2769"/>
        <v>0</v>
      </c>
      <c r="AB1042" s="53">
        <f t="shared" si="2770"/>
        <v>0.19645074719389782</v>
      </c>
      <c r="AC1042" s="61" t="s">
        <v>204</v>
      </c>
    </row>
    <row r="1043" spans="1:46">
      <c r="A1043" s="11">
        <v>1043</v>
      </c>
      <c r="B1043" s="69">
        <v>44600</v>
      </c>
      <c r="C1043" s="70">
        <v>0.19444444444444445</v>
      </c>
      <c r="D1043">
        <v>4.7</v>
      </c>
      <c r="E1043">
        <v>12.7</v>
      </c>
      <c r="F1043">
        <v>0</v>
      </c>
      <c r="G1043">
        <v>5</v>
      </c>
      <c r="H1043">
        <v>0</v>
      </c>
      <c r="I1043">
        <v>1.5</v>
      </c>
      <c r="J1043" t="s">
        <v>152</v>
      </c>
      <c r="K1043">
        <v>1.6</v>
      </c>
      <c r="L1043" t="s">
        <v>152</v>
      </c>
      <c r="M1043" s="70">
        <v>0.19266203703703702</v>
      </c>
      <c r="N1043">
        <v>2.4</v>
      </c>
      <c r="O1043" t="s">
        <v>152</v>
      </c>
      <c r="P1043" s="70">
        <v>0.19028935185185183</v>
      </c>
      <c r="Q1043">
        <v>1.7</v>
      </c>
      <c r="R1043" t="s">
        <v>152</v>
      </c>
      <c r="S1043">
        <v>0.3</v>
      </c>
      <c r="T1043">
        <v>64.099999999999994</v>
      </c>
      <c r="U1043">
        <v>1</v>
      </c>
      <c r="V1043">
        <v>81</v>
      </c>
      <c r="W1043">
        <v>0</v>
      </c>
      <c r="X1043">
        <v>0.50700000000000001</v>
      </c>
      <c r="Y1043">
        <v>18.149999999999999</v>
      </c>
      <c r="Z1043" s="11">
        <f t="shared" si="2768"/>
        <v>0</v>
      </c>
      <c r="AA1043" s="11">
        <f t="shared" si="2769"/>
        <v>0</v>
      </c>
      <c r="AB1043" s="53">
        <f t="shared" si="2770"/>
        <v>0.19645074719389782</v>
      </c>
      <c r="AC1043" s="61" t="s">
        <v>204</v>
      </c>
    </row>
    <row r="1044" spans="1:46">
      <c r="A1044" s="11">
        <v>1044</v>
      </c>
      <c r="B1044" s="69">
        <v>44600</v>
      </c>
      <c r="C1044" s="70">
        <v>0.20138888888888887</v>
      </c>
      <c r="D1044">
        <v>4.8</v>
      </c>
      <c r="E1044">
        <v>12.7</v>
      </c>
      <c r="F1044">
        <v>0</v>
      </c>
      <c r="G1044">
        <v>4.9000000000000004</v>
      </c>
      <c r="H1044">
        <v>0</v>
      </c>
      <c r="I1044">
        <v>1.6</v>
      </c>
      <c r="J1044" t="s">
        <v>152</v>
      </c>
      <c r="K1044">
        <v>1.6</v>
      </c>
      <c r="L1044" t="s">
        <v>152</v>
      </c>
      <c r="M1044" s="70">
        <v>0.20138888888888887</v>
      </c>
      <c r="N1044">
        <v>2.6</v>
      </c>
      <c r="O1044" t="s">
        <v>152</v>
      </c>
      <c r="P1044" s="70">
        <v>0.19833333333333333</v>
      </c>
      <c r="Q1044">
        <v>2.4</v>
      </c>
      <c r="R1044" t="s">
        <v>150</v>
      </c>
      <c r="S1044">
        <v>0.4</v>
      </c>
      <c r="T1044">
        <v>64.7</v>
      </c>
      <c r="U1044">
        <v>0</v>
      </c>
      <c r="V1044">
        <v>88</v>
      </c>
      <c r="W1044">
        <v>0</v>
      </c>
      <c r="X1044">
        <v>0.50700000000000001</v>
      </c>
      <c r="Y1044">
        <v>18.16</v>
      </c>
      <c r="Z1044" s="11">
        <f t="shared" si="2768"/>
        <v>0</v>
      </c>
      <c r="AA1044" s="11">
        <f t="shared" si="2769"/>
        <v>0</v>
      </c>
      <c r="AB1044" s="53">
        <f t="shared" si="2770"/>
        <v>0.19645074719389782</v>
      </c>
      <c r="AC1044" s="61" t="s">
        <v>204</v>
      </c>
    </row>
    <row r="1045" spans="1:46">
      <c r="A1045" s="11">
        <v>1045</v>
      </c>
      <c r="B1045" s="69">
        <v>44600</v>
      </c>
      <c r="C1045" s="70">
        <v>0.20833333333333334</v>
      </c>
      <c r="D1045">
        <v>4.7</v>
      </c>
      <c r="E1045">
        <v>12.7</v>
      </c>
      <c r="F1045">
        <v>0</v>
      </c>
      <c r="G1045">
        <v>4.9000000000000004</v>
      </c>
      <c r="H1045">
        <v>0</v>
      </c>
      <c r="I1045">
        <v>1.7</v>
      </c>
      <c r="J1045" t="s">
        <v>152</v>
      </c>
      <c r="K1045">
        <v>1.8</v>
      </c>
      <c r="L1045" t="s">
        <v>152</v>
      </c>
      <c r="M1045" s="70">
        <v>0.20516203703703703</v>
      </c>
      <c r="N1045">
        <v>2.6</v>
      </c>
      <c r="O1045" t="s">
        <v>152</v>
      </c>
      <c r="P1045" s="70">
        <v>0.2081712962962963</v>
      </c>
      <c r="Q1045">
        <v>2.2999999999999998</v>
      </c>
      <c r="R1045" t="s">
        <v>152</v>
      </c>
      <c r="S1045">
        <v>0.4</v>
      </c>
      <c r="T1045">
        <v>65.099999999999994</v>
      </c>
      <c r="U1045">
        <v>1</v>
      </c>
      <c r="V1045">
        <v>90</v>
      </c>
      <c r="W1045">
        <v>0</v>
      </c>
      <c r="X1045">
        <v>0.50700000000000001</v>
      </c>
      <c r="Y1045">
        <v>18.16</v>
      </c>
      <c r="Z1045" s="11">
        <f t="shared" si="2768"/>
        <v>0</v>
      </c>
      <c r="AA1045" s="11">
        <f t="shared" si="2769"/>
        <v>0</v>
      </c>
      <c r="AB1045" s="53">
        <f t="shared" si="2770"/>
        <v>0.19645074719389782</v>
      </c>
      <c r="AC1045" s="61" t="s">
        <v>204</v>
      </c>
      <c r="AE1045" s="11">
        <f t="shared" ref="AE1045" si="2803">SUM(F1045:F1050)</f>
        <v>0</v>
      </c>
      <c r="AF1045" s="11">
        <f t="shared" ref="AF1045" si="2804">AVERAGE(AB1045:AB1050)</f>
        <v>0.19645074719389785</v>
      </c>
      <c r="AG1045" s="11">
        <f t="shared" ref="AG1045" si="2805">AVERAGE(G1045:G1050)</f>
        <v>4.9000000000000004</v>
      </c>
      <c r="AH1045" s="11" t="e">
        <f t="shared" ref="AH1045" si="2806">AVERAGE(AC1045:AC1050)</f>
        <v>#DIV/0!</v>
      </c>
      <c r="AI1045" s="11">
        <f t="shared" ref="AI1045" si="2807">AVERAGE(T1045:T1050)</f>
        <v>65.5</v>
      </c>
      <c r="AJ1045" s="11">
        <f t="shared" ref="AJ1045" si="2808">SUMIF(H1045:H1050,"&gt;0",H1045:H1050)</f>
        <v>0</v>
      </c>
      <c r="AK1045" s="17">
        <f t="shared" ref="AK1045" si="2809">SUM(AA1045:AA1050)/60</f>
        <v>0</v>
      </c>
      <c r="AL1045" s="17">
        <f t="shared" ref="AL1045" si="2810">SUM(V1045:V1050)</f>
        <v>496</v>
      </c>
      <c r="AM1045" s="17">
        <f t="shared" ref="AM1045" si="2811">AVERAGE(W1045:W1050)</f>
        <v>0</v>
      </c>
      <c r="AN1045" s="11">
        <f t="shared" ref="AN1045" si="2812">AVERAGE(I1045:I1050)</f>
        <v>1.1666666666666667</v>
      </c>
      <c r="AO1045" s="11">
        <f t="shared" ref="AO1045" si="2813">MAX(K1045:K1050)</f>
        <v>1.8</v>
      </c>
      <c r="AP1045" s="13" t="str">
        <f t="shared" ref="AP1045" ca="1" si="2814">INDIRECT(ADDRESS(MATCH(AO1045,K1045:K1050,0)+A1045-1,12))</f>
        <v>E</v>
      </c>
      <c r="AQ1045" s="13">
        <f t="shared" ref="AQ1045" ca="1" si="2815">INDIRECT(ADDRESS(MATCH(AO1045,K1045:K1050,0)+A1045-1,13))</f>
        <v>0.20516203703703703</v>
      </c>
      <c r="AR1045" s="11">
        <f t="shared" ref="AR1045" si="2816">MAX(N1045:N1050)</f>
        <v>3.1</v>
      </c>
      <c r="AS1045" s="13" t="str">
        <f t="shared" ref="AS1045" ca="1" si="2817">INDIRECT(ADDRESS(MATCH(AR1045,N1045:N1050,0)+A1045-1,15))</f>
        <v>E</v>
      </c>
      <c r="AT1045" s="13">
        <f t="shared" ref="AT1045" ca="1" si="2818">INDIRECT(ADDRESS(MATCH(AR1045,N1045:N1050,0)+A1045-1,16))</f>
        <v>0.21146990740740743</v>
      </c>
    </row>
    <row r="1046" spans="1:46">
      <c r="A1046" s="11">
        <v>1046</v>
      </c>
      <c r="B1046" s="69">
        <v>44600</v>
      </c>
      <c r="C1046" s="70">
        <v>0.21527777777777779</v>
      </c>
      <c r="D1046">
        <v>4.7</v>
      </c>
      <c r="E1046">
        <v>12.7</v>
      </c>
      <c r="F1046">
        <v>0</v>
      </c>
      <c r="G1046">
        <v>4.9000000000000004</v>
      </c>
      <c r="H1046">
        <v>0</v>
      </c>
      <c r="I1046">
        <v>1.5</v>
      </c>
      <c r="J1046" t="s">
        <v>152</v>
      </c>
      <c r="K1046">
        <v>1.7</v>
      </c>
      <c r="L1046" t="s">
        <v>152</v>
      </c>
      <c r="M1046" s="70">
        <v>0.20861111111111111</v>
      </c>
      <c r="N1046">
        <v>3.1</v>
      </c>
      <c r="O1046" t="s">
        <v>152</v>
      </c>
      <c r="P1046" s="70">
        <v>0.21146990740740743</v>
      </c>
      <c r="Q1046">
        <v>1.9</v>
      </c>
      <c r="R1046" t="s">
        <v>148</v>
      </c>
      <c r="S1046">
        <v>0.5</v>
      </c>
      <c r="T1046">
        <v>65.2</v>
      </c>
      <c r="U1046">
        <v>0</v>
      </c>
      <c r="V1046">
        <v>91</v>
      </c>
      <c r="W1046">
        <v>0</v>
      </c>
      <c r="X1046">
        <v>0.50700000000000001</v>
      </c>
      <c r="Y1046">
        <v>18.16</v>
      </c>
      <c r="Z1046" s="11">
        <f t="shared" si="2768"/>
        <v>0</v>
      </c>
      <c r="AA1046" s="11">
        <f t="shared" si="2769"/>
        <v>0</v>
      </c>
      <c r="AB1046" s="53">
        <f t="shared" si="2770"/>
        <v>0.19645074719389782</v>
      </c>
      <c r="AC1046" s="61" t="s">
        <v>204</v>
      </c>
    </row>
    <row r="1047" spans="1:46">
      <c r="A1047" s="11">
        <v>1047</v>
      </c>
      <c r="B1047" s="69">
        <v>44600</v>
      </c>
      <c r="C1047" s="70">
        <v>0.22222222222222221</v>
      </c>
      <c r="D1047">
        <v>4.7</v>
      </c>
      <c r="E1047">
        <v>12.7</v>
      </c>
      <c r="F1047">
        <v>0</v>
      </c>
      <c r="G1047">
        <v>4.9000000000000004</v>
      </c>
      <c r="H1047">
        <v>0</v>
      </c>
      <c r="I1047">
        <v>1.3</v>
      </c>
      <c r="J1047" t="s">
        <v>148</v>
      </c>
      <c r="K1047">
        <v>1.5</v>
      </c>
      <c r="L1047" t="s">
        <v>148</v>
      </c>
      <c r="M1047" s="70">
        <v>0.21818287037037035</v>
      </c>
      <c r="N1047">
        <v>2.5</v>
      </c>
      <c r="O1047" t="s">
        <v>152</v>
      </c>
      <c r="P1047" s="70">
        <v>0.21796296296296294</v>
      </c>
      <c r="Q1047">
        <v>1.4</v>
      </c>
      <c r="R1047" t="s">
        <v>148</v>
      </c>
      <c r="S1047">
        <v>0.4</v>
      </c>
      <c r="T1047">
        <v>65</v>
      </c>
      <c r="U1047">
        <v>1</v>
      </c>
      <c r="V1047">
        <v>85</v>
      </c>
      <c r="W1047">
        <v>0</v>
      </c>
      <c r="X1047">
        <v>0.50700000000000001</v>
      </c>
      <c r="Y1047">
        <v>18.190000000000001</v>
      </c>
      <c r="Z1047" s="11">
        <f t="shared" si="2768"/>
        <v>0</v>
      </c>
      <c r="AA1047" s="11">
        <f t="shared" si="2769"/>
        <v>0</v>
      </c>
      <c r="AB1047" s="53">
        <f t="shared" si="2770"/>
        <v>0.19645074719389782</v>
      </c>
      <c r="AC1047" s="61" t="s">
        <v>204</v>
      </c>
    </row>
    <row r="1048" spans="1:46">
      <c r="A1048" s="11">
        <v>1048</v>
      </c>
      <c r="B1048" s="69">
        <v>44600</v>
      </c>
      <c r="C1048" s="70">
        <v>0.22916666666666666</v>
      </c>
      <c r="D1048">
        <v>4.7</v>
      </c>
      <c r="E1048">
        <v>12.7</v>
      </c>
      <c r="F1048">
        <v>0</v>
      </c>
      <c r="G1048">
        <v>5</v>
      </c>
      <c r="H1048">
        <v>0</v>
      </c>
      <c r="I1048">
        <v>1.1000000000000001</v>
      </c>
      <c r="J1048" t="s">
        <v>148</v>
      </c>
      <c r="K1048">
        <v>1.3</v>
      </c>
      <c r="L1048" t="s">
        <v>148</v>
      </c>
      <c r="M1048" s="70">
        <v>0.22223379629629628</v>
      </c>
      <c r="N1048">
        <v>2.4</v>
      </c>
      <c r="O1048" t="s">
        <v>148</v>
      </c>
      <c r="P1048" s="70">
        <v>0.22641203703703705</v>
      </c>
      <c r="Q1048">
        <v>1.2</v>
      </c>
      <c r="R1048" t="s">
        <v>148</v>
      </c>
      <c r="S1048">
        <v>0.4</v>
      </c>
      <c r="T1048">
        <v>65</v>
      </c>
      <c r="U1048">
        <v>0</v>
      </c>
      <c r="V1048">
        <v>69</v>
      </c>
      <c r="W1048">
        <v>0</v>
      </c>
      <c r="X1048">
        <v>0.50700000000000001</v>
      </c>
      <c r="Y1048">
        <v>18.16</v>
      </c>
      <c r="Z1048" s="11">
        <f t="shared" si="2768"/>
        <v>0</v>
      </c>
      <c r="AA1048" s="11">
        <f t="shared" si="2769"/>
        <v>0</v>
      </c>
      <c r="AB1048" s="53">
        <f t="shared" si="2770"/>
        <v>0.19645074719389782</v>
      </c>
      <c r="AC1048" s="61" t="s">
        <v>204</v>
      </c>
    </row>
    <row r="1049" spans="1:46">
      <c r="A1049" s="11">
        <v>1049</v>
      </c>
      <c r="B1049" s="69">
        <v>44600</v>
      </c>
      <c r="C1049" s="70">
        <v>0.23611111111111113</v>
      </c>
      <c r="D1049">
        <v>4.7</v>
      </c>
      <c r="E1049">
        <v>12.7</v>
      </c>
      <c r="F1049">
        <v>0</v>
      </c>
      <c r="G1049">
        <v>4.9000000000000004</v>
      </c>
      <c r="H1049">
        <v>0</v>
      </c>
      <c r="I1049">
        <v>1</v>
      </c>
      <c r="J1049" t="s">
        <v>148</v>
      </c>
      <c r="K1049">
        <v>1.2</v>
      </c>
      <c r="L1049" t="s">
        <v>148</v>
      </c>
      <c r="M1049" s="70">
        <v>0.2323263888888889</v>
      </c>
      <c r="N1049">
        <v>2.2000000000000002</v>
      </c>
      <c r="O1049" t="s">
        <v>152</v>
      </c>
      <c r="P1049" s="70">
        <v>0.23186342592592593</v>
      </c>
      <c r="Q1049">
        <v>0.6</v>
      </c>
      <c r="R1049" t="s">
        <v>150</v>
      </c>
      <c r="S1049">
        <v>0.4</v>
      </c>
      <c r="T1049">
        <v>65.599999999999994</v>
      </c>
      <c r="U1049">
        <v>0</v>
      </c>
      <c r="V1049">
        <v>76</v>
      </c>
      <c r="W1049">
        <v>0</v>
      </c>
      <c r="X1049">
        <v>0.50700000000000001</v>
      </c>
      <c r="Y1049">
        <v>18.190000000000001</v>
      </c>
      <c r="Z1049" s="11">
        <f t="shared" si="2768"/>
        <v>0</v>
      </c>
      <c r="AA1049" s="11">
        <f t="shared" si="2769"/>
        <v>0</v>
      </c>
      <c r="AB1049" s="53">
        <f t="shared" si="2770"/>
        <v>0.19645074719389782</v>
      </c>
      <c r="AC1049" s="61" t="s">
        <v>204</v>
      </c>
    </row>
    <row r="1050" spans="1:46">
      <c r="A1050" s="11">
        <v>1050</v>
      </c>
      <c r="B1050" s="69">
        <v>44600</v>
      </c>
      <c r="C1050" s="70">
        <v>0.24305555555555555</v>
      </c>
      <c r="D1050">
        <v>4.7</v>
      </c>
      <c r="E1050">
        <v>12.7</v>
      </c>
      <c r="F1050">
        <v>0</v>
      </c>
      <c r="G1050">
        <v>4.8</v>
      </c>
      <c r="H1050">
        <v>-1E-3</v>
      </c>
      <c r="I1050">
        <v>0.4</v>
      </c>
      <c r="J1050" t="s">
        <v>150</v>
      </c>
      <c r="K1050">
        <v>1</v>
      </c>
      <c r="L1050" t="s">
        <v>148</v>
      </c>
      <c r="M1050" s="70">
        <v>0.2361226851851852</v>
      </c>
      <c r="N1050">
        <v>1.3</v>
      </c>
      <c r="O1050" t="s">
        <v>159</v>
      </c>
      <c r="P1050" s="70">
        <v>0.2429050925925926</v>
      </c>
      <c r="Q1050">
        <v>0.9</v>
      </c>
      <c r="R1050" t="s">
        <v>159</v>
      </c>
      <c r="S1050">
        <v>0.4</v>
      </c>
      <c r="T1050">
        <v>67.099999999999994</v>
      </c>
      <c r="U1050">
        <v>0</v>
      </c>
      <c r="V1050">
        <v>85</v>
      </c>
      <c r="W1050">
        <v>0</v>
      </c>
      <c r="X1050">
        <v>0.50700000000000001</v>
      </c>
      <c r="Y1050">
        <v>18.170000000000002</v>
      </c>
      <c r="Z1050" s="11">
        <f t="shared" si="2768"/>
        <v>-0.60000000000000009</v>
      </c>
      <c r="AA1050" s="11">
        <f t="shared" si="2769"/>
        <v>0</v>
      </c>
      <c r="AB1050" s="53">
        <f t="shared" si="2770"/>
        <v>0.19645074719389782</v>
      </c>
      <c r="AC1050" s="61" t="s">
        <v>204</v>
      </c>
    </row>
    <row r="1051" spans="1:46">
      <c r="A1051" s="11">
        <v>1051</v>
      </c>
      <c r="B1051" s="69">
        <v>44600</v>
      </c>
      <c r="C1051" s="70">
        <v>0.25</v>
      </c>
      <c r="D1051">
        <v>4.5999999999999996</v>
      </c>
      <c r="E1051">
        <v>12.7</v>
      </c>
      <c r="F1051">
        <v>0</v>
      </c>
      <c r="G1051">
        <v>4.5999999999999996</v>
      </c>
      <c r="H1051">
        <v>-1E-3</v>
      </c>
      <c r="I1051">
        <v>0.8</v>
      </c>
      <c r="J1051" t="s">
        <v>159</v>
      </c>
      <c r="K1051">
        <v>0.9</v>
      </c>
      <c r="L1051" t="s">
        <v>151</v>
      </c>
      <c r="M1051" s="70">
        <v>0.24877314814814813</v>
      </c>
      <c r="N1051">
        <v>1.3</v>
      </c>
      <c r="O1051" t="s">
        <v>159</v>
      </c>
      <c r="P1051" s="70">
        <v>0.24501157407407406</v>
      </c>
      <c r="Q1051">
        <v>0.2</v>
      </c>
      <c r="R1051" t="s">
        <v>159</v>
      </c>
      <c r="S1051">
        <v>0.2</v>
      </c>
      <c r="T1051">
        <v>68</v>
      </c>
      <c r="U1051">
        <v>0</v>
      </c>
      <c r="V1051">
        <v>101</v>
      </c>
      <c r="W1051">
        <v>0</v>
      </c>
      <c r="X1051">
        <v>0.50700000000000001</v>
      </c>
      <c r="Y1051">
        <v>18.18</v>
      </c>
      <c r="Z1051" s="11">
        <f t="shared" si="2768"/>
        <v>-0.60000000000000009</v>
      </c>
      <c r="AA1051" s="11">
        <f t="shared" si="2769"/>
        <v>0</v>
      </c>
      <c r="AB1051" s="53">
        <f t="shared" si="2770"/>
        <v>0.19645074719389782</v>
      </c>
      <c r="AC1051" s="61" t="s">
        <v>204</v>
      </c>
      <c r="AE1051" s="11">
        <f t="shared" ref="AE1051" si="2819">SUM(F1051:F1056)</f>
        <v>0</v>
      </c>
      <c r="AF1051" s="11">
        <f t="shared" ref="AF1051" si="2820">AVERAGE(AB1051:AB1056)</f>
        <v>0.19645074719389785</v>
      </c>
      <c r="AG1051" s="11">
        <f t="shared" ref="AG1051" si="2821">AVERAGE(G1051:G1056)</f>
        <v>4.5333333333333332</v>
      </c>
      <c r="AH1051" s="11" t="e">
        <f t="shared" ref="AH1051" si="2822">AVERAGE(AC1051:AC1056)</f>
        <v>#DIV/0!</v>
      </c>
      <c r="AI1051" s="11">
        <f t="shared" ref="AI1051" si="2823">AVERAGE(T1051:T1056)</f>
        <v>67.533333333333346</v>
      </c>
      <c r="AJ1051" s="11">
        <f t="shared" ref="AJ1051" si="2824">SUMIF(H1051:H1056,"&gt;0",H1051:H1056)</f>
        <v>0</v>
      </c>
      <c r="AK1051" s="17">
        <f t="shared" ref="AK1051" si="2825">SUM(AA1051:AA1056)/60</f>
        <v>0</v>
      </c>
      <c r="AL1051" s="17">
        <f t="shared" ref="AL1051" si="2826">SUM(V1051:V1056)</f>
        <v>1310</v>
      </c>
      <c r="AM1051" s="17">
        <f t="shared" ref="AM1051" si="2827">AVERAGE(W1051:W1056)</f>
        <v>0.16666666666666666</v>
      </c>
      <c r="AN1051" s="11">
        <f t="shared" ref="AN1051" si="2828">AVERAGE(I1051:I1056)</f>
        <v>0.58333333333333337</v>
      </c>
      <c r="AO1051" s="11">
        <f t="shared" ref="AO1051" si="2829">MAX(K1051:K1056)</f>
        <v>0.9</v>
      </c>
      <c r="AP1051" s="13" t="str">
        <f t="shared" ref="AP1051" ca="1" si="2830">INDIRECT(ADDRESS(MATCH(AO1051,K1051:K1056,0)+A1051-1,12))</f>
        <v>SE</v>
      </c>
      <c r="AQ1051" s="13">
        <f t="shared" ref="AQ1051" ca="1" si="2831">INDIRECT(ADDRESS(MATCH(AO1051,K1051:K1056,0)+A1051-1,13))</f>
        <v>0.24877314814814813</v>
      </c>
      <c r="AR1051" s="11">
        <f t="shared" ref="AR1051" si="2832">MAX(N1051:N1056)</f>
        <v>1.4</v>
      </c>
      <c r="AS1051" s="13" t="str">
        <f t="shared" ref="AS1051" ca="1" si="2833">INDIRECT(ADDRESS(MATCH(AR1051,N1051:N1056,0)+A1051-1,15))</f>
        <v>E</v>
      </c>
      <c r="AT1051" s="13">
        <f t="shared" ref="AT1051" ca="1" si="2834">INDIRECT(ADDRESS(MATCH(AR1051,N1051:N1056,0)+A1051-1,16))</f>
        <v>0.2804166666666667</v>
      </c>
    </row>
    <row r="1052" spans="1:46">
      <c r="A1052" s="11">
        <v>1052</v>
      </c>
      <c r="B1052" s="69">
        <v>44600</v>
      </c>
      <c r="C1052" s="70">
        <v>0.25694444444444448</v>
      </c>
      <c r="D1052">
        <v>4.5</v>
      </c>
      <c r="E1052">
        <v>12.7</v>
      </c>
      <c r="F1052">
        <v>0</v>
      </c>
      <c r="G1052">
        <v>4.5999999999999996</v>
      </c>
      <c r="H1052">
        <v>0</v>
      </c>
      <c r="I1052">
        <v>0.2</v>
      </c>
      <c r="J1052" t="s">
        <v>159</v>
      </c>
      <c r="K1052">
        <v>0.8</v>
      </c>
      <c r="L1052" t="s">
        <v>159</v>
      </c>
      <c r="M1052" s="70">
        <v>0.25001157407407409</v>
      </c>
      <c r="N1052">
        <v>0.5</v>
      </c>
      <c r="O1052" t="s">
        <v>159</v>
      </c>
      <c r="P1052" s="70">
        <v>0.25386574074074075</v>
      </c>
      <c r="Q1052">
        <v>0</v>
      </c>
      <c r="R1052" t="s">
        <v>159</v>
      </c>
      <c r="S1052">
        <v>0.2</v>
      </c>
      <c r="T1052">
        <v>67.5</v>
      </c>
      <c r="U1052">
        <v>0</v>
      </c>
      <c r="V1052">
        <v>79</v>
      </c>
      <c r="W1052">
        <v>0</v>
      </c>
      <c r="X1052">
        <v>0.50700000000000001</v>
      </c>
      <c r="Y1052">
        <v>18.190000000000001</v>
      </c>
      <c r="Z1052" s="11">
        <f t="shared" si="2768"/>
        <v>0</v>
      </c>
      <c r="AA1052" s="11">
        <f t="shared" si="2769"/>
        <v>0</v>
      </c>
      <c r="AB1052" s="53">
        <f t="shared" si="2770"/>
        <v>0.19645074719389782</v>
      </c>
      <c r="AC1052" s="61" t="s">
        <v>204</v>
      </c>
    </row>
    <row r="1053" spans="1:46">
      <c r="A1053" s="11">
        <v>1053</v>
      </c>
      <c r="B1053" s="69">
        <v>44600</v>
      </c>
      <c r="C1053" s="70">
        <v>0.2638888888888889</v>
      </c>
      <c r="D1053">
        <v>4.5</v>
      </c>
      <c r="E1053">
        <v>12.7</v>
      </c>
      <c r="F1053">
        <v>0</v>
      </c>
      <c r="G1053">
        <v>4.5</v>
      </c>
      <c r="H1053">
        <v>0</v>
      </c>
      <c r="I1053">
        <v>0.3</v>
      </c>
      <c r="J1053" t="s">
        <v>150</v>
      </c>
      <c r="K1053">
        <v>0.3</v>
      </c>
      <c r="L1053" t="s">
        <v>150</v>
      </c>
      <c r="M1053" s="70">
        <v>0.2638888888888889</v>
      </c>
      <c r="N1053">
        <v>1</v>
      </c>
      <c r="O1053" t="s">
        <v>151</v>
      </c>
      <c r="P1053" s="70">
        <v>0.26372685185185185</v>
      </c>
      <c r="Q1053">
        <v>0.8</v>
      </c>
      <c r="R1053" t="s">
        <v>151</v>
      </c>
      <c r="S1053">
        <v>0.3</v>
      </c>
      <c r="T1053">
        <v>67.3</v>
      </c>
      <c r="U1053">
        <v>0</v>
      </c>
      <c r="V1053">
        <v>73</v>
      </c>
      <c r="W1053">
        <v>0</v>
      </c>
      <c r="X1053">
        <v>0.50700000000000001</v>
      </c>
      <c r="Y1053">
        <v>18.170000000000002</v>
      </c>
      <c r="Z1053" s="11">
        <f t="shared" si="2768"/>
        <v>0</v>
      </c>
      <c r="AA1053" s="11">
        <f t="shared" si="2769"/>
        <v>0</v>
      </c>
      <c r="AB1053" s="53">
        <f t="shared" si="2770"/>
        <v>0.19645074719389782</v>
      </c>
      <c r="AC1053" s="61" t="s">
        <v>204</v>
      </c>
    </row>
    <row r="1054" spans="1:46">
      <c r="A1054" s="11">
        <v>1054</v>
      </c>
      <c r="B1054" s="69">
        <v>44600</v>
      </c>
      <c r="C1054" s="70">
        <v>0.27083333333333331</v>
      </c>
      <c r="D1054">
        <v>4.4000000000000004</v>
      </c>
      <c r="E1054">
        <v>12.7</v>
      </c>
      <c r="F1054">
        <v>0</v>
      </c>
      <c r="G1054">
        <v>4.5</v>
      </c>
      <c r="H1054">
        <v>0</v>
      </c>
      <c r="I1054">
        <v>0.8</v>
      </c>
      <c r="J1054" t="s">
        <v>150</v>
      </c>
      <c r="K1054">
        <v>0.8</v>
      </c>
      <c r="L1054" t="s">
        <v>151</v>
      </c>
      <c r="M1054" s="70">
        <v>0.26993055555555556</v>
      </c>
      <c r="N1054">
        <v>1.1000000000000001</v>
      </c>
      <c r="O1054" t="s">
        <v>150</v>
      </c>
      <c r="P1054" s="70">
        <v>0.27076388888888886</v>
      </c>
      <c r="Q1054">
        <v>0.9</v>
      </c>
      <c r="R1054" t="s">
        <v>152</v>
      </c>
      <c r="S1054">
        <v>0.1</v>
      </c>
      <c r="T1054">
        <v>67.3</v>
      </c>
      <c r="U1054">
        <v>0</v>
      </c>
      <c r="V1054">
        <v>83</v>
      </c>
      <c r="W1054">
        <v>0</v>
      </c>
      <c r="X1054">
        <v>0.50700000000000001</v>
      </c>
      <c r="Y1054">
        <v>18.18</v>
      </c>
      <c r="Z1054" s="11">
        <f t="shared" si="2768"/>
        <v>0</v>
      </c>
      <c r="AA1054" s="11">
        <f t="shared" si="2769"/>
        <v>0</v>
      </c>
      <c r="AB1054" s="53">
        <f t="shared" si="2770"/>
        <v>0.19645074719389782</v>
      </c>
      <c r="AC1054" s="61" t="s">
        <v>204</v>
      </c>
    </row>
    <row r="1055" spans="1:46">
      <c r="A1055" s="11">
        <v>1055</v>
      </c>
      <c r="B1055" s="69">
        <v>44600</v>
      </c>
      <c r="C1055" s="70">
        <v>0.27777777777777779</v>
      </c>
      <c r="D1055">
        <v>4.4000000000000004</v>
      </c>
      <c r="E1055">
        <v>12.7</v>
      </c>
      <c r="F1055">
        <v>0</v>
      </c>
      <c r="G1055">
        <v>4.5</v>
      </c>
      <c r="H1055">
        <v>0</v>
      </c>
      <c r="I1055">
        <v>0.6</v>
      </c>
      <c r="J1055" t="s">
        <v>152</v>
      </c>
      <c r="K1055">
        <v>0.9</v>
      </c>
      <c r="L1055" t="s">
        <v>150</v>
      </c>
      <c r="M1055" s="70">
        <v>0.2726041666666667</v>
      </c>
      <c r="N1055">
        <v>1.3</v>
      </c>
      <c r="O1055" t="s">
        <v>152</v>
      </c>
      <c r="P1055" s="70">
        <v>0.27197916666666666</v>
      </c>
      <c r="Q1055">
        <v>0.2</v>
      </c>
      <c r="R1055" t="s">
        <v>148</v>
      </c>
      <c r="S1055">
        <v>0.3</v>
      </c>
      <c r="T1055">
        <v>67.5</v>
      </c>
      <c r="U1055">
        <v>0</v>
      </c>
      <c r="V1055">
        <v>160</v>
      </c>
      <c r="W1055">
        <v>0</v>
      </c>
      <c r="X1055">
        <v>0.50700000000000001</v>
      </c>
      <c r="Y1055">
        <v>18.170000000000002</v>
      </c>
      <c r="Z1055" s="11">
        <f t="shared" si="2768"/>
        <v>0</v>
      </c>
      <c r="AA1055" s="11">
        <f t="shared" si="2769"/>
        <v>0</v>
      </c>
      <c r="AB1055" s="53">
        <f t="shared" si="2770"/>
        <v>0.19645074719389782</v>
      </c>
      <c r="AC1055" s="61" t="s">
        <v>204</v>
      </c>
    </row>
    <row r="1056" spans="1:46">
      <c r="A1056" s="11">
        <v>1056</v>
      </c>
      <c r="B1056" s="69">
        <v>44600</v>
      </c>
      <c r="C1056" s="70">
        <v>0.28472222222222221</v>
      </c>
      <c r="D1056">
        <v>4.3</v>
      </c>
      <c r="E1056">
        <v>12.7</v>
      </c>
      <c r="F1056">
        <v>0</v>
      </c>
      <c r="G1056">
        <v>4.5</v>
      </c>
      <c r="H1056">
        <v>0</v>
      </c>
      <c r="I1056">
        <v>0.8</v>
      </c>
      <c r="J1056" t="s">
        <v>152</v>
      </c>
      <c r="K1056">
        <v>0.8</v>
      </c>
      <c r="L1056" t="s">
        <v>152</v>
      </c>
      <c r="M1056" s="70">
        <v>0.28472222222222221</v>
      </c>
      <c r="N1056">
        <v>1.4</v>
      </c>
      <c r="O1056" t="s">
        <v>152</v>
      </c>
      <c r="P1056" s="70">
        <v>0.2804166666666667</v>
      </c>
      <c r="Q1056">
        <v>0.9</v>
      </c>
      <c r="R1056" t="s">
        <v>151</v>
      </c>
      <c r="S1056">
        <v>0.3</v>
      </c>
      <c r="T1056">
        <v>67.599999999999994</v>
      </c>
      <c r="U1056">
        <v>3</v>
      </c>
      <c r="V1056">
        <v>814</v>
      </c>
      <c r="W1056">
        <v>1</v>
      </c>
      <c r="X1056">
        <v>0.50700000000000001</v>
      </c>
      <c r="Y1056">
        <v>18.18</v>
      </c>
      <c r="Z1056" s="11">
        <f t="shared" si="2768"/>
        <v>0</v>
      </c>
      <c r="AA1056" s="11">
        <f t="shared" si="2769"/>
        <v>0</v>
      </c>
      <c r="AB1056" s="53">
        <f t="shared" si="2770"/>
        <v>0.19645074719389782</v>
      </c>
      <c r="AC1056" s="61" t="s">
        <v>204</v>
      </c>
    </row>
    <row r="1057" spans="1:46">
      <c r="A1057" s="11">
        <v>1057</v>
      </c>
      <c r="B1057" s="69">
        <v>44600</v>
      </c>
      <c r="C1057" s="70">
        <v>0.29166666666666669</v>
      </c>
      <c r="D1057">
        <v>4.3</v>
      </c>
      <c r="E1057">
        <v>12.7</v>
      </c>
      <c r="F1057">
        <v>0</v>
      </c>
      <c r="G1057">
        <v>4.5999999999999996</v>
      </c>
      <c r="H1057">
        <v>1E-3</v>
      </c>
      <c r="I1057">
        <v>0.9</v>
      </c>
      <c r="J1057" t="s">
        <v>150</v>
      </c>
      <c r="K1057">
        <v>1</v>
      </c>
      <c r="L1057" t="s">
        <v>150</v>
      </c>
      <c r="M1057" s="70">
        <v>0.28900462962962964</v>
      </c>
      <c r="N1057">
        <v>1.5</v>
      </c>
      <c r="O1057" t="s">
        <v>151</v>
      </c>
      <c r="P1057" s="70">
        <v>0.28650462962962964</v>
      </c>
      <c r="Q1057">
        <v>0.5</v>
      </c>
      <c r="R1057" t="s">
        <v>150</v>
      </c>
      <c r="S1057">
        <v>0.3</v>
      </c>
      <c r="T1057">
        <v>67.5</v>
      </c>
      <c r="U1057">
        <v>8</v>
      </c>
      <c r="V1057">
        <v>2709</v>
      </c>
      <c r="W1057">
        <v>5</v>
      </c>
      <c r="X1057">
        <v>0.50700000000000001</v>
      </c>
      <c r="Y1057">
        <v>18.18</v>
      </c>
      <c r="Z1057" s="11">
        <f t="shared" si="2768"/>
        <v>0.60000000000000009</v>
      </c>
      <c r="AA1057" s="11">
        <f t="shared" si="2769"/>
        <v>0</v>
      </c>
      <c r="AB1057" s="53">
        <f t="shared" si="2770"/>
        <v>0.19645074719389782</v>
      </c>
      <c r="AC1057" s="61" t="s">
        <v>204</v>
      </c>
      <c r="AE1057" s="11">
        <f t="shared" ref="AE1057" si="2835">SUM(F1057:F1062)</f>
        <v>0</v>
      </c>
      <c r="AF1057" s="11">
        <f t="shared" ref="AF1057" si="2836">AVERAGE(AB1057:AB1062)</f>
        <v>0.19628921868931717</v>
      </c>
      <c r="AG1057" s="11">
        <f t="shared" ref="AG1057" si="2837">AVERAGE(G1057:G1062)</f>
        <v>4.5166666666666666</v>
      </c>
      <c r="AH1057" s="11" t="e">
        <f t="shared" ref="AH1057" si="2838">AVERAGE(AC1057:AC1062)</f>
        <v>#DIV/0!</v>
      </c>
      <c r="AI1057" s="11">
        <f t="shared" ref="AI1057" si="2839">AVERAGE(T1057:T1062)</f>
        <v>69.566666666666677</v>
      </c>
      <c r="AJ1057" s="11">
        <f t="shared" ref="AJ1057" si="2840">SUMIF(H1057:H1062,"&gt;0",H1057:H1062)</f>
        <v>3.4000000000000002E-2</v>
      </c>
      <c r="AK1057" s="17">
        <f t="shared" ref="AK1057" si="2841">SUM(AA1057:AA1062)/60</f>
        <v>0</v>
      </c>
      <c r="AL1057" s="17">
        <f t="shared" ref="AL1057" si="2842">SUM(V1057:V1062)</f>
        <v>84888</v>
      </c>
      <c r="AM1057" s="17">
        <f t="shared" ref="AM1057" si="2843">AVERAGE(W1057:W1062)</f>
        <v>23.666666666666668</v>
      </c>
      <c r="AN1057" s="11">
        <f t="shared" ref="AN1057" si="2844">AVERAGE(I1057:I1062)</f>
        <v>0.31666666666666671</v>
      </c>
      <c r="AO1057" s="11">
        <f t="shared" ref="AO1057" si="2845">MAX(K1057:K1062)</f>
        <v>1</v>
      </c>
      <c r="AP1057" s="13" t="str">
        <f t="shared" ref="AP1057" ca="1" si="2846">INDIRECT(ADDRESS(MATCH(AO1057,K1057:K1062,0)+A1057-1,12))</f>
        <v>ESE</v>
      </c>
      <c r="AQ1057" s="13">
        <f t="shared" ref="AQ1057" ca="1" si="2847">INDIRECT(ADDRESS(MATCH(AO1057,K1057:K1062,0)+A1057-1,13))</f>
        <v>0.28900462962962964</v>
      </c>
      <c r="AR1057" s="11">
        <f t="shared" ref="AR1057" si="2848">MAX(N1057:N1062)</f>
        <v>1.5</v>
      </c>
      <c r="AS1057" s="13" t="str">
        <f t="shared" ref="AS1057" ca="1" si="2849">INDIRECT(ADDRESS(MATCH(AR1057,N1057:N1062,0)+A1057-1,15))</f>
        <v>SE</v>
      </c>
      <c r="AT1057" s="13">
        <f t="shared" ref="AT1057" ca="1" si="2850">INDIRECT(ADDRESS(MATCH(AR1057,N1057:N1062,0)+A1057-1,16))</f>
        <v>0.28650462962962964</v>
      </c>
    </row>
    <row r="1058" spans="1:46">
      <c r="A1058" s="11">
        <v>1058</v>
      </c>
      <c r="B1058" s="69">
        <v>44600</v>
      </c>
      <c r="C1058" s="70">
        <v>0.2986111111111111</v>
      </c>
      <c r="D1058">
        <v>4.3</v>
      </c>
      <c r="E1058">
        <v>12.7</v>
      </c>
      <c r="F1058">
        <v>0</v>
      </c>
      <c r="G1058">
        <v>4.5999999999999996</v>
      </c>
      <c r="H1058">
        <v>2E-3</v>
      </c>
      <c r="I1058">
        <v>0.2</v>
      </c>
      <c r="J1058" t="s">
        <v>148</v>
      </c>
      <c r="K1058">
        <v>0.9</v>
      </c>
      <c r="L1058" t="s">
        <v>150</v>
      </c>
      <c r="M1058" s="70">
        <v>0.29167824074074072</v>
      </c>
      <c r="N1058">
        <v>0.8</v>
      </c>
      <c r="O1058" t="s">
        <v>150</v>
      </c>
      <c r="P1058" s="70">
        <v>0.29758101851851854</v>
      </c>
      <c r="Q1058">
        <v>0.6</v>
      </c>
      <c r="R1058" t="s">
        <v>150</v>
      </c>
      <c r="S1058">
        <v>0.2</v>
      </c>
      <c r="T1058">
        <v>68</v>
      </c>
      <c r="U1058">
        <v>13</v>
      </c>
      <c r="V1058">
        <v>6350</v>
      </c>
      <c r="W1058">
        <v>11</v>
      </c>
      <c r="X1058">
        <v>0.50700000000000001</v>
      </c>
      <c r="Y1058">
        <v>18.18</v>
      </c>
      <c r="Z1058" s="11">
        <f t="shared" si="2768"/>
        <v>1.2000000000000002</v>
      </c>
      <c r="AA1058" s="11">
        <f t="shared" si="2769"/>
        <v>0</v>
      </c>
      <c r="AB1058" s="53">
        <f t="shared" si="2770"/>
        <v>0.19645074719389782</v>
      </c>
      <c r="AC1058" s="61" t="s">
        <v>204</v>
      </c>
    </row>
    <row r="1059" spans="1:46">
      <c r="A1059" s="11">
        <v>1059</v>
      </c>
      <c r="B1059" s="69">
        <v>44600</v>
      </c>
      <c r="C1059" s="70">
        <v>0.30555555555555552</v>
      </c>
      <c r="D1059">
        <v>4.3</v>
      </c>
      <c r="E1059">
        <v>12.6</v>
      </c>
      <c r="F1059">
        <v>0</v>
      </c>
      <c r="G1059">
        <v>4.4000000000000004</v>
      </c>
      <c r="H1059">
        <v>2E-3</v>
      </c>
      <c r="I1059">
        <v>0.1</v>
      </c>
      <c r="J1059" t="s">
        <v>158</v>
      </c>
      <c r="K1059">
        <v>0.3</v>
      </c>
      <c r="L1059" t="s">
        <v>150</v>
      </c>
      <c r="M1059" s="70">
        <v>0.30288194444444444</v>
      </c>
      <c r="N1059">
        <v>0.6</v>
      </c>
      <c r="O1059" t="s">
        <v>150</v>
      </c>
      <c r="P1059" s="70">
        <v>0.2986226851851852</v>
      </c>
      <c r="Q1059">
        <v>0</v>
      </c>
      <c r="R1059" t="s">
        <v>158</v>
      </c>
      <c r="S1059">
        <v>0.2</v>
      </c>
      <c r="T1059">
        <v>68.2</v>
      </c>
      <c r="U1059">
        <v>7</v>
      </c>
      <c r="V1059">
        <v>5200</v>
      </c>
      <c r="W1059">
        <v>9</v>
      </c>
      <c r="X1059">
        <v>0.50600000000000001</v>
      </c>
      <c r="Y1059">
        <v>18.190000000000001</v>
      </c>
      <c r="Z1059" s="11">
        <f t="shared" si="2768"/>
        <v>1.2000000000000002</v>
      </c>
      <c r="AA1059" s="11">
        <f t="shared" si="2769"/>
        <v>0</v>
      </c>
      <c r="AB1059" s="53">
        <f t="shared" si="2770"/>
        <v>0.19596616168015585</v>
      </c>
      <c r="AC1059" s="61" t="s">
        <v>204</v>
      </c>
    </row>
    <row r="1060" spans="1:46">
      <c r="A1060" s="11">
        <v>1060</v>
      </c>
      <c r="B1060" s="69">
        <v>44600</v>
      </c>
      <c r="C1060" s="70">
        <v>0.3125</v>
      </c>
      <c r="D1060">
        <v>4.3</v>
      </c>
      <c r="E1060">
        <v>12.7</v>
      </c>
      <c r="F1060">
        <v>0</v>
      </c>
      <c r="G1060">
        <v>4.4000000000000004</v>
      </c>
      <c r="H1060">
        <v>3.0000000000000001E-3</v>
      </c>
      <c r="I1060">
        <v>0.2</v>
      </c>
      <c r="J1060" t="s">
        <v>148</v>
      </c>
      <c r="K1060">
        <v>0.2</v>
      </c>
      <c r="L1060" t="s">
        <v>148</v>
      </c>
      <c r="M1060" s="70">
        <v>0.3125</v>
      </c>
      <c r="N1060">
        <v>0.6</v>
      </c>
      <c r="O1060" t="s">
        <v>149</v>
      </c>
      <c r="P1060" s="70">
        <v>0.30829861111111112</v>
      </c>
      <c r="Q1060">
        <v>0.4</v>
      </c>
      <c r="R1060" t="s">
        <v>151</v>
      </c>
      <c r="S1060">
        <v>0.2</v>
      </c>
      <c r="T1060">
        <v>70.900000000000006</v>
      </c>
      <c r="U1060">
        <v>29</v>
      </c>
      <c r="V1060">
        <v>9291</v>
      </c>
      <c r="W1060">
        <v>15</v>
      </c>
      <c r="X1060">
        <v>0.50600000000000001</v>
      </c>
      <c r="Y1060">
        <v>18.2</v>
      </c>
      <c r="Z1060" s="11">
        <f t="shared" si="2768"/>
        <v>1.8000000000000003</v>
      </c>
      <c r="AA1060" s="11">
        <f t="shared" si="2769"/>
        <v>0</v>
      </c>
      <c r="AB1060" s="53">
        <f t="shared" si="2770"/>
        <v>0.19596616168015585</v>
      </c>
      <c r="AC1060" s="61" t="s">
        <v>204</v>
      </c>
    </row>
    <row r="1061" spans="1:46">
      <c r="A1061" s="11">
        <v>1061</v>
      </c>
      <c r="B1061" s="69">
        <v>44600</v>
      </c>
      <c r="C1061" s="70">
        <v>0.31944444444444448</v>
      </c>
      <c r="D1061">
        <v>4.3</v>
      </c>
      <c r="E1061">
        <v>12.7</v>
      </c>
      <c r="F1061">
        <v>0</v>
      </c>
      <c r="G1061">
        <v>4.5</v>
      </c>
      <c r="H1061">
        <v>1.0999999999999999E-2</v>
      </c>
      <c r="I1061">
        <v>0.2</v>
      </c>
      <c r="J1061" t="s">
        <v>149</v>
      </c>
      <c r="K1061">
        <v>0.3</v>
      </c>
      <c r="L1061" t="s">
        <v>150</v>
      </c>
      <c r="M1061" s="70">
        <v>0.31738425925925923</v>
      </c>
      <c r="N1061">
        <v>1.1000000000000001</v>
      </c>
      <c r="O1061" t="s">
        <v>157</v>
      </c>
      <c r="P1061" s="70">
        <v>0.31586805555555558</v>
      </c>
      <c r="Q1061">
        <v>0.2</v>
      </c>
      <c r="R1061" t="s">
        <v>151</v>
      </c>
      <c r="S1061">
        <v>0.3</v>
      </c>
      <c r="T1061">
        <v>71.099999999999994</v>
      </c>
      <c r="U1061">
        <v>59</v>
      </c>
      <c r="V1061">
        <v>26405</v>
      </c>
      <c r="W1061">
        <v>44</v>
      </c>
      <c r="X1061">
        <v>0.50700000000000001</v>
      </c>
      <c r="Y1061">
        <v>18.23</v>
      </c>
      <c r="Z1061" s="11">
        <f t="shared" si="2768"/>
        <v>6.5999999999999988</v>
      </c>
      <c r="AA1061" s="11">
        <f t="shared" si="2769"/>
        <v>0</v>
      </c>
      <c r="AB1061" s="53">
        <f t="shared" si="2770"/>
        <v>0.19645074719389782</v>
      </c>
      <c r="AC1061" s="61" t="s">
        <v>204</v>
      </c>
    </row>
    <row r="1062" spans="1:46">
      <c r="A1062" s="11">
        <v>1062</v>
      </c>
      <c r="B1062" s="69">
        <v>44600</v>
      </c>
      <c r="C1062" s="70">
        <v>0.3263888888888889</v>
      </c>
      <c r="D1062">
        <v>4.3</v>
      </c>
      <c r="E1062">
        <v>12.8</v>
      </c>
      <c r="F1062">
        <v>0</v>
      </c>
      <c r="G1062">
        <v>4.5999999999999996</v>
      </c>
      <c r="H1062">
        <v>1.4999999999999999E-2</v>
      </c>
      <c r="I1062">
        <v>0.3</v>
      </c>
      <c r="J1062" t="s">
        <v>150</v>
      </c>
      <c r="K1062">
        <v>0.3</v>
      </c>
      <c r="L1062" t="s">
        <v>150</v>
      </c>
      <c r="M1062" s="70">
        <v>0.3263888888888889</v>
      </c>
      <c r="N1062">
        <v>0.9</v>
      </c>
      <c r="O1062" t="s">
        <v>150</v>
      </c>
      <c r="P1062" s="70">
        <v>0.32620370370370372</v>
      </c>
      <c r="Q1062">
        <v>0.8</v>
      </c>
      <c r="R1062" t="s">
        <v>150</v>
      </c>
      <c r="S1062">
        <v>0.3</v>
      </c>
      <c r="T1062">
        <v>71.7</v>
      </c>
      <c r="U1062">
        <v>61</v>
      </c>
      <c r="V1062">
        <v>34933</v>
      </c>
      <c r="W1062">
        <v>58</v>
      </c>
      <c r="X1062">
        <v>0.50700000000000001</v>
      </c>
      <c r="Y1062">
        <v>18.22</v>
      </c>
      <c r="Z1062" s="11">
        <f t="shared" si="2768"/>
        <v>9</v>
      </c>
      <c r="AA1062" s="11">
        <f t="shared" si="2769"/>
        <v>0</v>
      </c>
      <c r="AB1062" s="53">
        <f t="shared" si="2770"/>
        <v>0.19645074719389782</v>
      </c>
      <c r="AC1062" s="61" t="s">
        <v>204</v>
      </c>
    </row>
    <row r="1063" spans="1:46">
      <c r="A1063" s="11">
        <v>1063</v>
      </c>
      <c r="B1063" s="69">
        <v>44600</v>
      </c>
      <c r="C1063" s="70">
        <v>0.33333333333333331</v>
      </c>
      <c r="D1063">
        <v>4.4000000000000004</v>
      </c>
      <c r="E1063">
        <v>12.8</v>
      </c>
      <c r="F1063">
        <v>0</v>
      </c>
      <c r="G1063">
        <v>4.9000000000000004</v>
      </c>
      <c r="H1063">
        <v>1.9E-2</v>
      </c>
      <c r="I1063">
        <v>0.7</v>
      </c>
      <c r="J1063" t="s">
        <v>152</v>
      </c>
      <c r="K1063">
        <v>0.7</v>
      </c>
      <c r="L1063" t="s">
        <v>152</v>
      </c>
      <c r="M1063" s="70">
        <v>0.33333333333333331</v>
      </c>
      <c r="N1063">
        <v>1.4</v>
      </c>
      <c r="O1063" t="s">
        <v>152</v>
      </c>
      <c r="P1063" s="70">
        <v>0.33218750000000002</v>
      </c>
      <c r="Q1063">
        <v>1.3</v>
      </c>
      <c r="R1063" t="s">
        <v>152</v>
      </c>
      <c r="S1063">
        <v>0.3</v>
      </c>
      <c r="T1063">
        <v>70.7</v>
      </c>
      <c r="U1063">
        <v>81</v>
      </c>
      <c r="V1063">
        <v>44169</v>
      </c>
      <c r="W1063">
        <v>74</v>
      </c>
      <c r="X1063">
        <v>0.50800000000000001</v>
      </c>
      <c r="Y1063">
        <v>18.22</v>
      </c>
      <c r="Z1063" s="11">
        <f t="shared" si="2768"/>
        <v>11.4</v>
      </c>
      <c r="AA1063" s="11">
        <f t="shared" si="2769"/>
        <v>0</v>
      </c>
      <c r="AB1063" s="53">
        <f t="shared" si="2770"/>
        <v>0.19693626186010757</v>
      </c>
      <c r="AC1063" s="61" t="s">
        <v>204</v>
      </c>
      <c r="AE1063" s="11">
        <f t="shared" ref="AE1063" si="2851">SUM(F1063:F1068)</f>
        <v>0</v>
      </c>
      <c r="AF1063" s="11">
        <f t="shared" ref="AF1063" si="2852">AVERAGE(AB1063:AB1068)</f>
        <v>0.19693626186010757</v>
      </c>
      <c r="AG1063" s="11">
        <f t="shared" ref="AG1063" si="2853">AVERAGE(G1063:G1068)</f>
        <v>5.2833333333333323</v>
      </c>
      <c r="AH1063" s="11" t="e">
        <f t="shared" ref="AH1063" si="2854">AVERAGE(AC1063:AC1068)</f>
        <v>#DIV/0!</v>
      </c>
      <c r="AI1063" s="11">
        <f t="shared" ref="AI1063" si="2855">AVERAGE(T1063:T1068)</f>
        <v>71.5</v>
      </c>
      <c r="AJ1063" s="11">
        <f t="shared" ref="AJ1063" si="2856">SUMIF(H1063:H1068,"&gt;0",H1063:H1068)</f>
        <v>0.16600000000000001</v>
      </c>
      <c r="AK1063" s="17">
        <f t="shared" ref="AK1063" si="2857">SUM(AA1063:AA1068)/60</f>
        <v>0</v>
      </c>
      <c r="AL1063" s="17">
        <f t="shared" ref="AL1063" si="2858">SUM(V1063:V1068)</f>
        <v>383840</v>
      </c>
      <c r="AM1063" s="17">
        <f t="shared" ref="AM1063" si="2859">AVERAGE(W1063:W1068)</f>
        <v>106.83333333333333</v>
      </c>
      <c r="AN1063" s="11">
        <f t="shared" ref="AN1063" si="2860">AVERAGE(I1063:I1068)</f>
        <v>1.5333333333333332</v>
      </c>
      <c r="AO1063" s="11">
        <f t="shared" ref="AO1063" si="2861">MAX(K1063:K1068)</f>
        <v>2.4</v>
      </c>
      <c r="AP1063" s="13" t="str">
        <f t="shared" ref="AP1063" ca="1" si="2862">INDIRECT(ADDRESS(MATCH(AO1063,K1063:K1068,0)+A1063-1,12))</f>
        <v>SSE</v>
      </c>
      <c r="AQ1063" s="13">
        <f t="shared" ref="AQ1063" ca="1" si="2863">INDIRECT(ADDRESS(MATCH(AO1063,K1063:K1068,0)+A1063-1,13))</f>
        <v>0.36403935185185188</v>
      </c>
      <c r="AR1063" s="11">
        <f t="shared" ref="AR1063" si="2864">MAX(N1063:N1068)</f>
        <v>3.3</v>
      </c>
      <c r="AS1063" s="13" t="str">
        <f t="shared" ref="AS1063" ca="1" si="2865">INDIRECT(ADDRESS(MATCH(AR1063,N1063:N1068,0)+A1063-1,15))</f>
        <v>SSE</v>
      </c>
      <c r="AT1063" s="13">
        <f t="shared" ref="AT1063" ca="1" si="2866">INDIRECT(ADDRESS(MATCH(AR1063,N1063:N1068,0)+A1063-1,16))</f>
        <v>0.35819444444444443</v>
      </c>
    </row>
    <row r="1064" spans="1:46">
      <c r="A1064" s="11">
        <v>1064</v>
      </c>
      <c r="B1064" s="69">
        <v>44600</v>
      </c>
      <c r="C1064" s="70">
        <v>0.34027777777777773</v>
      </c>
      <c r="D1064">
        <v>4.5</v>
      </c>
      <c r="E1064">
        <v>12.9</v>
      </c>
      <c r="F1064">
        <v>0</v>
      </c>
      <c r="G1064">
        <v>5.0999999999999996</v>
      </c>
      <c r="H1064">
        <v>2.1999999999999999E-2</v>
      </c>
      <c r="I1064">
        <v>1.1000000000000001</v>
      </c>
      <c r="J1064" t="s">
        <v>150</v>
      </c>
      <c r="K1064">
        <v>1.1000000000000001</v>
      </c>
      <c r="L1064" t="s">
        <v>150</v>
      </c>
      <c r="M1064" s="70">
        <v>0.33908564814814812</v>
      </c>
      <c r="N1064">
        <v>1.7</v>
      </c>
      <c r="O1064" t="s">
        <v>159</v>
      </c>
      <c r="P1064" s="70">
        <v>0.33761574074074074</v>
      </c>
      <c r="Q1064">
        <v>1</v>
      </c>
      <c r="R1064" t="s">
        <v>159</v>
      </c>
      <c r="S1064">
        <v>0.2</v>
      </c>
      <c r="T1064">
        <v>71</v>
      </c>
      <c r="U1064">
        <v>81</v>
      </c>
      <c r="V1064">
        <v>50775</v>
      </c>
      <c r="W1064">
        <v>85</v>
      </c>
      <c r="X1064">
        <v>0.50800000000000001</v>
      </c>
      <c r="Y1064">
        <v>18.23</v>
      </c>
      <c r="Z1064" s="11">
        <f t="shared" si="2768"/>
        <v>13.199999999999998</v>
      </c>
      <c r="AA1064" s="11">
        <f t="shared" si="2769"/>
        <v>0</v>
      </c>
      <c r="AB1064" s="53">
        <f t="shared" si="2770"/>
        <v>0.19693626186010757</v>
      </c>
      <c r="AC1064" s="61" t="s">
        <v>204</v>
      </c>
    </row>
    <row r="1065" spans="1:46">
      <c r="A1065" s="11">
        <v>1065</v>
      </c>
      <c r="B1065" s="69">
        <v>44600</v>
      </c>
      <c r="C1065" s="70">
        <v>0.34722222222222227</v>
      </c>
      <c r="D1065">
        <v>4.5999999999999996</v>
      </c>
      <c r="E1065">
        <v>12.9</v>
      </c>
      <c r="F1065">
        <v>0</v>
      </c>
      <c r="G1065">
        <v>5.4</v>
      </c>
      <c r="H1065">
        <v>2.3E-2</v>
      </c>
      <c r="I1065">
        <v>1.4</v>
      </c>
      <c r="J1065" t="s">
        <v>159</v>
      </c>
      <c r="K1065">
        <v>1.4</v>
      </c>
      <c r="L1065" t="s">
        <v>159</v>
      </c>
      <c r="M1065" s="70">
        <v>0.34719907407407408</v>
      </c>
      <c r="N1065">
        <v>2.5</v>
      </c>
      <c r="O1065" t="s">
        <v>156</v>
      </c>
      <c r="P1065" s="70">
        <v>0.34493055555555552</v>
      </c>
      <c r="Q1065">
        <v>0.8</v>
      </c>
      <c r="R1065" t="s">
        <v>159</v>
      </c>
      <c r="S1065">
        <v>0.5</v>
      </c>
      <c r="T1065">
        <v>69.7</v>
      </c>
      <c r="U1065">
        <v>107</v>
      </c>
      <c r="V1065">
        <v>53921</v>
      </c>
      <c r="W1065">
        <v>90</v>
      </c>
      <c r="X1065">
        <v>0.50800000000000001</v>
      </c>
      <c r="Y1065">
        <v>18.21</v>
      </c>
      <c r="Z1065" s="11">
        <f t="shared" si="2768"/>
        <v>13.799999999999999</v>
      </c>
      <c r="AA1065" s="11">
        <f t="shared" si="2769"/>
        <v>0</v>
      </c>
      <c r="AB1065" s="53">
        <f t="shared" si="2770"/>
        <v>0.19693626186010757</v>
      </c>
      <c r="AC1065" s="61" t="s">
        <v>204</v>
      </c>
    </row>
    <row r="1066" spans="1:46">
      <c r="A1066" s="11">
        <v>1066</v>
      </c>
      <c r="B1066" s="69">
        <v>44600</v>
      </c>
      <c r="C1066" s="70">
        <v>0.35416666666666669</v>
      </c>
      <c r="D1066">
        <v>4.8</v>
      </c>
      <c r="E1066">
        <v>13</v>
      </c>
      <c r="F1066">
        <v>0</v>
      </c>
      <c r="G1066">
        <v>5.5</v>
      </c>
      <c r="H1066">
        <v>3.2000000000000001E-2</v>
      </c>
      <c r="I1066">
        <v>1.8</v>
      </c>
      <c r="J1066" t="s">
        <v>159</v>
      </c>
      <c r="K1066">
        <v>1.8</v>
      </c>
      <c r="L1066" t="s">
        <v>159</v>
      </c>
      <c r="M1066" s="70">
        <v>0.35416666666666669</v>
      </c>
      <c r="N1066">
        <v>3.2</v>
      </c>
      <c r="O1066" t="s">
        <v>159</v>
      </c>
      <c r="P1066" s="70">
        <v>0.35325231481481478</v>
      </c>
      <c r="Q1066">
        <v>1.1000000000000001</v>
      </c>
      <c r="R1066" t="s">
        <v>151</v>
      </c>
      <c r="S1066">
        <v>0.5</v>
      </c>
      <c r="T1066">
        <v>71.8</v>
      </c>
      <c r="U1066">
        <v>150</v>
      </c>
      <c r="V1066">
        <v>73558</v>
      </c>
      <c r="W1066">
        <v>123</v>
      </c>
      <c r="X1066">
        <v>0.50800000000000001</v>
      </c>
      <c r="Y1066">
        <v>18.2</v>
      </c>
      <c r="Z1066" s="11">
        <f t="shared" si="2768"/>
        <v>19.200000000000003</v>
      </c>
      <c r="AA1066" s="11">
        <f t="shared" si="2769"/>
        <v>0</v>
      </c>
      <c r="AB1066" s="53">
        <f t="shared" si="2770"/>
        <v>0.19693626186010757</v>
      </c>
      <c r="AC1066" s="61" t="s">
        <v>204</v>
      </c>
    </row>
    <row r="1067" spans="1:46">
      <c r="A1067" s="11">
        <v>1067</v>
      </c>
      <c r="B1067" s="69">
        <v>44600</v>
      </c>
      <c r="C1067" s="70">
        <v>0.3611111111111111</v>
      </c>
      <c r="D1067">
        <v>5</v>
      </c>
      <c r="E1067">
        <v>13.2</v>
      </c>
      <c r="F1067">
        <v>0</v>
      </c>
      <c r="G1067">
        <v>5.4</v>
      </c>
      <c r="H1067">
        <v>3.9E-2</v>
      </c>
      <c r="I1067">
        <v>2.1</v>
      </c>
      <c r="J1067" t="s">
        <v>159</v>
      </c>
      <c r="K1067">
        <v>2.1</v>
      </c>
      <c r="L1067" t="s">
        <v>159</v>
      </c>
      <c r="M1067" s="70">
        <v>0.3611111111111111</v>
      </c>
      <c r="N1067">
        <v>3.3</v>
      </c>
      <c r="O1067" t="s">
        <v>159</v>
      </c>
      <c r="P1067" s="70">
        <v>0.35819444444444443</v>
      </c>
      <c r="Q1067">
        <v>2.5</v>
      </c>
      <c r="R1067" t="s">
        <v>153</v>
      </c>
      <c r="S1067">
        <v>0.6</v>
      </c>
      <c r="T1067">
        <v>72</v>
      </c>
      <c r="U1067">
        <v>112</v>
      </c>
      <c r="V1067">
        <v>88531</v>
      </c>
      <c r="W1067">
        <v>148</v>
      </c>
      <c r="X1067">
        <v>0.50800000000000001</v>
      </c>
      <c r="Y1067">
        <v>18.22</v>
      </c>
      <c r="Z1067" s="11">
        <f t="shared" si="2768"/>
        <v>23.400000000000002</v>
      </c>
      <c r="AA1067" s="11">
        <f t="shared" si="2769"/>
        <v>0</v>
      </c>
      <c r="AB1067" s="53">
        <f t="shared" si="2770"/>
        <v>0.19693626186010757</v>
      </c>
      <c r="AC1067" s="61" t="s">
        <v>204</v>
      </c>
    </row>
    <row r="1068" spans="1:46">
      <c r="A1068" s="11">
        <v>1068</v>
      </c>
      <c r="B1068" s="69">
        <v>44600</v>
      </c>
      <c r="C1068" s="70">
        <v>0.36805555555555558</v>
      </c>
      <c r="D1068">
        <v>5.0999999999999996</v>
      </c>
      <c r="E1068">
        <v>13.2</v>
      </c>
      <c r="F1068">
        <v>0</v>
      </c>
      <c r="G1068">
        <v>5.4</v>
      </c>
      <c r="H1068">
        <v>3.1E-2</v>
      </c>
      <c r="I1068">
        <v>2.1</v>
      </c>
      <c r="J1068" t="s">
        <v>153</v>
      </c>
      <c r="K1068">
        <v>2.4</v>
      </c>
      <c r="L1068" t="s">
        <v>159</v>
      </c>
      <c r="M1068" s="70">
        <v>0.36403935185185188</v>
      </c>
      <c r="N1068">
        <v>3.1</v>
      </c>
      <c r="O1068" t="s">
        <v>153</v>
      </c>
      <c r="P1068" s="70">
        <v>0.36151620370370369</v>
      </c>
      <c r="Q1068">
        <v>1.6</v>
      </c>
      <c r="R1068" t="s">
        <v>153</v>
      </c>
      <c r="S1068">
        <v>0.3</v>
      </c>
      <c r="T1068">
        <v>73.8</v>
      </c>
      <c r="U1068">
        <v>148</v>
      </c>
      <c r="V1068">
        <v>72886</v>
      </c>
      <c r="W1068">
        <v>121</v>
      </c>
      <c r="X1068">
        <v>0.50800000000000001</v>
      </c>
      <c r="Y1068">
        <v>18.23</v>
      </c>
      <c r="Z1068" s="11">
        <f t="shared" si="2768"/>
        <v>18.600000000000001</v>
      </c>
      <c r="AA1068" s="11">
        <f t="shared" si="2769"/>
        <v>0</v>
      </c>
      <c r="AB1068" s="53">
        <f t="shared" si="2770"/>
        <v>0.19693626186010757</v>
      </c>
      <c r="AC1068" s="61" t="s">
        <v>204</v>
      </c>
    </row>
    <row r="1069" spans="1:46">
      <c r="A1069" s="11">
        <v>1069</v>
      </c>
      <c r="B1069" s="69">
        <v>44600</v>
      </c>
      <c r="C1069" s="70">
        <v>0.375</v>
      </c>
      <c r="D1069">
        <v>5.2</v>
      </c>
      <c r="E1069">
        <v>13.3</v>
      </c>
      <c r="F1069">
        <v>0</v>
      </c>
      <c r="G1069">
        <v>5.5</v>
      </c>
      <c r="H1069">
        <v>4.4999999999999998E-2</v>
      </c>
      <c r="I1069">
        <v>2.1</v>
      </c>
      <c r="J1069" t="s">
        <v>153</v>
      </c>
      <c r="K1069">
        <v>2.1</v>
      </c>
      <c r="L1069" t="s">
        <v>153</v>
      </c>
      <c r="M1069" s="70">
        <v>0.37449074074074074</v>
      </c>
      <c r="N1069">
        <v>3.1</v>
      </c>
      <c r="O1069" t="s">
        <v>153</v>
      </c>
      <c r="P1069" s="70">
        <v>0.36979166666666669</v>
      </c>
      <c r="Q1069">
        <v>0.9</v>
      </c>
      <c r="R1069" t="s">
        <v>159</v>
      </c>
      <c r="S1069">
        <v>0.4</v>
      </c>
      <c r="T1069">
        <v>74.599999999999994</v>
      </c>
      <c r="U1069">
        <v>174</v>
      </c>
      <c r="V1069">
        <v>102564</v>
      </c>
      <c r="W1069">
        <v>171</v>
      </c>
      <c r="X1069">
        <v>0.50800000000000001</v>
      </c>
      <c r="Y1069">
        <v>18.21</v>
      </c>
      <c r="Z1069" s="11">
        <f t="shared" si="2768"/>
        <v>27.000000000000004</v>
      </c>
      <c r="AA1069" s="11">
        <f t="shared" si="2769"/>
        <v>0</v>
      </c>
      <c r="AB1069" s="53">
        <f t="shared" si="2770"/>
        <v>0.19693626186010757</v>
      </c>
      <c r="AC1069" s="61" t="s">
        <v>204</v>
      </c>
      <c r="AE1069" s="11">
        <f t="shared" ref="AE1069" si="2867">SUM(F1069:F1074)</f>
        <v>0</v>
      </c>
      <c r="AF1069" s="11">
        <f t="shared" ref="AF1069" si="2868">AVERAGE(AB1069:AB1074)</f>
        <v>0.19677442363803765</v>
      </c>
      <c r="AG1069" s="11">
        <f t="shared" ref="AG1069" si="2869">AVERAGE(G1069:G1074)</f>
        <v>6.583333333333333</v>
      </c>
      <c r="AH1069" s="11" t="e">
        <f t="shared" ref="AH1069" si="2870">AVERAGE(AC1069:AC1074)</f>
        <v>#DIV/0!</v>
      </c>
      <c r="AI1069" s="11">
        <f t="shared" ref="AI1069" si="2871">AVERAGE(T1069:T1074)</f>
        <v>71.716666666666669</v>
      </c>
      <c r="AJ1069" s="11">
        <f t="shared" ref="AJ1069" si="2872">SUMIF(H1069:H1074,"&gt;0",H1069:H1074)</f>
        <v>0.71199999999999997</v>
      </c>
      <c r="AK1069" s="17">
        <f t="shared" ref="AK1069" si="2873">SUM(AA1069:AA1074)/60</f>
        <v>0.16666666666666666</v>
      </c>
      <c r="AL1069" s="17">
        <f t="shared" ref="AL1069" si="2874">SUM(V1069:V1074)</f>
        <v>1491190</v>
      </c>
      <c r="AM1069" s="17">
        <f t="shared" ref="AM1069" si="2875">AVERAGE(W1069:W1074)</f>
        <v>414.16666666666669</v>
      </c>
      <c r="AN1069" s="11">
        <f t="shared" ref="AN1069" si="2876">AVERAGE(I1069:I1074)</f>
        <v>2.0833333333333335</v>
      </c>
      <c r="AO1069" s="11">
        <f t="shared" ref="AO1069" si="2877">MAX(K1069:K1074)</f>
        <v>2.2999999999999998</v>
      </c>
      <c r="AP1069" s="13" t="str">
        <f t="shared" ref="AP1069" ca="1" si="2878">INDIRECT(ADDRESS(MATCH(AO1069,K1069:K1074,0)+A1069-1,12))</f>
        <v>SSW</v>
      </c>
      <c r="AQ1069" s="13">
        <f t="shared" ref="AQ1069" ca="1" si="2879">INDIRECT(ADDRESS(MATCH(AO1069,K1069:K1074,0)+A1069-1,13))</f>
        <v>0.39989583333333334</v>
      </c>
      <c r="AR1069" s="11">
        <f t="shared" ref="AR1069" si="2880">MAX(N1069:N1074)</f>
        <v>3.7</v>
      </c>
      <c r="AS1069" s="13" t="str">
        <f t="shared" ref="AS1069" ca="1" si="2881">INDIRECT(ADDRESS(MATCH(AR1069,N1069:N1074,0)+A1069-1,15))</f>
        <v>WSW</v>
      </c>
      <c r="AT1069" s="13">
        <f t="shared" ref="AT1069" ca="1" si="2882">INDIRECT(ADDRESS(MATCH(AR1069,N1069:N1074,0)+A1069-1,16))</f>
        <v>0.40688657407407408</v>
      </c>
    </row>
    <row r="1070" spans="1:46">
      <c r="A1070" s="11">
        <v>1070</v>
      </c>
      <c r="B1070" s="69">
        <v>44600</v>
      </c>
      <c r="C1070" s="70">
        <v>0.38194444444444442</v>
      </c>
      <c r="D1070">
        <v>5.4</v>
      </c>
      <c r="E1070">
        <v>13.6</v>
      </c>
      <c r="F1070">
        <v>0</v>
      </c>
      <c r="G1070">
        <v>5.8</v>
      </c>
      <c r="H1070">
        <v>5.8000000000000003E-2</v>
      </c>
      <c r="I1070">
        <v>1.9</v>
      </c>
      <c r="J1070" t="s">
        <v>156</v>
      </c>
      <c r="K1070">
        <v>2.1</v>
      </c>
      <c r="L1070" t="s">
        <v>153</v>
      </c>
      <c r="M1070" s="70">
        <v>0.37618055555555557</v>
      </c>
      <c r="N1070">
        <v>3</v>
      </c>
      <c r="O1070" t="s">
        <v>160</v>
      </c>
      <c r="P1070" s="70">
        <v>0.38089120370370372</v>
      </c>
      <c r="Q1070">
        <v>1.6</v>
      </c>
      <c r="R1070" t="s">
        <v>160</v>
      </c>
      <c r="S1070">
        <v>0.4</v>
      </c>
      <c r="T1070">
        <v>74.3</v>
      </c>
      <c r="U1070">
        <v>266</v>
      </c>
      <c r="V1070">
        <v>130246</v>
      </c>
      <c r="W1070">
        <v>217</v>
      </c>
      <c r="X1070">
        <v>0.50700000000000001</v>
      </c>
      <c r="Y1070">
        <v>18.23</v>
      </c>
      <c r="Z1070" s="11">
        <f t="shared" si="2768"/>
        <v>34.799999999999997</v>
      </c>
      <c r="AA1070" s="11">
        <f t="shared" si="2769"/>
        <v>0</v>
      </c>
      <c r="AB1070" s="53">
        <f t="shared" si="2770"/>
        <v>0.19645074719389782</v>
      </c>
      <c r="AC1070" s="61" t="s">
        <v>204</v>
      </c>
    </row>
    <row r="1071" spans="1:46">
      <c r="A1071" s="11">
        <v>1071</v>
      </c>
      <c r="B1071" s="69">
        <v>44600</v>
      </c>
      <c r="C1071" s="70">
        <v>0.3888888888888889</v>
      </c>
      <c r="D1071">
        <v>5.6</v>
      </c>
      <c r="E1071">
        <v>14.2</v>
      </c>
      <c r="F1071">
        <v>0</v>
      </c>
      <c r="G1071">
        <v>6.2</v>
      </c>
      <c r="H1071">
        <v>9.2999999999999999E-2</v>
      </c>
      <c r="I1071">
        <v>1.9</v>
      </c>
      <c r="J1071" t="s">
        <v>156</v>
      </c>
      <c r="K1071">
        <v>2</v>
      </c>
      <c r="L1071" t="s">
        <v>156</v>
      </c>
      <c r="M1071" s="70">
        <v>0.38428240740740738</v>
      </c>
      <c r="N1071">
        <v>3</v>
      </c>
      <c r="O1071" t="s">
        <v>159</v>
      </c>
      <c r="P1071" s="70">
        <v>0.38656249999999998</v>
      </c>
      <c r="Q1071">
        <v>2.4</v>
      </c>
      <c r="R1071" t="s">
        <v>153</v>
      </c>
      <c r="S1071">
        <v>0.4</v>
      </c>
      <c r="T1071">
        <v>74.3</v>
      </c>
      <c r="U1071">
        <v>409</v>
      </c>
      <c r="V1071">
        <v>199736</v>
      </c>
      <c r="W1071">
        <v>333</v>
      </c>
      <c r="X1071">
        <v>0.50800000000000001</v>
      </c>
      <c r="Y1071">
        <v>18.27</v>
      </c>
      <c r="Z1071" s="11">
        <f t="shared" si="2768"/>
        <v>55.800000000000004</v>
      </c>
      <c r="AA1071" s="11">
        <f t="shared" si="2769"/>
        <v>0</v>
      </c>
      <c r="AB1071" s="53">
        <f t="shared" si="2770"/>
        <v>0.19693626186010757</v>
      </c>
      <c r="AC1071" s="61" t="s">
        <v>204</v>
      </c>
    </row>
    <row r="1072" spans="1:46">
      <c r="A1072" s="11">
        <v>1072</v>
      </c>
      <c r="B1072" s="69">
        <v>44600</v>
      </c>
      <c r="C1072" s="70">
        <v>0.39583333333333331</v>
      </c>
      <c r="D1072">
        <v>5.9</v>
      </c>
      <c r="E1072">
        <v>14.8</v>
      </c>
      <c r="F1072">
        <v>0</v>
      </c>
      <c r="G1072">
        <v>6.7</v>
      </c>
      <c r="H1072">
        <v>0.13</v>
      </c>
      <c r="I1072">
        <v>2.2000000000000002</v>
      </c>
      <c r="J1072" t="s">
        <v>156</v>
      </c>
      <c r="K1072">
        <v>2.2000000000000002</v>
      </c>
      <c r="L1072" t="s">
        <v>156</v>
      </c>
      <c r="M1072" s="70">
        <v>0.39576388888888886</v>
      </c>
      <c r="N1072">
        <v>3.2</v>
      </c>
      <c r="O1072" t="s">
        <v>153</v>
      </c>
      <c r="P1072" s="70">
        <v>0.39075231481481482</v>
      </c>
      <c r="Q1072">
        <v>1.8</v>
      </c>
      <c r="R1072" t="s">
        <v>156</v>
      </c>
      <c r="S1072">
        <v>0.4</v>
      </c>
      <c r="T1072">
        <v>72.3</v>
      </c>
      <c r="U1072">
        <v>631</v>
      </c>
      <c r="V1072">
        <v>271464</v>
      </c>
      <c r="W1072">
        <v>452</v>
      </c>
      <c r="X1072">
        <v>0.50800000000000001</v>
      </c>
      <c r="Y1072">
        <v>18.23</v>
      </c>
      <c r="Z1072" s="11">
        <f t="shared" si="2768"/>
        <v>78</v>
      </c>
      <c r="AA1072" s="11">
        <f t="shared" si="2769"/>
        <v>0</v>
      </c>
      <c r="AB1072" s="53">
        <f t="shared" si="2770"/>
        <v>0.19693626186010757</v>
      </c>
      <c r="AC1072" s="61" t="s">
        <v>204</v>
      </c>
    </row>
    <row r="1073" spans="1:46">
      <c r="A1073" s="11">
        <v>1073</v>
      </c>
      <c r="B1073" s="69">
        <v>44600</v>
      </c>
      <c r="C1073" s="70">
        <v>0.40277777777777773</v>
      </c>
      <c r="D1073">
        <v>6.2</v>
      </c>
      <c r="E1073">
        <v>14.7</v>
      </c>
      <c r="F1073">
        <v>0</v>
      </c>
      <c r="G1073">
        <v>7.1</v>
      </c>
      <c r="H1073">
        <v>0.14199999999999999</v>
      </c>
      <c r="I1073">
        <v>2.1</v>
      </c>
      <c r="J1073" t="s">
        <v>156</v>
      </c>
      <c r="K1073">
        <v>2.2999999999999998</v>
      </c>
      <c r="L1073" t="s">
        <v>156</v>
      </c>
      <c r="M1073" s="70">
        <v>0.39989583333333334</v>
      </c>
      <c r="N1073">
        <v>3.4</v>
      </c>
      <c r="O1073" t="s">
        <v>156</v>
      </c>
      <c r="P1073" s="70">
        <v>0.39980324074074075</v>
      </c>
      <c r="Q1073">
        <v>1.3</v>
      </c>
      <c r="R1073" t="s">
        <v>160</v>
      </c>
      <c r="S1073">
        <v>0.5</v>
      </c>
      <c r="T1073">
        <v>68.8</v>
      </c>
      <c r="U1073">
        <v>722</v>
      </c>
      <c r="V1073">
        <v>296969</v>
      </c>
      <c r="W1073">
        <v>495</v>
      </c>
      <c r="X1073">
        <v>0.50800000000000001</v>
      </c>
      <c r="Y1073">
        <v>18.2</v>
      </c>
      <c r="Z1073" s="11">
        <f t="shared" si="2768"/>
        <v>85.2</v>
      </c>
      <c r="AA1073" s="11">
        <f t="shared" si="2769"/>
        <v>0</v>
      </c>
      <c r="AB1073" s="53">
        <f t="shared" si="2770"/>
        <v>0.19693626186010757</v>
      </c>
      <c r="AC1073" s="61" t="s">
        <v>204</v>
      </c>
    </row>
    <row r="1074" spans="1:46">
      <c r="A1074" s="11">
        <v>1074</v>
      </c>
      <c r="B1074" s="69">
        <v>44600</v>
      </c>
      <c r="C1074" s="70">
        <v>0.40972222222222227</v>
      </c>
      <c r="D1074">
        <v>6.7</v>
      </c>
      <c r="E1074">
        <v>14.7</v>
      </c>
      <c r="F1074">
        <v>0</v>
      </c>
      <c r="G1074">
        <v>8.1999999999999993</v>
      </c>
      <c r="H1074">
        <v>0.24399999999999999</v>
      </c>
      <c r="I1074">
        <v>2.2999999999999998</v>
      </c>
      <c r="J1074" t="s">
        <v>161</v>
      </c>
      <c r="K1074">
        <v>2.2999999999999998</v>
      </c>
      <c r="L1074" t="s">
        <v>161</v>
      </c>
      <c r="M1074" s="70">
        <v>0.40972222222222227</v>
      </c>
      <c r="N1074">
        <v>3.7</v>
      </c>
      <c r="O1074" t="s">
        <v>161</v>
      </c>
      <c r="P1074" s="70">
        <v>0.40688657407407408</v>
      </c>
      <c r="Q1074">
        <v>2.6</v>
      </c>
      <c r="R1074" t="s">
        <v>160</v>
      </c>
      <c r="S1074">
        <v>0.6</v>
      </c>
      <c r="T1074">
        <v>66</v>
      </c>
      <c r="U1074">
        <v>619</v>
      </c>
      <c r="V1074">
        <v>490211</v>
      </c>
      <c r="W1074">
        <v>817</v>
      </c>
      <c r="X1074">
        <v>0.50700000000000001</v>
      </c>
      <c r="Y1074">
        <v>18.22</v>
      </c>
      <c r="Z1074" s="11">
        <f t="shared" si="2768"/>
        <v>146.39999999999998</v>
      </c>
      <c r="AA1074" s="11">
        <f t="shared" si="2769"/>
        <v>10</v>
      </c>
      <c r="AB1074" s="53">
        <f t="shared" si="2770"/>
        <v>0.19645074719389782</v>
      </c>
      <c r="AC1074" s="61" t="s">
        <v>204</v>
      </c>
    </row>
    <row r="1075" spans="1:46">
      <c r="A1075" s="11">
        <v>1075</v>
      </c>
      <c r="B1075" s="69">
        <v>44600</v>
      </c>
      <c r="C1075" s="70">
        <v>0.41666666666666669</v>
      </c>
      <c r="D1075">
        <v>7.4</v>
      </c>
      <c r="E1075">
        <v>14.7</v>
      </c>
      <c r="F1075">
        <v>0</v>
      </c>
      <c r="G1075">
        <v>8.6999999999999993</v>
      </c>
      <c r="H1075">
        <v>0.20399999999999999</v>
      </c>
      <c r="I1075">
        <v>2.2999999999999998</v>
      </c>
      <c r="J1075" t="s">
        <v>160</v>
      </c>
      <c r="K1075">
        <v>2.5</v>
      </c>
      <c r="L1075" t="s">
        <v>160</v>
      </c>
      <c r="M1075" s="70">
        <v>0.41358796296296302</v>
      </c>
      <c r="N1075">
        <v>3.7</v>
      </c>
      <c r="O1075" t="s">
        <v>161</v>
      </c>
      <c r="P1075" s="70">
        <v>0.41437499999999999</v>
      </c>
      <c r="Q1075">
        <v>2.6</v>
      </c>
      <c r="R1075" t="s">
        <v>156</v>
      </c>
      <c r="S1075">
        <v>0.6</v>
      </c>
      <c r="T1075">
        <v>62.5</v>
      </c>
      <c r="U1075">
        <v>814</v>
      </c>
      <c r="V1075">
        <v>423035</v>
      </c>
      <c r="W1075">
        <v>705</v>
      </c>
      <c r="X1075">
        <v>0.50700000000000001</v>
      </c>
      <c r="Y1075">
        <v>18.190000000000001</v>
      </c>
      <c r="Z1075" s="11">
        <f t="shared" si="2768"/>
        <v>122.39999999999999</v>
      </c>
      <c r="AA1075" s="11">
        <f t="shared" si="2769"/>
        <v>10</v>
      </c>
      <c r="AB1075" s="53">
        <f t="shared" si="2770"/>
        <v>0.19645074719389782</v>
      </c>
      <c r="AC1075" s="61" t="s">
        <v>204</v>
      </c>
      <c r="AE1075" s="11">
        <f t="shared" ref="AE1075" si="2883">SUM(F1075:F1080)</f>
        <v>0</v>
      </c>
      <c r="AF1075" s="11">
        <f t="shared" ref="AF1075" si="2884">AVERAGE(AB1075:AB1080)</f>
        <v>0.19645074719389785</v>
      </c>
      <c r="AG1075" s="11">
        <f t="shared" ref="AG1075" si="2885">AVERAGE(G1075:G1080)</f>
        <v>8.6666666666666661</v>
      </c>
      <c r="AH1075" s="11" t="e">
        <f t="shared" ref="AH1075" si="2886">AVERAGE(AC1075:AC1080)</f>
        <v>#DIV/0!</v>
      </c>
      <c r="AI1075" s="11">
        <f t="shared" ref="AI1075" si="2887">AVERAGE(T1075:T1080)</f>
        <v>58.349999999999994</v>
      </c>
      <c r="AJ1075" s="11">
        <f t="shared" ref="AJ1075" si="2888">SUMIF(H1075:H1080,"&gt;0",H1075:H1080)</f>
        <v>0.91100000000000003</v>
      </c>
      <c r="AK1075" s="17">
        <f t="shared" ref="AK1075" si="2889">SUM(AA1075:AA1080)/60</f>
        <v>0.16666666666666666</v>
      </c>
      <c r="AL1075" s="17">
        <f t="shared" ref="AL1075" si="2890">SUM(V1075:V1080)</f>
        <v>1953679</v>
      </c>
      <c r="AM1075" s="17">
        <f t="shared" ref="AM1075" si="2891">AVERAGE(W1075:W1080)</f>
        <v>542.66666666666663</v>
      </c>
      <c r="AN1075" s="11">
        <f t="shared" ref="AN1075" si="2892">AVERAGE(I1075:I1080)</f>
        <v>2.4166666666666665</v>
      </c>
      <c r="AO1075" s="11">
        <f t="shared" ref="AO1075" si="2893">MAX(K1075:K1080)</f>
        <v>3.4</v>
      </c>
      <c r="AP1075" s="13" t="str">
        <f t="shared" ref="AP1075" ca="1" si="2894">INDIRECT(ADDRESS(MATCH(AO1075,K1075:K1080,0)+A1075-1,12))</f>
        <v>SSW</v>
      </c>
      <c r="AQ1075" s="13">
        <f t="shared" ref="AQ1075" ca="1" si="2895">INDIRECT(ADDRESS(MATCH(AO1075,K1075:K1080,0)+A1075-1,13))</f>
        <v>0.4254398148148148</v>
      </c>
      <c r="AR1075" s="11">
        <f t="shared" ref="AR1075" si="2896">MAX(N1075:N1080)</f>
        <v>4.9000000000000004</v>
      </c>
      <c r="AS1075" s="13" t="str">
        <f t="shared" ref="AS1075" ca="1" si="2897">INDIRECT(ADDRESS(MATCH(AR1075,N1075:N1080,0)+A1075-1,15))</f>
        <v>SSW</v>
      </c>
      <c r="AT1075" s="13">
        <f t="shared" ref="AT1075" ca="1" si="2898">INDIRECT(ADDRESS(MATCH(AR1075,N1075:N1080,0)+A1075-1,16))</f>
        <v>0.42226851851851849</v>
      </c>
    </row>
    <row r="1076" spans="1:46">
      <c r="A1076" s="11">
        <v>1076</v>
      </c>
      <c r="B1076" s="69">
        <v>44600</v>
      </c>
      <c r="C1076" s="70">
        <v>0.4236111111111111</v>
      </c>
      <c r="D1076">
        <v>8</v>
      </c>
      <c r="E1076">
        <v>14.7</v>
      </c>
      <c r="F1076">
        <v>0</v>
      </c>
      <c r="G1076">
        <v>8.5</v>
      </c>
      <c r="H1076">
        <v>0.14699999999999999</v>
      </c>
      <c r="I1076">
        <v>3.3</v>
      </c>
      <c r="J1076" t="s">
        <v>156</v>
      </c>
      <c r="K1076">
        <v>3.3</v>
      </c>
      <c r="L1076" t="s">
        <v>156</v>
      </c>
      <c r="M1076" s="70">
        <v>0.4236111111111111</v>
      </c>
      <c r="N1076">
        <v>4.9000000000000004</v>
      </c>
      <c r="O1076" t="s">
        <v>156</v>
      </c>
      <c r="P1076" s="70">
        <v>0.42226851851851849</v>
      </c>
      <c r="Q1076">
        <v>4.2</v>
      </c>
      <c r="R1076" t="s">
        <v>156</v>
      </c>
      <c r="S1076">
        <v>0.7</v>
      </c>
      <c r="T1076">
        <v>58.3</v>
      </c>
      <c r="U1076">
        <v>509</v>
      </c>
      <c r="V1076">
        <v>315108</v>
      </c>
      <c r="W1076">
        <v>525</v>
      </c>
      <c r="X1076">
        <v>0.50700000000000001</v>
      </c>
      <c r="Y1076">
        <v>18.18</v>
      </c>
      <c r="Z1076" s="11">
        <f t="shared" si="2768"/>
        <v>88.2</v>
      </c>
      <c r="AA1076" s="11">
        <f t="shared" si="2769"/>
        <v>0</v>
      </c>
      <c r="AB1076" s="53">
        <f t="shared" si="2770"/>
        <v>0.19645074719389782</v>
      </c>
      <c r="AC1076" s="61" t="s">
        <v>204</v>
      </c>
    </row>
    <row r="1077" spans="1:46">
      <c r="A1077" s="11">
        <v>1077</v>
      </c>
      <c r="B1077" s="69">
        <v>44600</v>
      </c>
      <c r="C1077" s="70">
        <v>0.43055555555555558</v>
      </c>
      <c r="D1077">
        <v>8.5</v>
      </c>
      <c r="E1077">
        <v>14.6</v>
      </c>
      <c r="F1077">
        <v>0</v>
      </c>
      <c r="G1077">
        <v>8.5</v>
      </c>
      <c r="H1077">
        <v>0.13900000000000001</v>
      </c>
      <c r="I1077">
        <v>2.8</v>
      </c>
      <c r="J1077" t="s">
        <v>156</v>
      </c>
      <c r="K1077">
        <v>3.4</v>
      </c>
      <c r="L1077" t="s">
        <v>156</v>
      </c>
      <c r="M1077" s="70">
        <v>0.4254398148148148</v>
      </c>
      <c r="N1077">
        <v>4.5999999999999996</v>
      </c>
      <c r="O1077" t="s">
        <v>156</v>
      </c>
      <c r="P1077" s="70">
        <v>0.42418981481481483</v>
      </c>
      <c r="Q1077">
        <v>2.4</v>
      </c>
      <c r="R1077" t="s">
        <v>156</v>
      </c>
      <c r="S1077">
        <v>0.6</v>
      </c>
      <c r="T1077">
        <v>57.4</v>
      </c>
      <c r="U1077">
        <v>499</v>
      </c>
      <c r="V1077">
        <v>299263</v>
      </c>
      <c r="W1077">
        <v>499</v>
      </c>
      <c r="X1077">
        <v>0.50700000000000001</v>
      </c>
      <c r="Y1077">
        <v>18.170000000000002</v>
      </c>
      <c r="Z1077" s="11">
        <f t="shared" si="2768"/>
        <v>83.40000000000002</v>
      </c>
      <c r="AA1077" s="11">
        <f t="shared" si="2769"/>
        <v>0</v>
      </c>
      <c r="AB1077" s="53">
        <f t="shared" si="2770"/>
        <v>0.19645074719389782</v>
      </c>
      <c r="AC1077" s="61" t="s">
        <v>204</v>
      </c>
    </row>
    <row r="1078" spans="1:46">
      <c r="A1078" s="11">
        <v>1078</v>
      </c>
      <c r="B1078" s="69">
        <v>44600</v>
      </c>
      <c r="C1078" s="70">
        <v>0.4375</v>
      </c>
      <c r="D1078">
        <v>8.9</v>
      </c>
      <c r="E1078">
        <v>14.6</v>
      </c>
      <c r="F1078">
        <v>0</v>
      </c>
      <c r="G1078">
        <v>8.6999999999999993</v>
      </c>
      <c r="H1078">
        <v>0.14399999999999999</v>
      </c>
      <c r="I1078">
        <v>1.9</v>
      </c>
      <c r="J1078" t="s">
        <v>160</v>
      </c>
      <c r="K1078">
        <v>2.8</v>
      </c>
      <c r="L1078" t="s">
        <v>156</v>
      </c>
      <c r="M1078" s="70">
        <v>0.43056712962962962</v>
      </c>
      <c r="N1078">
        <v>3.4</v>
      </c>
      <c r="O1078" t="s">
        <v>160</v>
      </c>
      <c r="P1078" s="70">
        <v>0.4307407407407407</v>
      </c>
      <c r="Q1078">
        <v>1.7</v>
      </c>
      <c r="R1078" t="s">
        <v>161</v>
      </c>
      <c r="S1078">
        <v>0.5</v>
      </c>
      <c r="T1078">
        <v>57.3</v>
      </c>
      <c r="U1078">
        <v>512</v>
      </c>
      <c r="V1078">
        <v>307027</v>
      </c>
      <c r="W1078">
        <v>512</v>
      </c>
      <c r="X1078">
        <v>0.50700000000000001</v>
      </c>
      <c r="Y1078">
        <v>18.170000000000002</v>
      </c>
      <c r="Z1078" s="11">
        <f t="shared" si="2768"/>
        <v>86.4</v>
      </c>
      <c r="AA1078" s="11">
        <f t="shared" si="2769"/>
        <v>0</v>
      </c>
      <c r="AB1078" s="53">
        <f t="shared" si="2770"/>
        <v>0.19645074719389782</v>
      </c>
      <c r="AC1078" s="61" t="s">
        <v>204</v>
      </c>
    </row>
    <row r="1079" spans="1:46">
      <c r="A1079" s="11">
        <v>1079</v>
      </c>
      <c r="B1079" s="69">
        <v>44600</v>
      </c>
      <c r="C1079" s="70">
        <v>0.44444444444444442</v>
      </c>
      <c r="D1079">
        <v>9.1999999999999993</v>
      </c>
      <c r="E1079">
        <v>14.6</v>
      </c>
      <c r="F1079">
        <v>0</v>
      </c>
      <c r="G1079">
        <v>8.9</v>
      </c>
      <c r="H1079">
        <v>0.14000000000000001</v>
      </c>
      <c r="I1079">
        <v>1.7</v>
      </c>
      <c r="J1079" t="s">
        <v>161</v>
      </c>
      <c r="K1079">
        <v>1.9</v>
      </c>
      <c r="L1079" t="s">
        <v>160</v>
      </c>
      <c r="M1079" s="70">
        <v>0.43751157407407404</v>
      </c>
      <c r="N1079">
        <v>3</v>
      </c>
      <c r="O1079" t="s">
        <v>161</v>
      </c>
      <c r="P1079" s="70">
        <v>0.4443171296296296</v>
      </c>
      <c r="Q1079">
        <v>2.7</v>
      </c>
      <c r="R1079" t="s">
        <v>161</v>
      </c>
      <c r="S1079">
        <v>0.7</v>
      </c>
      <c r="T1079">
        <v>57.4</v>
      </c>
      <c r="U1079">
        <v>499</v>
      </c>
      <c r="V1079">
        <v>303857</v>
      </c>
      <c r="W1079">
        <v>506</v>
      </c>
      <c r="X1079">
        <v>0.50700000000000001</v>
      </c>
      <c r="Y1079">
        <v>18.16</v>
      </c>
      <c r="Z1079" s="11">
        <f t="shared" si="2768"/>
        <v>84.000000000000014</v>
      </c>
      <c r="AA1079" s="11">
        <f t="shared" si="2769"/>
        <v>0</v>
      </c>
      <c r="AB1079" s="53">
        <f t="shared" si="2770"/>
        <v>0.19645074719389782</v>
      </c>
      <c r="AC1079" s="61" t="s">
        <v>204</v>
      </c>
    </row>
    <row r="1080" spans="1:46">
      <c r="A1080" s="11">
        <v>1080</v>
      </c>
      <c r="B1080" s="69">
        <v>44600</v>
      </c>
      <c r="C1080" s="70">
        <v>0.4513888888888889</v>
      </c>
      <c r="D1080">
        <v>9.4</v>
      </c>
      <c r="E1080">
        <v>14.6</v>
      </c>
      <c r="F1080">
        <v>0</v>
      </c>
      <c r="G1080">
        <v>8.6999999999999993</v>
      </c>
      <c r="H1080">
        <v>0.13700000000000001</v>
      </c>
      <c r="I1080">
        <v>2.5</v>
      </c>
      <c r="J1080" t="s">
        <v>161</v>
      </c>
      <c r="K1080">
        <v>2.5</v>
      </c>
      <c r="L1080" t="s">
        <v>161</v>
      </c>
      <c r="M1080" s="70">
        <v>0.45074074074074072</v>
      </c>
      <c r="N1080">
        <v>3.6</v>
      </c>
      <c r="O1080" t="s">
        <v>160</v>
      </c>
      <c r="P1080" s="70">
        <v>0.44451388888888888</v>
      </c>
      <c r="Q1080">
        <v>2</v>
      </c>
      <c r="R1080" t="s">
        <v>161</v>
      </c>
      <c r="S1080">
        <v>0.5</v>
      </c>
      <c r="T1080">
        <v>57.2</v>
      </c>
      <c r="U1080">
        <v>505</v>
      </c>
      <c r="V1080">
        <v>305389</v>
      </c>
      <c r="W1080">
        <v>509</v>
      </c>
      <c r="X1080">
        <v>0.50700000000000001</v>
      </c>
      <c r="Y1080">
        <v>18.170000000000002</v>
      </c>
      <c r="Z1080" s="11">
        <f t="shared" si="2768"/>
        <v>82.199999999999989</v>
      </c>
      <c r="AA1080" s="11">
        <f t="shared" si="2769"/>
        <v>0</v>
      </c>
      <c r="AB1080" s="53">
        <f t="shared" si="2770"/>
        <v>0.19645074719389782</v>
      </c>
      <c r="AC1080" s="61" t="s">
        <v>204</v>
      </c>
    </row>
    <row r="1081" spans="1:46">
      <c r="A1081" s="11">
        <v>1081</v>
      </c>
      <c r="B1081" s="69">
        <v>44600</v>
      </c>
      <c r="C1081" s="70">
        <v>0.45833333333333331</v>
      </c>
      <c r="D1081">
        <v>9.4</v>
      </c>
      <c r="E1081">
        <v>14.6</v>
      </c>
      <c r="F1081">
        <v>0</v>
      </c>
      <c r="G1081">
        <v>8.4</v>
      </c>
      <c r="H1081">
        <v>0.12</v>
      </c>
      <c r="I1081">
        <v>2.2999999999999998</v>
      </c>
      <c r="J1081" t="s">
        <v>161</v>
      </c>
      <c r="K1081">
        <v>2.6</v>
      </c>
      <c r="L1081" t="s">
        <v>161</v>
      </c>
      <c r="M1081" s="70">
        <v>0.45481481481481478</v>
      </c>
      <c r="N1081">
        <v>3.4</v>
      </c>
      <c r="O1081" t="s">
        <v>154</v>
      </c>
      <c r="P1081" s="70">
        <v>0.45149305555555558</v>
      </c>
      <c r="Q1081">
        <v>2.4</v>
      </c>
      <c r="R1081" t="s">
        <v>160</v>
      </c>
      <c r="S1081">
        <v>0.5</v>
      </c>
      <c r="T1081">
        <v>58.2</v>
      </c>
      <c r="U1081">
        <v>413</v>
      </c>
      <c r="V1081">
        <v>270676</v>
      </c>
      <c r="W1081">
        <v>451</v>
      </c>
      <c r="X1081">
        <v>0.50700000000000001</v>
      </c>
      <c r="Y1081">
        <v>18.14</v>
      </c>
      <c r="Z1081" s="11">
        <f t="shared" si="2768"/>
        <v>72</v>
      </c>
      <c r="AA1081" s="11">
        <f t="shared" si="2769"/>
        <v>0</v>
      </c>
      <c r="AB1081" s="53">
        <f t="shared" si="2770"/>
        <v>0.19645074719389782</v>
      </c>
      <c r="AC1081" s="61" t="s">
        <v>204</v>
      </c>
      <c r="AE1081" s="11">
        <f t="shared" ref="AE1081" si="2899">SUM(F1081:F1086)</f>
        <v>0</v>
      </c>
      <c r="AF1081" s="11">
        <f t="shared" ref="AF1081" si="2900">AVERAGE(AB1081:AB1086)</f>
        <v>0.19645074719389785</v>
      </c>
      <c r="AG1081" s="11">
        <f t="shared" ref="AG1081" si="2901">AVERAGE(G1081:G1086)</f>
        <v>8.1166666666666654</v>
      </c>
      <c r="AH1081" s="11" t="e">
        <f t="shared" ref="AH1081" si="2902">AVERAGE(AC1081:AC1086)</f>
        <v>#DIV/0!</v>
      </c>
      <c r="AI1081" s="11">
        <f t="shared" ref="AI1081" si="2903">AVERAGE(T1081:T1086)</f>
        <v>59.18333333333333</v>
      </c>
      <c r="AJ1081" s="11">
        <f t="shared" ref="AJ1081" si="2904">SUMIF(H1081:H1086,"&gt;0",H1081:H1086)</f>
        <v>0.58099999999999996</v>
      </c>
      <c r="AK1081" s="17">
        <f t="shared" ref="AK1081" si="2905">SUM(AA1081:AA1086)/60</f>
        <v>0</v>
      </c>
      <c r="AL1081" s="17">
        <f t="shared" ref="AL1081" si="2906">SUM(V1081:V1086)</f>
        <v>1365826</v>
      </c>
      <c r="AM1081" s="17">
        <f t="shared" ref="AM1081" si="2907">AVERAGE(W1081:W1086)</f>
        <v>379.33333333333331</v>
      </c>
      <c r="AN1081" s="11">
        <f t="shared" ref="AN1081" si="2908">AVERAGE(I1081:I1086)</f>
        <v>2.3000000000000003</v>
      </c>
      <c r="AO1081" s="11">
        <f t="shared" ref="AO1081" si="2909">MAX(K1081:K1086)</f>
        <v>2.7</v>
      </c>
      <c r="AP1081" s="13" t="str">
        <f t="shared" ref="AP1081" ca="1" si="2910">INDIRECT(ADDRESS(MATCH(AO1081,K1081:K1086,0)+A1081-1,12))</f>
        <v>W</v>
      </c>
      <c r="AQ1081" s="13">
        <f t="shared" ref="AQ1081" ca="1" si="2911">INDIRECT(ADDRESS(MATCH(AO1081,K1081:K1086,0)+A1081-1,13))</f>
        <v>0.48321759259259256</v>
      </c>
      <c r="AR1081" s="11">
        <f t="shared" ref="AR1081" si="2912">MAX(N1081:N1086)</f>
        <v>3.8</v>
      </c>
      <c r="AS1081" s="13" t="str">
        <f t="shared" ref="AS1081" ca="1" si="2913">INDIRECT(ADDRESS(MATCH(AR1081,N1081:N1086,0)+A1081-1,15))</f>
        <v>W</v>
      </c>
      <c r="AT1081" s="13">
        <f t="shared" ref="AT1081" ca="1" si="2914">INDIRECT(ADDRESS(MATCH(AR1081,N1081:N1086,0)+A1081-1,16))</f>
        <v>0.47685185185185186</v>
      </c>
    </row>
    <row r="1082" spans="1:46">
      <c r="A1082" s="11">
        <v>1082</v>
      </c>
      <c r="B1082" s="69">
        <v>44600</v>
      </c>
      <c r="C1082" s="70">
        <v>0.46527777777777773</v>
      </c>
      <c r="D1082">
        <v>9.6</v>
      </c>
      <c r="E1082">
        <v>14.6</v>
      </c>
      <c r="F1082">
        <v>0</v>
      </c>
      <c r="G1082">
        <v>8.3000000000000007</v>
      </c>
      <c r="H1082">
        <v>0.105</v>
      </c>
      <c r="I1082">
        <v>2.2000000000000002</v>
      </c>
      <c r="J1082" t="s">
        <v>161</v>
      </c>
      <c r="K1082">
        <v>2.2999999999999998</v>
      </c>
      <c r="L1082" t="s">
        <v>161</v>
      </c>
      <c r="M1082" s="70">
        <v>0.45839120370370368</v>
      </c>
      <c r="N1082">
        <v>3.2</v>
      </c>
      <c r="O1082" t="s">
        <v>154</v>
      </c>
      <c r="P1082" s="70">
        <v>0.4642013888888889</v>
      </c>
      <c r="Q1082">
        <v>1.9</v>
      </c>
      <c r="R1082" t="s">
        <v>154</v>
      </c>
      <c r="S1082">
        <v>0.5</v>
      </c>
      <c r="T1082">
        <v>59</v>
      </c>
      <c r="U1082">
        <v>377</v>
      </c>
      <c r="V1082">
        <v>244066</v>
      </c>
      <c r="W1082">
        <v>407</v>
      </c>
      <c r="X1082">
        <v>0.50700000000000001</v>
      </c>
      <c r="Y1082">
        <v>18.12</v>
      </c>
      <c r="Z1082" s="11">
        <f t="shared" si="2768"/>
        <v>63</v>
      </c>
      <c r="AA1082" s="11">
        <f t="shared" si="2769"/>
        <v>0</v>
      </c>
      <c r="AB1082" s="53">
        <f t="shared" si="2770"/>
        <v>0.19645074719389782</v>
      </c>
      <c r="AC1082" s="61" t="s">
        <v>204</v>
      </c>
    </row>
    <row r="1083" spans="1:46">
      <c r="A1083" s="11">
        <v>1083</v>
      </c>
      <c r="B1083" s="69">
        <v>44600</v>
      </c>
      <c r="C1083" s="70">
        <v>0.47222222222222227</v>
      </c>
      <c r="D1083">
        <v>9.6</v>
      </c>
      <c r="E1083">
        <v>14.6</v>
      </c>
      <c r="F1083">
        <v>0</v>
      </c>
      <c r="G1083">
        <v>8.1999999999999993</v>
      </c>
      <c r="H1083">
        <v>0.10100000000000001</v>
      </c>
      <c r="I1083">
        <v>2.2000000000000002</v>
      </c>
      <c r="J1083" t="s">
        <v>161</v>
      </c>
      <c r="K1083">
        <v>2.2999999999999998</v>
      </c>
      <c r="L1083" t="s">
        <v>154</v>
      </c>
      <c r="M1083" s="70">
        <v>0.46983796296296299</v>
      </c>
      <c r="N1083">
        <v>3.4</v>
      </c>
      <c r="O1083" t="s">
        <v>161</v>
      </c>
      <c r="P1083" s="70">
        <v>0.46938657407407408</v>
      </c>
      <c r="Q1083">
        <v>2.5</v>
      </c>
      <c r="R1083" t="s">
        <v>154</v>
      </c>
      <c r="S1083">
        <v>0.5</v>
      </c>
      <c r="T1083">
        <v>59.5</v>
      </c>
      <c r="U1083">
        <v>442</v>
      </c>
      <c r="V1083">
        <v>235442</v>
      </c>
      <c r="W1083">
        <v>392</v>
      </c>
      <c r="X1083">
        <v>0.50700000000000001</v>
      </c>
      <c r="Y1083">
        <v>18.16</v>
      </c>
      <c r="Z1083" s="11">
        <f t="shared" si="2768"/>
        <v>60.6</v>
      </c>
      <c r="AA1083" s="11">
        <f t="shared" si="2769"/>
        <v>0</v>
      </c>
      <c r="AB1083" s="53">
        <f t="shared" si="2770"/>
        <v>0.19645074719389782</v>
      </c>
      <c r="AC1083" s="61" t="s">
        <v>204</v>
      </c>
    </row>
    <row r="1084" spans="1:46">
      <c r="A1084" s="11">
        <v>1084</v>
      </c>
      <c r="B1084" s="69">
        <v>44600</v>
      </c>
      <c r="C1084" s="70">
        <v>0.47916666666666669</v>
      </c>
      <c r="D1084">
        <v>9.5</v>
      </c>
      <c r="E1084">
        <v>14.6</v>
      </c>
      <c r="F1084">
        <v>0</v>
      </c>
      <c r="G1084">
        <v>8.1</v>
      </c>
      <c r="H1084">
        <v>9.0999999999999998E-2</v>
      </c>
      <c r="I1084">
        <v>2.5</v>
      </c>
      <c r="J1084" t="s">
        <v>161</v>
      </c>
      <c r="K1084">
        <v>2.5</v>
      </c>
      <c r="L1084" t="s">
        <v>161</v>
      </c>
      <c r="M1084" s="70">
        <v>0.47916666666666669</v>
      </c>
      <c r="N1084">
        <v>3.8</v>
      </c>
      <c r="O1084" t="s">
        <v>154</v>
      </c>
      <c r="P1084" s="70">
        <v>0.47685185185185186</v>
      </c>
      <c r="Q1084">
        <v>3</v>
      </c>
      <c r="R1084" t="s">
        <v>161</v>
      </c>
      <c r="S1084">
        <v>0.6</v>
      </c>
      <c r="T1084">
        <v>58.9</v>
      </c>
      <c r="U1084">
        <v>333</v>
      </c>
      <c r="V1084">
        <v>216805</v>
      </c>
      <c r="W1084">
        <v>361</v>
      </c>
      <c r="X1084">
        <v>0.50700000000000001</v>
      </c>
      <c r="Y1084">
        <v>18.11</v>
      </c>
      <c r="Z1084" s="11">
        <f t="shared" si="2768"/>
        <v>54.6</v>
      </c>
      <c r="AA1084" s="11">
        <f t="shared" si="2769"/>
        <v>0</v>
      </c>
      <c r="AB1084" s="53">
        <f t="shared" si="2770"/>
        <v>0.19645074719389782</v>
      </c>
      <c r="AC1084" s="61" t="s">
        <v>204</v>
      </c>
    </row>
    <row r="1085" spans="1:46">
      <c r="A1085" s="11">
        <v>1085</v>
      </c>
      <c r="B1085" s="69">
        <v>44600</v>
      </c>
      <c r="C1085" s="70">
        <v>0.4861111111111111</v>
      </c>
      <c r="D1085">
        <v>9.4</v>
      </c>
      <c r="E1085">
        <v>14.6</v>
      </c>
      <c r="F1085">
        <v>0</v>
      </c>
      <c r="G1085">
        <v>7.9</v>
      </c>
      <c r="H1085">
        <v>8.3000000000000004E-2</v>
      </c>
      <c r="I1085">
        <v>2.2999999999999998</v>
      </c>
      <c r="J1085" t="s">
        <v>154</v>
      </c>
      <c r="K1085">
        <v>2.7</v>
      </c>
      <c r="L1085" t="s">
        <v>154</v>
      </c>
      <c r="M1085" s="70">
        <v>0.48321759259259256</v>
      </c>
      <c r="N1085">
        <v>3.8</v>
      </c>
      <c r="O1085" t="s">
        <v>161</v>
      </c>
      <c r="P1085" s="70">
        <v>0.48208333333333336</v>
      </c>
      <c r="Q1085">
        <v>2.2999999999999998</v>
      </c>
      <c r="R1085" t="s">
        <v>161</v>
      </c>
      <c r="S1085">
        <v>0.7</v>
      </c>
      <c r="T1085">
        <v>60.1</v>
      </c>
      <c r="U1085">
        <v>352</v>
      </c>
      <c r="V1085">
        <v>201464</v>
      </c>
      <c r="W1085">
        <v>336</v>
      </c>
      <c r="X1085">
        <v>0.50700000000000001</v>
      </c>
      <c r="Y1085">
        <v>18.12</v>
      </c>
      <c r="Z1085" s="11">
        <f t="shared" si="2768"/>
        <v>49.8</v>
      </c>
      <c r="AA1085" s="11">
        <f t="shared" si="2769"/>
        <v>0</v>
      </c>
      <c r="AB1085" s="53">
        <f t="shared" si="2770"/>
        <v>0.19645074719389782</v>
      </c>
      <c r="AC1085" s="61" t="s">
        <v>204</v>
      </c>
    </row>
    <row r="1086" spans="1:46">
      <c r="A1086" s="11">
        <v>1086</v>
      </c>
      <c r="B1086" s="69">
        <v>44600</v>
      </c>
      <c r="C1086" s="70">
        <v>0.49305555555555558</v>
      </c>
      <c r="D1086">
        <v>9.4</v>
      </c>
      <c r="E1086">
        <v>14.6</v>
      </c>
      <c r="F1086">
        <v>0</v>
      </c>
      <c r="G1086">
        <v>7.8</v>
      </c>
      <c r="H1086">
        <v>8.1000000000000003E-2</v>
      </c>
      <c r="I1086">
        <v>2.2999999999999998</v>
      </c>
      <c r="J1086" t="s">
        <v>161</v>
      </c>
      <c r="K1086">
        <v>2.2999999999999998</v>
      </c>
      <c r="L1086" t="s">
        <v>154</v>
      </c>
      <c r="M1086" s="70">
        <v>0.4861226851851852</v>
      </c>
      <c r="N1086">
        <v>3.3</v>
      </c>
      <c r="O1086" t="s">
        <v>161</v>
      </c>
      <c r="P1086" s="70">
        <v>0.49018518518518522</v>
      </c>
      <c r="Q1086">
        <v>2</v>
      </c>
      <c r="R1086" t="s">
        <v>161</v>
      </c>
      <c r="S1086">
        <v>0.5</v>
      </c>
      <c r="T1086">
        <v>59.4</v>
      </c>
      <c r="U1086">
        <v>358</v>
      </c>
      <c r="V1086">
        <v>197373</v>
      </c>
      <c r="W1086">
        <v>329</v>
      </c>
      <c r="X1086">
        <v>0.50700000000000001</v>
      </c>
      <c r="Y1086">
        <v>18.12</v>
      </c>
      <c r="Z1086" s="11">
        <f t="shared" si="2768"/>
        <v>48.6</v>
      </c>
      <c r="AA1086" s="11">
        <f t="shared" si="2769"/>
        <v>0</v>
      </c>
      <c r="AB1086" s="53">
        <f t="shared" si="2770"/>
        <v>0.19645074719389782</v>
      </c>
      <c r="AC1086" s="61" t="s">
        <v>204</v>
      </c>
    </row>
    <row r="1087" spans="1:46">
      <c r="A1087" s="11">
        <v>1087</v>
      </c>
      <c r="B1087" s="69">
        <v>44600</v>
      </c>
      <c r="C1087" s="70">
        <v>0.5</v>
      </c>
      <c r="D1087">
        <v>9.3000000000000007</v>
      </c>
      <c r="E1087">
        <v>14.6</v>
      </c>
      <c r="F1087">
        <v>0</v>
      </c>
      <c r="G1087">
        <v>7.9</v>
      </c>
      <c r="H1087">
        <v>8.5999999999999993E-2</v>
      </c>
      <c r="I1087">
        <v>1.5</v>
      </c>
      <c r="J1087" t="s">
        <v>160</v>
      </c>
      <c r="K1087">
        <v>2.2999999999999998</v>
      </c>
      <c r="L1087" t="s">
        <v>161</v>
      </c>
      <c r="M1087" s="70">
        <v>0.49306712962962962</v>
      </c>
      <c r="N1087">
        <v>2.9</v>
      </c>
      <c r="O1087" t="s">
        <v>160</v>
      </c>
      <c r="P1087" s="70">
        <v>0.49942129629629628</v>
      </c>
      <c r="Q1087">
        <v>1.7</v>
      </c>
      <c r="R1087" t="s">
        <v>153</v>
      </c>
      <c r="S1087">
        <v>0.4</v>
      </c>
      <c r="T1087">
        <v>61.3</v>
      </c>
      <c r="U1087">
        <v>360</v>
      </c>
      <c r="V1087">
        <v>206393</v>
      </c>
      <c r="W1087">
        <v>344</v>
      </c>
      <c r="X1087">
        <v>0.50700000000000001</v>
      </c>
      <c r="Y1087">
        <v>18.11</v>
      </c>
      <c r="Z1087" s="11">
        <f t="shared" si="2768"/>
        <v>51.599999999999994</v>
      </c>
      <c r="AA1087" s="11">
        <f t="shared" si="2769"/>
        <v>0</v>
      </c>
      <c r="AB1087" s="53">
        <f t="shared" si="2770"/>
        <v>0.19645074719389782</v>
      </c>
      <c r="AC1087" s="61" t="s">
        <v>204</v>
      </c>
      <c r="AE1087" s="11">
        <f t="shared" ref="AE1087" si="2915">SUM(F1087:F1092)</f>
        <v>0</v>
      </c>
      <c r="AF1087" s="11">
        <f t="shared" ref="AF1087" si="2916">AVERAGE(AB1087:AB1092)</f>
        <v>0.19645074719389785</v>
      </c>
      <c r="AG1087" s="11">
        <f t="shared" ref="AG1087" si="2917">AVERAGE(G1087:G1092)</f>
        <v>8.4166666666666661</v>
      </c>
      <c r="AH1087" s="11" t="e">
        <f t="shared" ref="AH1087" si="2918">AVERAGE(AC1087:AC1092)</f>
        <v>#DIV/0!</v>
      </c>
      <c r="AI1087" s="11">
        <f t="shared" ref="AI1087" si="2919">AVERAGE(T1087:T1092)</f>
        <v>58.716666666666669</v>
      </c>
      <c r="AJ1087" s="11">
        <f t="shared" ref="AJ1087" si="2920">SUMIF(H1087:H1092,"&gt;0",H1087:H1092)</f>
        <v>0.49700000000000005</v>
      </c>
      <c r="AK1087" s="17">
        <f t="shared" ref="AK1087" si="2921">SUM(AA1087:AA1092)/60</f>
        <v>0</v>
      </c>
      <c r="AL1087" s="17">
        <f t="shared" ref="AL1087" si="2922">SUM(V1087:V1092)</f>
        <v>1211102</v>
      </c>
      <c r="AM1087" s="17">
        <f t="shared" ref="AM1087" si="2923">AVERAGE(W1087:W1092)</f>
        <v>336.5</v>
      </c>
      <c r="AN1087" s="11">
        <f t="shared" ref="AN1087" si="2924">AVERAGE(I1087:I1092)</f>
        <v>1.2333333333333334</v>
      </c>
      <c r="AO1087" s="11">
        <f t="shared" ref="AO1087" si="2925">MAX(K1087:K1092)</f>
        <v>2.2999999999999998</v>
      </c>
      <c r="AP1087" s="13" t="str">
        <f t="shared" ref="AP1087" ca="1" si="2926">INDIRECT(ADDRESS(MATCH(AO1087,K1087:K1092,0)+A1087-1,12))</f>
        <v>WSW</v>
      </c>
      <c r="AQ1087" s="13">
        <f t="shared" ref="AQ1087" ca="1" si="2927">INDIRECT(ADDRESS(MATCH(AO1087,K1087:K1092,0)+A1087-1,13))</f>
        <v>0.49306712962962962</v>
      </c>
      <c r="AR1087" s="11">
        <f t="shared" ref="AR1087" si="2928">MAX(N1087:N1092)</f>
        <v>2.9</v>
      </c>
      <c r="AS1087" s="13" t="str">
        <f t="shared" ref="AS1087" ca="1" si="2929">INDIRECT(ADDRESS(MATCH(AR1087,N1087:N1092,0)+A1087-1,15))</f>
        <v>SW</v>
      </c>
      <c r="AT1087" s="13">
        <f t="shared" ref="AT1087" ca="1" si="2930">INDIRECT(ADDRESS(MATCH(AR1087,N1087:N1092,0)+A1087-1,16))</f>
        <v>0.49942129629629628</v>
      </c>
    </row>
    <row r="1088" spans="1:46">
      <c r="A1088" s="11">
        <v>1088</v>
      </c>
      <c r="B1088" s="69">
        <v>44600</v>
      </c>
      <c r="C1088" s="70">
        <v>0.50694444444444442</v>
      </c>
      <c r="D1088">
        <v>9.3000000000000007</v>
      </c>
      <c r="E1088">
        <v>14.2</v>
      </c>
      <c r="F1088">
        <v>0</v>
      </c>
      <c r="G1088">
        <v>8.1</v>
      </c>
      <c r="H1088">
        <v>8.5000000000000006E-2</v>
      </c>
      <c r="I1088">
        <v>1.6</v>
      </c>
      <c r="J1088" t="s">
        <v>156</v>
      </c>
      <c r="K1088">
        <v>1.7</v>
      </c>
      <c r="L1088" t="s">
        <v>156</v>
      </c>
      <c r="M1088" s="70">
        <v>0.50630787037037039</v>
      </c>
      <c r="N1088">
        <v>2.9</v>
      </c>
      <c r="O1088" t="s">
        <v>153</v>
      </c>
      <c r="P1088" s="70">
        <v>0.5018055555555555</v>
      </c>
      <c r="Q1088">
        <v>1.6</v>
      </c>
      <c r="R1088" t="s">
        <v>153</v>
      </c>
      <c r="S1088">
        <v>0.5</v>
      </c>
      <c r="T1088">
        <v>60.7</v>
      </c>
      <c r="U1088">
        <v>346</v>
      </c>
      <c r="V1088">
        <v>206058</v>
      </c>
      <c r="W1088">
        <v>343</v>
      </c>
      <c r="X1088">
        <v>0.50700000000000001</v>
      </c>
      <c r="Y1088">
        <v>18.03</v>
      </c>
      <c r="Z1088" s="11">
        <f t="shared" si="2768"/>
        <v>51.000000000000007</v>
      </c>
      <c r="AA1088" s="11">
        <f t="shared" si="2769"/>
        <v>0</v>
      </c>
      <c r="AB1088" s="53">
        <f t="shared" si="2770"/>
        <v>0.19645074719389782</v>
      </c>
      <c r="AC1088" s="61" t="s">
        <v>204</v>
      </c>
    </row>
    <row r="1089" spans="1:46">
      <c r="A1089" s="11">
        <v>1089</v>
      </c>
      <c r="B1089" s="69">
        <v>44600</v>
      </c>
      <c r="C1089" s="70">
        <v>0.51388888888888895</v>
      </c>
      <c r="D1089">
        <v>9.3000000000000007</v>
      </c>
      <c r="E1089">
        <v>14.2</v>
      </c>
      <c r="F1089">
        <v>0</v>
      </c>
      <c r="G1089">
        <v>8.4</v>
      </c>
      <c r="H1089">
        <v>8.5999999999999993E-2</v>
      </c>
      <c r="I1089">
        <v>1.2</v>
      </c>
      <c r="J1089" t="s">
        <v>153</v>
      </c>
      <c r="K1089">
        <v>1.6</v>
      </c>
      <c r="L1089" t="s">
        <v>156</v>
      </c>
      <c r="M1089" s="70">
        <v>0.50707175925925929</v>
      </c>
      <c r="N1089">
        <v>2.2999999999999998</v>
      </c>
      <c r="O1089" t="s">
        <v>153</v>
      </c>
      <c r="P1089" s="70">
        <v>0.51304398148148145</v>
      </c>
      <c r="Q1089">
        <v>1.4</v>
      </c>
      <c r="R1089" t="s">
        <v>156</v>
      </c>
      <c r="S1089">
        <v>0.4</v>
      </c>
      <c r="T1089">
        <v>59.1</v>
      </c>
      <c r="U1089">
        <v>341</v>
      </c>
      <c r="V1089">
        <v>208526</v>
      </c>
      <c r="W1089">
        <v>348</v>
      </c>
      <c r="X1089">
        <v>0.50700000000000001</v>
      </c>
      <c r="Y1089">
        <v>18.07</v>
      </c>
      <c r="Z1089" s="11">
        <f t="shared" si="2768"/>
        <v>51.599999999999994</v>
      </c>
      <c r="AA1089" s="11">
        <f t="shared" si="2769"/>
        <v>0</v>
      </c>
      <c r="AB1089" s="53">
        <f t="shared" si="2770"/>
        <v>0.19645074719389782</v>
      </c>
      <c r="AC1089" s="61" t="s">
        <v>204</v>
      </c>
    </row>
    <row r="1090" spans="1:46">
      <c r="A1090" s="11">
        <v>1090</v>
      </c>
      <c r="B1090" s="69">
        <v>44600</v>
      </c>
      <c r="C1090" s="70">
        <v>0.52083333333333337</v>
      </c>
      <c r="D1090">
        <v>9.4</v>
      </c>
      <c r="E1090">
        <v>14.2</v>
      </c>
      <c r="F1090">
        <v>0</v>
      </c>
      <c r="G1090">
        <v>8.6</v>
      </c>
      <c r="H1090">
        <v>8.5000000000000006E-2</v>
      </c>
      <c r="I1090">
        <v>1.2</v>
      </c>
      <c r="J1090" t="s">
        <v>160</v>
      </c>
      <c r="K1090">
        <v>1.2</v>
      </c>
      <c r="L1090" t="s">
        <v>160</v>
      </c>
      <c r="M1090" s="70">
        <v>0.51978009259259261</v>
      </c>
      <c r="N1090">
        <v>2.1</v>
      </c>
      <c r="O1090" t="s">
        <v>161</v>
      </c>
      <c r="P1090" s="70">
        <v>0.51879629629629631</v>
      </c>
      <c r="Q1090">
        <v>1.1000000000000001</v>
      </c>
      <c r="R1090" t="s">
        <v>160</v>
      </c>
      <c r="S1090">
        <v>0.4</v>
      </c>
      <c r="T1090">
        <v>57.5</v>
      </c>
      <c r="U1090">
        <v>355</v>
      </c>
      <c r="V1090">
        <v>207581</v>
      </c>
      <c r="W1090">
        <v>346</v>
      </c>
      <c r="X1090">
        <v>0.50700000000000001</v>
      </c>
      <c r="Y1090">
        <v>18.059999999999999</v>
      </c>
      <c r="Z1090" s="11">
        <f t="shared" si="2768"/>
        <v>51.000000000000007</v>
      </c>
      <c r="AA1090" s="11">
        <f t="shared" si="2769"/>
        <v>0</v>
      </c>
      <c r="AB1090" s="53">
        <f t="shared" si="2770"/>
        <v>0.19645074719389782</v>
      </c>
      <c r="AC1090" s="61" t="s">
        <v>204</v>
      </c>
    </row>
    <row r="1091" spans="1:46">
      <c r="A1091" s="11">
        <v>1091</v>
      </c>
      <c r="B1091" s="69">
        <v>44600</v>
      </c>
      <c r="C1091" s="70">
        <v>0.52777777777777779</v>
      </c>
      <c r="D1091">
        <v>9.4</v>
      </c>
      <c r="E1091">
        <v>14.2</v>
      </c>
      <c r="F1091">
        <v>0</v>
      </c>
      <c r="G1091">
        <v>8.8000000000000007</v>
      </c>
      <c r="H1091">
        <v>7.9000000000000001E-2</v>
      </c>
      <c r="I1091">
        <v>0.8</v>
      </c>
      <c r="J1091" t="s">
        <v>160</v>
      </c>
      <c r="K1091">
        <v>1.3</v>
      </c>
      <c r="L1091" t="s">
        <v>161</v>
      </c>
      <c r="M1091" s="70">
        <v>0.52269675925925929</v>
      </c>
      <c r="N1091">
        <v>2.2000000000000002</v>
      </c>
      <c r="O1091" t="s">
        <v>160</v>
      </c>
      <c r="P1091" s="70">
        <v>0.52188657407407402</v>
      </c>
      <c r="Q1091">
        <v>0.8</v>
      </c>
      <c r="R1091" t="s">
        <v>153</v>
      </c>
      <c r="S1091">
        <v>0.5</v>
      </c>
      <c r="T1091">
        <v>57.2</v>
      </c>
      <c r="U1091">
        <v>305</v>
      </c>
      <c r="V1091">
        <v>193164</v>
      </c>
      <c r="W1091">
        <v>322</v>
      </c>
      <c r="X1091">
        <v>0.50700000000000001</v>
      </c>
      <c r="Y1091">
        <v>18.05</v>
      </c>
      <c r="Z1091" s="11">
        <f t="shared" si="2768"/>
        <v>47.4</v>
      </c>
      <c r="AA1091" s="11">
        <f t="shared" si="2769"/>
        <v>0</v>
      </c>
      <c r="AB1091" s="53">
        <f t="shared" si="2770"/>
        <v>0.19645074719389782</v>
      </c>
      <c r="AC1091" s="61" t="s">
        <v>204</v>
      </c>
    </row>
    <row r="1092" spans="1:46">
      <c r="A1092" s="11">
        <v>1092</v>
      </c>
      <c r="B1092" s="69">
        <v>44600</v>
      </c>
      <c r="C1092" s="70">
        <v>0.53472222222222221</v>
      </c>
      <c r="D1092">
        <v>9.5</v>
      </c>
      <c r="E1092">
        <v>14.2</v>
      </c>
      <c r="F1092">
        <v>0</v>
      </c>
      <c r="G1092">
        <v>8.6999999999999993</v>
      </c>
      <c r="H1092">
        <v>7.5999999999999998E-2</v>
      </c>
      <c r="I1092">
        <v>1.1000000000000001</v>
      </c>
      <c r="J1092" t="s">
        <v>158</v>
      </c>
      <c r="K1092">
        <v>1.1000000000000001</v>
      </c>
      <c r="L1092" t="s">
        <v>161</v>
      </c>
      <c r="M1092" s="70">
        <v>0.53296296296296297</v>
      </c>
      <c r="N1092">
        <v>2.2999999999999998</v>
      </c>
      <c r="O1092" t="s">
        <v>158</v>
      </c>
      <c r="P1092" s="70">
        <v>0.52964120370370371</v>
      </c>
      <c r="Q1092">
        <v>0.6</v>
      </c>
      <c r="R1092" t="s">
        <v>158</v>
      </c>
      <c r="S1092">
        <v>0.5</v>
      </c>
      <c r="T1092">
        <v>56.5</v>
      </c>
      <c r="U1092">
        <v>341</v>
      </c>
      <c r="V1092">
        <v>189380</v>
      </c>
      <c r="W1092">
        <v>316</v>
      </c>
      <c r="X1092">
        <v>0.50700000000000001</v>
      </c>
      <c r="Y1092">
        <v>18.02</v>
      </c>
      <c r="Z1092" s="11">
        <f t="shared" si="2768"/>
        <v>45.6</v>
      </c>
      <c r="AA1092" s="11">
        <f t="shared" si="2769"/>
        <v>0</v>
      </c>
      <c r="AB1092" s="53">
        <f t="shared" si="2770"/>
        <v>0.19645074719389782</v>
      </c>
      <c r="AC1092" s="61" t="s">
        <v>204</v>
      </c>
    </row>
    <row r="1093" spans="1:46">
      <c r="A1093" s="11">
        <v>1093</v>
      </c>
      <c r="B1093" s="69">
        <v>44600</v>
      </c>
      <c r="C1093" s="70">
        <v>0.54166666666666663</v>
      </c>
      <c r="D1093">
        <v>9.4</v>
      </c>
      <c r="E1093">
        <v>14.2</v>
      </c>
      <c r="F1093">
        <v>0</v>
      </c>
      <c r="G1093">
        <v>8.6</v>
      </c>
      <c r="H1093">
        <v>8.1000000000000003E-2</v>
      </c>
      <c r="I1093">
        <v>1.5</v>
      </c>
      <c r="J1093" t="s">
        <v>154</v>
      </c>
      <c r="K1093">
        <v>1.5</v>
      </c>
      <c r="L1093" t="s">
        <v>154</v>
      </c>
      <c r="M1093" s="70">
        <v>0.54166666666666663</v>
      </c>
      <c r="N1093">
        <v>2.9</v>
      </c>
      <c r="O1093" t="s">
        <v>160</v>
      </c>
      <c r="P1093" s="70">
        <v>0.538599537037037</v>
      </c>
      <c r="Q1093">
        <v>1.7</v>
      </c>
      <c r="R1093" t="s">
        <v>157</v>
      </c>
      <c r="S1093">
        <v>0.5</v>
      </c>
      <c r="T1093">
        <v>57.1</v>
      </c>
      <c r="U1093">
        <v>340</v>
      </c>
      <c r="V1093">
        <v>200303</v>
      </c>
      <c r="W1093">
        <v>334</v>
      </c>
      <c r="X1093">
        <v>0.50800000000000001</v>
      </c>
      <c r="Y1093">
        <v>18.010000000000002</v>
      </c>
      <c r="Z1093" s="11">
        <f t="shared" si="2768"/>
        <v>48.6</v>
      </c>
      <c r="AA1093" s="11">
        <f t="shared" si="2769"/>
        <v>0</v>
      </c>
      <c r="AB1093" s="53">
        <f t="shared" si="2770"/>
        <v>0.19693626186010757</v>
      </c>
      <c r="AC1093" s="61" t="s">
        <v>204</v>
      </c>
      <c r="AE1093" s="11">
        <f t="shared" ref="AE1093" si="2931">SUM(F1093:F1098)</f>
        <v>0</v>
      </c>
      <c r="AF1093" s="11">
        <f t="shared" ref="AF1093" si="2932">AVERAGE(AB1093:AB1098)</f>
        <v>0.19653166630493279</v>
      </c>
      <c r="AG1093" s="11">
        <f t="shared" ref="AG1093" si="2933">AVERAGE(G1093:G1098)</f>
        <v>8.7166666666666668</v>
      </c>
      <c r="AH1093" s="11" t="e">
        <f t="shared" ref="AH1093" si="2934">AVERAGE(AC1093:AC1098)</f>
        <v>#DIV/0!</v>
      </c>
      <c r="AI1093" s="11">
        <f t="shared" ref="AI1093" si="2935">AVERAGE(T1093:T1098)</f>
        <v>57.666666666666664</v>
      </c>
      <c r="AJ1093" s="11">
        <f t="shared" ref="AJ1093" si="2936">SUMIF(H1093:H1098,"&gt;0",H1093:H1098)</f>
        <v>0.47500000000000003</v>
      </c>
      <c r="AK1093" s="17">
        <f t="shared" ref="AK1093" si="2937">SUM(AA1093:AA1098)/60</f>
        <v>0</v>
      </c>
      <c r="AL1093" s="17">
        <f t="shared" ref="AL1093" si="2938">SUM(V1093:V1098)</f>
        <v>1166461</v>
      </c>
      <c r="AM1093" s="17">
        <f t="shared" ref="AM1093" si="2939">AVERAGE(W1093:W1098)</f>
        <v>324</v>
      </c>
      <c r="AN1093" s="11">
        <f t="shared" ref="AN1093" si="2940">AVERAGE(I1093:I1098)</f>
        <v>1.3166666666666667</v>
      </c>
      <c r="AO1093" s="11">
        <f t="shared" ref="AO1093" si="2941">MAX(K1093:K1098)</f>
        <v>1.7</v>
      </c>
      <c r="AP1093" s="13" t="str">
        <f t="shared" ref="AP1093" ca="1" si="2942">INDIRECT(ADDRESS(MATCH(AO1093,K1093:K1098,0)+A1093-1,12))</f>
        <v>NNW</v>
      </c>
      <c r="AQ1093" s="13">
        <f t="shared" ref="AQ1093" ca="1" si="2943">INDIRECT(ADDRESS(MATCH(AO1093,K1093:K1098,0)+A1093-1,13))</f>
        <v>0.57614583333333336</v>
      </c>
      <c r="AR1093" s="11">
        <f t="shared" ref="AR1093" si="2944">MAX(N1093:N1098)</f>
        <v>3.1</v>
      </c>
      <c r="AS1093" s="13" t="str">
        <f t="shared" ref="AS1093" ca="1" si="2945">INDIRECT(ADDRESS(MATCH(AR1093,N1093:N1098,0)+A1093-1,15))</f>
        <v>NNW</v>
      </c>
      <c r="AT1093" s="13">
        <f t="shared" ref="AT1093" ca="1" si="2946">INDIRECT(ADDRESS(MATCH(AR1093,N1093:N1098,0)+A1093-1,16))</f>
        <v>0.57141203703703702</v>
      </c>
    </row>
    <row r="1094" spans="1:46">
      <c r="A1094" s="11">
        <v>1094</v>
      </c>
      <c r="B1094" s="69">
        <v>44600</v>
      </c>
      <c r="C1094" s="70">
        <v>0.54861111111111105</v>
      </c>
      <c r="D1094">
        <v>9.5</v>
      </c>
      <c r="E1094">
        <v>14.2</v>
      </c>
      <c r="F1094">
        <v>0</v>
      </c>
      <c r="G1094">
        <v>8.6999999999999993</v>
      </c>
      <c r="H1094">
        <v>8.1000000000000003E-2</v>
      </c>
      <c r="I1094">
        <v>1.4</v>
      </c>
      <c r="J1094" t="s">
        <v>158</v>
      </c>
      <c r="K1094">
        <v>1.6</v>
      </c>
      <c r="L1094" t="s">
        <v>158</v>
      </c>
      <c r="M1094" s="70">
        <v>0.54533564814814817</v>
      </c>
      <c r="N1094">
        <v>2.5</v>
      </c>
      <c r="O1094" t="s">
        <v>154</v>
      </c>
      <c r="P1094" s="70">
        <v>0.54468749999999999</v>
      </c>
      <c r="Q1094">
        <v>2.1</v>
      </c>
      <c r="R1094" t="s">
        <v>155</v>
      </c>
      <c r="S1094">
        <v>0.5</v>
      </c>
      <c r="T1094">
        <v>57.2</v>
      </c>
      <c r="U1094">
        <v>320</v>
      </c>
      <c r="V1094">
        <v>199730</v>
      </c>
      <c r="W1094">
        <v>333</v>
      </c>
      <c r="X1094">
        <v>0.50700000000000001</v>
      </c>
      <c r="Y1094">
        <v>18.02</v>
      </c>
      <c r="Z1094" s="11">
        <f t="shared" si="2768"/>
        <v>48.6</v>
      </c>
      <c r="AA1094" s="11">
        <f t="shared" si="2769"/>
        <v>0</v>
      </c>
      <c r="AB1094" s="53">
        <f t="shared" si="2770"/>
        <v>0.19645074719389782</v>
      </c>
      <c r="AC1094" s="61" t="s">
        <v>204</v>
      </c>
    </row>
    <row r="1095" spans="1:46">
      <c r="A1095" s="11">
        <v>1095</v>
      </c>
      <c r="B1095" s="69">
        <v>44600</v>
      </c>
      <c r="C1095" s="70">
        <v>0.55555555555555558</v>
      </c>
      <c r="D1095">
        <v>9.5</v>
      </c>
      <c r="E1095">
        <v>14.2</v>
      </c>
      <c r="F1095">
        <v>0</v>
      </c>
      <c r="G1095">
        <v>8.8000000000000007</v>
      </c>
      <c r="H1095">
        <v>7.8E-2</v>
      </c>
      <c r="I1095">
        <v>0.9</v>
      </c>
      <c r="J1095" t="s">
        <v>157</v>
      </c>
      <c r="K1095">
        <v>1.4</v>
      </c>
      <c r="L1095" t="s">
        <v>158</v>
      </c>
      <c r="M1095" s="70">
        <v>0.5488425925925926</v>
      </c>
      <c r="N1095">
        <v>2</v>
      </c>
      <c r="O1095" t="s">
        <v>155</v>
      </c>
      <c r="P1095" s="70">
        <v>0.54865740740740743</v>
      </c>
      <c r="Q1095">
        <v>0.7</v>
      </c>
      <c r="R1095" t="s">
        <v>154</v>
      </c>
      <c r="S1095">
        <v>0.3</v>
      </c>
      <c r="T1095">
        <v>57.3</v>
      </c>
      <c r="U1095">
        <v>331</v>
      </c>
      <c r="V1095">
        <v>191385</v>
      </c>
      <c r="W1095">
        <v>319</v>
      </c>
      <c r="X1095">
        <v>0.50700000000000001</v>
      </c>
      <c r="Y1095">
        <v>18.02</v>
      </c>
      <c r="Z1095" s="11">
        <f t="shared" si="2768"/>
        <v>46.800000000000004</v>
      </c>
      <c r="AA1095" s="11">
        <f t="shared" si="2769"/>
        <v>0</v>
      </c>
      <c r="AB1095" s="53">
        <f t="shared" si="2770"/>
        <v>0.19645074719389782</v>
      </c>
      <c r="AC1095" s="61" t="s">
        <v>204</v>
      </c>
    </row>
    <row r="1096" spans="1:46">
      <c r="A1096" s="11">
        <v>1096</v>
      </c>
      <c r="B1096" s="69">
        <v>44600</v>
      </c>
      <c r="C1096" s="70">
        <v>0.5625</v>
      </c>
      <c r="D1096">
        <v>9.6</v>
      </c>
      <c r="E1096">
        <v>14.2</v>
      </c>
      <c r="F1096">
        <v>0</v>
      </c>
      <c r="G1096">
        <v>8.9</v>
      </c>
      <c r="H1096">
        <v>7.8E-2</v>
      </c>
      <c r="I1096">
        <v>1.1000000000000001</v>
      </c>
      <c r="J1096" t="s">
        <v>157</v>
      </c>
      <c r="K1096">
        <v>1.1000000000000001</v>
      </c>
      <c r="L1096" t="s">
        <v>157</v>
      </c>
      <c r="M1096" s="70">
        <v>0.5625</v>
      </c>
      <c r="N1096">
        <v>3</v>
      </c>
      <c r="O1096" t="s">
        <v>149</v>
      </c>
      <c r="P1096" s="70">
        <v>0.55918981481481478</v>
      </c>
      <c r="Q1096">
        <v>1.5</v>
      </c>
      <c r="R1096" t="s">
        <v>157</v>
      </c>
      <c r="S1096">
        <v>0.7</v>
      </c>
      <c r="T1096">
        <v>57.7</v>
      </c>
      <c r="U1096">
        <v>328</v>
      </c>
      <c r="V1096">
        <v>191567</v>
      </c>
      <c r="W1096">
        <v>319</v>
      </c>
      <c r="X1096">
        <v>0.50700000000000001</v>
      </c>
      <c r="Y1096">
        <v>18.02</v>
      </c>
      <c r="Z1096" s="11">
        <f t="shared" ref="Z1096:Z1159" si="2947">H1096*3.6/(60)*10*10^3</f>
        <v>46.800000000000004</v>
      </c>
      <c r="AA1096" s="11">
        <f t="shared" ref="AA1096:AA1159" si="2948">IF(Z1096&gt;120,10,0)</f>
        <v>0</v>
      </c>
      <c r="AB1096" s="53">
        <f t="shared" ref="AB1096:AB1159" si="2949">-0.071+0.735*X1096+0.75*X1096^2-8.759*X1096^3+21.838*X1096^4-21.998*X1096^5+8.097*X1096^6</f>
        <v>0.19645074719389782</v>
      </c>
      <c r="AC1096" s="61" t="s">
        <v>204</v>
      </c>
    </row>
    <row r="1097" spans="1:46">
      <c r="A1097" s="11">
        <v>1097</v>
      </c>
      <c r="B1097" s="69">
        <v>44600</v>
      </c>
      <c r="C1097" s="70">
        <v>0.56944444444444442</v>
      </c>
      <c r="D1097">
        <v>9.6999999999999993</v>
      </c>
      <c r="E1097">
        <v>14.2</v>
      </c>
      <c r="F1097">
        <v>0</v>
      </c>
      <c r="G1097">
        <v>8.6999999999999993</v>
      </c>
      <c r="H1097">
        <v>7.5999999999999998E-2</v>
      </c>
      <c r="I1097">
        <v>1.3</v>
      </c>
      <c r="J1097" t="s">
        <v>157</v>
      </c>
      <c r="K1097">
        <v>1.5</v>
      </c>
      <c r="L1097" t="s">
        <v>162</v>
      </c>
      <c r="M1097" s="70">
        <v>0.56571759259259258</v>
      </c>
      <c r="N1097">
        <v>2.5</v>
      </c>
      <c r="O1097" t="s">
        <v>162</v>
      </c>
      <c r="P1097" s="70">
        <v>0.56428240740740743</v>
      </c>
      <c r="Q1097">
        <v>1.3</v>
      </c>
      <c r="R1097" t="s">
        <v>155</v>
      </c>
      <c r="S1097">
        <v>0.5</v>
      </c>
      <c r="T1097">
        <v>60</v>
      </c>
      <c r="U1097">
        <v>344</v>
      </c>
      <c r="V1097">
        <v>186243</v>
      </c>
      <c r="W1097">
        <v>310</v>
      </c>
      <c r="X1097">
        <v>0.50700000000000001</v>
      </c>
      <c r="Y1097">
        <v>17.98</v>
      </c>
      <c r="Z1097" s="11">
        <f t="shared" si="2947"/>
        <v>45.6</v>
      </c>
      <c r="AA1097" s="11">
        <f t="shared" si="2948"/>
        <v>0</v>
      </c>
      <c r="AB1097" s="53">
        <f t="shared" si="2949"/>
        <v>0.19645074719389782</v>
      </c>
      <c r="AC1097" s="61" t="s">
        <v>204</v>
      </c>
    </row>
    <row r="1098" spans="1:46">
      <c r="A1098" s="11">
        <v>1098</v>
      </c>
      <c r="B1098" s="69">
        <v>44600</v>
      </c>
      <c r="C1098" s="70">
        <v>0.57638888888888895</v>
      </c>
      <c r="D1098">
        <v>9.6999999999999993</v>
      </c>
      <c r="E1098">
        <v>14.2</v>
      </c>
      <c r="F1098">
        <v>0</v>
      </c>
      <c r="G1098">
        <v>8.6</v>
      </c>
      <c r="H1098">
        <v>8.1000000000000003E-2</v>
      </c>
      <c r="I1098">
        <v>1.7</v>
      </c>
      <c r="J1098" t="s">
        <v>157</v>
      </c>
      <c r="K1098">
        <v>1.7</v>
      </c>
      <c r="L1098" t="s">
        <v>157</v>
      </c>
      <c r="M1098" s="70">
        <v>0.57614583333333336</v>
      </c>
      <c r="N1098">
        <v>3.1</v>
      </c>
      <c r="O1098" t="s">
        <v>157</v>
      </c>
      <c r="P1098" s="70">
        <v>0.57141203703703702</v>
      </c>
      <c r="Q1098">
        <v>1.3</v>
      </c>
      <c r="R1098" t="s">
        <v>158</v>
      </c>
      <c r="S1098">
        <v>0.6</v>
      </c>
      <c r="T1098">
        <v>56.7</v>
      </c>
      <c r="U1098">
        <v>316</v>
      </c>
      <c r="V1098">
        <v>197233</v>
      </c>
      <c r="W1098">
        <v>329</v>
      </c>
      <c r="X1098">
        <v>0.50700000000000001</v>
      </c>
      <c r="Y1098">
        <v>17.98</v>
      </c>
      <c r="Z1098" s="11">
        <f t="shared" si="2947"/>
        <v>48.6</v>
      </c>
      <c r="AA1098" s="11">
        <f t="shared" si="2948"/>
        <v>0</v>
      </c>
      <c r="AB1098" s="53">
        <f t="shared" si="2949"/>
        <v>0.19645074719389782</v>
      </c>
      <c r="AC1098" s="61" t="s">
        <v>204</v>
      </c>
    </row>
    <row r="1099" spans="1:46">
      <c r="A1099" s="11">
        <v>1099</v>
      </c>
      <c r="B1099" s="69">
        <v>44600</v>
      </c>
      <c r="C1099" s="70">
        <v>0.58333333333333337</v>
      </c>
      <c r="D1099">
        <v>9.6999999999999993</v>
      </c>
      <c r="E1099">
        <v>14.2</v>
      </c>
      <c r="F1099">
        <v>0</v>
      </c>
      <c r="G1099">
        <v>8.8000000000000007</v>
      </c>
      <c r="H1099">
        <v>6.9000000000000006E-2</v>
      </c>
      <c r="I1099">
        <v>1</v>
      </c>
      <c r="J1099" t="s">
        <v>162</v>
      </c>
      <c r="K1099">
        <v>1.7</v>
      </c>
      <c r="L1099" t="s">
        <v>157</v>
      </c>
      <c r="M1099" s="70">
        <v>0.57666666666666666</v>
      </c>
      <c r="N1099">
        <v>2</v>
      </c>
      <c r="O1099" t="s">
        <v>162</v>
      </c>
      <c r="P1099" s="70">
        <v>0.58042824074074073</v>
      </c>
      <c r="Q1099">
        <v>1.7</v>
      </c>
      <c r="R1099" t="s">
        <v>162</v>
      </c>
      <c r="S1099">
        <v>0.4</v>
      </c>
      <c r="T1099">
        <v>59.5</v>
      </c>
      <c r="U1099">
        <v>247</v>
      </c>
      <c r="V1099">
        <v>171506</v>
      </c>
      <c r="W1099">
        <v>286</v>
      </c>
      <c r="X1099">
        <v>0.50700000000000001</v>
      </c>
      <c r="Y1099">
        <v>17.98</v>
      </c>
      <c r="Z1099" s="11">
        <f t="shared" si="2947"/>
        <v>41.400000000000006</v>
      </c>
      <c r="AA1099" s="11">
        <f t="shared" si="2948"/>
        <v>0</v>
      </c>
      <c r="AB1099" s="53">
        <f t="shared" si="2949"/>
        <v>0.19645074719389782</v>
      </c>
      <c r="AC1099" s="61" t="s">
        <v>204</v>
      </c>
      <c r="AE1099" s="11">
        <f t="shared" ref="AE1099" si="2950">SUM(F1099:F1104)</f>
        <v>0</v>
      </c>
      <c r="AF1099" s="11">
        <f t="shared" ref="AF1099" si="2951">AVERAGE(AB1099:AB1104)</f>
        <v>0.19645074719389785</v>
      </c>
      <c r="AG1099" s="11">
        <f t="shared" ref="AG1099" si="2952">AVERAGE(G1099:G1104)</f>
        <v>8.5</v>
      </c>
      <c r="AH1099" s="11" t="e">
        <f t="shared" ref="AH1099" si="2953">AVERAGE(AC1099:AC1104)</f>
        <v>#DIV/0!</v>
      </c>
      <c r="AI1099" s="11">
        <f t="shared" ref="AI1099" si="2954">AVERAGE(T1099:T1104)</f>
        <v>57.983333333333327</v>
      </c>
      <c r="AJ1099" s="11">
        <f t="shared" ref="AJ1099" si="2955">SUMIF(H1099:H1104,"&gt;0",H1099:H1104)</f>
        <v>0.29000000000000004</v>
      </c>
      <c r="AK1099" s="17">
        <f t="shared" ref="AK1099" si="2956">SUM(AA1099:AA1104)/60</f>
        <v>0</v>
      </c>
      <c r="AL1099" s="17">
        <f t="shared" ref="AL1099" si="2957">SUM(V1099:V1104)</f>
        <v>739843</v>
      </c>
      <c r="AM1099" s="17">
        <f t="shared" ref="AM1099" si="2958">AVERAGE(W1099:W1104)</f>
        <v>205.33333333333334</v>
      </c>
      <c r="AN1099" s="11">
        <f t="shared" ref="AN1099" si="2959">AVERAGE(I1099:I1104)</f>
        <v>0.98333333333333339</v>
      </c>
      <c r="AO1099" s="11">
        <f t="shared" ref="AO1099" si="2960">MAX(K1099:K1104)</f>
        <v>1.7</v>
      </c>
      <c r="AP1099" s="13" t="str">
        <f t="shared" ref="AP1099" ca="1" si="2961">INDIRECT(ADDRESS(MATCH(AO1099,K1099:K1104,0)+A1099-1,12))</f>
        <v>NNW</v>
      </c>
      <c r="AQ1099" s="13">
        <f t="shared" ref="AQ1099" ca="1" si="2962">INDIRECT(ADDRESS(MATCH(AO1099,K1099:K1104,0)+A1099-1,13))</f>
        <v>0.57666666666666666</v>
      </c>
      <c r="AR1099" s="11">
        <f t="shared" ref="AR1099" si="2963">MAX(N1099:N1104)</f>
        <v>2.9</v>
      </c>
      <c r="AS1099" s="13" t="str">
        <f t="shared" ref="AS1099" ca="1" si="2964">INDIRECT(ADDRESS(MATCH(AR1099,N1099:N1104,0)+A1099-1,15))</f>
        <v>SSE</v>
      </c>
      <c r="AT1099" s="13">
        <f t="shared" ref="AT1099" ca="1" si="2965">INDIRECT(ADDRESS(MATCH(AR1099,N1099:N1104,0)+A1099-1,16))</f>
        <v>0.61641203703703706</v>
      </c>
    </row>
    <row r="1100" spans="1:46">
      <c r="A1100" s="11">
        <v>1100</v>
      </c>
      <c r="B1100" s="69">
        <v>44600</v>
      </c>
      <c r="C1100" s="70">
        <v>0.59027777777777779</v>
      </c>
      <c r="D1100">
        <v>9.6999999999999993</v>
      </c>
      <c r="E1100">
        <v>14.2</v>
      </c>
      <c r="F1100">
        <v>0</v>
      </c>
      <c r="G1100">
        <v>8.6</v>
      </c>
      <c r="H1100">
        <v>5.2999999999999999E-2</v>
      </c>
      <c r="I1100">
        <v>1.3</v>
      </c>
      <c r="J1100" t="s">
        <v>157</v>
      </c>
      <c r="K1100">
        <v>1.3</v>
      </c>
      <c r="L1100" t="s">
        <v>157</v>
      </c>
      <c r="M1100" s="70">
        <v>0.59005787037037039</v>
      </c>
      <c r="N1100">
        <v>2.1</v>
      </c>
      <c r="O1100" t="s">
        <v>157</v>
      </c>
      <c r="P1100" s="70">
        <v>0.58436342592592594</v>
      </c>
      <c r="Q1100">
        <v>0.8</v>
      </c>
      <c r="R1100" t="s">
        <v>155</v>
      </c>
      <c r="S1100">
        <v>0.4</v>
      </c>
      <c r="T1100">
        <v>58.9</v>
      </c>
      <c r="U1100">
        <v>214</v>
      </c>
      <c r="V1100">
        <v>136484</v>
      </c>
      <c r="W1100">
        <v>227</v>
      </c>
      <c r="X1100">
        <v>0.50700000000000001</v>
      </c>
      <c r="Y1100">
        <v>17.98</v>
      </c>
      <c r="Z1100" s="11">
        <f t="shared" si="2947"/>
        <v>31.8</v>
      </c>
      <c r="AA1100" s="11">
        <f t="shared" si="2948"/>
        <v>0</v>
      </c>
      <c r="AB1100" s="53">
        <f t="shared" si="2949"/>
        <v>0.19645074719389782</v>
      </c>
      <c r="AC1100" s="61" t="s">
        <v>204</v>
      </c>
    </row>
    <row r="1101" spans="1:46">
      <c r="A1101" s="11">
        <v>1101</v>
      </c>
      <c r="B1101" s="69">
        <v>44600</v>
      </c>
      <c r="C1101" s="70">
        <v>0.59722222222222221</v>
      </c>
      <c r="D1101">
        <v>9.6999999999999993</v>
      </c>
      <c r="E1101">
        <v>14.2</v>
      </c>
      <c r="F1101">
        <v>0</v>
      </c>
      <c r="G1101">
        <v>8.6</v>
      </c>
      <c r="H1101">
        <v>5.3999999999999999E-2</v>
      </c>
      <c r="I1101">
        <v>0.3</v>
      </c>
      <c r="J1101" t="s">
        <v>149</v>
      </c>
      <c r="K1101">
        <v>1.3</v>
      </c>
      <c r="L1101" t="s">
        <v>157</v>
      </c>
      <c r="M1101" s="70">
        <v>0.59091435185185182</v>
      </c>
      <c r="N1101">
        <v>1.8</v>
      </c>
      <c r="O1101" t="s">
        <v>155</v>
      </c>
      <c r="P1101" s="70">
        <v>0.59067129629629633</v>
      </c>
      <c r="Q1101">
        <v>0</v>
      </c>
      <c r="R1101" t="s">
        <v>149</v>
      </c>
      <c r="S1101">
        <v>0.5</v>
      </c>
      <c r="T1101">
        <v>55.7</v>
      </c>
      <c r="U1101">
        <v>222</v>
      </c>
      <c r="V1101">
        <v>134368</v>
      </c>
      <c r="W1101">
        <v>224</v>
      </c>
      <c r="X1101">
        <v>0.50700000000000001</v>
      </c>
      <c r="Y1101">
        <v>17.940000000000001</v>
      </c>
      <c r="Z1101" s="11">
        <f t="shared" si="2947"/>
        <v>32.4</v>
      </c>
      <c r="AA1101" s="11">
        <f t="shared" si="2948"/>
        <v>0</v>
      </c>
      <c r="AB1101" s="53">
        <f t="shared" si="2949"/>
        <v>0.19645074719389782</v>
      </c>
      <c r="AC1101" s="61" t="s">
        <v>204</v>
      </c>
    </row>
    <row r="1102" spans="1:46">
      <c r="A1102" s="11">
        <v>1102</v>
      </c>
      <c r="B1102" s="69">
        <v>44600</v>
      </c>
      <c r="C1102" s="70">
        <v>0.60416666666666663</v>
      </c>
      <c r="D1102">
        <v>9.8000000000000007</v>
      </c>
      <c r="E1102">
        <v>14.2</v>
      </c>
      <c r="F1102">
        <v>0</v>
      </c>
      <c r="G1102">
        <v>8.6</v>
      </c>
      <c r="H1102">
        <v>4.8000000000000001E-2</v>
      </c>
      <c r="I1102">
        <v>0.6</v>
      </c>
      <c r="J1102" t="s">
        <v>153</v>
      </c>
      <c r="K1102">
        <v>0.6</v>
      </c>
      <c r="L1102" t="s">
        <v>153</v>
      </c>
      <c r="M1102" s="70">
        <v>0.60416666666666663</v>
      </c>
      <c r="N1102">
        <v>1.7</v>
      </c>
      <c r="O1102" t="s">
        <v>153</v>
      </c>
      <c r="P1102" s="70">
        <v>0.60356481481481483</v>
      </c>
      <c r="Q1102">
        <v>0.8</v>
      </c>
      <c r="R1102" t="s">
        <v>151</v>
      </c>
      <c r="S1102">
        <v>0.4</v>
      </c>
      <c r="T1102">
        <v>58.4</v>
      </c>
      <c r="U1102">
        <v>170</v>
      </c>
      <c r="V1102">
        <v>120704</v>
      </c>
      <c r="W1102">
        <v>201</v>
      </c>
      <c r="X1102">
        <v>0.50700000000000001</v>
      </c>
      <c r="Y1102">
        <v>17.940000000000001</v>
      </c>
      <c r="Z1102" s="11">
        <f t="shared" si="2947"/>
        <v>28.800000000000004</v>
      </c>
      <c r="AA1102" s="11">
        <f t="shared" si="2948"/>
        <v>0</v>
      </c>
      <c r="AB1102" s="53">
        <f t="shared" si="2949"/>
        <v>0.19645074719389782</v>
      </c>
      <c r="AC1102" s="61" t="s">
        <v>204</v>
      </c>
    </row>
    <row r="1103" spans="1:46">
      <c r="A1103" s="11">
        <v>1103</v>
      </c>
      <c r="B1103" s="69">
        <v>44600</v>
      </c>
      <c r="C1103" s="70">
        <v>0.61111111111111105</v>
      </c>
      <c r="D1103">
        <v>9.6</v>
      </c>
      <c r="E1103">
        <v>14.2</v>
      </c>
      <c r="F1103">
        <v>0</v>
      </c>
      <c r="G1103">
        <v>8.4</v>
      </c>
      <c r="H1103">
        <v>3.5000000000000003E-2</v>
      </c>
      <c r="I1103">
        <v>1.1000000000000001</v>
      </c>
      <c r="J1103" t="s">
        <v>159</v>
      </c>
      <c r="K1103">
        <v>1.1000000000000001</v>
      </c>
      <c r="L1103" t="s">
        <v>159</v>
      </c>
      <c r="M1103" s="70">
        <v>0.61111111111111105</v>
      </c>
      <c r="N1103">
        <v>2.5</v>
      </c>
      <c r="O1103" t="s">
        <v>153</v>
      </c>
      <c r="P1103" s="70">
        <v>0.61078703703703707</v>
      </c>
      <c r="Q1103">
        <v>1.8</v>
      </c>
      <c r="R1103" t="s">
        <v>159</v>
      </c>
      <c r="S1103">
        <v>0.4</v>
      </c>
      <c r="T1103">
        <v>57.5</v>
      </c>
      <c r="U1103">
        <v>148</v>
      </c>
      <c r="V1103">
        <v>93725</v>
      </c>
      <c r="W1103">
        <v>156</v>
      </c>
      <c r="X1103">
        <v>0.50700000000000001</v>
      </c>
      <c r="Y1103">
        <v>17.95</v>
      </c>
      <c r="Z1103" s="11">
        <f t="shared" si="2947"/>
        <v>21.000000000000004</v>
      </c>
      <c r="AA1103" s="11">
        <f t="shared" si="2948"/>
        <v>0</v>
      </c>
      <c r="AB1103" s="53">
        <f t="shared" si="2949"/>
        <v>0.19645074719389782</v>
      </c>
      <c r="AC1103" s="61" t="s">
        <v>204</v>
      </c>
    </row>
    <row r="1104" spans="1:46">
      <c r="A1104" s="11">
        <v>1104</v>
      </c>
      <c r="B1104" s="69">
        <v>44600</v>
      </c>
      <c r="C1104" s="70">
        <v>0.61805555555555558</v>
      </c>
      <c r="D1104">
        <v>9.5</v>
      </c>
      <c r="E1104">
        <v>14.2</v>
      </c>
      <c r="F1104">
        <v>0</v>
      </c>
      <c r="G1104">
        <v>8</v>
      </c>
      <c r="H1104">
        <v>3.1E-2</v>
      </c>
      <c r="I1104">
        <v>1.6</v>
      </c>
      <c r="J1104" t="s">
        <v>159</v>
      </c>
      <c r="K1104">
        <v>1.6</v>
      </c>
      <c r="L1104" t="s">
        <v>159</v>
      </c>
      <c r="M1104" s="70">
        <v>0.61798611111111112</v>
      </c>
      <c r="N1104">
        <v>2.9</v>
      </c>
      <c r="O1104" t="s">
        <v>159</v>
      </c>
      <c r="P1104" s="70">
        <v>0.61641203703703706</v>
      </c>
      <c r="Q1104">
        <v>1.8</v>
      </c>
      <c r="R1104" t="s">
        <v>151</v>
      </c>
      <c r="S1104">
        <v>0.5</v>
      </c>
      <c r="T1104">
        <v>57.9</v>
      </c>
      <c r="U1104">
        <v>137</v>
      </c>
      <c r="V1104">
        <v>83056</v>
      </c>
      <c r="W1104">
        <v>138</v>
      </c>
      <c r="X1104">
        <v>0.50700000000000001</v>
      </c>
      <c r="Y1104">
        <v>17.95</v>
      </c>
      <c r="Z1104" s="11">
        <f t="shared" si="2947"/>
        <v>18.600000000000001</v>
      </c>
      <c r="AA1104" s="11">
        <f t="shared" si="2948"/>
        <v>0</v>
      </c>
      <c r="AB1104" s="53">
        <f t="shared" si="2949"/>
        <v>0.19645074719389782</v>
      </c>
      <c r="AC1104" s="61" t="s">
        <v>204</v>
      </c>
    </row>
    <row r="1105" spans="1:46">
      <c r="A1105" s="11">
        <v>1105</v>
      </c>
      <c r="B1105" s="69">
        <v>44600</v>
      </c>
      <c r="C1105" s="70">
        <v>0.625</v>
      </c>
      <c r="D1105">
        <v>9.3000000000000007</v>
      </c>
      <c r="E1105">
        <v>14.2</v>
      </c>
      <c r="F1105">
        <v>0</v>
      </c>
      <c r="G1105">
        <v>7.7</v>
      </c>
      <c r="H1105">
        <v>0.04</v>
      </c>
      <c r="I1105">
        <v>2.1</v>
      </c>
      <c r="J1105" t="s">
        <v>159</v>
      </c>
      <c r="K1105">
        <v>2.1</v>
      </c>
      <c r="L1105" t="s">
        <v>151</v>
      </c>
      <c r="M1105" s="70">
        <v>0.62412037037037038</v>
      </c>
      <c r="N1105">
        <v>3.7</v>
      </c>
      <c r="O1105" t="s">
        <v>150</v>
      </c>
      <c r="P1105" s="70">
        <v>0.6213657407407408</v>
      </c>
      <c r="Q1105">
        <v>2.2999999999999998</v>
      </c>
      <c r="R1105" t="s">
        <v>153</v>
      </c>
      <c r="S1105">
        <v>0.5</v>
      </c>
      <c r="T1105">
        <v>60.5</v>
      </c>
      <c r="U1105">
        <v>174</v>
      </c>
      <c r="V1105">
        <v>100220</v>
      </c>
      <c r="W1105">
        <v>167</v>
      </c>
      <c r="X1105">
        <v>0.50600000000000001</v>
      </c>
      <c r="Y1105">
        <v>17.920000000000002</v>
      </c>
      <c r="Z1105" s="11">
        <f t="shared" si="2947"/>
        <v>24</v>
      </c>
      <c r="AA1105" s="11">
        <f t="shared" si="2948"/>
        <v>0</v>
      </c>
      <c r="AB1105" s="53">
        <f t="shared" si="2949"/>
        <v>0.19596616168015585</v>
      </c>
      <c r="AC1105" s="61" t="s">
        <v>204</v>
      </c>
      <c r="AE1105" s="11">
        <f t="shared" ref="AE1105" si="2966">SUM(F1105:F1110)</f>
        <v>0</v>
      </c>
      <c r="AF1105" s="11">
        <f t="shared" ref="AF1105" si="2967">AVERAGE(AB1105:AB1110)</f>
        <v>0.19596616168015582</v>
      </c>
      <c r="AG1105" s="11">
        <f t="shared" ref="AG1105" si="2968">AVERAGE(G1105:G1110)</f>
        <v>7.9666666666666659</v>
      </c>
      <c r="AH1105" s="11" t="e">
        <f t="shared" ref="AH1105" si="2969">AVERAGE(AC1105:AC1110)</f>
        <v>#DIV/0!</v>
      </c>
      <c r="AI1105" s="11">
        <f t="shared" ref="AI1105" si="2970">AVERAGE(T1105:T1110)</f>
        <v>61.633333333333333</v>
      </c>
      <c r="AJ1105" s="11">
        <f t="shared" ref="AJ1105" si="2971">SUMIF(H1105:H1110,"&gt;0",H1105:H1110)</f>
        <v>0.27900000000000003</v>
      </c>
      <c r="AK1105" s="17">
        <f t="shared" ref="AK1105" si="2972">SUM(AA1105:AA1110)/60</f>
        <v>0</v>
      </c>
      <c r="AL1105" s="17">
        <f t="shared" ref="AL1105" si="2973">SUM(V1105:V1110)</f>
        <v>660737</v>
      </c>
      <c r="AM1105" s="17">
        <f t="shared" ref="AM1105" si="2974">AVERAGE(W1105:W1110)</f>
        <v>183.5</v>
      </c>
      <c r="AN1105" s="11">
        <f t="shared" ref="AN1105" si="2975">AVERAGE(I1105:I1110)</f>
        <v>1.7666666666666666</v>
      </c>
      <c r="AO1105" s="11">
        <f t="shared" ref="AO1105" si="2976">MAX(K1105:K1110)</f>
        <v>2.2000000000000002</v>
      </c>
      <c r="AP1105" s="13" t="str">
        <f t="shared" ref="AP1105" ca="1" si="2977">INDIRECT(ADDRESS(MATCH(AO1105,K1105:K1110,0)+A1105-1,12))</f>
        <v>SSE</v>
      </c>
      <c r="AQ1105" s="13">
        <f t="shared" ref="AQ1105" ca="1" si="2978">INDIRECT(ADDRESS(MATCH(AO1105,K1105:K1110,0)+A1105-1,13))</f>
        <v>0.62584490740740739</v>
      </c>
      <c r="AR1105" s="11">
        <f t="shared" ref="AR1105" si="2979">MAX(N1105:N1110)</f>
        <v>3.7</v>
      </c>
      <c r="AS1105" s="13" t="str">
        <f t="shared" ref="AS1105" ca="1" si="2980">INDIRECT(ADDRESS(MATCH(AR1105,N1105:N1110,0)+A1105-1,15))</f>
        <v>ESE</v>
      </c>
      <c r="AT1105" s="13">
        <f t="shared" ref="AT1105" ca="1" si="2981">INDIRECT(ADDRESS(MATCH(AR1105,N1105:N1110,0)+A1105-1,16))</f>
        <v>0.6213657407407408</v>
      </c>
    </row>
    <row r="1106" spans="1:46">
      <c r="A1106" s="11">
        <v>1106</v>
      </c>
      <c r="B1106" s="69">
        <v>44600</v>
      </c>
      <c r="C1106" s="70">
        <v>0.63194444444444442</v>
      </c>
      <c r="D1106">
        <v>9.1999999999999993</v>
      </c>
      <c r="E1106">
        <v>14.2</v>
      </c>
      <c r="F1106">
        <v>0</v>
      </c>
      <c r="G1106">
        <v>7.8</v>
      </c>
      <c r="H1106">
        <v>4.8000000000000001E-2</v>
      </c>
      <c r="I1106">
        <v>1.9</v>
      </c>
      <c r="J1106" t="s">
        <v>159</v>
      </c>
      <c r="K1106">
        <v>2.2000000000000002</v>
      </c>
      <c r="L1106" t="s">
        <v>159</v>
      </c>
      <c r="M1106" s="70">
        <v>0.62584490740740739</v>
      </c>
      <c r="N1106">
        <v>3.1</v>
      </c>
      <c r="O1106" t="s">
        <v>153</v>
      </c>
      <c r="P1106" s="70">
        <v>0.62907407407407401</v>
      </c>
      <c r="Q1106">
        <v>1.9</v>
      </c>
      <c r="R1106" t="s">
        <v>159</v>
      </c>
      <c r="S1106">
        <v>0.4</v>
      </c>
      <c r="T1106">
        <v>61.3</v>
      </c>
      <c r="U1106">
        <v>181</v>
      </c>
      <c r="V1106">
        <v>115816</v>
      </c>
      <c r="W1106">
        <v>193</v>
      </c>
      <c r="X1106">
        <v>0.50600000000000001</v>
      </c>
      <c r="Y1106">
        <v>17.940000000000001</v>
      </c>
      <c r="Z1106" s="11">
        <f t="shared" si="2947"/>
        <v>28.800000000000004</v>
      </c>
      <c r="AA1106" s="11">
        <f t="shared" si="2948"/>
        <v>0</v>
      </c>
      <c r="AB1106" s="53">
        <f t="shared" si="2949"/>
        <v>0.19596616168015585</v>
      </c>
      <c r="AC1106" s="61" t="s">
        <v>204</v>
      </c>
    </row>
    <row r="1107" spans="1:46">
      <c r="A1107" s="11">
        <v>1107</v>
      </c>
      <c r="B1107" s="69">
        <v>44600</v>
      </c>
      <c r="C1107" s="70">
        <v>0.63888888888888895</v>
      </c>
      <c r="D1107">
        <v>9</v>
      </c>
      <c r="E1107">
        <v>14.3</v>
      </c>
      <c r="F1107">
        <v>0</v>
      </c>
      <c r="G1107">
        <v>7.9</v>
      </c>
      <c r="H1107">
        <v>4.2000000000000003E-2</v>
      </c>
      <c r="I1107">
        <v>1.7</v>
      </c>
      <c r="J1107" t="s">
        <v>156</v>
      </c>
      <c r="K1107">
        <v>1.9</v>
      </c>
      <c r="L1107" t="s">
        <v>153</v>
      </c>
      <c r="M1107" s="70">
        <v>0.63533564814814814</v>
      </c>
      <c r="N1107">
        <v>3.1</v>
      </c>
      <c r="O1107" t="s">
        <v>153</v>
      </c>
      <c r="P1107" s="70">
        <v>0.63313657407407409</v>
      </c>
      <c r="Q1107">
        <v>1.2</v>
      </c>
      <c r="R1107" t="s">
        <v>160</v>
      </c>
      <c r="S1107">
        <v>0.6</v>
      </c>
      <c r="T1107">
        <v>61</v>
      </c>
      <c r="U1107">
        <v>173</v>
      </c>
      <c r="V1107">
        <v>103376</v>
      </c>
      <c r="W1107">
        <v>172</v>
      </c>
      <c r="X1107">
        <v>0.50600000000000001</v>
      </c>
      <c r="Y1107">
        <v>17.920000000000002</v>
      </c>
      <c r="Z1107" s="11">
        <f t="shared" si="2947"/>
        <v>25.2</v>
      </c>
      <c r="AA1107" s="11">
        <f t="shared" si="2948"/>
        <v>0</v>
      </c>
      <c r="AB1107" s="53">
        <f t="shared" si="2949"/>
        <v>0.19596616168015585</v>
      </c>
      <c r="AC1107" s="61" t="s">
        <v>204</v>
      </c>
    </row>
    <row r="1108" spans="1:46">
      <c r="A1108" s="11">
        <v>1108</v>
      </c>
      <c r="B1108" s="69">
        <v>44600</v>
      </c>
      <c r="C1108" s="70">
        <v>0.64583333333333337</v>
      </c>
      <c r="D1108">
        <v>8.9</v>
      </c>
      <c r="E1108">
        <v>14.2</v>
      </c>
      <c r="F1108">
        <v>0</v>
      </c>
      <c r="G1108">
        <v>8.1</v>
      </c>
      <c r="H1108">
        <v>4.1000000000000002E-2</v>
      </c>
      <c r="I1108">
        <v>1.5</v>
      </c>
      <c r="J1108" t="s">
        <v>160</v>
      </c>
      <c r="K1108">
        <v>1.7</v>
      </c>
      <c r="L1108" t="s">
        <v>156</v>
      </c>
      <c r="M1108" s="70">
        <v>0.63961805555555562</v>
      </c>
      <c r="N1108">
        <v>2.6</v>
      </c>
      <c r="O1108" t="s">
        <v>161</v>
      </c>
      <c r="P1108" s="70">
        <v>0.64122685185185191</v>
      </c>
      <c r="Q1108">
        <v>1.4</v>
      </c>
      <c r="R1108" t="s">
        <v>160</v>
      </c>
      <c r="S1108">
        <v>0.5</v>
      </c>
      <c r="T1108">
        <v>62.4</v>
      </c>
      <c r="U1108">
        <v>161</v>
      </c>
      <c r="V1108">
        <v>99468</v>
      </c>
      <c r="W1108">
        <v>166</v>
      </c>
      <c r="X1108">
        <v>0.50600000000000001</v>
      </c>
      <c r="Y1108">
        <v>17.91</v>
      </c>
      <c r="Z1108" s="11">
        <f t="shared" si="2947"/>
        <v>24.6</v>
      </c>
      <c r="AA1108" s="11">
        <f t="shared" si="2948"/>
        <v>0</v>
      </c>
      <c r="AB1108" s="53">
        <f t="shared" si="2949"/>
        <v>0.19596616168015585</v>
      </c>
      <c r="AC1108" s="61" t="s">
        <v>204</v>
      </c>
    </row>
    <row r="1109" spans="1:46">
      <c r="A1109" s="11">
        <v>1109</v>
      </c>
      <c r="B1109" s="69">
        <v>44600</v>
      </c>
      <c r="C1109" s="70">
        <v>0.65277777777777779</v>
      </c>
      <c r="D1109">
        <v>8.8000000000000007</v>
      </c>
      <c r="E1109">
        <v>14.3</v>
      </c>
      <c r="F1109">
        <v>0</v>
      </c>
      <c r="G1109">
        <v>8</v>
      </c>
      <c r="H1109">
        <v>4.4999999999999998E-2</v>
      </c>
      <c r="I1109">
        <v>1.8</v>
      </c>
      <c r="J1109" t="s">
        <v>161</v>
      </c>
      <c r="K1109">
        <v>1.8</v>
      </c>
      <c r="L1109" t="s">
        <v>161</v>
      </c>
      <c r="M1109" s="70">
        <v>0.65277777777777779</v>
      </c>
      <c r="N1109">
        <v>2.6</v>
      </c>
      <c r="O1109" t="s">
        <v>154</v>
      </c>
      <c r="P1109" s="70">
        <v>0.64824074074074078</v>
      </c>
      <c r="Q1109">
        <v>2.1</v>
      </c>
      <c r="R1109" t="s">
        <v>161</v>
      </c>
      <c r="S1109">
        <v>0.3</v>
      </c>
      <c r="T1109">
        <v>62.1</v>
      </c>
      <c r="U1109">
        <v>220</v>
      </c>
      <c r="V1109">
        <v>104379</v>
      </c>
      <c r="W1109">
        <v>174</v>
      </c>
      <c r="X1109">
        <v>0.50600000000000001</v>
      </c>
      <c r="Y1109">
        <v>17.88</v>
      </c>
      <c r="Z1109" s="11">
        <f t="shared" si="2947"/>
        <v>27.000000000000004</v>
      </c>
      <c r="AA1109" s="11">
        <f t="shared" si="2948"/>
        <v>0</v>
      </c>
      <c r="AB1109" s="53">
        <f t="shared" si="2949"/>
        <v>0.19596616168015585</v>
      </c>
      <c r="AC1109" s="61" t="s">
        <v>204</v>
      </c>
    </row>
    <row r="1110" spans="1:46">
      <c r="A1110" s="11">
        <v>1110</v>
      </c>
      <c r="B1110" s="69">
        <v>44600</v>
      </c>
      <c r="C1110" s="70">
        <v>0.65972222222222221</v>
      </c>
      <c r="D1110">
        <v>8.8000000000000007</v>
      </c>
      <c r="E1110">
        <v>14.2</v>
      </c>
      <c r="F1110">
        <v>0</v>
      </c>
      <c r="G1110">
        <v>8.3000000000000007</v>
      </c>
      <c r="H1110">
        <v>6.3E-2</v>
      </c>
      <c r="I1110">
        <v>1.6</v>
      </c>
      <c r="J1110" t="s">
        <v>154</v>
      </c>
      <c r="K1110">
        <v>1.8</v>
      </c>
      <c r="L1110" t="s">
        <v>161</v>
      </c>
      <c r="M1110" s="70">
        <v>0.65349537037037042</v>
      </c>
      <c r="N1110">
        <v>2.5</v>
      </c>
      <c r="O1110" t="s">
        <v>154</v>
      </c>
      <c r="P1110" s="70">
        <v>0.65512731481481479</v>
      </c>
      <c r="Q1110">
        <v>1.4</v>
      </c>
      <c r="R1110" t="s">
        <v>161</v>
      </c>
      <c r="S1110">
        <v>0.3</v>
      </c>
      <c r="T1110">
        <v>62.5</v>
      </c>
      <c r="U1110">
        <v>263</v>
      </c>
      <c r="V1110">
        <v>137478</v>
      </c>
      <c r="W1110">
        <v>229</v>
      </c>
      <c r="X1110">
        <v>0.50600000000000001</v>
      </c>
      <c r="Y1110">
        <v>17.88</v>
      </c>
      <c r="Z1110" s="11">
        <f t="shared" si="2947"/>
        <v>37.799999999999997</v>
      </c>
      <c r="AA1110" s="11">
        <f t="shared" si="2948"/>
        <v>0</v>
      </c>
      <c r="AB1110" s="53">
        <f t="shared" si="2949"/>
        <v>0.19596616168015585</v>
      </c>
      <c r="AC1110" s="61" t="s">
        <v>204</v>
      </c>
    </row>
    <row r="1111" spans="1:46">
      <c r="A1111" s="11">
        <v>1111</v>
      </c>
      <c r="B1111" s="69">
        <v>44600</v>
      </c>
      <c r="C1111" s="70">
        <v>0.66666666666666663</v>
      </c>
      <c r="D1111">
        <v>8.8000000000000007</v>
      </c>
      <c r="E1111">
        <v>14.3</v>
      </c>
      <c r="F1111">
        <v>0</v>
      </c>
      <c r="G1111">
        <v>8.4</v>
      </c>
      <c r="H1111">
        <v>7.0000000000000007E-2</v>
      </c>
      <c r="I1111">
        <v>1.3</v>
      </c>
      <c r="J1111" t="s">
        <v>161</v>
      </c>
      <c r="K1111">
        <v>1.5</v>
      </c>
      <c r="L1111" t="s">
        <v>154</v>
      </c>
      <c r="M1111" s="70">
        <v>0.65973379629629625</v>
      </c>
      <c r="N1111">
        <v>2.5</v>
      </c>
      <c r="O1111" t="s">
        <v>161</v>
      </c>
      <c r="P1111" s="70">
        <v>0.66261574074074081</v>
      </c>
      <c r="Q1111">
        <v>2</v>
      </c>
      <c r="R1111" t="s">
        <v>154</v>
      </c>
      <c r="S1111">
        <v>0.4</v>
      </c>
      <c r="T1111">
        <v>61.6</v>
      </c>
      <c r="U1111">
        <v>256</v>
      </c>
      <c r="V1111">
        <v>148399</v>
      </c>
      <c r="W1111">
        <v>247</v>
      </c>
      <c r="X1111">
        <v>0.50600000000000001</v>
      </c>
      <c r="Y1111">
        <v>17.87</v>
      </c>
      <c r="Z1111" s="11">
        <f t="shared" si="2947"/>
        <v>42.000000000000007</v>
      </c>
      <c r="AA1111" s="11">
        <f t="shared" si="2948"/>
        <v>0</v>
      </c>
      <c r="AB1111" s="53">
        <f t="shared" si="2949"/>
        <v>0.19596616168015585</v>
      </c>
      <c r="AC1111" s="61" t="s">
        <v>204</v>
      </c>
      <c r="AE1111" s="11">
        <f t="shared" ref="AE1111" si="2982">SUM(F1111:F1116)</f>
        <v>0</v>
      </c>
      <c r="AF1111" s="11">
        <f t="shared" ref="AF1111" si="2983">AVERAGE(AB1111:AB1116)</f>
        <v>0.19596616168015582</v>
      </c>
      <c r="AG1111" s="11">
        <f t="shared" ref="AG1111" si="2984">AVERAGE(G1111:G1116)</f>
        <v>8.5833333333333321</v>
      </c>
      <c r="AH1111" s="11" t="e">
        <f t="shared" ref="AH1111" si="2985">AVERAGE(AC1111:AC1116)</f>
        <v>#DIV/0!</v>
      </c>
      <c r="AI1111" s="11">
        <f t="shared" ref="AI1111" si="2986">AVERAGE(T1111:T1116)</f>
        <v>60.65</v>
      </c>
      <c r="AJ1111" s="11">
        <f t="shared" ref="AJ1111" si="2987">SUMIF(H1111:H1116,"&gt;0",H1111:H1116)</f>
        <v>0.35600000000000004</v>
      </c>
      <c r="AK1111" s="17">
        <f t="shared" ref="AK1111" si="2988">SUM(AA1111:AA1116)/60</f>
        <v>0</v>
      </c>
      <c r="AL1111" s="17">
        <f t="shared" ref="AL1111" si="2989">SUM(V1111:V1116)</f>
        <v>741033</v>
      </c>
      <c r="AM1111" s="17">
        <f t="shared" ref="AM1111" si="2990">AVERAGE(W1111:W1116)</f>
        <v>205.83333333333334</v>
      </c>
      <c r="AN1111" s="11">
        <f t="shared" ref="AN1111" si="2991">AVERAGE(I1111:I1116)</f>
        <v>1.5166666666666666</v>
      </c>
      <c r="AO1111" s="11">
        <f t="shared" ref="AO1111" si="2992">MAX(K1111:K1116)</f>
        <v>1.8</v>
      </c>
      <c r="AP1111" s="13" t="str">
        <f t="shared" ref="AP1111" ca="1" si="2993">INDIRECT(ADDRESS(MATCH(AO1111,K1111:K1116,0)+A1111-1,12))</f>
        <v>WSW</v>
      </c>
      <c r="AQ1111" s="13">
        <f t="shared" ref="AQ1111" ca="1" si="2994">INDIRECT(ADDRESS(MATCH(AO1111,K1111:K1116,0)+A1111-1,13))</f>
        <v>0.6868171296296296</v>
      </c>
      <c r="AR1111" s="11">
        <f t="shared" ref="AR1111" si="2995">MAX(N1111:N1116)</f>
        <v>2.9</v>
      </c>
      <c r="AS1111" s="13" t="str">
        <f t="shared" ref="AS1111" ca="1" si="2996">INDIRECT(ADDRESS(MATCH(AR1111,N1111:N1116,0)+A1111-1,15))</f>
        <v>SW</v>
      </c>
      <c r="AT1111" s="13">
        <f t="shared" ref="AT1111" ca="1" si="2997">INDIRECT(ADDRESS(MATCH(AR1111,N1111:N1116,0)+A1111-1,16))</f>
        <v>0.68526620370370372</v>
      </c>
    </row>
    <row r="1112" spans="1:46">
      <c r="A1112" s="11">
        <v>1112</v>
      </c>
      <c r="B1112" s="69">
        <v>44600</v>
      </c>
      <c r="C1112" s="70">
        <v>0.67361111111111116</v>
      </c>
      <c r="D1112">
        <v>8.9</v>
      </c>
      <c r="E1112">
        <v>14.3</v>
      </c>
      <c r="F1112">
        <v>0</v>
      </c>
      <c r="G1112">
        <v>8.4</v>
      </c>
      <c r="H1112">
        <v>6.3E-2</v>
      </c>
      <c r="I1112">
        <v>1.6</v>
      </c>
      <c r="J1112" t="s">
        <v>161</v>
      </c>
      <c r="K1112">
        <v>1.6</v>
      </c>
      <c r="L1112" t="s">
        <v>161</v>
      </c>
      <c r="M1112" s="70">
        <v>0.67357638888888882</v>
      </c>
      <c r="N1112">
        <v>2.5</v>
      </c>
      <c r="O1112" t="s">
        <v>161</v>
      </c>
      <c r="P1112" s="70">
        <v>0.67018518518518511</v>
      </c>
      <c r="Q1112">
        <v>2</v>
      </c>
      <c r="R1112" t="s">
        <v>154</v>
      </c>
      <c r="S1112">
        <v>0.4</v>
      </c>
      <c r="T1112">
        <v>59.9</v>
      </c>
      <c r="U1112">
        <v>212</v>
      </c>
      <c r="V1112">
        <v>133724</v>
      </c>
      <c r="W1112">
        <v>223</v>
      </c>
      <c r="X1112">
        <v>0.50600000000000001</v>
      </c>
      <c r="Y1112">
        <v>17.87</v>
      </c>
      <c r="Z1112" s="11">
        <f t="shared" si="2947"/>
        <v>37.799999999999997</v>
      </c>
      <c r="AA1112" s="11">
        <f t="shared" si="2948"/>
        <v>0</v>
      </c>
      <c r="AB1112" s="53">
        <f t="shared" si="2949"/>
        <v>0.19596616168015585</v>
      </c>
      <c r="AC1112" s="61" t="s">
        <v>204</v>
      </c>
    </row>
    <row r="1113" spans="1:46">
      <c r="A1113" s="11">
        <v>1113</v>
      </c>
      <c r="B1113" s="69">
        <v>44600</v>
      </c>
      <c r="C1113" s="70">
        <v>0.68055555555555547</v>
      </c>
      <c r="D1113">
        <v>8.9</v>
      </c>
      <c r="E1113">
        <v>14.2</v>
      </c>
      <c r="F1113">
        <v>0</v>
      </c>
      <c r="G1113">
        <v>8.6999999999999993</v>
      </c>
      <c r="H1113">
        <v>7.8E-2</v>
      </c>
      <c r="I1113">
        <v>1.6</v>
      </c>
      <c r="J1113" t="s">
        <v>154</v>
      </c>
      <c r="K1113">
        <v>1.7</v>
      </c>
      <c r="L1113" t="s">
        <v>161</v>
      </c>
      <c r="M1113" s="70">
        <v>0.67628472222222225</v>
      </c>
      <c r="N1113">
        <v>2.4</v>
      </c>
      <c r="O1113" t="s">
        <v>154</v>
      </c>
      <c r="P1113" s="70">
        <v>0.67373842592592592</v>
      </c>
      <c r="Q1113">
        <v>1.7</v>
      </c>
      <c r="R1113" t="s">
        <v>154</v>
      </c>
      <c r="S1113">
        <v>0.3</v>
      </c>
      <c r="T1113">
        <v>61.2</v>
      </c>
      <c r="U1113">
        <v>244</v>
      </c>
      <c r="V1113">
        <v>159965</v>
      </c>
      <c r="W1113">
        <v>267</v>
      </c>
      <c r="X1113">
        <v>0.50600000000000001</v>
      </c>
      <c r="Y1113">
        <v>17.86</v>
      </c>
      <c r="Z1113" s="11">
        <f t="shared" si="2947"/>
        <v>46.800000000000004</v>
      </c>
      <c r="AA1113" s="11">
        <f t="shared" si="2948"/>
        <v>0</v>
      </c>
      <c r="AB1113" s="53">
        <f t="shared" si="2949"/>
        <v>0.19596616168015585</v>
      </c>
      <c r="AC1113" s="61" t="s">
        <v>204</v>
      </c>
    </row>
    <row r="1114" spans="1:46">
      <c r="A1114" s="11">
        <v>1114</v>
      </c>
      <c r="B1114" s="69">
        <v>44600</v>
      </c>
      <c r="C1114" s="70">
        <v>0.6875</v>
      </c>
      <c r="D1114">
        <v>9</v>
      </c>
      <c r="E1114">
        <v>14.2</v>
      </c>
      <c r="F1114">
        <v>0</v>
      </c>
      <c r="G1114">
        <v>8.9</v>
      </c>
      <c r="H1114">
        <v>7.2999999999999995E-2</v>
      </c>
      <c r="I1114">
        <v>1.8</v>
      </c>
      <c r="J1114" t="s">
        <v>161</v>
      </c>
      <c r="K1114">
        <v>1.8</v>
      </c>
      <c r="L1114" t="s">
        <v>161</v>
      </c>
      <c r="M1114" s="70">
        <v>0.6868171296296296</v>
      </c>
      <c r="N1114">
        <v>2.9</v>
      </c>
      <c r="O1114" t="s">
        <v>160</v>
      </c>
      <c r="P1114" s="70">
        <v>0.68526620370370372</v>
      </c>
      <c r="Q1114">
        <v>0.5</v>
      </c>
      <c r="R1114" t="s">
        <v>160</v>
      </c>
      <c r="S1114">
        <v>0.5</v>
      </c>
      <c r="T1114">
        <v>59</v>
      </c>
      <c r="U1114">
        <v>228</v>
      </c>
      <c r="V1114">
        <v>145720</v>
      </c>
      <c r="W1114">
        <v>243</v>
      </c>
      <c r="X1114">
        <v>0.50600000000000001</v>
      </c>
      <c r="Y1114">
        <v>17.87</v>
      </c>
      <c r="Z1114" s="11">
        <f t="shared" si="2947"/>
        <v>43.79999999999999</v>
      </c>
      <c r="AA1114" s="11">
        <f t="shared" si="2948"/>
        <v>0</v>
      </c>
      <c r="AB1114" s="53">
        <f t="shared" si="2949"/>
        <v>0.19596616168015585</v>
      </c>
      <c r="AC1114" s="61" t="s">
        <v>204</v>
      </c>
    </row>
    <row r="1115" spans="1:46">
      <c r="A1115" s="11">
        <v>1115</v>
      </c>
      <c r="B1115" s="69">
        <v>44600</v>
      </c>
      <c r="C1115" s="70">
        <v>0.69444444444444453</v>
      </c>
      <c r="D1115">
        <v>9</v>
      </c>
      <c r="E1115">
        <v>14.2</v>
      </c>
      <c r="F1115">
        <v>0</v>
      </c>
      <c r="G1115">
        <v>8.6999999999999993</v>
      </c>
      <c r="H1115">
        <v>4.3999999999999997E-2</v>
      </c>
      <c r="I1115">
        <v>1.7</v>
      </c>
      <c r="J1115" t="s">
        <v>161</v>
      </c>
      <c r="K1115">
        <v>1.8</v>
      </c>
      <c r="L1115" t="s">
        <v>161</v>
      </c>
      <c r="M1115" s="70">
        <v>0.6917592592592593</v>
      </c>
      <c r="N1115">
        <v>2.6</v>
      </c>
      <c r="O1115" t="s">
        <v>161</v>
      </c>
      <c r="P1115" s="70">
        <v>0.6909953703703704</v>
      </c>
      <c r="Q1115">
        <v>0.4</v>
      </c>
      <c r="R1115" t="s">
        <v>160</v>
      </c>
      <c r="S1115">
        <v>0.5</v>
      </c>
      <c r="T1115">
        <v>60.5</v>
      </c>
      <c r="U1115">
        <v>110</v>
      </c>
      <c r="V1115">
        <v>93635</v>
      </c>
      <c r="W1115">
        <v>156</v>
      </c>
      <c r="X1115">
        <v>0.50600000000000001</v>
      </c>
      <c r="Y1115">
        <v>17.86</v>
      </c>
      <c r="Z1115" s="11">
        <f t="shared" si="2947"/>
        <v>26.399999999999995</v>
      </c>
      <c r="AA1115" s="11">
        <f t="shared" si="2948"/>
        <v>0</v>
      </c>
      <c r="AB1115" s="53">
        <f t="shared" si="2949"/>
        <v>0.19596616168015585</v>
      </c>
      <c r="AC1115" s="61" t="s">
        <v>204</v>
      </c>
    </row>
    <row r="1116" spans="1:46">
      <c r="A1116" s="11">
        <v>1116</v>
      </c>
      <c r="B1116" s="69">
        <v>44600</v>
      </c>
      <c r="C1116" s="70">
        <v>0.70138888888888884</v>
      </c>
      <c r="D1116">
        <v>9</v>
      </c>
      <c r="E1116">
        <v>14.2</v>
      </c>
      <c r="F1116">
        <v>0</v>
      </c>
      <c r="G1116">
        <v>8.4</v>
      </c>
      <c r="H1116">
        <v>2.8000000000000001E-2</v>
      </c>
      <c r="I1116">
        <v>1.1000000000000001</v>
      </c>
      <c r="J1116" t="s">
        <v>156</v>
      </c>
      <c r="K1116">
        <v>1.7</v>
      </c>
      <c r="L1116" t="s">
        <v>161</v>
      </c>
      <c r="M1116" s="70">
        <v>0.69445601851851846</v>
      </c>
      <c r="N1116">
        <v>2.1</v>
      </c>
      <c r="O1116" t="s">
        <v>160</v>
      </c>
      <c r="P1116" s="70">
        <v>0.69547453703703699</v>
      </c>
      <c r="Q1116">
        <v>0.9</v>
      </c>
      <c r="R1116" t="s">
        <v>160</v>
      </c>
      <c r="S1116">
        <v>0.4</v>
      </c>
      <c r="T1116">
        <v>61.7</v>
      </c>
      <c r="U1116">
        <v>90</v>
      </c>
      <c r="V1116">
        <v>59590</v>
      </c>
      <c r="W1116">
        <v>99</v>
      </c>
      <c r="X1116">
        <v>0.50600000000000001</v>
      </c>
      <c r="Y1116">
        <v>17.87</v>
      </c>
      <c r="Z1116" s="11">
        <f t="shared" si="2947"/>
        <v>16.8</v>
      </c>
      <c r="AA1116" s="11">
        <f t="shared" si="2948"/>
        <v>0</v>
      </c>
      <c r="AB1116" s="53">
        <f t="shared" si="2949"/>
        <v>0.19596616168015585</v>
      </c>
      <c r="AC1116" s="61" t="s">
        <v>204</v>
      </c>
    </row>
    <row r="1117" spans="1:46">
      <c r="A1117" s="11">
        <v>1117</v>
      </c>
      <c r="B1117" s="69">
        <v>44600</v>
      </c>
      <c r="C1117" s="70">
        <v>0.70833333333333337</v>
      </c>
      <c r="D1117">
        <v>9</v>
      </c>
      <c r="E1117">
        <v>13.3</v>
      </c>
      <c r="F1117">
        <v>0</v>
      </c>
      <c r="G1117">
        <v>8</v>
      </c>
      <c r="H1117">
        <v>2.1999999999999999E-2</v>
      </c>
      <c r="I1117">
        <v>1.1000000000000001</v>
      </c>
      <c r="J1117" t="s">
        <v>160</v>
      </c>
      <c r="K1117">
        <v>1.1000000000000001</v>
      </c>
      <c r="L1117" t="s">
        <v>156</v>
      </c>
      <c r="M1117" s="70">
        <v>0.70483796296296297</v>
      </c>
      <c r="N1117">
        <v>2</v>
      </c>
      <c r="O1117" t="s">
        <v>161</v>
      </c>
      <c r="P1117" s="70">
        <v>0.70383101851851848</v>
      </c>
      <c r="Q1117">
        <v>0.7</v>
      </c>
      <c r="R1117" t="s">
        <v>156</v>
      </c>
      <c r="S1117">
        <v>0.3</v>
      </c>
      <c r="T1117">
        <v>62.7</v>
      </c>
      <c r="U1117">
        <v>67</v>
      </c>
      <c r="V1117">
        <v>46729</v>
      </c>
      <c r="W1117">
        <v>78</v>
      </c>
      <c r="X1117">
        <v>0.50600000000000001</v>
      </c>
      <c r="Y1117">
        <v>17.8</v>
      </c>
      <c r="Z1117" s="11">
        <f t="shared" si="2947"/>
        <v>13.199999999999998</v>
      </c>
      <c r="AA1117" s="11">
        <f t="shared" si="2948"/>
        <v>0</v>
      </c>
      <c r="AB1117" s="53">
        <f t="shared" si="2949"/>
        <v>0.19596616168015585</v>
      </c>
      <c r="AC1117" s="61" t="s">
        <v>204</v>
      </c>
      <c r="AE1117" s="11">
        <f t="shared" ref="AE1117" si="2998">SUM(F1117:F1122)</f>
        <v>0</v>
      </c>
      <c r="AF1117" s="11">
        <f t="shared" ref="AF1117" si="2999">AVERAGE(AB1117:AB1122)</f>
        <v>0.19596616168015582</v>
      </c>
      <c r="AG1117" s="11">
        <f t="shared" ref="AG1117" si="3000">AVERAGE(G1117:G1122)</f>
        <v>7.3999999999999995</v>
      </c>
      <c r="AH1117" s="11" t="e">
        <f t="shared" ref="AH1117" si="3001">AVERAGE(AC1117:AC1122)</f>
        <v>#DIV/0!</v>
      </c>
      <c r="AI1117" s="11">
        <f t="shared" ref="AI1117" si="3002">AVERAGE(T1117:T1122)</f>
        <v>64.933333333333337</v>
      </c>
      <c r="AJ1117" s="11">
        <f t="shared" ref="AJ1117" si="3003">SUMIF(H1117:H1122,"&gt;0",H1117:H1122)</f>
        <v>5.9999999999999991E-2</v>
      </c>
      <c r="AK1117" s="17">
        <f t="shared" ref="AK1117" si="3004">SUM(AA1117:AA1122)/60</f>
        <v>0</v>
      </c>
      <c r="AL1117" s="17">
        <f t="shared" ref="AL1117" si="3005">SUM(V1117:V1122)</f>
        <v>128737</v>
      </c>
      <c r="AM1117" s="17">
        <f t="shared" ref="AM1117" si="3006">AVERAGE(W1117:W1122)</f>
        <v>35.666666666666664</v>
      </c>
      <c r="AN1117" s="11">
        <f t="shared" ref="AN1117" si="3007">AVERAGE(I1117:I1122)</f>
        <v>0.96666666666666679</v>
      </c>
      <c r="AO1117" s="11">
        <f t="shared" ref="AO1117" si="3008">MAX(K1117:K1122)</f>
        <v>1.3</v>
      </c>
      <c r="AP1117" s="13" t="str">
        <f t="shared" ref="AP1117" ca="1" si="3009">INDIRECT(ADDRESS(MATCH(AO1117,K1117:K1122,0)+A1117-1,12))</f>
        <v>ESE</v>
      </c>
      <c r="AQ1117" s="13">
        <f t="shared" ref="AQ1117" ca="1" si="3010">INDIRECT(ADDRESS(MATCH(AO1117,K1117:K1122,0)+A1117-1,13))</f>
        <v>0.74055555555555552</v>
      </c>
      <c r="AR1117" s="11">
        <f t="shared" ref="AR1117" si="3011">MAX(N1117:N1122)</f>
        <v>2</v>
      </c>
      <c r="AS1117" s="13" t="str">
        <f t="shared" ref="AS1117" ca="1" si="3012">INDIRECT(ADDRESS(MATCH(AR1117,N1117:N1122,0)+A1117-1,15))</f>
        <v>WSW</v>
      </c>
      <c r="AT1117" s="13">
        <f t="shared" ref="AT1117" ca="1" si="3013">INDIRECT(ADDRESS(MATCH(AR1117,N1117:N1122,0)+A1117-1,16))</f>
        <v>0.70383101851851848</v>
      </c>
    </row>
    <row r="1118" spans="1:46">
      <c r="A1118" s="11">
        <v>1118</v>
      </c>
      <c r="B1118" s="69">
        <v>44600</v>
      </c>
      <c r="C1118" s="70">
        <v>0.71527777777777779</v>
      </c>
      <c r="D1118">
        <v>8.8000000000000007</v>
      </c>
      <c r="E1118">
        <v>14.2</v>
      </c>
      <c r="F1118">
        <v>0</v>
      </c>
      <c r="G1118">
        <v>7.7</v>
      </c>
      <c r="H1118">
        <v>1.9E-2</v>
      </c>
      <c r="I1118">
        <v>0.8</v>
      </c>
      <c r="J1118" t="s">
        <v>153</v>
      </c>
      <c r="K1118">
        <v>1.1000000000000001</v>
      </c>
      <c r="L1118" t="s">
        <v>160</v>
      </c>
      <c r="M1118" s="70">
        <v>0.70834490740740741</v>
      </c>
      <c r="N1118">
        <v>1.3</v>
      </c>
      <c r="O1118" t="s">
        <v>153</v>
      </c>
      <c r="P1118" s="70">
        <v>0.70924768518518511</v>
      </c>
      <c r="Q1118">
        <v>1.1000000000000001</v>
      </c>
      <c r="R1118" t="s">
        <v>151</v>
      </c>
      <c r="S1118">
        <v>0.2</v>
      </c>
      <c r="T1118">
        <v>63.7</v>
      </c>
      <c r="U1118">
        <v>54</v>
      </c>
      <c r="V1118">
        <v>36490</v>
      </c>
      <c r="W1118">
        <v>61</v>
      </c>
      <c r="X1118">
        <v>0.50600000000000001</v>
      </c>
      <c r="Y1118">
        <v>17.89</v>
      </c>
      <c r="Z1118" s="11">
        <f t="shared" si="2947"/>
        <v>11.4</v>
      </c>
      <c r="AA1118" s="11">
        <f t="shared" si="2948"/>
        <v>0</v>
      </c>
      <c r="AB1118" s="53">
        <f t="shared" si="2949"/>
        <v>0.19596616168015585</v>
      </c>
      <c r="AC1118" s="61" t="s">
        <v>204</v>
      </c>
    </row>
    <row r="1119" spans="1:46">
      <c r="A1119" s="11">
        <v>1119</v>
      </c>
      <c r="B1119" s="69">
        <v>44600</v>
      </c>
      <c r="C1119" s="70">
        <v>0.72222222222222221</v>
      </c>
      <c r="D1119">
        <v>8.6</v>
      </c>
      <c r="E1119">
        <v>13.2</v>
      </c>
      <c r="F1119">
        <v>0</v>
      </c>
      <c r="G1119">
        <v>7.7</v>
      </c>
      <c r="H1119">
        <v>1.2E-2</v>
      </c>
      <c r="I1119">
        <v>1</v>
      </c>
      <c r="J1119" t="s">
        <v>151</v>
      </c>
      <c r="K1119">
        <v>1</v>
      </c>
      <c r="L1119" t="s">
        <v>151</v>
      </c>
      <c r="M1119" s="70">
        <v>0.72045138888888882</v>
      </c>
      <c r="N1119">
        <v>1.7</v>
      </c>
      <c r="O1119" t="s">
        <v>151</v>
      </c>
      <c r="P1119" s="70">
        <v>0.71659722222222222</v>
      </c>
      <c r="Q1119">
        <v>0.9</v>
      </c>
      <c r="R1119" t="s">
        <v>150</v>
      </c>
      <c r="S1119">
        <v>0.2</v>
      </c>
      <c r="T1119">
        <v>64.7</v>
      </c>
      <c r="U1119">
        <v>31</v>
      </c>
      <c r="V1119">
        <v>24699</v>
      </c>
      <c r="W1119">
        <v>41</v>
      </c>
      <c r="X1119">
        <v>0.50600000000000001</v>
      </c>
      <c r="Y1119">
        <v>17.829999999999998</v>
      </c>
      <c r="Z1119" s="11">
        <f t="shared" si="2947"/>
        <v>7.2000000000000011</v>
      </c>
      <c r="AA1119" s="11">
        <f t="shared" si="2948"/>
        <v>0</v>
      </c>
      <c r="AB1119" s="53">
        <f t="shared" si="2949"/>
        <v>0.19596616168015585</v>
      </c>
      <c r="AC1119" s="61" t="s">
        <v>204</v>
      </c>
    </row>
    <row r="1120" spans="1:46">
      <c r="A1120" s="11">
        <v>1120</v>
      </c>
      <c r="B1120" s="69">
        <v>44600</v>
      </c>
      <c r="C1120" s="70">
        <v>0.72916666666666663</v>
      </c>
      <c r="D1120">
        <v>8.4</v>
      </c>
      <c r="E1120">
        <v>13.1</v>
      </c>
      <c r="F1120">
        <v>0</v>
      </c>
      <c r="G1120">
        <v>7.4</v>
      </c>
      <c r="H1120">
        <v>5.0000000000000001E-3</v>
      </c>
      <c r="I1120">
        <v>0.9</v>
      </c>
      <c r="J1120" t="s">
        <v>151</v>
      </c>
      <c r="K1120">
        <v>1.1000000000000001</v>
      </c>
      <c r="L1120" t="s">
        <v>151</v>
      </c>
      <c r="M1120" s="70">
        <v>0.72563657407407411</v>
      </c>
      <c r="N1120">
        <v>1.6</v>
      </c>
      <c r="O1120" t="s">
        <v>151</v>
      </c>
      <c r="P1120" s="70">
        <v>0.72270833333333329</v>
      </c>
      <c r="Q1120">
        <v>0.5</v>
      </c>
      <c r="R1120" t="s">
        <v>151</v>
      </c>
      <c r="S1120">
        <v>0.4</v>
      </c>
      <c r="T1120">
        <v>65.099999999999994</v>
      </c>
      <c r="U1120">
        <v>15</v>
      </c>
      <c r="V1120">
        <v>13447</v>
      </c>
      <c r="W1120">
        <v>22</v>
      </c>
      <c r="X1120">
        <v>0.50600000000000001</v>
      </c>
      <c r="Y1120">
        <v>17.84</v>
      </c>
      <c r="Z1120" s="11">
        <f t="shared" si="2947"/>
        <v>3</v>
      </c>
      <c r="AA1120" s="11">
        <f t="shared" si="2948"/>
        <v>0</v>
      </c>
      <c r="AB1120" s="53">
        <f t="shared" si="2949"/>
        <v>0.19596616168015585</v>
      </c>
      <c r="AC1120" s="61" t="s">
        <v>204</v>
      </c>
    </row>
    <row r="1121" spans="1:46">
      <c r="A1121" s="11">
        <v>1121</v>
      </c>
      <c r="B1121" s="69">
        <v>44600</v>
      </c>
      <c r="C1121" s="70">
        <v>0.73611111111111116</v>
      </c>
      <c r="D1121">
        <v>8.1</v>
      </c>
      <c r="E1121">
        <v>13</v>
      </c>
      <c r="F1121">
        <v>0</v>
      </c>
      <c r="G1121">
        <v>7</v>
      </c>
      <c r="H1121">
        <v>2E-3</v>
      </c>
      <c r="I1121">
        <v>0.9</v>
      </c>
      <c r="J1121" t="s">
        <v>151</v>
      </c>
      <c r="K1121">
        <v>0.9</v>
      </c>
      <c r="L1121" t="s">
        <v>151</v>
      </c>
      <c r="M1121" s="70">
        <v>0.73611111111111116</v>
      </c>
      <c r="N1121">
        <v>1.8</v>
      </c>
      <c r="O1121" t="s">
        <v>150</v>
      </c>
      <c r="P1121" s="70">
        <v>0.73586805555555557</v>
      </c>
      <c r="Q1121">
        <v>1.1000000000000001</v>
      </c>
      <c r="R1121" t="s">
        <v>150</v>
      </c>
      <c r="S1121">
        <v>0.4</v>
      </c>
      <c r="T1121">
        <v>66</v>
      </c>
      <c r="U1121">
        <v>6</v>
      </c>
      <c r="V1121">
        <v>5657</v>
      </c>
      <c r="W1121">
        <v>9</v>
      </c>
      <c r="X1121">
        <v>0.50600000000000001</v>
      </c>
      <c r="Y1121">
        <v>17.829999999999998</v>
      </c>
      <c r="Z1121" s="11">
        <f t="shared" si="2947"/>
        <v>1.2000000000000002</v>
      </c>
      <c r="AA1121" s="11">
        <f t="shared" si="2948"/>
        <v>0</v>
      </c>
      <c r="AB1121" s="53">
        <f t="shared" si="2949"/>
        <v>0.19596616168015585</v>
      </c>
      <c r="AC1121" s="61" t="s">
        <v>204</v>
      </c>
    </row>
    <row r="1122" spans="1:46">
      <c r="A1122" s="11">
        <v>1122</v>
      </c>
      <c r="B1122" s="69">
        <v>44600</v>
      </c>
      <c r="C1122" s="70">
        <v>0.74305555555555547</v>
      </c>
      <c r="D1122">
        <v>7.7</v>
      </c>
      <c r="E1122">
        <v>13</v>
      </c>
      <c r="F1122">
        <v>0</v>
      </c>
      <c r="G1122">
        <v>6.6</v>
      </c>
      <c r="H1122">
        <v>0</v>
      </c>
      <c r="I1122">
        <v>1.1000000000000001</v>
      </c>
      <c r="J1122" t="s">
        <v>150</v>
      </c>
      <c r="K1122">
        <v>1.3</v>
      </c>
      <c r="L1122" t="s">
        <v>150</v>
      </c>
      <c r="M1122" s="70">
        <v>0.74055555555555552</v>
      </c>
      <c r="N1122">
        <v>1.9</v>
      </c>
      <c r="O1122" t="s">
        <v>150</v>
      </c>
      <c r="P1122" s="70">
        <v>0.73679398148148145</v>
      </c>
      <c r="Q1122">
        <v>0.9</v>
      </c>
      <c r="R1122" t="s">
        <v>150</v>
      </c>
      <c r="S1122">
        <v>0.3</v>
      </c>
      <c r="T1122">
        <v>67.400000000000006</v>
      </c>
      <c r="U1122">
        <v>2</v>
      </c>
      <c r="V1122">
        <v>1715</v>
      </c>
      <c r="W1122">
        <v>3</v>
      </c>
      <c r="X1122">
        <v>0.50600000000000001</v>
      </c>
      <c r="Y1122">
        <v>17.82</v>
      </c>
      <c r="Z1122" s="11">
        <f t="shared" si="2947"/>
        <v>0</v>
      </c>
      <c r="AA1122" s="11">
        <f t="shared" si="2948"/>
        <v>0</v>
      </c>
      <c r="AB1122" s="53">
        <f t="shared" si="2949"/>
        <v>0.19596616168015585</v>
      </c>
      <c r="AC1122" s="61" t="s">
        <v>204</v>
      </c>
    </row>
    <row r="1123" spans="1:46">
      <c r="A1123" s="11">
        <v>1123</v>
      </c>
      <c r="B1123" s="69">
        <v>44600</v>
      </c>
      <c r="C1123" s="70">
        <v>0.75</v>
      </c>
      <c r="D1123">
        <v>7.3</v>
      </c>
      <c r="E1123">
        <v>13</v>
      </c>
      <c r="F1123">
        <v>0</v>
      </c>
      <c r="G1123">
        <v>6.4</v>
      </c>
      <c r="H1123">
        <v>-1E-3</v>
      </c>
      <c r="I1123">
        <v>0.9</v>
      </c>
      <c r="J1123" t="s">
        <v>152</v>
      </c>
      <c r="K1123">
        <v>1.1000000000000001</v>
      </c>
      <c r="L1123" t="s">
        <v>150</v>
      </c>
      <c r="M1123" s="70">
        <v>0.74306712962962962</v>
      </c>
      <c r="N1123">
        <v>1.2</v>
      </c>
      <c r="O1123" t="s">
        <v>152</v>
      </c>
      <c r="P1123" s="70">
        <v>0.74826388888888884</v>
      </c>
      <c r="Q1123">
        <v>1</v>
      </c>
      <c r="R1123" t="s">
        <v>152</v>
      </c>
      <c r="S1123">
        <v>0.2</v>
      </c>
      <c r="T1123">
        <v>67.2</v>
      </c>
      <c r="U1123">
        <v>1</v>
      </c>
      <c r="V1123">
        <v>315</v>
      </c>
      <c r="W1123">
        <v>1</v>
      </c>
      <c r="X1123">
        <v>0.50600000000000001</v>
      </c>
      <c r="Y1123">
        <v>17.850000000000001</v>
      </c>
      <c r="Z1123" s="11">
        <f t="shared" si="2947"/>
        <v>-0.60000000000000009</v>
      </c>
      <c r="AA1123" s="11">
        <f t="shared" si="2948"/>
        <v>0</v>
      </c>
      <c r="AB1123" s="53">
        <f t="shared" si="2949"/>
        <v>0.19596616168015585</v>
      </c>
      <c r="AC1123" s="61" t="s">
        <v>204</v>
      </c>
      <c r="AE1123" s="11">
        <f t="shared" ref="AE1123" si="3014">SUM(F1123:F1128)</f>
        <v>0</v>
      </c>
      <c r="AF1123" s="11">
        <f t="shared" ref="AF1123" si="3015">AVERAGE(AB1123:AB1128)</f>
        <v>0.19596616168015582</v>
      </c>
      <c r="AG1123" s="11">
        <f t="shared" ref="AG1123" si="3016">AVERAGE(G1123:G1128)</f>
        <v>5.4000000000000012</v>
      </c>
      <c r="AH1123" s="11" t="e">
        <f t="shared" ref="AH1123" si="3017">AVERAGE(AC1123:AC1128)</f>
        <v>#DIV/0!</v>
      </c>
      <c r="AI1123" s="11">
        <f t="shared" ref="AI1123" si="3018">AVERAGE(T1123:T1128)</f>
        <v>70.5</v>
      </c>
      <c r="AJ1123" s="11">
        <f t="shared" ref="AJ1123" si="3019">SUMIF(H1123:H1128,"&gt;0",H1123:H1128)</f>
        <v>0</v>
      </c>
      <c r="AK1123" s="17">
        <f t="shared" ref="AK1123" si="3020">SUM(AA1123:AA1128)/60</f>
        <v>0</v>
      </c>
      <c r="AL1123" s="17">
        <f t="shared" ref="AL1123" si="3021">SUM(V1123:V1128)</f>
        <v>786</v>
      </c>
      <c r="AM1123" s="17">
        <f t="shared" ref="AM1123" si="3022">AVERAGE(W1123:W1128)</f>
        <v>0.16666666666666666</v>
      </c>
      <c r="AN1123" s="11">
        <f t="shared" ref="AN1123" si="3023">AVERAGE(I1123:I1128)</f>
        <v>0.65</v>
      </c>
      <c r="AO1123" s="11">
        <f t="shared" ref="AO1123" si="3024">MAX(K1123:K1128)</f>
        <v>1.3</v>
      </c>
      <c r="AP1123" s="13" t="str">
        <f t="shared" ref="AP1123" ca="1" si="3025">INDIRECT(ADDRESS(MATCH(AO1123,K1123:K1128,0)+A1123-1,12))</f>
        <v>ESE</v>
      </c>
      <c r="AQ1123" s="13">
        <f t="shared" ref="AQ1123" ca="1" si="3026">INDIRECT(ADDRESS(MATCH(AO1123,K1123:K1128,0)+A1123-1,13))</f>
        <v>0.76077546296296295</v>
      </c>
      <c r="AR1123" s="11">
        <f t="shared" ref="AR1123" si="3027">MAX(N1123:N1128)</f>
        <v>1.8</v>
      </c>
      <c r="AS1123" s="13" t="str">
        <f t="shared" ref="AS1123" ca="1" si="3028">INDIRECT(ADDRESS(MATCH(AR1123,N1123:N1128,0)+A1123-1,15))</f>
        <v>ESE</v>
      </c>
      <c r="AT1123" s="13">
        <f t="shared" ref="AT1123" ca="1" si="3029">INDIRECT(ADDRESS(MATCH(AR1123,N1123:N1128,0)+A1123-1,16))</f>
        <v>0.75684027777777774</v>
      </c>
    </row>
    <row r="1124" spans="1:46">
      <c r="A1124" s="11">
        <v>1124</v>
      </c>
      <c r="B1124" s="69">
        <v>44600</v>
      </c>
      <c r="C1124" s="70">
        <v>0.75694444444444453</v>
      </c>
      <c r="D1124">
        <v>6.9</v>
      </c>
      <c r="E1124">
        <v>13</v>
      </c>
      <c r="F1124">
        <v>0</v>
      </c>
      <c r="G1124">
        <v>6.1</v>
      </c>
      <c r="H1124">
        <v>-1E-3</v>
      </c>
      <c r="I1124">
        <v>1.2</v>
      </c>
      <c r="J1124" t="s">
        <v>150</v>
      </c>
      <c r="K1124">
        <v>1.2</v>
      </c>
      <c r="L1124" t="s">
        <v>150</v>
      </c>
      <c r="M1124" s="70">
        <v>0.75694444444444453</v>
      </c>
      <c r="N1124">
        <v>1.8</v>
      </c>
      <c r="O1124" t="s">
        <v>150</v>
      </c>
      <c r="P1124" s="70">
        <v>0.75684027777777774</v>
      </c>
      <c r="Q1124">
        <v>1.3</v>
      </c>
      <c r="R1124" t="s">
        <v>150</v>
      </c>
      <c r="S1124">
        <v>0.2</v>
      </c>
      <c r="T1124">
        <v>68.8</v>
      </c>
      <c r="U1124">
        <v>0</v>
      </c>
      <c r="V1124">
        <v>107</v>
      </c>
      <c r="W1124">
        <v>0</v>
      </c>
      <c r="X1124">
        <v>0.50600000000000001</v>
      </c>
      <c r="Y1124">
        <v>17.84</v>
      </c>
      <c r="Z1124" s="11">
        <f t="shared" si="2947"/>
        <v>-0.60000000000000009</v>
      </c>
      <c r="AA1124" s="11">
        <f t="shared" si="2948"/>
        <v>0</v>
      </c>
      <c r="AB1124" s="53">
        <f t="shared" si="2949"/>
        <v>0.19596616168015585</v>
      </c>
      <c r="AC1124" s="61" t="s">
        <v>204</v>
      </c>
    </row>
    <row r="1125" spans="1:46">
      <c r="A1125" s="11">
        <v>1125</v>
      </c>
      <c r="B1125" s="69">
        <v>44600</v>
      </c>
      <c r="C1125" s="70">
        <v>0.76388888888888884</v>
      </c>
      <c r="D1125">
        <v>6.5</v>
      </c>
      <c r="E1125">
        <v>13</v>
      </c>
      <c r="F1125">
        <v>0</v>
      </c>
      <c r="G1125">
        <v>5.5</v>
      </c>
      <c r="H1125">
        <v>-1E-3</v>
      </c>
      <c r="I1125">
        <v>0.9</v>
      </c>
      <c r="J1125" t="s">
        <v>148</v>
      </c>
      <c r="K1125">
        <v>1.3</v>
      </c>
      <c r="L1125" t="s">
        <v>150</v>
      </c>
      <c r="M1125" s="70">
        <v>0.76077546296296295</v>
      </c>
      <c r="N1125">
        <v>1.6</v>
      </c>
      <c r="O1125" t="s">
        <v>150</v>
      </c>
      <c r="P1125" s="70">
        <v>0.75755787037037037</v>
      </c>
      <c r="Q1125">
        <v>0.5</v>
      </c>
      <c r="R1125" t="s">
        <v>152</v>
      </c>
      <c r="S1125">
        <v>0.5</v>
      </c>
      <c r="T1125">
        <v>70.900000000000006</v>
      </c>
      <c r="U1125">
        <v>1</v>
      </c>
      <c r="V1125">
        <v>89</v>
      </c>
      <c r="W1125">
        <v>0</v>
      </c>
      <c r="X1125">
        <v>0.50600000000000001</v>
      </c>
      <c r="Y1125">
        <v>17.84</v>
      </c>
      <c r="Z1125" s="11">
        <f t="shared" si="2947"/>
        <v>-0.60000000000000009</v>
      </c>
      <c r="AA1125" s="11">
        <f t="shared" si="2948"/>
        <v>0</v>
      </c>
      <c r="AB1125" s="53">
        <f t="shared" si="2949"/>
        <v>0.19596616168015585</v>
      </c>
      <c r="AC1125" s="61" t="s">
        <v>204</v>
      </c>
    </row>
    <row r="1126" spans="1:46">
      <c r="A1126" s="11">
        <v>1126</v>
      </c>
      <c r="B1126" s="69">
        <v>44600</v>
      </c>
      <c r="C1126" s="70">
        <v>0.77083333333333337</v>
      </c>
      <c r="D1126">
        <v>6</v>
      </c>
      <c r="E1126">
        <v>13</v>
      </c>
      <c r="F1126">
        <v>0</v>
      </c>
      <c r="G1126">
        <v>5.0999999999999996</v>
      </c>
      <c r="H1126">
        <v>-1E-3</v>
      </c>
      <c r="I1126">
        <v>0.5</v>
      </c>
      <c r="J1126" t="s">
        <v>147</v>
      </c>
      <c r="K1126">
        <v>0.9</v>
      </c>
      <c r="L1126" t="s">
        <v>148</v>
      </c>
      <c r="M1126" s="70">
        <v>0.76390046296296299</v>
      </c>
      <c r="N1126">
        <v>1</v>
      </c>
      <c r="O1126" t="s">
        <v>148</v>
      </c>
      <c r="P1126" s="70">
        <v>0.765162037037037</v>
      </c>
      <c r="Q1126">
        <v>0.4</v>
      </c>
      <c r="R1126" t="s">
        <v>147</v>
      </c>
      <c r="S1126">
        <v>0.1</v>
      </c>
      <c r="T1126">
        <v>71.3</v>
      </c>
      <c r="U1126">
        <v>1</v>
      </c>
      <c r="V1126">
        <v>91</v>
      </c>
      <c r="W1126">
        <v>0</v>
      </c>
      <c r="X1126">
        <v>0.50600000000000001</v>
      </c>
      <c r="Y1126">
        <v>17.829999999999998</v>
      </c>
      <c r="Z1126" s="11">
        <f t="shared" si="2947"/>
        <v>-0.60000000000000009</v>
      </c>
      <c r="AA1126" s="11">
        <f t="shared" si="2948"/>
        <v>0</v>
      </c>
      <c r="AB1126" s="53">
        <f t="shared" si="2949"/>
        <v>0.19596616168015585</v>
      </c>
      <c r="AC1126" s="61" t="s">
        <v>204</v>
      </c>
    </row>
    <row r="1127" spans="1:46">
      <c r="A1127" s="11">
        <v>1127</v>
      </c>
      <c r="B1127" s="69">
        <v>44600</v>
      </c>
      <c r="C1127" s="70">
        <v>0.77777777777777779</v>
      </c>
      <c r="D1127">
        <v>5.5</v>
      </c>
      <c r="E1127">
        <v>13</v>
      </c>
      <c r="F1127">
        <v>0</v>
      </c>
      <c r="G1127">
        <v>4.8</v>
      </c>
      <c r="H1127">
        <v>-1E-3</v>
      </c>
      <c r="I1127">
        <v>0.1</v>
      </c>
      <c r="J1127" t="s">
        <v>147</v>
      </c>
      <c r="K1127">
        <v>0.5</v>
      </c>
      <c r="L1127" t="s">
        <v>147</v>
      </c>
      <c r="M1127" s="70">
        <v>0.77084490740740741</v>
      </c>
      <c r="N1127">
        <v>0.6</v>
      </c>
      <c r="O1127" t="s">
        <v>147</v>
      </c>
      <c r="P1127" s="70">
        <v>0.77535879629629623</v>
      </c>
      <c r="Q1127">
        <v>0</v>
      </c>
      <c r="R1127" t="s">
        <v>147</v>
      </c>
      <c r="S1127">
        <v>0.2</v>
      </c>
      <c r="T1127">
        <v>71.5</v>
      </c>
      <c r="U1127">
        <v>0</v>
      </c>
      <c r="V1127">
        <v>102</v>
      </c>
      <c r="W1127">
        <v>0</v>
      </c>
      <c r="X1127">
        <v>0.50600000000000001</v>
      </c>
      <c r="Y1127">
        <v>17.84</v>
      </c>
      <c r="Z1127" s="11">
        <f t="shared" si="2947"/>
        <v>-0.60000000000000009</v>
      </c>
      <c r="AA1127" s="11">
        <f t="shared" si="2948"/>
        <v>0</v>
      </c>
      <c r="AB1127" s="53">
        <f t="shared" si="2949"/>
        <v>0.19596616168015585</v>
      </c>
      <c r="AC1127" s="61" t="s">
        <v>204</v>
      </c>
    </row>
    <row r="1128" spans="1:46">
      <c r="A1128" s="11">
        <v>1128</v>
      </c>
      <c r="B1128" s="69">
        <v>44600</v>
      </c>
      <c r="C1128" s="70">
        <v>0.78472222222222221</v>
      </c>
      <c r="D1128">
        <v>5.0999999999999996</v>
      </c>
      <c r="E1128">
        <v>12.9</v>
      </c>
      <c r="F1128">
        <v>0</v>
      </c>
      <c r="G1128">
        <v>4.5</v>
      </c>
      <c r="H1128">
        <v>-1E-3</v>
      </c>
      <c r="I1128">
        <v>0.3</v>
      </c>
      <c r="J1128" t="s">
        <v>148</v>
      </c>
      <c r="K1128">
        <v>0.3</v>
      </c>
      <c r="L1128" t="s">
        <v>148</v>
      </c>
      <c r="M1128" s="70">
        <v>0.78472222222222221</v>
      </c>
      <c r="N1128">
        <v>1.1000000000000001</v>
      </c>
      <c r="O1128" t="s">
        <v>152</v>
      </c>
      <c r="P1128" s="70">
        <v>0.78184027777777787</v>
      </c>
      <c r="Q1128">
        <v>0.9</v>
      </c>
      <c r="R1128" t="s">
        <v>152</v>
      </c>
      <c r="S1128">
        <v>0.3</v>
      </c>
      <c r="T1128">
        <v>73.3</v>
      </c>
      <c r="U1128">
        <v>0</v>
      </c>
      <c r="V1128">
        <v>82</v>
      </c>
      <c r="W1128">
        <v>0</v>
      </c>
      <c r="X1128">
        <v>0.50600000000000001</v>
      </c>
      <c r="Y1128">
        <v>17.850000000000001</v>
      </c>
      <c r="Z1128" s="11">
        <f t="shared" si="2947"/>
        <v>-0.60000000000000009</v>
      </c>
      <c r="AA1128" s="11">
        <f t="shared" si="2948"/>
        <v>0</v>
      </c>
      <c r="AB1128" s="53">
        <f t="shared" si="2949"/>
        <v>0.19596616168015585</v>
      </c>
      <c r="AC1128" s="61" t="s">
        <v>204</v>
      </c>
    </row>
    <row r="1129" spans="1:46">
      <c r="A1129" s="11">
        <v>1129</v>
      </c>
      <c r="B1129" s="69">
        <v>44600</v>
      </c>
      <c r="C1129" s="70">
        <v>0.79166666666666663</v>
      </c>
      <c r="D1129">
        <v>4.5999999999999996</v>
      </c>
      <c r="E1129">
        <v>12.9</v>
      </c>
      <c r="F1129">
        <v>0</v>
      </c>
      <c r="G1129">
        <v>4.0999999999999996</v>
      </c>
      <c r="H1129">
        <v>-2E-3</v>
      </c>
      <c r="I1129">
        <v>0.2</v>
      </c>
      <c r="J1129" t="s">
        <v>148</v>
      </c>
      <c r="K1129">
        <v>0.5</v>
      </c>
      <c r="L1129" t="s">
        <v>148</v>
      </c>
      <c r="M1129" s="70">
        <v>0.78658564814814813</v>
      </c>
      <c r="N1129">
        <v>1.1000000000000001</v>
      </c>
      <c r="O1129" t="s">
        <v>152</v>
      </c>
      <c r="P1129" s="70">
        <v>0.78581018518518519</v>
      </c>
      <c r="Q1129">
        <v>0</v>
      </c>
      <c r="R1129" t="s">
        <v>148</v>
      </c>
      <c r="S1129">
        <v>0.3</v>
      </c>
      <c r="T1129">
        <v>74.400000000000006</v>
      </c>
      <c r="U1129">
        <v>0</v>
      </c>
      <c r="V1129">
        <v>71</v>
      </c>
      <c r="W1129">
        <v>0</v>
      </c>
      <c r="X1129">
        <v>0.50600000000000001</v>
      </c>
      <c r="Y1129">
        <v>17.829999999999998</v>
      </c>
      <c r="Z1129" s="11">
        <f t="shared" si="2947"/>
        <v>-1.2000000000000002</v>
      </c>
      <c r="AA1129" s="11">
        <f t="shared" si="2948"/>
        <v>0</v>
      </c>
      <c r="AB1129" s="53">
        <f t="shared" si="2949"/>
        <v>0.19596616168015585</v>
      </c>
      <c r="AC1129" s="61" t="s">
        <v>204</v>
      </c>
      <c r="AE1129" s="11">
        <f t="shared" ref="AE1129" si="3030">SUM(F1129:F1134)</f>
        <v>0</v>
      </c>
      <c r="AF1129" s="11">
        <f t="shared" ref="AF1129" si="3031">AVERAGE(AB1129:AB1134)</f>
        <v>0.19564372373439268</v>
      </c>
      <c r="AG1129" s="11">
        <f t="shared" ref="AG1129" si="3032">AVERAGE(G1129:G1134)</f>
        <v>4.1999999999999993</v>
      </c>
      <c r="AH1129" s="11" t="e">
        <f t="shared" ref="AH1129" si="3033">AVERAGE(AC1129:AC1134)</f>
        <v>#DIV/0!</v>
      </c>
      <c r="AI1129" s="11">
        <f t="shared" ref="AI1129" si="3034">AVERAGE(T1129:T1134)</f>
        <v>74.166666666666671</v>
      </c>
      <c r="AJ1129" s="11">
        <f t="shared" ref="AJ1129" si="3035">SUMIF(H1129:H1134,"&gt;0",H1129:H1134)</f>
        <v>4.0000000000000001E-3</v>
      </c>
      <c r="AK1129" s="17">
        <f t="shared" ref="AK1129" si="3036">SUM(AA1129:AA1134)/60</f>
        <v>0</v>
      </c>
      <c r="AL1129" s="17">
        <f t="shared" ref="AL1129" si="3037">SUM(V1129:V1134)</f>
        <v>477</v>
      </c>
      <c r="AM1129" s="17">
        <f t="shared" ref="AM1129" si="3038">AVERAGE(W1129:W1134)</f>
        <v>0</v>
      </c>
      <c r="AN1129" s="11">
        <f t="shared" ref="AN1129" si="3039">AVERAGE(I1129:I1134)</f>
        <v>1.0166666666666666</v>
      </c>
      <c r="AO1129" s="11">
        <f t="shared" ref="AO1129" si="3040">MAX(K1129:K1134)</f>
        <v>2.2000000000000002</v>
      </c>
      <c r="AP1129" s="13" t="str">
        <f t="shared" ref="AP1129" ca="1" si="3041">INDIRECT(ADDRESS(MATCH(AO1129,K1129:K1134,0)+A1129-1,12))</f>
        <v>NNE</v>
      </c>
      <c r="AQ1129" s="13">
        <f t="shared" ref="AQ1129" ca="1" si="3042">INDIRECT(ADDRESS(MATCH(AO1129,K1129:K1134,0)+A1129-1,13))</f>
        <v>0.82638888888888884</v>
      </c>
      <c r="AR1129" s="11">
        <f t="shared" ref="AR1129" si="3043">MAX(N1129:N1134)</f>
        <v>5.6</v>
      </c>
      <c r="AS1129" s="13" t="str">
        <f t="shared" ref="AS1129" ca="1" si="3044">INDIRECT(ADDRESS(MATCH(AR1129,N1129:N1134,0)+A1129-1,15))</f>
        <v>NNE</v>
      </c>
      <c r="AT1129" s="13">
        <f t="shared" ref="AT1129" ca="1" si="3045">INDIRECT(ADDRESS(MATCH(AR1129,N1129:N1134,0)+A1129-1,16))</f>
        <v>0.82365740740740734</v>
      </c>
    </row>
    <row r="1130" spans="1:46">
      <c r="A1130" s="11">
        <v>1130</v>
      </c>
      <c r="B1130" s="69">
        <v>44600</v>
      </c>
      <c r="C1130" s="70">
        <v>0.79861111111111116</v>
      </c>
      <c r="D1130">
        <v>4.2</v>
      </c>
      <c r="E1130">
        <v>12.9</v>
      </c>
      <c r="F1130">
        <v>0</v>
      </c>
      <c r="G1130">
        <v>3.8</v>
      </c>
      <c r="H1130">
        <v>0</v>
      </c>
      <c r="I1130">
        <v>0.5</v>
      </c>
      <c r="J1130" t="s">
        <v>148</v>
      </c>
      <c r="K1130">
        <v>0.5</v>
      </c>
      <c r="L1130" t="s">
        <v>148</v>
      </c>
      <c r="M1130" s="70">
        <v>0.79861111111111116</v>
      </c>
      <c r="N1130">
        <v>2.2000000000000002</v>
      </c>
      <c r="O1130" t="s">
        <v>152</v>
      </c>
      <c r="P1130" s="70">
        <v>0.79740740740740745</v>
      </c>
      <c r="Q1130">
        <v>1.3</v>
      </c>
      <c r="R1130" t="s">
        <v>150</v>
      </c>
      <c r="S1130">
        <v>0.5</v>
      </c>
      <c r="T1130">
        <v>74</v>
      </c>
      <c r="U1130">
        <v>1</v>
      </c>
      <c r="V1130">
        <v>91</v>
      </c>
      <c r="W1130">
        <v>0</v>
      </c>
      <c r="X1130">
        <v>0.50600000000000001</v>
      </c>
      <c r="Y1130">
        <v>17.84</v>
      </c>
      <c r="Z1130" s="11">
        <f t="shared" si="2947"/>
        <v>0</v>
      </c>
      <c r="AA1130" s="11">
        <f t="shared" si="2948"/>
        <v>0</v>
      </c>
      <c r="AB1130" s="53">
        <f t="shared" si="2949"/>
        <v>0.19596616168015585</v>
      </c>
      <c r="AC1130" s="61" t="s">
        <v>204</v>
      </c>
    </row>
    <row r="1131" spans="1:46">
      <c r="A1131" s="11">
        <v>1131</v>
      </c>
      <c r="B1131" s="69">
        <v>44600</v>
      </c>
      <c r="C1131" s="70">
        <v>0.80555555555555547</v>
      </c>
      <c r="D1131">
        <v>3.8</v>
      </c>
      <c r="E1131">
        <v>12.9</v>
      </c>
      <c r="F1131">
        <v>0</v>
      </c>
      <c r="G1131">
        <v>4</v>
      </c>
      <c r="H1131">
        <v>1E-3</v>
      </c>
      <c r="I1131">
        <v>0.9</v>
      </c>
      <c r="J1131" t="s">
        <v>152</v>
      </c>
      <c r="K1131">
        <v>1.1000000000000001</v>
      </c>
      <c r="L1131" t="s">
        <v>152</v>
      </c>
      <c r="M1131" s="70">
        <v>0.80429398148148146</v>
      </c>
      <c r="N1131">
        <v>2.5</v>
      </c>
      <c r="O1131" t="s">
        <v>152</v>
      </c>
      <c r="P1131" s="70">
        <v>0.80053240740740739</v>
      </c>
      <c r="Q1131">
        <v>0.2</v>
      </c>
      <c r="R1131" t="s">
        <v>152</v>
      </c>
      <c r="S1131">
        <v>0.6</v>
      </c>
      <c r="T1131">
        <v>74.400000000000006</v>
      </c>
      <c r="U1131">
        <v>0</v>
      </c>
      <c r="V1131">
        <v>85</v>
      </c>
      <c r="W1131">
        <v>0</v>
      </c>
      <c r="X1131">
        <v>0.505</v>
      </c>
      <c r="Y1131">
        <v>17.88</v>
      </c>
      <c r="Z1131" s="11">
        <f t="shared" si="2947"/>
        <v>0.60000000000000009</v>
      </c>
      <c r="AA1131" s="11">
        <f t="shared" si="2948"/>
        <v>0</v>
      </c>
      <c r="AB1131" s="53">
        <f t="shared" si="2949"/>
        <v>0.19548250476151111</v>
      </c>
      <c r="AC1131" s="61" t="s">
        <v>204</v>
      </c>
    </row>
    <row r="1132" spans="1:46">
      <c r="A1132" s="11">
        <v>1132</v>
      </c>
      <c r="B1132" s="69">
        <v>44600</v>
      </c>
      <c r="C1132" s="70">
        <v>0.8125</v>
      </c>
      <c r="D1132">
        <v>3.7</v>
      </c>
      <c r="E1132">
        <v>12.9</v>
      </c>
      <c r="F1132">
        <v>0</v>
      </c>
      <c r="G1132">
        <v>4.0999999999999996</v>
      </c>
      <c r="H1132">
        <v>1E-3</v>
      </c>
      <c r="I1132">
        <v>0.9</v>
      </c>
      <c r="J1132" t="s">
        <v>162</v>
      </c>
      <c r="K1132">
        <v>0.9</v>
      </c>
      <c r="L1132" t="s">
        <v>152</v>
      </c>
      <c r="M1132" s="70">
        <v>0.80556712962962962</v>
      </c>
      <c r="N1132">
        <v>2.5</v>
      </c>
      <c r="O1132" t="s">
        <v>147</v>
      </c>
      <c r="P1132" s="70">
        <v>0.80979166666666658</v>
      </c>
      <c r="Q1132">
        <v>1.1000000000000001</v>
      </c>
      <c r="R1132" t="s">
        <v>148</v>
      </c>
      <c r="S1132">
        <v>0.7</v>
      </c>
      <c r="T1132">
        <v>74.599999999999994</v>
      </c>
      <c r="U1132">
        <v>1</v>
      </c>
      <c r="V1132">
        <v>83</v>
      </c>
      <c r="W1132">
        <v>0</v>
      </c>
      <c r="X1132">
        <v>0.505</v>
      </c>
      <c r="Y1132">
        <v>17.86</v>
      </c>
      <c r="Z1132" s="11">
        <f t="shared" si="2947"/>
        <v>0.60000000000000009</v>
      </c>
      <c r="AA1132" s="11">
        <f t="shared" si="2948"/>
        <v>0</v>
      </c>
      <c r="AB1132" s="53">
        <f t="shared" si="2949"/>
        <v>0.19548250476151111</v>
      </c>
      <c r="AC1132" s="61" t="s">
        <v>204</v>
      </c>
    </row>
    <row r="1133" spans="1:46">
      <c r="A1133" s="11">
        <v>1133</v>
      </c>
      <c r="B1133" s="69">
        <v>44600</v>
      </c>
      <c r="C1133" s="70">
        <v>0.81944444444444453</v>
      </c>
      <c r="D1133">
        <v>3.7</v>
      </c>
      <c r="E1133">
        <v>12.9</v>
      </c>
      <c r="F1133">
        <v>0</v>
      </c>
      <c r="G1133">
        <v>4.3</v>
      </c>
      <c r="H1133">
        <v>1E-3</v>
      </c>
      <c r="I1133">
        <v>1.4</v>
      </c>
      <c r="J1133" t="s">
        <v>147</v>
      </c>
      <c r="K1133">
        <v>1.5</v>
      </c>
      <c r="L1133" t="s">
        <v>147</v>
      </c>
      <c r="M1133" s="70">
        <v>0.81649305555555562</v>
      </c>
      <c r="N1133">
        <v>3.6</v>
      </c>
      <c r="O1133" t="s">
        <v>149</v>
      </c>
      <c r="P1133" s="70">
        <v>0.81499999999999995</v>
      </c>
      <c r="Q1133">
        <v>2</v>
      </c>
      <c r="R1133" t="s">
        <v>149</v>
      </c>
      <c r="S1133">
        <v>0.6</v>
      </c>
      <c r="T1133">
        <v>74.3</v>
      </c>
      <c r="U1133">
        <v>0</v>
      </c>
      <c r="V1133">
        <v>66</v>
      </c>
      <c r="W1133">
        <v>0</v>
      </c>
      <c r="X1133">
        <v>0.505</v>
      </c>
      <c r="Y1133">
        <v>17.86</v>
      </c>
      <c r="Z1133" s="11">
        <f t="shared" si="2947"/>
        <v>0.60000000000000009</v>
      </c>
      <c r="AA1133" s="11">
        <f t="shared" si="2948"/>
        <v>0</v>
      </c>
      <c r="AB1133" s="53">
        <f t="shared" si="2949"/>
        <v>0.19548250476151111</v>
      </c>
      <c r="AC1133" s="61" t="s">
        <v>204</v>
      </c>
    </row>
    <row r="1134" spans="1:46">
      <c r="A1134" s="11">
        <v>1134</v>
      </c>
      <c r="B1134" s="69">
        <v>44600</v>
      </c>
      <c r="C1134" s="70">
        <v>0.82638888888888884</v>
      </c>
      <c r="D1134">
        <v>3.7</v>
      </c>
      <c r="E1134">
        <v>12.9</v>
      </c>
      <c r="F1134">
        <v>0</v>
      </c>
      <c r="G1134">
        <v>4.9000000000000004</v>
      </c>
      <c r="H1134">
        <v>1E-3</v>
      </c>
      <c r="I1134">
        <v>2.2000000000000002</v>
      </c>
      <c r="J1134" t="s">
        <v>149</v>
      </c>
      <c r="K1134">
        <v>2.2000000000000002</v>
      </c>
      <c r="L1134" t="s">
        <v>149</v>
      </c>
      <c r="M1134" s="70">
        <v>0.82638888888888884</v>
      </c>
      <c r="N1134">
        <v>5.6</v>
      </c>
      <c r="O1134" t="s">
        <v>149</v>
      </c>
      <c r="P1134" s="70">
        <v>0.82365740740740734</v>
      </c>
      <c r="Q1134">
        <v>2.6</v>
      </c>
      <c r="R1134" t="s">
        <v>162</v>
      </c>
      <c r="S1134">
        <v>0.9</v>
      </c>
      <c r="T1134">
        <v>73.3</v>
      </c>
      <c r="U1134">
        <v>1</v>
      </c>
      <c r="V1134">
        <v>81</v>
      </c>
      <c r="W1134">
        <v>0</v>
      </c>
      <c r="X1134">
        <v>0.505</v>
      </c>
      <c r="Y1134">
        <v>17.87</v>
      </c>
      <c r="Z1134" s="11">
        <f t="shared" si="2947"/>
        <v>0.60000000000000009</v>
      </c>
      <c r="AA1134" s="11">
        <f t="shared" si="2948"/>
        <v>0</v>
      </c>
      <c r="AB1134" s="53">
        <f t="shared" si="2949"/>
        <v>0.19548250476151111</v>
      </c>
      <c r="AC1134" s="61" t="s">
        <v>204</v>
      </c>
    </row>
    <row r="1135" spans="1:46">
      <c r="A1135" s="11">
        <v>1135</v>
      </c>
      <c r="B1135" s="69">
        <v>44600</v>
      </c>
      <c r="C1135" s="70">
        <v>0.83333333333333337</v>
      </c>
      <c r="D1135">
        <v>3.9</v>
      </c>
      <c r="E1135">
        <v>12.9</v>
      </c>
      <c r="F1135">
        <v>0</v>
      </c>
      <c r="G1135">
        <v>5.7</v>
      </c>
      <c r="H1135">
        <v>1E-3</v>
      </c>
      <c r="I1135">
        <v>2.7</v>
      </c>
      <c r="J1135" t="s">
        <v>149</v>
      </c>
      <c r="K1135">
        <v>3</v>
      </c>
      <c r="L1135" t="s">
        <v>149</v>
      </c>
      <c r="M1135" s="70">
        <v>0.8303356481481482</v>
      </c>
      <c r="N1135">
        <v>5.0999999999999996</v>
      </c>
      <c r="O1135" t="s">
        <v>149</v>
      </c>
      <c r="P1135" s="70">
        <v>0.830011574074074</v>
      </c>
      <c r="Q1135">
        <v>1.5</v>
      </c>
      <c r="R1135" t="s">
        <v>149</v>
      </c>
      <c r="S1135">
        <v>0.7</v>
      </c>
      <c r="T1135">
        <v>69.7</v>
      </c>
      <c r="U1135">
        <v>0</v>
      </c>
      <c r="V1135">
        <v>75</v>
      </c>
      <c r="W1135">
        <v>0</v>
      </c>
      <c r="X1135">
        <v>0.505</v>
      </c>
      <c r="Y1135">
        <v>17.89</v>
      </c>
      <c r="Z1135" s="11">
        <f t="shared" si="2947"/>
        <v>0.60000000000000009</v>
      </c>
      <c r="AA1135" s="11">
        <f t="shared" si="2948"/>
        <v>0</v>
      </c>
      <c r="AB1135" s="53">
        <f t="shared" si="2949"/>
        <v>0.19548250476151111</v>
      </c>
      <c r="AC1135" s="61" t="s">
        <v>204</v>
      </c>
      <c r="AE1135" s="11">
        <f t="shared" ref="AE1135" si="3046">SUM(F1135:F1140)</f>
        <v>0</v>
      </c>
      <c r="AF1135" s="11">
        <f t="shared" ref="AF1135" si="3047">AVERAGE(AB1135:AB1140)</f>
        <v>0.19524114028841014</v>
      </c>
      <c r="AG1135" s="11">
        <f t="shared" ref="AG1135" si="3048">AVERAGE(G1135:G1140)</f>
        <v>5.916666666666667</v>
      </c>
      <c r="AH1135" s="11" t="e">
        <f t="shared" ref="AH1135" si="3049">AVERAGE(AC1135:AC1140)</f>
        <v>#DIV/0!</v>
      </c>
      <c r="AI1135" s="11">
        <f t="shared" ref="AI1135" si="3050">AVERAGE(T1135:T1140)</f>
        <v>66.7</v>
      </c>
      <c r="AJ1135" s="11">
        <f t="shared" ref="AJ1135" si="3051">SUMIF(H1135:H1140,"&gt;0",H1135:H1140)</f>
        <v>1E-3</v>
      </c>
      <c r="AK1135" s="17">
        <f t="shared" ref="AK1135" si="3052">SUM(AA1135:AA1140)/60</f>
        <v>0</v>
      </c>
      <c r="AL1135" s="17">
        <f t="shared" ref="AL1135" si="3053">SUM(V1135:V1140)</f>
        <v>472</v>
      </c>
      <c r="AM1135" s="17">
        <f t="shared" ref="AM1135" si="3054">AVERAGE(W1135:W1140)</f>
        <v>0</v>
      </c>
      <c r="AN1135" s="11">
        <f t="shared" ref="AN1135" si="3055">AVERAGE(I1135:I1140)</f>
        <v>2.1166666666666667</v>
      </c>
      <c r="AO1135" s="11">
        <f t="shared" ref="AO1135" si="3056">MAX(K1135:K1140)</f>
        <v>3</v>
      </c>
      <c r="AP1135" s="13" t="str">
        <f t="shared" ref="AP1135" ca="1" si="3057">INDIRECT(ADDRESS(MATCH(AO1135,K1135:K1140,0)+A1135-1,12))</f>
        <v>NNE</v>
      </c>
      <c r="AQ1135" s="13">
        <f t="shared" ref="AQ1135" ca="1" si="3058">INDIRECT(ADDRESS(MATCH(AO1135,K1135:K1140,0)+A1135-1,13))</f>
        <v>0.8303356481481482</v>
      </c>
      <c r="AR1135" s="11">
        <f t="shared" ref="AR1135" si="3059">MAX(N1135:N1140)</f>
        <v>5.0999999999999996</v>
      </c>
      <c r="AS1135" s="13" t="str">
        <f t="shared" ref="AS1135" ca="1" si="3060">INDIRECT(ADDRESS(MATCH(AR1135,N1135:N1140,0)+A1135-1,15))</f>
        <v>NNE</v>
      </c>
      <c r="AT1135" s="13">
        <f t="shared" ref="AT1135" ca="1" si="3061">INDIRECT(ADDRESS(MATCH(AR1135,N1135:N1140,0)+A1135-1,16))</f>
        <v>0.830011574074074</v>
      </c>
    </row>
    <row r="1136" spans="1:46">
      <c r="A1136" s="11">
        <v>1136</v>
      </c>
      <c r="B1136" s="69">
        <v>44600</v>
      </c>
      <c r="C1136" s="70">
        <v>0.84027777777777779</v>
      </c>
      <c r="D1136">
        <v>4.2</v>
      </c>
      <c r="E1136">
        <v>12.9</v>
      </c>
      <c r="F1136">
        <v>0</v>
      </c>
      <c r="G1136">
        <v>6</v>
      </c>
      <c r="H1136">
        <v>0</v>
      </c>
      <c r="I1136">
        <v>2.4</v>
      </c>
      <c r="J1136" t="s">
        <v>149</v>
      </c>
      <c r="K1136">
        <v>2.7</v>
      </c>
      <c r="L1136" t="s">
        <v>149</v>
      </c>
      <c r="M1136" s="70">
        <v>0.83334490740740741</v>
      </c>
      <c r="N1136">
        <v>4.3</v>
      </c>
      <c r="O1136" t="s">
        <v>147</v>
      </c>
      <c r="P1136" s="70">
        <v>0.83715277777777775</v>
      </c>
      <c r="Q1136">
        <v>2.8</v>
      </c>
      <c r="R1136" t="s">
        <v>147</v>
      </c>
      <c r="S1136">
        <v>0.5</v>
      </c>
      <c r="T1136">
        <v>67.900000000000006</v>
      </c>
      <c r="U1136">
        <v>0</v>
      </c>
      <c r="V1136">
        <v>80</v>
      </c>
      <c r="W1136">
        <v>0</v>
      </c>
      <c r="X1136">
        <v>0.505</v>
      </c>
      <c r="Y1136">
        <v>17.920000000000002</v>
      </c>
      <c r="Z1136" s="11">
        <f t="shared" si="2947"/>
        <v>0</v>
      </c>
      <c r="AA1136" s="11">
        <f t="shared" si="2948"/>
        <v>0</v>
      </c>
      <c r="AB1136" s="53">
        <f t="shared" si="2949"/>
        <v>0.19548250476151111</v>
      </c>
      <c r="AC1136" s="61" t="s">
        <v>204</v>
      </c>
    </row>
    <row r="1137" spans="1:46">
      <c r="A1137" s="11">
        <v>1137</v>
      </c>
      <c r="B1137" s="69">
        <v>44600</v>
      </c>
      <c r="C1137" s="70">
        <v>0.84722222222222221</v>
      </c>
      <c r="D1137">
        <v>4.4000000000000004</v>
      </c>
      <c r="E1137">
        <v>12.9</v>
      </c>
      <c r="F1137">
        <v>0</v>
      </c>
      <c r="G1137">
        <v>6.1</v>
      </c>
      <c r="H1137">
        <v>0</v>
      </c>
      <c r="I1137">
        <v>2.2000000000000002</v>
      </c>
      <c r="J1137" t="s">
        <v>147</v>
      </c>
      <c r="K1137">
        <v>2.5</v>
      </c>
      <c r="L1137" t="s">
        <v>149</v>
      </c>
      <c r="M1137" s="70">
        <v>0.84178240740740751</v>
      </c>
      <c r="N1137">
        <v>4</v>
      </c>
      <c r="O1137" t="s">
        <v>149</v>
      </c>
      <c r="P1137" s="70">
        <v>0.84127314814814813</v>
      </c>
      <c r="Q1137">
        <v>2.4</v>
      </c>
      <c r="R1137" t="s">
        <v>149</v>
      </c>
      <c r="S1137">
        <v>0.6</v>
      </c>
      <c r="T1137">
        <v>66.400000000000006</v>
      </c>
      <c r="U1137">
        <v>0</v>
      </c>
      <c r="V1137">
        <v>73</v>
      </c>
      <c r="W1137">
        <v>0</v>
      </c>
      <c r="X1137">
        <v>0.504</v>
      </c>
      <c r="Y1137">
        <v>17.920000000000002</v>
      </c>
      <c r="Z1137" s="11">
        <f t="shared" si="2947"/>
        <v>0</v>
      </c>
      <c r="AA1137" s="11">
        <f t="shared" si="2948"/>
        <v>0</v>
      </c>
      <c r="AB1137" s="53">
        <f t="shared" si="2949"/>
        <v>0.19499977581530922</v>
      </c>
      <c r="AC1137" s="61" t="s">
        <v>204</v>
      </c>
    </row>
    <row r="1138" spans="1:46">
      <c r="A1138" s="11">
        <v>1138</v>
      </c>
      <c r="B1138" s="69">
        <v>44600</v>
      </c>
      <c r="C1138" s="70">
        <v>0.85416666666666663</v>
      </c>
      <c r="D1138">
        <v>4.7</v>
      </c>
      <c r="E1138">
        <v>12.9</v>
      </c>
      <c r="F1138">
        <v>0</v>
      </c>
      <c r="G1138">
        <v>6.1</v>
      </c>
      <c r="H1138">
        <v>-1E-3</v>
      </c>
      <c r="I1138">
        <v>2</v>
      </c>
      <c r="J1138" t="s">
        <v>149</v>
      </c>
      <c r="K1138">
        <v>2.2000000000000002</v>
      </c>
      <c r="L1138" t="s">
        <v>147</v>
      </c>
      <c r="M1138" s="70">
        <v>0.84723379629629625</v>
      </c>
      <c r="N1138">
        <v>3.7</v>
      </c>
      <c r="O1138" t="s">
        <v>147</v>
      </c>
      <c r="P1138" s="70">
        <v>0.85370370370370363</v>
      </c>
      <c r="Q1138">
        <v>2</v>
      </c>
      <c r="R1138" t="s">
        <v>149</v>
      </c>
      <c r="S1138">
        <v>0.6</v>
      </c>
      <c r="T1138">
        <v>65.5</v>
      </c>
      <c r="U1138">
        <v>0</v>
      </c>
      <c r="V1138">
        <v>79</v>
      </c>
      <c r="W1138">
        <v>0</v>
      </c>
      <c r="X1138">
        <v>0.505</v>
      </c>
      <c r="Y1138">
        <v>17.88</v>
      </c>
      <c r="Z1138" s="11">
        <f t="shared" si="2947"/>
        <v>-0.60000000000000009</v>
      </c>
      <c r="AA1138" s="11">
        <f t="shared" si="2948"/>
        <v>0</v>
      </c>
      <c r="AB1138" s="53">
        <f t="shared" si="2949"/>
        <v>0.19548250476151111</v>
      </c>
      <c r="AC1138" s="61" t="s">
        <v>204</v>
      </c>
    </row>
    <row r="1139" spans="1:46">
      <c r="A1139" s="11">
        <v>1139</v>
      </c>
      <c r="B1139" s="69">
        <v>44600</v>
      </c>
      <c r="C1139" s="70">
        <v>0.86111111111111116</v>
      </c>
      <c r="D1139">
        <v>4.8</v>
      </c>
      <c r="E1139">
        <v>12.9</v>
      </c>
      <c r="F1139">
        <v>0</v>
      </c>
      <c r="G1139">
        <v>5.9</v>
      </c>
      <c r="H1139">
        <v>-2E-3</v>
      </c>
      <c r="I1139">
        <v>1.7</v>
      </c>
      <c r="J1139" t="s">
        <v>147</v>
      </c>
      <c r="K1139">
        <v>2.1</v>
      </c>
      <c r="L1139" t="s">
        <v>149</v>
      </c>
      <c r="M1139" s="70">
        <v>0.85539351851851853</v>
      </c>
      <c r="N1139">
        <v>3.1</v>
      </c>
      <c r="O1139" t="s">
        <v>149</v>
      </c>
      <c r="P1139" s="70">
        <v>0.86020833333333335</v>
      </c>
      <c r="Q1139">
        <v>1.9</v>
      </c>
      <c r="R1139" t="s">
        <v>149</v>
      </c>
      <c r="S1139">
        <v>0.4</v>
      </c>
      <c r="T1139">
        <v>65.2</v>
      </c>
      <c r="U1139">
        <v>0</v>
      </c>
      <c r="V1139">
        <v>80</v>
      </c>
      <c r="W1139">
        <v>0</v>
      </c>
      <c r="X1139">
        <v>0.504</v>
      </c>
      <c r="Y1139">
        <v>17.940000000000001</v>
      </c>
      <c r="Z1139" s="11">
        <f t="shared" si="2947"/>
        <v>-1.2000000000000002</v>
      </c>
      <c r="AA1139" s="11">
        <f t="shared" si="2948"/>
        <v>0</v>
      </c>
      <c r="AB1139" s="53">
        <f t="shared" si="2949"/>
        <v>0.19499977581530922</v>
      </c>
      <c r="AC1139" s="61" t="s">
        <v>204</v>
      </c>
    </row>
    <row r="1140" spans="1:46">
      <c r="A1140" s="11">
        <v>1140</v>
      </c>
      <c r="B1140" s="69">
        <v>44600</v>
      </c>
      <c r="C1140" s="70">
        <v>0.86805555555555547</v>
      </c>
      <c r="D1140">
        <v>4.9000000000000004</v>
      </c>
      <c r="E1140">
        <v>12.9</v>
      </c>
      <c r="F1140">
        <v>0</v>
      </c>
      <c r="G1140">
        <v>5.7</v>
      </c>
      <c r="H1140">
        <v>-1E-3</v>
      </c>
      <c r="I1140">
        <v>1.7</v>
      </c>
      <c r="J1140" t="s">
        <v>147</v>
      </c>
      <c r="K1140">
        <v>1.8</v>
      </c>
      <c r="L1140" t="s">
        <v>149</v>
      </c>
      <c r="M1140" s="70">
        <v>0.86541666666666661</v>
      </c>
      <c r="N1140">
        <v>3.2</v>
      </c>
      <c r="O1140" t="s">
        <v>149</v>
      </c>
      <c r="P1140" s="70">
        <v>0.86689814814814825</v>
      </c>
      <c r="Q1140">
        <v>2.8</v>
      </c>
      <c r="R1140" t="s">
        <v>147</v>
      </c>
      <c r="S1140">
        <v>0.5</v>
      </c>
      <c r="T1140">
        <v>65.5</v>
      </c>
      <c r="U1140">
        <v>0</v>
      </c>
      <c r="V1140">
        <v>85</v>
      </c>
      <c r="W1140">
        <v>0</v>
      </c>
      <c r="X1140">
        <v>0.504</v>
      </c>
      <c r="Y1140">
        <v>17.940000000000001</v>
      </c>
      <c r="Z1140" s="11">
        <f t="shared" si="2947"/>
        <v>-0.60000000000000009</v>
      </c>
      <c r="AA1140" s="11">
        <f t="shared" si="2948"/>
        <v>0</v>
      </c>
      <c r="AB1140" s="53">
        <f t="shared" si="2949"/>
        <v>0.19499977581530922</v>
      </c>
      <c r="AC1140" s="61" t="s">
        <v>204</v>
      </c>
    </row>
    <row r="1141" spans="1:46">
      <c r="A1141" s="11">
        <v>1141</v>
      </c>
      <c r="B1141" s="69">
        <v>44600</v>
      </c>
      <c r="C1141" s="70">
        <v>0.875</v>
      </c>
      <c r="D1141">
        <v>4.8</v>
      </c>
      <c r="E1141">
        <v>12.9</v>
      </c>
      <c r="F1141">
        <v>0</v>
      </c>
      <c r="G1141">
        <v>5.4</v>
      </c>
      <c r="H1141">
        <v>-1E-3</v>
      </c>
      <c r="I1141">
        <v>0.9</v>
      </c>
      <c r="J1141" t="s">
        <v>148</v>
      </c>
      <c r="K1141">
        <v>1.7</v>
      </c>
      <c r="L1141" t="s">
        <v>147</v>
      </c>
      <c r="M1141" s="70">
        <v>0.86818287037037034</v>
      </c>
      <c r="N1141">
        <v>2.7</v>
      </c>
      <c r="O1141" t="s">
        <v>149</v>
      </c>
      <c r="P1141" s="70">
        <v>0.86806712962962962</v>
      </c>
      <c r="Q1141">
        <v>0</v>
      </c>
      <c r="R1141" t="s">
        <v>151</v>
      </c>
      <c r="S1141">
        <v>0.5</v>
      </c>
      <c r="T1141">
        <v>65.8</v>
      </c>
      <c r="U1141">
        <v>0</v>
      </c>
      <c r="V1141">
        <v>73</v>
      </c>
      <c r="W1141">
        <v>0</v>
      </c>
      <c r="X1141">
        <v>0.504</v>
      </c>
      <c r="Y1141">
        <v>17.940000000000001</v>
      </c>
      <c r="Z1141" s="11">
        <f t="shared" si="2947"/>
        <v>-0.60000000000000009</v>
      </c>
      <c r="AA1141" s="11">
        <f t="shared" si="2948"/>
        <v>0</v>
      </c>
      <c r="AB1141" s="53">
        <f t="shared" si="2949"/>
        <v>0.19499977581530922</v>
      </c>
      <c r="AC1141" s="61" t="s">
        <v>204</v>
      </c>
      <c r="AE1141" s="11">
        <f t="shared" ref="AE1141" si="3062">SUM(F1141:F1146)</f>
        <v>0</v>
      </c>
      <c r="AF1141" s="11">
        <f t="shared" ref="AF1141" si="3063">AVERAGE(AB1141:AB1146)</f>
        <v>0.19499977581530922</v>
      </c>
      <c r="AG1141" s="11">
        <f t="shared" ref="AG1141" si="3064">AVERAGE(G1141:G1146)</f>
        <v>4.7333333333333334</v>
      </c>
      <c r="AH1141" s="11" t="e">
        <f t="shared" ref="AH1141" si="3065">AVERAGE(AC1141:AC1146)</f>
        <v>#DIV/0!</v>
      </c>
      <c r="AI1141" s="11">
        <f t="shared" ref="AI1141" si="3066">AVERAGE(T1141:T1146)</f>
        <v>68.3</v>
      </c>
      <c r="AJ1141" s="11">
        <f t="shared" ref="AJ1141" si="3067">SUMIF(H1141:H1146,"&gt;0",H1141:H1146)</f>
        <v>0</v>
      </c>
      <c r="AK1141" s="17">
        <f t="shared" ref="AK1141" si="3068">SUM(AA1141:AA1146)/60</f>
        <v>0</v>
      </c>
      <c r="AL1141" s="17">
        <f t="shared" ref="AL1141" si="3069">SUM(V1141:V1146)</f>
        <v>510</v>
      </c>
      <c r="AM1141" s="17">
        <f t="shared" ref="AM1141" si="3070">AVERAGE(W1141:W1146)</f>
        <v>0</v>
      </c>
      <c r="AN1141" s="11">
        <f t="shared" ref="AN1141" si="3071">AVERAGE(I1141:I1146)</f>
        <v>0.91666666666666663</v>
      </c>
      <c r="AO1141" s="11">
        <f t="shared" ref="AO1141" si="3072">MAX(K1141:K1146)</f>
        <v>1.7</v>
      </c>
      <c r="AP1141" s="13" t="str">
        <f t="shared" ref="AP1141" ca="1" si="3073">INDIRECT(ADDRESS(MATCH(AO1141,K1141:K1146,0)+A1141-1,12))</f>
        <v>NE</v>
      </c>
      <c r="AQ1141" s="13">
        <f t="shared" ref="AQ1141" ca="1" si="3074">INDIRECT(ADDRESS(MATCH(AO1141,K1141:K1146,0)+A1141-1,13))</f>
        <v>0.86818287037037034</v>
      </c>
      <c r="AR1141" s="11">
        <f t="shared" ref="AR1141" si="3075">MAX(N1141:N1146)</f>
        <v>2.9</v>
      </c>
      <c r="AS1141" s="13" t="str">
        <f t="shared" ref="AS1141" ca="1" si="3076">INDIRECT(ADDRESS(MATCH(AR1141,N1141:N1146,0)+A1141-1,15))</f>
        <v>NE</v>
      </c>
      <c r="AT1141" s="13">
        <f t="shared" ref="AT1141" ca="1" si="3077">INDIRECT(ADDRESS(MATCH(AR1141,N1141:N1146,0)+A1141-1,16))</f>
        <v>0.90427083333333336</v>
      </c>
    </row>
    <row r="1142" spans="1:46">
      <c r="A1142" s="11">
        <v>1142</v>
      </c>
      <c r="B1142" s="69">
        <v>44600</v>
      </c>
      <c r="C1142" s="70">
        <v>0.88194444444444453</v>
      </c>
      <c r="D1142">
        <v>4.5999999999999996</v>
      </c>
      <c r="E1142">
        <v>12.9</v>
      </c>
      <c r="F1142">
        <v>0</v>
      </c>
      <c r="G1142">
        <v>5.0999999999999996</v>
      </c>
      <c r="H1142">
        <v>-1E-3</v>
      </c>
      <c r="I1142">
        <v>1</v>
      </c>
      <c r="J1142" t="s">
        <v>147</v>
      </c>
      <c r="K1142">
        <v>1</v>
      </c>
      <c r="L1142" t="s">
        <v>147</v>
      </c>
      <c r="M1142" s="70">
        <v>0.88194444444444453</v>
      </c>
      <c r="N1142">
        <v>2.5</v>
      </c>
      <c r="O1142" t="s">
        <v>147</v>
      </c>
      <c r="P1142" s="70">
        <v>0.88017361111111114</v>
      </c>
      <c r="Q1142">
        <v>1</v>
      </c>
      <c r="R1142" t="s">
        <v>147</v>
      </c>
      <c r="S1142">
        <v>0.6</v>
      </c>
      <c r="T1142">
        <v>66.5</v>
      </c>
      <c r="U1142">
        <v>0</v>
      </c>
      <c r="V1142">
        <v>97</v>
      </c>
      <c r="W1142">
        <v>0</v>
      </c>
      <c r="X1142">
        <v>0.504</v>
      </c>
      <c r="Y1142">
        <v>17.95</v>
      </c>
      <c r="Z1142" s="11">
        <f t="shared" si="2947"/>
        <v>-0.60000000000000009</v>
      </c>
      <c r="AA1142" s="11">
        <f t="shared" si="2948"/>
        <v>0</v>
      </c>
      <c r="AB1142" s="53">
        <f t="shared" si="2949"/>
        <v>0.19499977581530922</v>
      </c>
      <c r="AC1142" s="61" t="s">
        <v>204</v>
      </c>
    </row>
    <row r="1143" spans="1:46">
      <c r="A1143" s="11">
        <v>1143</v>
      </c>
      <c r="B1143" s="69">
        <v>44600</v>
      </c>
      <c r="C1143" s="70">
        <v>0.88888888888888884</v>
      </c>
      <c r="D1143">
        <v>4.4000000000000004</v>
      </c>
      <c r="E1143">
        <v>12.9</v>
      </c>
      <c r="F1143">
        <v>0</v>
      </c>
      <c r="G1143">
        <v>4.9000000000000004</v>
      </c>
      <c r="H1143">
        <v>-1E-3</v>
      </c>
      <c r="I1143">
        <v>0.9</v>
      </c>
      <c r="J1143" t="s">
        <v>147</v>
      </c>
      <c r="K1143">
        <v>1.2</v>
      </c>
      <c r="L1143" t="s">
        <v>147</v>
      </c>
      <c r="M1143" s="70">
        <v>0.8844212962962964</v>
      </c>
      <c r="N1143">
        <v>2.4</v>
      </c>
      <c r="O1143" t="s">
        <v>149</v>
      </c>
      <c r="P1143" s="70">
        <v>0.88395833333333329</v>
      </c>
      <c r="Q1143">
        <v>1.4</v>
      </c>
      <c r="R1143" t="s">
        <v>147</v>
      </c>
      <c r="S1143">
        <v>0.5</v>
      </c>
      <c r="T1143">
        <v>67.5</v>
      </c>
      <c r="U1143">
        <v>1</v>
      </c>
      <c r="V1143">
        <v>92</v>
      </c>
      <c r="W1143">
        <v>0</v>
      </c>
      <c r="X1143">
        <v>0.504</v>
      </c>
      <c r="Y1143">
        <v>17.95</v>
      </c>
      <c r="Z1143" s="11">
        <f t="shared" si="2947"/>
        <v>-0.60000000000000009</v>
      </c>
      <c r="AA1143" s="11">
        <f t="shared" si="2948"/>
        <v>0</v>
      </c>
      <c r="AB1143" s="53">
        <f t="shared" si="2949"/>
        <v>0.19499977581530922</v>
      </c>
      <c r="AC1143" s="61" t="s">
        <v>204</v>
      </c>
    </row>
    <row r="1144" spans="1:46">
      <c r="A1144" s="11">
        <v>1144</v>
      </c>
      <c r="B1144" s="69">
        <v>44600</v>
      </c>
      <c r="C1144" s="70">
        <v>0.89583333333333337</v>
      </c>
      <c r="D1144">
        <v>4.2</v>
      </c>
      <c r="E1144">
        <v>12.9</v>
      </c>
      <c r="F1144">
        <v>0</v>
      </c>
      <c r="G1144">
        <v>4.7</v>
      </c>
      <c r="H1144">
        <v>-1E-3</v>
      </c>
      <c r="I1144">
        <v>0.6</v>
      </c>
      <c r="J1144" t="s">
        <v>148</v>
      </c>
      <c r="K1144">
        <v>0.9</v>
      </c>
      <c r="L1144" t="s">
        <v>147</v>
      </c>
      <c r="M1144" s="70">
        <v>0.88894675925925926</v>
      </c>
      <c r="N1144">
        <v>1.6</v>
      </c>
      <c r="O1144" t="s">
        <v>147</v>
      </c>
      <c r="P1144" s="70">
        <v>0.89172453703703702</v>
      </c>
      <c r="Q1144">
        <v>0</v>
      </c>
      <c r="R1144" t="s">
        <v>147</v>
      </c>
      <c r="S1144">
        <v>0.4</v>
      </c>
      <c r="T1144">
        <v>68.599999999999994</v>
      </c>
      <c r="U1144">
        <v>1</v>
      </c>
      <c r="V1144">
        <v>89</v>
      </c>
      <c r="W1144">
        <v>0</v>
      </c>
      <c r="X1144">
        <v>0.504</v>
      </c>
      <c r="Y1144">
        <v>17.97</v>
      </c>
      <c r="Z1144" s="11">
        <f t="shared" si="2947"/>
        <v>-0.60000000000000009</v>
      </c>
      <c r="AA1144" s="11">
        <f t="shared" si="2948"/>
        <v>0</v>
      </c>
      <c r="AB1144" s="53">
        <f t="shared" si="2949"/>
        <v>0.19499977581530922</v>
      </c>
      <c r="AC1144" s="61" t="s">
        <v>204</v>
      </c>
    </row>
    <row r="1145" spans="1:46">
      <c r="A1145" s="11">
        <v>1145</v>
      </c>
      <c r="B1145" s="69">
        <v>44600</v>
      </c>
      <c r="C1145" s="70">
        <v>0.90277777777777779</v>
      </c>
      <c r="D1145">
        <v>3.9</v>
      </c>
      <c r="E1145">
        <v>12.9</v>
      </c>
      <c r="F1145">
        <v>0</v>
      </c>
      <c r="G1145">
        <v>4.3</v>
      </c>
      <c r="H1145">
        <v>-1E-3</v>
      </c>
      <c r="I1145">
        <v>0.6</v>
      </c>
      <c r="J1145" t="s">
        <v>147</v>
      </c>
      <c r="K1145">
        <v>0.7</v>
      </c>
      <c r="L1145" t="s">
        <v>147</v>
      </c>
      <c r="M1145" s="70">
        <v>0.89802083333333327</v>
      </c>
      <c r="N1145">
        <v>1.9</v>
      </c>
      <c r="O1145" t="s">
        <v>148</v>
      </c>
      <c r="P1145" s="70">
        <v>0.90172453703703714</v>
      </c>
      <c r="Q1145">
        <v>1.2</v>
      </c>
      <c r="R1145" t="s">
        <v>149</v>
      </c>
      <c r="S1145">
        <v>0.4</v>
      </c>
      <c r="T1145">
        <v>70.099999999999994</v>
      </c>
      <c r="U1145">
        <v>0</v>
      </c>
      <c r="V1145">
        <v>81</v>
      </c>
      <c r="W1145">
        <v>0</v>
      </c>
      <c r="X1145">
        <v>0.504</v>
      </c>
      <c r="Y1145">
        <v>17.96</v>
      </c>
      <c r="Z1145" s="11">
        <f t="shared" si="2947"/>
        <v>-0.60000000000000009</v>
      </c>
      <c r="AA1145" s="11">
        <f t="shared" si="2948"/>
        <v>0</v>
      </c>
      <c r="AB1145" s="53">
        <f t="shared" si="2949"/>
        <v>0.19499977581530922</v>
      </c>
      <c r="AC1145" s="61" t="s">
        <v>204</v>
      </c>
    </row>
    <row r="1146" spans="1:46">
      <c r="A1146" s="11">
        <v>1146</v>
      </c>
      <c r="B1146" s="69">
        <v>44600</v>
      </c>
      <c r="C1146" s="70">
        <v>0.90972222222222221</v>
      </c>
      <c r="D1146">
        <v>3.6</v>
      </c>
      <c r="E1146">
        <v>12.9</v>
      </c>
      <c r="F1146">
        <v>0</v>
      </c>
      <c r="G1146">
        <v>4</v>
      </c>
      <c r="H1146">
        <v>-1E-3</v>
      </c>
      <c r="I1146">
        <v>1.5</v>
      </c>
      <c r="J1146" t="s">
        <v>149</v>
      </c>
      <c r="K1146">
        <v>1.5</v>
      </c>
      <c r="L1146" t="s">
        <v>149</v>
      </c>
      <c r="M1146" s="70">
        <v>0.90972222222222221</v>
      </c>
      <c r="N1146">
        <v>2.9</v>
      </c>
      <c r="O1146" t="s">
        <v>147</v>
      </c>
      <c r="P1146" s="70">
        <v>0.90427083333333336</v>
      </c>
      <c r="Q1146">
        <v>2.2999999999999998</v>
      </c>
      <c r="R1146" t="s">
        <v>148</v>
      </c>
      <c r="S1146">
        <v>0.5</v>
      </c>
      <c r="T1146">
        <v>71.3</v>
      </c>
      <c r="U1146">
        <v>0</v>
      </c>
      <c r="V1146">
        <v>78</v>
      </c>
      <c r="W1146">
        <v>0</v>
      </c>
      <c r="X1146">
        <v>0.504</v>
      </c>
      <c r="Y1146">
        <v>17.97</v>
      </c>
      <c r="Z1146" s="11">
        <f t="shared" si="2947"/>
        <v>-0.60000000000000009</v>
      </c>
      <c r="AA1146" s="11">
        <f t="shared" si="2948"/>
        <v>0</v>
      </c>
      <c r="AB1146" s="53">
        <f t="shared" si="2949"/>
        <v>0.19499977581530922</v>
      </c>
      <c r="AC1146" s="61" t="s">
        <v>204</v>
      </c>
    </row>
    <row r="1147" spans="1:46">
      <c r="A1147" s="11">
        <v>1147</v>
      </c>
      <c r="B1147" s="69">
        <v>44600</v>
      </c>
      <c r="C1147" s="70">
        <v>0.91666666666666663</v>
      </c>
      <c r="D1147">
        <v>3.3</v>
      </c>
      <c r="E1147">
        <v>12.9</v>
      </c>
      <c r="F1147">
        <v>0</v>
      </c>
      <c r="G1147">
        <v>4.0999999999999996</v>
      </c>
      <c r="H1147">
        <v>0</v>
      </c>
      <c r="I1147">
        <v>1.3</v>
      </c>
      <c r="J1147" t="s">
        <v>147</v>
      </c>
      <c r="K1147">
        <v>1.6</v>
      </c>
      <c r="L1147" t="s">
        <v>147</v>
      </c>
      <c r="M1147" s="70">
        <v>0.91236111111111118</v>
      </c>
      <c r="N1147">
        <v>4</v>
      </c>
      <c r="O1147" t="s">
        <v>162</v>
      </c>
      <c r="P1147" s="70">
        <v>0.91113425925925917</v>
      </c>
      <c r="Q1147">
        <v>0.1</v>
      </c>
      <c r="R1147" t="s">
        <v>152</v>
      </c>
      <c r="S1147">
        <v>0.7</v>
      </c>
      <c r="T1147">
        <v>70.7</v>
      </c>
      <c r="U1147">
        <v>0</v>
      </c>
      <c r="V1147">
        <v>75</v>
      </c>
      <c r="W1147">
        <v>0</v>
      </c>
      <c r="X1147">
        <v>0.504</v>
      </c>
      <c r="Y1147">
        <v>17.97</v>
      </c>
      <c r="Z1147" s="11">
        <f t="shared" si="2947"/>
        <v>0</v>
      </c>
      <c r="AA1147" s="11">
        <f t="shared" si="2948"/>
        <v>0</v>
      </c>
      <c r="AB1147" s="53">
        <f t="shared" si="2949"/>
        <v>0.19499977581530922</v>
      </c>
      <c r="AC1147" s="61" t="s">
        <v>204</v>
      </c>
      <c r="AE1147" s="11">
        <f t="shared" ref="AE1147" si="3078">SUM(F1147:F1152)</f>
        <v>0</v>
      </c>
      <c r="AF1147" s="11">
        <f t="shared" ref="AF1147" si="3079">AVERAGE(AB1147:AB1152)</f>
        <v>0.19499977581530922</v>
      </c>
      <c r="AG1147" s="11">
        <f t="shared" ref="AG1147" si="3080">AVERAGE(G1147:G1152)</f>
        <v>4.25</v>
      </c>
      <c r="AH1147" s="11" t="e">
        <f t="shared" ref="AH1147" si="3081">AVERAGE(AC1147:AC1152)</f>
        <v>#DIV/0!</v>
      </c>
      <c r="AI1147" s="11">
        <f t="shared" ref="AI1147" si="3082">AVERAGE(T1147:T1152)</f>
        <v>67.55</v>
      </c>
      <c r="AJ1147" s="11">
        <f t="shared" ref="AJ1147" si="3083">SUMIF(H1147:H1152,"&gt;0",H1147:H1152)</f>
        <v>0</v>
      </c>
      <c r="AK1147" s="17">
        <f t="shared" ref="AK1147" si="3084">SUM(AA1147:AA1152)/60</f>
        <v>0</v>
      </c>
      <c r="AL1147" s="17">
        <f t="shared" ref="AL1147" si="3085">SUM(V1147:V1152)</f>
        <v>402</v>
      </c>
      <c r="AM1147" s="17">
        <f t="shared" ref="AM1147" si="3086">AVERAGE(W1147:W1152)</f>
        <v>0</v>
      </c>
      <c r="AN1147" s="11">
        <f t="shared" ref="AN1147" si="3087">AVERAGE(I1147:I1152)</f>
        <v>1.2166666666666668</v>
      </c>
      <c r="AO1147" s="11">
        <f t="shared" ref="AO1147" si="3088">MAX(K1147:K1152)</f>
        <v>1.9</v>
      </c>
      <c r="AP1147" s="13" t="str">
        <f t="shared" ref="AP1147" ca="1" si="3089">INDIRECT(ADDRESS(MATCH(AO1147,K1147:K1152,0)+A1147-1,12))</f>
        <v>NE</v>
      </c>
      <c r="AQ1147" s="13">
        <f t="shared" ref="AQ1147" ca="1" si="3090">INDIRECT(ADDRESS(MATCH(AO1147,K1147:K1152,0)+A1147-1,13))</f>
        <v>0.93055555555555547</v>
      </c>
      <c r="AR1147" s="11">
        <f t="shared" ref="AR1147" si="3091">MAX(N1147:N1152)</f>
        <v>4.5</v>
      </c>
      <c r="AS1147" s="13" t="str">
        <f t="shared" ref="AS1147" ca="1" si="3092">INDIRECT(ADDRESS(MATCH(AR1147,N1147:N1152,0)+A1147-1,15))</f>
        <v>N</v>
      </c>
      <c r="AT1147" s="13">
        <f t="shared" ref="AT1147" ca="1" si="3093">INDIRECT(ADDRESS(MATCH(AR1147,N1147:N1152,0)+A1147-1,16))</f>
        <v>0.92914351851851851</v>
      </c>
    </row>
    <row r="1148" spans="1:46">
      <c r="A1148" s="11">
        <v>1148</v>
      </c>
      <c r="B1148" s="69">
        <v>44600</v>
      </c>
      <c r="C1148" s="70">
        <v>0.92361111111111116</v>
      </c>
      <c r="D1148">
        <v>3.2</v>
      </c>
      <c r="E1148">
        <v>12.9</v>
      </c>
      <c r="F1148">
        <v>0</v>
      </c>
      <c r="G1148">
        <v>4</v>
      </c>
      <c r="H1148">
        <v>0</v>
      </c>
      <c r="I1148">
        <v>0.8</v>
      </c>
      <c r="J1148" t="s">
        <v>147</v>
      </c>
      <c r="K1148">
        <v>1.3</v>
      </c>
      <c r="L1148" t="s">
        <v>147</v>
      </c>
      <c r="M1148" s="70">
        <v>0.91667824074074078</v>
      </c>
      <c r="N1148">
        <v>3</v>
      </c>
      <c r="O1148" t="s">
        <v>152</v>
      </c>
      <c r="P1148" s="70">
        <v>0.91873842592592592</v>
      </c>
      <c r="Q1148">
        <v>0</v>
      </c>
      <c r="R1148" t="s">
        <v>152</v>
      </c>
      <c r="S1148">
        <v>0.6</v>
      </c>
      <c r="T1148">
        <v>69.5</v>
      </c>
      <c r="U1148">
        <v>0</v>
      </c>
      <c r="V1148">
        <v>92</v>
      </c>
      <c r="W1148">
        <v>0</v>
      </c>
      <c r="X1148">
        <v>0.504</v>
      </c>
      <c r="Y1148">
        <v>17.97</v>
      </c>
      <c r="Z1148" s="11">
        <f t="shared" si="2947"/>
        <v>0</v>
      </c>
      <c r="AA1148" s="11">
        <f t="shared" si="2948"/>
        <v>0</v>
      </c>
      <c r="AB1148" s="53">
        <f t="shared" si="2949"/>
        <v>0.19499977581530922</v>
      </c>
      <c r="AC1148" s="61" t="s">
        <v>204</v>
      </c>
    </row>
    <row r="1149" spans="1:46">
      <c r="A1149" s="11">
        <v>1149</v>
      </c>
      <c r="B1149" s="69">
        <v>44600</v>
      </c>
      <c r="C1149" s="70">
        <v>0.93055555555555547</v>
      </c>
      <c r="D1149">
        <v>3</v>
      </c>
      <c r="E1149">
        <v>12.9</v>
      </c>
      <c r="F1149">
        <v>0</v>
      </c>
      <c r="G1149">
        <v>4.4000000000000004</v>
      </c>
      <c r="H1149">
        <v>0</v>
      </c>
      <c r="I1149">
        <v>1.9</v>
      </c>
      <c r="J1149" t="s">
        <v>147</v>
      </c>
      <c r="K1149">
        <v>1.9</v>
      </c>
      <c r="L1149" t="s">
        <v>147</v>
      </c>
      <c r="M1149" s="70">
        <v>0.93055555555555547</v>
      </c>
      <c r="N1149">
        <v>4.5</v>
      </c>
      <c r="O1149" t="s">
        <v>162</v>
      </c>
      <c r="P1149" s="70">
        <v>0.92914351851851851</v>
      </c>
      <c r="Q1149">
        <v>1.9</v>
      </c>
      <c r="R1149" t="s">
        <v>147</v>
      </c>
      <c r="S1149">
        <v>0.7</v>
      </c>
      <c r="T1149">
        <v>66.7</v>
      </c>
      <c r="U1149">
        <v>0</v>
      </c>
      <c r="V1149">
        <v>66</v>
      </c>
      <c r="W1149">
        <v>0</v>
      </c>
      <c r="X1149">
        <v>0.504</v>
      </c>
      <c r="Y1149">
        <v>17.97</v>
      </c>
      <c r="Z1149" s="11">
        <f t="shared" si="2947"/>
        <v>0</v>
      </c>
      <c r="AA1149" s="11">
        <f t="shared" si="2948"/>
        <v>0</v>
      </c>
      <c r="AB1149" s="53">
        <f t="shared" si="2949"/>
        <v>0.19499977581530922</v>
      </c>
      <c r="AC1149" s="61" t="s">
        <v>204</v>
      </c>
    </row>
    <row r="1150" spans="1:46">
      <c r="A1150" s="11">
        <v>1150</v>
      </c>
      <c r="B1150" s="69">
        <v>44600</v>
      </c>
      <c r="C1150" s="70">
        <v>0.9375</v>
      </c>
      <c r="D1150">
        <v>3</v>
      </c>
      <c r="E1150">
        <v>12.9</v>
      </c>
      <c r="F1150">
        <v>0</v>
      </c>
      <c r="G1150">
        <v>4.4000000000000004</v>
      </c>
      <c r="H1150">
        <v>0</v>
      </c>
      <c r="I1150">
        <v>1.2</v>
      </c>
      <c r="J1150" t="s">
        <v>148</v>
      </c>
      <c r="K1150">
        <v>1.9</v>
      </c>
      <c r="L1150" t="s">
        <v>147</v>
      </c>
      <c r="M1150" s="70">
        <v>0.93065972222222226</v>
      </c>
      <c r="N1150">
        <v>2.5</v>
      </c>
      <c r="O1150" t="s">
        <v>149</v>
      </c>
      <c r="P1150" s="70">
        <v>0.93128472222222225</v>
      </c>
      <c r="Q1150">
        <v>0.9</v>
      </c>
      <c r="R1150" t="s">
        <v>152</v>
      </c>
      <c r="S1150">
        <v>0.5</v>
      </c>
      <c r="T1150">
        <v>66.099999999999994</v>
      </c>
      <c r="U1150">
        <v>0</v>
      </c>
      <c r="V1150">
        <v>49</v>
      </c>
      <c r="W1150">
        <v>0</v>
      </c>
      <c r="X1150">
        <v>0.504</v>
      </c>
      <c r="Y1150">
        <v>17.98</v>
      </c>
      <c r="Z1150" s="11">
        <f t="shared" si="2947"/>
        <v>0</v>
      </c>
      <c r="AA1150" s="11">
        <f t="shared" si="2948"/>
        <v>0</v>
      </c>
      <c r="AB1150" s="53">
        <f t="shared" si="2949"/>
        <v>0.19499977581530922</v>
      </c>
      <c r="AC1150" s="61" t="s">
        <v>204</v>
      </c>
    </row>
    <row r="1151" spans="1:46">
      <c r="A1151" s="11">
        <v>1151</v>
      </c>
      <c r="B1151" s="69">
        <v>44600</v>
      </c>
      <c r="C1151" s="70">
        <v>0.94444444444444453</v>
      </c>
      <c r="D1151">
        <v>3</v>
      </c>
      <c r="E1151">
        <v>12.9</v>
      </c>
      <c r="F1151">
        <v>0</v>
      </c>
      <c r="G1151">
        <v>4.3</v>
      </c>
      <c r="H1151">
        <v>-1E-3</v>
      </c>
      <c r="I1151">
        <v>1.2</v>
      </c>
      <c r="J1151" t="s">
        <v>152</v>
      </c>
      <c r="K1151">
        <v>1.3</v>
      </c>
      <c r="L1151" t="s">
        <v>152</v>
      </c>
      <c r="M1151" s="70">
        <v>0.94160879629629635</v>
      </c>
      <c r="N1151">
        <v>2.7</v>
      </c>
      <c r="O1151" t="s">
        <v>148</v>
      </c>
      <c r="P1151" s="70">
        <v>0.94324074074074071</v>
      </c>
      <c r="Q1151">
        <v>0</v>
      </c>
      <c r="R1151" t="s">
        <v>150</v>
      </c>
      <c r="S1151">
        <v>0.5</v>
      </c>
      <c r="T1151">
        <v>66.099999999999994</v>
      </c>
      <c r="U1151">
        <v>0</v>
      </c>
      <c r="V1151">
        <v>60</v>
      </c>
      <c r="W1151">
        <v>0</v>
      </c>
      <c r="X1151">
        <v>0.504</v>
      </c>
      <c r="Y1151">
        <v>18.010000000000002</v>
      </c>
      <c r="Z1151" s="11">
        <f t="shared" si="2947"/>
        <v>-0.60000000000000009</v>
      </c>
      <c r="AA1151" s="11">
        <f t="shared" si="2948"/>
        <v>0</v>
      </c>
      <c r="AB1151" s="53">
        <f t="shared" si="2949"/>
        <v>0.19499977581530922</v>
      </c>
      <c r="AC1151" s="61" t="s">
        <v>204</v>
      </c>
    </row>
    <row r="1152" spans="1:46">
      <c r="A1152" s="11">
        <v>1152</v>
      </c>
      <c r="B1152" s="69">
        <v>44600</v>
      </c>
      <c r="C1152" s="70">
        <v>0.95138888888888884</v>
      </c>
      <c r="D1152">
        <v>3</v>
      </c>
      <c r="E1152">
        <v>12.9</v>
      </c>
      <c r="F1152">
        <v>0</v>
      </c>
      <c r="G1152">
        <v>4.3</v>
      </c>
      <c r="H1152">
        <v>-1E-3</v>
      </c>
      <c r="I1152">
        <v>0.9</v>
      </c>
      <c r="J1152" t="s">
        <v>148</v>
      </c>
      <c r="K1152">
        <v>1.2</v>
      </c>
      <c r="L1152" t="s">
        <v>152</v>
      </c>
      <c r="M1152" s="70">
        <v>0.94464120370370364</v>
      </c>
      <c r="N1152">
        <v>2</v>
      </c>
      <c r="O1152" t="s">
        <v>152</v>
      </c>
      <c r="P1152" s="70">
        <v>0.95056712962962964</v>
      </c>
      <c r="Q1152">
        <v>1.8</v>
      </c>
      <c r="R1152" t="s">
        <v>148</v>
      </c>
      <c r="S1152">
        <v>0.5</v>
      </c>
      <c r="T1152">
        <v>66.2</v>
      </c>
      <c r="U1152">
        <v>0</v>
      </c>
      <c r="V1152">
        <v>60</v>
      </c>
      <c r="W1152">
        <v>0</v>
      </c>
      <c r="X1152">
        <v>0.504</v>
      </c>
      <c r="Y1152">
        <v>18.010000000000002</v>
      </c>
      <c r="Z1152" s="11">
        <f t="shared" si="2947"/>
        <v>-0.60000000000000009</v>
      </c>
      <c r="AA1152" s="11">
        <f t="shared" si="2948"/>
        <v>0</v>
      </c>
      <c r="AB1152" s="53">
        <f t="shared" si="2949"/>
        <v>0.19499977581530922</v>
      </c>
      <c r="AC1152" s="61" t="s">
        <v>204</v>
      </c>
    </row>
    <row r="1153" spans="1:46">
      <c r="A1153" s="11">
        <v>1153</v>
      </c>
      <c r="B1153" s="69">
        <v>44600</v>
      </c>
      <c r="C1153" s="70">
        <v>0.95833333333333337</v>
      </c>
      <c r="D1153">
        <v>2.9</v>
      </c>
      <c r="E1153">
        <v>12.9</v>
      </c>
      <c r="F1153">
        <v>0</v>
      </c>
      <c r="G1153">
        <v>4.2</v>
      </c>
      <c r="H1153">
        <v>-1E-3</v>
      </c>
      <c r="I1153">
        <v>1.5</v>
      </c>
      <c r="J1153" t="s">
        <v>152</v>
      </c>
      <c r="K1153">
        <v>1.5</v>
      </c>
      <c r="L1153" t="s">
        <v>152</v>
      </c>
      <c r="M1153" s="70">
        <v>0.95833333333333337</v>
      </c>
      <c r="N1153">
        <v>2.9</v>
      </c>
      <c r="O1153" t="s">
        <v>152</v>
      </c>
      <c r="P1153" s="70">
        <v>0.95696759259259256</v>
      </c>
      <c r="Q1153">
        <v>2.4</v>
      </c>
      <c r="R1153" t="s">
        <v>152</v>
      </c>
      <c r="S1153">
        <v>0.5</v>
      </c>
      <c r="T1153">
        <v>67.3</v>
      </c>
      <c r="U1153">
        <v>0</v>
      </c>
      <c r="V1153">
        <v>49</v>
      </c>
      <c r="W1153">
        <v>0</v>
      </c>
      <c r="X1153">
        <v>0.504</v>
      </c>
      <c r="Y1153">
        <v>18.010000000000002</v>
      </c>
      <c r="Z1153" s="11">
        <f t="shared" si="2947"/>
        <v>-0.60000000000000009</v>
      </c>
      <c r="AA1153" s="11">
        <f t="shared" si="2948"/>
        <v>0</v>
      </c>
      <c r="AB1153" s="53">
        <f t="shared" si="2949"/>
        <v>0.19499977581530922</v>
      </c>
      <c r="AC1153" s="61" t="s">
        <v>204</v>
      </c>
      <c r="AE1153" s="11">
        <f t="shared" ref="AE1153" si="3094">SUM(F1153:F1158)</f>
        <v>0</v>
      </c>
      <c r="AF1153" s="11">
        <f t="shared" ref="AF1153" si="3095">AVERAGE(AB1153:AB1158)</f>
        <v>0.19467857470730957</v>
      </c>
      <c r="AG1153" s="11">
        <f t="shared" ref="AG1153" si="3096">AVERAGE(G1153:G1158)</f>
        <v>4.0333333333333332</v>
      </c>
      <c r="AH1153" s="11" t="e">
        <f t="shared" ref="AH1153" si="3097">AVERAGE(AC1153:AC1158)</f>
        <v>#DIV/0!</v>
      </c>
      <c r="AI1153" s="11">
        <f t="shared" ref="AI1153" si="3098">AVERAGE(T1153:T1158)</f>
        <v>68.866666666666674</v>
      </c>
      <c r="AJ1153" s="11">
        <f t="shared" ref="AJ1153" si="3099">SUMIF(H1153:H1158,"&gt;0",H1153:H1158)</f>
        <v>0</v>
      </c>
      <c r="AK1153" s="17">
        <f t="shared" ref="AK1153" si="3100">SUM(AA1153:AA1158)/60</f>
        <v>0</v>
      </c>
      <c r="AL1153" s="17">
        <f t="shared" ref="AL1153" si="3101">SUM(V1153:V1158)</f>
        <v>289</v>
      </c>
      <c r="AM1153" s="17">
        <f t="shared" ref="AM1153" si="3102">AVERAGE(W1153:W1158)</f>
        <v>0</v>
      </c>
      <c r="AN1153" s="11">
        <f t="shared" ref="AN1153" si="3103">AVERAGE(I1153:I1158)</f>
        <v>2.0499999999999998</v>
      </c>
      <c r="AO1153" s="11">
        <f t="shared" ref="AO1153" si="3104">MAX(K1153:K1158)</f>
        <v>2.2999999999999998</v>
      </c>
      <c r="AP1153" s="13" t="str">
        <f t="shared" ref="AP1153" ca="1" si="3105">INDIRECT(ADDRESS(MATCH(AO1153,K1153:K1158,0)+A1153-1,12))</f>
        <v>E</v>
      </c>
      <c r="AQ1153" s="13">
        <f t="shared" ref="AQ1153" ca="1" si="3106">INDIRECT(ADDRESS(MATCH(AO1153,K1153:K1158,0)+A1153-1,13))</f>
        <v>0.9776273148148148</v>
      </c>
      <c r="AR1153" s="11">
        <f t="shared" ref="AR1153" si="3107">MAX(N1153:N1158)</f>
        <v>4.8</v>
      </c>
      <c r="AS1153" s="13" t="str">
        <f t="shared" ref="AS1153" ca="1" si="3108">INDIRECT(ADDRESS(MATCH(AR1153,N1153:N1158,0)+A1153-1,15))</f>
        <v>E</v>
      </c>
      <c r="AT1153" s="13">
        <f t="shared" ref="AT1153" ca="1" si="3109">INDIRECT(ADDRESS(MATCH(AR1153,N1153:N1158,0)+A1153-1,16))</f>
        <v>0.97122685185185187</v>
      </c>
    </row>
    <row r="1154" spans="1:46">
      <c r="A1154" s="11">
        <v>1154</v>
      </c>
      <c r="B1154" s="69">
        <v>44600</v>
      </c>
      <c r="C1154" s="70">
        <v>0.96527777777777779</v>
      </c>
      <c r="D1154">
        <v>2.9</v>
      </c>
      <c r="E1154">
        <v>12.9</v>
      </c>
      <c r="F1154">
        <v>0</v>
      </c>
      <c r="G1154">
        <v>4.0999999999999996</v>
      </c>
      <c r="H1154">
        <v>0</v>
      </c>
      <c r="I1154">
        <v>2.1</v>
      </c>
      <c r="J1154" t="s">
        <v>152</v>
      </c>
      <c r="K1154">
        <v>2.2000000000000002</v>
      </c>
      <c r="L1154" t="s">
        <v>152</v>
      </c>
      <c r="M1154" s="70">
        <v>0.96387731481481476</v>
      </c>
      <c r="N1154">
        <v>3.5</v>
      </c>
      <c r="O1154" t="s">
        <v>152</v>
      </c>
      <c r="P1154" s="70">
        <v>0.96113425925925933</v>
      </c>
      <c r="Q1154">
        <v>2.1</v>
      </c>
      <c r="R1154" t="s">
        <v>152</v>
      </c>
      <c r="S1154">
        <v>0.6</v>
      </c>
      <c r="T1154">
        <v>68</v>
      </c>
      <c r="U1154">
        <v>1</v>
      </c>
      <c r="V1154">
        <v>50</v>
      </c>
      <c r="W1154">
        <v>0</v>
      </c>
      <c r="X1154">
        <v>0.504</v>
      </c>
      <c r="Y1154">
        <v>18.02</v>
      </c>
      <c r="Z1154" s="11">
        <f t="shared" si="2947"/>
        <v>0</v>
      </c>
      <c r="AA1154" s="11">
        <f t="shared" si="2948"/>
        <v>0</v>
      </c>
      <c r="AB1154" s="53">
        <f t="shared" si="2949"/>
        <v>0.19499977581530922</v>
      </c>
      <c r="AC1154" s="61" t="s">
        <v>204</v>
      </c>
    </row>
    <row r="1155" spans="1:46">
      <c r="A1155" s="11">
        <v>1155</v>
      </c>
      <c r="B1155" s="69">
        <v>44600</v>
      </c>
      <c r="C1155" s="70">
        <v>0.97222222222222221</v>
      </c>
      <c r="D1155">
        <v>2.9</v>
      </c>
      <c r="E1155">
        <v>12.9</v>
      </c>
      <c r="F1155">
        <v>0</v>
      </c>
      <c r="G1155">
        <v>4.2</v>
      </c>
      <c r="H1155">
        <v>-1E-3</v>
      </c>
      <c r="I1155">
        <v>2.1</v>
      </c>
      <c r="J1155" t="s">
        <v>152</v>
      </c>
      <c r="K1155">
        <v>2.1</v>
      </c>
      <c r="L1155" t="s">
        <v>152</v>
      </c>
      <c r="M1155" s="70">
        <v>0.97218749999999998</v>
      </c>
      <c r="N1155">
        <v>4.8</v>
      </c>
      <c r="O1155" t="s">
        <v>152</v>
      </c>
      <c r="P1155" s="70">
        <v>0.97122685185185187</v>
      </c>
      <c r="Q1155">
        <v>1.7</v>
      </c>
      <c r="R1155" t="s">
        <v>152</v>
      </c>
      <c r="S1155">
        <v>0.7</v>
      </c>
      <c r="T1155">
        <v>68.8</v>
      </c>
      <c r="U1155">
        <v>0</v>
      </c>
      <c r="V1155">
        <v>39</v>
      </c>
      <c r="W1155">
        <v>0</v>
      </c>
      <c r="X1155">
        <v>0.503</v>
      </c>
      <c r="Y1155">
        <v>18.03</v>
      </c>
      <c r="Z1155" s="11">
        <f t="shared" si="2947"/>
        <v>-0.60000000000000009</v>
      </c>
      <c r="AA1155" s="11">
        <f t="shared" si="2948"/>
        <v>0</v>
      </c>
      <c r="AB1155" s="53">
        <f t="shared" si="2949"/>
        <v>0.19451797415330974</v>
      </c>
      <c r="AC1155" s="61" t="s">
        <v>204</v>
      </c>
    </row>
    <row r="1156" spans="1:46">
      <c r="A1156" s="11">
        <v>1156</v>
      </c>
      <c r="B1156" s="69">
        <v>44600</v>
      </c>
      <c r="C1156" s="70">
        <v>0.97916666666666663</v>
      </c>
      <c r="D1156">
        <v>2.9</v>
      </c>
      <c r="E1156">
        <v>12.8</v>
      </c>
      <c r="F1156">
        <v>0</v>
      </c>
      <c r="G1156">
        <v>4.0999999999999996</v>
      </c>
      <c r="H1156">
        <v>-1E-3</v>
      </c>
      <c r="I1156">
        <v>2.2000000000000002</v>
      </c>
      <c r="J1156" t="s">
        <v>152</v>
      </c>
      <c r="K1156">
        <v>2.2999999999999998</v>
      </c>
      <c r="L1156" t="s">
        <v>152</v>
      </c>
      <c r="M1156" s="70">
        <v>0.9776273148148148</v>
      </c>
      <c r="N1156">
        <v>4.0999999999999996</v>
      </c>
      <c r="O1156" t="s">
        <v>148</v>
      </c>
      <c r="P1156" s="70">
        <v>0.97628472222222218</v>
      </c>
      <c r="Q1156">
        <v>1.9</v>
      </c>
      <c r="R1156" t="s">
        <v>148</v>
      </c>
      <c r="S1156">
        <v>0.7</v>
      </c>
      <c r="T1156">
        <v>69.2</v>
      </c>
      <c r="U1156">
        <v>0</v>
      </c>
      <c r="V1156">
        <v>59</v>
      </c>
      <c r="W1156">
        <v>0</v>
      </c>
      <c r="X1156">
        <v>0.503</v>
      </c>
      <c r="Y1156">
        <v>18.05</v>
      </c>
      <c r="Z1156" s="11">
        <f t="shared" si="2947"/>
        <v>-0.60000000000000009</v>
      </c>
      <c r="AA1156" s="11">
        <f t="shared" si="2948"/>
        <v>0</v>
      </c>
      <c r="AB1156" s="53">
        <f t="shared" si="2949"/>
        <v>0.19451797415330974</v>
      </c>
      <c r="AC1156" s="61" t="s">
        <v>204</v>
      </c>
    </row>
    <row r="1157" spans="1:46">
      <c r="A1157" s="11">
        <v>1157</v>
      </c>
      <c r="B1157" s="69">
        <v>44600</v>
      </c>
      <c r="C1157" s="70">
        <v>0.98611111111111116</v>
      </c>
      <c r="D1157">
        <v>2.9</v>
      </c>
      <c r="E1157">
        <v>12.8</v>
      </c>
      <c r="F1157">
        <v>0</v>
      </c>
      <c r="G1157">
        <v>3.9</v>
      </c>
      <c r="H1157">
        <v>-1E-3</v>
      </c>
      <c r="I1157">
        <v>2.2999999999999998</v>
      </c>
      <c r="J1157" t="s">
        <v>152</v>
      </c>
      <c r="K1157">
        <v>2.2999999999999998</v>
      </c>
      <c r="L1157" t="s">
        <v>152</v>
      </c>
      <c r="M1157" s="70">
        <v>0.98185185185185186</v>
      </c>
      <c r="N1157">
        <v>4.3</v>
      </c>
      <c r="O1157" t="s">
        <v>148</v>
      </c>
      <c r="P1157" s="70">
        <v>0.98003472222222221</v>
      </c>
      <c r="Q1157">
        <v>2</v>
      </c>
      <c r="R1157" t="s">
        <v>152</v>
      </c>
      <c r="S1157">
        <v>0.6</v>
      </c>
      <c r="T1157">
        <v>69.5</v>
      </c>
      <c r="U1157">
        <v>0</v>
      </c>
      <c r="V1157">
        <v>51</v>
      </c>
      <c r="W1157">
        <v>0</v>
      </c>
      <c r="X1157">
        <v>0.503</v>
      </c>
      <c r="Y1157">
        <v>18.07</v>
      </c>
      <c r="Z1157" s="11">
        <f t="shared" si="2947"/>
        <v>-0.60000000000000009</v>
      </c>
      <c r="AA1157" s="11">
        <f t="shared" si="2948"/>
        <v>0</v>
      </c>
      <c r="AB1157" s="53">
        <f t="shared" si="2949"/>
        <v>0.19451797415330974</v>
      </c>
      <c r="AC1157" s="61" t="s">
        <v>204</v>
      </c>
    </row>
    <row r="1158" spans="1:46">
      <c r="A1158" s="11">
        <v>1158</v>
      </c>
      <c r="B1158" s="69">
        <v>44600</v>
      </c>
      <c r="C1158" s="70">
        <v>0.99305555555555547</v>
      </c>
      <c r="D1158">
        <v>2.9</v>
      </c>
      <c r="E1158">
        <v>12.8</v>
      </c>
      <c r="F1158">
        <v>0</v>
      </c>
      <c r="G1158">
        <v>3.7</v>
      </c>
      <c r="H1158">
        <v>-1E-3</v>
      </c>
      <c r="I1158">
        <v>2.1</v>
      </c>
      <c r="J1158" t="s">
        <v>152</v>
      </c>
      <c r="K1158">
        <v>2.2999999999999998</v>
      </c>
      <c r="L1158" t="s">
        <v>152</v>
      </c>
      <c r="M1158" s="70">
        <v>0.98640046296296291</v>
      </c>
      <c r="N1158">
        <v>4</v>
      </c>
      <c r="O1158" t="s">
        <v>148</v>
      </c>
      <c r="P1158" s="70">
        <v>0.9886921296296296</v>
      </c>
      <c r="Q1158">
        <v>2.6</v>
      </c>
      <c r="R1158" t="s">
        <v>148</v>
      </c>
      <c r="S1158">
        <v>0.6</v>
      </c>
      <c r="T1158">
        <v>70.400000000000006</v>
      </c>
      <c r="U1158">
        <v>0</v>
      </c>
      <c r="V1158">
        <v>41</v>
      </c>
      <c r="W1158">
        <v>0</v>
      </c>
      <c r="X1158">
        <v>0.503</v>
      </c>
      <c r="Y1158">
        <v>18.079999999999998</v>
      </c>
      <c r="Z1158" s="11">
        <f t="shared" si="2947"/>
        <v>-0.60000000000000009</v>
      </c>
      <c r="AA1158" s="11">
        <f t="shared" si="2948"/>
        <v>0</v>
      </c>
      <c r="AB1158" s="53">
        <f t="shared" si="2949"/>
        <v>0.19451797415330974</v>
      </c>
      <c r="AC1158" s="61" t="s">
        <v>204</v>
      </c>
    </row>
    <row r="1159" spans="1:46">
      <c r="A1159" s="11">
        <v>1159</v>
      </c>
      <c r="B1159" s="69">
        <v>44601</v>
      </c>
      <c r="C1159" s="70">
        <v>0</v>
      </c>
      <c r="D1159">
        <v>2.9</v>
      </c>
      <c r="E1159">
        <v>12.8</v>
      </c>
      <c r="F1159">
        <v>0</v>
      </c>
      <c r="G1159">
        <v>3.6</v>
      </c>
      <c r="H1159">
        <v>0</v>
      </c>
      <c r="I1159">
        <v>2.2999999999999998</v>
      </c>
      <c r="J1159" t="s">
        <v>152</v>
      </c>
      <c r="K1159">
        <v>2.5</v>
      </c>
      <c r="L1159" t="s">
        <v>152</v>
      </c>
      <c r="M1159" s="70">
        <v>0.99542824074074077</v>
      </c>
      <c r="N1159">
        <v>4.3</v>
      </c>
      <c r="O1159" t="s">
        <v>152</v>
      </c>
      <c r="P1159" s="70">
        <v>0.99357638888888899</v>
      </c>
      <c r="Q1159">
        <v>2.5</v>
      </c>
      <c r="R1159" t="s">
        <v>152</v>
      </c>
      <c r="S1159">
        <v>0.7</v>
      </c>
      <c r="T1159">
        <v>71.400000000000006</v>
      </c>
      <c r="U1159">
        <v>0</v>
      </c>
      <c r="V1159">
        <v>40</v>
      </c>
      <c r="W1159">
        <v>0</v>
      </c>
      <c r="X1159">
        <v>0.503</v>
      </c>
      <c r="Y1159">
        <v>18.079999999999998</v>
      </c>
      <c r="Z1159" s="11">
        <f t="shared" si="2947"/>
        <v>0</v>
      </c>
      <c r="AA1159" s="11">
        <f t="shared" si="2948"/>
        <v>0</v>
      </c>
      <c r="AB1159" s="53">
        <f t="shared" si="2949"/>
        <v>0.19451797415330974</v>
      </c>
      <c r="AC1159" s="61" t="s">
        <v>204</v>
      </c>
      <c r="AE1159" s="11">
        <f t="shared" ref="AE1159" si="3110">SUM(F1159:F1164)</f>
        <v>0</v>
      </c>
      <c r="AF1159" s="11">
        <f t="shared" ref="AF1159" si="3111">AVERAGE(AB1159:AB1164)</f>
        <v>0.19467872925467664</v>
      </c>
      <c r="AG1159" s="11">
        <f t="shared" ref="AG1159" si="3112">AVERAGE(G1159:G1164)</f>
        <v>3.8000000000000003</v>
      </c>
      <c r="AH1159" s="11" t="e">
        <f t="shared" ref="AH1159" si="3113">AVERAGE(AC1159:AC1164)</f>
        <v>#DIV/0!</v>
      </c>
      <c r="AI1159" s="11">
        <f t="shared" ref="AI1159" si="3114">AVERAGE(T1159:T1164)</f>
        <v>71.733333333333334</v>
      </c>
      <c r="AJ1159" s="11">
        <f t="shared" ref="AJ1159" si="3115">SUMIF(H1159:H1164,"&gt;0",H1159:H1164)</f>
        <v>0</v>
      </c>
      <c r="AK1159" s="17">
        <f t="shared" ref="AK1159" si="3116">SUM(AA1159:AA1164)/60</f>
        <v>0</v>
      </c>
      <c r="AL1159" s="17">
        <f t="shared" ref="AL1159" si="3117">SUM(V1159:V1164)</f>
        <v>281</v>
      </c>
      <c r="AM1159" s="17">
        <f t="shared" ref="AM1159" si="3118">AVERAGE(W1159:W1164)</f>
        <v>0</v>
      </c>
      <c r="AN1159" s="11">
        <f t="shared" ref="AN1159" si="3119">AVERAGE(I1159:I1164)</f>
        <v>2.3166666666666669</v>
      </c>
      <c r="AO1159" s="11">
        <f t="shared" ref="AO1159" si="3120">MAX(K1159:K1164)</f>
        <v>2.7</v>
      </c>
      <c r="AP1159" s="13" t="str">
        <f t="shared" ref="AP1159" ca="1" si="3121">INDIRECT(ADDRESS(MATCH(AO1159,K1159:K1164,0)+A1159-1,12))</f>
        <v>E</v>
      </c>
      <c r="AQ1159" s="13">
        <f t="shared" ref="AQ1159" ca="1" si="3122">INDIRECT(ADDRESS(MATCH(AO1159,K1159:K1164,0)+A1159-1,13))</f>
        <v>1.5648148148148151E-2</v>
      </c>
      <c r="AR1159" s="11">
        <f t="shared" ref="AR1159" si="3123">MAX(N1159:N1164)</f>
        <v>4.5</v>
      </c>
      <c r="AS1159" s="13" t="str">
        <f t="shared" ref="AS1159" ca="1" si="3124">INDIRECT(ADDRESS(MATCH(AR1159,N1159:N1164,0)+A1159-1,15))</f>
        <v>E</v>
      </c>
      <c r="AT1159" s="13">
        <f t="shared" ref="AT1159" ca="1" si="3125">INDIRECT(ADDRESS(MATCH(AR1159,N1159:N1164,0)+A1159-1,16))</f>
        <v>1.1331018518518518E-2</v>
      </c>
    </row>
    <row r="1160" spans="1:46">
      <c r="A1160" s="11">
        <v>1160</v>
      </c>
      <c r="B1160" s="69">
        <v>44601</v>
      </c>
      <c r="C1160" s="70">
        <v>6.9444444444444441E-3</v>
      </c>
      <c r="D1160">
        <v>2.9</v>
      </c>
      <c r="E1160">
        <v>12.8</v>
      </c>
      <c r="F1160">
        <v>0</v>
      </c>
      <c r="G1160">
        <v>3.6</v>
      </c>
      <c r="H1160">
        <v>-1E-3</v>
      </c>
      <c r="I1160">
        <v>1.9</v>
      </c>
      <c r="J1160" t="s">
        <v>152</v>
      </c>
      <c r="K1160">
        <v>2.2999999999999998</v>
      </c>
      <c r="L1160" t="s">
        <v>152</v>
      </c>
      <c r="M1160" s="70">
        <v>1.1574074074074073E-5</v>
      </c>
      <c r="N1160">
        <v>3.2</v>
      </c>
      <c r="O1160" t="s">
        <v>152</v>
      </c>
      <c r="P1160" s="70">
        <v>6.4814814814814813E-3</v>
      </c>
      <c r="Q1160">
        <v>2.2000000000000002</v>
      </c>
      <c r="R1160" t="s">
        <v>152</v>
      </c>
      <c r="S1160">
        <v>0.5</v>
      </c>
      <c r="T1160">
        <v>72</v>
      </c>
      <c r="U1160">
        <v>0</v>
      </c>
      <c r="V1160">
        <v>52</v>
      </c>
      <c r="W1160">
        <v>0</v>
      </c>
      <c r="X1160">
        <v>0.503</v>
      </c>
      <c r="Y1160">
        <v>18.09</v>
      </c>
      <c r="Z1160" s="11">
        <f t="shared" ref="Z1160:Z1223" si="3126">H1160*3.6/(60)*10*10^3</f>
        <v>-0.60000000000000009</v>
      </c>
      <c r="AA1160" s="11">
        <f t="shared" ref="AA1160:AA1223" si="3127">IF(Z1160&gt;120,10,0)</f>
        <v>0</v>
      </c>
      <c r="AB1160" s="53">
        <f t="shared" ref="AB1160:AB1223" si="3128">-0.071+0.735*X1160+0.75*X1160^2-8.759*X1160^3+21.838*X1160^4-21.998*X1160^5+8.097*X1160^6</f>
        <v>0.19451797415330974</v>
      </c>
      <c r="AC1160" s="61" t="s">
        <v>204</v>
      </c>
    </row>
    <row r="1161" spans="1:46">
      <c r="A1161" s="11">
        <v>1161</v>
      </c>
      <c r="B1161" s="69">
        <v>44601</v>
      </c>
      <c r="C1161" s="70">
        <v>1.3888888888888888E-2</v>
      </c>
      <c r="D1161">
        <v>2.8</v>
      </c>
      <c r="E1161">
        <v>12.8</v>
      </c>
      <c r="F1161">
        <v>0</v>
      </c>
      <c r="G1161">
        <v>3.8</v>
      </c>
      <c r="H1161">
        <v>0</v>
      </c>
      <c r="I1161">
        <v>2.6</v>
      </c>
      <c r="J1161" t="s">
        <v>152</v>
      </c>
      <c r="K1161">
        <v>2.6</v>
      </c>
      <c r="L1161" t="s">
        <v>152</v>
      </c>
      <c r="M1161" s="70">
        <v>1.383101851851852E-2</v>
      </c>
      <c r="N1161">
        <v>4.5</v>
      </c>
      <c r="O1161" t="s">
        <v>152</v>
      </c>
      <c r="P1161" s="70">
        <v>1.1331018518518518E-2</v>
      </c>
      <c r="Q1161">
        <v>2</v>
      </c>
      <c r="R1161" t="s">
        <v>152</v>
      </c>
      <c r="S1161">
        <v>0.6</v>
      </c>
      <c r="T1161">
        <v>72.599999999999994</v>
      </c>
      <c r="U1161">
        <v>0</v>
      </c>
      <c r="V1161">
        <v>47</v>
      </c>
      <c r="W1161">
        <v>0</v>
      </c>
      <c r="X1161">
        <v>0.503</v>
      </c>
      <c r="Y1161">
        <v>18.12</v>
      </c>
      <c r="Z1161" s="11">
        <f t="shared" si="3126"/>
        <v>0</v>
      </c>
      <c r="AA1161" s="11">
        <f t="shared" si="3127"/>
        <v>0</v>
      </c>
      <c r="AB1161" s="53">
        <f t="shared" si="3128"/>
        <v>0.19451797415330974</v>
      </c>
      <c r="AC1161" s="61" t="s">
        <v>204</v>
      </c>
    </row>
    <row r="1162" spans="1:46">
      <c r="A1162" s="11">
        <v>1162</v>
      </c>
      <c r="B1162" s="69">
        <v>44601</v>
      </c>
      <c r="C1162" s="70">
        <v>2.0833333333333332E-2</v>
      </c>
      <c r="D1162">
        <v>2.9</v>
      </c>
      <c r="E1162">
        <v>12.8</v>
      </c>
      <c r="F1162">
        <v>0</v>
      </c>
      <c r="G1162">
        <v>3.8</v>
      </c>
      <c r="H1162">
        <v>0</v>
      </c>
      <c r="I1162">
        <v>2.4</v>
      </c>
      <c r="J1162" t="s">
        <v>152</v>
      </c>
      <c r="K1162">
        <v>2.7</v>
      </c>
      <c r="L1162" t="s">
        <v>152</v>
      </c>
      <c r="M1162" s="70">
        <v>1.5648148148148151E-2</v>
      </c>
      <c r="N1162">
        <v>4</v>
      </c>
      <c r="O1162" t="s">
        <v>152</v>
      </c>
      <c r="P1162" s="70">
        <v>1.4930555555555556E-2</v>
      </c>
      <c r="Q1162">
        <v>2.2999999999999998</v>
      </c>
      <c r="R1162" t="s">
        <v>150</v>
      </c>
      <c r="S1162">
        <v>0.6</v>
      </c>
      <c r="T1162">
        <v>72</v>
      </c>
      <c r="U1162">
        <v>0</v>
      </c>
      <c r="V1162">
        <v>44</v>
      </c>
      <c r="W1162">
        <v>0</v>
      </c>
      <c r="X1162">
        <v>0.503</v>
      </c>
      <c r="Y1162">
        <v>18.12</v>
      </c>
      <c r="Z1162" s="11">
        <f t="shared" si="3126"/>
        <v>0</v>
      </c>
      <c r="AA1162" s="11">
        <f t="shared" si="3127"/>
        <v>0</v>
      </c>
      <c r="AB1162" s="53">
        <f t="shared" si="3128"/>
        <v>0.19451797415330974</v>
      </c>
      <c r="AC1162" s="61" t="s">
        <v>204</v>
      </c>
    </row>
    <row r="1163" spans="1:46">
      <c r="A1163" s="11">
        <v>1163</v>
      </c>
      <c r="B1163" s="69">
        <v>44601</v>
      </c>
      <c r="C1163" s="70">
        <v>2.7777777777777776E-2</v>
      </c>
      <c r="D1163">
        <v>2.9</v>
      </c>
      <c r="E1163">
        <v>12.8</v>
      </c>
      <c r="F1163">
        <v>0</v>
      </c>
      <c r="G1163">
        <v>4</v>
      </c>
      <c r="H1163">
        <v>-1E-3</v>
      </c>
      <c r="I1163">
        <v>2.2999999999999998</v>
      </c>
      <c r="J1163" t="s">
        <v>148</v>
      </c>
      <c r="K1163">
        <v>2.4</v>
      </c>
      <c r="L1163" t="s">
        <v>152</v>
      </c>
      <c r="M1163" s="70">
        <v>2.0891203703703703E-2</v>
      </c>
      <c r="N1163">
        <v>4.2</v>
      </c>
      <c r="O1163" t="s">
        <v>152</v>
      </c>
      <c r="P1163" s="70">
        <v>2.6122685185185183E-2</v>
      </c>
      <c r="Q1163">
        <v>2.6</v>
      </c>
      <c r="R1163" t="s">
        <v>148</v>
      </c>
      <c r="S1163">
        <v>0.7</v>
      </c>
      <c r="T1163">
        <v>71.400000000000006</v>
      </c>
      <c r="U1163">
        <v>0</v>
      </c>
      <c r="V1163">
        <v>49</v>
      </c>
      <c r="W1163">
        <v>0</v>
      </c>
      <c r="X1163">
        <v>0.503</v>
      </c>
      <c r="Y1163">
        <v>18.11</v>
      </c>
      <c r="Z1163" s="11">
        <f t="shared" si="3126"/>
        <v>-0.60000000000000009</v>
      </c>
      <c r="AA1163" s="11">
        <f t="shared" si="3127"/>
        <v>0</v>
      </c>
      <c r="AB1163" s="53">
        <f t="shared" si="3128"/>
        <v>0.19451797415330974</v>
      </c>
      <c r="AC1163" s="61" t="s">
        <v>204</v>
      </c>
    </row>
    <row r="1164" spans="1:46">
      <c r="A1164" s="11">
        <v>1164</v>
      </c>
      <c r="B1164" s="69">
        <v>44601</v>
      </c>
      <c r="C1164" s="70">
        <v>3.4722222222222224E-2</v>
      </c>
      <c r="D1164">
        <v>3</v>
      </c>
      <c r="E1164">
        <v>12.8</v>
      </c>
      <c r="F1164">
        <v>0</v>
      </c>
      <c r="G1164">
        <v>4</v>
      </c>
      <c r="H1164">
        <v>-1E-3</v>
      </c>
      <c r="I1164">
        <v>2.4</v>
      </c>
      <c r="J1164" t="s">
        <v>152</v>
      </c>
      <c r="K1164">
        <v>2.4</v>
      </c>
      <c r="L1164" t="s">
        <v>152</v>
      </c>
      <c r="M1164" s="70">
        <v>3.4722222222222224E-2</v>
      </c>
      <c r="N1164">
        <v>4.0999999999999996</v>
      </c>
      <c r="O1164" t="s">
        <v>148</v>
      </c>
      <c r="P1164" s="70">
        <v>3.3622685185185179E-2</v>
      </c>
      <c r="Q1164">
        <v>3.2</v>
      </c>
      <c r="R1164" t="s">
        <v>148</v>
      </c>
      <c r="S1164">
        <v>0.7</v>
      </c>
      <c r="T1164">
        <v>71</v>
      </c>
      <c r="U1164">
        <v>0</v>
      </c>
      <c r="V1164">
        <v>49</v>
      </c>
      <c r="W1164">
        <v>0</v>
      </c>
      <c r="X1164">
        <v>0.505</v>
      </c>
      <c r="Y1164">
        <v>18.100000000000001</v>
      </c>
      <c r="Z1164" s="11">
        <f t="shared" si="3126"/>
        <v>-0.60000000000000009</v>
      </c>
      <c r="AA1164" s="11">
        <f t="shared" si="3127"/>
        <v>0</v>
      </c>
      <c r="AB1164" s="53">
        <f t="shared" si="3128"/>
        <v>0.19548250476151111</v>
      </c>
      <c r="AC1164" s="61" t="s">
        <v>204</v>
      </c>
    </row>
    <row r="1165" spans="1:46">
      <c r="A1165" s="11">
        <v>1165</v>
      </c>
      <c r="B1165" s="69">
        <v>44601</v>
      </c>
      <c r="C1165" s="70">
        <v>4.1666666666666664E-2</v>
      </c>
      <c r="D1165">
        <v>3</v>
      </c>
      <c r="E1165">
        <v>12.8</v>
      </c>
      <c r="F1165">
        <v>0</v>
      </c>
      <c r="G1165">
        <v>4.0999999999999996</v>
      </c>
      <c r="H1165">
        <v>-1E-3</v>
      </c>
      <c r="I1165">
        <v>2.1</v>
      </c>
      <c r="J1165" t="s">
        <v>148</v>
      </c>
      <c r="K1165">
        <v>2.5</v>
      </c>
      <c r="L1165" t="s">
        <v>152</v>
      </c>
      <c r="M1165" s="70">
        <v>3.7071759259259256E-2</v>
      </c>
      <c r="N1165">
        <v>4.5999999999999996</v>
      </c>
      <c r="O1165" t="s">
        <v>148</v>
      </c>
      <c r="P1165" s="70">
        <v>3.6701388888888888E-2</v>
      </c>
      <c r="Q1165">
        <v>2.2999999999999998</v>
      </c>
      <c r="R1165" t="s">
        <v>148</v>
      </c>
      <c r="S1165">
        <v>0.8</v>
      </c>
      <c r="T1165">
        <v>70.8</v>
      </c>
      <c r="U1165">
        <v>0</v>
      </c>
      <c r="V1165">
        <v>54</v>
      </c>
      <c r="W1165">
        <v>0</v>
      </c>
      <c r="X1165">
        <v>0.505</v>
      </c>
      <c r="Y1165">
        <v>18.100000000000001</v>
      </c>
      <c r="Z1165" s="11">
        <f t="shared" si="3126"/>
        <v>-0.60000000000000009</v>
      </c>
      <c r="AA1165" s="11">
        <f t="shared" si="3127"/>
        <v>0</v>
      </c>
      <c r="AB1165" s="53">
        <f t="shared" si="3128"/>
        <v>0.19548250476151111</v>
      </c>
      <c r="AC1165" s="61" t="s">
        <v>204</v>
      </c>
      <c r="AE1165" s="11">
        <f t="shared" ref="AE1165" si="3129">SUM(F1165:F1170)</f>
        <v>0</v>
      </c>
      <c r="AF1165" s="11">
        <f t="shared" ref="AF1165" si="3130">AVERAGE(AB1165:AB1170)</f>
        <v>0.19548250476151111</v>
      </c>
      <c r="AG1165" s="11">
        <f t="shared" ref="AG1165" si="3131">AVERAGE(G1165:G1170)</f>
        <v>3.9666666666666663</v>
      </c>
      <c r="AH1165" s="11" t="e">
        <f t="shared" ref="AH1165" si="3132">AVERAGE(AC1165:AC1170)</f>
        <v>#DIV/0!</v>
      </c>
      <c r="AI1165" s="11">
        <f t="shared" ref="AI1165" si="3133">AVERAGE(T1165:T1170)</f>
        <v>70.766666666666666</v>
      </c>
      <c r="AJ1165" s="11">
        <f t="shared" ref="AJ1165" si="3134">SUMIF(H1165:H1170,"&gt;0",H1165:H1170)</f>
        <v>0</v>
      </c>
      <c r="AK1165" s="17">
        <f t="shared" ref="AK1165" si="3135">SUM(AA1165:AA1170)/60</f>
        <v>0</v>
      </c>
      <c r="AL1165" s="17">
        <f t="shared" ref="AL1165" si="3136">SUM(V1165:V1170)</f>
        <v>352</v>
      </c>
      <c r="AM1165" s="17">
        <f t="shared" ref="AM1165" si="3137">AVERAGE(W1165:W1170)</f>
        <v>0</v>
      </c>
      <c r="AN1165" s="11">
        <f t="shared" ref="AN1165" si="3138">AVERAGE(I1165:I1170)</f>
        <v>2.0666666666666669</v>
      </c>
      <c r="AO1165" s="11">
        <f t="shared" ref="AO1165" si="3139">MAX(K1165:K1170)</f>
        <v>2.5</v>
      </c>
      <c r="AP1165" s="13" t="str">
        <f t="shared" ref="AP1165" ca="1" si="3140">INDIRECT(ADDRESS(MATCH(AO1165,K1165:K1170,0)+A1165-1,12))</f>
        <v>E</v>
      </c>
      <c r="AQ1165" s="13">
        <f t="shared" ref="AQ1165" ca="1" si="3141">INDIRECT(ADDRESS(MATCH(AO1165,K1165:K1170,0)+A1165-1,13))</f>
        <v>3.7071759259259256E-2</v>
      </c>
      <c r="AR1165" s="11">
        <f t="shared" ref="AR1165" si="3142">MAX(N1165:N1170)</f>
        <v>4.5999999999999996</v>
      </c>
      <c r="AS1165" s="13" t="str">
        <f t="shared" ref="AS1165" ca="1" si="3143">INDIRECT(ADDRESS(MATCH(AR1165,N1165:N1170,0)+A1165-1,15))</f>
        <v>ENE</v>
      </c>
      <c r="AT1165" s="13">
        <f t="shared" ref="AT1165" ca="1" si="3144">INDIRECT(ADDRESS(MATCH(AR1165,N1165:N1170,0)+A1165-1,16))</f>
        <v>3.6701388888888888E-2</v>
      </c>
    </row>
    <row r="1166" spans="1:46">
      <c r="A1166" s="11">
        <v>1166</v>
      </c>
      <c r="B1166" s="69">
        <v>44601</v>
      </c>
      <c r="C1166" s="70">
        <v>4.8611111111111112E-2</v>
      </c>
      <c r="D1166">
        <v>3.1</v>
      </c>
      <c r="E1166">
        <v>12.8</v>
      </c>
      <c r="F1166">
        <v>0</v>
      </c>
      <c r="G1166">
        <v>4.0999999999999996</v>
      </c>
      <c r="H1166">
        <v>-1E-3</v>
      </c>
      <c r="I1166">
        <v>2.1</v>
      </c>
      <c r="J1166" t="s">
        <v>152</v>
      </c>
      <c r="K1166">
        <v>2.2000000000000002</v>
      </c>
      <c r="L1166" t="s">
        <v>152</v>
      </c>
      <c r="M1166" s="70">
        <v>4.8078703703703707E-2</v>
      </c>
      <c r="N1166">
        <v>4</v>
      </c>
      <c r="O1166" t="s">
        <v>148</v>
      </c>
      <c r="P1166" s="70">
        <v>4.2986111111111114E-2</v>
      </c>
      <c r="Q1166">
        <v>1.4</v>
      </c>
      <c r="R1166" t="s">
        <v>150</v>
      </c>
      <c r="S1166">
        <v>0.8</v>
      </c>
      <c r="T1166">
        <v>70.400000000000006</v>
      </c>
      <c r="U1166">
        <v>0</v>
      </c>
      <c r="V1166">
        <v>49</v>
      </c>
      <c r="W1166">
        <v>0</v>
      </c>
      <c r="X1166">
        <v>0.505</v>
      </c>
      <c r="Y1166">
        <v>18.11</v>
      </c>
      <c r="Z1166" s="11">
        <f t="shared" si="3126"/>
        <v>-0.60000000000000009</v>
      </c>
      <c r="AA1166" s="11">
        <f t="shared" si="3127"/>
        <v>0</v>
      </c>
      <c r="AB1166" s="53">
        <f t="shared" si="3128"/>
        <v>0.19548250476151111</v>
      </c>
      <c r="AC1166" s="61" t="s">
        <v>204</v>
      </c>
    </row>
    <row r="1167" spans="1:46">
      <c r="A1167" s="11">
        <v>1167</v>
      </c>
      <c r="B1167" s="69">
        <v>44601</v>
      </c>
      <c r="C1167" s="70">
        <v>5.5555555555555552E-2</v>
      </c>
      <c r="D1167">
        <v>3.1</v>
      </c>
      <c r="E1167">
        <v>12.8</v>
      </c>
      <c r="F1167">
        <v>0</v>
      </c>
      <c r="G1167">
        <v>4</v>
      </c>
      <c r="H1167">
        <v>-1E-3</v>
      </c>
      <c r="I1167">
        <v>2.2000000000000002</v>
      </c>
      <c r="J1167" t="s">
        <v>152</v>
      </c>
      <c r="K1167">
        <v>2.2000000000000002</v>
      </c>
      <c r="L1167" t="s">
        <v>152</v>
      </c>
      <c r="M1167" s="70">
        <v>5.5555555555555552E-2</v>
      </c>
      <c r="N1167">
        <v>4.0999999999999996</v>
      </c>
      <c r="O1167" t="s">
        <v>152</v>
      </c>
      <c r="P1167" s="70">
        <v>5.1886574074074071E-2</v>
      </c>
      <c r="Q1167">
        <v>2.6</v>
      </c>
      <c r="R1167" t="s">
        <v>152</v>
      </c>
      <c r="S1167">
        <v>0.7</v>
      </c>
      <c r="T1167">
        <v>70.5</v>
      </c>
      <c r="U1167">
        <v>0</v>
      </c>
      <c r="V1167">
        <v>62</v>
      </c>
      <c r="W1167">
        <v>0</v>
      </c>
      <c r="X1167">
        <v>0.505</v>
      </c>
      <c r="Y1167">
        <v>18.149999999999999</v>
      </c>
      <c r="Z1167" s="11">
        <f t="shared" si="3126"/>
        <v>-0.60000000000000009</v>
      </c>
      <c r="AA1167" s="11">
        <f t="shared" si="3127"/>
        <v>0</v>
      </c>
      <c r="AB1167" s="53">
        <f t="shared" si="3128"/>
        <v>0.19548250476151111</v>
      </c>
      <c r="AC1167" s="61" t="s">
        <v>204</v>
      </c>
    </row>
    <row r="1168" spans="1:46">
      <c r="A1168" s="11">
        <v>1168</v>
      </c>
      <c r="B1168" s="69">
        <v>44601</v>
      </c>
      <c r="C1168" s="70">
        <v>6.25E-2</v>
      </c>
      <c r="D1168">
        <v>3.1</v>
      </c>
      <c r="E1168">
        <v>12.8</v>
      </c>
      <c r="F1168">
        <v>0</v>
      </c>
      <c r="G1168">
        <v>3.9</v>
      </c>
      <c r="H1168">
        <v>-1E-3</v>
      </c>
      <c r="I1168">
        <v>2.2999999999999998</v>
      </c>
      <c r="J1168" t="s">
        <v>152</v>
      </c>
      <c r="K1168">
        <v>2.4</v>
      </c>
      <c r="L1168" t="s">
        <v>152</v>
      </c>
      <c r="M1168" s="70">
        <v>5.7465277777777775E-2</v>
      </c>
      <c r="N1168">
        <v>4.2</v>
      </c>
      <c r="O1168" t="s">
        <v>148</v>
      </c>
      <c r="P1168" s="70">
        <v>6.1203703703703705E-2</v>
      </c>
      <c r="Q1168">
        <v>2.4</v>
      </c>
      <c r="R1168" t="s">
        <v>152</v>
      </c>
      <c r="S1168">
        <v>0.6</v>
      </c>
      <c r="T1168">
        <v>70.7</v>
      </c>
      <c r="U1168">
        <v>0</v>
      </c>
      <c r="V1168">
        <v>50</v>
      </c>
      <c r="W1168">
        <v>0</v>
      </c>
      <c r="X1168">
        <v>0.505</v>
      </c>
      <c r="Y1168">
        <v>18.13</v>
      </c>
      <c r="Z1168" s="11">
        <f t="shared" si="3126"/>
        <v>-0.60000000000000009</v>
      </c>
      <c r="AA1168" s="11">
        <f t="shared" si="3127"/>
        <v>0</v>
      </c>
      <c r="AB1168" s="53">
        <f t="shared" si="3128"/>
        <v>0.19548250476151111</v>
      </c>
      <c r="AC1168" s="61" t="s">
        <v>204</v>
      </c>
    </row>
    <row r="1169" spans="1:46">
      <c r="A1169" s="11">
        <v>1169</v>
      </c>
      <c r="B1169" s="69">
        <v>44601</v>
      </c>
      <c r="C1169" s="70">
        <v>6.9444444444444434E-2</v>
      </c>
      <c r="D1169">
        <v>3.1</v>
      </c>
      <c r="E1169">
        <v>12.8</v>
      </c>
      <c r="F1169">
        <v>0</v>
      </c>
      <c r="G1169">
        <v>3.9</v>
      </c>
      <c r="H1169">
        <v>-1E-3</v>
      </c>
      <c r="I1169">
        <v>1.9</v>
      </c>
      <c r="J1169" t="s">
        <v>148</v>
      </c>
      <c r="K1169">
        <v>2.2999999999999998</v>
      </c>
      <c r="L1169" t="s">
        <v>152</v>
      </c>
      <c r="M1169" s="70">
        <v>6.2511574074074081E-2</v>
      </c>
      <c r="N1169">
        <v>3.8</v>
      </c>
      <c r="O1169" t="s">
        <v>152</v>
      </c>
      <c r="P1169" s="70">
        <v>6.4699074074074062E-2</v>
      </c>
      <c r="Q1169">
        <v>1.6</v>
      </c>
      <c r="R1169" t="s">
        <v>147</v>
      </c>
      <c r="S1169">
        <v>0.6</v>
      </c>
      <c r="T1169">
        <v>71</v>
      </c>
      <c r="U1169">
        <v>0</v>
      </c>
      <c r="V1169">
        <v>68</v>
      </c>
      <c r="W1169">
        <v>0</v>
      </c>
      <c r="X1169">
        <v>0.505</v>
      </c>
      <c r="Y1169">
        <v>18.18</v>
      </c>
      <c r="Z1169" s="11">
        <f t="shared" si="3126"/>
        <v>-0.60000000000000009</v>
      </c>
      <c r="AA1169" s="11">
        <f t="shared" si="3127"/>
        <v>0</v>
      </c>
      <c r="AB1169" s="53">
        <f t="shared" si="3128"/>
        <v>0.19548250476151111</v>
      </c>
      <c r="AC1169" s="61" t="s">
        <v>204</v>
      </c>
    </row>
    <row r="1170" spans="1:46">
      <c r="A1170" s="11">
        <v>1170</v>
      </c>
      <c r="B1170" s="69">
        <v>44601</v>
      </c>
      <c r="C1170" s="70">
        <v>7.6388888888888895E-2</v>
      </c>
      <c r="D1170">
        <v>3</v>
      </c>
      <c r="E1170">
        <v>12.8</v>
      </c>
      <c r="F1170">
        <v>0</v>
      </c>
      <c r="G1170">
        <v>3.8</v>
      </c>
      <c r="H1170">
        <v>-1E-3</v>
      </c>
      <c r="I1170">
        <v>1.8</v>
      </c>
      <c r="J1170" t="s">
        <v>148</v>
      </c>
      <c r="K1170">
        <v>2</v>
      </c>
      <c r="L1170" t="s">
        <v>148</v>
      </c>
      <c r="M1170" s="70">
        <v>7.0243055555555559E-2</v>
      </c>
      <c r="N1170">
        <v>4.3</v>
      </c>
      <c r="O1170" t="s">
        <v>148</v>
      </c>
      <c r="P1170" s="70">
        <v>7.3842592592592585E-2</v>
      </c>
      <c r="Q1170">
        <v>2.5</v>
      </c>
      <c r="R1170" t="s">
        <v>152</v>
      </c>
      <c r="S1170">
        <v>0.6</v>
      </c>
      <c r="T1170">
        <v>71.2</v>
      </c>
      <c r="U1170">
        <v>0</v>
      </c>
      <c r="V1170">
        <v>69</v>
      </c>
      <c r="W1170">
        <v>0</v>
      </c>
      <c r="X1170">
        <v>0.505</v>
      </c>
      <c r="Y1170">
        <v>18.190000000000001</v>
      </c>
      <c r="Z1170" s="11">
        <f t="shared" si="3126"/>
        <v>-0.60000000000000009</v>
      </c>
      <c r="AA1170" s="11">
        <f t="shared" si="3127"/>
        <v>0</v>
      </c>
      <c r="AB1170" s="53">
        <f t="shared" si="3128"/>
        <v>0.19548250476151111</v>
      </c>
      <c r="AC1170" s="61" t="s">
        <v>204</v>
      </c>
    </row>
    <row r="1171" spans="1:46">
      <c r="A1171" s="11">
        <v>1171</v>
      </c>
      <c r="B1171" s="69">
        <v>44601</v>
      </c>
      <c r="C1171" s="70">
        <v>8.3333333333333329E-2</v>
      </c>
      <c r="D1171">
        <v>3</v>
      </c>
      <c r="E1171">
        <v>12.8</v>
      </c>
      <c r="F1171">
        <v>0</v>
      </c>
      <c r="G1171">
        <v>3.7</v>
      </c>
      <c r="H1171">
        <v>0</v>
      </c>
      <c r="I1171">
        <v>2.5</v>
      </c>
      <c r="J1171" t="s">
        <v>152</v>
      </c>
      <c r="K1171">
        <v>2.5</v>
      </c>
      <c r="L1171" t="s">
        <v>152</v>
      </c>
      <c r="M1171" s="70">
        <v>8.3333333333333329E-2</v>
      </c>
      <c r="N1171">
        <v>4.2</v>
      </c>
      <c r="O1171" t="s">
        <v>152</v>
      </c>
      <c r="P1171" s="70">
        <v>8.3252314814814821E-2</v>
      </c>
      <c r="Q1171">
        <v>3.4</v>
      </c>
      <c r="R1171" t="s">
        <v>152</v>
      </c>
      <c r="S1171">
        <v>0.7</v>
      </c>
      <c r="T1171">
        <v>71.3</v>
      </c>
      <c r="U1171">
        <v>0</v>
      </c>
      <c r="V1171">
        <v>59</v>
      </c>
      <c r="W1171">
        <v>0</v>
      </c>
      <c r="X1171">
        <v>0.505</v>
      </c>
      <c r="Y1171">
        <v>18.16</v>
      </c>
      <c r="Z1171" s="11">
        <f t="shared" si="3126"/>
        <v>0</v>
      </c>
      <c r="AA1171" s="11">
        <f t="shared" si="3127"/>
        <v>0</v>
      </c>
      <c r="AB1171" s="53">
        <f t="shared" si="3128"/>
        <v>0.19548250476151111</v>
      </c>
      <c r="AC1171" s="61" t="s">
        <v>204</v>
      </c>
      <c r="AE1171" s="11">
        <f t="shared" ref="AE1171" si="3145">SUM(F1171:F1176)</f>
        <v>0</v>
      </c>
      <c r="AF1171" s="11">
        <f t="shared" ref="AF1171" si="3146">AVERAGE(AB1171:AB1176)</f>
        <v>0.19548250476151111</v>
      </c>
      <c r="AG1171" s="11">
        <f t="shared" ref="AG1171" si="3147">AVERAGE(G1171:G1176)</f>
        <v>3.4333333333333331</v>
      </c>
      <c r="AH1171" s="11" t="e">
        <f t="shared" ref="AH1171" si="3148">AVERAGE(AC1171:AC1176)</f>
        <v>#DIV/0!</v>
      </c>
      <c r="AI1171" s="11">
        <f t="shared" ref="AI1171" si="3149">AVERAGE(T1171:T1176)</f>
        <v>71.583333333333329</v>
      </c>
      <c r="AJ1171" s="11">
        <f t="shared" ref="AJ1171" si="3150">SUMIF(H1171:H1176,"&gt;0",H1171:H1176)</f>
        <v>0</v>
      </c>
      <c r="AK1171" s="17">
        <f t="shared" ref="AK1171" si="3151">SUM(AA1171:AA1176)/60</f>
        <v>0</v>
      </c>
      <c r="AL1171" s="17">
        <f t="shared" ref="AL1171" si="3152">SUM(V1171:V1176)</f>
        <v>271</v>
      </c>
      <c r="AM1171" s="17">
        <f t="shared" ref="AM1171" si="3153">AVERAGE(W1171:W1176)</f>
        <v>0</v>
      </c>
      <c r="AN1171" s="11">
        <f t="shared" ref="AN1171" si="3154">AVERAGE(I1171:I1176)</f>
        <v>1.5666666666666664</v>
      </c>
      <c r="AO1171" s="11">
        <f t="shared" ref="AO1171" si="3155">MAX(K1171:K1176)</f>
        <v>2.6</v>
      </c>
      <c r="AP1171" s="13" t="str">
        <f t="shared" ref="AP1171" ca="1" si="3156">INDIRECT(ADDRESS(MATCH(AO1171,K1171:K1176,0)+A1171-1,12))</f>
        <v>E</v>
      </c>
      <c r="AQ1171" s="13">
        <f t="shared" ref="AQ1171" ca="1" si="3157">INDIRECT(ADDRESS(MATCH(AO1171,K1171:K1176,0)+A1171-1,13))</f>
        <v>8.4004629629629624E-2</v>
      </c>
      <c r="AR1171" s="11">
        <f t="shared" ref="AR1171" si="3158">MAX(N1171:N1176)</f>
        <v>4.2</v>
      </c>
      <c r="AS1171" s="13" t="str">
        <f t="shared" ref="AS1171" ca="1" si="3159">INDIRECT(ADDRESS(MATCH(AR1171,N1171:N1176,0)+A1171-1,15))</f>
        <v>E</v>
      </c>
      <c r="AT1171" s="13">
        <f t="shared" ref="AT1171" ca="1" si="3160">INDIRECT(ADDRESS(MATCH(AR1171,N1171:N1176,0)+A1171-1,16))</f>
        <v>8.3252314814814821E-2</v>
      </c>
    </row>
    <row r="1172" spans="1:46">
      <c r="A1172" s="11">
        <v>1172</v>
      </c>
      <c r="B1172" s="69">
        <v>44601</v>
      </c>
      <c r="C1172" s="70">
        <v>9.0277777777777776E-2</v>
      </c>
      <c r="D1172">
        <v>3</v>
      </c>
      <c r="E1172">
        <v>12.8</v>
      </c>
      <c r="F1172">
        <v>0</v>
      </c>
      <c r="G1172">
        <v>3.9</v>
      </c>
      <c r="H1172">
        <v>-1E-3</v>
      </c>
      <c r="I1172">
        <v>2.2000000000000002</v>
      </c>
      <c r="J1172" t="s">
        <v>152</v>
      </c>
      <c r="K1172">
        <v>2.6</v>
      </c>
      <c r="L1172" t="s">
        <v>152</v>
      </c>
      <c r="M1172" s="70">
        <v>8.4004629629629624E-2</v>
      </c>
      <c r="N1172">
        <v>4.0999999999999996</v>
      </c>
      <c r="O1172" t="s">
        <v>152</v>
      </c>
      <c r="P1172" s="70">
        <v>8.4837962962962962E-2</v>
      </c>
      <c r="Q1172">
        <v>1.9</v>
      </c>
      <c r="R1172" t="s">
        <v>148</v>
      </c>
      <c r="S1172">
        <v>0.7</v>
      </c>
      <c r="T1172">
        <v>70.8</v>
      </c>
      <c r="U1172">
        <v>0</v>
      </c>
      <c r="V1172">
        <v>55</v>
      </c>
      <c r="W1172">
        <v>0</v>
      </c>
      <c r="X1172">
        <v>0.505</v>
      </c>
      <c r="Y1172">
        <v>18.16</v>
      </c>
      <c r="Z1172" s="11">
        <f t="shared" si="3126"/>
        <v>-0.60000000000000009</v>
      </c>
      <c r="AA1172" s="11">
        <f t="shared" si="3127"/>
        <v>0</v>
      </c>
      <c r="AB1172" s="53">
        <f t="shared" si="3128"/>
        <v>0.19548250476151111</v>
      </c>
      <c r="AC1172" s="61" t="s">
        <v>204</v>
      </c>
    </row>
    <row r="1173" spans="1:46">
      <c r="A1173" s="11">
        <v>1173</v>
      </c>
      <c r="B1173" s="69">
        <v>44601</v>
      </c>
      <c r="C1173" s="70">
        <v>9.7222222222222224E-2</v>
      </c>
      <c r="D1173">
        <v>3</v>
      </c>
      <c r="E1173">
        <v>12.8</v>
      </c>
      <c r="F1173">
        <v>0</v>
      </c>
      <c r="G1173">
        <v>3.6</v>
      </c>
      <c r="H1173">
        <v>-1E-3</v>
      </c>
      <c r="I1173">
        <v>1.9</v>
      </c>
      <c r="J1173" t="s">
        <v>152</v>
      </c>
      <c r="K1173">
        <v>2.1</v>
      </c>
      <c r="L1173" t="s">
        <v>152</v>
      </c>
      <c r="M1173" s="70">
        <v>9.0289351851851843E-2</v>
      </c>
      <c r="N1173">
        <v>3.9</v>
      </c>
      <c r="O1173" t="s">
        <v>152</v>
      </c>
      <c r="P1173" s="70">
        <v>9.5497685185185185E-2</v>
      </c>
      <c r="Q1173">
        <v>1.1000000000000001</v>
      </c>
      <c r="R1173" t="s">
        <v>148</v>
      </c>
      <c r="S1173">
        <v>0.6</v>
      </c>
      <c r="T1173">
        <v>70.900000000000006</v>
      </c>
      <c r="U1173">
        <v>0</v>
      </c>
      <c r="V1173">
        <v>41</v>
      </c>
      <c r="W1173">
        <v>0</v>
      </c>
      <c r="X1173">
        <v>0.505</v>
      </c>
      <c r="Y1173">
        <v>18.18</v>
      </c>
      <c r="Z1173" s="11">
        <f t="shared" si="3126"/>
        <v>-0.60000000000000009</v>
      </c>
      <c r="AA1173" s="11">
        <f t="shared" si="3127"/>
        <v>0</v>
      </c>
      <c r="AB1173" s="53">
        <f t="shared" si="3128"/>
        <v>0.19548250476151111</v>
      </c>
      <c r="AC1173" s="61" t="s">
        <v>204</v>
      </c>
    </row>
    <row r="1174" spans="1:46">
      <c r="A1174" s="11">
        <v>1174</v>
      </c>
      <c r="B1174" s="69">
        <v>44601</v>
      </c>
      <c r="C1174" s="70">
        <v>0.10416666666666667</v>
      </c>
      <c r="D1174">
        <v>2.9</v>
      </c>
      <c r="E1174">
        <v>12.8</v>
      </c>
      <c r="F1174">
        <v>0</v>
      </c>
      <c r="G1174">
        <v>3.6</v>
      </c>
      <c r="H1174">
        <v>-1E-3</v>
      </c>
      <c r="I1174">
        <v>1.1000000000000001</v>
      </c>
      <c r="J1174" t="s">
        <v>148</v>
      </c>
      <c r="K1174">
        <v>1.9</v>
      </c>
      <c r="L1174" t="s">
        <v>152</v>
      </c>
      <c r="M1174" s="70">
        <v>9.85300925925926E-2</v>
      </c>
      <c r="N1174">
        <v>2.9</v>
      </c>
      <c r="O1174" t="s">
        <v>148</v>
      </c>
      <c r="P1174" s="70">
        <v>9.7905092592592599E-2</v>
      </c>
      <c r="Q1174">
        <v>2.1</v>
      </c>
      <c r="R1174" t="s">
        <v>147</v>
      </c>
      <c r="S1174">
        <v>0.5</v>
      </c>
      <c r="T1174">
        <v>71</v>
      </c>
      <c r="U1174">
        <v>0</v>
      </c>
      <c r="V1174">
        <v>42</v>
      </c>
      <c r="W1174">
        <v>0</v>
      </c>
      <c r="X1174">
        <v>0.505</v>
      </c>
      <c r="Y1174">
        <v>18.190000000000001</v>
      </c>
      <c r="Z1174" s="11">
        <f t="shared" si="3126"/>
        <v>-0.60000000000000009</v>
      </c>
      <c r="AA1174" s="11">
        <f t="shared" si="3127"/>
        <v>0</v>
      </c>
      <c r="AB1174" s="53">
        <f t="shared" si="3128"/>
        <v>0.19548250476151111</v>
      </c>
      <c r="AC1174" s="61" t="s">
        <v>204</v>
      </c>
    </row>
    <row r="1175" spans="1:46">
      <c r="A1175" s="11">
        <v>1175</v>
      </c>
      <c r="B1175" s="69">
        <v>44601</v>
      </c>
      <c r="C1175" s="70">
        <v>0.1111111111111111</v>
      </c>
      <c r="D1175">
        <v>2.8</v>
      </c>
      <c r="E1175">
        <v>12.8</v>
      </c>
      <c r="F1175">
        <v>0</v>
      </c>
      <c r="G1175">
        <v>3.1</v>
      </c>
      <c r="H1175">
        <v>-2E-3</v>
      </c>
      <c r="I1175">
        <v>1</v>
      </c>
      <c r="J1175" t="s">
        <v>147</v>
      </c>
      <c r="K1175">
        <v>1.2</v>
      </c>
      <c r="L1175" t="s">
        <v>147</v>
      </c>
      <c r="M1175" s="70">
        <v>0.10817129629629629</v>
      </c>
      <c r="N1175">
        <v>2.5</v>
      </c>
      <c r="O1175" t="s">
        <v>148</v>
      </c>
      <c r="P1175" s="70">
        <v>0.10421296296296297</v>
      </c>
      <c r="Q1175">
        <v>0</v>
      </c>
      <c r="R1175" t="s">
        <v>152</v>
      </c>
      <c r="S1175">
        <v>0.5</v>
      </c>
      <c r="T1175">
        <v>72</v>
      </c>
      <c r="U1175">
        <v>0</v>
      </c>
      <c r="V1175">
        <v>33</v>
      </c>
      <c r="W1175">
        <v>0</v>
      </c>
      <c r="X1175">
        <v>0.505</v>
      </c>
      <c r="Y1175">
        <v>18.21</v>
      </c>
      <c r="Z1175" s="11">
        <f t="shared" si="3126"/>
        <v>-1.2000000000000002</v>
      </c>
      <c r="AA1175" s="11">
        <f t="shared" si="3127"/>
        <v>0</v>
      </c>
      <c r="AB1175" s="53">
        <f t="shared" si="3128"/>
        <v>0.19548250476151111</v>
      </c>
      <c r="AC1175" s="61" t="s">
        <v>204</v>
      </c>
    </row>
    <row r="1176" spans="1:46">
      <c r="A1176" s="11">
        <v>1176</v>
      </c>
      <c r="B1176" s="69">
        <v>44601</v>
      </c>
      <c r="C1176" s="70">
        <v>0.11805555555555557</v>
      </c>
      <c r="D1176">
        <v>2.6</v>
      </c>
      <c r="E1176">
        <v>12.8</v>
      </c>
      <c r="F1176">
        <v>0</v>
      </c>
      <c r="G1176">
        <v>2.7</v>
      </c>
      <c r="H1176">
        <v>-1E-3</v>
      </c>
      <c r="I1176">
        <v>0.7</v>
      </c>
      <c r="J1176" t="s">
        <v>152</v>
      </c>
      <c r="K1176">
        <v>0.9</v>
      </c>
      <c r="L1176" t="s">
        <v>147</v>
      </c>
      <c r="M1176" s="70">
        <v>0.11112268518518519</v>
      </c>
      <c r="N1176">
        <v>2.2999999999999998</v>
      </c>
      <c r="O1176" t="s">
        <v>152</v>
      </c>
      <c r="P1176" s="70">
        <v>0.11734953703703704</v>
      </c>
      <c r="Q1176">
        <v>1.8</v>
      </c>
      <c r="R1176" t="s">
        <v>148</v>
      </c>
      <c r="S1176">
        <v>0.5</v>
      </c>
      <c r="T1176">
        <v>73.5</v>
      </c>
      <c r="U1176">
        <v>0</v>
      </c>
      <c r="V1176">
        <v>41</v>
      </c>
      <c r="W1176">
        <v>0</v>
      </c>
      <c r="X1176">
        <v>0.505</v>
      </c>
      <c r="Y1176">
        <v>18.190000000000001</v>
      </c>
      <c r="Z1176" s="11">
        <f t="shared" si="3126"/>
        <v>-0.60000000000000009</v>
      </c>
      <c r="AA1176" s="11">
        <f t="shared" si="3127"/>
        <v>0</v>
      </c>
      <c r="AB1176" s="53">
        <f t="shared" si="3128"/>
        <v>0.19548250476151111</v>
      </c>
      <c r="AC1176" s="61" t="s">
        <v>204</v>
      </c>
    </row>
    <row r="1177" spans="1:46">
      <c r="A1177" s="11">
        <v>1177</v>
      </c>
      <c r="B1177" s="69">
        <v>44601</v>
      </c>
      <c r="C1177" s="70">
        <v>0.125</v>
      </c>
      <c r="D1177">
        <v>2.2999999999999998</v>
      </c>
      <c r="E1177">
        <v>12.8</v>
      </c>
      <c r="F1177">
        <v>0</v>
      </c>
      <c r="G1177">
        <v>3</v>
      </c>
      <c r="H1177">
        <v>1E-3</v>
      </c>
      <c r="I1177">
        <v>1.5</v>
      </c>
      <c r="J1177" t="s">
        <v>148</v>
      </c>
      <c r="K1177">
        <v>1.6</v>
      </c>
      <c r="L1177" t="s">
        <v>152</v>
      </c>
      <c r="M1177" s="70">
        <v>0.12343749999999999</v>
      </c>
      <c r="N1177">
        <v>3.1</v>
      </c>
      <c r="O1177" t="s">
        <v>147</v>
      </c>
      <c r="P1177" s="70">
        <v>0.1208101851851852</v>
      </c>
      <c r="Q1177">
        <v>1.2</v>
      </c>
      <c r="R1177" t="s">
        <v>157</v>
      </c>
      <c r="S1177">
        <v>0.6</v>
      </c>
      <c r="T1177">
        <v>73.3</v>
      </c>
      <c r="U1177">
        <v>0</v>
      </c>
      <c r="V1177">
        <v>85</v>
      </c>
      <c r="W1177">
        <v>0</v>
      </c>
      <c r="X1177">
        <v>0.505</v>
      </c>
      <c r="Y1177">
        <v>18.21</v>
      </c>
      <c r="Z1177" s="11">
        <f t="shared" si="3126"/>
        <v>0.60000000000000009</v>
      </c>
      <c r="AA1177" s="11">
        <f t="shared" si="3127"/>
        <v>0</v>
      </c>
      <c r="AB1177" s="53">
        <f t="shared" si="3128"/>
        <v>0.19548250476151111</v>
      </c>
      <c r="AC1177" s="61" t="s">
        <v>204</v>
      </c>
      <c r="AE1177" s="11">
        <f t="shared" ref="AE1177" si="3161">SUM(F1177:F1182)</f>
        <v>0</v>
      </c>
      <c r="AF1177" s="11">
        <f t="shared" ref="AF1177" si="3162">AVERAGE(AB1177:AB1182)</f>
        <v>0.19508023063967619</v>
      </c>
      <c r="AG1177" s="11">
        <f t="shared" ref="AG1177" si="3163">AVERAGE(G1177:G1182)</f>
        <v>3.15</v>
      </c>
      <c r="AH1177" s="11" t="e">
        <f t="shared" ref="AH1177" si="3164">AVERAGE(AC1177:AC1182)</f>
        <v>#DIV/0!</v>
      </c>
      <c r="AI1177" s="11">
        <f t="shared" ref="AI1177" si="3165">AVERAGE(T1177:T1182)</f>
        <v>70.933333333333323</v>
      </c>
      <c r="AJ1177" s="11">
        <f t="shared" ref="AJ1177" si="3166">SUMIF(H1177:H1182,"&gt;0",H1177:H1182)</f>
        <v>1E-3</v>
      </c>
      <c r="AK1177" s="17">
        <f t="shared" ref="AK1177" si="3167">SUM(AA1177:AA1182)/60</f>
        <v>0</v>
      </c>
      <c r="AL1177" s="17">
        <f t="shared" ref="AL1177" si="3168">SUM(V1177:V1182)</f>
        <v>516</v>
      </c>
      <c r="AM1177" s="17">
        <f t="shared" ref="AM1177" si="3169">AVERAGE(W1177:W1182)</f>
        <v>0</v>
      </c>
      <c r="AN1177" s="11">
        <f t="shared" ref="AN1177" si="3170">AVERAGE(I1177:I1182)</f>
        <v>1.0499999999999998</v>
      </c>
      <c r="AO1177" s="11">
        <f t="shared" ref="AO1177" si="3171">MAX(K1177:K1182)</f>
        <v>1.6</v>
      </c>
      <c r="AP1177" s="13" t="str">
        <f t="shared" ref="AP1177" ca="1" si="3172">INDIRECT(ADDRESS(MATCH(AO1177,K1177:K1182,0)+A1177-1,12))</f>
        <v>E</v>
      </c>
      <c r="AQ1177" s="13">
        <f t="shared" ref="AQ1177" ca="1" si="3173">INDIRECT(ADDRESS(MATCH(AO1177,K1177:K1182,0)+A1177-1,13))</f>
        <v>0.12343749999999999</v>
      </c>
      <c r="AR1177" s="11">
        <f t="shared" ref="AR1177" si="3174">MAX(N1177:N1182)</f>
        <v>3.5</v>
      </c>
      <c r="AS1177" s="13" t="str">
        <f t="shared" ref="AS1177" ca="1" si="3175">INDIRECT(ADDRESS(MATCH(AR1177,N1177:N1182,0)+A1177-1,15))</f>
        <v>NE</v>
      </c>
      <c r="AT1177" s="13">
        <f t="shared" ref="AT1177" ca="1" si="3176">INDIRECT(ADDRESS(MATCH(AR1177,N1177:N1182,0)+A1177-1,16))</f>
        <v>0.12743055555555555</v>
      </c>
    </row>
    <row r="1178" spans="1:46">
      <c r="A1178" s="11">
        <v>1178</v>
      </c>
      <c r="B1178" s="69">
        <v>44601</v>
      </c>
      <c r="C1178" s="70">
        <v>0.13194444444444445</v>
      </c>
      <c r="D1178">
        <v>2.1</v>
      </c>
      <c r="E1178">
        <v>12.8</v>
      </c>
      <c r="F1178">
        <v>0</v>
      </c>
      <c r="G1178">
        <v>3.2</v>
      </c>
      <c r="H1178">
        <v>0</v>
      </c>
      <c r="I1178">
        <v>1.4</v>
      </c>
      <c r="J1178" t="s">
        <v>147</v>
      </c>
      <c r="K1178">
        <v>1.5</v>
      </c>
      <c r="L1178" t="s">
        <v>148</v>
      </c>
      <c r="M1178" s="70">
        <v>0.12501157407407407</v>
      </c>
      <c r="N1178">
        <v>3.5</v>
      </c>
      <c r="O1178" t="s">
        <v>147</v>
      </c>
      <c r="P1178" s="70">
        <v>0.12743055555555555</v>
      </c>
      <c r="Q1178">
        <v>0.9</v>
      </c>
      <c r="R1178" t="s">
        <v>150</v>
      </c>
      <c r="S1178">
        <v>0.7</v>
      </c>
      <c r="T1178">
        <v>71.8</v>
      </c>
      <c r="U1178">
        <v>0</v>
      </c>
      <c r="V1178">
        <v>87</v>
      </c>
      <c r="W1178">
        <v>0</v>
      </c>
      <c r="X1178">
        <v>0.504</v>
      </c>
      <c r="Y1178">
        <v>18.2</v>
      </c>
      <c r="Z1178" s="11">
        <f t="shared" si="3126"/>
        <v>0</v>
      </c>
      <c r="AA1178" s="11">
        <f t="shared" si="3127"/>
        <v>0</v>
      </c>
      <c r="AB1178" s="53">
        <f t="shared" si="3128"/>
        <v>0.19499977581530922</v>
      </c>
      <c r="AC1178" s="61" t="s">
        <v>204</v>
      </c>
    </row>
    <row r="1179" spans="1:46">
      <c r="A1179" s="11">
        <v>1179</v>
      </c>
      <c r="B1179" s="69">
        <v>44601</v>
      </c>
      <c r="C1179" s="70">
        <v>0.1388888888888889</v>
      </c>
      <c r="D1179">
        <v>2.1</v>
      </c>
      <c r="E1179">
        <v>12.8</v>
      </c>
      <c r="F1179">
        <v>0</v>
      </c>
      <c r="G1179">
        <v>3.2</v>
      </c>
      <c r="H1179">
        <v>0</v>
      </c>
      <c r="I1179">
        <v>0.7</v>
      </c>
      <c r="J1179" t="s">
        <v>148</v>
      </c>
      <c r="K1179">
        <v>1.5</v>
      </c>
      <c r="L1179" t="s">
        <v>147</v>
      </c>
      <c r="M1179" s="70">
        <v>0.13300925925925924</v>
      </c>
      <c r="N1179">
        <v>2.5</v>
      </c>
      <c r="O1179" t="s">
        <v>149</v>
      </c>
      <c r="P1179" s="70">
        <v>0.13229166666666667</v>
      </c>
      <c r="Q1179">
        <v>0</v>
      </c>
      <c r="R1179" t="s">
        <v>159</v>
      </c>
      <c r="S1179">
        <v>0.5</v>
      </c>
      <c r="T1179">
        <v>70.5</v>
      </c>
      <c r="U1179">
        <v>0</v>
      </c>
      <c r="V1179">
        <v>67</v>
      </c>
      <c r="W1179">
        <v>0</v>
      </c>
      <c r="X1179">
        <v>0.504</v>
      </c>
      <c r="Y1179">
        <v>18.23</v>
      </c>
      <c r="Z1179" s="11">
        <f t="shared" si="3126"/>
        <v>0</v>
      </c>
      <c r="AA1179" s="11">
        <f t="shared" si="3127"/>
        <v>0</v>
      </c>
      <c r="AB1179" s="53">
        <f t="shared" si="3128"/>
        <v>0.19499977581530922</v>
      </c>
      <c r="AC1179" s="61" t="s">
        <v>204</v>
      </c>
    </row>
    <row r="1180" spans="1:46">
      <c r="A1180" s="11">
        <v>1180</v>
      </c>
      <c r="B1180" s="69">
        <v>44601</v>
      </c>
      <c r="C1180" s="70">
        <v>0.14583333333333334</v>
      </c>
      <c r="D1180">
        <v>2.1</v>
      </c>
      <c r="E1180">
        <v>12.8</v>
      </c>
      <c r="F1180">
        <v>0</v>
      </c>
      <c r="G1180">
        <v>3.3</v>
      </c>
      <c r="H1180">
        <v>0</v>
      </c>
      <c r="I1180">
        <v>1.1000000000000001</v>
      </c>
      <c r="J1180" t="s">
        <v>147</v>
      </c>
      <c r="K1180">
        <v>1.1000000000000001</v>
      </c>
      <c r="L1180" t="s">
        <v>147</v>
      </c>
      <c r="M1180" s="70">
        <v>0.14555555555555555</v>
      </c>
      <c r="N1180">
        <v>3.2</v>
      </c>
      <c r="O1180" t="s">
        <v>147</v>
      </c>
      <c r="P1180" s="70">
        <v>0.1413425925925926</v>
      </c>
      <c r="Q1180">
        <v>0</v>
      </c>
      <c r="R1180" t="s">
        <v>162</v>
      </c>
      <c r="S1180">
        <v>0.5</v>
      </c>
      <c r="T1180">
        <v>69.8</v>
      </c>
      <c r="U1180">
        <v>0</v>
      </c>
      <c r="V1180">
        <v>95</v>
      </c>
      <c r="W1180">
        <v>0</v>
      </c>
      <c r="X1180">
        <v>0.504</v>
      </c>
      <c r="Y1180">
        <v>18.239999999999998</v>
      </c>
      <c r="Z1180" s="11">
        <f t="shared" si="3126"/>
        <v>0</v>
      </c>
      <c r="AA1180" s="11">
        <f t="shared" si="3127"/>
        <v>0</v>
      </c>
      <c r="AB1180" s="53">
        <f t="shared" si="3128"/>
        <v>0.19499977581530922</v>
      </c>
      <c r="AC1180" s="61" t="s">
        <v>204</v>
      </c>
    </row>
    <row r="1181" spans="1:46">
      <c r="A1181" s="11">
        <v>1181</v>
      </c>
      <c r="B1181" s="69">
        <v>44601</v>
      </c>
      <c r="C1181" s="70">
        <v>0.15277777777777776</v>
      </c>
      <c r="D1181">
        <v>2</v>
      </c>
      <c r="E1181">
        <v>12.8</v>
      </c>
      <c r="F1181">
        <v>0</v>
      </c>
      <c r="G1181">
        <v>3.1</v>
      </c>
      <c r="H1181">
        <v>-1E-3</v>
      </c>
      <c r="I1181">
        <v>1.1000000000000001</v>
      </c>
      <c r="J1181" t="s">
        <v>147</v>
      </c>
      <c r="K1181">
        <v>1.2</v>
      </c>
      <c r="L1181" t="s">
        <v>147</v>
      </c>
      <c r="M1181" s="70">
        <v>0.14622685185185186</v>
      </c>
      <c r="N1181">
        <v>2.4</v>
      </c>
      <c r="O1181" t="s">
        <v>148</v>
      </c>
      <c r="P1181" s="70">
        <v>0.15053240740740739</v>
      </c>
      <c r="Q1181">
        <v>0.3</v>
      </c>
      <c r="R1181" t="s">
        <v>148</v>
      </c>
      <c r="S1181">
        <v>0.4</v>
      </c>
      <c r="T1181">
        <v>70</v>
      </c>
      <c r="U1181">
        <v>0</v>
      </c>
      <c r="V1181">
        <v>82</v>
      </c>
      <c r="W1181">
        <v>0</v>
      </c>
      <c r="X1181">
        <v>0.504</v>
      </c>
      <c r="Y1181">
        <v>18.23</v>
      </c>
      <c r="Z1181" s="11">
        <f t="shared" si="3126"/>
        <v>-0.60000000000000009</v>
      </c>
      <c r="AA1181" s="11">
        <f t="shared" si="3127"/>
        <v>0</v>
      </c>
      <c r="AB1181" s="53">
        <f t="shared" si="3128"/>
        <v>0.19499977581530922</v>
      </c>
      <c r="AC1181" s="61" t="s">
        <v>204</v>
      </c>
    </row>
    <row r="1182" spans="1:46">
      <c r="A1182" s="11">
        <v>1182</v>
      </c>
      <c r="B1182" s="69">
        <v>44601</v>
      </c>
      <c r="C1182" s="70">
        <v>0.15972222222222224</v>
      </c>
      <c r="D1182">
        <v>2</v>
      </c>
      <c r="E1182">
        <v>12.8</v>
      </c>
      <c r="F1182">
        <v>0</v>
      </c>
      <c r="G1182">
        <v>3.1</v>
      </c>
      <c r="H1182">
        <v>-1E-3</v>
      </c>
      <c r="I1182">
        <v>0.5</v>
      </c>
      <c r="J1182" t="s">
        <v>148</v>
      </c>
      <c r="K1182">
        <v>1.1000000000000001</v>
      </c>
      <c r="L1182" t="s">
        <v>147</v>
      </c>
      <c r="M1182" s="70">
        <v>0.15280092592592592</v>
      </c>
      <c r="N1182">
        <v>2.1</v>
      </c>
      <c r="O1182" t="s">
        <v>152</v>
      </c>
      <c r="P1182" s="70">
        <v>0.15387731481481481</v>
      </c>
      <c r="Q1182">
        <v>0.2</v>
      </c>
      <c r="R1182" t="s">
        <v>148</v>
      </c>
      <c r="S1182">
        <v>0.4</v>
      </c>
      <c r="T1182">
        <v>70.2</v>
      </c>
      <c r="U1182">
        <v>1</v>
      </c>
      <c r="V1182">
        <v>100</v>
      </c>
      <c r="W1182">
        <v>0</v>
      </c>
      <c r="X1182">
        <v>0.504</v>
      </c>
      <c r="Y1182">
        <v>18.239999999999998</v>
      </c>
      <c r="Z1182" s="11">
        <f t="shared" si="3126"/>
        <v>-0.60000000000000009</v>
      </c>
      <c r="AA1182" s="11">
        <f t="shared" si="3127"/>
        <v>0</v>
      </c>
      <c r="AB1182" s="53">
        <f t="shared" si="3128"/>
        <v>0.19499977581530922</v>
      </c>
      <c r="AC1182" s="61" t="s">
        <v>204</v>
      </c>
    </row>
    <row r="1183" spans="1:46">
      <c r="A1183" s="11">
        <v>1183</v>
      </c>
      <c r="B1183" s="69">
        <v>44601</v>
      </c>
      <c r="C1183" s="70">
        <v>0.16666666666666666</v>
      </c>
      <c r="D1183">
        <v>1.9</v>
      </c>
      <c r="E1183">
        <v>12.7</v>
      </c>
      <c r="F1183">
        <v>0</v>
      </c>
      <c r="G1183">
        <v>3.1</v>
      </c>
      <c r="H1183">
        <v>-1E-3</v>
      </c>
      <c r="I1183">
        <v>0.6</v>
      </c>
      <c r="J1183" t="s">
        <v>152</v>
      </c>
      <c r="K1183">
        <v>0.7</v>
      </c>
      <c r="L1183" t="s">
        <v>152</v>
      </c>
      <c r="M1183" s="70">
        <v>0.16547453703703704</v>
      </c>
      <c r="N1183">
        <v>1.5</v>
      </c>
      <c r="O1183" t="s">
        <v>150</v>
      </c>
      <c r="P1183" s="70">
        <v>0.16091435185185185</v>
      </c>
      <c r="Q1183">
        <v>0.9</v>
      </c>
      <c r="R1183" t="s">
        <v>151</v>
      </c>
      <c r="S1183">
        <v>0.3</v>
      </c>
      <c r="T1183">
        <v>70.400000000000006</v>
      </c>
      <c r="U1183">
        <v>0</v>
      </c>
      <c r="V1183">
        <v>98</v>
      </c>
      <c r="W1183">
        <v>0</v>
      </c>
      <c r="X1183">
        <v>0.504</v>
      </c>
      <c r="Y1183">
        <v>18.28</v>
      </c>
      <c r="Z1183" s="11">
        <f t="shared" si="3126"/>
        <v>-0.60000000000000009</v>
      </c>
      <c r="AA1183" s="11">
        <f t="shared" si="3127"/>
        <v>0</v>
      </c>
      <c r="AB1183" s="53">
        <f t="shared" si="3128"/>
        <v>0.19499977581530922</v>
      </c>
      <c r="AC1183" s="61" t="s">
        <v>204</v>
      </c>
      <c r="AE1183" s="11">
        <f t="shared" ref="AE1183" si="3177">SUM(F1183:F1188)</f>
        <v>0</v>
      </c>
      <c r="AF1183" s="11">
        <f t="shared" ref="AF1183" si="3178">AVERAGE(AB1183:AB1188)</f>
        <v>0.19499977581530922</v>
      </c>
      <c r="AG1183" s="11">
        <f t="shared" ref="AG1183" si="3179">AVERAGE(G1183:G1188)</f>
        <v>3.0333333333333332</v>
      </c>
      <c r="AH1183" s="11" t="e">
        <f t="shared" ref="AH1183" si="3180">AVERAGE(AC1183:AC1188)</f>
        <v>#DIV/0!</v>
      </c>
      <c r="AI1183" s="11">
        <f t="shared" ref="AI1183" si="3181">AVERAGE(T1183:T1188)</f>
        <v>71.866666666666674</v>
      </c>
      <c r="AJ1183" s="11">
        <f t="shared" ref="AJ1183" si="3182">SUMIF(H1183:H1188,"&gt;0",H1183:H1188)</f>
        <v>0</v>
      </c>
      <c r="AK1183" s="17">
        <f t="shared" ref="AK1183" si="3183">SUM(AA1183:AA1188)/60</f>
        <v>0</v>
      </c>
      <c r="AL1183" s="17">
        <f t="shared" ref="AL1183" si="3184">SUM(V1183:V1188)</f>
        <v>517</v>
      </c>
      <c r="AM1183" s="17">
        <f t="shared" ref="AM1183" si="3185">AVERAGE(W1183:W1188)</f>
        <v>0</v>
      </c>
      <c r="AN1183" s="11">
        <f t="shared" ref="AN1183" si="3186">AVERAGE(I1183:I1188)</f>
        <v>0.6333333333333333</v>
      </c>
      <c r="AO1183" s="11">
        <f t="shared" ref="AO1183" si="3187">MAX(K1183:K1188)</f>
        <v>1.1000000000000001</v>
      </c>
      <c r="AP1183" s="13" t="str">
        <f t="shared" ref="AP1183" ca="1" si="3188">INDIRECT(ADDRESS(MATCH(AO1183,K1183:K1188,0)+A1183-1,12))</f>
        <v>NNE</v>
      </c>
      <c r="AQ1183" s="13">
        <f t="shared" ref="AQ1183" ca="1" si="3189">INDIRECT(ADDRESS(MATCH(AO1183,K1183:K1188,0)+A1183-1,13))</f>
        <v>0.19592592592592592</v>
      </c>
      <c r="AR1183" s="11">
        <f t="shared" ref="AR1183" si="3190">MAX(N1183:N1188)</f>
        <v>2.5</v>
      </c>
      <c r="AS1183" s="13" t="str">
        <f t="shared" ref="AS1183" ca="1" si="3191">INDIRECT(ADDRESS(MATCH(AR1183,N1183:N1188,0)+A1183-1,15))</f>
        <v>NE</v>
      </c>
      <c r="AT1183" s="13">
        <f t="shared" ref="AT1183" ca="1" si="3192">INDIRECT(ADDRESS(MATCH(AR1183,N1183:N1188,0)+A1183-1,16))</f>
        <v>0.18186342592592594</v>
      </c>
    </row>
    <row r="1184" spans="1:46">
      <c r="A1184" s="11">
        <v>1184</v>
      </c>
      <c r="B1184" s="69">
        <v>44601</v>
      </c>
      <c r="C1184" s="70">
        <v>0.17361111111111113</v>
      </c>
      <c r="D1184">
        <v>1.8</v>
      </c>
      <c r="E1184">
        <v>12.7</v>
      </c>
      <c r="F1184">
        <v>0</v>
      </c>
      <c r="G1184">
        <v>3</v>
      </c>
      <c r="H1184">
        <v>-1E-3</v>
      </c>
      <c r="I1184">
        <v>0.2</v>
      </c>
      <c r="J1184" t="s">
        <v>152</v>
      </c>
      <c r="K1184">
        <v>0.6</v>
      </c>
      <c r="L1184" t="s">
        <v>150</v>
      </c>
      <c r="M1184" s="70">
        <v>0.16686342592592593</v>
      </c>
      <c r="N1184">
        <v>2</v>
      </c>
      <c r="O1184" t="s">
        <v>149</v>
      </c>
      <c r="P1184" s="70">
        <v>0.16880787037037037</v>
      </c>
      <c r="Q1184">
        <v>0</v>
      </c>
      <c r="R1184" t="s">
        <v>162</v>
      </c>
      <c r="S1184">
        <v>0.4</v>
      </c>
      <c r="T1184">
        <v>70.7</v>
      </c>
      <c r="U1184">
        <v>0</v>
      </c>
      <c r="V1184">
        <v>85</v>
      </c>
      <c r="W1184">
        <v>0</v>
      </c>
      <c r="X1184">
        <v>0.504</v>
      </c>
      <c r="Y1184">
        <v>18.23</v>
      </c>
      <c r="Z1184" s="11">
        <f t="shared" si="3126"/>
        <v>-0.60000000000000009</v>
      </c>
      <c r="AA1184" s="11">
        <f t="shared" si="3127"/>
        <v>0</v>
      </c>
      <c r="AB1184" s="53">
        <f t="shared" si="3128"/>
        <v>0.19499977581530922</v>
      </c>
      <c r="AC1184" s="61" t="s">
        <v>204</v>
      </c>
    </row>
    <row r="1185" spans="1:46">
      <c r="A1185" s="11">
        <v>1185</v>
      </c>
      <c r="B1185" s="69">
        <v>44601</v>
      </c>
      <c r="C1185" s="70">
        <v>0.18055555555555555</v>
      </c>
      <c r="D1185">
        <v>1.7</v>
      </c>
      <c r="E1185">
        <v>12.7</v>
      </c>
      <c r="F1185">
        <v>0</v>
      </c>
      <c r="G1185">
        <v>2.9</v>
      </c>
      <c r="H1185">
        <v>-1E-3</v>
      </c>
      <c r="I1185">
        <v>0.5</v>
      </c>
      <c r="J1185" t="s">
        <v>149</v>
      </c>
      <c r="K1185">
        <v>0.5</v>
      </c>
      <c r="L1185" t="s">
        <v>149</v>
      </c>
      <c r="M1185" s="70">
        <v>0.18055555555555555</v>
      </c>
      <c r="N1185">
        <v>1.5</v>
      </c>
      <c r="O1185" t="s">
        <v>148</v>
      </c>
      <c r="P1185" s="70">
        <v>0.17958333333333332</v>
      </c>
      <c r="Q1185">
        <v>0.8</v>
      </c>
      <c r="R1185" t="s">
        <v>149</v>
      </c>
      <c r="S1185">
        <v>0.3</v>
      </c>
      <c r="T1185">
        <v>71.400000000000006</v>
      </c>
      <c r="U1185">
        <v>0</v>
      </c>
      <c r="V1185">
        <v>81</v>
      </c>
      <c r="W1185">
        <v>0</v>
      </c>
      <c r="X1185">
        <v>0.504</v>
      </c>
      <c r="Y1185">
        <v>18.260000000000002</v>
      </c>
      <c r="Z1185" s="11">
        <f t="shared" si="3126"/>
        <v>-0.60000000000000009</v>
      </c>
      <c r="AA1185" s="11">
        <f t="shared" si="3127"/>
        <v>0</v>
      </c>
      <c r="AB1185" s="53">
        <f t="shared" si="3128"/>
        <v>0.19499977581530922</v>
      </c>
      <c r="AC1185" s="61" t="s">
        <v>204</v>
      </c>
    </row>
    <row r="1186" spans="1:46">
      <c r="A1186" s="11">
        <v>1186</v>
      </c>
      <c r="B1186" s="69">
        <v>44601</v>
      </c>
      <c r="C1186" s="70">
        <v>0.1875</v>
      </c>
      <c r="D1186">
        <v>1.7</v>
      </c>
      <c r="E1186">
        <v>12.7</v>
      </c>
      <c r="F1186">
        <v>0</v>
      </c>
      <c r="G1186">
        <v>3</v>
      </c>
      <c r="H1186">
        <v>0</v>
      </c>
      <c r="I1186">
        <v>0.7</v>
      </c>
      <c r="J1186" t="s">
        <v>147</v>
      </c>
      <c r="K1186">
        <v>0.7</v>
      </c>
      <c r="L1186" t="s">
        <v>147</v>
      </c>
      <c r="M1186" s="70">
        <v>0.1875</v>
      </c>
      <c r="N1186">
        <v>2.5</v>
      </c>
      <c r="O1186" t="s">
        <v>147</v>
      </c>
      <c r="P1186" s="70">
        <v>0.18186342592592594</v>
      </c>
      <c r="Q1186">
        <v>2.1</v>
      </c>
      <c r="R1186" t="s">
        <v>148</v>
      </c>
      <c r="S1186">
        <v>0.5</v>
      </c>
      <c r="T1186">
        <v>72.400000000000006</v>
      </c>
      <c r="U1186">
        <v>0</v>
      </c>
      <c r="V1186">
        <v>90</v>
      </c>
      <c r="W1186">
        <v>0</v>
      </c>
      <c r="X1186">
        <v>0.504</v>
      </c>
      <c r="Y1186">
        <v>18.27</v>
      </c>
      <c r="Z1186" s="11">
        <f t="shared" si="3126"/>
        <v>0</v>
      </c>
      <c r="AA1186" s="11">
        <f t="shared" si="3127"/>
        <v>0</v>
      </c>
      <c r="AB1186" s="53">
        <f t="shared" si="3128"/>
        <v>0.19499977581530922</v>
      </c>
      <c r="AC1186" s="61" t="s">
        <v>204</v>
      </c>
    </row>
    <row r="1187" spans="1:46">
      <c r="A1187" s="11">
        <v>1187</v>
      </c>
      <c r="B1187" s="69">
        <v>44601</v>
      </c>
      <c r="C1187" s="70">
        <v>0.19444444444444445</v>
      </c>
      <c r="D1187">
        <v>1.6</v>
      </c>
      <c r="E1187">
        <v>12.7</v>
      </c>
      <c r="F1187">
        <v>0</v>
      </c>
      <c r="G1187">
        <v>3</v>
      </c>
      <c r="H1187">
        <v>0</v>
      </c>
      <c r="I1187">
        <v>1</v>
      </c>
      <c r="J1187" t="s">
        <v>149</v>
      </c>
      <c r="K1187">
        <v>1</v>
      </c>
      <c r="L1187" t="s">
        <v>149</v>
      </c>
      <c r="M1187" s="70">
        <v>0.19385416666666666</v>
      </c>
      <c r="N1187">
        <v>2.5</v>
      </c>
      <c r="O1187" t="s">
        <v>147</v>
      </c>
      <c r="P1187" s="70">
        <v>0.19358796296296296</v>
      </c>
      <c r="Q1187">
        <v>0.6</v>
      </c>
      <c r="R1187" t="s">
        <v>149</v>
      </c>
      <c r="S1187">
        <v>0.4</v>
      </c>
      <c r="T1187">
        <v>73.2</v>
      </c>
      <c r="U1187">
        <v>0</v>
      </c>
      <c r="V1187">
        <v>72</v>
      </c>
      <c r="W1187">
        <v>0</v>
      </c>
      <c r="X1187">
        <v>0.504</v>
      </c>
      <c r="Y1187">
        <v>18.27</v>
      </c>
      <c r="Z1187" s="11">
        <f t="shared" si="3126"/>
        <v>0</v>
      </c>
      <c r="AA1187" s="11">
        <f t="shared" si="3127"/>
        <v>0</v>
      </c>
      <c r="AB1187" s="53">
        <f t="shared" si="3128"/>
        <v>0.19499977581530922</v>
      </c>
      <c r="AC1187" s="61" t="s">
        <v>204</v>
      </c>
    </row>
    <row r="1188" spans="1:46">
      <c r="A1188" s="11">
        <v>1188</v>
      </c>
      <c r="B1188" s="69">
        <v>44601</v>
      </c>
      <c r="C1188" s="70">
        <v>0.20138888888888887</v>
      </c>
      <c r="D1188">
        <v>1.6</v>
      </c>
      <c r="E1188">
        <v>12.7</v>
      </c>
      <c r="F1188">
        <v>0</v>
      </c>
      <c r="G1188">
        <v>3.2</v>
      </c>
      <c r="H1188">
        <v>0</v>
      </c>
      <c r="I1188">
        <v>0.8</v>
      </c>
      <c r="J1188" t="s">
        <v>148</v>
      </c>
      <c r="K1188">
        <v>1.1000000000000001</v>
      </c>
      <c r="L1188" t="s">
        <v>149</v>
      </c>
      <c r="M1188" s="70">
        <v>0.19592592592592592</v>
      </c>
      <c r="N1188">
        <v>1.9</v>
      </c>
      <c r="O1188" t="s">
        <v>162</v>
      </c>
      <c r="P1188" s="70">
        <v>0.19489583333333335</v>
      </c>
      <c r="Q1188">
        <v>1.2</v>
      </c>
      <c r="R1188" t="s">
        <v>152</v>
      </c>
      <c r="S1188">
        <v>0.4</v>
      </c>
      <c r="T1188">
        <v>73.099999999999994</v>
      </c>
      <c r="U1188">
        <v>1</v>
      </c>
      <c r="V1188">
        <v>91</v>
      </c>
      <c r="W1188">
        <v>0</v>
      </c>
      <c r="X1188">
        <v>0.504</v>
      </c>
      <c r="Y1188">
        <v>18.3</v>
      </c>
      <c r="Z1188" s="11">
        <f t="shared" si="3126"/>
        <v>0</v>
      </c>
      <c r="AA1188" s="11">
        <f t="shared" si="3127"/>
        <v>0</v>
      </c>
      <c r="AB1188" s="53">
        <f t="shared" si="3128"/>
        <v>0.19499977581530922</v>
      </c>
      <c r="AC1188" s="61" t="s">
        <v>204</v>
      </c>
    </row>
    <row r="1189" spans="1:46">
      <c r="A1189" s="11">
        <v>1189</v>
      </c>
      <c r="B1189" s="69">
        <v>44601</v>
      </c>
      <c r="C1189" s="70">
        <v>0.20833333333333334</v>
      </c>
      <c r="D1189">
        <v>1.7</v>
      </c>
      <c r="E1189">
        <v>12.7</v>
      </c>
      <c r="F1189">
        <v>0</v>
      </c>
      <c r="G1189">
        <v>3.2</v>
      </c>
      <c r="H1189">
        <v>-1E-3</v>
      </c>
      <c r="I1189">
        <v>0.6</v>
      </c>
      <c r="J1189" t="s">
        <v>148</v>
      </c>
      <c r="K1189">
        <v>0.9</v>
      </c>
      <c r="L1189" t="s">
        <v>148</v>
      </c>
      <c r="M1189" s="70">
        <v>0.20472222222222222</v>
      </c>
      <c r="N1189">
        <v>2.8</v>
      </c>
      <c r="O1189" t="s">
        <v>147</v>
      </c>
      <c r="P1189" s="70">
        <v>0.20284722222222221</v>
      </c>
      <c r="Q1189">
        <v>0</v>
      </c>
      <c r="R1189" t="s">
        <v>150</v>
      </c>
      <c r="S1189">
        <v>0.7</v>
      </c>
      <c r="T1189">
        <v>72.8</v>
      </c>
      <c r="U1189">
        <v>0</v>
      </c>
      <c r="V1189">
        <v>83</v>
      </c>
      <c r="W1189">
        <v>0</v>
      </c>
      <c r="X1189">
        <v>0.504</v>
      </c>
      <c r="Y1189">
        <v>18.260000000000002</v>
      </c>
      <c r="Z1189" s="11">
        <f t="shared" si="3126"/>
        <v>-0.60000000000000009</v>
      </c>
      <c r="AA1189" s="11">
        <f t="shared" si="3127"/>
        <v>0</v>
      </c>
      <c r="AB1189" s="53">
        <f t="shared" si="3128"/>
        <v>0.19499977581530922</v>
      </c>
      <c r="AC1189" s="61" t="s">
        <v>204</v>
      </c>
      <c r="AE1189" s="11">
        <f t="shared" ref="AE1189" si="3193">SUM(F1189:F1194)</f>
        <v>0</v>
      </c>
      <c r="AF1189" s="11">
        <f t="shared" ref="AF1189" si="3194">AVERAGE(AB1189:AB1194)</f>
        <v>0.19467903783562593</v>
      </c>
      <c r="AG1189" s="11">
        <f t="shared" ref="AG1189" si="3195">AVERAGE(G1189:G1194)</f>
        <v>2.7166666666666668</v>
      </c>
      <c r="AH1189" s="11" t="e">
        <f t="shared" ref="AH1189" si="3196">AVERAGE(AC1189:AC1194)</f>
        <v>#DIV/0!</v>
      </c>
      <c r="AI1189" s="11">
        <f t="shared" ref="AI1189" si="3197">AVERAGE(T1189:T1194)</f>
        <v>74.3</v>
      </c>
      <c r="AJ1189" s="11">
        <f t="shared" ref="AJ1189" si="3198">SUMIF(H1189:H1194,"&gt;0",H1189:H1194)</f>
        <v>0</v>
      </c>
      <c r="AK1189" s="17">
        <f t="shared" ref="AK1189" si="3199">SUM(AA1189:AA1194)/60</f>
        <v>0</v>
      </c>
      <c r="AL1189" s="17">
        <f t="shared" ref="AL1189" si="3200">SUM(V1189:V1194)</f>
        <v>571</v>
      </c>
      <c r="AM1189" s="17">
        <f t="shared" ref="AM1189" si="3201">AVERAGE(W1189:W1194)</f>
        <v>0</v>
      </c>
      <c r="AN1189" s="11">
        <f t="shared" ref="AN1189" si="3202">AVERAGE(I1189:I1194)</f>
        <v>0.28333333333333338</v>
      </c>
      <c r="AO1189" s="11">
        <f t="shared" ref="AO1189" si="3203">MAX(K1189:K1194)</f>
        <v>0.9</v>
      </c>
      <c r="AP1189" s="13" t="str">
        <f t="shared" ref="AP1189" ca="1" si="3204">INDIRECT(ADDRESS(MATCH(AO1189,K1189:K1194,0)+A1189-1,12))</f>
        <v>ENE</v>
      </c>
      <c r="AQ1189" s="13">
        <f t="shared" ref="AQ1189" ca="1" si="3205">INDIRECT(ADDRESS(MATCH(AO1189,K1189:K1194,0)+A1189-1,13))</f>
        <v>0.20472222222222222</v>
      </c>
      <c r="AR1189" s="11">
        <f t="shared" ref="AR1189" si="3206">MAX(N1189:N1194)</f>
        <v>2.8</v>
      </c>
      <c r="AS1189" s="13" t="str">
        <f t="shared" ref="AS1189" ca="1" si="3207">INDIRECT(ADDRESS(MATCH(AR1189,N1189:N1194,0)+A1189-1,15))</f>
        <v>NE</v>
      </c>
      <c r="AT1189" s="13">
        <f t="shared" ref="AT1189" ca="1" si="3208">INDIRECT(ADDRESS(MATCH(AR1189,N1189:N1194,0)+A1189-1,16))</f>
        <v>0.20284722222222221</v>
      </c>
    </row>
    <row r="1190" spans="1:46">
      <c r="A1190" s="11">
        <v>1190</v>
      </c>
      <c r="B1190" s="69">
        <v>44601</v>
      </c>
      <c r="C1190" s="70">
        <v>0.21527777777777779</v>
      </c>
      <c r="D1190">
        <v>1.7</v>
      </c>
      <c r="E1190">
        <v>12.7</v>
      </c>
      <c r="F1190">
        <v>0</v>
      </c>
      <c r="G1190">
        <v>3.1</v>
      </c>
      <c r="H1190">
        <v>-1E-3</v>
      </c>
      <c r="I1190">
        <v>0.3</v>
      </c>
      <c r="J1190" t="s">
        <v>152</v>
      </c>
      <c r="K1190">
        <v>0.6</v>
      </c>
      <c r="L1190" t="s">
        <v>148</v>
      </c>
      <c r="M1190" s="70">
        <v>0.20834490740740741</v>
      </c>
      <c r="N1190">
        <v>1.2</v>
      </c>
      <c r="O1190" t="s">
        <v>148</v>
      </c>
      <c r="P1190" s="70">
        <v>0.21096064814814816</v>
      </c>
      <c r="Q1190">
        <v>0.2</v>
      </c>
      <c r="R1190" t="s">
        <v>150</v>
      </c>
      <c r="S1190">
        <v>0.3</v>
      </c>
      <c r="T1190">
        <v>73.3</v>
      </c>
      <c r="U1190">
        <v>0</v>
      </c>
      <c r="V1190">
        <v>105</v>
      </c>
      <c r="W1190">
        <v>0</v>
      </c>
      <c r="X1190">
        <v>0.504</v>
      </c>
      <c r="Y1190">
        <v>18.3</v>
      </c>
      <c r="Z1190" s="11">
        <f t="shared" si="3126"/>
        <v>-0.60000000000000009</v>
      </c>
      <c r="AA1190" s="11">
        <f t="shared" si="3127"/>
        <v>0</v>
      </c>
      <c r="AB1190" s="53">
        <f t="shared" si="3128"/>
        <v>0.19499977581530922</v>
      </c>
      <c r="AC1190" s="61" t="s">
        <v>204</v>
      </c>
    </row>
    <row r="1191" spans="1:46">
      <c r="A1191" s="11">
        <v>1191</v>
      </c>
      <c r="B1191" s="69">
        <v>44601</v>
      </c>
      <c r="C1191" s="70">
        <v>0.22222222222222221</v>
      </c>
      <c r="D1191">
        <v>1.6</v>
      </c>
      <c r="E1191">
        <v>12.7</v>
      </c>
      <c r="F1191">
        <v>0</v>
      </c>
      <c r="G1191">
        <v>3</v>
      </c>
      <c r="H1191">
        <v>-1E-3</v>
      </c>
      <c r="I1191">
        <v>0.6</v>
      </c>
      <c r="J1191" t="s">
        <v>152</v>
      </c>
      <c r="K1191">
        <v>0.6</v>
      </c>
      <c r="L1191" t="s">
        <v>152</v>
      </c>
      <c r="M1191" s="70">
        <v>0.22222222222222221</v>
      </c>
      <c r="N1191">
        <v>1.2</v>
      </c>
      <c r="O1191" t="s">
        <v>152</v>
      </c>
      <c r="P1191" s="70">
        <v>0.22034722222222222</v>
      </c>
      <c r="Q1191">
        <v>0.6</v>
      </c>
      <c r="R1191" t="s">
        <v>150</v>
      </c>
      <c r="S1191">
        <v>0.2</v>
      </c>
      <c r="T1191">
        <v>73.7</v>
      </c>
      <c r="U1191">
        <v>0</v>
      </c>
      <c r="V1191">
        <v>97</v>
      </c>
      <c r="W1191">
        <v>0</v>
      </c>
      <c r="X1191">
        <v>0.504</v>
      </c>
      <c r="Y1191">
        <v>18.309999999999999</v>
      </c>
      <c r="Z1191" s="11">
        <f t="shared" si="3126"/>
        <v>-0.60000000000000009</v>
      </c>
      <c r="AA1191" s="11">
        <f t="shared" si="3127"/>
        <v>0</v>
      </c>
      <c r="AB1191" s="53">
        <f t="shared" si="3128"/>
        <v>0.19499977581530922</v>
      </c>
      <c r="AC1191" s="61" t="s">
        <v>204</v>
      </c>
    </row>
    <row r="1192" spans="1:46">
      <c r="A1192" s="11">
        <v>1192</v>
      </c>
      <c r="B1192" s="69">
        <v>44601</v>
      </c>
      <c r="C1192" s="70">
        <v>0.22916666666666666</v>
      </c>
      <c r="D1192">
        <v>1.6</v>
      </c>
      <c r="E1192">
        <v>12.7</v>
      </c>
      <c r="F1192">
        <v>0</v>
      </c>
      <c r="G1192">
        <v>2.7</v>
      </c>
      <c r="H1192">
        <v>-1E-3</v>
      </c>
      <c r="I1192">
        <v>0.1</v>
      </c>
      <c r="J1192" t="s">
        <v>152</v>
      </c>
      <c r="K1192">
        <v>0.6</v>
      </c>
      <c r="L1192" t="s">
        <v>152</v>
      </c>
      <c r="M1192" s="70">
        <v>0.22258101851851853</v>
      </c>
      <c r="N1192">
        <v>0.7</v>
      </c>
      <c r="O1192" t="s">
        <v>150</v>
      </c>
      <c r="P1192" s="70">
        <v>0.22223379629629628</v>
      </c>
      <c r="Q1192">
        <v>0.6</v>
      </c>
      <c r="R1192" t="s">
        <v>148</v>
      </c>
      <c r="S1192">
        <v>0.2</v>
      </c>
      <c r="T1192">
        <v>74.400000000000006</v>
      </c>
      <c r="U1192">
        <v>0</v>
      </c>
      <c r="V1192">
        <v>110</v>
      </c>
      <c r="W1192">
        <v>0</v>
      </c>
      <c r="X1192">
        <v>0.504</v>
      </c>
      <c r="Y1192">
        <v>18.29</v>
      </c>
      <c r="Z1192" s="11">
        <f t="shared" si="3126"/>
        <v>-0.60000000000000009</v>
      </c>
      <c r="AA1192" s="11">
        <f t="shared" si="3127"/>
        <v>0</v>
      </c>
      <c r="AB1192" s="53">
        <f t="shared" si="3128"/>
        <v>0.19499977581530922</v>
      </c>
      <c r="AC1192" s="61" t="s">
        <v>204</v>
      </c>
    </row>
    <row r="1193" spans="1:46">
      <c r="A1193" s="11">
        <v>1193</v>
      </c>
      <c r="B1193" s="69">
        <v>44601</v>
      </c>
      <c r="C1193" s="70">
        <v>0.23611111111111113</v>
      </c>
      <c r="D1193">
        <v>1.4</v>
      </c>
      <c r="E1193">
        <v>12.7</v>
      </c>
      <c r="F1193">
        <v>0</v>
      </c>
      <c r="G1193">
        <v>2.2999999999999998</v>
      </c>
      <c r="H1193">
        <v>-2E-3</v>
      </c>
      <c r="I1193">
        <v>0.1</v>
      </c>
      <c r="J1193" t="s">
        <v>147</v>
      </c>
      <c r="K1193">
        <v>0.1</v>
      </c>
      <c r="L1193" t="s">
        <v>147</v>
      </c>
      <c r="M1193" s="70">
        <v>0.23611111111111113</v>
      </c>
      <c r="N1193">
        <v>1.2</v>
      </c>
      <c r="O1193" t="s">
        <v>152</v>
      </c>
      <c r="P1193" s="70">
        <v>0.23565972222222223</v>
      </c>
      <c r="Q1193">
        <v>0.8</v>
      </c>
      <c r="R1193" t="s">
        <v>148</v>
      </c>
      <c r="S1193">
        <v>0.3</v>
      </c>
      <c r="T1193">
        <v>75.400000000000006</v>
      </c>
      <c r="U1193">
        <v>0</v>
      </c>
      <c r="V1193">
        <v>88</v>
      </c>
      <c r="W1193">
        <v>0</v>
      </c>
      <c r="X1193">
        <v>0.503</v>
      </c>
      <c r="Y1193">
        <v>18.29</v>
      </c>
      <c r="Z1193" s="11">
        <f t="shared" si="3126"/>
        <v>-1.2000000000000002</v>
      </c>
      <c r="AA1193" s="11">
        <f t="shared" si="3127"/>
        <v>0</v>
      </c>
      <c r="AB1193" s="53">
        <f t="shared" si="3128"/>
        <v>0.19451797415330974</v>
      </c>
      <c r="AC1193" s="61" t="s">
        <v>204</v>
      </c>
    </row>
    <row r="1194" spans="1:46">
      <c r="A1194" s="11">
        <v>1194</v>
      </c>
      <c r="B1194" s="69">
        <v>44601</v>
      </c>
      <c r="C1194" s="70">
        <v>0.24305555555555555</v>
      </c>
      <c r="D1194">
        <v>1.2</v>
      </c>
      <c r="E1194">
        <v>12.7</v>
      </c>
      <c r="F1194">
        <v>0</v>
      </c>
      <c r="G1194">
        <v>2</v>
      </c>
      <c r="H1194">
        <v>-1E-3</v>
      </c>
      <c r="I1194">
        <v>0</v>
      </c>
      <c r="J1194" t="s">
        <v>149</v>
      </c>
      <c r="K1194">
        <v>0.1</v>
      </c>
      <c r="L1194" t="s">
        <v>147</v>
      </c>
      <c r="M1194" s="70">
        <v>0.23755787037037038</v>
      </c>
      <c r="N1194">
        <v>0.9</v>
      </c>
      <c r="O1194" t="s">
        <v>148</v>
      </c>
      <c r="P1194" s="70">
        <v>0.23614583333333336</v>
      </c>
      <c r="Q1194">
        <v>0.3</v>
      </c>
      <c r="R1194" t="s">
        <v>148</v>
      </c>
      <c r="S1194">
        <v>0.1</v>
      </c>
      <c r="T1194">
        <v>76.2</v>
      </c>
      <c r="U1194">
        <v>1</v>
      </c>
      <c r="V1194">
        <v>88</v>
      </c>
      <c r="W1194">
        <v>0</v>
      </c>
      <c r="X1194">
        <v>0.501</v>
      </c>
      <c r="Y1194">
        <v>18.329999999999998</v>
      </c>
      <c r="Z1194" s="11">
        <f t="shared" si="3126"/>
        <v>-0.60000000000000009</v>
      </c>
      <c r="AA1194" s="11">
        <f t="shared" si="3127"/>
        <v>0</v>
      </c>
      <c r="AB1194" s="53">
        <f t="shared" si="3128"/>
        <v>0.19355714959920894</v>
      </c>
      <c r="AC1194" s="61" t="s">
        <v>204</v>
      </c>
    </row>
    <row r="1195" spans="1:46">
      <c r="A1195" s="11">
        <v>1195</v>
      </c>
      <c r="B1195" s="69">
        <v>44601</v>
      </c>
      <c r="C1195" s="70">
        <v>0.25</v>
      </c>
      <c r="D1195">
        <v>1</v>
      </c>
      <c r="E1195">
        <v>12.7</v>
      </c>
      <c r="F1195">
        <v>0</v>
      </c>
      <c r="G1195">
        <v>1.8</v>
      </c>
      <c r="H1195">
        <v>0</v>
      </c>
      <c r="I1195">
        <v>0.3</v>
      </c>
      <c r="J1195" t="s">
        <v>148</v>
      </c>
      <c r="K1195">
        <v>0.3</v>
      </c>
      <c r="L1195" t="s">
        <v>148</v>
      </c>
      <c r="M1195" s="70">
        <v>0.24912037037037038</v>
      </c>
      <c r="N1195">
        <v>0.8</v>
      </c>
      <c r="O1195" t="s">
        <v>148</v>
      </c>
      <c r="P1195" s="70">
        <v>0.24329861111111109</v>
      </c>
      <c r="Q1195">
        <v>0</v>
      </c>
      <c r="R1195" t="s">
        <v>152</v>
      </c>
      <c r="S1195">
        <v>0.2</v>
      </c>
      <c r="T1195">
        <v>77.099999999999994</v>
      </c>
      <c r="U1195">
        <v>0</v>
      </c>
      <c r="V1195">
        <v>98</v>
      </c>
      <c r="W1195">
        <v>0</v>
      </c>
      <c r="X1195">
        <v>0.501</v>
      </c>
      <c r="Y1195">
        <v>18.309999999999999</v>
      </c>
      <c r="Z1195" s="11">
        <f t="shared" si="3126"/>
        <v>0</v>
      </c>
      <c r="AA1195" s="11">
        <f t="shared" si="3127"/>
        <v>0</v>
      </c>
      <c r="AB1195" s="53">
        <f t="shared" si="3128"/>
        <v>0.19355714959920894</v>
      </c>
      <c r="AC1195" s="61" t="s">
        <v>204</v>
      </c>
      <c r="AE1195" s="11">
        <f t="shared" ref="AE1195" si="3209">SUM(F1195:F1200)</f>
        <v>0</v>
      </c>
      <c r="AF1195" s="11">
        <f t="shared" ref="AF1195" si="3210">AVERAGE(AB1195:AB1200)</f>
        <v>0.19363714116957112</v>
      </c>
      <c r="AG1195" s="11">
        <f t="shared" ref="AG1195" si="3211">AVERAGE(G1195:G1200)</f>
        <v>1.5333333333333334</v>
      </c>
      <c r="AH1195" s="11" t="e">
        <f t="shared" ref="AH1195" si="3212">AVERAGE(AC1195:AC1200)</f>
        <v>#DIV/0!</v>
      </c>
      <c r="AI1195" s="11">
        <f t="shared" ref="AI1195" si="3213">AVERAGE(T1195:T1200)</f>
        <v>80.016666666666666</v>
      </c>
      <c r="AJ1195" s="11">
        <f t="shared" ref="AJ1195" si="3214">SUMIF(H1195:H1200,"&gt;0",H1195:H1200)</f>
        <v>0</v>
      </c>
      <c r="AK1195" s="17">
        <f t="shared" ref="AK1195" si="3215">SUM(AA1195:AA1200)/60</f>
        <v>0</v>
      </c>
      <c r="AL1195" s="17">
        <f t="shared" ref="AL1195" si="3216">SUM(V1195:V1200)</f>
        <v>3917</v>
      </c>
      <c r="AM1195" s="17">
        <f t="shared" ref="AM1195" si="3217">AVERAGE(W1195:W1200)</f>
        <v>1</v>
      </c>
      <c r="AN1195" s="11">
        <f t="shared" ref="AN1195" si="3218">AVERAGE(I1195:I1200)</f>
        <v>0.5</v>
      </c>
      <c r="AO1195" s="11">
        <f t="shared" ref="AO1195" si="3219">MAX(K1195:K1200)</f>
        <v>1.1000000000000001</v>
      </c>
      <c r="AP1195" s="13" t="str">
        <f t="shared" ref="AP1195" ca="1" si="3220">INDIRECT(ADDRESS(MATCH(AO1195,K1195:K1200,0)+A1195-1,12))</f>
        <v>E</v>
      </c>
      <c r="AQ1195" s="13">
        <f t="shared" ref="AQ1195" ca="1" si="3221">INDIRECT(ADDRESS(MATCH(AO1195,K1195:K1200,0)+A1195-1,13))</f>
        <v>0.27777777777777779</v>
      </c>
      <c r="AR1195" s="11">
        <f t="shared" ref="AR1195" si="3222">MAX(N1195:N1200)</f>
        <v>1.7</v>
      </c>
      <c r="AS1195" s="13" t="str">
        <f t="shared" ref="AS1195" ca="1" si="3223">INDIRECT(ADDRESS(MATCH(AR1195,N1195:N1200,0)+A1195-1,15))</f>
        <v>ESE</v>
      </c>
      <c r="AT1195" s="13">
        <f t="shared" ref="AT1195" ca="1" si="3224">INDIRECT(ADDRESS(MATCH(AR1195,N1195:N1200,0)+A1195-1,16))</f>
        <v>0.2726736111111111</v>
      </c>
    </row>
    <row r="1196" spans="1:46">
      <c r="A1196" s="11">
        <v>1196</v>
      </c>
      <c r="B1196" s="69">
        <v>44601</v>
      </c>
      <c r="C1196" s="70">
        <v>0.25694444444444448</v>
      </c>
      <c r="D1196">
        <v>0.9</v>
      </c>
      <c r="E1196">
        <v>12.7</v>
      </c>
      <c r="F1196">
        <v>0</v>
      </c>
      <c r="G1196">
        <v>1.7</v>
      </c>
      <c r="H1196">
        <v>0</v>
      </c>
      <c r="I1196">
        <v>0.3</v>
      </c>
      <c r="J1196" t="s">
        <v>148</v>
      </c>
      <c r="K1196">
        <v>0.3</v>
      </c>
      <c r="L1196" t="s">
        <v>148</v>
      </c>
      <c r="M1196" s="70">
        <v>0.25694444444444448</v>
      </c>
      <c r="N1196">
        <v>1.4</v>
      </c>
      <c r="O1196" t="s">
        <v>148</v>
      </c>
      <c r="P1196" s="70">
        <v>0.25693287037037038</v>
      </c>
      <c r="Q1196">
        <v>1.3</v>
      </c>
      <c r="R1196" t="s">
        <v>152</v>
      </c>
      <c r="S1196">
        <v>0.3</v>
      </c>
      <c r="T1196">
        <v>78.900000000000006</v>
      </c>
      <c r="U1196">
        <v>0</v>
      </c>
      <c r="V1196">
        <v>112</v>
      </c>
      <c r="W1196">
        <v>0</v>
      </c>
      <c r="X1196">
        <v>0.502</v>
      </c>
      <c r="Y1196">
        <v>18.329999999999998</v>
      </c>
      <c r="Z1196" s="11">
        <f t="shared" si="3126"/>
        <v>0</v>
      </c>
      <c r="AA1196" s="11">
        <f t="shared" si="3127"/>
        <v>0</v>
      </c>
      <c r="AB1196" s="53">
        <f t="shared" si="3128"/>
        <v>0.194037099021382</v>
      </c>
      <c r="AC1196" s="61" t="s">
        <v>204</v>
      </c>
    </row>
    <row r="1197" spans="1:46">
      <c r="A1197" s="11">
        <v>1197</v>
      </c>
      <c r="B1197" s="69">
        <v>44601</v>
      </c>
      <c r="C1197" s="70">
        <v>0.2638888888888889</v>
      </c>
      <c r="D1197">
        <v>0.7</v>
      </c>
      <c r="E1197">
        <v>12.7</v>
      </c>
      <c r="F1197">
        <v>0</v>
      </c>
      <c r="G1197">
        <v>1.5</v>
      </c>
      <c r="H1197">
        <v>-2E-3</v>
      </c>
      <c r="I1197">
        <v>0.2</v>
      </c>
      <c r="J1197" t="s">
        <v>149</v>
      </c>
      <c r="K1197">
        <v>0.5</v>
      </c>
      <c r="L1197" t="s">
        <v>148</v>
      </c>
      <c r="M1197" s="70">
        <v>0.25907407407407407</v>
      </c>
      <c r="N1197">
        <v>1.4</v>
      </c>
      <c r="O1197" t="s">
        <v>152</v>
      </c>
      <c r="P1197" s="70">
        <v>0.25695601851851851</v>
      </c>
      <c r="Q1197">
        <v>0</v>
      </c>
      <c r="R1197" t="s">
        <v>150</v>
      </c>
      <c r="S1197">
        <v>0.3</v>
      </c>
      <c r="T1197">
        <v>79.7</v>
      </c>
      <c r="U1197">
        <v>0</v>
      </c>
      <c r="V1197">
        <v>78</v>
      </c>
      <c r="W1197">
        <v>0</v>
      </c>
      <c r="X1197">
        <v>0.501</v>
      </c>
      <c r="Y1197">
        <v>18.350000000000001</v>
      </c>
      <c r="Z1197" s="11">
        <f t="shared" si="3126"/>
        <v>-1.2000000000000002</v>
      </c>
      <c r="AA1197" s="11">
        <f t="shared" si="3127"/>
        <v>0</v>
      </c>
      <c r="AB1197" s="53">
        <f t="shared" si="3128"/>
        <v>0.19355714959920894</v>
      </c>
      <c r="AC1197" s="61" t="s">
        <v>204</v>
      </c>
    </row>
    <row r="1198" spans="1:46">
      <c r="A1198" s="11">
        <v>1198</v>
      </c>
      <c r="B1198" s="69">
        <v>44601</v>
      </c>
      <c r="C1198" s="70">
        <v>0.27083333333333331</v>
      </c>
      <c r="D1198">
        <v>0.5</v>
      </c>
      <c r="E1198">
        <v>12.7</v>
      </c>
      <c r="F1198">
        <v>0</v>
      </c>
      <c r="G1198">
        <v>1.4</v>
      </c>
      <c r="H1198">
        <v>0</v>
      </c>
      <c r="I1198">
        <v>0.4</v>
      </c>
      <c r="J1198" t="s">
        <v>152</v>
      </c>
      <c r="K1198">
        <v>0.4</v>
      </c>
      <c r="L1198" t="s">
        <v>152</v>
      </c>
      <c r="M1198" s="70">
        <v>0.27081018518518518</v>
      </c>
      <c r="N1198">
        <v>1.2</v>
      </c>
      <c r="O1198" t="s">
        <v>148</v>
      </c>
      <c r="P1198" s="70">
        <v>0.26483796296296297</v>
      </c>
      <c r="Q1198">
        <v>0</v>
      </c>
      <c r="R1198" t="s">
        <v>151</v>
      </c>
      <c r="S1198">
        <v>0.3</v>
      </c>
      <c r="T1198">
        <v>80.5</v>
      </c>
      <c r="U1198">
        <v>0</v>
      </c>
      <c r="V1198">
        <v>133</v>
      </c>
      <c r="W1198">
        <v>0</v>
      </c>
      <c r="X1198">
        <v>0.501</v>
      </c>
      <c r="Y1198">
        <v>18.34</v>
      </c>
      <c r="Z1198" s="11">
        <f t="shared" si="3126"/>
        <v>0</v>
      </c>
      <c r="AA1198" s="11">
        <f t="shared" si="3127"/>
        <v>0</v>
      </c>
      <c r="AB1198" s="53">
        <f t="shared" si="3128"/>
        <v>0.19355714959920894</v>
      </c>
      <c r="AC1198" s="61" t="s">
        <v>204</v>
      </c>
    </row>
    <row r="1199" spans="1:46">
      <c r="A1199" s="11">
        <v>1199</v>
      </c>
      <c r="B1199" s="69">
        <v>44601</v>
      </c>
      <c r="C1199" s="70">
        <v>0.27777777777777779</v>
      </c>
      <c r="D1199">
        <v>0.4</v>
      </c>
      <c r="E1199">
        <v>12.7</v>
      </c>
      <c r="F1199">
        <v>0</v>
      </c>
      <c r="G1199">
        <v>1.4</v>
      </c>
      <c r="H1199">
        <v>0</v>
      </c>
      <c r="I1199">
        <v>1.1000000000000001</v>
      </c>
      <c r="J1199" t="s">
        <v>152</v>
      </c>
      <c r="K1199">
        <v>1.1000000000000001</v>
      </c>
      <c r="L1199" t="s">
        <v>152</v>
      </c>
      <c r="M1199" s="70">
        <v>0.27777777777777779</v>
      </c>
      <c r="N1199">
        <v>1.7</v>
      </c>
      <c r="O1199" t="s">
        <v>150</v>
      </c>
      <c r="P1199" s="70">
        <v>0.2726736111111111</v>
      </c>
      <c r="Q1199">
        <v>0.7</v>
      </c>
      <c r="R1199" t="s">
        <v>152</v>
      </c>
      <c r="S1199">
        <v>0.3</v>
      </c>
      <c r="T1199">
        <v>81.7</v>
      </c>
      <c r="U1199">
        <v>2</v>
      </c>
      <c r="V1199">
        <v>575</v>
      </c>
      <c r="W1199">
        <v>1</v>
      </c>
      <c r="X1199">
        <v>0.501</v>
      </c>
      <c r="Y1199">
        <v>18.36</v>
      </c>
      <c r="Z1199" s="11">
        <f t="shared" si="3126"/>
        <v>0</v>
      </c>
      <c r="AA1199" s="11">
        <f t="shared" si="3127"/>
        <v>0</v>
      </c>
      <c r="AB1199" s="53">
        <f t="shared" si="3128"/>
        <v>0.19355714959920894</v>
      </c>
      <c r="AC1199" s="61" t="s">
        <v>204</v>
      </c>
    </row>
    <row r="1200" spans="1:46">
      <c r="A1200" s="11">
        <v>1200</v>
      </c>
      <c r="B1200" s="69">
        <v>44601</v>
      </c>
      <c r="C1200" s="70">
        <v>0.28472222222222221</v>
      </c>
      <c r="D1200">
        <v>0.3</v>
      </c>
      <c r="E1200">
        <v>12.7</v>
      </c>
      <c r="F1200">
        <v>0</v>
      </c>
      <c r="G1200">
        <v>1.4</v>
      </c>
      <c r="H1200">
        <v>0</v>
      </c>
      <c r="I1200">
        <v>0.7</v>
      </c>
      <c r="J1200" t="s">
        <v>148</v>
      </c>
      <c r="K1200">
        <v>1.1000000000000001</v>
      </c>
      <c r="L1200" t="s">
        <v>152</v>
      </c>
      <c r="M1200" s="70">
        <v>0.2784490740740741</v>
      </c>
      <c r="N1200">
        <v>1.5</v>
      </c>
      <c r="O1200" t="s">
        <v>147</v>
      </c>
      <c r="P1200" s="70">
        <v>0.28295138888888888</v>
      </c>
      <c r="Q1200">
        <v>0.3</v>
      </c>
      <c r="R1200" t="s">
        <v>147</v>
      </c>
      <c r="S1200">
        <v>0.3</v>
      </c>
      <c r="T1200">
        <v>82.2</v>
      </c>
      <c r="U1200">
        <v>8</v>
      </c>
      <c r="V1200">
        <v>2921</v>
      </c>
      <c r="W1200">
        <v>5</v>
      </c>
      <c r="X1200">
        <v>0.501</v>
      </c>
      <c r="Y1200">
        <v>18.39</v>
      </c>
      <c r="Z1200" s="11">
        <f t="shared" si="3126"/>
        <v>0</v>
      </c>
      <c r="AA1200" s="11">
        <f t="shared" si="3127"/>
        <v>0</v>
      </c>
      <c r="AB1200" s="53">
        <f t="shared" si="3128"/>
        <v>0.19355714959920894</v>
      </c>
      <c r="AC1200" s="61" t="s">
        <v>204</v>
      </c>
    </row>
    <row r="1201" spans="1:46">
      <c r="A1201" s="11">
        <v>1201</v>
      </c>
      <c r="B1201" s="69">
        <v>44601</v>
      </c>
      <c r="C1201" s="70">
        <v>0.29166666666666669</v>
      </c>
      <c r="D1201">
        <v>0.2</v>
      </c>
      <c r="E1201">
        <v>12.7</v>
      </c>
      <c r="F1201">
        <v>0</v>
      </c>
      <c r="G1201">
        <v>1</v>
      </c>
      <c r="H1201">
        <v>2E-3</v>
      </c>
      <c r="I1201">
        <v>0.2</v>
      </c>
      <c r="J1201" t="s">
        <v>147</v>
      </c>
      <c r="K1201">
        <v>0.7</v>
      </c>
      <c r="L1201" t="s">
        <v>148</v>
      </c>
      <c r="M1201" s="70">
        <v>0.2847337962962963</v>
      </c>
      <c r="N1201">
        <v>1</v>
      </c>
      <c r="O1201" t="s">
        <v>152</v>
      </c>
      <c r="P1201" s="70">
        <v>0.29043981481481479</v>
      </c>
      <c r="Q1201">
        <v>0</v>
      </c>
      <c r="R1201" t="s">
        <v>148</v>
      </c>
      <c r="S1201">
        <v>0.3</v>
      </c>
      <c r="T1201">
        <v>82.4</v>
      </c>
      <c r="U1201">
        <v>24</v>
      </c>
      <c r="V1201">
        <v>9264</v>
      </c>
      <c r="W1201">
        <v>15</v>
      </c>
      <c r="X1201">
        <v>0.501</v>
      </c>
      <c r="Y1201">
        <v>18.41</v>
      </c>
      <c r="Z1201" s="11">
        <f t="shared" si="3126"/>
        <v>1.2000000000000002</v>
      </c>
      <c r="AA1201" s="11">
        <f t="shared" si="3127"/>
        <v>0</v>
      </c>
      <c r="AB1201" s="53">
        <f t="shared" si="3128"/>
        <v>0.19355714959920894</v>
      </c>
      <c r="AC1201" s="61" t="s">
        <v>204</v>
      </c>
      <c r="AE1201" s="11">
        <f t="shared" ref="AE1201" si="3225">SUM(F1201:F1206)</f>
        <v>0</v>
      </c>
      <c r="AF1201" s="11">
        <f t="shared" ref="AF1201" si="3226">AVERAGE(AB1201:AB1206)</f>
        <v>0.19355714959920897</v>
      </c>
      <c r="AG1201" s="11">
        <f t="shared" ref="AG1201" si="3227">AVERAGE(G1201:G1206)</f>
        <v>1.5666666666666671</v>
      </c>
      <c r="AH1201" s="11" t="e">
        <f t="shared" ref="AH1201" si="3228">AVERAGE(AC1201:AC1206)</f>
        <v>#DIV/0!</v>
      </c>
      <c r="AI1201" s="11">
        <f t="shared" ref="AI1201" si="3229">AVERAGE(T1201:T1206)</f>
        <v>82.88333333333334</v>
      </c>
      <c r="AJ1201" s="11">
        <f t="shared" ref="AJ1201" si="3230">SUMIF(H1201:H1206,"&gt;0",H1201:H1206)</f>
        <v>0.14300000000000002</v>
      </c>
      <c r="AK1201" s="17">
        <f t="shared" ref="AK1201" si="3231">SUM(AA1201:AA1206)/60</f>
        <v>0</v>
      </c>
      <c r="AL1201" s="17">
        <f t="shared" ref="AL1201" si="3232">SUM(V1201:V1206)</f>
        <v>305563</v>
      </c>
      <c r="AM1201" s="17">
        <f t="shared" ref="AM1201" si="3233">AVERAGE(W1201:W1206)</f>
        <v>84.833333333333329</v>
      </c>
      <c r="AN1201" s="11">
        <f t="shared" ref="AN1201" si="3234">AVERAGE(I1201:I1206)</f>
        <v>0.71666666666666667</v>
      </c>
      <c r="AO1201" s="11">
        <f t="shared" ref="AO1201" si="3235">MAX(K1201:K1206)</f>
        <v>1.1000000000000001</v>
      </c>
      <c r="AP1201" s="13" t="str">
        <f t="shared" ref="AP1201" ca="1" si="3236">INDIRECT(ADDRESS(MATCH(AO1201,K1201:K1206,0)+A1201-1,12))</f>
        <v>ENE</v>
      </c>
      <c r="AQ1201" s="13">
        <f t="shared" ref="AQ1201" ca="1" si="3237">INDIRECT(ADDRESS(MATCH(AO1201,K1201:K1206,0)+A1201-1,13))</f>
        <v>0.31740740740740742</v>
      </c>
      <c r="AR1201" s="11">
        <f t="shared" ref="AR1201" si="3238">MAX(N1201:N1206)</f>
        <v>1.9</v>
      </c>
      <c r="AS1201" s="13" t="str">
        <f t="shared" ref="AS1201" ca="1" si="3239">INDIRECT(ADDRESS(MATCH(AR1201,N1201:N1206,0)+A1201-1,15))</f>
        <v>ESE</v>
      </c>
      <c r="AT1201" s="13">
        <f t="shared" ref="AT1201" ca="1" si="3240">INDIRECT(ADDRESS(MATCH(AR1201,N1201:N1206,0)+A1201-1,16))</f>
        <v>0.31209490740740742</v>
      </c>
    </row>
    <row r="1202" spans="1:46">
      <c r="A1202" s="11">
        <v>1202</v>
      </c>
      <c r="B1202" s="69">
        <v>44601</v>
      </c>
      <c r="C1202" s="70">
        <v>0.2986111111111111</v>
      </c>
      <c r="D1202">
        <v>0</v>
      </c>
      <c r="E1202">
        <v>12.7</v>
      </c>
      <c r="F1202">
        <v>0</v>
      </c>
      <c r="G1202">
        <v>1</v>
      </c>
      <c r="H1202">
        <v>8.9999999999999993E-3</v>
      </c>
      <c r="I1202">
        <v>0.6</v>
      </c>
      <c r="J1202" t="s">
        <v>148</v>
      </c>
      <c r="K1202">
        <v>0.6</v>
      </c>
      <c r="L1202" t="s">
        <v>148</v>
      </c>
      <c r="M1202" s="70">
        <v>0.2986111111111111</v>
      </c>
      <c r="N1202">
        <v>1.4</v>
      </c>
      <c r="O1202" t="s">
        <v>148</v>
      </c>
      <c r="P1202" s="70">
        <v>0.29410879629629633</v>
      </c>
      <c r="Q1202">
        <v>0.7</v>
      </c>
      <c r="R1202" t="s">
        <v>148</v>
      </c>
      <c r="S1202">
        <v>0.4</v>
      </c>
      <c r="T1202">
        <v>82.6</v>
      </c>
      <c r="U1202">
        <v>45</v>
      </c>
      <c r="V1202">
        <v>20489</v>
      </c>
      <c r="W1202">
        <v>34</v>
      </c>
      <c r="X1202">
        <v>0.501</v>
      </c>
      <c r="Y1202">
        <v>18.41</v>
      </c>
      <c r="Z1202" s="11">
        <f t="shared" si="3126"/>
        <v>5.4</v>
      </c>
      <c r="AA1202" s="11">
        <f t="shared" si="3127"/>
        <v>0</v>
      </c>
      <c r="AB1202" s="53">
        <f t="shared" si="3128"/>
        <v>0.19355714959920894</v>
      </c>
      <c r="AC1202" s="61" t="s">
        <v>204</v>
      </c>
    </row>
    <row r="1203" spans="1:46">
      <c r="A1203" s="11">
        <v>1203</v>
      </c>
      <c r="B1203" s="69">
        <v>44601</v>
      </c>
      <c r="C1203" s="70">
        <v>0.30555555555555552</v>
      </c>
      <c r="D1203">
        <v>-0.1</v>
      </c>
      <c r="E1203">
        <v>12.8</v>
      </c>
      <c r="F1203">
        <v>0</v>
      </c>
      <c r="G1203">
        <v>1.2</v>
      </c>
      <c r="H1203">
        <v>1.4999999999999999E-2</v>
      </c>
      <c r="I1203">
        <v>0.7</v>
      </c>
      <c r="J1203" t="s">
        <v>148</v>
      </c>
      <c r="K1203">
        <v>0.8</v>
      </c>
      <c r="L1203" t="s">
        <v>148</v>
      </c>
      <c r="M1203" s="70">
        <v>0.30319444444444443</v>
      </c>
      <c r="N1203">
        <v>1.6</v>
      </c>
      <c r="O1203" t="s">
        <v>148</v>
      </c>
      <c r="P1203" s="70">
        <v>0.30024305555555558</v>
      </c>
      <c r="Q1203">
        <v>1.4</v>
      </c>
      <c r="R1203" t="s">
        <v>149</v>
      </c>
      <c r="S1203">
        <v>0.4</v>
      </c>
      <c r="T1203">
        <v>83.4</v>
      </c>
      <c r="U1203">
        <v>67</v>
      </c>
      <c r="V1203">
        <v>33475</v>
      </c>
      <c r="W1203">
        <v>56</v>
      </c>
      <c r="X1203">
        <v>0.501</v>
      </c>
      <c r="Y1203">
        <v>18.440000000000001</v>
      </c>
      <c r="Z1203" s="11">
        <f t="shared" si="3126"/>
        <v>9</v>
      </c>
      <c r="AA1203" s="11">
        <f t="shared" si="3127"/>
        <v>0</v>
      </c>
      <c r="AB1203" s="53">
        <f t="shared" si="3128"/>
        <v>0.19355714959920894</v>
      </c>
      <c r="AC1203" s="61" t="s">
        <v>204</v>
      </c>
    </row>
    <row r="1204" spans="1:46">
      <c r="A1204" s="11">
        <v>1204</v>
      </c>
      <c r="B1204" s="69">
        <v>44601</v>
      </c>
      <c r="C1204" s="70">
        <v>0.3125</v>
      </c>
      <c r="D1204">
        <v>-0.1</v>
      </c>
      <c r="E1204">
        <v>12.9</v>
      </c>
      <c r="F1204">
        <v>0</v>
      </c>
      <c r="G1204">
        <v>1.6</v>
      </c>
      <c r="H1204">
        <v>0.02</v>
      </c>
      <c r="I1204">
        <v>0.8</v>
      </c>
      <c r="J1204" t="s">
        <v>148</v>
      </c>
      <c r="K1204">
        <v>0.9</v>
      </c>
      <c r="L1204" t="s">
        <v>148</v>
      </c>
      <c r="M1204" s="70">
        <v>0.31247685185185187</v>
      </c>
      <c r="N1204">
        <v>1.9</v>
      </c>
      <c r="O1204" t="s">
        <v>150</v>
      </c>
      <c r="P1204" s="70">
        <v>0.31209490740740742</v>
      </c>
      <c r="Q1204">
        <v>1.2</v>
      </c>
      <c r="R1204" t="s">
        <v>152</v>
      </c>
      <c r="S1204">
        <v>0.4</v>
      </c>
      <c r="T1204">
        <v>83.4</v>
      </c>
      <c r="U1204">
        <v>89</v>
      </c>
      <c r="V1204">
        <v>46828</v>
      </c>
      <c r="W1204">
        <v>78</v>
      </c>
      <c r="X1204">
        <v>0.501</v>
      </c>
      <c r="Y1204">
        <v>18.420000000000002</v>
      </c>
      <c r="Z1204" s="11">
        <f t="shared" si="3126"/>
        <v>12</v>
      </c>
      <c r="AA1204" s="11">
        <f t="shared" si="3127"/>
        <v>0</v>
      </c>
      <c r="AB1204" s="53">
        <f t="shared" si="3128"/>
        <v>0.19355714959920894</v>
      </c>
      <c r="AC1204" s="61" t="s">
        <v>204</v>
      </c>
    </row>
    <row r="1205" spans="1:46">
      <c r="A1205" s="11">
        <v>1205</v>
      </c>
      <c r="B1205" s="69">
        <v>44601</v>
      </c>
      <c r="C1205" s="70">
        <v>0.31944444444444448</v>
      </c>
      <c r="D1205">
        <v>0</v>
      </c>
      <c r="E1205">
        <v>13.2</v>
      </c>
      <c r="F1205">
        <v>0</v>
      </c>
      <c r="G1205">
        <v>1.9</v>
      </c>
      <c r="H1205">
        <v>3.1E-2</v>
      </c>
      <c r="I1205">
        <v>1</v>
      </c>
      <c r="J1205" t="s">
        <v>148</v>
      </c>
      <c r="K1205">
        <v>1.1000000000000001</v>
      </c>
      <c r="L1205" t="s">
        <v>148</v>
      </c>
      <c r="M1205" s="70">
        <v>0.31740740740740742</v>
      </c>
      <c r="N1205">
        <v>1.8</v>
      </c>
      <c r="O1205" t="s">
        <v>152</v>
      </c>
      <c r="P1205" s="70">
        <v>0.31657407407407406</v>
      </c>
      <c r="Q1205">
        <v>0.6</v>
      </c>
      <c r="R1205" t="s">
        <v>147</v>
      </c>
      <c r="S1205">
        <v>0.3</v>
      </c>
      <c r="T1205">
        <v>83</v>
      </c>
      <c r="U1205">
        <v>178</v>
      </c>
      <c r="V1205">
        <v>68354</v>
      </c>
      <c r="W1205">
        <v>114</v>
      </c>
      <c r="X1205">
        <v>0.501</v>
      </c>
      <c r="Y1205">
        <v>18.45</v>
      </c>
      <c r="Z1205" s="11">
        <f t="shared" si="3126"/>
        <v>18.600000000000001</v>
      </c>
      <c r="AA1205" s="11">
        <f t="shared" si="3127"/>
        <v>0</v>
      </c>
      <c r="AB1205" s="53">
        <f t="shared" si="3128"/>
        <v>0.19355714959920894</v>
      </c>
      <c r="AC1205" s="61" t="s">
        <v>204</v>
      </c>
    </row>
    <row r="1206" spans="1:46">
      <c r="A1206" s="11">
        <v>1206</v>
      </c>
      <c r="B1206" s="69">
        <v>44601</v>
      </c>
      <c r="C1206" s="70">
        <v>0.3263888888888889</v>
      </c>
      <c r="D1206">
        <v>0.2</v>
      </c>
      <c r="E1206">
        <v>13.7</v>
      </c>
      <c r="F1206">
        <v>0</v>
      </c>
      <c r="G1206">
        <v>2.7</v>
      </c>
      <c r="H1206">
        <v>6.6000000000000003E-2</v>
      </c>
      <c r="I1206">
        <v>1</v>
      </c>
      <c r="J1206" t="s">
        <v>147</v>
      </c>
      <c r="K1206">
        <v>1</v>
      </c>
      <c r="L1206" t="s">
        <v>147</v>
      </c>
      <c r="M1206" s="70">
        <v>0.3218287037037037</v>
      </c>
      <c r="N1206">
        <v>1.9</v>
      </c>
      <c r="O1206" t="s">
        <v>148</v>
      </c>
      <c r="P1206" s="70">
        <v>0.3210648148148148</v>
      </c>
      <c r="Q1206">
        <v>1.1000000000000001</v>
      </c>
      <c r="R1206" t="s">
        <v>147</v>
      </c>
      <c r="S1206">
        <v>0.4</v>
      </c>
      <c r="T1206">
        <v>82.5</v>
      </c>
      <c r="U1206">
        <v>246</v>
      </c>
      <c r="V1206">
        <v>127153</v>
      </c>
      <c r="W1206">
        <v>212</v>
      </c>
      <c r="X1206">
        <v>0.501</v>
      </c>
      <c r="Y1206">
        <v>18.5</v>
      </c>
      <c r="Z1206" s="11">
        <f t="shared" si="3126"/>
        <v>39.599999999999994</v>
      </c>
      <c r="AA1206" s="11">
        <f t="shared" si="3127"/>
        <v>0</v>
      </c>
      <c r="AB1206" s="53">
        <f t="shared" si="3128"/>
        <v>0.19355714959920894</v>
      </c>
      <c r="AC1206" s="61" t="s">
        <v>204</v>
      </c>
    </row>
    <row r="1207" spans="1:46">
      <c r="A1207" s="11">
        <v>1207</v>
      </c>
      <c r="B1207" s="69">
        <v>44601</v>
      </c>
      <c r="C1207" s="70">
        <v>0.33333333333333331</v>
      </c>
      <c r="D1207">
        <v>0.6</v>
      </c>
      <c r="E1207">
        <v>14</v>
      </c>
      <c r="F1207">
        <v>0</v>
      </c>
      <c r="G1207">
        <v>3.5</v>
      </c>
      <c r="H1207">
        <v>8.4000000000000005E-2</v>
      </c>
      <c r="I1207">
        <v>0.8</v>
      </c>
      <c r="J1207" t="s">
        <v>149</v>
      </c>
      <c r="K1207">
        <v>1</v>
      </c>
      <c r="L1207" t="s">
        <v>147</v>
      </c>
      <c r="M1207" s="70">
        <v>0.32684027777777774</v>
      </c>
      <c r="N1207">
        <v>1.8</v>
      </c>
      <c r="O1207" t="s">
        <v>162</v>
      </c>
      <c r="P1207" s="70">
        <v>0.3301736111111111</v>
      </c>
      <c r="Q1207">
        <v>1.1000000000000001</v>
      </c>
      <c r="R1207" t="s">
        <v>162</v>
      </c>
      <c r="S1207">
        <v>0.4</v>
      </c>
      <c r="T1207">
        <v>76.7</v>
      </c>
      <c r="U1207">
        <v>308</v>
      </c>
      <c r="V1207">
        <v>166466</v>
      </c>
      <c r="W1207">
        <v>277</v>
      </c>
      <c r="X1207">
        <v>0.501</v>
      </c>
      <c r="Y1207">
        <v>18.48</v>
      </c>
      <c r="Z1207" s="11">
        <f t="shared" si="3126"/>
        <v>50.4</v>
      </c>
      <c r="AA1207" s="11">
        <f t="shared" si="3127"/>
        <v>0</v>
      </c>
      <c r="AB1207" s="53">
        <f t="shared" si="3128"/>
        <v>0.19355714959920894</v>
      </c>
      <c r="AC1207" s="61" t="s">
        <v>204</v>
      </c>
      <c r="AE1207" s="11">
        <f t="shared" ref="AE1207" si="3241">SUM(F1207:F1212)</f>
        <v>0</v>
      </c>
      <c r="AF1207" s="11">
        <f t="shared" ref="AF1207" si="3242">AVERAGE(AB1207:AB1212)</f>
        <v>0.19355714959920897</v>
      </c>
      <c r="AG1207" s="11">
        <f t="shared" ref="AG1207" si="3243">AVERAGE(G1207:G1212)</f>
        <v>5.7666666666666657</v>
      </c>
      <c r="AH1207" s="11" t="e">
        <f t="shared" ref="AH1207" si="3244">AVERAGE(AC1207:AC1212)</f>
        <v>#DIV/0!</v>
      </c>
      <c r="AI1207" s="11">
        <f t="shared" ref="AI1207" si="3245">AVERAGE(T1207:T1212)</f>
        <v>67.766666666666666</v>
      </c>
      <c r="AJ1207" s="11">
        <f t="shared" ref="AJ1207" si="3246">SUMIF(H1207:H1212,"&gt;0",H1207:H1212)</f>
        <v>0.79299999999999993</v>
      </c>
      <c r="AK1207" s="17">
        <f t="shared" ref="AK1207" si="3247">SUM(AA1207:AA1212)/60</f>
        <v>0</v>
      </c>
      <c r="AL1207" s="17">
        <f t="shared" ref="AL1207" si="3248">SUM(V1207:V1212)</f>
        <v>1570443</v>
      </c>
      <c r="AM1207" s="17">
        <f t="shared" ref="AM1207" si="3249">AVERAGE(W1207:W1212)</f>
        <v>436.16666666666669</v>
      </c>
      <c r="AN1207" s="11">
        <f t="shared" ref="AN1207" si="3250">AVERAGE(I1207:I1212)</f>
        <v>2.1833333333333336</v>
      </c>
      <c r="AO1207" s="11">
        <f t="shared" ref="AO1207" si="3251">MAX(K1207:K1212)</f>
        <v>4.3</v>
      </c>
      <c r="AP1207" s="13" t="str">
        <f t="shared" ref="AP1207" ca="1" si="3252">INDIRECT(ADDRESS(MATCH(AO1207,K1207:K1212,0)+A1207-1,12))</f>
        <v>NNE</v>
      </c>
      <c r="AQ1207" s="13">
        <f t="shared" ref="AQ1207" ca="1" si="3253">INDIRECT(ADDRESS(MATCH(AO1207,K1207:K1212,0)+A1207-1,13))</f>
        <v>0.36805555555555558</v>
      </c>
      <c r="AR1207" s="11">
        <f t="shared" ref="AR1207" si="3254">MAX(N1207:N1212)</f>
        <v>7.9</v>
      </c>
      <c r="AS1207" s="13" t="str">
        <f t="shared" ref="AS1207" ca="1" si="3255">INDIRECT(ADDRESS(MATCH(AR1207,N1207:N1212,0)+A1207-1,15))</f>
        <v>N</v>
      </c>
      <c r="AT1207" s="13">
        <f t="shared" ref="AT1207" ca="1" si="3256">INDIRECT(ADDRESS(MATCH(AR1207,N1207:N1212,0)+A1207-1,16))</f>
        <v>0.36579861111111112</v>
      </c>
    </row>
    <row r="1208" spans="1:46">
      <c r="A1208" s="11">
        <v>1208</v>
      </c>
      <c r="B1208" s="69">
        <v>44601</v>
      </c>
      <c r="C1208" s="70">
        <v>0.34027777777777773</v>
      </c>
      <c r="D1208">
        <v>1.3</v>
      </c>
      <c r="E1208">
        <v>14.5</v>
      </c>
      <c r="F1208">
        <v>0</v>
      </c>
      <c r="G1208">
        <v>4.0999999999999996</v>
      </c>
      <c r="H1208">
        <v>0.104</v>
      </c>
      <c r="I1208">
        <v>1.2</v>
      </c>
      <c r="J1208" t="s">
        <v>149</v>
      </c>
      <c r="K1208">
        <v>1.2</v>
      </c>
      <c r="L1208" t="s">
        <v>149</v>
      </c>
      <c r="M1208" s="70">
        <v>0.34027777777777773</v>
      </c>
      <c r="N1208">
        <v>2.1</v>
      </c>
      <c r="O1208" t="s">
        <v>162</v>
      </c>
      <c r="P1208" s="70">
        <v>0.34017361111111111</v>
      </c>
      <c r="Q1208">
        <v>1.7</v>
      </c>
      <c r="R1208" t="s">
        <v>162</v>
      </c>
      <c r="S1208">
        <v>0.3</v>
      </c>
      <c r="T1208">
        <v>72.599999999999994</v>
      </c>
      <c r="U1208">
        <v>373</v>
      </c>
      <c r="V1208">
        <v>204959</v>
      </c>
      <c r="W1208">
        <v>342</v>
      </c>
      <c r="X1208">
        <v>0.501</v>
      </c>
      <c r="Y1208">
        <v>18.46</v>
      </c>
      <c r="Z1208" s="11">
        <f t="shared" si="3126"/>
        <v>62.4</v>
      </c>
      <c r="AA1208" s="11">
        <f t="shared" si="3127"/>
        <v>0</v>
      </c>
      <c r="AB1208" s="53">
        <f t="shared" si="3128"/>
        <v>0.19355714959920894</v>
      </c>
      <c r="AC1208" s="61" t="s">
        <v>204</v>
      </c>
    </row>
    <row r="1209" spans="1:46">
      <c r="A1209" s="11">
        <v>1209</v>
      </c>
      <c r="B1209" s="69">
        <v>44601</v>
      </c>
      <c r="C1209" s="70">
        <v>0.34722222222222227</v>
      </c>
      <c r="D1209">
        <v>2.1</v>
      </c>
      <c r="E1209">
        <v>14.8</v>
      </c>
      <c r="F1209">
        <v>0</v>
      </c>
      <c r="G1209">
        <v>5.3</v>
      </c>
      <c r="H1209">
        <v>0.123</v>
      </c>
      <c r="I1209">
        <v>1.4</v>
      </c>
      <c r="J1209" t="s">
        <v>149</v>
      </c>
      <c r="K1209">
        <v>1.4</v>
      </c>
      <c r="L1209" t="s">
        <v>149</v>
      </c>
      <c r="M1209" s="70">
        <v>0.34679398148148149</v>
      </c>
      <c r="N1209">
        <v>2.2999999999999998</v>
      </c>
      <c r="O1209" t="s">
        <v>149</v>
      </c>
      <c r="P1209" s="70">
        <v>0.34664351851851855</v>
      </c>
      <c r="Q1209">
        <v>1.3</v>
      </c>
      <c r="R1209" t="s">
        <v>149</v>
      </c>
      <c r="S1209">
        <v>0.3</v>
      </c>
      <c r="T1209">
        <v>69.2</v>
      </c>
      <c r="U1209">
        <v>440</v>
      </c>
      <c r="V1209">
        <v>243233</v>
      </c>
      <c r="W1209">
        <v>405</v>
      </c>
      <c r="X1209">
        <v>0.501</v>
      </c>
      <c r="Y1209">
        <v>18.47</v>
      </c>
      <c r="Z1209" s="11">
        <f t="shared" si="3126"/>
        <v>73.800000000000011</v>
      </c>
      <c r="AA1209" s="11">
        <f t="shared" si="3127"/>
        <v>0</v>
      </c>
      <c r="AB1209" s="53">
        <f t="shared" si="3128"/>
        <v>0.19355714959920894</v>
      </c>
      <c r="AC1209" s="61" t="s">
        <v>204</v>
      </c>
    </row>
    <row r="1210" spans="1:46">
      <c r="A1210" s="11">
        <v>1210</v>
      </c>
      <c r="B1210" s="69">
        <v>44601</v>
      </c>
      <c r="C1210" s="70">
        <v>0.35416666666666669</v>
      </c>
      <c r="D1210">
        <v>3.1</v>
      </c>
      <c r="E1210">
        <v>14.8</v>
      </c>
      <c r="F1210">
        <v>0</v>
      </c>
      <c r="G1210">
        <v>6.4</v>
      </c>
      <c r="H1210">
        <v>0.14199999999999999</v>
      </c>
      <c r="I1210">
        <v>2.1</v>
      </c>
      <c r="J1210" t="s">
        <v>149</v>
      </c>
      <c r="K1210">
        <v>2.1</v>
      </c>
      <c r="L1210" t="s">
        <v>149</v>
      </c>
      <c r="M1210" s="70">
        <v>0.35416666666666669</v>
      </c>
      <c r="N1210">
        <v>4.5999999999999996</v>
      </c>
      <c r="O1210" t="s">
        <v>162</v>
      </c>
      <c r="P1210" s="70">
        <v>0.35211805555555559</v>
      </c>
      <c r="Q1210">
        <v>2.6</v>
      </c>
      <c r="R1210" t="s">
        <v>149</v>
      </c>
      <c r="S1210">
        <v>0.6</v>
      </c>
      <c r="T1210">
        <v>64.8</v>
      </c>
      <c r="U1210">
        <v>502</v>
      </c>
      <c r="V1210">
        <v>281474</v>
      </c>
      <c r="W1210">
        <v>469</v>
      </c>
      <c r="X1210">
        <v>0.501</v>
      </c>
      <c r="Y1210">
        <v>18.45</v>
      </c>
      <c r="Z1210" s="11">
        <f t="shared" si="3126"/>
        <v>85.2</v>
      </c>
      <c r="AA1210" s="11">
        <f t="shared" si="3127"/>
        <v>0</v>
      </c>
      <c r="AB1210" s="53">
        <f t="shared" si="3128"/>
        <v>0.19355714959920894</v>
      </c>
      <c r="AC1210" s="61" t="s">
        <v>204</v>
      </c>
    </row>
    <row r="1211" spans="1:46">
      <c r="A1211" s="11">
        <v>1211</v>
      </c>
      <c r="B1211" s="69">
        <v>44601</v>
      </c>
      <c r="C1211" s="70">
        <v>0.3611111111111111</v>
      </c>
      <c r="D1211">
        <v>4.0999999999999996</v>
      </c>
      <c r="E1211">
        <v>14.8</v>
      </c>
      <c r="F1211">
        <v>0</v>
      </c>
      <c r="G1211">
        <v>7.4</v>
      </c>
      <c r="H1211">
        <v>0.16200000000000001</v>
      </c>
      <c r="I1211">
        <v>3.3</v>
      </c>
      <c r="J1211" t="s">
        <v>149</v>
      </c>
      <c r="K1211">
        <v>3.3</v>
      </c>
      <c r="L1211" t="s">
        <v>149</v>
      </c>
      <c r="M1211" s="70">
        <v>0.36091435185185183</v>
      </c>
      <c r="N1211">
        <v>6.2</v>
      </c>
      <c r="O1211" t="s">
        <v>162</v>
      </c>
      <c r="P1211" s="70">
        <v>0.3584606481481481</v>
      </c>
      <c r="Q1211">
        <v>2.4</v>
      </c>
      <c r="R1211" t="s">
        <v>147</v>
      </c>
      <c r="S1211">
        <v>0.9</v>
      </c>
      <c r="T1211">
        <v>62</v>
      </c>
      <c r="U1211">
        <v>561</v>
      </c>
      <c r="V1211">
        <v>319331</v>
      </c>
      <c r="W1211">
        <v>532</v>
      </c>
      <c r="X1211">
        <v>0.501</v>
      </c>
      <c r="Y1211">
        <v>18.46</v>
      </c>
      <c r="Z1211" s="11">
        <f t="shared" si="3126"/>
        <v>97.2</v>
      </c>
      <c r="AA1211" s="11">
        <f t="shared" si="3127"/>
        <v>0</v>
      </c>
      <c r="AB1211" s="53">
        <f t="shared" si="3128"/>
        <v>0.19355714959920894</v>
      </c>
      <c r="AC1211" s="61" t="s">
        <v>204</v>
      </c>
    </row>
    <row r="1212" spans="1:46">
      <c r="A1212" s="11">
        <v>1212</v>
      </c>
      <c r="B1212" s="69">
        <v>44601</v>
      </c>
      <c r="C1212" s="70">
        <v>0.36805555555555558</v>
      </c>
      <c r="D1212">
        <v>5.0999999999999996</v>
      </c>
      <c r="E1212">
        <v>14.8</v>
      </c>
      <c r="F1212">
        <v>0</v>
      </c>
      <c r="G1212">
        <v>7.9</v>
      </c>
      <c r="H1212">
        <v>0.17799999999999999</v>
      </c>
      <c r="I1212">
        <v>4.3</v>
      </c>
      <c r="J1212" t="s">
        <v>149</v>
      </c>
      <c r="K1212">
        <v>4.3</v>
      </c>
      <c r="L1212" t="s">
        <v>149</v>
      </c>
      <c r="M1212" s="70">
        <v>0.36805555555555558</v>
      </c>
      <c r="N1212">
        <v>7.9</v>
      </c>
      <c r="O1212" t="s">
        <v>162</v>
      </c>
      <c r="P1212" s="70">
        <v>0.36579861111111112</v>
      </c>
      <c r="Q1212">
        <v>6.3</v>
      </c>
      <c r="R1212" t="s">
        <v>149</v>
      </c>
      <c r="S1212">
        <v>1.1000000000000001</v>
      </c>
      <c r="T1212">
        <v>61.3</v>
      </c>
      <c r="U1212">
        <v>616</v>
      </c>
      <c r="V1212">
        <v>354980</v>
      </c>
      <c r="W1212">
        <v>592</v>
      </c>
      <c r="X1212">
        <v>0.501</v>
      </c>
      <c r="Y1212">
        <v>18.45</v>
      </c>
      <c r="Z1212" s="11">
        <f t="shared" si="3126"/>
        <v>106.80000000000001</v>
      </c>
      <c r="AA1212" s="11">
        <f t="shared" si="3127"/>
        <v>0</v>
      </c>
      <c r="AB1212" s="53">
        <f t="shared" si="3128"/>
        <v>0.19355714959920894</v>
      </c>
      <c r="AC1212" s="61" t="s">
        <v>204</v>
      </c>
    </row>
    <row r="1213" spans="1:46">
      <c r="A1213" s="11">
        <v>1213</v>
      </c>
      <c r="B1213" s="69">
        <v>44601</v>
      </c>
      <c r="C1213" s="70">
        <v>0.375</v>
      </c>
      <c r="D1213">
        <v>6.1</v>
      </c>
      <c r="E1213">
        <v>14.7</v>
      </c>
      <c r="F1213">
        <v>0</v>
      </c>
      <c r="G1213">
        <v>8.3000000000000007</v>
      </c>
      <c r="H1213">
        <v>0.19500000000000001</v>
      </c>
      <c r="I1213">
        <v>4.3</v>
      </c>
      <c r="J1213" t="s">
        <v>149</v>
      </c>
      <c r="K1213">
        <v>4.8</v>
      </c>
      <c r="L1213" t="s">
        <v>149</v>
      </c>
      <c r="M1213" s="70">
        <v>0.3706828703703704</v>
      </c>
      <c r="N1213">
        <v>8.1</v>
      </c>
      <c r="O1213" t="s">
        <v>162</v>
      </c>
      <c r="P1213" s="70">
        <v>0.36843749999999997</v>
      </c>
      <c r="Q1213">
        <v>3.3</v>
      </c>
      <c r="R1213" t="s">
        <v>149</v>
      </c>
      <c r="S1213">
        <v>1.2</v>
      </c>
      <c r="T1213">
        <v>59.8</v>
      </c>
      <c r="U1213">
        <v>680</v>
      </c>
      <c r="V1213">
        <v>388678</v>
      </c>
      <c r="W1213">
        <v>648</v>
      </c>
      <c r="X1213">
        <v>0.501</v>
      </c>
      <c r="Y1213">
        <v>18.47</v>
      </c>
      <c r="Z1213" s="11">
        <f t="shared" si="3126"/>
        <v>117</v>
      </c>
      <c r="AA1213" s="11">
        <f t="shared" si="3127"/>
        <v>0</v>
      </c>
      <c r="AB1213" s="53">
        <f t="shared" si="3128"/>
        <v>0.19355714959920894</v>
      </c>
      <c r="AC1213" s="61" t="s">
        <v>204</v>
      </c>
      <c r="AE1213" s="11">
        <f t="shared" ref="AE1213" si="3257">SUM(F1213:F1218)</f>
        <v>0</v>
      </c>
      <c r="AF1213" s="11">
        <f t="shared" ref="AF1213" si="3258">AVERAGE(AB1213:AB1218)</f>
        <v>0.19331763729960447</v>
      </c>
      <c r="AG1213" s="11">
        <f t="shared" ref="AG1213" si="3259">AVERAGE(G1213:G1218)</f>
        <v>9.6166666666666671</v>
      </c>
      <c r="AH1213" s="11" t="e">
        <f t="shared" ref="AH1213" si="3260">AVERAGE(AC1213:AC1218)</f>
        <v>#DIV/0!</v>
      </c>
      <c r="AI1213" s="11">
        <f t="shared" ref="AI1213" si="3261">AVERAGE(T1213:T1218)</f>
        <v>53.833333333333336</v>
      </c>
      <c r="AJ1213" s="11">
        <f t="shared" ref="AJ1213" si="3262">SUMIF(H1213:H1218,"&gt;0",H1213:H1218)</f>
        <v>1.4140000000000001</v>
      </c>
      <c r="AK1213" s="17">
        <f t="shared" ref="AK1213" si="3263">SUM(AA1213:AA1218)/60</f>
        <v>0.83333333333333337</v>
      </c>
      <c r="AL1213" s="17">
        <f t="shared" ref="AL1213" si="3264">SUM(V1213:V1218)</f>
        <v>2824766</v>
      </c>
      <c r="AM1213" s="17">
        <f t="shared" ref="AM1213" si="3265">AVERAGE(W1213:W1218)</f>
        <v>784.66666666666663</v>
      </c>
      <c r="AN1213" s="11">
        <f t="shared" ref="AN1213" si="3266">AVERAGE(I1213:I1218)</f>
        <v>3.7000000000000006</v>
      </c>
      <c r="AO1213" s="11">
        <f t="shared" ref="AO1213" si="3267">MAX(K1213:K1218)</f>
        <v>4.8</v>
      </c>
      <c r="AP1213" s="13" t="str">
        <f t="shared" ref="AP1213" ca="1" si="3268">INDIRECT(ADDRESS(MATCH(AO1213,K1213:K1218,0)+A1213-1,12))</f>
        <v>NNE</v>
      </c>
      <c r="AQ1213" s="13">
        <f t="shared" ref="AQ1213" ca="1" si="3269">INDIRECT(ADDRESS(MATCH(AO1213,K1213:K1218,0)+A1213-1,13))</f>
        <v>0.3706828703703704</v>
      </c>
      <c r="AR1213" s="11">
        <f t="shared" ref="AR1213" si="3270">MAX(N1213:N1218)</f>
        <v>8.5</v>
      </c>
      <c r="AS1213" s="13" t="str">
        <f t="shared" ref="AS1213" ca="1" si="3271">INDIRECT(ADDRESS(MATCH(AR1213,N1213:N1218,0)+A1213-1,15))</f>
        <v>NE</v>
      </c>
      <c r="AT1213" s="13">
        <f t="shared" ref="AT1213" ca="1" si="3272">INDIRECT(ADDRESS(MATCH(AR1213,N1213:N1218,0)+A1213-1,16))</f>
        <v>0.40696759259259258</v>
      </c>
    </row>
    <row r="1214" spans="1:46">
      <c r="A1214" s="11">
        <v>1214</v>
      </c>
      <c r="B1214" s="69">
        <v>44601</v>
      </c>
      <c r="C1214" s="70">
        <v>0.38194444444444442</v>
      </c>
      <c r="D1214">
        <v>7.1</v>
      </c>
      <c r="E1214">
        <v>14.7</v>
      </c>
      <c r="F1214">
        <v>0</v>
      </c>
      <c r="G1214">
        <v>8.9</v>
      </c>
      <c r="H1214">
        <v>0.214</v>
      </c>
      <c r="I1214">
        <v>4.3</v>
      </c>
      <c r="J1214" t="s">
        <v>149</v>
      </c>
      <c r="K1214">
        <v>4.5</v>
      </c>
      <c r="L1214" t="s">
        <v>149</v>
      </c>
      <c r="M1214" s="70">
        <v>0.37998842592592591</v>
      </c>
      <c r="N1214">
        <v>8.1</v>
      </c>
      <c r="O1214" t="s">
        <v>149</v>
      </c>
      <c r="P1214" s="70">
        <v>0.37976851851851851</v>
      </c>
      <c r="Q1214">
        <v>2.5</v>
      </c>
      <c r="R1214" t="s">
        <v>149</v>
      </c>
      <c r="S1214">
        <v>1.3</v>
      </c>
      <c r="T1214">
        <v>57.6</v>
      </c>
      <c r="U1214">
        <v>739</v>
      </c>
      <c r="V1214">
        <v>426616</v>
      </c>
      <c r="W1214">
        <v>711</v>
      </c>
      <c r="X1214">
        <v>0.501</v>
      </c>
      <c r="Y1214">
        <v>18.48</v>
      </c>
      <c r="Z1214" s="11">
        <f t="shared" si="3126"/>
        <v>128.39999999999998</v>
      </c>
      <c r="AA1214" s="11">
        <f t="shared" si="3127"/>
        <v>10</v>
      </c>
      <c r="AB1214" s="53">
        <f t="shared" si="3128"/>
        <v>0.19355714959920894</v>
      </c>
      <c r="AC1214" s="61" t="s">
        <v>204</v>
      </c>
    </row>
    <row r="1215" spans="1:46">
      <c r="A1215" s="11">
        <v>1215</v>
      </c>
      <c r="B1215" s="69">
        <v>44601</v>
      </c>
      <c r="C1215" s="70">
        <v>0.3888888888888889</v>
      </c>
      <c r="D1215">
        <v>7.9</v>
      </c>
      <c r="E1215">
        <v>14.7</v>
      </c>
      <c r="F1215">
        <v>0</v>
      </c>
      <c r="G1215">
        <v>9.8000000000000007</v>
      </c>
      <c r="H1215">
        <v>0.23100000000000001</v>
      </c>
      <c r="I1215">
        <v>2.9</v>
      </c>
      <c r="J1215" t="s">
        <v>149</v>
      </c>
      <c r="K1215">
        <v>4.3</v>
      </c>
      <c r="L1215" t="s">
        <v>149</v>
      </c>
      <c r="M1215" s="70">
        <v>0.38195601851851851</v>
      </c>
      <c r="N1215">
        <v>6.4</v>
      </c>
      <c r="O1215" t="s">
        <v>147</v>
      </c>
      <c r="P1215" s="70">
        <v>0.38636574074074076</v>
      </c>
      <c r="Q1215">
        <v>3.9</v>
      </c>
      <c r="R1215" t="s">
        <v>147</v>
      </c>
      <c r="S1215">
        <v>0.9</v>
      </c>
      <c r="T1215">
        <v>54</v>
      </c>
      <c r="U1215">
        <v>794</v>
      </c>
      <c r="V1215">
        <v>460587</v>
      </c>
      <c r="W1215">
        <v>768</v>
      </c>
      <c r="X1215">
        <v>0.501</v>
      </c>
      <c r="Y1215">
        <v>18.440000000000001</v>
      </c>
      <c r="Z1215" s="11">
        <f t="shared" si="3126"/>
        <v>138.6</v>
      </c>
      <c r="AA1215" s="11">
        <f t="shared" si="3127"/>
        <v>10</v>
      </c>
      <c r="AB1215" s="53">
        <f t="shared" si="3128"/>
        <v>0.19355714959920894</v>
      </c>
      <c r="AC1215" s="61" t="s">
        <v>204</v>
      </c>
    </row>
    <row r="1216" spans="1:46">
      <c r="A1216" s="11">
        <v>1216</v>
      </c>
      <c r="B1216" s="69">
        <v>44601</v>
      </c>
      <c r="C1216" s="70">
        <v>0.39583333333333331</v>
      </c>
      <c r="D1216">
        <v>8.8000000000000007</v>
      </c>
      <c r="E1216">
        <v>14.7</v>
      </c>
      <c r="F1216">
        <v>0</v>
      </c>
      <c r="G1216">
        <v>10.1</v>
      </c>
      <c r="H1216">
        <v>0.23499999999999999</v>
      </c>
      <c r="I1216">
        <v>3.6</v>
      </c>
      <c r="J1216" t="s">
        <v>147</v>
      </c>
      <c r="K1216">
        <v>3.7</v>
      </c>
      <c r="L1216" t="s">
        <v>147</v>
      </c>
      <c r="M1216" s="70">
        <v>0.39473379629629629</v>
      </c>
      <c r="N1216">
        <v>6.7</v>
      </c>
      <c r="O1216" t="s">
        <v>149</v>
      </c>
      <c r="P1216" s="70">
        <v>0.3955555555555556</v>
      </c>
      <c r="Q1216">
        <v>3.9</v>
      </c>
      <c r="R1216" t="s">
        <v>147</v>
      </c>
      <c r="S1216">
        <v>1</v>
      </c>
      <c r="T1216">
        <v>51.6</v>
      </c>
      <c r="U1216">
        <v>851</v>
      </c>
      <c r="V1216">
        <v>494313</v>
      </c>
      <c r="W1216">
        <v>824</v>
      </c>
      <c r="X1216">
        <v>0.5</v>
      </c>
      <c r="Y1216">
        <v>18.440000000000001</v>
      </c>
      <c r="Z1216" s="11">
        <f t="shared" si="3126"/>
        <v>141</v>
      </c>
      <c r="AA1216" s="11">
        <f t="shared" si="3127"/>
        <v>10</v>
      </c>
      <c r="AB1216" s="53">
        <f t="shared" si="3128"/>
        <v>0.19307812499999996</v>
      </c>
      <c r="AC1216" s="61" t="s">
        <v>204</v>
      </c>
    </row>
    <row r="1217" spans="1:46">
      <c r="A1217" s="11">
        <v>1217</v>
      </c>
      <c r="B1217" s="69">
        <v>44601</v>
      </c>
      <c r="C1217" s="70">
        <v>0.40277777777777773</v>
      </c>
      <c r="D1217">
        <v>9.6</v>
      </c>
      <c r="E1217">
        <v>14.7</v>
      </c>
      <c r="F1217">
        <v>0</v>
      </c>
      <c r="G1217">
        <v>10.1</v>
      </c>
      <c r="H1217">
        <v>0.26200000000000001</v>
      </c>
      <c r="I1217">
        <v>4</v>
      </c>
      <c r="J1217" t="s">
        <v>147</v>
      </c>
      <c r="K1217">
        <v>4</v>
      </c>
      <c r="L1217" t="s">
        <v>147</v>
      </c>
      <c r="M1217" s="70">
        <v>0.40214120370370371</v>
      </c>
      <c r="N1217">
        <v>7.2</v>
      </c>
      <c r="O1217" t="s">
        <v>148</v>
      </c>
      <c r="P1217" s="70">
        <v>0.40094907407407404</v>
      </c>
      <c r="Q1217">
        <v>3.9</v>
      </c>
      <c r="R1217" t="s">
        <v>148</v>
      </c>
      <c r="S1217">
        <v>1.1000000000000001</v>
      </c>
      <c r="T1217">
        <v>50.5</v>
      </c>
      <c r="U1217">
        <v>785</v>
      </c>
      <c r="V1217">
        <v>504870</v>
      </c>
      <c r="W1217">
        <v>841</v>
      </c>
      <c r="X1217">
        <v>0.5</v>
      </c>
      <c r="Y1217">
        <v>18.43</v>
      </c>
      <c r="Z1217" s="11">
        <f t="shared" si="3126"/>
        <v>157.20000000000002</v>
      </c>
      <c r="AA1217" s="11">
        <f t="shared" si="3127"/>
        <v>10</v>
      </c>
      <c r="AB1217" s="53">
        <f t="shared" si="3128"/>
        <v>0.19307812499999996</v>
      </c>
      <c r="AC1217" s="61" t="s">
        <v>204</v>
      </c>
    </row>
    <row r="1218" spans="1:46">
      <c r="A1218" s="11">
        <v>1218</v>
      </c>
      <c r="B1218" s="69">
        <v>44601</v>
      </c>
      <c r="C1218" s="70">
        <v>0.40972222222222227</v>
      </c>
      <c r="D1218">
        <v>10.199999999999999</v>
      </c>
      <c r="E1218">
        <v>14.6</v>
      </c>
      <c r="F1218">
        <v>0</v>
      </c>
      <c r="G1218">
        <v>10.5</v>
      </c>
      <c r="H1218">
        <v>0.27700000000000002</v>
      </c>
      <c r="I1218">
        <v>3.1</v>
      </c>
      <c r="J1218" t="s">
        <v>147</v>
      </c>
      <c r="K1218">
        <v>4</v>
      </c>
      <c r="L1218" t="s">
        <v>147</v>
      </c>
      <c r="M1218" s="70">
        <v>0.40416666666666662</v>
      </c>
      <c r="N1218">
        <v>8.5</v>
      </c>
      <c r="O1218" t="s">
        <v>147</v>
      </c>
      <c r="P1218" s="70">
        <v>0.40696759259259258</v>
      </c>
      <c r="Q1218">
        <v>1.9</v>
      </c>
      <c r="R1218" t="s">
        <v>147</v>
      </c>
      <c r="S1218">
        <v>1.5</v>
      </c>
      <c r="T1218">
        <v>49.5</v>
      </c>
      <c r="U1218">
        <v>944</v>
      </c>
      <c r="V1218">
        <v>549702</v>
      </c>
      <c r="W1218">
        <v>916</v>
      </c>
      <c r="X1218">
        <v>0.5</v>
      </c>
      <c r="Y1218">
        <v>18.46</v>
      </c>
      <c r="Z1218" s="11">
        <f t="shared" si="3126"/>
        <v>166.20000000000002</v>
      </c>
      <c r="AA1218" s="11">
        <f t="shared" si="3127"/>
        <v>10</v>
      </c>
      <c r="AB1218" s="53">
        <f t="shared" si="3128"/>
        <v>0.19307812499999996</v>
      </c>
      <c r="AC1218" s="61" t="s">
        <v>204</v>
      </c>
    </row>
    <row r="1219" spans="1:46">
      <c r="A1219" s="11">
        <v>1219</v>
      </c>
      <c r="B1219" s="69">
        <v>44601</v>
      </c>
      <c r="C1219" s="70">
        <v>0.41666666666666669</v>
      </c>
      <c r="D1219">
        <v>11</v>
      </c>
      <c r="E1219">
        <v>14.6</v>
      </c>
      <c r="F1219">
        <v>0</v>
      </c>
      <c r="G1219">
        <v>11</v>
      </c>
      <c r="H1219">
        <v>0.28000000000000003</v>
      </c>
      <c r="I1219">
        <v>2.8</v>
      </c>
      <c r="J1219" t="s">
        <v>147</v>
      </c>
      <c r="K1219">
        <v>3.1</v>
      </c>
      <c r="L1219" t="s">
        <v>147</v>
      </c>
      <c r="M1219" s="70">
        <v>0.4097337962962963</v>
      </c>
      <c r="N1219">
        <v>6.9</v>
      </c>
      <c r="O1219" t="s">
        <v>147</v>
      </c>
      <c r="P1219" s="70">
        <v>0.41339120370370369</v>
      </c>
      <c r="Q1219">
        <v>4.8</v>
      </c>
      <c r="R1219" t="s">
        <v>149</v>
      </c>
      <c r="S1219">
        <v>1.3</v>
      </c>
      <c r="T1219">
        <v>46.9</v>
      </c>
      <c r="U1219">
        <v>945</v>
      </c>
      <c r="V1219">
        <v>570370</v>
      </c>
      <c r="W1219">
        <v>951</v>
      </c>
      <c r="X1219">
        <v>0.5</v>
      </c>
      <c r="Y1219">
        <v>18.48</v>
      </c>
      <c r="Z1219" s="11">
        <f t="shared" si="3126"/>
        <v>168.00000000000003</v>
      </c>
      <c r="AA1219" s="11">
        <f t="shared" si="3127"/>
        <v>10</v>
      </c>
      <c r="AB1219" s="53">
        <f t="shared" si="3128"/>
        <v>0.19307812499999996</v>
      </c>
      <c r="AC1219" s="61" t="s">
        <v>204</v>
      </c>
      <c r="AE1219" s="11">
        <f t="shared" ref="AE1219" si="3273">SUM(F1219:F1224)</f>
        <v>0</v>
      </c>
      <c r="AF1219" s="11">
        <f t="shared" ref="AF1219" si="3274">AVERAGE(AB1219:AB1224)</f>
        <v>0.19315796243320146</v>
      </c>
      <c r="AG1219" s="11">
        <f t="shared" ref="AG1219" si="3275">AVERAGE(G1219:G1224)</f>
        <v>11.716666666666669</v>
      </c>
      <c r="AH1219" s="11" t="e">
        <f t="shared" ref="AH1219" si="3276">AVERAGE(AC1219:AC1224)</f>
        <v>#DIV/0!</v>
      </c>
      <c r="AI1219" s="11">
        <f t="shared" ref="AI1219" si="3277">AVERAGE(T1219:T1224)</f>
        <v>44.35</v>
      </c>
      <c r="AJ1219" s="11">
        <f t="shared" ref="AJ1219" si="3278">SUMIF(H1219:H1224,"&gt;0",H1219:H1224)</f>
        <v>1.8539999999999999</v>
      </c>
      <c r="AK1219" s="17">
        <f t="shared" ref="AK1219" si="3279">SUM(AA1219:AA1224)/60</f>
        <v>1</v>
      </c>
      <c r="AL1219" s="17">
        <f t="shared" ref="AL1219" si="3280">SUM(V1219:V1224)</f>
        <v>3732454</v>
      </c>
      <c r="AM1219" s="17">
        <f t="shared" ref="AM1219" si="3281">AVERAGE(W1219:W1224)</f>
        <v>1036.8333333333333</v>
      </c>
      <c r="AN1219" s="11">
        <f t="shared" ref="AN1219" si="3282">AVERAGE(I1219:I1224)</f>
        <v>2.8000000000000003</v>
      </c>
      <c r="AO1219" s="11">
        <f t="shared" ref="AO1219" si="3283">MAX(K1219:K1224)</f>
        <v>3.4</v>
      </c>
      <c r="AP1219" s="13" t="str">
        <f t="shared" ref="AP1219" ca="1" si="3284">INDIRECT(ADDRESS(MATCH(AO1219,K1219:K1224,0)+A1219-1,12))</f>
        <v>NE</v>
      </c>
      <c r="AQ1219" s="13">
        <f t="shared" ref="AQ1219" ca="1" si="3285">INDIRECT(ADDRESS(MATCH(AO1219,K1219:K1224,0)+A1219-1,13))</f>
        <v>0.44378472222222221</v>
      </c>
      <c r="AR1219" s="11">
        <f t="shared" ref="AR1219" si="3286">MAX(N1219:N1224)</f>
        <v>7.8</v>
      </c>
      <c r="AS1219" s="13" t="str">
        <f t="shared" ref="AS1219" ca="1" si="3287">INDIRECT(ADDRESS(MATCH(AR1219,N1219:N1224,0)+A1219-1,15))</f>
        <v>NNE</v>
      </c>
      <c r="AT1219" s="13">
        <f t="shared" ref="AT1219" ca="1" si="3288">INDIRECT(ADDRESS(MATCH(AR1219,N1219:N1224,0)+A1219-1,16))</f>
        <v>0.4407638888888889</v>
      </c>
    </row>
    <row r="1220" spans="1:46">
      <c r="A1220" s="11">
        <v>1220</v>
      </c>
      <c r="B1220" s="69">
        <v>44601</v>
      </c>
      <c r="C1220" s="70">
        <v>0.4236111111111111</v>
      </c>
      <c r="D1220">
        <v>11.6</v>
      </c>
      <c r="E1220">
        <v>14.6</v>
      </c>
      <c r="F1220">
        <v>0</v>
      </c>
      <c r="G1220">
        <v>11.3</v>
      </c>
      <c r="H1220">
        <v>0.29299999999999998</v>
      </c>
      <c r="I1220">
        <v>2.6</v>
      </c>
      <c r="J1220" t="s">
        <v>147</v>
      </c>
      <c r="K1220">
        <v>3</v>
      </c>
      <c r="L1220" t="s">
        <v>147</v>
      </c>
      <c r="M1220" s="70">
        <v>0.41730324074074071</v>
      </c>
      <c r="N1220">
        <v>6.6</v>
      </c>
      <c r="O1220" t="s">
        <v>149</v>
      </c>
      <c r="P1220" s="70">
        <v>0.42083333333333334</v>
      </c>
      <c r="Q1220">
        <v>2.9</v>
      </c>
      <c r="R1220" t="s">
        <v>148</v>
      </c>
      <c r="S1220">
        <v>1.2</v>
      </c>
      <c r="T1220">
        <v>46.3</v>
      </c>
      <c r="U1220">
        <v>1015</v>
      </c>
      <c r="V1220">
        <v>580781</v>
      </c>
      <c r="W1220">
        <v>968</v>
      </c>
      <c r="X1220">
        <v>0.5</v>
      </c>
      <c r="Y1220">
        <v>18.48</v>
      </c>
      <c r="Z1220" s="11">
        <f t="shared" si="3126"/>
        <v>175.79999999999998</v>
      </c>
      <c r="AA1220" s="11">
        <f t="shared" si="3127"/>
        <v>10</v>
      </c>
      <c r="AB1220" s="53">
        <f t="shared" si="3128"/>
        <v>0.19307812499999996</v>
      </c>
      <c r="AC1220" s="61" t="s">
        <v>204</v>
      </c>
    </row>
    <row r="1221" spans="1:46">
      <c r="A1221" s="11">
        <v>1221</v>
      </c>
      <c r="B1221" s="69">
        <v>44601</v>
      </c>
      <c r="C1221" s="70">
        <v>0.43055555555555558</v>
      </c>
      <c r="D1221">
        <v>12.3</v>
      </c>
      <c r="E1221">
        <v>14.6</v>
      </c>
      <c r="F1221">
        <v>0</v>
      </c>
      <c r="G1221">
        <v>11.4</v>
      </c>
      <c r="H1221">
        <v>0.30099999999999999</v>
      </c>
      <c r="I1221">
        <v>2.7</v>
      </c>
      <c r="J1221" t="s">
        <v>147</v>
      </c>
      <c r="K1221">
        <v>2.8</v>
      </c>
      <c r="L1221" t="s">
        <v>147</v>
      </c>
      <c r="M1221" s="70">
        <v>0.42494212962962963</v>
      </c>
      <c r="N1221">
        <v>7.3</v>
      </c>
      <c r="O1221" t="s">
        <v>148</v>
      </c>
      <c r="P1221" s="70">
        <v>0.42871527777777779</v>
      </c>
      <c r="Q1221">
        <v>1.2</v>
      </c>
      <c r="R1221" t="s">
        <v>149</v>
      </c>
      <c r="S1221">
        <v>1.3</v>
      </c>
      <c r="T1221">
        <v>44.8</v>
      </c>
      <c r="U1221">
        <v>994</v>
      </c>
      <c r="V1221">
        <v>606421</v>
      </c>
      <c r="W1221">
        <v>1011</v>
      </c>
      <c r="X1221">
        <v>0.5</v>
      </c>
      <c r="Y1221">
        <v>18.46</v>
      </c>
      <c r="Z1221" s="11">
        <f t="shared" si="3126"/>
        <v>180.6</v>
      </c>
      <c r="AA1221" s="11">
        <f t="shared" si="3127"/>
        <v>10</v>
      </c>
      <c r="AB1221" s="53">
        <f t="shared" si="3128"/>
        <v>0.19307812499999996</v>
      </c>
      <c r="AC1221" s="61" t="s">
        <v>204</v>
      </c>
    </row>
    <row r="1222" spans="1:46">
      <c r="A1222" s="11">
        <v>1222</v>
      </c>
      <c r="B1222" s="69">
        <v>44601</v>
      </c>
      <c r="C1222" s="70">
        <v>0.4375</v>
      </c>
      <c r="D1222">
        <v>12.8</v>
      </c>
      <c r="E1222">
        <v>14.5</v>
      </c>
      <c r="F1222">
        <v>0</v>
      </c>
      <c r="G1222">
        <v>12.2</v>
      </c>
      <c r="H1222">
        <v>0.30499999999999999</v>
      </c>
      <c r="I1222">
        <v>2</v>
      </c>
      <c r="J1222" t="s">
        <v>148</v>
      </c>
      <c r="K1222">
        <v>2.7</v>
      </c>
      <c r="L1222" t="s">
        <v>147</v>
      </c>
      <c r="M1222" s="70">
        <v>0.43056712962962962</v>
      </c>
      <c r="N1222">
        <v>4.5999999999999996</v>
      </c>
      <c r="O1222" t="s">
        <v>148</v>
      </c>
      <c r="P1222" s="70">
        <v>0.43313657407407408</v>
      </c>
      <c r="Q1222">
        <v>2.1</v>
      </c>
      <c r="R1222" t="s">
        <v>149</v>
      </c>
      <c r="S1222">
        <v>0.9</v>
      </c>
      <c r="T1222">
        <v>43.9</v>
      </c>
      <c r="U1222">
        <v>1062</v>
      </c>
      <c r="V1222">
        <v>614366</v>
      </c>
      <c r="W1222">
        <v>1024</v>
      </c>
      <c r="X1222">
        <v>0.5</v>
      </c>
      <c r="Y1222">
        <v>18.440000000000001</v>
      </c>
      <c r="Z1222" s="11">
        <f t="shared" si="3126"/>
        <v>183</v>
      </c>
      <c r="AA1222" s="11">
        <f t="shared" si="3127"/>
        <v>10</v>
      </c>
      <c r="AB1222" s="53">
        <f t="shared" si="3128"/>
        <v>0.19307812499999996</v>
      </c>
      <c r="AC1222" s="61" t="s">
        <v>204</v>
      </c>
    </row>
    <row r="1223" spans="1:46">
      <c r="A1223" s="11">
        <v>1223</v>
      </c>
      <c r="B1223" s="69">
        <v>44601</v>
      </c>
      <c r="C1223" s="70">
        <v>0.44444444444444442</v>
      </c>
      <c r="D1223">
        <v>13.3</v>
      </c>
      <c r="E1223">
        <v>14.5</v>
      </c>
      <c r="F1223">
        <v>0</v>
      </c>
      <c r="G1223">
        <v>12.1</v>
      </c>
      <c r="H1223">
        <v>0.32800000000000001</v>
      </c>
      <c r="I1223">
        <v>3.3</v>
      </c>
      <c r="J1223" t="s">
        <v>147</v>
      </c>
      <c r="K1223">
        <v>3.4</v>
      </c>
      <c r="L1223" t="s">
        <v>147</v>
      </c>
      <c r="M1223" s="70">
        <v>0.44378472222222221</v>
      </c>
      <c r="N1223">
        <v>7.8</v>
      </c>
      <c r="O1223" t="s">
        <v>149</v>
      </c>
      <c r="P1223" s="70">
        <v>0.4407638888888889</v>
      </c>
      <c r="Q1223">
        <v>2.1</v>
      </c>
      <c r="R1223" t="s">
        <v>162</v>
      </c>
      <c r="S1223">
        <v>1.3</v>
      </c>
      <c r="T1223">
        <v>42.9</v>
      </c>
      <c r="U1223">
        <v>1148</v>
      </c>
      <c r="V1223">
        <v>662464</v>
      </c>
      <c r="W1223">
        <v>1104</v>
      </c>
      <c r="X1223">
        <v>0.501</v>
      </c>
      <c r="Y1223">
        <v>18.440000000000001</v>
      </c>
      <c r="Z1223" s="11">
        <f t="shared" si="3126"/>
        <v>196.8</v>
      </c>
      <c r="AA1223" s="11">
        <f t="shared" si="3127"/>
        <v>10</v>
      </c>
      <c r="AB1223" s="53">
        <f t="shared" si="3128"/>
        <v>0.19355714959920894</v>
      </c>
      <c r="AC1223" s="61" t="s">
        <v>204</v>
      </c>
    </row>
    <row r="1224" spans="1:46">
      <c r="A1224" s="11">
        <v>1224</v>
      </c>
      <c r="B1224" s="69">
        <v>44601</v>
      </c>
      <c r="C1224" s="70">
        <v>0.4513888888888889</v>
      </c>
      <c r="D1224">
        <v>13.8</v>
      </c>
      <c r="E1224">
        <v>14.5</v>
      </c>
      <c r="F1224">
        <v>0</v>
      </c>
      <c r="G1224">
        <v>12.3</v>
      </c>
      <c r="H1224">
        <v>0.34699999999999998</v>
      </c>
      <c r="I1224">
        <v>3.4</v>
      </c>
      <c r="J1224" t="s">
        <v>147</v>
      </c>
      <c r="K1224">
        <v>3.4</v>
      </c>
      <c r="L1224" t="s">
        <v>147</v>
      </c>
      <c r="M1224" s="70">
        <v>0.4513888888888889</v>
      </c>
      <c r="N1224">
        <v>6.8</v>
      </c>
      <c r="O1224" t="s">
        <v>147</v>
      </c>
      <c r="P1224" s="70">
        <v>0.4508449074074074</v>
      </c>
      <c r="Q1224">
        <v>4.5999999999999996</v>
      </c>
      <c r="R1224" t="s">
        <v>147</v>
      </c>
      <c r="S1224">
        <v>1.3</v>
      </c>
      <c r="T1224">
        <v>41.3</v>
      </c>
      <c r="U1224">
        <v>1179</v>
      </c>
      <c r="V1224">
        <v>698052</v>
      </c>
      <c r="W1224">
        <v>1163</v>
      </c>
      <c r="X1224">
        <v>0.5</v>
      </c>
      <c r="Y1224">
        <v>18.440000000000001</v>
      </c>
      <c r="Z1224" s="11">
        <f t="shared" ref="Z1224:Z1287" si="3289">H1224*3.6/(60)*10*10^3</f>
        <v>208.2</v>
      </c>
      <c r="AA1224" s="11">
        <f t="shared" ref="AA1224:AA1287" si="3290">IF(Z1224&gt;120,10,0)</f>
        <v>10</v>
      </c>
      <c r="AB1224" s="53">
        <f t="shared" ref="AB1224:AB1287" si="3291">-0.071+0.735*X1224+0.75*X1224^2-8.759*X1224^3+21.838*X1224^4-21.998*X1224^5+8.097*X1224^6</f>
        <v>0.19307812499999996</v>
      </c>
      <c r="AC1224" s="61" t="s">
        <v>204</v>
      </c>
    </row>
    <row r="1225" spans="1:46">
      <c r="A1225" s="11">
        <v>1225</v>
      </c>
      <c r="B1225" s="69">
        <v>44601</v>
      </c>
      <c r="C1225" s="70">
        <v>0.45833333333333331</v>
      </c>
      <c r="D1225">
        <v>14.2</v>
      </c>
      <c r="E1225">
        <v>14.5</v>
      </c>
      <c r="F1225">
        <v>0</v>
      </c>
      <c r="G1225">
        <v>12.3</v>
      </c>
      <c r="H1225">
        <v>0.35499999999999998</v>
      </c>
      <c r="I1225">
        <v>3.2</v>
      </c>
      <c r="J1225" t="s">
        <v>147</v>
      </c>
      <c r="K1225">
        <v>3.8</v>
      </c>
      <c r="L1225" t="s">
        <v>147</v>
      </c>
      <c r="M1225" s="70">
        <v>0.45413194444444444</v>
      </c>
      <c r="N1225">
        <v>6.6</v>
      </c>
      <c r="O1225" t="s">
        <v>149</v>
      </c>
      <c r="P1225" s="70">
        <v>0.45768518518518514</v>
      </c>
      <c r="Q1225">
        <v>2.5</v>
      </c>
      <c r="R1225" t="s">
        <v>149</v>
      </c>
      <c r="S1225">
        <v>1.1000000000000001</v>
      </c>
      <c r="T1225">
        <v>41.8</v>
      </c>
      <c r="U1225">
        <v>1221</v>
      </c>
      <c r="V1225">
        <v>712499</v>
      </c>
      <c r="W1225">
        <v>1187</v>
      </c>
      <c r="X1225">
        <v>0.501</v>
      </c>
      <c r="Y1225">
        <v>18.43</v>
      </c>
      <c r="Z1225" s="11">
        <f t="shared" si="3289"/>
        <v>213</v>
      </c>
      <c r="AA1225" s="11">
        <f t="shared" si="3290"/>
        <v>10</v>
      </c>
      <c r="AB1225" s="53">
        <f t="shared" si="3291"/>
        <v>0.19355714959920894</v>
      </c>
      <c r="AC1225" s="61" t="s">
        <v>204</v>
      </c>
      <c r="AE1225" s="11">
        <f t="shared" ref="AE1225" si="3292">SUM(F1225:F1230)</f>
        <v>0</v>
      </c>
      <c r="AF1225" s="11">
        <f t="shared" ref="AF1225" si="3293">AVERAGE(AB1225:AB1230)</f>
        <v>0.19323779986640297</v>
      </c>
      <c r="AG1225" s="11">
        <f t="shared" ref="AG1225" si="3294">AVERAGE(G1225:G1230)</f>
        <v>12.33333333333333</v>
      </c>
      <c r="AH1225" s="11" t="e">
        <f t="shared" ref="AH1225" si="3295">AVERAGE(AC1225:AC1230)</f>
        <v>#DIV/0!</v>
      </c>
      <c r="AI1225" s="11">
        <f t="shared" ref="AI1225" si="3296">AVERAGE(T1225:T1230)</f>
        <v>43.616666666666674</v>
      </c>
      <c r="AJ1225" s="11">
        <f t="shared" ref="AJ1225" si="3297">SUMIF(H1225:H1230,"&gt;0",H1225:H1230)</f>
        <v>2.194</v>
      </c>
      <c r="AK1225" s="17">
        <f t="shared" ref="AK1225" si="3298">SUM(AA1225:AA1230)/60</f>
        <v>1</v>
      </c>
      <c r="AL1225" s="17">
        <f t="shared" ref="AL1225" si="3299">SUM(V1225:V1230)</f>
        <v>4417701</v>
      </c>
      <c r="AM1225" s="17">
        <f t="shared" ref="AM1225" si="3300">AVERAGE(W1225:W1230)</f>
        <v>1227.1666666666667</v>
      </c>
      <c r="AN1225" s="11">
        <f t="shared" ref="AN1225" si="3301">AVERAGE(I1225:I1230)</f>
        <v>3.6333333333333333</v>
      </c>
      <c r="AO1225" s="11">
        <f t="shared" ref="AO1225" si="3302">MAX(K1225:K1230)</f>
        <v>4.4000000000000004</v>
      </c>
      <c r="AP1225" s="13" t="str">
        <f t="shared" ref="AP1225" ca="1" si="3303">INDIRECT(ADDRESS(MATCH(AO1225,K1225:K1230,0)+A1225-1,12))</f>
        <v>NE</v>
      </c>
      <c r="AQ1225" s="13">
        <f t="shared" ref="AQ1225" ca="1" si="3304">INDIRECT(ADDRESS(MATCH(AO1225,K1225:K1230,0)+A1225-1,13))</f>
        <v>0.48596064814814816</v>
      </c>
      <c r="AR1225" s="11">
        <f t="shared" ref="AR1225" si="3305">MAX(N1225:N1230)</f>
        <v>8.8000000000000007</v>
      </c>
      <c r="AS1225" s="13" t="str">
        <f t="shared" ref="AS1225" ca="1" si="3306">INDIRECT(ADDRESS(MATCH(AR1225,N1225:N1230,0)+A1225-1,15))</f>
        <v>NE</v>
      </c>
      <c r="AT1225" s="13">
        <f t="shared" ref="AT1225" ca="1" si="3307">INDIRECT(ADDRESS(MATCH(AR1225,N1225:N1230,0)+A1225-1,16))</f>
        <v>0.46946759259259263</v>
      </c>
    </row>
    <row r="1226" spans="1:46">
      <c r="A1226" s="11">
        <v>1226</v>
      </c>
      <c r="B1226" s="69">
        <v>44601</v>
      </c>
      <c r="C1226" s="70">
        <v>0.46527777777777773</v>
      </c>
      <c r="D1226">
        <v>14.6</v>
      </c>
      <c r="E1226">
        <v>14.1</v>
      </c>
      <c r="F1226">
        <v>0</v>
      </c>
      <c r="G1226">
        <v>12.6</v>
      </c>
      <c r="H1226">
        <v>0.36899999999999999</v>
      </c>
      <c r="I1226">
        <v>3.2</v>
      </c>
      <c r="J1226" t="s">
        <v>147</v>
      </c>
      <c r="K1226">
        <v>3.3</v>
      </c>
      <c r="L1226" t="s">
        <v>147</v>
      </c>
      <c r="M1226" s="70">
        <v>0.46171296296296299</v>
      </c>
      <c r="N1226">
        <v>6.9</v>
      </c>
      <c r="O1226" t="s">
        <v>149</v>
      </c>
      <c r="P1226" s="70">
        <v>0.45956018518518515</v>
      </c>
      <c r="Q1226">
        <v>3.2</v>
      </c>
      <c r="R1226" t="s">
        <v>149</v>
      </c>
      <c r="S1226">
        <v>1.2</v>
      </c>
      <c r="T1226">
        <v>41.6</v>
      </c>
      <c r="U1226">
        <v>1250</v>
      </c>
      <c r="V1226">
        <v>741515</v>
      </c>
      <c r="W1226">
        <v>1236</v>
      </c>
      <c r="X1226">
        <v>0.501</v>
      </c>
      <c r="Y1226">
        <v>18.420000000000002</v>
      </c>
      <c r="Z1226" s="11">
        <f t="shared" si="3289"/>
        <v>221.39999999999998</v>
      </c>
      <c r="AA1226" s="11">
        <f t="shared" si="3290"/>
        <v>10</v>
      </c>
      <c r="AB1226" s="53">
        <f t="shared" si="3291"/>
        <v>0.19355714959920894</v>
      </c>
      <c r="AC1226" s="61" t="s">
        <v>204</v>
      </c>
    </row>
    <row r="1227" spans="1:46">
      <c r="A1227" s="11">
        <v>1227</v>
      </c>
      <c r="B1227" s="69">
        <v>44601</v>
      </c>
      <c r="C1227" s="70">
        <v>0.47222222222222227</v>
      </c>
      <c r="D1227">
        <v>14.8</v>
      </c>
      <c r="E1227">
        <v>14</v>
      </c>
      <c r="F1227">
        <v>0</v>
      </c>
      <c r="G1227">
        <v>12.7</v>
      </c>
      <c r="H1227">
        <v>0.375</v>
      </c>
      <c r="I1227">
        <v>3.2</v>
      </c>
      <c r="J1227" t="s">
        <v>147</v>
      </c>
      <c r="K1227">
        <v>3.3</v>
      </c>
      <c r="L1227" t="s">
        <v>147</v>
      </c>
      <c r="M1227" s="70">
        <v>0.47142361111111114</v>
      </c>
      <c r="N1227">
        <v>8.8000000000000007</v>
      </c>
      <c r="O1227" t="s">
        <v>147</v>
      </c>
      <c r="P1227" s="70">
        <v>0.46946759259259263</v>
      </c>
      <c r="Q1227">
        <v>2.2000000000000002</v>
      </c>
      <c r="R1227" t="s">
        <v>147</v>
      </c>
      <c r="S1227">
        <v>1.3</v>
      </c>
      <c r="T1227">
        <v>42.4</v>
      </c>
      <c r="U1227">
        <v>1272</v>
      </c>
      <c r="V1227">
        <v>755145</v>
      </c>
      <c r="W1227">
        <v>1259</v>
      </c>
      <c r="X1227">
        <v>0.5</v>
      </c>
      <c r="Y1227">
        <v>18.43</v>
      </c>
      <c r="Z1227" s="11">
        <f t="shared" si="3289"/>
        <v>225.00000000000003</v>
      </c>
      <c r="AA1227" s="11">
        <f t="shared" si="3290"/>
        <v>10</v>
      </c>
      <c r="AB1227" s="53">
        <f t="shared" si="3291"/>
        <v>0.19307812499999996</v>
      </c>
      <c r="AC1227" s="61" t="s">
        <v>204</v>
      </c>
    </row>
    <row r="1228" spans="1:46">
      <c r="A1228" s="11">
        <v>1228</v>
      </c>
      <c r="B1228" s="69">
        <v>44601</v>
      </c>
      <c r="C1228" s="70">
        <v>0.47916666666666669</v>
      </c>
      <c r="D1228">
        <v>15.2</v>
      </c>
      <c r="E1228">
        <v>14.1</v>
      </c>
      <c r="F1228">
        <v>0</v>
      </c>
      <c r="G1228">
        <v>12.5</v>
      </c>
      <c r="H1228">
        <v>0.38</v>
      </c>
      <c r="I1228">
        <v>3.6</v>
      </c>
      <c r="J1228" t="s">
        <v>147</v>
      </c>
      <c r="K1228">
        <v>3.7</v>
      </c>
      <c r="L1228" t="s">
        <v>147</v>
      </c>
      <c r="M1228" s="70">
        <v>0.47726851851851854</v>
      </c>
      <c r="N1228">
        <v>8.5</v>
      </c>
      <c r="O1228" t="s">
        <v>149</v>
      </c>
      <c r="P1228" s="70">
        <v>0.47629629629629627</v>
      </c>
      <c r="Q1228">
        <v>4.5</v>
      </c>
      <c r="R1228" t="s">
        <v>149</v>
      </c>
      <c r="S1228">
        <v>1.5</v>
      </c>
      <c r="T1228">
        <v>43.8</v>
      </c>
      <c r="U1228">
        <v>1056</v>
      </c>
      <c r="V1228">
        <v>766230</v>
      </c>
      <c r="W1228">
        <v>1277</v>
      </c>
      <c r="X1228">
        <v>0.5</v>
      </c>
      <c r="Y1228">
        <v>18.420000000000002</v>
      </c>
      <c r="Z1228" s="11">
        <f t="shared" si="3289"/>
        <v>228</v>
      </c>
      <c r="AA1228" s="11">
        <f t="shared" si="3290"/>
        <v>10</v>
      </c>
      <c r="AB1228" s="53">
        <f t="shared" si="3291"/>
        <v>0.19307812499999996</v>
      </c>
      <c r="AC1228" s="61" t="s">
        <v>204</v>
      </c>
    </row>
    <row r="1229" spans="1:46">
      <c r="A1229" s="11">
        <v>1229</v>
      </c>
      <c r="B1229" s="69">
        <v>44601</v>
      </c>
      <c r="C1229" s="70">
        <v>0.4861111111111111</v>
      </c>
      <c r="D1229">
        <v>15.3</v>
      </c>
      <c r="E1229">
        <v>14.1</v>
      </c>
      <c r="F1229">
        <v>0</v>
      </c>
      <c r="G1229">
        <v>11.8</v>
      </c>
      <c r="H1229">
        <v>0.32600000000000001</v>
      </c>
      <c r="I1229">
        <v>4.4000000000000004</v>
      </c>
      <c r="J1229" t="s">
        <v>147</v>
      </c>
      <c r="K1229">
        <v>4.4000000000000004</v>
      </c>
      <c r="L1229" t="s">
        <v>147</v>
      </c>
      <c r="M1229" s="70">
        <v>0.48596064814814816</v>
      </c>
      <c r="N1229">
        <v>8.5</v>
      </c>
      <c r="O1229" t="s">
        <v>147</v>
      </c>
      <c r="P1229" s="70">
        <v>0.47995370370370366</v>
      </c>
      <c r="Q1229">
        <v>3.2</v>
      </c>
      <c r="R1229" t="s">
        <v>148</v>
      </c>
      <c r="S1229">
        <v>1.3</v>
      </c>
      <c r="T1229">
        <v>46.1</v>
      </c>
      <c r="U1229">
        <v>1288</v>
      </c>
      <c r="V1229">
        <v>664712</v>
      </c>
      <c r="W1229">
        <v>1108</v>
      </c>
      <c r="X1229">
        <v>0.5</v>
      </c>
      <c r="Y1229">
        <v>18.39</v>
      </c>
      <c r="Z1229" s="11">
        <f t="shared" si="3289"/>
        <v>195.6</v>
      </c>
      <c r="AA1229" s="11">
        <f t="shared" si="3290"/>
        <v>10</v>
      </c>
      <c r="AB1229" s="53">
        <f t="shared" si="3291"/>
        <v>0.19307812499999996</v>
      </c>
      <c r="AC1229" s="61" t="s">
        <v>204</v>
      </c>
    </row>
    <row r="1230" spans="1:46">
      <c r="A1230" s="11">
        <v>1230</v>
      </c>
      <c r="B1230" s="69">
        <v>44601</v>
      </c>
      <c r="C1230" s="70">
        <v>0.49305555555555558</v>
      </c>
      <c r="D1230">
        <v>15.3</v>
      </c>
      <c r="E1230">
        <v>14.1</v>
      </c>
      <c r="F1230">
        <v>0</v>
      </c>
      <c r="G1230">
        <v>12.1</v>
      </c>
      <c r="H1230">
        <v>0.38900000000000001</v>
      </c>
      <c r="I1230">
        <v>4.2</v>
      </c>
      <c r="J1230" t="s">
        <v>147</v>
      </c>
      <c r="K1230">
        <v>4.4000000000000004</v>
      </c>
      <c r="L1230" t="s">
        <v>147</v>
      </c>
      <c r="M1230" s="70">
        <v>0.4861226851851852</v>
      </c>
      <c r="N1230">
        <v>8.5</v>
      </c>
      <c r="O1230" t="s">
        <v>147</v>
      </c>
      <c r="P1230" s="70">
        <v>0.49207175925925922</v>
      </c>
      <c r="Q1230">
        <v>5.2</v>
      </c>
      <c r="R1230" t="s">
        <v>147</v>
      </c>
      <c r="S1230">
        <v>1.2</v>
      </c>
      <c r="T1230">
        <v>46</v>
      </c>
      <c r="U1230">
        <v>1297</v>
      </c>
      <c r="V1230">
        <v>777600</v>
      </c>
      <c r="W1230">
        <v>1296</v>
      </c>
      <c r="X1230">
        <v>0.5</v>
      </c>
      <c r="Y1230">
        <v>18.37</v>
      </c>
      <c r="Z1230" s="11">
        <f t="shared" si="3289"/>
        <v>233.40000000000003</v>
      </c>
      <c r="AA1230" s="11">
        <f t="shared" si="3290"/>
        <v>10</v>
      </c>
      <c r="AB1230" s="53">
        <f t="shared" si="3291"/>
        <v>0.19307812499999996</v>
      </c>
      <c r="AC1230" s="61" t="s">
        <v>204</v>
      </c>
    </row>
    <row r="1231" spans="1:46">
      <c r="A1231" s="11">
        <v>1231</v>
      </c>
      <c r="B1231" s="69">
        <v>44601</v>
      </c>
      <c r="C1231" s="70">
        <v>0.5</v>
      </c>
      <c r="D1231">
        <v>15.3</v>
      </c>
      <c r="E1231">
        <v>14.1</v>
      </c>
      <c r="F1231">
        <v>0</v>
      </c>
      <c r="G1231">
        <v>12.2</v>
      </c>
      <c r="H1231">
        <v>0.38700000000000001</v>
      </c>
      <c r="I1231">
        <v>3.7</v>
      </c>
      <c r="J1231" t="s">
        <v>147</v>
      </c>
      <c r="K1231">
        <v>4.3</v>
      </c>
      <c r="L1231" t="s">
        <v>147</v>
      </c>
      <c r="M1231" s="70">
        <v>0.49810185185185185</v>
      </c>
      <c r="N1231">
        <v>7.3</v>
      </c>
      <c r="O1231" t="s">
        <v>147</v>
      </c>
      <c r="P1231" s="70">
        <v>0.49687500000000001</v>
      </c>
      <c r="Q1231">
        <v>4.3</v>
      </c>
      <c r="R1231" t="s">
        <v>147</v>
      </c>
      <c r="S1231">
        <v>1.3</v>
      </c>
      <c r="T1231">
        <v>47.5</v>
      </c>
      <c r="U1231">
        <v>1289</v>
      </c>
      <c r="V1231">
        <v>774418</v>
      </c>
      <c r="W1231">
        <v>1291</v>
      </c>
      <c r="X1231">
        <v>0.5</v>
      </c>
      <c r="Y1231">
        <v>18.350000000000001</v>
      </c>
      <c r="Z1231" s="11">
        <f t="shared" si="3289"/>
        <v>232.20000000000002</v>
      </c>
      <c r="AA1231" s="11">
        <f t="shared" si="3290"/>
        <v>10</v>
      </c>
      <c r="AB1231" s="53">
        <f t="shared" si="3291"/>
        <v>0.19307812499999996</v>
      </c>
      <c r="AC1231" s="61" t="s">
        <v>204</v>
      </c>
      <c r="AE1231" s="11">
        <f t="shared" ref="AE1231" si="3308">SUM(F1231:F1236)</f>
        <v>0</v>
      </c>
      <c r="AF1231" s="11">
        <f t="shared" ref="AF1231" si="3309">AVERAGE(AB1231:AB1236)</f>
        <v>0.19363729530673179</v>
      </c>
      <c r="AG1231" s="11">
        <f t="shared" ref="AG1231" si="3310">AVERAGE(G1231:G1236)</f>
        <v>12.883333333333335</v>
      </c>
      <c r="AH1231" s="11" t="e">
        <f t="shared" ref="AH1231" si="3311">AVERAGE(AC1231:AC1236)</f>
        <v>#DIV/0!</v>
      </c>
      <c r="AI1231" s="11">
        <f t="shared" ref="AI1231" si="3312">AVERAGE(T1231:T1236)</f>
        <v>45.266666666666659</v>
      </c>
      <c r="AJ1231" s="11">
        <f t="shared" ref="AJ1231" si="3313">SUMIF(H1231:H1236,"&gt;0",H1231:H1236)</f>
        <v>2.3079999999999998</v>
      </c>
      <c r="AK1231" s="17">
        <f t="shared" ref="AK1231" si="3314">SUM(AA1231:AA1236)/60</f>
        <v>1</v>
      </c>
      <c r="AL1231" s="17">
        <f t="shared" ref="AL1231" si="3315">SUM(V1231:V1236)</f>
        <v>4639649</v>
      </c>
      <c r="AM1231" s="17">
        <f t="shared" ref="AM1231" si="3316">AVERAGE(W1231:W1236)</f>
        <v>1288.8333333333333</v>
      </c>
      <c r="AN1231" s="11">
        <f t="shared" ref="AN1231" si="3317">AVERAGE(I1231:I1236)</f>
        <v>3.1</v>
      </c>
      <c r="AO1231" s="11">
        <f t="shared" ref="AO1231" si="3318">MAX(K1231:K1236)</f>
        <v>4.3</v>
      </c>
      <c r="AP1231" s="13" t="str">
        <f t="shared" ref="AP1231" ca="1" si="3319">INDIRECT(ADDRESS(MATCH(AO1231,K1231:K1236,0)+A1231-1,12))</f>
        <v>NE</v>
      </c>
      <c r="AQ1231" s="13">
        <f t="shared" ref="AQ1231" ca="1" si="3320">INDIRECT(ADDRESS(MATCH(AO1231,K1231:K1236,0)+A1231-1,13))</f>
        <v>0.49810185185185185</v>
      </c>
      <c r="AR1231" s="11">
        <f t="shared" ref="AR1231" si="3321">MAX(N1231:N1236)</f>
        <v>8.1</v>
      </c>
      <c r="AS1231" s="13" t="str">
        <f t="shared" ref="AS1231" ca="1" si="3322">INDIRECT(ADDRESS(MATCH(AR1231,N1231:N1236,0)+A1231-1,15))</f>
        <v>NNE</v>
      </c>
      <c r="AT1231" s="13">
        <f t="shared" ref="AT1231" ca="1" si="3323">INDIRECT(ADDRESS(MATCH(AR1231,N1231:N1236,0)+A1231-1,16))</f>
        <v>0.50072916666666667</v>
      </c>
    </row>
    <row r="1232" spans="1:46">
      <c r="A1232" s="11">
        <v>1232</v>
      </c>
      <c r="B1232" s="69">
        <v>44601</v>
      </c>
      <c r="C1232" s="70">
        <v>0.50694444444444442</v>
      </c>
      <c r="D1232">
        <v>15.4</v>
      </c>
      <c r="E1232">
        <v>14</v>
      </c>
      <c r="F1232">
        <v>0</v>
      </c>
      <c r="G1232">
        <v>12.8</v>
      </c>
      <c r="H1232">
        <v>0.38800000000000001</v>
      </c>
      <c r="I1232">
        <v>2.8</v>
      </c>
      <c r="J1232" t="s">
        <v>147</v>
      </c>
      <c r="K1232">
        <v>3.7</v>
      </c>
      <c r="L1232" t="s">
        <v>147</v>
      </c>
      <c r="M1232" s="70">
        <v>0.50011574074074072</v>
      </c>
      <c r="N1232">
        <v>8.1</v>
      </c>
      <c r="O1232" t="s">
        <v>149</v>
      </c>
      <c r="P1232" s="70">
        <v>0.50072916666666667</v>
      </c>
      <c r="Q1232">
        <v>2.1</v>
      </c>
      <c r="R1232" t="s">
        <v>147</v>
      </c>
      <c r="S1232">
        <v>1.3</v>
      </c>
      <c r="T1232">
        <v>46</v>
      </c>
      <c r="U1232">
        <v>1300</v>
      </c>
      <c r="V1232">
        <v>777837</v>
      </c>
      <c r="W1232">
        <v>1296</v>
      </c>
      <c r="X1232">
        <v>0.501</v>
      </c>
      <c r="Y1232">
        <v>18.32</v>
      </c>
      <c r="Z1232" s="11">
        <f t="shared" si="3289"/>
        <v>232.8</v>
      </c>
      <c r="AA1232" s="11">
        <f t="shared" si="3290"/>
        <v>10</v>
      </c>
      <c r="AB1232" s="53">
        <f t="shared" si="3291"/>
        <v>0.19355714959920894</v>
      </c>
      <c r="AC1232" s="61" t="s">
        <v>204</v>
      </c>
    </row>
    <row r="1233" spans="1:46">
      <c r="A1233" s="11">
        <v>1233</v>
      </c>
      <c r="B1233" s="69">
        <v>44601</v>
      </c>
      <c r="C1233" s="70">
        <v>0.51388888888888895</v>
      </c>
      <c r="D1233">
        <v>15.5</v>
      </c>
      <c r="E1233">
        <v>14</v>
      </c>
      <c r="F1233">
        <v>0</v>
      </c>
      <c r="G1233">
        <v>12.9</v>
      </c>
      <c r="H1233">
        <v>0.38600000000000001</v>
      </c>
      <c r="I1233">
        <v>2.9</v>
      </c>
      <c r="J1233" t="s">
        <v>147</v>
      </c>
      <c r="K1233">
        <v>3</v>
      </c>
      <c r="L1233" t="s">
        <v>147</v>
      </c>
      <c r="M1233" s="70">
        <v>0.51260416666666664</v>
      </c>
      <c r="N1233">
        <v>6.8</v>
      </c>
      <c r="O1233" t="s">
        <v>149</v>
      </c>
      <c r="P1233" s="70">
        <v>0.50958333333333339</v>
      </c>
      <c r="Q1233">
        <v>2.9</v>
      </c>
      <c r="R1233" t="s">
        <v>147</v>
      </c>
      <c r="S1233">
        <v>1.1000000000000001</v>
      </c>
      <c r="T1233">
        <v>44.7</v>
      </c>
      <c r="U1233">
        <v>1298</v>
      </c>
      <c r="V1233">
        <v>777266</v>
      </c>
      <c r="W1233">
        <v>1295</v>
      </c>
      <c r="X1233">
        <v>0.502</v>
      </c>
      <c r="Y1233">
        <v>18.309999999999999</v>
      </c>
      <c r="Z1233" s="11">
        <f t="shared" si="3289"/>
        <v>231.60000000000002</v>
      </c>
      <c r="AA1233" s="11">
        <f t="shared" si="3290"/>
        <v>10</v>
      </c>
      <c r="AB1233" s="53">
        <f t="shared" si="3291"/>
        <v>0.194037099021382</v>
      </c>
      <c r="AC1233" s="61" t="s">
        <v>204</v>
      </c>
    </row>
    <row r="1234" spans="1:46">
      <c r="A1234" s="11">
        <v>1234</v>
      </c>
      <c r="B1234" s="69">
        <v>44601</v>
      </c>
      <c r="C1234" s="70">
        <v>0.52083333333333337</v>
      </c>
      <c r="D1234">
        <v>15.6</v>
      </c>
      <c r="E1234">
        <v>14</v>
      </c>
      <c r="F1234">
        <v>0</v>
      </c>
      <c r="G1234">
        <v>12.8</v>
      </c>
      <c r="H1234">
        <v>0.38400000000000001</v>
      </c>
      <c r="I1234">
        <v>3.4</v>
      </c>
      <c r="J1234" t="s">
        <v>147</v>
      </c>
      <c r="K1234">
        <v>3.5</v>
      </c>
      <c r="L1234" t="s">
        <v>147</v>
      </c>
      <c r="M1234" s="70">
        <v>0.52032407407407411</v>
      </c>
      <c r="N1234">
        <v>7.1</v>
      </c>
      <c r="O1234" t="s">
        <v>148</v>
      </c>
      <c r="P1234" s="70">
        <v>0.51567129629629627</v>
      </c>
      <c r="Q1234">
        <v>3.4</v>
      </c>
      <c r="R1234" t="s">
        <v>149</v>
      </c>
      <c r="S1234">
        <v>1.3</v>
      </c>
      <c r="T1234">
        <v>46.1</v>
      </c>
      <c r="U1234">
        <v>1293</v>
      </c>
      <c r="V1234">
        <v>776295</v>
      </c>
      <c r="W1234">
        <v>1294</v>
      </c>
      <c r="X1234">
        <v>0.502</v>
      </c>
      <c r="Y1234">
        <v>18.27</v>
      </c>
      <c r="Z1234" s="11">
        <f t="shared" si="3289"/>
        <v>230.40000000000003</v>
      </c>
      <c r="AA1234" s="11">
        <f t="shared" si="3290"/>
        <v>10</v>
      </c>
      <c r="AB1234" s="53">
        <f t="shared" si="3291"/>
        <v>0.194037099021382</v>
      </c>
      <c r="AC1234" s="61" t="s">
        <v>204</v>
      </c>
    </row>
    <row r="1235" spans="1:46">
      <c r="A1235" s="11">
        <v>1235</v>
      </c>
      <c r="B1235" s="69">
        <v>44601</v>
      </c>
      <c r="C1235" s="70">
        <v>0.52777777777777779</v>
      </c>
      <c r="D1235">
        <v>15.7</v>
      </c>
      <c r="E1235">
        <v>14</v>
      </c>
      <c r="F1235">
        <v>0</v>
      </c>
      <c r="G1235">
        <v>13.2</v>
      </c>
      <c r="H1235">
        <v>0.38400000000000001</v>
      </c>
      <c r="I1235">
        <v>3</v>
      </c>
      <c r="J1235" t="s">
        <v>147</v>
      </c>
      <c r="K1235">
        <v>3.4</v>
      </c>
      <c r="L1235" t="s">
        <v>147</v>
      </c>
      <c r="M1235" s="70">
        <v>0.52126157407407414</v>
      </c>
      <c r="N1235">
        <v>5.6</v>
      </c>
      <c r="O1235" t="s">
        <v>149</v>
      </c>
      <c r="P1235" s="70">
        <v>0.52633101851851849</v>
      </c>
      <c r="Q1235">
        <v>2.6</v>
      </c>
      <c r="R1235" t="s">
        <v>152</v>
      </c>
      <c r="S1235">
        <v>1.1000000000000001</v>
      </c>
      <c r="T1235">
        <v>44.3</v>
      </c>
      <c r="U1235">
        <v>1276</v>
      </c>
      <c r="V1235">
        <v>771968</v>
      </c>
      <c r="W1235">
        <v>1287</v>
      </c>
      <c r="X1235">
        <v>0.501</v>
      </c>
      <c r="Y1235">
        <v>18.28</v>
      </c>
      <c r="Z1235" s="11">
        <f t="shared" si="3289"/>
        <v>230.40000000000003</v>
      </c>
      <c r="AA1235" s="11">
        <f t="shared" si="3290"/>
        <v>10</v>
      </c>
      <c r="AB1235" s="53">
        <f t="shared" si="3291"/>
        <v>0.19355714959920894</v>
      </c>
      <c r="AC1235" s="61" t="s">
        <v>204</v>
      </c>
    </row>
    <row r="1236" spans="1:46">
      <c r="A1236" s="11">
        <v>1236</v>
      </c>
      <c r="B1236" s="69">
        <v>44601</v>
      </c>
      <c r="C1236" s="70">
        <v>0.53472222222222221</v>
      </c>
      <c r="D1236">
        <v>15.7</v>
      </c>
      <c r="E1236">
        <v>14</v>
      </c>
      <c r="F1236">
        <v>0</v>
      </c>
      <c r="G1236">
        <v>13.4</v>
      </c>
      <c r="H1236">
        <v>0.379</v>
      </c>
      <c r="I1236">
        <v>2.8</v>
      </c>
      <c r="J1236" t="s">
        <v>147</v>
      </c>
      <c r="K1236">
        <v>3.2</v>
      </c>
      <c r="L1236" t="s">
        <v>147</v>
      </c>
      <c r="M1236" s="70">
        <v>0.53105324074074078</v>
      </c>
      <c r="N1236">
        <v>6.6</v>
      </c>
      <c r="O1236" t="s">
        <v>147</v>
      </c>
      <c r="P1236" s="70">
        <v>0.52971064814814817</v>
      </c>
      <c r="Q1236">
        <v>3.3</v>
      </c>
      <c r="R1236" t="s">
        <v>148</v>
      </c>
      <c r="S1236">
        <v>1.3</v>
      </c>
      <c r="T1236">
        <v>43</v>
      </c>
      <c r="U1236">
        <v>1264</v>
      </c>
      <c r="V1236">
        <v>761865</v>
      </c>
      <c r="W1236">
        <v>1270</v>
      </c>
      <c r="X1236">
        <v>0.501</v>
      </c>
      <c r="Y1236">
        <v>18.27</v>
      </c>
      <c r="Z1236" s="11">
        <f t="shared" si="3289"/>
        <v>227.39999999999998</v>
      </c>
      <c r="AA1236" s="11">
        <f t="shared" si="3290"/>
        <v>10</v>
      </c>
      <c r="AB1236" s="53">
        <f t="shared" si="3291"/>
        <v>0.19355714959920894</v>
      </c>
      <c r="AC1236" s="61" t="s">
        <v>204</v>
      </c>
    </row>
    <row r="1237" spans="1:46">
      <c r="A1237" s="11">
        <v>1237</v>
      </c>
      <c r="B1237" s="69">
        <v>44601</v>
      </c>
      <c r="C1237" s="70">
        <v>0.54166666666666663</v>
      </c>
      <c r="D1237">
        <v>15.8</v>
      </c>
      <c r="E1237">
        <v>14</v>
      </c>
      <c r="F1237">
        <v>0</v>
      </c>
      <c r="G1237">
        <v>13.6</v>
      </c>
      <c r="H1237">
        <v>0.378</v>
      </c>
      <c r="I1237">
        <v>2.7</v>
      </c>
      <c r="J1237" t="s">
        <v>147</v>
      </c>
      <c r="K1237">
        <v>2.8</v>
      </c>
      <c r="L1237" t="s">
        <v>147</v>
      </c>
      <c r="M1237" s="70">
        <v>0.54099537037037038</v>
      </c>
      <c r="N1237">
        <v>6</v>
      </c>
      <c r="O1237" t="s">
        <v>147</v>
      </c>
      <c r="P1237" s="70">
        <v>0.53986111111111112</v>
      </c>
      <c r="Q1237">
        <v>2.9</v>
      </c>
      <c r="R1237" t="s">
        <v>147</v>
      </c>
      <c r="S1237">
        <v>1.4</v>
      </c>
      <c r="T1237">
        <v>42.6</v>
      </c>
      <c r="U1237">
        <v>1303</v>
      </c>
      <c r="V1237">
        <v>761950</v>
      </c>
      <c r="W1237">
        <v>1270</v>
      </c>
      <c r="X1237">
        <v>0.501</v>
      </c>
      <c r="Y1237">
        <v>18.25</v>
      </c>
      <c r="Z1237" s="11">
        <f t="shared" si="3289"/>
        <v>226.8</v>
      </c>
      <c r="AA1237" s="11">
        <f t="shared" si="3290"/>
        <v>10</v>
      </c>
      <c r="AB1237" s="53">
        <f t="shared" si="3291"/>
        <v>0.19355714959920894</v>
      </c>
      <c r="AC1237" s="61" t="s">
        <v>204</v>
      </c>
      <c r="AE1237" s="11">
        <f t="shared" ref="AE1237" si="3324">SUM(F1237:F1242)</f>
        <v>0</v>
      </c>
      <c r="AF1237" s="11">
        <f t="shared" ref="AF1237" si="3325">AVERAGE(AB1237:AB1242)</f>
        <v>0.19355714959920897</v>
      </c>
      <c r="AG1237" s="11">
        <f t="shared" ref="AG1237" si="3326">AVERAGE(G1237:G1242)</f>
        <v>14.116666666666665</v>
      </c>
      <c r="AH1237" s="11" t="e">
        <f t="shared" ref="AH1237" si="3327">AVERAGE(AC1237:AC1242)</f>
        <v>#DIV/0!</v>
      </c>
      <c r="AI1237" s="11">
        <f t="shared" ref="AI1237" si="3328">AVERAGE(T1237:T1242)</f>
        <v>41.266666666666673</v>
      </c>
      <c r="AJ1237" s="11">
        <f t="shared" ref="AJ1237" si="3329">SUMIF(H1237:H1242,"&gt;0",H1237:H1242)</f>
        <v>1.9969999999999999</v>
      </c>
      <c r="AK1237" s="17">
        <f t="shared" ref="AK1237" si="3330">SUM(AA1237:AA1242)/60</f>
        <v>1</v>
      </c>
      <c r="AL1237" s="17">
        <f t="shared" ref="AL1237" si="3331">SUM(V1237:V1242)</f>
        <v>4079951</v>
      </c>
      <c r="AM1237" s="17">
        <f t="shared" ref="AM1237" si="3332">AVERAGE(W1237:W1242)</f>
        <v>1133.1666666666667</v>
      </c>
      <c r="AN1237" s="11">
        <f t="shared" ref="AN1237" si="3333">AVERAGE(I1237:I1242)</f>
        <v>2.3833333333333333</v>
      </c>
      <c r="AO1237" s="11">
        <f t="shared" ref="AO1237" si="3334">MAX(K1237:K1242)</f>
        <v>3.5</v>
      </c>
      <c r="AP1237" s="13" t="str">
        <f t="shared" ref="AP1237" ca="1" si="3335">INDIRECT(ADDRESS(MATCH(AO1237,K1237:K1242,0)+A1237-1,12))</f>
        <v>NE</v>
      </c>
      <c r="AQ1237" s="13">
        <f t="shared" ref="AQ1237" ca="1" si="3336">INDIRECT(ADDRESS(MATCH(AO1237,K1237:K1242,0)+A1237-1,13))</f>
        <v>0.54415509259259254</v>
      </c>
      <c r="AR1237" s="11">
        <f t="shared" ref="AR1237" si="3337">MAX(N1237:N1242)</f>
        <v>6.5</v>
      </c>
      <c r="AS1237" s="13" t="str">
        <f t="shared" ref="AS1237" ca="1" si="3338">INDIRECT(ADDRESS(MATCH(AR1237,N1237:N1242,0)+A1237-1,15))</f>
        <v>E</v>
      </c>
      <c r="AT1237" s="13">
        <f t="shared" ref="AT1237" ca="1" si="3339">INDIRECT(ADDRESS(MATCH(AR1237,N1237:N1242,0)+A1237-1,16))</f>
        <v>0.57307870370370373</v>
      </c>
    </row>
    <row r="1238" spans="1:46">
      <c r="A1238" s="11">
        <v>1238</v>
      </c>
      <c r="B1238" s="69">
        <v>44601</v>
      </c>
      <c r="C1238" s="70">
        <v>0.54861111111111105</v>
      </c>
      <c r="D1238">
        <v>15.8</v>
      </c>
      <c r="E1238">
        <v>14</v>
      </c>
      <c r="F1238">
        <v>0</v>
      </c>
      <c r="G1238">
        <v>13.3</v>
      </c>
      <c r="H1238">
        <v>0.32800000000000001</v>
      </c>
      <c r="I1238">
        <v>3</v>
      </c>
      <c r="J1238" t="s">
        <v>149</v>
      </c>
      <c r="K1238">
        <v>3.5</v>
      </c>
      <c r="L1238" t="s">
        <v>147</v>
      </c>
      <c r="M1238" s="70">
        <v>0.54415509259259254</v>
      </c>
      <c r="N1238">
        <v>5.7</v>
      </c>
      <c r="O1238" t="s">
        <v>147</v>
      </c>
      <c r="P1238" s="70">
        <v>0.54457175925925927</v>
      </c>
      <c r="Q1238">
        <v>2.1</v>
      </c>
      <c r="R1238" t="s">
        <v>149</v>
      </c>
      <c r="S1238">
        <v>1.2</v>
      </c>
      <c r="T1238">
        <v>44.4</v>
      </c>
      <c r="U1238">
        <v>1233</v>
      </c>
      <c r="V1238">
        <v>675135</v>
      </c>
      <c r="W1238">
        <v>1125</v>
      </c>
      <c r="X1238">
        <v>0.501</v>
      </c>
      <c r="Y1238">
        <v>18.22</v>
      </c>
      <c r="Z1238" s="11">
        <f t="shared" si="3289"/>
        <v>196.8</v>
      </c>
      <c r="AA1238" s="11">
        <f t="shared" si="3290"/>
        <v>10</v>
      </c>
      <c r="AB1238" s="53">
        <f t="shared" si="3291"/>
        <v>0.19355714959920894</v>
      </c>
      <c r="AC1238" s="61" t="s">
        <v>204</v>
      </c>
    </row>
    <row r="1239" spans="1:46">
      <c r="A1239" s="11">
        <v>1239</v>
      </c>
      <c r="B1239" s="69">
        <v>44601</v>
      </c>
      <c r="C1239" s="70">
        <v>0.55555555555555558</v>
      </c>
      <c r="D1239">
        <v>15.8</v>
      </c>
      <c r="E1239">
        <v>14</v>
      </c>
      <c r="F1239">
        <v>0</v>
      </c>
      <c r="G1239">
        <v>14.2</v>
      </c>
      <c r="H1239">
        <v>0.36799999999999999</v>
      </c>
      <c r="I1239">
        <v>2.4</v>
      </c>
      <c r="J1239" t="s">
        <v>147</v>
      </c>
      <c r="K1239">
        <v>3</v>
      </c>
      <c r="L1239" t="s">
        <v>149</v>
      </c>
      <c r="M1239" s="70">
        <v>0.5486226851851852</v>
      </c>
      <c r="N1239">
        <v>5.6</v>
      </c>
      <c r="O1239" t="s">
        <v>149</v>
      </c>
      <c r="P1239" s="70">
        <v>0.55229166666666674</v>
      </c>
      <c r="Q1239">
        <v>2.2000000000000002</v>
      </c>
      <c r="R1239" t="s">
        <v>162</v>
      </c>
      <c r="S1239">
        <v>1.1000000000000001</v>
      </c>
      <c r="T1239">
        <v>41</v>
      </c>
      <c r="U1239">
        <v>1230</v>
      </c>
      <c r="V1239">
        <v>740678</v>
      </c>
      <c r="W1239">
        <v>1234</v>
      </c>
      <c r="X1239">
        <v>0.501</v>
      </c>
      <c r="Y1239">
        <v>18.2</v>
      </c>
      <c r="Z1239" s="11">
        <f t="shared" si="3289"/>
        <v>220.79999999999998</v>
      </c>
      <c r="AA1239" s="11">
        <f t="shared" si="3290"/>
        <v>10</v>
      </c>
      <c r="AB1239" s="53">
        <f t="shared" si="3291"/>
        <v>0.19355714959920894</v>
      </c>
      <c r="AC1239" s="61" t="s">
        <v>204</v>
      </c>
    </row>
    <row r="1240" spans="1:46">
      <c r="A1240" s="11">
        <v>1240</v>
      </c>
      <c r="B1240" s="69">
        <v>44601</v>
      </c>
      <c r="C1240" s="70">
        <v>0.5625</v>
      </c>
      <c r="D1240">
        <v>15.9</v>
      </c>
      <c r="E1240">
        <v>14</v>
      </c>
      <c r="F1240">
        <v>0</v>
      </c>
      <c r="G1240">
        <v>14.2</v>
      </c>
      <c r="H1240">
        <v>0.35099999999999998</v>
      </c>
      <c r="I1240">
        <v>2.6</v>
      </c>
      <c r="J1240" t="s">
        <v>147</v>
      </c>
      <c r="K1240">
        <v>3.1</v>
      </c>
      <c r="L1240" t="s">
        <v>149</v>
      </c>
      <c r="M1240" s="70">
        <v>0.5587847222222222</v>
      </c>
      <c r="N1240">
        <v>6.1</v>
      </c>
      <c r="O1240" t="s">
        <v>147</v>
      </c>
      <c r="P1240" s="70">
        <v>0.55806712962962968</v>
      </c>
      <c r="Q1240">
        <v>1.4</v>
      </c>
      <c r="R1240" t="s">
        <v>148</v>
      </c>
      <c r="S1240">
        <v>1</v>
      </c>
      <c r="T1240">
        <v>40.299999999999997</v>
      </c>
      <c r="U1240">
        <v>1184</v>
      </c>
      <c r="V1240">
        <v>714124</v>
      </c>
      <c r="W1240">
        <v>1190</v>
      </c>
      <c r="X1240">
        <v>0.501</v>
      </c>
      <c r="Y1240">
        <v>18.18</v>
      </c>
      <c r="Z1240" s="11">
        <f t="shared" si="3289"/>
        <v>210.60000000000002</v>
      </c>
      <c r="AA1240" s="11">
        <f t="shared" si="3290"/>
        <v>10</v>
      </c>
      <c r="AB1240" s="53">
        <f t="shared" si="3291"/>
        <v>0.19355714959920894</v>
      </c>
      <c r="AC1240" s="61" t="s">
        <v>204</v>
      </c>
    </row>
    <row r="1241" spans="1:46">
      <c r="A1241" s="11">
        <v>1241</v>
      </c>
      <c r="B1241" s="69">
        <v>44601</v>
      </c>
      <c r="C1241" s="70">
        <v>0.56944444444444442</v>
      </c>
      <c r="D1241">
        <v>15.9</v>
      </c>
      <c r="E1241">
        <v>14</v>
      </c>
      <c r="F1241">
        <v>0</v>
      </c>
      <c r="G1241">
        <v>15.1</v>
      </c>
      <c r="H1241">
        <v>0.32600000000000001</v>
      </c>
      <c r="I1241">
        <v>1.6</v>
      </c>
      <c r="J1241" t="s">
        <v>147</v>
      </c>
      <c r="K1241">
        <v>2.6</v>
      </c>
      <c r="L1241" t="s">
        <v>147</v>
      </c>
      <c r="M1241" s="70">
        <v>0.56251157407407404</v>
      </c>
      <c r="N1241">
        <v>4.5</v>
      </c>
      <c r="O1241" t="s">
        <v>149</v>
      </c>
      <c r="P1241" s="70">
        <v>0.56511574074074067</v>
      </c>
      <c r="Q1241">
        <v>1.4</v>
      </c>
      <c r="R1241" t="s">
        <v>152</v>
      </c>
      <c r="S1241">
        <v>0.7</v>
      </c>
      <c r="T1241">
        <v>39.6</v>
      </c>
      <c r="U1241">
        <v>1086</v>
      </c>
      <c r="V1241">
        <v>667111</v>
      </c>
      <c r="W1241">
        <v>1112</v>
      </c>
      <c r="X1241">
        <v>0.501</v>
      </c>
      <c r="Y1241">
        <v>18.16</v>
      </c>
      <c r="Z1241" s="11">
        <f t="shared" si="3289"/>
        <v>195.6</v>
      </c>
      <c r="AA1241" s="11">
        <f t="shared" si="3290"/>
        <v>10</v>
      </c>
      <c r="AB1241" s="53">
        <f t="shared" si="3291"/>
        <v>0.19355714959920894</v>
      </c>
      <c r="AC1241" s="61" t="s">
        <v>204</v>
      </c>
    </row>
    <row r="1242" spans="1:46">
      <c r="A1242" s="11">
        <v>1242</v>
      </c>
      <c r="B1242" s="69">
        <v>44601</v>
      </c>
      <c r="C1242" s="70">
        <v>0.57638888888888895</v>
      </c>
      <c r="D1242">
        <v>16.100000000000001</v>
      </c>
      <c r="E1242">
        <v>14</v>
      </c>
      <c r="F1242">
        <v>0</v>
      </c>
      <c r="G1242">
        <v>14.3</v>
      </c>
      <c r="H1242">
        <v>0.246</v>
      </c>
      <c r="I1242">
        <v>2</v>
      </c>
      <c r="J1242" t="s">
        <v>148</v>
      </c>
      <c r="K1242">
        <v>2.1</v>
      </c>
      <c r="L1242" t="s">
        <v>147</v>
      </c>
      <c r="M1242" s="70">
        <v>0.57488425925925923</v>
      </c>
      <c r="N1242">
        <v>6.5</v>
      </c>
      <c r="O1242" t="s">
        <v>152</v>
      </c>
      <c r="P1242" s="70">
        <v>0.57307870370370373</v>
      </c>
      <c r="Q1242">
        <v>1.7</v>
      </c>
      <c r="R1242" t="s">
        <v>149</v>
      </c>
      <c r="S1242">
        <v>1</v>
      </c>
      <c r="T1242">
        <v>39.700000000000003</v>
      </c>
      <c r="U1242">
        <v>854</v>
      </c>
      <c r="V1242">
        <v>520953</v>
      </c>
      <c r="W1242">
        <v>868</v>
      </c>
      <c r="X1242">
        <v>0.501</v>
      </c>
      <c r="Y1242">
        <v>18.11</v>
      </c>
      <c r="Z1242" s="11">
        <f t="shared" si="3289"/>
        <v>147.60000000000002</v>
      </c>
      <c r="AA1242" s="11">
        <f t="shared" si="3290"/>
        <v>10</v>
      </c>
      <c r="AB1242" s="53">
        <f t="shared" si="3291"/>
        <v>0.19355714959920894</v>
      </c>
      <c r="AC1242" s="61" t="s">
        <v>204</v>
      </c>
    </row>
    <row r="1243" spans="1:46">
      <c r="A1243" s="11">
        <v>1243</v>
      </c>
      <c r="B1243" s="69">
        <v>44601</v>
      </c>
      <c r="C1243" s="70">
        <v>0.58333333333333337</v>
      </c>
      <c r="D1243">
        <v>16.100000000000001</v>
      </c>
      <c r="E1243">
        <v>14</v>
      </c>
      <c r="F1243">
        <v>0</v>
      </c>
      <c r="G1243">
        <v>13.8</v>
      </c>
      <c r="H1243">
        <v>0.315</v>
      </c>
      <c r="I1243">
        <v>3.1</v>
      </c>
      <c r="J1243" t="s">
        <v>147</v>
      </c>
      <c r="K1243">
        <v>3.1</v>
      </c>
      <c r="L1243" t="s">
        <v>147</v>
      </c>
      <c r="M1243" s="70">
        <v>0.58333333333333337</v>
      </c>
      <c r="N1243">
        <v>6.2</v>
      </c>
      <c r="O1243" t="s">
        <v>149</v>
      </c>
      <c r="P1243" s="70">
        <v>0.5806365740740741</v>
      </c>
      <c r="Q1243">
        <v>2.1</v>
      </c>
      <c r="R1243" t="s">
        <v>147</v>
      </c>
      <c r="S1243">
        <v>1</v>
      </c>
      <c r="T1243">
        <v>40.700000000000003</v>
      </c>
      <c r="U1243">
        <v>1112</v>
      </c>
      <c r="V1243">
        <v>643414</v>
      </c>
      <c r="W1243">
        <v>1072</v>
      </c>
      <c r="X1243">
        <v>0.501</v>
      </c>
      <c r="Y1243">
        <v>18.11</v>
      </c>
      <c r="Z1243" s="11">
        <f t="shared" si="3289"/>
        <v>189.00000000000003</v>
      </c>
      <c r="AA1243" s="11">
        <f t="shared" si="3290"/>
        <v>10</v>
      </c>
      <c r="AB1243" s="53">
        <f t="shared" si="3291"/>
        <v>0.19355714959920894</v>
      </c>
      <c r="AC1243" s="61" t="s">
        <v>204</v>
      </c>
      <c r="AE1243" s="11">
        <f t="shared" ref="AE1243" si="3340">SUM(F1243:F1248)</f>
        <v>0</v>
      </c>
      <c r="AF1243" s="11">
        <f t="shared" ref="AF1243" si="3341">AVERAGE(AB1243:AB1248)</f>
        <v>0.19355714959920897</v>
      </c>
      <c r="AG1243" s="11">
        <f t="shared" ref="AG1243" si="3342">AVERAGE(G1243:G1248)</f>
        <v>13.300000000000002</v>
      </c>
      <c r="AH1243" s="11" t="e">
        <f t="shared" ref="AH1243" si="3343">AVERAGE(AC1243:AC1248)</f>
        <v>#DIV/0!</v>
      </c>
      <c r="AI1243" s="11">
        <f t="shared" ref="AI1243" si="3344">AVERAGE(T1243:T1248)</f>
        <v>42.583333333333336</v>
      </c>
      <c r="AJ1243" s="11">
        <f t="shared" ref="AJ1243" si="3345">SUMIF(H1243:H1248,"&gt;0",H1243:H1248)</f>
        <v>1.5429999999999999</v>
      </c>
      <c r="AK1243" s="17">
        <f t="shared" ref="AK1243" si="3346">SUM(AA1243:AA1248)/60</f>
        <v>0.83333333333333337</v>
      </c>
      <c r="AL1243" s="17">
        <f t="shared" ref="AL1243" si="3347">SUM(V1243:V1248)</f>
        <v>3194820</v>
      </c>
      <c r="AM1243" s="17">
        <f t="shared" ref="AM1243" si="3348">AVERAGE(W1243:W1248)</f>
        <v>887.5</v>
      </c>
      <c r="AN1243" s="11">
        <f t="shared" ref="AN1243" si="3349">AVERAGE(I1243:I1248)</f>
        <v>3.3333333333333335</v>
      </c>
      <c r="AO1243" s="11">
        <f t="shared" ref="AO1243" si="3350">MAX(K1243:K1248)</f>
        <v>4.3</v>
      </c>
      <c r="AP1243" s="13" t="str">
        <f t="shared" ref="AP1243" ca="1" si="3351">INDIRECT(ADDRESS(MATCH(AO1243,K1243:K1248,0)+A1243-1,12))</f>
        <v>NNE</v>
      </c>
      <c r="AQ1243" s="13">
        <f t="shared" ref="AQ1243" ca="1" si="3352">INDIRECT(ADDRESS(MATCH(AO1243,K1243:K1248,0)+A1243-1,13))</f>
        <v>0.60334490740740743</v>
      </c>
      <c r="AR1243" s="11">
        <f t="shared" ref="AR1243" si="3353">MAX(N1243:N1248)</f>
        <v>7.5</v>
      </c>
      <c r="AS1243" s="13" t="str">
        <f t="shared" ref="AS1243" ca="1" si="3354">INDIRECT(ADDRESS(MATCH(AR1243,N1243:N1248,0)+A1243-1,15))</f>
        <v>NNE</v>
      </c>
      <c r="AT1243" s="13">
        <f t="shared" ref="AT1243" ca="1" si="3355">INDIRECT(ADDRESS(MATCH(AR1243,N1243:N1248,0)+A1243-1,16))</f>
        <v>0.60305555555555557</v>
      </c>
    </row>
    <row r="1244" spans="1:46">
      <c r="A1244" s="11">
        <v>1244</v>
      </c>
      <c r="B1244" s="69">
        <v>44601</v>
      </c>
      <c r="C1244" s="70">
        <v>0.59027777777777779</v>
      </c>
      <c r="D1244">
        <v>16</v>
      </c>
      <c r="E1244">
        <v>14</v>
      </c>
      <c r="F1244">
        <v>0</v>
      </c>
      <c r="G1244">
        <v>14.6</v>
      </c>
      <c r="H1244">
        <v>0.29899999999999999</v>
      </c>
      <c r="I1244">
        <v>2.2999999999999998</v>
      </c>
      <c r="J1244" t="s">
        <v>147</v>
      </c>
      <c r="K1244">
        <v>3.1</v>
      </c>
      <c r="L1244" t="s">
        <v>147</v>
      </c>
      <c r="M1244" s="70">
        <v>0.58391203703703709</v>
      </c>
      <c r="N1244">
        <v>5.3</v>
      </c>
      <c r="O1244" t="s">
        <v>149</v>
      </c>
      <c r="P1244" s="70">
        <v>0.58990740740740744</v>
      </c>
      <c r="Q1244">
        <v>4.0999999999999996</v>
      </c>
      <c r="R1244" t="s">
        <v>149</v>
      </c>
      <c r="S1244">
        <v>1.1000000000000001</v>
      </c>
      <c r="T1244">
        <v>39.9</v>
      </c>
      <c r="U1244">
        <v>1020</v>
      </c>
      <c r="V1244">
        <v>612217</v>
      </c>
      <c r="W1244">
        <v>1020</v>
      </c>
      <c r="X1244">
        <v>0.501</v>
      </c>
      <c r="Y1244">
        <v>18.079999999999998</v>
      </c>
      <c r="Z1244" s="11">
        <f t="shared" si="3289"/>
        <v>179.4</v>
      </c>
      <c r="AA1244" s="11">
        <f t="shared" si="3290"/>
        <v>10</v>
      </c>
      <c r="AB1244" s="53">
        <f t="shared" si="3291"/>
        <v>0.19355714959920894</v>
      </c>
      <c r="AC1244" s="61" t="s">
        <v>204</v>
      </c>
    </row>
    <row r="1245" spans="1:46">
      <c r="A1245" s="11">
        <v>1245</v>
      </c>
      <c r="B1245" s="69">
        <v>44601</v>
      </c>
      <c r="C1245" s="70">
        <v>0.59722222222222221</v>
      </c>
      <c r="D1245">
        <v>16</v>
      </c>
      <c r="E1245">
        <v>14</v>
      </c>
      <c r="F1245">
        <v>0</v>
      </c>
      <c r="G1245">
        <v>13.9</v>
      </c>
      <c r="H1245">
        <v>0.29899999999999999</v>
      </c>
      <c r="I1245">
        <v>3.4</v>
      </c>
      <c r="J1245" t="s">
        <v>149</v>
      </c>
      <c r="K1245">
        <v>3.4</v>
      </c>
      <c r="L1245" t="s">
        <v>149</v>
      </c>
      <c r="M1245" s="70">
        <v>0.59718749999999998</v>
      </c>
      <c r="N1245">
        <v>6</v>
      </c>
      <c r="O1245" t="s">
        <v>162</v>
      </c>
      <c r="P1245" s="70">
        <v>0.59703703703703703</v>
      </c>
      <c r="Q1245">
        <v>3.6</v>
      </c>
      <c r="R1245" t="s">
        <v>149</v>
      </c>
      <c r="S1245">
        <v>0.9</v>
      </c>
      <c r="T1245">
        <v>41.3</v>
      </c>
      <c r="U1245">
        <v>1027</v>
      </c>
      <c r="V1245">
        <v>614838</v>
      </c>
      <c r="W1245">
        <v>1025</v>
      </c>
      <c r="X1245">
        <v>0.501</v>
      </c>
      <c r="Y1245">
        <v>18.07</v>
      </c>
      <c r="Z1245" s="11">
        <f t="shared" si="3289"/>
        <v>179.4</v>
      </c>
      <c r="AA1245" s="11">
        <f t="shared" si="3290"/>
        <v>10</v>
      </c>
      <c r="AB1245" s="53">
        <f t="shared" si="3291"/>
        <v>0.19355714959920894</v>
      </c>
      <c r="AC1245" s="61" t="s">
        <v>204</v>
      </c>
    </row>
    <row r="1246" spans="1:46">
      <c r="A1246" s="11">
        <v>1246</v>
      </c>
      <c r="B1246" s="69">
        <v>44601</v>
      </c>
      <c r="C1246" s="70">
        <v>0.60416666666666663</v>
      </c>
      <c r="D1246">
        <v>15.7</v>
      </c>
      <c r="E1246">
        <v>14</v>
      </c>
      <c r="F1246">
        <v>0</v>
      </c>
      <c r="G1246">
        <v>12.6</v>
      </c>
      <c r="H1246">
        <v>0.19600000000000001</v>
      </c>
      <c r="I1246">
        <v>4.2</v>
      </c>
      <c r="J1246" t="s">
        <v>149</v>
      </c>
      <c r="K1246">
        <v>4.3</v>
      </c>
      <c r="L1246" t="s">
        <v>149</v>
      </c>
      <c r="M1246" s="70">
        <v>0.60334490740740743</v>
      </c>
      <c r="N1246">
        <v>7.5</v>
      </c>
      <c r="O1246" t="s">
        <v>149</v>
      </c>
      <c r="P1246" s="70">
        <v>0.60305555555555557</v>
      </c>
      <c r="Q1246">
        <v>4.0999999999999996</v>
      </c>
      <c r="R1246" t="s">
        <v>149</v>
      </c>
      <c r="S1246">
        <v>0.9</v>
      </c>
      <c r="T1246">
        <v>44</v>
      </c>
      <c r="U1246">
        <v>686</v>
      </c>
      <c r="V1246">
        <v>424746</v>
      </c>
      <c r="W1246">
        <v>708</v>
      </c>
      <c r="X1246">
        <v>0.501</v>
      </c>
      <c r="Y1246">
        <v>18.03</v>
      </c>
      <c r="Z1246" s="11">
        <f t="shared" si="3289"/>
        <v>117.6</v>
      </c>
      <c r="AA1246" s="11">
        <f t="shared" si="3290"/>
        <v>0</v>
      </c>
      <c r="AB1246" s="53">
        <f t="shared" si="3291"/>
        <v>0.19355714959920894</v>
      </c>
      <c r="AC1246" s="61" t="s">
        <v>204</v>
      </c>
    </row>
    <row r="1247" spans="1:46">
      <c r="A1247" s="11">
        <v>1247</v>
      </c>
      <c r="B1247" s="69">
        <v>44601</v>
      </c>
      <c r="C1247" s="70">
        <v>0.61111111111111105</v>
      </c>
      <c r="D1247">
        <v>15.3</v>
      </c>
      <c r="E1247">
        <v>14</v>
      </c>
      <c r="F1247">
        <v>0</v>
      </c>
      <c r="G1247">
        <v>12.5</v>
      </c>
      <c r="H1247">
        <v>0.222</v>
      </c>
      <c r="I1247">
        <v>3.5</v>
      </c>
      <c r="J1247" t="s">
        <v>147</v>
      </c>
      <c r="K1247">
        <v>4.2</v>
      </c>
      <c r="L1247" t="s">
        <v>149</v>
      </c>
      <c r="M1247" s="70">
        <v>0.60425925925925927</v>
      </c>
      <c r="N1247">
        <v>6</v>
      </c>
      <c r="O1247" t="s">
        <v>147</v>
      </c>
      <c r="P1247" s="70">
        <v>0.61039351851851853</v>
      </c>
      <c r="Q1247">
        <v>2.5</v>
      </c>
      <c r="R1247" t="s">
        <v>147</v>
      </c>
      <c r="S1247">
        <v>0.9</v>
      </c>
      <c r="T1247">
        <v>44.8</v>
      </c>
      <c r="U1247">
        <v>631</v>
      </c>
      <c r="V1247">
        <v>460548</v>
      </c>
      <c r="W1247">
        <v>768</v>
      </c>
      <c r="X1247">
        <v>0.501</v>
      </c>
      <c r="Y1247">
        <v>18.010000000000002</v>
      </c>
      <c r="Z1247" s="11">
        <f t="shared" si="3289"/>
        <v>133.20000000000002</v>
      </c>
      <c r="AA1247" s="11">
        <f t="shared" si="3290"/>
        <v>10</v>
      </c>
      <c r="AB1247" s="53">
        <f t="shared" si="3291"/>
        <v>0.19355714959920894</v>
      </c>
      <c r="AC1247" s="61" t="s">
        <v>204</v>
      </c>
    </row>
    <row r="1248" spans="1:46">
      <c r="A1248" s="11">
        <v>1248</v>
      </c>
      <c r="B1248" s="69">
        <v>44601</v>
      </c>
      <c r="C1248" s="70">
        <v>0.61805555555555558</v>
      </c>
      <c r="D1248">
        <v>15</v>
      </c>
      <c r="E1248">
        <v>14</v>
      </c>
      <c r="F1248">
        <v>0</v>
      </c>
      <c r="G1248">
        <v>12.4</v>
      </c>
      <c r="H1248">
        <v>0.21199999999999999</v>
      </c>
      <c r="I1248">
        <v>3.5</v>
      </c>
      <c r="J1248" t="s">
        <v>147</v>
      </c>
      <c r="K1248">
        <v>3.7</v>
      </c>
      <c r="L1248" t="s">
        <v>149</v>
      </c>
      <c r="M1248" s="70">
        <v>0.61408564814814814</v>
      </c>
      <c r="N1248">
        <v>6.9</v>
      </c>
      <c r="O1248" t="s">
        <v>149</v>
      </c>
      <c r="P1248" s="70">
        <v>0.61776620370370372</v>
      </c>
      <c r="Q1248">
        <v>3</v>
      </c>
      <c r="R1248" t="s">
        <v>149</v>
      </c>
      <c r="S1248">
        <v>0.9</v>
      </c>
      <c r="T1248">
        <v>44.8</v>
      </c>
      <c r="U1248">
        <v>650</v>
      </c>
      <c r="V1248">
        <v>439057</v>
      </c>
      <c r="W1248">
        <v>732</v>
      </c>
      <c r="X1248">
        <v>0.501</v>
      </c>
      <c r="Y1248">
        <v>17.97</v>
      </c>
      <c r="Z1248" s="11">
        <f t="shared" si="3289"/>
        <v>127.2</v>
      </c>
      <c r="AA1248" s="11">
        <f t="shared" si="3290"/>
        <v>10</v>
      </c>
      <c r="AB1248" s="53">
        <f t="shared" si="3291"/>
        <v>0.19355714959920894</v>
      </c>
      <c r="AC1248" s="61" t="s">
        <v>204</v>
      </c>
    </row>
    <row r="1249" spans="1:46">
      <c r="A1249" s="11">
        <v>1249</v>
      </c>
      <c r="B1249" s="69">
        <v>44601</v>
      </c>
      <c r="C1249" s="70">
        <v>0.625</v>
      </c>
      <c r="D1249">
        <v>14.7</v>
      </c>
      <c r="E1249">
        <v>14</v>
      </c>
      <c r="F1249">
        <v>0</v>
      </c>
      <c r="G1249">
        <v>12.4</v>
      </c>
      <c r="H1249">
        <v>0.19</v>
      </c>
      <c r="I1249">
        <v>2.7</v>
      </c>
      <c r="J1249" t="s">
        <v>147</v>
      </c>
      <c r="K1249">
        <v>3.5</v>
      </c>
      <c r="L1249" t="s">
        <v>147</v>
      </c>
      <c r="M1249" s="70">
        <v>0.61828703703703702</v>
      </c>
      <c r="N1249">
        <v>5.6</v>
      </c>
      <c r="O1249" t="s">
        <v>149</v>
      </c>
      <c r="P1249" s="70">
        <v>0.62069444444444444</v>
      </c>
      <c r="Q1249">
        <v>1.4</v>
      </c>
      <c r="R1249" t="s">
        <v>147</v>
      </c>
      <c r="S1249">
        <v>1</v>
      </c>
      <c r="T1249">
        <v>45.9</v>
      </c>
      <c r="U1249">
        <v>500</v>
      </c>
      <c r="V1249">
        <v>396969</v>
      </c>
      <c r="W1249">
        <v>662</v>
      </c>
      <c r="X1249">
        <v>0.501</v>
      </c>
      <c r="Y1249">
        <v>17.96</v>
      </c>
      <c r="Z1249" s="11">
        <f t="shared" si="3289"/>
        <v>114</v>
      </c>
      <c r="AA1249" s="11">
        <f t="shared" si="3290"/>
        <v>0</v>
      </c>
      <c r="AB1249" s="53">
        <f t="shared" si="3291"/>
        <v>0.19355714959920894</v>
      </c>
      <c r="AC1249" s="61" t="s">
        <v>204</v>
      </c>
      <c r="AE1249" s="11">
        <f t="shared" ref="AE1249" si="3356">SUM(F1249:F1254)</f>
        <v>0</v>
      </c>
      <c r="AF1249" s="11">
        <f t="shared" ref="AF1249" si="3357">AVERAGE(AB1249:AB1254)</f>
        <v>0.19355714959920897</v>
      </c>
      <c r="AG1249" s="11">
        <f t="shared" ref="AG1249" si="3358">AVERAGE(G1249:G1254)</f>
        <v>11.633333333333333</v>
      </c>
      <c r="AH1249" s="11" t="e">
        <f t="shared" ref="AH1249" si="3359">AVERAGE(AC1249:AC1254)</f>
        <v>#DIV/0!</v>
      </c>
      <c r="AI1249" s="11">
        <f t="shared" ref="AI1249" si="3360">AVERAGE(T1249:T1254)</f>
        <v>46.883333333333333</v>
      </c>
      <c r="AJ1249" s="11">
        <f t="shared" ref="AJ1249" si="3361">SUMIF(H1249:H1254,"&gt;0",H1249:H1254)</f>
        <v>0.75599999999999989</v>
      </c>
      <c r="AK1249" s="17">
        <f t="shared" ref="AK1249" si="3362">SUM(AA1249:AA1254)/60</f>
        <v>0</v>
      </c>
      <c r="AL1249" s="17">
        <f t="shared" ref="AL1249" si="3363">SUM(V1249:V1254)</f>
        <v>1646240</v>
      </c>
      <c r="AM1249" s="17">
        <f t="shared" ref="AM1249" si="3364">AVERAGE(W1249:W1254)</f>
        <v>457.33333333333331</v>
      </c>
      <c r="AN1249" s="11">
        <f t="shared" ref="AN1249" si="3365">AVERAGE(I1249:I1254)</f>
        <v>2.5500000000000003</v>
      </c>
      <c r="AO1249" s="11">
        <f t="shared" ref="AO1249" si="3366">MAX(K1249:K1254)</f>
        <v>3.5</v>
      </c>
      <c r="AP1249" s="13" t="str">
        <f t="shared" ref="AP1249" ca="1" si="3367">INDIRECT(ADDRESS(MATCH(AO1249,K1249:K1254,0)+A1249-1,12))</f>
        <v>NE</v>
      </c>
      <c r="AQ1249" s="13">
        <f t="shared" ref="AQ1249" ca="1" si="3368">INDIRECT(ADDRESS(MATCH(AO1249,K1249:K1254,0)+A1249-1,13))</f>
        <v>0.61828703703703702</v>
      </c>
      <c r="AR1249" s="11">
        <f t="shared" ref="AR1249" si="3369">MAX(N1249:N1254)</f>
        <v>6.4</v>
      </c>
      <c r="AS1249" s="13" t="str">
        <f t="shared" ref="AS1249" ca="1" si="3370">INDIRECT(ADDRESS(MATCH(AR1249,N1249:N1254,0)+A1249-1,15))</f>
        <v>NE</v>
      </c>
      <c r="AT1249" s="13">
        <f t="shared" ref="AT1249" ca="1" si="3371">INDIRECT(ADDRESS(MATCH(AR1249,N1249:N1254,0)+A1249-1,16))</f>
        <v>0.63052083333333331</v>
      </c>
    </row>
    <row r="1250" spans="1:46">
      <c r="A1250" s="11">
        <v>1250</v>
      </c>
      <c r="B1250" s="69">
        <v>44601</v>
      </c>
      <c r="C1250" s="70">
        <v>0.63194444444444442</v>
      </c>
      <c r="D1250">
        <v>14.4</v>
      </c>
      <c r="E1250">
        <v>14.1</v>
      </c>
      <c r="F1250">
        <v>0</v>
      </c>
      <c r="G1250">
        <v>12.1</v>
      </c>
      <c r="H1250">
        <v>0.157</v>
      </c>
      <c r="I1250">
        <v>3.1</v>
      </c>
      <c r="J1250" t="s">
        <v>147</v>
      </c>
      <c r="K1250">
        <v>3.1</v>
      </c>
      <c r="L1250" t="s">
        <v>147</v>
      </c>
      <c r="M1250" s="70">
        <v>0.63168981481481479</v>
      </c>
      <c r="N1250">
        <v>6.4</v>
      </c>
      <c r="O1250" t="s">
        <v>147</v>
      </c>
      <c r="P1250" s="70">
        <v>0.63052083333333331</v>
      </c>
      <c r="Q1250">
        <v>1.4</v>
      </c>
      <c r="R1250" t="s">
        <v>162</v>
      </c>
      <c r="S1250">
        <v>1.1000000000000001</v>
      </c>
      <c r="T1250">
        <v>45.5</v>
      </c>
      <c r="U1250">
        <v>706</v>
      </c>
      <c r="V1250">
        <v>335501</v>
      </c>
      <c r="W1250">
        <v>559</v>
      </c>
      <c r="X1250">
        <v>0.501</v>
      </c>
      <c r="Y1250">
        <v>17.95</v>
      </c>
      <c r="Z1250" s="11">
        <f t="shared" si="3289"/>
        <v>94.2</v>
      </c>
      <c r="AA1250" s="11">
        <f t="shared" si="3290"/>
        <v>0</v>
      </c>
      <c r="AB1250" s="53">
        <f t="shared" si="3291"/>
        <v>0.19355714959920894</v>
      </c>
      <c r="AC1250" s="61" t="s">
        <v>204</v>
      </c>
    </row>
    <row r="1251" spans="1:46">
      <c r="A1251" s="11">
        <v>1251</v>
      </c>
      <c r="B1251" s="69">
        <v>44601</v>
      </c>
      <c r="C1251" s="70">
        <v>0.63888888888888895</v>
      </c>
      <c r="D1251">
        <v>14.1</v>
      </c>
      <c r="E1251">
        <v>14.1</v>
      </c>
      <c r="F1251">
        <v>0</v>
      </c>
      <c r="G1251">
        <v>11.8</v>
      </c>
      <c r="H1251">
        <v>0.13100000000000001</v>
      </c>
      <c r="I1251">
        <v>3.2</v>
      </c>
      <c r="J1251" t="s">
        <v>149</v>
      </c>
      <c r="K1251">
        <v>3.3</v>
      </c>
      <c r="L1251" t="s">
        <v>147</v>
      </c>
      <c r="M1251" s="70">
        <v>0.63703703703703707</v>
      </c>
      <c r="N1251">
        <v>5.4</v>
      </c>
      <c r="O1251" t="s">
        <v>147</v>
      </c>
      <c r="P1251" s="70">
        <v>0.63552083333333331</v>
      </c>
      <c r="Q1251">
        <v>3.5</v>
      </c>
      <c r="R1251" t="s">
        <v>149</v>
      </c>
      <c r="S1251">
        <v>0.7</v>
      </c>
      <c r="T1251">
        <v>46.1</v>
      </c>
      <c r="U1251">
        <v>305</v>
      </c>
      <c r="V1251">
        <v>288705</v>
      </c>
      <c r="W1251">
        <v>481</v>
      </c>
      <c r="X1251">
        <v>0.501</v>
      </c>
      <c r="Y1251">
        <v>17.91</v>
      </c>
      <c r="Z1251" s="11">
        <f t="shared" si="3289"/>
        <v>78.600000000000009</v>
      </c>
      <c r="AA1251" s="11">
        <f t="shared" si="3290"/>
        <v>0</v>
      </c>
      <c r="AB1251" s="53">
        <f t="shared" si="3291"/>
        <v>0.19355714959920894</v>
      </c>
      <c r="AC1251" s="61" t="s">
        <v>204</v>
      </c>
    </row>
    <row r="1252" spans="1:46">
      <c r="A1252" s="11">
        <v>1252</v>
      </c>
      <c r="B1252" s="69">
        <v>44601</v>
      </c>
      <c r="C1252" s="70">
        <v>0.64583333333333337</v>
      </c>
      <c r="D1252">
        <v>13.8</v>
      </c>
      <c r="E1252">
        <v>14.1</v>
      </c>
      <c r="F1252">
        <v>0</v>
      </c>
      <c r="G1252">
        <v>11.2</v>
      </c>
      <c r="H1252">
        <v>9.5000000000000001E-2</v>
      </c>
      <c r="I1252">
        <v>2.8</v>
      </c>
      <c r="J1252" t="s">
        <v>147</v>
      </c>
      <c r="K1252">
        <v>3.3</v>
      </c>
      <c r="L1252" t="s">
        <v>149</v>
      </c>
      <c r="M1252" s="70">
        <v>0.63932870370370376</v>
      </c>
      <c r="N1252">
        <v>5.2</v>
      </c>
      <c r="O1252" t="s">
        <v>147</v>
      </c>
      <c r="P1252" s="70">
        <v>0.63906249999999998</v>
      </c>
      <c r="Q1252">
        <v>1.1000000000000001</v>
      </c>
      <c r="R1252" t="s">
        <v>147</v>
      </c>
      <c r="S1252">
        <v>0.9</v>
      </c>
      <c r="T1252">
        <v>47.9</v>
      </c>
      <c r="U1252">
        <v>397</v>
      </c>
      <c r="V1252">
        <v>213960</v>
      </c>
      <c r="W1252">
        <v>357</v>
      </c>
      <c r="X1252">
        <v>0.501</v>
      </c>
      <c r="Y1252">
        <v>17.91</v>
      </c>
      <c r="Z1252" s="11">
        <f t="shared" si="3289"/>
        <v>57</v>
      </c>
      <c r="AA1252" s="11">
        <f t="shared" si="3290"/>
        <v>0</v>
      </c>
      <c r="AB1252" s="53">
        <f t="shared" si="3291"/>
        <v>0.19355714959920894</v>
      </c>
      <c r="AC1252" s="61" t="s">
        <v>204</v>
      </c>
    </row>
    <row r="1253" spans="1:46">
      <c r="A1253" s="11">
        <v>1253</v>
      </c>
      <c r="B1253" s="69">
        <v>44601</v>
      </c>
      <c r="C1253" s="70">
        <v>0.65277777777777779</v>
      </c>
      <c r="D1253">
        <v>13.4</v>
      </c>
      <c r="E1253">
        <v>14.1</v>
      </c>
      <c r="F1253">
        <v>0</v>
      </c>
      <c r="G1253">
        <v>11.2</v>
      </c>
      <c r="H1253">
        <v>0.10199999999999999</v>
      </c>
      <c r="I1253">
        <v>1.7</v>
      </c>
      <c r="J1253" t="s">
        <v>147</v>
      </c>
      <c r="K1253">
        <v>2.8</v>
      </c>
      <c r="L1253" t="s">
        <v>147</v>
      </c>
      <c r="M1253" s="70">
        <v>0.64584490740740741</v>
      </c>
      <c r="N1253">
        <v>4.7</v>
      </c>
      <c r="O1253" t="s">
        <v>152</v>
      </c>
      <c r="P1253" s="70">
        <v>0.6526157407407408</v>
      </c>
      <c r="Q1253">
        <v>0.6</v>
      </c>
      <c r="R1253" t="s">
        <v>148</v>
      </c>
      <c r="S1253">
        <v>0.8</v>
      </c>
      <c r="T1253">
        <v>47.7</v>
      </c>
      <c r="U1253">
        <v>354</v>
      </c>
      <c r="V1253">
        <v>222433</v>
      </c>
      <c r="W1253">
        <v>371</v>
      </c>
      <c r="X1253">
        <v>0.501</v>
      </c>
      <c r="Y1253">
        <v>17.87</v>
      </c>
      <c r="Z1253" s="11">
        <f t="shared" si="3289"/>
        <v>61.199999999999996</v>
      </c>
      <c r="AA1253" s="11">
        <f t="shared" si="3290"/>
        <v>0</v>
      </c>
      <c r="AB1253" s="53">
        <f t="shared" si="3291"/>
        <v>0.19355714959920894</v>
      </c>
      <c r="AC1253" s="61" t="s">
        <v>204</v>
      </c>
    </row>
    <row r="1254" spans="1:46">
      <c r="A1254" s="11">
        <v>1254</v>
      </c>
      <c r="B1254" s="69">
        <v>44601</v>
      </c>
      <c r="C1254" s="70">
        <v>0.65972222222222221</v>
      </c>
      <c r="D1254">
        <v>13</v>
      </c>
      <c r="E1254">
        <v>14.1</v>
      </c>
      <c r="F1254">
        <v>0</v>
      </c>
      <c r="G1254">
        <v>11.1</v>
      </c>
      <c r="H1254">
        <v>8.1000000000000003E-2</v>
      </c>
      <c r="I1254">
        <v>1.8</v>
      </c>
      <c r="J1254" t="s">
        <v>148</v>
      </c>
      <c r="K1254">
        <v>1.8</v>
      </c>
      <c r="L1254" t="s">
        <v>148</v>
      </c>
      <c r="M1254" s="70">
        <v>0.65892361111111108</v>
      </c>
      <c r="N1254">
        <v>4</v>
      </c>
      <c r="O1254" t="s">
        <v>152</v>
      </c>
      <c r="P1254" s="70">
        <v>0.65478009259259262</v>
      </c>
      <c r="Q1254">
        <v>2</v>
      </c>
      <c r="R1254" t="s">
        <v>152</v>
      </c>
      <c r="S1254">
        <v>0.9</v>
      </c>
      <c r="T1254">
        <v>48.2</v>
      </c>
      <c r="U1254">
        <v>315</v>
      </c>
      <c r="V1254">
        <v>188672</v>
      </c>
      <c r="W1254">
        <v>314</v>
      </c>
      <c r="X1254">
        <v>0.501</v>
      </c>
      <c r="Y1254">
        <v>17.87</v>
      </c>
      <c r="Z1254" s="11">
        <f t="shared" si="3289"/>
        <v>48.6</v>
      </c>
      <c r="AA1254" s="11">
        <f t="shared" si="3290"/>
        <v>0</v>
      </c>
      <c r="AB1254" s="53">
        <f t="shared" si="3291"/>
        <v>0.19355714959920894</v>
      </c>
      <c r="AC1254" s="61" t="s">
        <v>204</v>
      </c>
    </row>
    <row r="1255" spans="1:46">
      <c r="A1255" s="11">
        <v>1255</v>
      </c>
      <c r="B1255" s="69">
        <v>44601</v>
      </c>
      <c r="C1255" s="70">
        <v>0.66666666666666663</v>
      </c>
      <c r="D1255">
        <v>12.6</v>
      </c>
      <c r="E1255">
        <v>14.1</v>
      </c>
      <c r="F1255">
        <v>0</v>
      </c>
      <c r="G1255">
        <v>10.9</v>
      </c>
      <c r="H1255">
        <v>7.2999999999999995E-2</v>
      </c>
      <c r="I1255">
        <v>1.5</v>
      </c>
      <c r="J1255" t="s">
        <v>148</v>
      </c>
      <c r="K1255">
        <v>1.8</v>
      </c>
      <c r="L1255" t="s">
        <v>148</v>
      </c>
      <c r="M1255" s="70">
        <v>0.66123842592592597</v>
      </c>
      <c r="N1255">
        <v>3.9</v>
      </c>
      <c r="O1255" t="s">
        <v>148</v>
      </c>
      <c r="P1255" s="70">
        <v>0.66576388888888893</v>
      </c>
      <c r="Q1255">
        <v>1</v>
      </c>
      <c r="R1255" t="s">
        <v>149</v>
      </c>
      <c r="S1255">
        <v>0.7</v>
      </c>
      <c r="T1255">
        <v>48.8</v>
      </c>
      <c r="U1255">
        <v>347</v>
      </c>
      <c r="V1255">
        <v>167436</v>
      </c>
      <c r="W1255">
        <v>279</v>
      </c>
      <c r="X1255">
        <v>0.501</v>
      </c>
      <c r="Y1255">
        <v>17.850000000000001</v>
      </c>
      <c r="Z1255" s="11">
        <f t="shared" si="3289"/>
        <v>43.79999999999999</v>
      </c>
      <c r="AA1255" s="11">
        <f t="shared" si="3290"/>
        <v>0</v>
      </c>
      <c r="AB1255" s="53">
        <f t="shared" si="3291"/>
        <v>0.19355714959920894</v>
      </c>
      <c r="AC1255" s="61" t="s">
        <v>204</v>
      </c>
      <c r="AE1255" s="11">
        <f t="shared" ref="AE1255" si="3372">SUM(F1255:F1260)</f>
        <v>0</v>
      </c>
      <c r="AF1255" s="11">
        <f t="shared" ref="AF1255" si="3373">AVERAGE(AB1255:AB1260)</f>
        <v>0.19355714959920897</v>
      </c>
      <c r="AG1255" s="11">
        <f t="shared" ref="AG1255" si="3374">AVERAGE(G1255:G1260)</f>
        <v>11.533333333333333</v>
      </c>
      <c r="AH1255" s="11" t="e">
        <f t="shared" ref="AH1255" si="3375">AVERAGE(AC1255:AC1260)</f>
        <v>#DIV/0!</v>
      </c>
      <c r="AI1255" s="11">
        <f t="shared" ref="AI1255" si="3376">AVERAGE(T1255:T1260)</f>
        <v>47.233333333333327</v>
      </c>
      <c r="AJ1255" s="11">
        <f t="shared" ref="AJ1255" si="3377">SUMIF(H1255:H1260,"&gt;0",H1255:H1260)</f>
        <v>0.49900000000000005</v>
      </c>
      <c r="AK1255" s="17">
        <f t="shared" ref="AK1255" si="3378">SUM(AA1255:AA1260)/60</f>
        <v>0</v>
      </c>
      <c r="AL1255" s="17">
        <f t="shared" ref="AL1255" si="3379">SUM(V1255:V1260)</f>
        <v>1059856</v>
      </c>
      <c r="AM1255" s="17">
        <f t="shared" ref="AM1255" si="3380">AVERAGE(W1255:W1260)</f>
        <v>294.5</v>
      </c>
      <c r="AN1255" s="11">
        <f t="shared" ref="AN1255" si="3381">AVERAGE(I1255:I1260)</f>
        <v>1.5499999999999998</v>
      </c>
      <c r="AO1255" s="11">
        <f t="shared" ref="AO1255" si="3382">MAX(K1255:K1260)</f>
        <v>1.9</v>
      </c>
      <c r="AP1255" s="13" t="str">
        <f t="shared" ref="AP1255" ca="1" si="3383">INDIRECT(ADDRESS(MATCH(AO1255,K1255:K1260,0)+A1255-1,12))</f>
        <v>ENE</v>
      </c>
      <c r="AQ1255" s="13">
        <f t="shared" ref="AQ1255" ca="1" si="3384">INDIRECT(ADDRESS(MATCH(AO1255,K1255:K1260,0)+A1255-1,13))</f>
        <v>0.67221064814814813</v>
      </c>
      <c r="AR1255" s="11">
        <f t="shared" ref="AR1255" si="3385">MAX(N1255:N1260)</f>
        <v>4.4000000000000004</v>
      </c>
      <c r="AS1255" s="13" t="str">
        <f t="shared" ref="AS1255" ca="1" si="3386">INDIRECT(ADDRESS(MATCH(AR1255,N1255:N1260,0)+A1255-1,15))</f>
        <v>E</v>
      </c>
      <c r="AT1255" s="13">
        <f t="shared" ref="AT1255" ca="1" si="3387">INDIRECT(ADDRESS(MATCH(AR1255,N1255:N1260,0)+A1255-1,16))</f>
        <v>0.69356481481481491</v>
      </c>
    </row>
    <row r="1256" spans="1:46">
      <c r="A1256" s="11">
        <v>1256</v>
      </c>
      <c r="B1256" s="69">
        <v>44601</v>
      </c>
      <c r="C1256" s="70">
        <v>0.67361111111111116</v>
      </c>
      <c r="D1256">
        <v>12.3</v>
      </c>
      <c r="E1256">
        <v>14.1</v>
      </c>
      <c r="F1256">
        <v>0</v>
      </c>
      <c r="G1256">
        <v>11.3</v>
      </c>
      <c r="H1256">
        <v>0.11799999999999999</v>
      </c>
      <c r="I1256">
        <v>1.7</v>
      </c>
      <c r="J1256" t="s">
        <v>148</v>
      </c>
      <c r="K1256">
        <v>1.9</v>
      </c>
      <c r="L1256" t="s">
        <v>148</v>
      </c>
      <c r="M1256" s="70">
        <v>0.67221064814814813</v>
      </c>
      <c r="N1256">
        <v>4.2</v>
      </c>
      <c r="O1256" t="s">
        <v>149</v>
      </c>
      <c r="P1256" s="70">
        <v>0.67166666666666675</v>
      </c>
      <c r="Q1256">
        <v>0.8</v>
      </c>
      <c r="R1256" t="s">
        <v>148</v>
      </c>
      <c r="S1256">
        <v>0.8</v>
      </c>
      <c r="T1256">
        <v>48.3</v>
      </c>
      <c r="U1256">
        <v>332</v>
      </c>
      <c r="V1256">
        <v>238237</v>
      </c>
      <c r="W1256">
        <v>397</v>
      </c>
      <c r="X1256">
        <v>0.501</v>
      </c>
      <c r="Y1256">
        <v>17.8</v>
      </c>
      <c r="Z1256" s="11">
        <f t="shared" si="3289"/>
        <v>70.8</v>
      </c>
      <c r="AA1256" s="11">
        <f t="shared" si="3290"/>
        <v>0</v>
      </c>
      <c r="AB1256" s="53">
        <f t="shared" si="3291"/>
        <v>0.19355714959920894</v>
      </c>
      <c r="AC1256" s="61" t="s">
        <v>204</v>
      </c>
    </row>
    <row r="1257" spans="1:46">
      <c r="A1257" s="11">
        <v>1257</v>
      </c>
      <c r="B1257" s="69">
        <v>44601</v>
      </c>
      <c r="C1257" s="70">
        <v>0.68055555555555547</v>
      </c>
      <c r="D1257">
        <v>12.2</v>
      </c>
      <c r="E1257">
        <v>14.1</v>
      </c>
      <c r="F1257">
        <v>0</v>
      </c>
      <c r="G1257">
        <v>11.9</v>
      </c>
      <c r="H1257">
        <v>9.4E-2</v>
      </c>
      <c r="I1257">
        <v>1.4</v>
      </c>
      <c r="J1257" t="s">
        <v>148</v>
      </c>
      <c r="K1257">
        <v>1.7</v>
      </c>
      <c r="L1257" t="s">
        <v>148</v>
      </c>
      <c r="M1257" s="70">
        <v>0.67363425925925924</v>
      </c>
      <c r="N1257">
        <v>4.3</v>
      </c>
      <c r="O1257" t="s">
        <v>148</v>
      </c>
      <c r="P1257" s="70">
        <v>0.68043981481481486</v>
      </c>
      <c r="Q1257">
        <v>2.4</v>
      </c>
      <c r="R1257" t="s">
        <v>152</v>
      </c>
      <c r="S1257">
        <v>0.8</v>
      </c>
      <c r="T1257">
        <v>46.4</v>
      </c>
      <c r="U1257">
        <v>288</v>
      </c>
      <c r="V1257">
        <v>202587</v>
      </c>
      <c r="W1257">
        <v>338</v>
      </c>
      <c r="X1257">
        <v>0.501</v>
      </c>
      <c r="Y1257">
        <v>17.82</v>
      </c>
      <c r="Z1257" s="11">
        <f t="shared" si="3289"/>
        <v>56.400000000000006</v>
      </c>
      <c r="AA1257" s="11">
        <f t="shared" si="3290"/>
        <v>0</v>
      </c>
      <c r="AB1257" s="53">
        <f t="shared" si="3291"/>
        <v>0.19355714959920894</v>
      </c>
      <c r="AC1257" s="61" t="s">
        <v>204</v>
      </c>
    </row>
    <row r="1258" spans="1:46">
      <c r="A1258" s="11">
        <v>1258</v>
      </c>
      <c r="B1258" s="69">
        <v>44601</v>
      </c>
      <c r="C1258" s="70">
        <v>0.6875</v>
      </c>
      <c r="D1258">
        <v>12.2</v>
      </c>
      <c r="E1258">
        <v>14.1</v>
      </c>
      <c r="F1258">
        <v>0</v>
      </c>
      <c r="G1258">
        <v>12</v>
      </c>
      <c r="H1258">
        <v>8.4000000000000005E-2</v>
      </c>
      <c r="I1258">
        <v>1.6</v>
      </c>
      <c r="J1258" t="s">
        <v>148</v>
      </c>
      <c r="K1258">
        <v>1.7</v>
      </c>
      <c r="L1258" t="s">
        <v>148</v>
      </c>
      <c r="M1258" s="70">
        <v>0.68677083333333344</v>
      </c>
      <c r="N1258">
        <v>3.7</v>
      </c>
      <c r="O1258" t="s">
        <v>149</v>
      </c>
      <c r="P1258" s="70">
        <v>0.68327546296296304</v>
      </c>
      <c r="Q1258">
        <v>1.6</v>
      </c>
      <c r="R1258" t="s">
        <v>148</v>
      </c>
      <c r="S1258">
        <v>0.7</v>
      </c>
      <c r="T1258">
        <v>45.9</v>
      </c>
      <c r="U1258">
        <v>279</v>
      </c>
      <c r="V1258">
        <v>177554</v>
      </c>
      <c r="W1258">
        <v>296</v>
      </c>
      <c r="X1258">
        <v>0.501</v>
      </c>
      <c r="Y1258">
        <v>17.809999999999999</v>
      </c>
      <c r="Z1258" s="11">
        <f t="shared" si="3289"/>
        <v>50.4</v>
      </c>
      <c r="AA1258" s="11">
        <f t="shared" si="3290"/>
        <v>0</v>
      </c>
      <c r="AB1258" s="53">
        <f t="shared" si="3291"/>
        <v>0.19355714959920894</v>
      </c>
      <c r="AC1258" s="61" t="s">
        <v>204</v>
      </c>
    </row>
    <row r="1259" spans="1:46">
      <c r="A1259" s="11">
        <v>1259</v>
      </c>
      <c r="B1259" s="69">
        <v>44601</v>
      </c>
      <c r="C1259" s="70">
        <v>0.69444444444444453</v>
      </c>
      <c r="D1259">
        <v>12.1</v>
      </c>
      <c r="E1259">
        <v>14.1</v>
      </c>
      <c r="F1259">
        <v>0</v>
      </c>
      <c r="G1259">
        <v>11.6</v>
      </c>
      <c r="H1259">
        <v>7.1999999999999995E-2</v>
      </c>
      <c r="I1259">
        <v>1.8</v>
      </c>
      <c r="J1259" t="s">
        <v>148</v>
      </c>
      <c r="K1259">
        <v>1.8</v>
      </c>
      <c r="L1259" t="s">
        <v>148</v>
      </c>
      <c r="M1259" s="70">
        <v>0.69420138888888883</v>
      </c>
      <c r="N1259">
        <v>4.4000000000000004</v>
      </c>
      <c r="O1259" t="s">
        <v>152</v>
      </c>
      <c r="P1259" s="70">
        <v>0.69356481481481491</v>
      </c>
      <c r="Q1259">
        <v>1.5</v>
      </c>
      <c r="R1259" t="s">
        <v>147</v>
      </c>
      <c r="S1259">
        <v>0.8</v>
      </c>
      <c r="T1259">
        <v>46.5</v>
      </c>
      <c r="U1259">
        <v>231</v>
      </c>
      <c r="V1259">
        <v>152781</v>
      </c>
      <c r="W1259">
        <v>255</v>
      </c>
      <c r="X1259">
        <v>0.501</v>
      </c>
      <c r="Y1259">
        <v>17.77</v>
      </c>
      <c r="Z1259" s="11">
        <f t="shared" si="3289"/>
        <v>43.2</v>
      </c>
      <c r="AA1259" s="11">
        <f t="shared" si="3290"/>
        <v>0</v>
      </c>
      <c r="AB1259" s="53">
        <f t="shared" si="3291"/>
        <v>0.19355714959920894</v>
      </c>
      <c r="AC1259" s="61" t="s">
        <v>204</v>
      </c>
    </row>
    <row r="1260" spans="1:46">
      <c r="A1260" s="11">
        <v>1260</v>
      </c>
      <c r="B1260" s="69">
        <v>44601</v>
      </c>
      <c r="C1260" s="70">
        <v>0.70138888888888884</v>
      </c>
      <c r="D1260">
        <v>12.1</v>
      </c>
      <c r="E1260">
        <v>14.1</v>
      </c>
      <c r="F1260">
        <v>0</v>
      </c>
      <c r="G1260">
        <v>11.5</v>
      </c>
      <c r="H1260">
        <v>5.8000000000000003E-2</v>
      </c>
      <c r="I1260">
        <v>1.3</v>
      </c>
      <c r="J1260" t="s">
        <v>147</v>
      </c>
      <c r="K1260">
        <v>1.8</v>
      </c>
      <c r="L1260" t="s">
        <v>148</v>
      </c>
      <c r="M1260" s="70">
        <v>0.69459490740740737</v>
      </c>
      <c r="N1260">
        <v>3.6</v>
      </c>
      <c r="O1260" t="s">
        <v>147</v>
      </c>
      <c r="P1260" s="70">
        <v>0.69878472222222221</v>
      </c>
      <c r="Q1260">
        <v>0.9</v>
      </c>
      <c r="R1260" t="s">
        <v>152</v>
      </c>
      <c r="S1260">
        <v>0.7</v>
      </c>
      <c r="T1260">
        <v>47.5</v>
      </c>
      <c r="U1260">
        <v>174</v>
      </c>
      <c r="V1260">
        <v>121261</v>
      </c>
      <c r="W1260">
        <v>202</v>
      </c>
      <c r="X1260">
        <v>0.501</v>
      </c>
      <c r="Y1260">
        <v>17.77</v>
      </c>
      <c r="Z1260" s="11">
        <f t="shared" si="3289"/>
        <v>34.799999999999997</v>
      </c>
      <c r="AA1260" s="11">
        <f t="shared" si="3290"/>
        <v>0</v>
      </c>
      <c r="AB1260" s="53">
        <f t="shared" si="3291"/>
        <v>0.19355714959920894</v>
      </c>
      <c r="AC1260" s="61" t="s">
        <v>204</v>
      </c>
    </row>
    <row r="1261" spans="1:46">
      <c r="A1261" s="11">
        <v>1261</v>
      </c>
      <c r="B1261" s="69">
        <v>44601</v>
      </c>
      <c r="C1261" s="70">
        <v>0.70833333333333337</v>
      </c>
      <c r="D1261">
        <v>12</v>
      </c>
      <c r="E1261">
        <v>14.2</v>
      </c>
      <c r="F1261">
        <v>0</v>
      </c>
      <c r="G1261">
        <v>11.2</v>
      </c>
      <c r="H1261">
        <v>0.04</v>
      </c>
      <c r="I1261">
        <v>1.6</v>
      </c>
      <c r="J1261" t="s">
        <v>148</v>
      </c>
      <c r="K1261">
        <v>1.6</v>
      </c>
      <c r="L1261" t="s">
        <v>148</v>
      </c>
      <c r="M1261" s="70">
        <v>0.70822916666666658</v>
      </c>
      <c r="N1261">
        <v>4.5</v>
      </c>
      <c r="O1261" t="s">
        <v>152</v>
      </c>
      <c r="P1261" s="70">
        <v>0.70627314814814823</v>
      </c>
      <c r="Q1261">
        <v>1.1000000000000001</v>
      </c>
      <c r="R1261" t="s">
        <v>152</v>
      </c>
      <c r="S1261">
        <v>0.8</v>
      </c>
      <c r="T1261">
        <v>47.9</v>
      </c>
      <c r="U1261">
        <v>114</v>
      </c>
      <c r="V1261">
        <v>84446</v>
      </c>
      <c r="W1261">
        <v>141</v>
      </c>
      <c r="X1261">
        <v>0.501</v>
      </c>
      <c r="Y1261">
        <v>17.77</v>
      </c>
      <c r="Z1261" s="11">
        <f t="shared" si="3289"/>
        <v>24</v>
      </c>
      <c r="AA1261" s="11">
        <f t="shared" si="3290"/>
        <v>0</v>
      </c>
      <c r="AB1261" s="53">
        <f t="shared" si="3291"/>
        <v>0.19355714959920894</v>
      </c>
      <c r="AC1261" s="61" t="s">
        <v>204</v>
      </c>
      <c r="AE1261" s="11">
        <f t="shared" ref="AE1261" si="3388">SUM(F1261:F1266)</f>
        <v>0</v>
      </c>
      <c r="AF1261" s="11">
        <f t="shared" ref="AF1261" si="3389">AVERAGE(AB1261:AB1266)</f>
        <v>0.19307858693470678</v>
      </c>
      <c r="AG1261" s="11">
        <f t="shared" ref="AG1261" si="3390">AVERAGE(G1261:G1266)</f>
        <v>9.1166666666666671</v>
      </c>
      <c r="AH1261" s="11" t="e">
        <f t="shared" ref="AH1261" si="3391">AVERAGE(AC1261:AC1266)</f>
        <v>#DIV/0!</v>
      </c>
      <c r="AI1261" s="11">
        <f t="shared" ref="AI1261" si="3392">AVERAGE(T1261:T1266)</f>
        <v>54.816666666666663</v>
      </c>
      <c r="AJ1261" s="11">
        <f t="shared" ref="AJ1261" si="3393">SUMIF(H1261:H1266,"&gt;0",H1261:H1266)</f>
        <v>7.6999999999999999E-2</v>
      </c>
      <c r="AK1261" s="17">
        <f t="shared" ref="AK1261" si="3394">SUM(AA1261:AA1266)/60</f>
        <v>0</v>
      </c>
      <c r="AL1261" s="17">
        <f t="shared" ref="AL1261" si="3395">SUM(V1261:V1266)</f>
        <v>189751</v>
      </c>
      <c r="AM1261" s="17">
        <f t="shared" ref="AM1261" si="3396">AVERAGE(W1261:W1266)</f>
        <v>52.666666666666664</v>
      </c>
      <c r="AN1261" s="11">
        <f t="shared" ref="AN1261" si="3397">AVERAGE(I1261:I1266)</f>
        <v>2.35</v>
      </c>
      <c r="AO1261" s="11">
        <f t="shared" ref="AO1261" si="3398">MAX(K1261:K1266)</f>
        <v>3</v>
      </c>
      <c r="AP1261" s="13" t="str">
        <f t="shared" ref="AP1261" ca="1" si="3399">INDIRECT(ADDRESS(MATCH(AO1261,K1261:K1266,0)+A1261-1,12))</f>
        <v>ENE</v>
      </c>
      <c r="AQ1261" s="13">
        <f t="shared" ref="AQ1261" ca="1" si="3400">INDIRECT(ADDRESS(MATCH(AO1261,K1261:K1266,0)+A1261-1,13))</f>
        <v>0.73929398148148151</v>
      </c>
      <c r="AR1261" s="11">
        <f t="shared" ref="AR1261" si="3401">MAX(N1261:N1266)</f>
        <v>6.2</v>
      </c>
      <c r="AS1261" s="13" t="str">
        <f t="shared" ref="AS1261" ca="1" si="3402">INDIRECT(ADDRESS(MATCH(AR1261,N1261:N1266,0)+A1261-1,15))</f>
        <v>ENE</v>
      </c>
      <c r="AT1261" s="13">
        <f t="shared" ref="AT1261" ca="1" si="3403">INDIRECT(ADDRESS(MATCH(AR1261,N1261:N1266,0)+A1261-1,16))</f>
        <v>0.72275462962962955</v>
      </c>
    </row>
    <row r="1262" spans="1:46">
      <c r="A1262" s="11">
        <v>1262</v>
      </c>
      <c r="B1262" s="69">
        <v>44601</v>
      </c>
      <c r="C1262" s="70">
        <v>0.71527777777777779</v>
      </c>
      <c r="D1262">
        <v>11.9</v>
      </c>
      <c r="E1262">
        <v>14.2</v>
      </c>
      <c r="F1262">
        <v>0</v>
      </c>
      <c r="G1262">
        <v>10.199999999999999</v>
      </c>
      <c r="H1262">
        <v>2.1999999999999999E-2</v>
      </c>
      <c r="I1262">
        <v>2</v>
      </c>
      <c r="J1262" t="s">
        <v>148</v>
      </c>
      <c r="K1262">
        <v>2</v>
      </c>
      <c r="L1262" t="s">
        <v>148</v>
      </c>
      <c r="M1262" s="70">
        <v>0.71527777777777779</v>
      </c>
      <c r="N1262">
        <v>4.8</v>
      </c>
      <c r="O1262" t="s">
        <v>152</v>
      </c>
      <c r="P1262" s="70">
        <v>0.71513888888888888</v>
      </c>
      <c r="Q1262">
        <v>4.3</v>
      </c>
      <c r="R1262" t="s">
        <v>150</v>
      </c>
      <c r="S1262">
        <v>1</v>
      </c>
      <c r="T1262">
        <v>51.1</v>
      </c>
      <c r="U1262">
        <v>67</v>
      </c>
      <c r="V1262">
        <v>52934</v>
      </c>
      <c r="W1262">
        <v>88</v>
      </c>
      <c r="X1262">
        <v>0.501</v>
      </c>
      <c r="Y1262">
        <v>17.78</v>
      </c>
      <c r="Z1262" s="11">
        <f t="shared" si="3289"/>
        <v>13.199999999999998</v>
      </c>
      <c r="AA1262" s="11">
        <f t="shared" si="3290"/>
        <v>0</v>
      </c>
      <c r="AB1262" s="53">
        <f t="shared" si="3291"/>
        <v>0.19355714959920894</v>
      </c>
      <c r="AC1262" s="61" t="s">
        <v>204</v>
      </c>
    </row>
    <row r="1263" spans="1:46">
      <c r="A1263" s="11">
        <v>1263</v>
      </c>
      <c r="B1263" s="69">
        <v>44601</v>
      </c>
      <c r="C1263" s="70">
        <v>0.72222222222222221</v>
      </c>
      <c r="D1263">
        <v>11.5</v>
      </c>
      <c r="E1263">
        <v>13.2</v>
      </c>
      <c r="F1263">
        <v>0</v>
      </c>
      <c r="G1263">
        <v>9.3000000000000007</v>
      </c>
      <c r="H1263">
        <v>0.01</v>
      </c>
      <c r="I1263">
        <v>2.6</v>
      </c>
      <c r="J1263" t="s">
        <v>148</v>
      </c>
      <c r="K1263">
        <v>2.7</v>
      </c>
      <c r="L1263" t="s">
        <v>148</v>
      </c>
      <c r="M1263" s="70">
        <v>0.72184027777777782</v>
      </c>
      <c r="N1263">
        <v>5.8</v>
      </c>
      <c r="O1263" t="s">
        <v>152</v>
      </c>
      <c r="P1263" s="70">
        <v>0.71872685185185192</v>
      </c>
      <c r="Q1263">
        <v>1.6</v>
      </c>
      <c r="R1263" t="s">
        <v>148</v>
      </c>
      <c r="S1263">
        <v>0.9</v>
      </c>
      <c r="T1263">
        <v>54</v>
      </c>
      <c r="U1263">
        <v>36</v>
      </c>
      <c r="V1263">
        <v>29256</v>
      </c>
      <c r="W1263">
        <v>49</v>
      </c>
      <c r="X1263">
        <v>0.501</v>
      </c>
      <c r="Y1263">
        <v>17.73</v>
      </c>
      <c r="Z1263" s="11">
        <f t="shared" si="3289"/>
        <v>6</v>
      </c>
      <c r="AA1263" s="11">
        <f t="shared" si="3290"/>
        <v>0</v>
      </c>
      <c r="AB1263" s="53">
        <f t="shared" si="3291"/>
        <v>0.19355714959920894</v>
      </c>
      <c r="AC1263" s="61" t="s">
        <v>204</v>
      </c>
    </row>
    <row r="1264" spans="1:46">
      <c r="A1264" s="11">
        <v>1264</v>
      </c>
      <c r="B1264" s="69">
        <v>44601</v>
      </c>
      <c r="C1264" s="70">
        <v>0.72916666666666663</v>
      </c>
      <c r="D1264">
        <v>11.1</v>
      </c>
      <c r="E1264">
        <v>13.1</v>
      </c>
      <c r="F1264">
        <v>0</v>
      </c>
      <c r="G1264">
        <v>8.5</v>
      </c>
      <c r="H1264">
        <v>4.0000000000000001E-3</v>
      </c>
      <c r="I1264">
        <v>2.4</v>
      </c>
      <c r="J1264" t="s">
        <v>148</v>
      </c>
      <c r="K1264">
        <v>2.7</v>
      </c>
      <c r="L1264" t="s">
        <v>148</v>
      </c>
      <c r="M1264" s="70">
        <v>0.724675925925926</v>
      </c>
      <c r="N1264">
        <v>6.2</v>
      </c>
      <c r="O1264" t="s">
        <v>148</v>
      </c>
      <c r="P1264" s="70">
        <v>0.72275462962962955</v>
      </c>
      <c r="Q1264">
        <v>1.7</v>
      </c>
      <c r="R1264" t="s">
        <v>148</v>
      </c>
      <c r="S1264">
        <v>1</v>
      </c>
      <c r="T1264">
        <v>56.9</v>
      </c>
      <c r="U1264">
        <v>16</v>
      </c>
      <c r="V1264">
        <v>15169</v>
      </c>
      <c r="W1264">
        <v>25</v>
      </c>
      <c r="X1264">
        <v>0.499</v>
      </c>
      <c r="Y1264">
        <v>17.77</v>
      </c>
      <c r="Z1264" s="11">
        <f t="shared" si="3289"/>
        <v>2.4000000000000004</v>
      </c>
      <c r="AA1264" s="11">
        <f t="shared" si="3290"/>
        <v>0</v>
      </c>
      <c r="AB1264" s="53">
        <f t="shared" si="3291"/>
        <v>0.19260002427020464</v>
      </c>
      <c r="AC1264" s="61" t="s">
        <v>204</v>
      </c>
    </row>
    <row r="1265" spans="1:46">
      <c r="A1265" s="11">
        <v>1265</v>
      </c>
      <c r="B1265" s="69">
        <v>44601</v>
      </c>
      <c r="C1265" s="70">
        <v>0.73611111111111116</v>
      </c>
      <c r="D1265">
        <v>10.3</v>
      </c>
      <c r="E1265">
        <v>13</v>
      </c>
      <c r="F1265">
        <v>0</v>
      </c>
      <c r="G1265">
        <v>7.9</v>
      </c>
      <c r="H1265">
        <v>1E-3</v>
      </c>
      <c r="I1265">
        <v>2.6</v>
      </c>
      <c r="J1265" t="s">
        <v>148</v>
      </c>
      <c r="K1265">
        <v>2.6</v>
      </c>
      <c r="L1265" t="s">
        <v>148</v>
      </c>
      <c r="M1265" s="70">
        <v>0.73608796296296297</v>
      </c>
      <c r="N1265">
        <v>5.2</v>
      </c>
      <c r="O1265" t="s">
        <v>147</v>
      </c>
      <c r="P1265" s="70">
        <v>0.73460648148148155</v>
      </c>
      <c r="Q1265">
        <v>1.2</v>
      </c>
      <c r="R1265" t="s">
        <v>152</v>
      </c>
      <c r="S1265">
        <v>1</v>
      </c>
      <c r="T1265">
        <v>58.8</v>
      </c>
      <c r="U1265">
        <v>6</v>
      </c>
      <c r="V1265">
        <v>6058</v>
      </c>
      <c r="W1265">
        <v>10</v>
      </c>
      <c r="X1265">
        <v>0.499</v>
      </c>
      <c r="Y1265">
        <v>17.78</v>
      </c>
      <c r="Z1265" s="11">
        <f t="shared" si="3289"/>
        <v>0.60000000000000009</v>
      </c>
      <c r="AA1265" s="11">
        <f t="shared" si="3290"/>
        <v>0</v>
      </c>
      <c r="AB1265" s="53">
        <f t="shared" si="3291"/>
        <v>0.19260002427020464</v>
      </c>
      <c r="AC1265" s="61" t="s">
        <v>204</v>
      </c>
    </row>
    <row r="1266" spans="1:46">
      <c r="A1266" s="11">
        <v>1266</v>
      </c>
      <c r="B1266" s="69">
        <v>44601</v>
      </c>
      <c r="C1266" s="70">
        <v>0.74305555555555547</v>
      </c>
      <c r="D1266">
        <v>9.8000000000000007</v>
      </c>
      <c r="E1266">
        <v>13</v>
      </c>
      <c r="F1266">
        <v>0</v>
      </c>
      <c r="G1266">
        <v>7.6</v>
      </c>
      <c r="H1266">
        <v>0</v>
      </c>
      <c r="I1266">
        <v>2.9</v>
      </c>
      <c r="J1266" t="s">
        <v>148</v>
      </c>
      <c r="K1266">
        <v>3</v>
      </c>
      <c r="L1266" t="s">
        <v>148</v>
      </c>
      <c r="M1266" s="70">
        <v>0.73929398148148151</v>
      </c>
      <c r="N1266">
        <v>5.4</v>
      </c>
      <c r="O1266" t="s">
        <v>152</v>
      </c>
      <c r="P1266" s="70">
        <v>0.7386342592592593</v>
      </c>
      <c r="Q1266">
        <v>3.4</v>
      </c>
      <c r="R1266" t="s">
        <v>152</v>
      </c>
      <c r="S1266">
        <v>1</v>
      </c>
      <c r="T1266">
        <v>60.2</v>
      </c>
      <c r="U1266">
        <v>2</v>
      </c>
      <c r="V1266">
        <v>1888</v>
      </c>
      <c r="W1266">
        <v>3</v>
      </c>
      <c r="X1266">
        <v>0.499</v>
      </c>
      <c r="Y1266">
        <v>17.75</v>
      </c>
      <c r="Z1266" s="11">
        <f t="shared" si="3289"/>
        <v>0</v>
      </c>
      <c r="AA1266" s="11">
        <f t="shared" si="3290"/>
        <v>0</v>
      </c>
      <c r="AB1266" s="53">
        <f t="shared" si="3291"/>
        <v>0.19260002427020464</v>
      </c>
      <c r="AC1266" s="61" t="s">
        <v>204</v>
      </c>
    </row>
    <row r="1267" spans="1:46">
      <c r="A1267" s="11">
        <v>1267</v>
      </c>
      <c r="B1267" s="69">
        <v>44601</v>
      </c>
      <c r="C1267" s="70">
        <v>0.75</v>
      </c>
      <c r="D1267">
        <v>9.1999999999999993</v>
      </c>
      <c r="E1267">
        <v>13</v>
      </c>
      <c r="F1267">
        <v>0</v>
      </c>
      <c r="G1267">
        <v>7.3</v>
      </c>
      <c r="H1267">
        <v>-1E-3</v>
      </c>
      <c r="I1267">
        <v>2.7</v>
      </c>
      <c r="J1267" t="s">
        <v>148</v>
      </c>
      <c r="K1267">
        <v>3</v>
      </c>
      <c r="L1267" t="s">
        <v>148</v>
      </c>
      <c r="M1267" s="70">
        <v>0.74553240740740734</v>
      </c>
      <c r="N1267">
        <v>7</v>
      </c>
      <c r="O1267" t="s">
        <v>152</v>
      </c>
      <c r="P1267" s="70">
        <v>0.7437731481481481</v>
      </c>
      <c r="Q1267">
        <v>3.6</v>
      </c>
      <c r="R1267" t="s">
        <v>152</v>
      </c>
      <c r="S1267">
        <v>1.1000000000000001</v>
      </c>
      <c r="T1267">
        <v>61.2</v>
      </c>
      <c r="U1267">
        <v>0</v>
      </c>
      <c r="V1267">
        <v>328</v>
      </c>
      <c r="W1267">
        <v>1</v>
      </c>
      <c r="X1267">
        <v>0.501</v>
      </c>
      <c r="Y1267">
        <v>17.72</v>
      </c>
      <c r="Z1267" s="11">
        <f t="shared" si="3289"/>
        <v>-0.60000000000000009</v>
      </c>
      <c r="AA1267" s="11">
        <f t="shared" si="3290"/>
        <v>0</v>
      </c>
      <c r="AB1267" s="53">
        <f t="shared" si="3291"/>
        <v>0.19355714959920894</v>
      </c>
      <c r="AC1267" s="61" t="s">
        <v>204</v>
      </c>
      <c r="AE1267" s="11">
        <f t="shared" ref="AE1267" si="3404">SUM(F1267:F1272)</f>
        <v>0</v>
      </c>
      <c r="AF1267" s="11">
        <f t="shared" ref="AF1267" si="3405">AVERAGE(AB1267:AB1272)</f>
        <v>0.19395710745101982</v>
      </c>
      <c r="AG1267" s="11">
        <f t="shared" ref="AG1267" si="3406">AVERAGE(G1267:G1272)</f>
        <v>6.8666666666666671</v>
      </c>
      <c r="AH1267" s="11" t="e">
        <f t="shared" ref="AH1267" si="3407">AVERAGE(AC1267:AC1272)</f>
        <v>#DIV/0!</v>
      </c>
      <c r="AI1267" s="11">
        <f t="shared" ref="AI1267" si="3408">AVERAGE(T1267:T1272)</f>
        <v>62.9</v>
      </c>
      <c r="AJ1267" s="11">
        <f t="shared" ref="AJ1267" si="3409">SUMIF(H1267:H1272,"&gt;0",H1267:H1272)</f>
        <v>0</v>
      </c>
      <c r="AK1267" s="17">
        <f t="shared" ref="AK1267" si="3410">SUM(AA1267:AA1272)/60</f>
        <v>0</v>
      </c>
      <c r="AL1267" s="17">
        <f t="shared" ref="AL1267" si="3411">SUM(V1267:V1272)</f>
        <v>807</v>
      </c>
      <c r="AM1267" s="17">
        <f t="shared" ref="AM1267" si="3412">AVERAGE(W1267:W1272)</f>
        <v>0.16666666666666666</v>
      </c>
      <c r="AN1267" s="11">
        <f t="shared" ref="AN1267" si="3413">AVERAGE(I1267:I1272)</f>
        <v>2.5666666666666669</v>
      </c>
      <c r="AO1267" s="11">
        <f t="shared" ref="AO1267" si="3414">MAX(K1267:K1272)</f>
        <v>3</v>
      </c>
      <c r="AP1267" s="13" t="str">
        <f t="shared" ref="AP1267" ca="1" si="3415">INDIRECT(ADDRESS(MATCH(AO1267,K1267:K1272,0)+A1267-1,12))</f>
        <v>ENE</v>
      </c>
      <c r="AQ1267" s="13">
        <f t="shared" ref="AQ1267" ca="1" si="3416">INDIRECT(ADDRESS(MATCH(AO1267,K1267:K1272,0)+A1267-1,13))</f>
        <v>0.74553240740740734</v>
      </c>
      <c r="AR1267" s="11">
        <f t="shared" ref="AR1267" si="3417">MAX(N1267:N1272)</f>
        <v>7</v>
      </c>
      <c r="AS1267" s="13" t="str">
        <f t="shared" ref="AS1267" ca="1" si="3418">INDIRECT(ADDRESS(MATCH(AR1267,N1267:N1272,0)+A1267-1,15))</f>
        <v>E</v>
      </c>
      <c r="AT1267" s="13">
        <f t="shared" ref="AT1267" ca="1" si="3419">INDIRECT(ADDRESS(MATCH(AR1267,N1267:N1272,0)+A1267-1,16))</f>
        <v>0.7437731481481481</v>
      </c>
    </row>
    <row r="1268" spans="1:46">
      <c r="A1268" s="11">
        <v>1268</v>
      </c>
      <c r="B1268" s="69">
        <v>44601</v>
      </c>
      <c r="C1268" s="70">
        <v>0.75694444444444453</v>
      </c>
      <c r="D1268">
        <v>8.8000000000000007</v>
      </c>
      <c r="E1268">
        <v>13</v>
      </c>
      <c r="F1268">
        <v>0</v>
      </c>
      <c r="G1268">
        <v>7</v>
      </c>
      <c r="H1268">
        <v>-1E-3</v>
      </c>
      <c r="I1268">
        <v>2.6</v>
      </c>
      <c r="J1268" t="s">
        <v>148</v>
      </c>
      <c r="K1268">
        <v>2.7</v>
      </c>
      <c r="L1268" t="s">
        <v>148</v>
      </c>
      <c r="M1268" s="70">
        <v>0.75023148148148155</v>
      </c>
      <c r="N1268">
        <v>6.4</v>
      </c>
      <c r="O1268" t="s">
        <v>152</v>
      </c>
      <c r="P1268" s="70">
        <v>0.75065972222222221</v>
      </c>
      <c r="Q1268">
        <v>3.1</v>
      </c>
      <c r="R1268" t="s">
        <v>148</v>
      </c>
      <c r="S1268">
        <v>0.9</v>
      </c>
      <c r="T1268">
        <v>62.1</v>
      </c>
      <c r="U1268">
        <v>1</v>
      </c>
      <c r="V1268">
        <v>111</v>
      </c>
      <c r="W1268">
        <v>0</v>
      </c>
      <c r="X1268">
        <v>0.502</v>
      </c>
      <c r="Y1268">
        <v>17.739999999999998</v>
      </c>
      <c r="Z1268" s="11">
        <f t="shared" si="3289"/>
        <v>-0.60000000000000009</v>
      </c>
      <c r="AA1268" s="11">
        <f t="shared" si="3290"/>
        <v>0</v>
      </c>
      <c r="AB1268" s="53">
        <f t="shared" si="3291"/>
        <v>0.194037099021382</v>
      </c>
      <c r="AC1268" s="61" t="s">
        <v>204</v>
      </c>
    </row>
    <row r="1269" spans="1:46">
      <c r="A1269" s="11">
        <v>1269</v>
      </c>
      <c r="B1269" s="69">
        <v>44601</v>
      </c>
      <c r="C1269" s="70">
        <v>0.76388888888888884</v>
      </c>
      <c r="D1269">
        <v>8.3000000000000007</v>
      </c>
      <c r="E1269">
        <v>13</v>
      </c>
      <c r="F1269">
        <v>0</v>
      </c>
      <c r="G1269">
        <v>7</v>
      </c>
      <c r="H1269">
        <v>-1E-3</v>
      </c>
      <c r="I1269">
        <v>2.5</v>
      </c>
      <c r="J1269" t="s">
        <v>148</v>
      </c>
      <c r="K1269">
        <v>2.8</v>
      </c>
      <c r="L1269" t="s">
        <v>148</v>
      </c>
      <c r="M1269" s="70">
        <v>0.76023148148148145</v>
      </c>
      <c r="N1269">
        <v>5.3</v>
      </c>
      <c r="O1269" t="s">
        <v>148</v>
      </c>
      <c r="P1269" s="70">
        <v>0.76206018518518526</v>
      </c>
      <c r="Q1269">
        <v>2.9</v>
      </c>
      <c r="R1269" t="s">
        <v>148</v>
      </c>
      <c r="S1269">
        <v>0.9</v>
      </c>
      <c r="T1269">
        <v>62.8</v>
      </c>
      <c r="U1269">
        <v>0</v>
      </c>
      <c r="V1269">
        <v>91</v>
      </c>
      <c r="W1269">
        <v>0</v>
      </c>
      <c r="X1269">
        <v>0.502</v>
      </c>
      <c r="Y1269">
        <v>17.739999999999998</v>
      </c>
      <c r="Z1269" s="11">
        <f t="shared" si="3289"/>
        <v>-0.60000000000000009</v>
      </c>
      <c r="AA1269" s="11">
        <f t="shared" si="3290"/>
        <v>0</v>
      </c>
      <c r="AB1269" s="53">
        <f t="shared" si="3291"/>
        <v>0.194037099021382</v>
      </c>
      <c r="AC1269" s="61" t="s">
        <v>204</v>
      </c>
    </row>
    <row r="1270" spans="1:46">
      <c r="A1270" s="11">
        <v>1270</v>
      </c>
      <c r="B1270" s="69">
        <v>44601</v>
      </c>
      <c r="C1270" s="70">
        <v>0.77083333333333337</v>
      </c>
      <c r="D1270">
        <v>7.9</v>
      </c>
      <c r="E1270">
        <v>13</v>
      </c>
      <c r="F1270">
        <v>0</v>
      </c>
      <c r="G1270">
        <v>6.7</v>
      </c>
      <c r="H1270">
        <v>-1E-3</v>
      </c>
      <c r="I1270">
        <v>2.5</v>
      </c>
      <c r="J1270" t="s">
        <v>148</v>
      </c>
      <c r="K1270">
        <v>2.5</v>
      </c>
      <c r="L1270" t="s">
        <v>148</v>
      </c>
      <c r="M1270" s="70">
        <v>0.76879629629629631</v>
      </c>
      <c r="N1270">
        <v>4.5999999999999996</v>
      </c>
      <c r="O1270" t="s">
        <v>148</v>
      </c>
      <c r="P1270" s="70">
        <v>0.76521990740740742</v>
      </c>
      <c r="Q1270">
        <v>2.7</v>
      </c>
      <c r="R1270" t="s">
        <v>148</v>
      </c>
      <c r="S1270">
        <v>0.7</v>
      </c>
      <c r="T1270">
        <v>63.6</v>
      </c>
      <c r="U1270">
        <v>0</v>
      </c>
      <c r="V1270">
        <v>85</v>
      </c>
      <c r="W1270">
        <v>0</v>
      </c>
      <c r="X1270">
        <v>0.502</v>
      </c>
      <c r="Y1270">
        <v>17.72</v>
      </c>
      <c r="Z1270" s="11">
        <f t="shared" si="3289"/>
        <v>-0.60000000000000009</v>
      </c>
      <c r="AA1270" s="11">
        <f t="shared" si="3290"/>
        <v>0</v>
      </c>
      <c r="AB1270" s="53">
        <f t="shared" si="3291"/>
        <v>0.194037099021382</v>
      </c>
      <c r="AC1270" s="61" t="s">
        <v>204</v>
      </c>
    </row>
    <row r="1271" spans="1:46">
      <c r="A1271" s="11">
        <v>1271</v>
      </c>
      <c r="B1271" s="69">
        <v>44601</v>
      </c>
      <c r="C1271" s="70">
        <v>0.77777777777777779</v>
      </c>
      <c r="D1271">
        <v>7.5</v>
      </c>
      <c r="E1271">
        <v>13</v>
      </c>
      <c r="F1271">
        <v>0</v>
      </c>
      <c r="G1271">
        <v>6.6</v>
      </c>
      <c r="H1271">
        <v>-1E-3</v>
      </c>
      <c r="I1271">
        <v>2.5</v>
      </c>
      <c r="J1271" t="s">
        <v>148</v>
      </c>
      <c r="K1271">
        <v>2.5</v>
      </c>
      <c r="L1271" t="s">
        <v>148</v>
      </c>
      <c r="M1271" s="70">
        <v>0.77746527777777785</v>
      </c>
      <c r="N1271">
        <v>5.2</v>
      </c>
      <c r="O1271" t="s">
        <v>147</v>
      </c>
      <c r="P1271" s="70">
        <v>0.77533564814814815</v>
      </c>
      <c r="Q1271">
        <v>2.2999999999999998</v>
      </c>
      <c r="R1271" t="s">
        <v>148</v>
      </c>
      <c r="S1271">
        <v>0.8</v>
      </c>
      <c r="T1271">
        <v>63.8</v>
      </c>
      <c r="U1271">
        <v>0</v>
      </c>
      <c r="V1271">
        <v>100</v>
      </c>
      <c r="W1271">
        <v>0</v>
      </c>
      <c r="X1271">
        <v>0.502</v>
      </c>
      <c r="Y1271">
        <v>17.739999999999998</v>
      </c>
      <c r="Z1271" s="11">
        <f t="shared" si="3289"/>
        <v>-0.60000000000000009</v>
      </c>
      <c r="AA1271" s="11">
        <f t="shared" si="3290"/>
        <v>0</v>
      </c>
      <c r="AB1271" s="53">
        <f t="shared" si="3291"/>
        <v>0.194037099021382</v>
      </c>
      <c r="AC1271" s="61" t="s">
        <v>204</v>
      </c>
    </row>
    <row r="1272" spans="1:46">
      <c r="A1272" s="11">
        <v>1272</v>
      </c>
      <c r="B1272" s="69">
        <v>44601</v>
      </c>
      <c r="C1272" s="70">
        <v>0.78472222222222221</v>
      </c>
      <c r="D1272">
        <v>7.2</v>
      </c>
      <c r="E1272">
        <v>13</v>
      </c>
      <c r="F1272">
        <v>0</v>
      </c>
      <c r="G1272">
        <v>6.6</v>
      </c>
      <c r="H1272">
        <v>-1E-3</v>
      </c>
      <c r="I1272">
        <v>2.6</v>
      </c>
      <c r="J1272" t="s">
        <v>148</v>
      </c>
      <c r="K1272">
        <v>2.7</v>
      </c>
      <c r="L1272" t="s">
        <v>148</v>
      </c>
      <c r="M1272" s="70">
        <v>0.78012731481481479</v>
      </c>
      <c r="N1272">
        <v>4.9000000000000004</v>
      </c>
      <c r="O1272" t="s">
        <v>152</v>
      </c>
      <c r="P1272" s="70">
        <v>0.77894675925925927</v>
      </c>
      <c r="Q1272">
        <v>2.4</v>
      </c>
      <c r="R1272" t="s">
        <v>147</v>
      </c>
      <c r="S1272">
        <v>0.8</v>
      </c>
      <c r="T1272">
        <v>63.9</v>
      </c>
      <c r="U1272">
        <v>0</v>
      </c>
      <c r="V1272">
        <v>92</v>
      </c>
      <c r="W1272">
        <v>0</v>
      </c>
      <c r="X1272">
        <v>0.502</v>
      </c>
      <c r="Y1272">
        <v>17.73</v>
      </c>
      <c r="Z1272" s="11">
        <f t="shared" si="3289"/>
        <v>-0.60000000000000009</v>
      </c>
      <c r="AA1272" s="11">
        <f t="shared" si="3290"/>
        <v>0</v>
      </c>
      <c r="AB1272" s="53">
        <f t="shared" si="3291"/>
        <v>0.194037099021382</v>
      </c>
      <c r="AC1272" s="61" t="s">
        <v>204</v>
      </c>
    </row>
    <row r="1273" spans="1:46">
      <c r="A1273" s="11">
        <v>1273</v>
      </c>
      <c r="B1273" s="69">
        <v>44601</v>
      </c>
      <c r="C1273" s="70">
        <v>0.79166666666666663</v>
      </c>
      <c r="D1273">
        <v>6.9</v>
      </c>
      <c r="E1273">
        <v>13</v>
      </c>
      <c r="F1273">
        <v>0</v>
      </c>
      <c r="G1273">
        <v>6.7</v>
      </c>
      <c r="H1273">
        <v>0</v>
      </c>
      <c r="I1273">
        <v>2.5</v>
      </c>
      <c r="J1273" t="s">
        <v>148</v>
      </c>
      <c r="K1273">
        <v>2.8</v>
      </c>
      <c r="L1273" t="s">
        <v>148</v>
      </c>
      <c r="M1273" s="70">
        <v>0.78886574074074067</v>
      </c>
      <c r="N1273">
        <v>4.8</v>
      </c>
      <c r="O1273" t="s">
        <v>148</v>
      </c>
      <c r="P1273" s="70">
        <v>0.78868055555555561</v>
      </c>
      <c r="Q1273">
        <v>2</v>
      </c>
      <c r="R1273" t="s">
        <v>152</v>
      </c>
      <c r="S1273">
        <v>0.9</v>
      </c>
      <c r="T1273">
        <v>63</v>
      </c>
      <c r="U1273">
        <v>0</v>
      </c>
      <c r="V1273">
        <v>99</v>
      </c>
      <c r="W1273">
        <v>0</v>
      </c>
      <c r="X1273">
        <v>0.502</v>
      </c>
      <c r="Y1273">
        <v>17.75</v>
      </c>
      <c r="Z1273" s="11">
        <f t="shared" si="3289"/>
        <v>0</v>
      </c>
      <c r="AA1273" s="11">
        <f t="shared" si="3290"/>
        <v>0</v>
      </c>
      <c r="AB1273" s="53">
        <f t="shared" si="3291"/>
        <v>0.194037099021382</v>
      </c>
      <c r="AC1273" s="61" t="s">
        <v>204</v>
      </c>
      <c r="AE1273" s="11">
        <f t="shared" ref="AE1273" si="3420">SUM(F1273:F1278)</f>
        <v>0</v>
      </c>
      <c r="AF1273" s="11">
        <f t="shared" ref="AF1273" si="3421">AVERAGE(AB1273:AB1278)</f>
        <v>0.19395710745101982</v>
      </c>
      <c r="AG1273" s="11">
        <f t="shared" ref="AG1273" si="3422">AVERAGE(G1273:G1278)</f>
        <v>6.6499999999999995</v>
      </c>
      <c r="AH1273" s="11" t="e">
        <f t="shared" ref="AH1273" si="3423">AVERAGE(AC1273:AC1278)</f>
        <v>#DIV/0!</v>
      </c>
      <c r="AI1273" s="11">
        <f t="shared" ref="AI1273" si="3424">AVERAGE(T1273:T1278)</f>
        <v>62.699999999999996</v>
      </c>
      <c r="AJ1273" s="11">
        <f t="shared" ref="AJ1273" si="3425">SUMIF(H1273:H1278,"&gt;0",H1273:H1278)</f>
        <v>0</v>
      </c>
      <c r="AK1273" s="17">
        <f t="shared" ref="AK1273" si="3426">SUM(AA1273:AA1278)/60</f>
        <v>0</v>
      </c>
      <c r="AL1273" s="17">
        <f t="shared" ref="AL1273" si="3427">SUM(V1273:V1278)</f>
        <v>517</v>
      </c>
      <c r="AM1273" s="17">
        <f t="shared" ref="AM1273" si="3428">AVERAGE(W1273:W1278)</f>
        <v>0</v>
      </c>
      <c r="AN1273" s="11">
        <f t="shared" ref="AN1273" si="3429">AVERAGE(I1273:I1278)</f>
        <v>1.05</v>
      </c>
      <c r="AO1273" s="11">
        <f t="shared" ref="AO1273" si="3430">MAX(K1273:K1278)</f>
        <v>2.8</v>
      </c>
      <c r="AP1273" s="13" t="str">
        <f t="shared" ref="AP1273" ca="1" si="3431">INDIRECT(ADDRESS(MATCH(AO1273,K1273:K1278,0)+A1273-1,12))</f>
        <v>ENE</v>
      </c>
      <c r="AQ1273" s="13">
        <f t="shared" ref="AQ1273" ca="1" si="3432">INDIRECT(ADDRESS(MATCH(AO1273,K1273:K1278,0)+A1273-1,13))</f>
        <v>0.78886574074074067</v>
      </c>
      <c r="AR1273" s="11">
        <f t="shared" ref="AR1273" si="3433">MAX(N1273:N1278)</f>
        <v>4.8</v>
      </c>
      <c r="AS1273" s="13" t="str">
        <f t="shared" ref="AS1273" ca="1" si="3434">INDIRECT(ADDRESS(MATCH(AR1273,N1273:N1278,0)+A1273-1,15))</f>
        <v>ENE</v>
      </c>
      <c r="AT1273" s="13">
        <f t="shared" ref="AT1273" ca="1" si="3435">INDIRECT(ADDRESS(MATCH(AR1273,N1273:N1278,0)+A1273-1,16))</f>
        <v>0.78868055555555561</v>
      </c>
    </row>
    <row r="1274" spans="1:46">
      <c r="A1274" s="11">
        <v>1274</v>
      </c>
      <c r="B1274" s="69">
        <v>44601</v>
      </c>
      <c r="C1274" s="70">
        <v>0.79861111111111116</v>
      </c>
      <c r="D1274">
        <v>6.7</v>
      </c>
      <c r="E1274">
        <v>12.9</v>
      </c>
      <c r="F1274">
        <v>0</v>
      </c>
      <c r="G1274">
        <v>6.7</v>
      </c>
      <c r="H1274">
        <v>-1E-3</v>
      </c>
      <c r="I1274">
        <v>1.5</v>
      </c>
      <c r="J1274" t="s">
        <v>151</v>
      </c>
      <c r="K1274">
        <v>2.5</v>
      </c>
      <c r="L1274" t="s">
        <v>148</v>
      </c>
      <c r="M1274" s="70">
        <v>0.79167824074074078</v>
      </c>
      <c r="N1274">
        <v>4</v>
      </c>
      <c r="O1274" t="s">
        <v>152</v>
      </c>
      <c r="P1274" s="70">
        <v>0.79278935185185195</v>
      </c>
      <c r="Q1274">
        <v>0.7</v>
      </c>
      <c r="R1274" t="s">
        <v>153</v>
      </c>
      <c r="S1274">
        <v>0.7</v>
      </c>
      <c r="T1274">
        <v>63</v>
      </c>
      <c r="U1274">
        <v>0</v>
      </c>
      <c r="V1274">
        <v>82</v>
      </c>
      <c r="W1274">
        <v>0</v>
      </c>
      <c r="X1274">
        <v>0.502</v>
      </c>
      <c r="Y1274">
        <v>17.760000000000002</v>
      </c>
      <c r="Z1274" s="11">
        <f t="shared" si="3289"/>
        <v>-0.60000000000000009</v>
      </c>
      <c r="AA1274" s="11">
        <f t="shared" si="3290"/>
        <v>0</v>
      </c>
      <c r="AB1274" s="53">
        <f t="shared" si="3291"/>
        <v>0.194037099021382</v>
      </c>
      <c r="AC1274" s="61" t="s">
        <v>204</v>
      </c>
    </row>
    <row r="1275" spans="1:46">
      <c r="A1275" s="11">
        <v>1275</v>
      </c>
      <c r="B1275" s="69">
        <v>44601</v>
      </c>
      <c r="C1275" s="70">
        <v>0.80555555555555547</v>
      </c>
      <c r="D1275">
        <v>6.5</v>
      </c>
      <c r="E1275">
        <v>12.9</v>
      </c>
      <c r="F1275">
        <v>0</v>
      </c>
      <c r="G1275">
        <v>6.7</v>
      </c>
      <c r="H1275">
        <v>0</v>
      </c>
      <c r="I1275">
        <v>0.8</v>
      </c>
      <c r="J1275" t="s">
        <v>150</v>
      </c>
      <c r="K1275">
        <v>1.5</v>
      </c>
      <c r="L1275" t="s">
        <v>151</v>
      </c>
      <c r="M1275" s="70">
        <v>0.79862268518518509</v>
      </c>
      <c r="N1275">
        <v>2.5</v>
      </c>
      <c r="O1275" t="s">
        <v>151</v>
      </c>
      <c r="P1275" s="70">
        <v>0.80223379629629632</v>
      </c>
      <c r="Q1275">
        <v>0</v>
      </c>
      <c r="R1275" t="s">
        <v>152</v>
      </c>
      <c r="S1275">
        <v>0.6</v>
      </c>
      <c r="T1275">
        <v>62</v>
      </c>
      <c r="U1275">
        <v>0</v>
      </c>
      <c r="V1275">
        <v>93</v>
      </c>
      <c r="W1275">
        <v>0</v>
      </c>
      <c r="X1275">
        <v>0.502</v>
      </c>
      <c r="Y1275">
        <v>17.739999999999998</v>
      </c>
      <c r="Z1275" s="11">
        <f t="shared" si="3289"/>
        <v>0</v>
      </c>
      <c r="AA1275" s="11">
        <f t="shared" si="3290"/>
        <v>0</v>
      </c>
      <c r="AB1275" s="53">
        <f t="shared" si="3291"/>
        <v>0.194037099021382</v>
      </c>
      <c r="AC1275" s="61" t="s">
        <v>204</v>
      </c>
    </row>
    <row r="1276" spans="1:46">
      <c r="A1276" s="11">
        <v>1276</v>
      </c>
      <c r="B1276" s="69">
        <v>44601</v>
      </c>
      <c r="C1276" s="70">
        <v>0.8125</v>
      </c>
      <c r="D1276">
        <v>6.4</v>
      </c>
      <c r="E1276">
        <v>12.9</v>
      </c>
      <c r="F1276">
        <v>0</v>
      </c>
      <c r="G1276">
        <v>6.7</v>
      </c>
      <c r="H1276">
        <v>0</v>
      </c>
      <c r="I1276">
        <v>0.3</v>
      </c>
      <c r="J1276" t="s">
        <v>158</v>
      </c>
      <c r="K1276">
        <v>0.8</v>
      </c>
      <c r="L1276" t="s">
        <v>150</v>
      </c>
      <c r="M1276" s="70">
        <v>0.80556712962962962</v>
      </c>
      <c r="N1276">
        <v>1.1000000000000001</v>
      </c>
      <c r="O1276" t="s">
        <v>157</v>
      </c>
      <c r="P1276" s="70">
        <v>0.81247685185185192</v>
      </c>
      <c r="Q1276">
        <v>1</v>
      </c>
      <c r="R1276" t="s">
        <v>157</v>
      </c>
      <c r="S1276">
        <v>0.3</v>
      </c>
      <c r="T1276">
        <v>62.4</v>
      </c>
      <c r="U1276">
        <v>1</v>
      </c>
      <c r="V1276">
        <v>88</v>
      </c>
      <c r="W1276">
        <v>0</v>
      </c>
      <c r="X1276">
        <v>0.502</v>
      </c>
      <c r="Y1276">
        <v>17.75</v>
      </c>
      <c r="Z1276" s="11">
        <f t="shared" si="3289"/>
        <v>0</v>
      </c>
      <c r="AA1276" s="11">
        <f t="shared" si="3290"/>
        <v>0</v>
      </c>
      <c r="AB1276" s="53">
        <f t="shared" si="3291"/>
        <v>0.194037099021382</v>
      </c>
      <c r="AC1276" s="61" t="s">
        <v>204</v>
      </c>
    </row>
    <row r="1277" spans="1:46">
      <c r="A1277" s="11">
        <v>1277</v>
      </c>
      <c r="B1277" s="69">
        <v>44601</v>
      </c>
      <c r="C1277" s="70">
        <v>0.81944444444444453</v>
      </c>
      <c r="D1277">
        <v>6.2</v>
      </c>
      <c r="E1277">
        <v>12.9</v>
      </c>
      <c r="F1277">
        <v>0</v>
      </c>
      <c r="G1277">
        <v>6.7</v>
      </c>
      <c r="H1277">
        <v>0</v>
      </c>
      <c r="I1277">
        <v>0.8</v>
      </c>
      <c r="J1277" t="s">
        <v>149</v>
      </c>
      <c r="K1277">
        <v>0.9</v>
      </c>
      <c r="L1277" t="s">
        <v>149</v>
      </c>
      <c r="M1277" s="70">
        <v>0.81886574074074081</v>
      </c>
      <c r="N1277">
        <v>1.7</v>
      </c>
      <c r="O1277" t="s">
        <v>149</v>
      </c>
      <c r="P1277" s="70">
        <v>0.81747685185185182</v>
      </c>
      <c r="Q1277">
        <v>0.5</v>
      </c>
      <c r="R1277" t="s">
        <v>149</v>
      </c>
      <c r="S1277">
        <v>0.3</v>
      </c>
      <c r="T1277">
        <v>62.4</v>
      </c>
      <c r="U1277">
        <v>0</v>
      </c>
      <c r="V1277">
        <v>85</v>
      </c>
      <c r="W1277">
        <v>0</v>
      </c>
      <c r="X1277">
        <v>0.501</v>
      </c>
      <c r="Y1277">
        <v>17.78</v>
      </c>
      <c r="Z1277" s="11">
        <f t="shared" si="3289"/>
        <v>0</v>
      </c>
      <c r="AA1277" s="11">
        <f t="shared" si="3290"/>
        <v>0</v>
      </c>
      <c r="AB1277" s="53">
        <f t="shared" si="3291"/>
        <v>0.19355714959920894</v>
      </c>
      <c r="AC1277" s="61" t="s">
        <v>204</v>
      </c>
    </row>
    <row r="1278" spans="1:46">
      <c r="A1278" s="11">
        <v>1278</v>
      </c>
      <c r="B1278" s="69">
        <v>44601</v>
      </c>
      <c r="C1278" s="70">
        <v>0.82638888888888884</v>
      </c>
      <c r="D1278">
        <v>6.1</v>
      </c>
      <c r="E1278">
        <v>12.9</v>
      </c>
      <c r="F1278">
        <v>0</v>
      </c>
      <c r="G1278">
        <v>6.4</v>
      </c>
      <c r="H1278">
        <v>-2E-3</v>
      </c>
      <c r="I1278">
        <v>0.4</v>
      </c>
      <c r="J1278" t="s">
        <v>151</v>
      </c>
      <c r="K1278">
        <v>0.8</v>
      </c>
      <c r="L1278" t="s">
        <v>149</v>
      </c>
      <c r="M1278" s="70">
        <v>0.81945601851851846</v>
      </c>
      <c r="N1278">
        <v>1.2</v>
      </c>
      <c r="O1278" t="s">
        <v>156</v>
      </c>
      <c r="P1278" s="70">
        <v>0.82413194444444438</v>
      </c>
      <c r="Q1278">
        <v>0.2</v>
      </c>
      <c r="R1278" t="s">
        <v>151</v>
      </c>
      <c r="S1278">
        <v>0.3</v>
      </c>
      <c r="T1278">
        <v>63.4</v>
      </c>
      <c r="U1278">
        <v>0</v>
      </c>
      <c r="V1278">
        <v>70</v>
      </c>
      <c r="W1278">
        <v>0</v>
      </c>
      <c r="X1278">
        <v>0.502</v>
      </c>
      <c r="Y1278">
        <v>17.760000000000002</v>
      </c>
      <c r="Z1278" s="11">
        <f t="shared" si="3289"/>
        <v>-1.2000000000000002</v>
      </c>
      <c r="AA1278" s="11">
        <f t="shared" si="3290"/>
        <v>0</v>
      </c>
      <c r="AB1278" s="53">
        <f t="shared" si="3291"/>
        <v>0.194037099021382</v>
      </c>
      <c r="AC1278" s="61" t="s">
        <v>204</v>
      </c>
    </row>
    <row r="1279" spans="1:46">
      <c r="A1279" s="11">
        <v>1279</v>
      </c>
      <c r="B1279" s="69">
        <v>44601</v>
      </c>
      <c r="C1279" s="70">
        <v>0.83333333333333337</v>
      </c>
      <c r="D1279">
        <v>5.9</v>
      </c>
      <c r="E1279">
        <v>12.9</v>
      </c>
      <c r="F1279">
        <v>0</v>
      </c>
      <c r="G1279">
        <v>6.3</v>
      </c>
      <c r="H1279">
        <v>-1E-3</v>
      </c>
      <c r="I1279">
        <v>0.7</v>
      </c>
      <c r="J1279" t="s">
        <v>159</v>
      </c>
      <c r="K1279">
        <v>0.7</v>
      </c>
      <c r="L1279" t="s">
        <v>159</v>
      </c>
      <c r="M1279" s="70">
        <v>0.83333333333333337</v>
      </c>
      <c r="N1279">
        <v>1.3</v>
      </c>
      <c r="O1279" t="s">
        <v>153</v>
      </c>
      <c r="P1279" s="70">
        <v>0.83128472222222216</v>
      </c>
      <c r="Q1279">
        <v>0.4</v>
      </c>
      <c r="R1279" t="s">
        <v>151</v>
      </c>
      <c r="S1279">
        <v>0.4</v>
      </c>
      <c r="T1279">
        <v>64.900000000000006</v>
      </c>
      <c r="U1279">
        <v>0</v>
      </c>
      <c r="V1279">
        <v>86</v>
      </c>
      <c r="W1279">
        <v>0</v>
      </c>
      <c r="X1279">
        <v>0.501</v>
      </c>
      <c r="Y1279">
        <v>17.77</v>
      </c>
      <c r="Z1279" s="11">
        <f t="shared" si="3289"/>
        <v>-0.60000000000000009</v>
      </c>
      <c r="AA1279" s="11">
        <f t="shared" si="3290"/>
        <v>0</v>
      </c>
      <c r="AB1279" s="53">
        <f t="shared" si="3291"/>
        <v>0.19355714959920894</v>
      </c>
      <c r="AC1279" s="61" t="s">
        <v>204</v>
      </c>
      <c r="AE1279" s="11">
        <f t="shared" ref="AE1279" si="3436">SUM(F1279:F1284)</f>
        <v>0</v>
      </c>
      <c r="AF1279" s="11">
        <f t="shared" ref="AF1279" si="3437">AVERAGE(AB1279:AB1284)</f>
        <v>0.19323810782287418</v>
      </c>
      <c r="AG1279" s="11">
        <f t="shared" ref="AG1279" si="3438">AVERAGE(G1279:G1284)</f>
        <v>6.2166666666666659</v>
      </c>
      <c r="AH1279" s="11" t="e">
        <f t="shared" ref="AH1279" si="3439">AVERAGE(AC1279:AC1284)</f>
        <v>#DIV/0!</v>
      </c>
      <c r="AI1279" s="11">
        <f t="shared" ref="AI1279" si="3440">AVERAGE(T1279:T1284)</f>
        <v>65.533333333333346</v>
      </c>
      <c r="AJ1279" s="11">
        <f t="shared" ref="AJ1279" si="3441">SUMIF(H1279:H1284,"&gt;0",H1279:H1284)</f>
        <v>0</v>
      </c>
      <c r="AK1279" s="17">
        <f t="shared" ref="AK1279" si="3442">SUM(AA1279:AA1284)/60</f>
        <v>0</v>
      </c>
      <c r="AL1279" s="17">
        <f t="shared" ref="AL1279" si="3443">SUM(V1279:V1284)</f>
        <v>541</v>
      </c>
      <c r="AM1279" s="17">
        <f t="shared" ref="AM1279" si="3444">AVERAGE(W1279:W1284)</f>
        <v>0</v>
      </c>
      <c r="AN1279" s="11">
        <f t="shared" ref="AN1279" si="3445">AVERAGE(I1279:I1284)</f>
        <v>0.54999999999999993</v>
      </c>
      <c r="AO1279" s="11">
        <f t="shared" ref="AO1279" si="3446">MAX(K1279:K1284)</f>
        <v>1.1000000000000001</v>
      </c>
      <c r="AP1279" s="13" t="str">
        <f t="shared" ref="AP1279" ca="1" si="3447">INDIRECT(ADDRESS(MATCH(AO1279,K1279:K1284,0)+A1279-1,12))</f>
        <v>ESE</v>
      </c>
      <c r="AQ1279" s="13">
        <f t="shared" ref="AQ1279" ca="1" si="3448">INDIRECT(ADDRESS(MATCH(AO1279,K1279:K1284,0)+A1279-1,13))</f>
        <v>0.86640046296296302</v>
      </c>
      <c r="AR1279" s="11">
        <f t="shared" ref="AR1279" si="3449">MAX(N1279:N1284)</f>
        <v>1.5</v>
      </c>
      <c r="AS1279" s="13" t="str">
        <f t="shared" ref="AS1279" ca="1" si="3450">INDIRECT(ADDRESS(MATCH(AR1279,N1279:N1284,0)+A1279-1,15))</f>
        <v>ESE</v>
      </c>
      <c r="AT1279" s="13">
        <f t="shared" ref="AT1279" ca="1" si="3451">INDIRECT(ADDRESS(MATCH(AR1279,N1279:N1284,0)+A1279-1,16))</f>
        <v>0.86137731481481483</v>
      </c>
    </row>
    <row r="1280" spans="1:46">
      <c r="A1280" s="11">
        <v>1280</v>
      </c>
      <c r="B1280" s="69">
        <v>44601</v>
      </c>
      <c r="C1280" s="70">
        <v>0.84027777777777779</v>
      </c>
      <c r="D1280">
        <v>5.8</v>
      </c>
      <c r="E1280">
        <v>12.9</v>
      </c>
      <c r="F1280">
        <v>0</v>
      </c>
      <c r="G1280">
        <v>6.2</v>
      </c>
      <c r="H1280">
        <v>0</v>
      </c>
      <c r="I1280">
        <v>0.8</v>
      </c>
      <c r="J1280" t="s">
        <v>159</v>
      </c>
      <c r="K1280">
        <v>0.9</v>
      </c>
      <c r="L1280" t="s">
        <v>159</v>
      </c>
      <c r="M1280" s="70">
        <v>0.8362384259259259</v>
      </c>
      <c r="N1280">
        <v>1.2</v>
      </c>
      <c r="O1280" t="s">
        <v>150</v>
      </c>
      <c r="P1280" s="70">
        <v>0.83576388888888886</v>
      </c>
      <c r="Q1280">
        <v>0.5</v>
      </c>
      <c r="R1280" t="s">
        <v>159</v>
      </c>
      <c r="S1280">
        <v>0.1</v>
      </c>
      <c r="T1280">
        <v>65</v>
      </c>
      <c r="U1280">
        <v>1</v>
      </c>
      <c r="V1280">
        <v>104</v>
      </c>
      <c r="W1280">
        <v>0</v>
      </c>
      <c r="X1280">
        <v>0.501</v>
      </c>
      <c r="Y1280">
        <v>17.760000000000002</v>
      </c>
      <c r="Z1280" s="11">
        <f t="shared" si="3289"/>
        <v>0</v>
      </c>
      <c r="AA1280" s="11">
        <f t="shared" si="3290"/>
        <v>0</v>
      </c>
      <c r="AB1280" s="53">
        <f t="shared" si="3291"/>
        <v>0.19355714959920894</v>
      </c>
      <c r="AC1280" s="61" t="s">
        <v>204</v>
      </c>
    </row>
    <row r="1281" spans="1:46">
      <c r="A1281" s="11">
        <v>1281</v>
      </c>
      <c r="B1281" s="69">
        <v>44601</v>
      </c>
      <c r="C1281" s="70">
        <v>0.84722222222222221</v>
      </c>
      <c r="D1281">
        <v>5.7</v>
      </c>
      <c r="E1281">
        <v>12.9</v>
      </c>
      <c r="F1281">
        <v>0</v>
      </c>
      <c r="G1281">
        <v>6.2</v>
      </c>
      <c r="H1281">
        <v>0</v>
      </c>
      <c r="I1281">
        <v>0.1</v>
      </c>
      <c r="J1281" t="s">
        <v>150</v>
      </c>
      <c r="K1281">
        <v>0.8</v>
      </c>
      <c r="L1281" t="s">
        <v>159</v>
      </c>
      <c r="M1281" s="70">
        <v>0.84077546296296291</v>
      </c>
      <c r="N1281">
        <v>0.7</v>
      </c>
      <c r="O1281" t="s">
        <v>151</v>
      </c>
      <c r="P1281" s="70">
        <v>0.84046296296296286</v>
      </c>
      <c r="Q1281">
        <v>0</v>
      </c>
      <c r="R1281" t="s">
        <v>150</v>
      </c>
      <c r="S1281">
        <v>0.2</v>
      </c>
      <c r="T1281">
        <v>65</v>
      </c>
      <c r="U1281">
        <v>0</v>
      </c>
      <c r="V1281">
        <v>95</v>
      </c>
      <c r="W1281">
        <v>0</v>
      </c>
      <c r="X1281">
        <v>0.501</v>
      </c>
      <c r="Y1281">
        <v>17.78</v>
      </c>
      <c r="Z1281" s="11">
        <f t="shared" si="3289"/>
        <v>0</v>
      </c>
      <c r="AA1281" s="11">
        <f t="shared" si="3290"/>
        <v>0</v>
      </c>
      <c r="AB1281" s="53">
        <f t="shared" si="3291"/>
        <v>0.19355714959920894</v>
      </c>
      <c r="AC1281" s="61" t="s">
        <v>204</v>
      </c>
    </row>
    <row r="1282" spans="1:46">
      <c r="A1282" s="11">
        <v>1282</v>
      </c>
      <c r="B1282" s="69">
        <v>44601</v>
      </c>
      <c r="C1282" s="70">
        <v>0.85416666666666663</v>
      </c>
      <c r="D1282">
        <v>5.7</v>
      </c>
      <c r="E1282">
        <v>12.9</v>
      </c>
      <c r="F1282">
        <v>0</v>
      </c>
      <c r="G1282">
        <v>6.1</v>
      </c>
      <c r="H1282">
        <v>0</v>
      </c>
      <c r="I1282">
        <v>0</v>
      </c>
      <c r="J1282" t="s">
        <v>150</v>
      </c>
      <c r="K1282">
        <v>0.1</v>
      </c>
      <c r="L1282" t="s">
        <v>150</v>
      </c>
      <c r="M1282" s="70">
        <v>0.84723379629629625</v>
      </c>
      <c r="N1282">
        <v>0</v>
      </c>
      <c r="O1282" t="s">
        <v>150</v>
      </c>
      <c r="P1282" s="70">
        <v>0.84723379629629625</v>
      </c>
      <c r="Q1282">
        <v>0</v>
      </c>
      <c r="R1282" t="s">
        <v>150</v>
      </c>
      <c r="S1282">
        <v>0</v>
      </c>
      <c r="T1282">
        <v>65.900000000000006</v>
      </c>
      <c r="U1282">
        <v>0</v>
      </c>
      <c r="V1282">
        <v>75</v>
      </c>
      <c r="W1282">
        <v>0</v>
      </c>
      <c r="X1282">
        <v>0.501</v>
      </c>
      <c r="Y1282">
        <v>17.79</v>
      </c>
      <c r="Z1282" s="11">
        <f t="shared" si="3289"/>
        <v>0</v>
      </c>
      <c r="AA1282" s="11">
        <f t="shared" si="3290"/>
        <v>0</v>
      </c>
      <c r="AB1282" s="53">
        <f t="shared" si="3291"/>
        <v>0.19355714959920894</v>
      </c>
      <c r="AC1282" s="61" t="s">
        <v>204</v>
      </c>
    </row>
    <row r="1283" spans="1:46">
      <c r="A1283" s="11">
        <v>1283</v>
      </c>
      <c r="B1283" s="69">
        <v>44601</v>
      </c>
      <c r="C1283" s="70">
        <v>0.86111111111111116</v>
      </c>
      <c r="D1283">
        <v>5.7</v>
      </c>
      <c r="E1283">
        <v>12.9</v>
      </c>
      <c r="F1283">
        <v>0</v>
      </c>
      <c r="G1283">
        <v>6.2</v>
      </c>
      <c r="H1283">
        <v>0</v>
      </c>
      <c r="I1283">
        <v>0.7</v>
      </c>
      <c r="J1283" t="s">
        <v>150</v>
      </c>
      <c r="K1283">
        <v>0.7</v>
      </c>
      <c r="L1283" t="s">
        <v>150</v>
      </c>
      <c r="M1283" s="70">
        <v>0.86111111111111116</v>
      </c>
      <c r="N1283">
        <v>1.4</v>
      </c>
      <c r="O1283" t="s">
        <v>152</v>
      </c>
      <c r="P1283" s="70">
        <v>0.86048611111111117</v>
      </c>
      <c r="Q1283">
        <v>1.1000000000000001</v>
      </c>
      <c r="R1283" t="s">
        <v>152</v>
      </c>
      <c r="S1283">
        <v>0.3</v>
      </c>
      <c r="T1283">
        <v>66</v>
      </c>
      <c r="U1283">
        <v>0</v>
      </c>
      <c r="V1283">
        <v>91</v>
      </c>
      <c r="W1283">
        <v>0</v>
      </c>
      <c r="X1283">
        <v>0.499</v>
      </c>
      <c r="Y1283">
        <v>17.78</v>
      </c>
      <c r="Z1283" s="11">
        <f t="shared" si="3289"/>
        <v>0</v>
      </c>
      <c r="AA1283" s="11">
        <f t="shared" si="3290"/>
        <v>0</v>
      </c>
      <c r="AB1283" s="53">
        <f t="shared" si="3291"/>
        <v>0.19260002427020464</v>
      </c>
      <c r="AC1283" s="61" t="s">
        <v>204</v>
      </c>
    </row>
    <row r="1284" spans="1:46">
      <c r="A1284" s="11">
        <v>1284</v>
      </c>
      <c r="B1284" s="69">
        <v>44601</v>
      </c>
      <c r="C1284" s="70">
        <v>0.86805555555555547</v>
      </c>
      <c r="D1284">
        <v>5.6</v>
      </c>
      <c r="E1284">
        <v>12.9</v>
      </c>
      <c r="F1284">
        <v>0</v>
      </c>
      <c r="G1284">
        <v>6.3</v>
      </c>
      <c r="H1284">
        <v>0</v>
      </c>
      <c r="I1284">
        <v>1</v>
      </c>
      <c r="J1284" t="s">
        <v>150</v>
      </c>
      <c r="K1284">
        <v>1.1000000000000001</v>
      </c>
      <c r="L1284" t="s">
        <v>150</v>
      </c>
      <c r="M1284" s="70">
        <v>0.86640046296296302</v>
      </c>
      <c r="N1284">
        <v>1.5</v>
      </c>
      <c r="O1284" t="s">
        <v>150</v>
      </c>
      <c r="P1284" s="70">
        <v>0.86137731481481483</v>
      </c>
      <c r="Q1284">
        <v>1.3</v>
      </c>
      <c r="R1284" t="s">
        <v>159</v>
      </c>
      <c r="S1284">
        <v>0.2</v>
      </c>
      <c r="T1284">
        <v>66.400000000000006</v>
      </c>
      <c r="U1284">
        <v>0</v>
      </c>
      <c r="V1284">
        <v>90</v>
      </c>
      <c r="W1284">
        <v>0</v>
      </c>
      <c r="X1284">
        <v>0.499</v>
      </c>
      <c r="Y1284">
        <v>17.78</v>
      </c>
      <c r="Z1284" s="11">
        <f t="shared" si="3289"/>
        <v>0</v>
      </c>
      <c r="AA1284" s="11">
        <f t="shared" si="3290"/>
        <v>0</v>
      </c>
      <c r="AB1284" s="53">
        <f t="shared" si="3291"/>
        <v>0.19260002427020464</v>
      </c>
      <c r="AC1284" s="61" t="s">
        <v>204</v>
      </c>
    </row>
    <row r="1285" spans="1:46">
      <c r="A1285" s="11">
        <v>1285</v>
      </c>
      <c r="B1285" s="69">
        <v>44601</v>
      </c>
      <c r="C1285" s="70">
        <v>0.875</v>
      </c>
      <c r="D1285">
        <v>5.7</v>
      </c>
      <c r="E1285">
        <v>12.9</v>
      </c>
      <c r="F1285">
        <v>0</v>
      </c>
      <c r="G1285">
        <v>6.6</v>
      </c>
      <c r="H1285">
        <v>0</v>
      </c>
      <c r="I1285">
        <v>1</v>
      </c>
      <c r="J1285" t="s">
        <v>159</v>
      </c>
      <c r="K1285">
        <v>1.1000000000000001</v>
      </c>
      <c r="L1285" t="s">
        <v>151</v>
      </c>
      <c r="M1285" s="70">
        <v>0.87056712962962957</v>
      </c>
      <c r="N1285">
        <v>1.5</v>
      </c>
      <c r="O1285" t="s">
        <v>159</v>
      </c>
      <c r="P1285" s="70">
        <v>0.86809027777777781</v>
      </c>
      <c r="Q1285">
        <v>1.3</v>
      </c>
      <c r="R1285" t="s">
        <v>159</v>
      </c>
      <c r="S1285">
        <v>0.1</v>
      </c>
      <c r="T1285">
        <v>65.900000000000006</v>
      </c>
      <c r="U1285">
        <v>0</v>
      </c>
      <c r="V1285">
        <v>92</v>
      </c>
      <c r="W1285">
        <v>0</v>
      </c>
      <c r="X1285">
        <v>0.499</v>
      </c>
      <c r="Y1285">
        <v>17.78</v>
      </c>
      <c r="Z1285" s="11">
        <f t="shared" si="3289"/>
        <v>0</v>
      </c>
      <c r="AA1285" s="11">
        <f t="shared" si="3290"/>
        <v>0</v>
      </c>
      <c r="AB1285" s="53">
        <f t="shared" si="3291"/>
        <v>0.19260002427020464</v>
      </c>
      <c r="AC1285" s="61" t="s">
        <v>204</v>
      </c>
      <c r="AE1285" s="11">
        <f t="shared" ref="AE1285" si="3452">SUM(F1285:F1290)</f>
        <v>0</v>
      </c>
      <c r="AF1285" s="11">
        <f t="shared" ref="AF1285" si="3453">AVERAGE(AB1285:AB1290)</f>
        <v>0.19260002427020464</v>
      </c>
      <c r="AG1285" s="11">
        <f t="shared" ref="AG1285" si="3454">AVERAGE(G1285:G1290)</f>
        <v>6.8166666666666664</v>
      </c>
      <c r="AH1285" s="11" t="e">
        <f t="shared" ref="AH1285" si="3455">AVERAGE(AC1285:AC1290)</f>
        <v>#DIV/0!</v>
      </c>
      <c r="AI1285" s="11">
        <f t="shared" ref="AI1285" si="3456">AVERAGE(T1285:T1290)</f>
        <v>65.716666666666654</v>
      </c>
      <c r="AJ1285" s="11">
        <f t="shared" ref="AJ1285" si="3457">SUMIF(H1285:H1290,"&gt;0",H1285:H1290)</f>
        <v>0</v>
      </c>
      <c r="AK1285" s="17">
        <f t="shared" ref="AK1285" si="3458">SUM(AA1285:AA1290)/60</f>
        <v>0</v>
      </c>
      <c r="AL1285" s="17">
        <f t="shared" ref="AL1285" si="3459">SUM(V1285:V1290)</f>
        <v>489</v>
      </c>
      <c r="AM1285" s="17">
        <f t="shared" ref="AM1285" si="3460">AVERAGE(W1285:W1290)</f>
        <v>0</v>
      </c>
      <c r="AN1285" s="11">
        <f t="shared" ref="AN1285" si="3461">AVERAGE(I1285:I1290)</f>
        <v>0.73333333333333328</v>
      </c>
      <c r="AO1285" s="11">
        <f t="shared" ref="AO1285" si="3462">MAX(K1285:K1290)</f>
        <v>1.4</v>
      </c>
      <c r="AP1285" s="13" t="str">
        <f t="shared" ref="AP1285" ca="1" si="3463">INDIRECT(ADDRESS(MATCH(AO1285,K1285:K1290,0)+A1285-1,12))</f>
        <v>SSE</v>
      </c>
      <c r="AQ1285" s="13">
        <f t="shared" ref="AQ1285" ca="1" si="3464">INDIRECT(ADDRESS(MATCH(AO1285,K1285:K1290,0)+A1285-1,13))</f>
        <v>0.88731481481481478</v>
      </c>
      <c r="AR1285" s="11">
        <f t="shared" ref="AR1285" si="3465">MAX(N1285:N1290)</f>
        <v>1.8</v>
      </c>
      <c r="AS1285" s="13" t="str">
        <f t="shared" ref="AS1285" ca="1" si="3466">INDIRECT(ADDRESS(MATCH(AR1285,N1285:N1290,0)+A1285-1,15))</f>
        <v>SE</v>
      </c>
      <c r="AT1285" s="13">
        <f t="shared" ref="AT1285" ca="1" si="3467">INDIRECT(ADDRESS(MATCH(AR1285,N1285:N1290,0)+A1285-1,16))</f>
        <v>0.88681712962962955</v>
      </c>
    </row>
    <row r="1286" spans="1:46">
      <c r="A1286" s="11">
        <v>1286</v>
      </c>
      <c r="B1286" s="69">
        <v>44601</v>
      </c>
      <c r="C1286" s="70">
        <v>0.88194444444444453</v>
      </c>
      <c r="D1286">
        <v>5.7</v>
      </c>
      <c r="E1286">
        <v>12.9</v>
      </c>
      <c r="F1286">
        <v>0</v>
      </c>
      <c r="G1286">
        <v>6.9</v>
      </c>
      <c r="H1286">
        <v>0</v>
      </c>
      <c r="I1286">
        <v>1.3</v>
      </c>
      <c r="J1286" t="s">
        <v>159</v>
      </c>
      <c r="K1286">
        <v>1.3</v>
      </c>
      <c r="L1286" t="s">
        <v>159</v>
      </c>
      <c r="M1286" s="70">
        <v>0.88178240740740732</v>
      </c>
      <c r="N1286">
        <v>1.7</v>
      </c>
      <c r="O1286" t="s">
        <v>159</v>
      </c>
      <c r="P1286" s="70">
        <v>0.87587962962962962</v>
      </c>
      <c r="Q1286">
        <v>1.2</v>
      </c>
      <c r="R1286" t="s">
        <v>159</v>
      </c>
      <c r="S1286">
        <v>0.2</v>
      </c>
      <c r="T1286">
        <v>65.099999999999994</v>
      </c>
      <c r="U1286">
        <v>0</v>
      </c>
      <c r="V1286">
        <v>94</v>
      </c>
      <c r="W1286">
        <v>0</v>
      </c>
      <c r="X1286">
        <v>0.499</v>
      </c>
      <c r="Y1286">
        <v>17.79</v>
      </c>
      <c r="Z1286" s="11">
        <f t="shared" si="3289"/>
        <v>0</v>
      </c>
      <c r="AA1286" s="11">
        <f t="shared" si="3290"/>
        <v>0</v>
      </c>
      <c r="AB1286" s="53">
        <f t="shared" si="3291"/>
        <v>0.19260002427020464</v>
      </c>
      <c r="AC1286" s="61" t="s">
        <v>204</v>
      </c>
    </row>
    <row r="1287" spans="1:46">
      <c r="A1287" s="11">
        <v>1287</v>
      </c>
      <c r="B1287" s="69">
        <v>44601</v>
      </c>
      <c r="C1287" s="70">
        <v>0.88888888888888884</v>
      </c>
      <c r="D1287">
        <v>5.8</v>
      </c>
      <c r="E1287">
        <v>12.9</v>
      </c>
      <c r="F1287">
        <v>0</v>
      </c>
      <c r="G1287">
        <v>7</v>
      </c>
      <c r="H1287">
        <v>0</v>
      </c>
      <c r="I1287">
        <v>1.3</v>
      </c>
      <c r="J1287" t="s">
        <v>159</v>
      </c>
      <c r="K1287">
        <v>1.4</v>
      </c>
      <c r="L1287" t="s">
        <v>159</v>
      </c>
      <c r="M1287" s="70">
        <v>0.88731481481481478</v>
      </c>
      <c r="N1287">
        <v>1.8</v>
      </c>
      <c r="O1287" t="s">
        <v>151</v>
      </c>
      <c r="P1287" s="70">
        <v>0.88681712962962955</v>
      </c>
      <c r="Q1287">
        <v>1</v>
      </c>
      <c r="R1287" t="s">
        <v>150</v>
      </c>
      <c r="S1287">
        <v>0.2</v>
      </c>
      <c r="T1287">
        <v>64.900000000000006</v>
      </c>
      <c r="U1287">
        <v>0</v>
      </c>
      <c r="V1287">
        <v>86</v>
      </c>
      <c r="W1287">
        <v>0</v>
      </c>
      <c r="X1287">
        <v>0.499</v>
      </c>
      <c r="Y1287">
        <v>17.8</v>
      </c>
      <c r="Z1287" s="11">
        <f t="shared" si="3289"/>
        <v>0</v>
      </c>
      <c r="AA1287" s="11">
        <f t="shared" si="3290"/>
        <v>0</v>
      </c>
      <c r="AB1287" s="53">
        <f t="shared" si="3291"/>
        <v>0.19260002427020464</v>
      </c>
      <c r="AC1287" s="61" t="s">
        <v>204</v>
      </c>
    </row>
    <row r="1288" spans="1:46">
      <c r="A1288" s="11">
        <v>1288</v>
      </c>
      <c r="B1288" s="69">
        <v>44601</v>
      </c>
      <c r="C1288" s="70">
        <v>0.89583333333333337</v>
      </c>
      <c r="D1288">
        <v>5.9</v>
      </c>
      <c r="E1288">
        <v>12.9</v>
      </c>
      <c r="F1288">
        <v>0</v>
      </c>
      <c r="G1288">
        <v>7</v>
      </c>
      <c r="H1288">
        <v>-1E-3</v>
      </c>
      <c r="I1288">
        <v>0.5</v>
      </c>
      <c r="J1288" t="s">
        <v>150</v>
      </c>
      <c r="K1288">
        <v>1.3</v>
      </c>
      <c r="L1288" t="s">
        <v>159</v>
      </c>
      <c r="M1288" s="70">
        <v>0.88890046296296299</v>
      </c>
      <c r="N1288">
        <v>1.5</v>
      </c>
      <c r="O1288" t="s">
        <v>151</v>
      </c>
      <c r="P1288" s="70">
        <v>0.890162037037037</v>
      </c>
      <c r="Q1288">
        <v>0</v>
      </c>
      <c r="R1288" t="s">
        <v>150</v>
      </c>
      <c r="S1288">
        <v>0.5</v>
      </c>
      <c r="T1288">
        <v>65.099999999999994</v>
      </c>
      <c r="U1288">
        <v>0</v>
      </c>
      <c r="V1288">
        <v>81</v>
      </c>
      <c r="W1288">
        <v>0</v>
      </c>
      <c r="X1288">
        <v>0.499</v>
      </c>
      <c r="Y1288">
        <v>17.829999999999998</v>
      </c>
      <c r="Z1288" s="11">
        <f t="shared" ref="Z1288:Z1351" si="3468">H1288*3.6/(60)*10*10^3</f>
        <v>-0.60000000000000009</v>
      </c>
      <c r="AA1288" s="11">
        <f t="shared" ref="AA1288:AA1351" si="3469">IF(Z1288&gt;120,10,0)</f>
        <v>0</v>
      </c>
      <c r="AB1288" s="53">
        <f t="shared" ref="AB1288:AB1351" si="3470">-0.071+0.735*X1288+0.75*X1288^2-8.759*X1288^3+21.838*X1288^4-21.998*X1288^5+8.097*X1288^6</f>
        <v>0.19260002427020464</v>
      </c>
      <c r="AC1288" s="61" t="s">
        <v>204</v>
      </c>
    </row>
    <row r="1289" spans="1:46">
      <c r="A1289" s="11">
        <v>1289</v>
      </c>
      <c r="B1289" s="69">
        <v>44601</v>
      </c>
      <c r="C1289" s="70">
        <v>0.90277777777777779</v>
      </c>
      <c r="D1289">
        <v>6</v>
      </c>
      <c r="E1289">
        <v>12.9</v>
      </c>
      <c r="F1289">
        <v>0</v>
      </c>
      <c r="G1289">
        <v>6.8</v>
      </c>
      <c r="H1289">
        <v>-1E-3</v>
      </c>
      <c r="I1289">
        <v>0</v>
      </c>
      <c r="J1289" t="s">
        <v>150</v>
      </c>
      <c r="K1289">
        <v>0.5</v>
      </c>
      <c r="L1289" t="s">
        <v>150</v>
      </c>
      <c r="M1289" s="70">
        <v>0.89584490740740741</v>
      </c>
      <c r="N1289">
        <v>0</v>
      </c>
      <c r="O1289" t="s">
        <v>150</v>
      </c>
      <c r="P1289" s="70">
        <v>0.89584490740740741</v>
      </c>
      <c r="Q1289">
        <v>0</v>
      </c>
      <c r="R1289" t="s">
        <v>150</v>
      </c>
      <c r="S1289">
        <v>0</v>
      </c>
      <c r="T1289">
        <v>66.7</v>
      </c>
      <c r="U1289">
        <v>0</v>
      </c>
      <c r="V1289">
        <v>74</v>
      </c>
      <c r="W1289">
        <v>0</v>
      </c>
      <c r="X1289">
        <v>0.499</v>
      </c>
      <c r="Y1289">
        <v>17.82</v>
      </c>
      <c r="Z1289" s="11">
        <f t="shared" si="3468"/>
        <v>-0.60000000000000009</v>
      </c>
      <c r="AA1289" s="11">
        <f t="shared" si="3469"/>
        <v>0</v>
      </c>
      <c r="AB1289" s="53">
        <f t="shared" si="3470"/>
        <v>0.19260002427020464</v>
      </c>
      <c r="AC1289" s="61" t="s">
        <v>204</v>
      </c>
    </row>
    <row r="1290" spans="1:46">
      <c r="A1290" s="11">
        <v>1290</v>
      </c>
      <c r="B1290" s="69">
        <v>44601</v>
      </c>
      <c r="C1290" s="70">
        <v>0.90972222222222221</v>
      </c>
      <c r="D1290">
        <v>6.1</v>
      </c>
      <c r="E1290">
        <v>12.9</v>
      </c>
      <c r="F1290">
        <v>0</v>
      </c>
      <c r="G1290">
        <v>6.6</v>
      </c>
      <c r="H1290">
        <v>-1E-3</v>
      </c>
      <c r="I1290">
        <v>0.3</v>
      </c>
      <c r="J1290" t="s">
        <v>152</v>
      </c>
      <c r="K1290">
        <v>0.3</v>
      </c>
      <c r="L1290" t="s">
        <v>152</v>
      </c>
      <c r="M1290" s="70">
        <v>0.90939814814814823</v>
      </c>
      <c r="N1290">
        <v>0.8</v>
      </c>
      <c r="O1290" t="s">
        <v>152</v>
      </c>
      <c r="P1290" s="70">
        <v>0.90506944444444448</v>
      </c>
      <c r="Q1290">
        <v>0</v>
      </c>
      <c r="R1290" t="s">
        <v>148</v>
      </c>
      <c r="S1290">
        <v>0.2</v>
      </c>
      <c r="T1290">
        <v>66.599999999999994</v>
      </c>
      <c r="U1290">
        <v>0</v>
      </c>
      <c r="V1290">
        <v>62</v>
      </c>
      <c r="W1290">
        <v>0</v>
      </c>
      <c r="X1290">
        <v>0.499</v>
      </c>
      <c r="Y1290">
        <v>17.84</v>
      </c>
      <c r="Z1290" s="11">
        <f t="shared" si="3468"/>
        <v>-0.60000000000000009</v>
      </c>
      <c r="AA1290" s="11">
        <f t="shared" si="3469"/>
        <v>0</v>
      </c>
      <c r="AB1290" s="53">
        <f t="shared" si="3470"/>
        <v>0.19260002427020464</v>
      </c>
      <c r="AC1290" s="61" t="s">
        <v>204</v>
      </c>
    </row>
    <row r="1291" spans="1:46">
      <c r="A1291" s="11">
        <v>1291</v>
      </c>
      <c r="B1291" s="69">
        <v>44601</v>
      </c>
      <c r="C1291" s="70">
        <v>0.91666666666666663</v>
      </c>
      <c r="D1291">
        <v>6.1</v>
      </c>
      <c r="E1291">
        <v>12.9</v>
      </c>
      <c r="F1291">
        <v>0</v>
      </c>
      <c r="G1291">
        <v>6.6</v>
      </c>
      <c r="H1291">
        <v>-1E-3</v>
      </c>
      <c r="I1291">
        <v>0.4</v>
      </c>
      <c r="J1291" t="s">
        <v>152</v>
      </c>
      <c r="K1291">
        <v>0.4</v>
      </c>
      <c r="L1291" t="s">
        <v>152</v>
      </c>
      <c r="M1291" s="70">
        <v>0.91666666666666663</v>
      </c>
      <c r="N1291">
        <v>1.2</v>
      </c>
      <c r="O1291" t="s">
        <v>152</v>
      </c>
      <c r="P1291" s="70">
        <v>0.91445601851851854</v>
      </c>
      <c r="Q1291">
        <v>0.6</v>
      </c>
      <c r="R1291" t="s">
        <v>151</v>
      </c>
      <c r="S1291">
        <v>0.4</v>
      </c>
      <c r="T1291">
        <v>68.400000000000006</v>
      </c>
      <c r="U1291">
        <v>0</v>
      </c>
      <c r="V1291">
        <v>76</v>
      </c>
      <c r="W1291">
        <v>0</v>
      </c>
      <c r="X1291">
        <v>0.499</v>
      </c>
      <c r="Y1291">
        <v>17.84</v>
      </c>
      <c r="Z1291" s="11">
        <f t="shared" si="3468"/>
        <v>-0.60000000000000009</v>
      </c>
      <c r="AA1291" s="11">
        <f t="shared" si="3469"/>
        <v>0</v>
      </c>
      <c r="AB1291" s="53">
        <f t="shared" si="3470"/>
        <v>0.19260002427020464</v>
      </c>
      <c r="AC1291" s="61" t="s">
        <v>204</v>
      </c>
      <c r="AE1291" s="11">
        <f t="shared" ref="AE1291" si="3471">SUM(F1291:F1296)</f>
        <v>0</v>
      </c>
      <c r="AF1291" s="11">
        <f t="shared" ref="AF1291" si="3472">AVERAGE(AB1291:AB1296)</f>
        <v>0.19260002427020464</v>
      </c>
      <c r="AG1291" s="11">
        <f t="shared" ref="AG1291" si="3473">AVERAGE(G1291:G1296)</f>
        <v>6.5999999999999988</v>
      </c>
      <c r="AH1291" s="11" t="e">
        <f t="shared" ref="AH1291" si="3474">AVERAGE(AC1291:AC1296)</f>
        <v>#DIV/0!</v>
      </c>
      <c r="AI1291" s="11">
        <f t="shared" ref="AI1291" si="3475">AVERAGE(T1291:T1296)</f>
        <v>68.900000000000006</v>
      </c>
      <c r="AJ1291" s="11">
        <f t="shared" ref="AJ1291" si="3476">SUMIF(H1291:H1296,"&gt;0",H1291:H1296)</f>
        <v>0</v>
      </c>
      <c r="AK1291" s="17">
        <f t="shared" ref="AK1291" si="3477">SUM(AA1291:AA1296)/60</f>
        <v>0</v>
      </c>
      <c r="AL1291" s="17">
        <f t="shared" ref="AL1291" si="3478">SUM(V1291:V1296)</f>
        <v>497</v>
      </c>
      <c r="AM1291" s="17">
        <f t="shared" ref="AM1291" si="3479">AVERAGE(W1291:W1296)</f>
        <v>0</v>
      </c>
      <c r="AN1291" s="11">
        <f t="shared" ref="AN1291" si="3480">AVERAGE(I1291:I1296)</f>
        <v>0.6</v>
      </c>
      <c r="AO1291" s="11">
        <f t="shared" ref="AO1291" si="3481">MAX(K1291:K1296)</f>
        <v>1</v>
      </c>
      <c r="AP1291" s="13" t="str">
        <f t="shared" ref="AP1291" ca="1" si="3482">INDIRECT(ADDRESS(MATCH(AO1291,K1291:K1296,0)+A1291-1,12))</f>
        <v>E</v>
      </c>
      <c r="AQ1291" s="13">
        <f t="shared" ref="AQ1291" ca="1" si="3483">INDIRECT(ADDRESS(MATCH(AO1291,K1291:K1296,0)+A1291-1,13))</f>
        <v>0.93296296296296299</v>
      </c>
      <c r="AR1291" s="11">
        <f t="shared" ref="AR1291" si="3484">MAX(N1291:N1296)</f>
        <v>1.4</v>
      </c>
      <c r="AS1291" s="13" t="str">
        <f t="shared" ref="AS1291" ca="1" si="3485">INDIRECT(ADDRESS(MATCH(AR1291,N1291:N1296,0)+A1291-1,15))</f>
        <v>E</v>
      </c>
      <c r="AT1291" s="13">
        <f t="shared" ref="AT1291" ca="1" si="3486">INDIRECT(ADDRESS(MATCH(AR1291,N1291:N1296,0)+A1291-1,16))</f>
        <v>0.92956018518518524</v>
      </c>
    </row>
    <row r="1292" spans="1:46">
      <c r="A1292" s="11">
        <v>1292</v>
      </c>
      <c r="B1292" s="69">
        <v>44601</v>
      </c>
      <c r="C1292" s="70">
        <v>0.92361111111111116</v>
      </c>
      <c r="D1292">
        <v>6.1</v>
      </c>
      <c r="E1292">
        <v>12.9</v>
      </c>
      <c r="F1292">
        <v>0</v>
      </c>
      <c r="G1292">
        <v>6.6</v>
      </c>
      <c r="H1292">
        <v>0</v>
      </c>
      <c r="I1292">
        <v>0.8</v>
      </c>
      <c r="J1292" t="s">
        <v>152</v>
      </c>
      <c r="K1292">
        <v>0.8</v>
      </c>
      <c r="L1292" t="s">
        <v>150</v>
      </c>
      <c r="M1292" s="70">
        <v>0.92136574074074085</v>
      </c>
      <c r="N1292">
        <v>1.1000000000000001</v>
      </c>
      <c r="O1292" t="s">
        <v>152</v>
      </c>
      <c r="P1292" s="70">
        <v>0.92041666666666666</v>
      </c>
      <c r="Q1292">
        <v>0.7</v>
      </c>
      <c r="R1292" t="s">
        <v>152</v>
      </c>
      <c r="S1292">
        <v>0.1</v>
      </c>
      <c r="T1292">
        <v>68</v>
      </c>
      <c r="U1292">
        <v>1</v>
      </c>
      <c r="V1292">
        <v>98</v>
      </c>
      <c r="W1292">
        <v>0</v>
      </c>
      <c r="X1292">
        <v>0.499</v>
      </c>
      <c r="Y1292">
        <v>17.82</v>
      </c>
      <c r="Z1292" s="11">
        <f t="shared" si="3468"/>
        <v>0</v>
      </c>
      <c r="AA1292" s="11">
        <f t="shared" si="3469"/>
        <v>0</v>
      </c>
      <c r="AB1292" s="53">
        <f t="shared" si="3470"/>
        <v>0.19260002427020464</v>
      </c>
      <c r="AC1292" s="61" t="s">
        <v>204</v>
      </c>
    </row>
    <row r="1293" spans="1:46">
      <c r="A1293" s="11">
        <v>1293</v>
      </c>
      <c r="B1293" s="69">
        <v>44601</v>
      </c>
      <c r="C1293" s="70">
        <v>0.93055555555555547</v>
      </c>
      <c r="D1293">
        <v>6</v>
      </c>
      <c r="E1293">
        <v>12.9</v>
      </c>
      <c r="F1293">
        <v>0</v>
      </c>
      <c r="G1293">
        <v>6.7</v>
      </c>
      <c r="H1293">
        <v>0</v>
      </c>
      <c r="I1293">
        <v>0.9</v>
      </c>
      <c r="J1293" t="s">
        <v>152</v>
      </c>
      <c r="K1293">
        <v>0.9</v>
      </c>
      <c r="L1293" t="s">
        <v>152</v>
      </c>
      <c r="M1293" s="70">
        <v>0.93055555555555547</v>
      </c>
      <c r="N1293">
        <v>1.4</v>
      </c>
      <c r="O1293" t="s">
        <v>152</v>
      </c>
      <c r="P1293" s="70">
        <v>0.92956018518518524</v>
      </c>
      <c r="Q1293">
        <v>1.3</v>
      </c>
      <c r="R1293" t="s">
        <v>148</v>
      </c>
      <c r="S1293">
        <v>0.2</v>
      </c>
      <c r="T1293">
        <v>68.2</v>
      </c>
      <c r="U1293">
        <v>0</v>
      </c>
      <c r="V1293">
        <v>88</v>
      </c>
      <c r="W1293">
        <v>0</v>
      </c>
      <c r="X1293">
        <v>0.499</v>
      </c>
      <c r="Y1293">
        <v>17.86</v>
      </c>
      <c r="Z1293" s="11">
        <f t="shared" si="3468"/>
        <v>0</v>
      </c>
      <c r="AA1293" s="11">
        <f t="shared" si="3469"/>
        <v>0</v>
      </c>
      <c r="AB1293" s="53">
        <f t="shared" si="3470"/>
        <v>0.19260002427020464</v>
      </c>
      <c r="AC1293" s="61" t="s">
        <v>204</v>
      </c>
    </row>
    <row r="1294" spans="1:46">
      <c r="A1294" s="11">
        <v>1294</v>
      </c>
      <c r="B1294" s="69">
        <v>44601</v>
      </c>
      <c r="C1294" s="70">
        <v>0.9375</v>
      </c>
      <c r="D1294">
        <v>6.2</v>
      </c>
      <c r="E1294">
        <v>12.9</v>
      </c>
      <c r="F1294">
        <v>0</v>
      </c>
      <c r="G1294">
        <v>6.7</v>
      </c>
      <c r="H1294">
        <v>0</v>
      </c>
      <c r="I1294">
        <v>0.8</v>
      </c>
      <c r="J1294" t="s">
        <v>148</v>
      </c>
      <c r="K1294">
        <v>1</v>
      </c>
      <c r="L1294" t="s">
        <v>152</v>
      </c>
      <c r="M1294" s="70">
        <v>0.93296296296296299</v>
      </c>
      <c r="N1294">
        <v>1.4</v>
      </c>
      <c r="O1294" t="s">
        <v>148</v>
      </c>
      <c r="P1294" s="70">
        <v>0.93076388888888895</v>
      </c>
      <c r="Q1294">
        <v>0</v>
      </c>
      <c r="R1294" t="s">
        <v>152</v>
      </c>
      <c r="S1294">
        <v>0.4</v>
      </c>
      <c r="T1294">
        <v>68.599999999999994</v>
      </c>
      <c r="U1294">
        <v>0</v>
      </c>
      <c r="V1294">
        <v>89</v>
      </c>
      <c r="W1294">
        <v>0</v>
      </c>
      <c r="X1294">
        <v>0.499</v>
      </c>
      <c r="Y1294">
        <v>17.87</v>
      </c>
      <c r="Z1294" s="11">
        <f t="shared" si="3468"/>
        <v>0</v>
      </c>
      <c r="AA1294" s="11">
        <f t="shared" si="3469"/>
        <v>0</v>
      </c>
      <c r="AB1294" s="53">
        <f t="shared" si="3470"/>
        <v>0.19260002427020464</v>
      </c>
      <c r="AC1294" s="61" t="s">
        <v>204</v>
      </c>
    </row>
    <row r="1295" spans="1:46">
      <c r="A1295" s="11">
        <v>1295</v>
      </c>
      <c r="B1295" s="69">
        <v>44601</v>
      </c>
      <c r="C1295" s="70">
        <v>0.94444444444444453</v>
      </c>
      <c r="D1295">
        <v>6.1</v>
      </c>
      <c r="E1295">
        <v>12.9</v>
      </c>
      <c r="F1295">
        <v>0</v>
      </c>
      <c r="G1295">
        <v>6.5</v>
      </c>
      <c r="H1295">
        <v>-1E-3</v>
      </c>
      <c r="I1295">
        <v>0.3</v>
      </c>
      <c r="J1295" t="s">
        <v>152</v>
      </c>
      <c r="K1295">
        <v>0.8</v>
      </c>
      <c r="L1295" t="s">
        <v>148</v>
      </c>
      <c r="M1295" s="70">
        <v>0.93751157407407415</v>
      </c>
      <c r="N1295">
        <v>0.9</v>
      </c>
      <c r="O1295" t="s">
        <v>152</v>
      </c>
      <c r="P1295" s="70">
        <v>0.94444444444444453</v>
      </c>
      <c r="Q1295">
        <v>0.9</v>
      </c>
      <c r="R1295" t="s">
        <v>152</v>
      </c>
      <c r="S1295">
        <v>0.3</v>
      </c>
      <c r="T1295">
        <v>69.5</v>
      </c>
      <c r="U1295">
        <v>0</v>
      </c>
      <c r="V1295">
        <v>68</v>
      </c>
      <c r="W1295">
        <v>0</v>
      </c>
      <c r="X1295">
        <v>0.499</v>
      </c>
      <c r="Y1295">
        <v>17.88</v>
      </c>
      <c r="Z1295" s="11">
        <f t="shared" si="3468"/>
        <v>-0.60000000000000009</v>
      </c>
      <c r="AA1295" s="11">
        <f t="shared" si="3469"/>
        <v>0</v>
      </c>
      <c r="AB1295" s="53">
        <f t="shared" si="3470"/>
        <v>0.19260002427020464</v>
      </c>
      <c r="AC1295" s="61" t="s">
        <v>204</v>
      </c>
    </row>
    <row r="1296" spans="1:46">
      <c r="A1296" s="11">
        <v>1296</v>
      </c>
      <c r="B1296" s="69">
        <v>44601</v>
      </c>
      <c r="C1296" s="70">
        <v>0.95138888888888884</v>
      </c>
      <c r="D1296">
        <v>6.2</v>
      </c>
      <c r="E1296">
        <v>12.9</v>
      </c>
      <c r="F1296">
        <v>0</v>
      </c>
      <c r="G1296">
        <v>6.5</v>
      </c>
      <c r="H1296">
        <v>0</v>
      </c>
      <c r="I1296">
        <v>0.4</v>
      </c>
      <c r="J1296" t="s">
        <v>148</v>
      </c>
      <c r="K1296">
        <v>0.5</v>
      </c>
      <c r="L1296" t="s">
        <v>148</v>
      </c>
      <c r="M1296" s="70">
        <v>0.9490277777777778</v>
      </c>
      <c r="N1296">
        <v>0.9</v>
      </c>
      <c r="O1296" t="s">
        <v>148</v>
      </c>
      <c r="P1296" s="70">
        <v>0.94817129629629626</v>
      </c>
      <c r="Q1296">
        <v>0</v>
      </c>
      <c r="R1296" t="s">
        <v>149</v>
      </c>
      <c r="S1296">
        <v>0.2</v>
      </c>
      <c r="T1296">
        <v>70.7</v>
      </c>
      <c r="U1296">
        <v>1</v>
      </c>
      <c r="V1296">
        <v>78</v>
      </c>
      <c r="W1296">
        <v>0</v>
      </c>
      <c r="X1296">
        <v>0.499</v>
      </c>
      <c r="Y1296">
        <v>17.84</v>
      </c>
      <c r="Z1296" s="11">
        <f t="shared" si="3468"/>
        <v>0</v>
      </c>
      <c r="AA1296" s="11">
        <f t="shared" si="3469"/>
        <v>0</v>
      </c>
      <c r="AB1296" s="53">
        <f t="shared" si="3470"/>
        <v>0.19260002427020464</v>
      </c>
      <c r="AC1296" s="61" t="s">
        <v>204</v>
      </c>
    </row>
    <row r="1297" spans="1:46">
      <c r="A1297" s="11">
        <v>1297</v>
      </c>
      <c r="B1297" s="69">
        <v>44601</v>
      </c>
      <c r="C1297" s="70">
        <v>0.95833333333333337</v>
      </c>
      <c r="D1297">
        <v>6.2</v>
      </c>
      <c r="E1297">
        <v>12.9</v>
      </c>
      <c r="F1297">
        <v>0</v>
      </c>
      <c r="G1297">
        <v>6.3</v>
      </c>
      <c r="H1297">
        <v>-1E-3</v>
      </c>
      <c r="I1297">
        <v>0</v>
      </c>
      <c r="J1297" t="s">
        <v>149</v>
      </c>
      <c r="K1297">
        <v>0.4</v>
      </c>
      <c r="L1297" t="s">
        <v>148</v>
      </c>
      <c r="M1297" s="70">
        <v>0.95140046296296299</v>
      </c>
      <c r="N1297">
        <v>0</v>
      </c>
      <c r="O1297" t="s">
        <v>149</v>
      </c>
      <c r="P1297" s="70">
        <v>0.95140046296296299</v>
      </c>
      <c r="Q1297">
        <v>0</v>
      </c>
      <c r="R1297" t="s">
        <v>149</v>
      </c>
      <c r="S1297">
        <v>0</v>
      </c>
      <c r="T1297">
        <v>71.8</v>
      </c>
      <c r="U1297">
        <v>0</v>
      </c>
      <c r="V1297">
        <v>76</v>
      </c>
      <c r="W1297">
        <v>0</v>
      </c>
      <c r="X1297">
        <v>0.499</v>
      </c>
      <c r="Y1297">
        <v>17.86</v>
      </c>
      <c r="Z1297" s="11">
        <f t="shared" si="3468"/>
        <v>-0.60000000000000009</v>
      </c>
      <c r="AA1297" s="11">
        <f t="shared" si="3469"/>
        <v>0</v>
      </c>
      <c r="AB1297" s="53">
        <f t="shared" si="3470"/>
        <v>0.19260002427020464</v>
      </c>
      <c r="AC1297" s="61" t="s">
        <v>204</v>
      </c>
      <c r="AE1297" s="11">
        <f t="shared" ref="AE1297" si="3487">SUM(F1297:F1302)</f>
        <v>0</v>
      </c>
      <c r="AF1297" s="11">
        <f t="shared" ref="AF1297" si="3488">AVERAGE(AB1297:AB1302)</f>
        <v>0.19260002427020464</v>
      </c>
      <c r="AG1297" s="11">
        <f t="shared" ref="AG1297" si="3489">AVERAGE(G1297:G1302)</f>
        <v>6.3166666666666664</v>
      </c>
      <c r="AH1297" s="11" t="e">
        <f t="shared" ref="AH1297" si="3490">AVERAGE(AC1297:AC1302)</f>
        <v>#DIV/0!</v>
      </c>
      <c r="AI1297" s="11">
        <f t="shared" ref="AI1297" si="3491">AVERAGE(T1297:T1302)</f>
        <v>71.600000000000009</v>
      </c>
      <c r="AJ1297" s="11">
        <f t="shared" ref="AJ1297" si="3492">SUMIF(H1297:H1302,"&gt;0",H1297:H1302)</f>
        <v>0</v>
      </c>
      <c r="AK1297" s="17">
        <f t="shared" ref="AK1297" si="3493">SUM(AA1297:AA1302)/60</f>
        <v>0</v>
      </c>
      <c r="AL1297" s="17">
        <f t="shared" ref="AL1297" si="3494">SUM(V1297:V1302)</f>
        <v>446</v>
      </c>
      <c r="AM1297" s="17">
        <f t="shared" ref="AM1297" si="3495">AVERAGE(W1297:W1302)</f>
        <v>0</v>
      </c>
      <c r="AN1297" s="11">
        <f t="shared" ref="AN1297" si="3496">AVERAGE(I1297:I1302)</f>
        <v>0.53333333333333333</v>
      </c>
      <c r="AO1297" s="11">
        <f t="shared" ref="AO1297" si="3497">MAX(K1297:K1302)</f>
        <v>1.2</v>
      </c>
      <c r="AP1297" s="13" t="str">
        <f t="shared" ref="AP1297" ca="1" si="3498">INDIRECT(ADDRESS(MATCH(AO1297,K1297:K1302,0)+A1297-1,12))</f>
        <v>SE</v>
      </c>
      <c r="AQ1297" s="13">
        <f t="shared" ref="AQ1297" ca="1" si="3499">INDIRECT(ADDRESS(MATCH(AO1297,K1297:K1302,0)+A1297-1,13))</f>
        <v>0.98496527777777787</v>
      </c>
      <c r="AR1297" s="11">
        <f t="shared" ref="AR1297" si="3500">MAX(N1297:N1302)</f>
        <v>1.6</v>
      </c>
      <c r="AS1297" s="13" t="str">
        <f t="shared" ref="AS1297" ca="1" si="3501">INDIRECT(ADDRESS(MATCH(AR1297,N1297:N1302,0)+A1297-1,15))</f>
        <v>SE</v>
      </c>
      <c r="AT1297" s="13">
        <f t="shared" ref="AT1297" ca="1" si="3502">INDIRECT(ADDRESS(MATCH(AR1297,N1297:N1302,0)+A1297-1,16))</f>
        <v>0.98040509259259256</v>
      </c>
    </row>
    <row r="1298" spans="1:46">
      <c r="A1298" s="11">
        <v>1298</v>
      </c>
      <c r="B1298" s="69">
        <v>44601</v>
      </c>
      <c r="C1298" s="70">
        <v>0.96527777777777779</v>
      </c>
      <c r="D1298">
        <v>6.2</v>
      </c>
      <c r="E1298">
        <v>12.9</v>
      </c>
      <c r="F1298">
        <v>0</v>
      </c>
      <c r="G1298">
        <v>6.3</v>
      </c>
      <c r="H1298">
        <v>0</v>
      </c>
      <c r="I1298">
        <v>0.1</v>
      </c>
      <c r="J1298" t="s">
        <v>147</v>
      </c>
      <c r="K1298">
        <v>0.1</v>
      </c>
      <c r="L1298" t="s">
        <v>147</v>
      </c>
      <c r="M1298" s="70">
        <v>0.96527777777777779</v>
      </c>
      <c r="N1298">
        <v>0.6</v>
      </c>
      <c r="O1298" t="s">
        <v>149</v>
      </c>
      <c r="P1298" s="70">
        <v>0.96418981481481481</v>
      </c>
      <c r="Q1298">
        <v>0.3</v>
      </c>
      <c r="R1298" t="s">
        <v>159</v>
      </c>
      <c r="S1298">
        <v>0.2</v>
      </c>
      <c r="T1298">
        <v>70.7</v>
      </c>
      <c r="U1298">
        <v>0</v>
      </c>
      <c r="V1298">
        <v>67</v>
      </c>
      <c r="W1298">
        <v>0</v>
      </c>
      <c r="X1298">
        <v>0.499</v>
      </c>
      <c r="Y1298">
        <v>17.87</v>
      </c>
      <c r="Z1298" s="11">
        <f t="shared" si="3468"/>
        <v>0</v>
      </c>
      <c r="AA1298" s="11">
        <f t="shared" si="3469"/>
        <v>0</v>
      </c>
      <c r="AB1298" s="53">
        <f t="shared" si="3470"/>
        <v>0.19260002427020464</v>
      </c>
      <c r="AC1298" s="61" t="s">
        <v>204</v>
      </c>
    </row>
    <row r="1299" spans="1:46">
      <c r="A1299" s="11">
        <v>1299</v>
      </c>
      <c r="B1299" s="69">
        <v>44601</v>
      </c>
      <c r="C1299" s="70">
        <v>0.97222222222222221</v>
      </c>
      <c r="D1299">
        <v>6.1</v>
      </c>
      <c r="E1299">
        <v>12.9</v>
      </c>
      <c r="F1299">
        <v>0</v>
      </c>
      <c r="G1299">
        <v>6.3</v>
      </c>
      <c r="H1299">
        <v>0</v>
      </c>
      <c r="I1299">
        <v>0.5</v>
      </c>
      <c r="J1299" t="s">
        <v>156</v>
      </c>
      <c r="K1299">
        <v>0.5</v>
      </c>
      <c r="L1299" t="s">
        <v>156</v>
      </c>
      <c r="M1299" s="70">
        <v>0.97128472222222229</v>
      </c>
      <c r="N1299">
        <v>1.1000000000000001</v>
      </c>
      <c r="O1299" t="s">
        <v>161</v>
      </c>
      <c r="P1299" s="70">
        <v>0.96862268518518524</v>
      </c>
      <c r="Q1299">
        <v>0.2</v>
      </c>
      <c r="R1299" t="s">
        <v>160</v>
      </c>
      <c r="S1299">
        <v>0.2</v>
      </c>
      <c r="T1299">
        <v>72.3</v>
      </c>
      <c r="U1299">
        <v>1</v>
      </c>
      <c r="V1299">
        <v>75</v>
      </c>
      <c r="W1299">
        <v>0</v>
      </c>
      <c r="X1299">
        <v>0.499</v>
      </c>
      <c r="Y1299">
        <v>17.84</v>
      </c>
      <c r="Z1299" s="11">
        <f t="shared" si="3468"/>
        <v>0</v>
      </c>
      <c r="AA1299" s="11">
        <f t="shared" si="3469"/>
        <v>0</v>
      </c>
      <c r="AB1299" s="53">
        <f t="shared" si="3470"/>
        <v>0.19260002427020464</v>
      </c>
      <c r="AC1299" s="61" t="s">
        <v>204</v>
      </c>
    </row>
    <row r="1300" spans="1:46">
      <c r="A1300" s="11">
        <v>1300</v>
      </c>
      <c r="B1300" s="69">
        <v>44601</v>
      </c>
      <c r="C1300" s="70">
        <v>0.97916666666666663</v>
      </c>
      <c r="D1300">
        <v>6.1</v>
      </c>
      <c r="E1300">
        <v>12.8</v>
      </c>
      <c r="F1300">
        <v>0</v>
      </c>
      <c r="G1300">
        <v>6.3</v>
      </c>
      <c r="H1300">
        <v>0</v>
      </c>
      <c r="I1300">
        <v>0.8</v>
      </c>
      <c r="J1300" t="s">
        <v>151</v>
      </c>
      <c r="K1300">
        <v>0.8</v>
      </c>
      <c r="L1300" t="s">
        <v>151</v>
      </c>
      <c r="M1300" s="70">
        <v>0.97916666666666663</v>
      </c>
      <c r="N1300">
        <v>1.5</v>
      </c>
      <c r="O1300" t="s">
        <v>159</v>
      </c>
      <c r="P1300" s="70">
        <v>0.97862268518518514</v>
      </c>
      <c r="Q1300">
        <v>1.3</v>
      </c>
      <c r="R1300" t="s">
        <v>151</v>
      </c>
      <c r="S1300">
        <v>0.3</v>
      </c>
      <c r="T1300">
        <v>72.099999999999994</v>
      </c>
      <c r="U1300">
        <v>0</v>
      </c>
      <c r="V1300">
        <v>70</v>
      </c>
      <c r="W1300">
        <v>0</v>
      </c>
      <c r="X1300">
        <v>0.499</v>
      </c>
      <c r="Y1300">
        <v>17.89</v>
      </c>
      <c r="Z1300" s="11">
        <f t="shared" si="3468"/>
        <v>0</v>
      </c>
      <c r="AA1300" s="11">
        <f t="shared" si="3469"/>
        <v>0</v>
      </c>
      <c r="AB1300" s="53">
        <f t="shared" si="3470"/>
        <v>0.19260002427020464</v>
      </c>
      <c r="AC1300" s="61" t="s">
        <v>204</v>
      </c>
    </row>
    <row r="1301" spans="1:46">
      <c r="A1301" s="11">
        <v>1301</v>
      </c>
      <c r="B1301" s="69">
        <v>44601</v>
      </c>
      <c r="C1301" s="70">
        <v>0.98611111111111116</v>
      </c>
      <c r="D1301">
        <v>6.1</v>
      </c>
      <c r="E1301">
        <v>12.8</v>
      </c>
      <c r="F1301">
        <v>0</v>
      </c>
      <c r="G1301">
        <v>6.3</v>
      </c>
      <c r="H1301">
        <v>0</v>
      </c>
      <c r="I1301">
        <v>1.2</v>
      </c>
      <c r="J1301" t="s">
        <v>159</v>
      </c>
      <c r="K1301">
        <v>1.2</v>
      </c>
      <c r="L1301" t="s">
        <v>151</v>
      </c>
      <c r="M1301" s="70">
        <v>0.98496527777777787</v>
      </c>
      <c r="N1301">
        <v>1.6</v>
      </c>
      <c r="O1301" t="s">
        <v>151</v>
      </c>
      <c r="P1301" s="70">
        <v>0.98040509259259256</v>
      </c>
      <c r="Q1301">
        <v>1.1000000000000001</v>
      </c>
      <c r="R1301" t="s">
        <v>159</v>
      </c>
      <c r="S1301">
        <v>0.2</v>
      </c>
      <c r="T1301">
        <v>71.599999999999994</v>
      </c>
      <c r="U1301">
        <v>1</v>
      </c>
      <c r="V1301">
        <v>81</v>
      </c>
      <c r="W1301">
        <v>0</v>
      </c>
      <c r="X1301">
        <v>0.499</v>
      </c>
      <c r="Y1301">
        <v>17.88</v>
      </c>
      <c r="Z1301" s="11">
        <f t="shared" si="3468"/>
        <v>0</v>
      </c>
      <c r="AA1301" s="11">
        <f t="shared" si="3469"/>
        <v>0</v>
      </c>
      <c r="AB1301" s="53">
        <f t="shared" si="3470"/>
        <v>0.19260002427020464</v>
      </c>
      <c r="AC1301" s="61" t="s">
        <v>204</v>
      </c>
    </row>
    <row r="1302" spans="1:46">
      <c r="A1302" s="11">
        <v>1302</v>
      </c>
      <c r="B1302" s="69">
        <v>44601</v>
      </c>
      <c r="C1302" s="70">
        <v>0.99305555555555547</v>
      </c>
      <c r="D1302">
        <v>6.2</v>
      </c>
      <c r="E1302">
        <v>12.8</v>
      </c>
      <c r="F1302">
        <v>0</v>
      </c>
      <c r="G1302">
        <v>6.4</v>
      </c>
      <c r="H1302">
        <v>0</v>
      </c>
      <c r="I1302">
        <v>0.6</v>
      </c>
      <c r="J1302" t="s">
        <v>151</v>
      </c>
      <c r="K1302">
        <v>1.2</v>
      </c>
      <c r="L1302" t="s">
        <v>159</v>
      </c>
      <c r="M1302" s="70">
        <v>0.98612268518518509</v>
      </c>
      <c r="N1302">
        <v>1.1000000000000001</v>
      </c>
      <c r="O1302" t="s">
        <v>159</v>
      </c>
      <c r="P1302" s="70">
        <v>0.98646990740740748</v>
      </c>
      <c r="Q1302">
        <v>0.5</v>
      </c>
      <c r="R1302" t="s">
        <v>151</v>
      </c>
      <c r="S1302">
        <v>0.1</v>
      </c>
      <c r="T1302">
        <v>71.099999999999994</v>
      </c>
      <c r="U1302">
        <v>1</v>
      </c>
      <c r="V1302">
        <v>77</v>
      </c>
      <c r="W1302">
        <v>0</v>
      </c>
      <c r="X1302">
        <v>0.499</v>
      </c>
      <c r="Y1302">
        <v>17.89</v>
      </c>
      <c r="Z1302" s="11">
        <f t="shared" si="3468"/>
        <v>0</v>
      </c>
      <c r="AA1302" s="11">
        <f t="shared" si="3469"/>
        <v>0</v>
      </c>
      <c r="AB1302" s="53">
        <f t="shared" si="3470"/>
        <v>0.19260002427020464</v>
      </c>
      <c r="AC1302" s="61" t="s">
        <v>204</v>
      </c>
    </row>
    <row r="1303" spans="1:46">
      <c r="A1303" s="11">
        <v>1303</v>
      </c>
      <c r="B1303" s="69">
        <v>44602</v>
      </c>
      <c r="C1303" s="70">
        <v>0</v>
      </c>
      <c r="D1303">
        <v>6.3</v>
      </c>
      <c r="E1303">
        <v>12.8</v>
      </c>
      <c r="F1303">
        <v>0</v>
      </c>
      <c r="G1303">
        <v>6.5</v>
      </c>
      <c r="H1303">
        <v>0</v>
      </c>
      <c r="I1303">
        <v>0.7</v>
      </c>
      <c r="J1303" t="s">
        <v>151</v>
      </c>
      <c r="K1303">
        <v>0.7</v>
      </c>
      <c r="L1303" t="s">
        <v>151</v>
      </c>
      <c r="M1303" s="70">
        <v>0.99975694444444441</v>
      </c>
      <c r="N1303">
        <v>1.3</v>
      </c>
      <c r="O1303" t="s">
        <v>150</v>
      </c>
      <c r="P1303" s="70">
        <v>0.99695601851851856</v>
      </c>
      <c r="Q1303">
        <v>0.4</v>
      </c>
      <c r="R1303" t="s">
        <v>150</v>
      </c>
      <c r="S1303">
        <v>0.2</v>
      </c>
      <c r="T1303">
        <v>70.7</v>
      </c>
      <c r="U1303">
        <v>0</v>
      </c>
      <c r="V1303">
        <v>84</v>
      </c>
      <c r="W1303">
        <v>0</v>
      </c>
      <c r="X1303">
        <v>0.498</v>
      </c>
      <c r="Y1303">
        <v>17.88</v>
      </c>
      <c r="Z1303" s="11">
        <f t="shared" si="3468"/>
        <v>0</v>
      </c>
      <c r="AA1303" s="11">
        <f t="shared" si="3469"/>
        <v>0</v>
      </c>
      <c r="AB1303" s="53">
        <f t="shared" si="3470"/>
        <v>0.19212284638923507</v>
      </c>
      <c r="AC1303" s="61" t="s">
        <v>204</v>
      </c>
      <c r="AE1303" s="11">
        <f t="shared" ref="AE1303" si="3503">SUM(F1303:F1308)</f>
        <v>0</v>
      </c>
      <c r="AF1303" s="11">
        <f t="shared" ref="AF1303" si="3504">AVERAGE(AB1303:AB1308)</f>
        <v>0.19212284638923507</v>
      </c>
      <c r="AG1303" s="11">
        <f t="shared" ref="AG1303" si="3505">AVERAGE(G1303:G1308)</f>
        <v>6.7833333333333341</v>
      </c>
      <c r="AH1303" s="11" t="e">
        <f t="shared" ref="AH1303" si="3506">AVERAGE(AC1303:AC1308)</f>
        <v>#DIV/0!</v>
      </c>
      <c r="AI1303" s="11">
        <f t="shared" ref="AI1303" si="3507">AVERAGE(T1303:T1308)</f>
        <v>66.583333333333329</v>
      </c>
      <c r="AJ1303" s="11">
        <f t="shared" ref="AJ1303" si="3508">SUMIF(H1303:H1308,"&gt;0",H1303:H1308)</f>
        <v>0</v>
      </c>
      <c r="AK1303" s="17">
        <f t="shared" ref="AK1303" si="3509">SUM(AA1303:AA1308)/60</f>
        <v>0</v>
      </c>
      <c r="AL1303" s="17">
        <f t="shared" ref="AL1303" si="3510">SUM(V1303:V1308)</f>
        <v>502</v>
      </c>
      <c r="AM1303" s="17">
        <f t="shared" ref="AM1303" si="3511">AVERAGE(W1303:W1308)</f>
        <v>0</v>
      </c>
      <c r="AN1303" s="11">
        <f t="shared" ref="AN1303" si="3512">AVERAGE(I1303:I1308)</f>
        <v>0.8666666666666667</v>
      </c>
      <c r="AO1303" s="11">
        <f t="shared" ref="AO1303" si="3513">MAX(K1303:K1308)</f>
        <v>1.4</v>
      </c>
      <c r="AP1303" s="13" t="str">
        <f t="shared" ref="AP1303" ca="1" si="3514">INDIRECT(ADDRESS(MATCH(AO1303,K1303:K1308,0)+A1303-1,12))</f>
        <v>ENE</v>
      </c>
      <c r="AQ1303" s="13">
        <f t="shared" ref="AQ1303" ca="1" si="3515">INDIRECT(ADDRESS(MATCH(AO1303,K1303:K1308,0)+A1303-1,13))</f>
        <v>3.3877314814814811E-2</v>
      </c>
      <c r="AR1303" s="11">
        <f t="shared" ref="AR1303" si="3516">MAX(N1303:N1308)</f>
        <v>3.1</v>
      </c>
      <c r="AS1303" s="13" t="str">
        <f t="shared" ref="AS1303" ca="1" si="3517">INDIRECT(ADDRESS(MATCH(AR1303,N1303:N1308,0)+A1303-1,15))</f>
        <v>E</v>
      </c>
      <c r="AT1303" s="13">
        <f t="shared" ref="AT1303" ca="1" si="3518">INDIRECT(ADDRESS(MATCH(AR1303,N1303:N1308,0)+A1303-1,16))</f>
        <v>2.989583333333333E-2</v>
      </c>
    </row>
    <row r="1304" spans="1:46">
      <c r="A1304" s="11">
        <v>1304</v>
      </c>
      <c r="B1304" s="69">
        <v>44602</v>
      </c>
      <c r="C1304" s="70">
        <v>6.9444444444444441E-3</v>
      </c>
      <c r="D1304">
        <v>6.3</v>
      </c>
      <c r="E1304">
        <v>12.8</v>
      </c>
      <c r="F1304">
        <v>0</v>
      </c>
      <c r="G1304">
        <v>6.5</v>
      </c>
      <c r="H1304">
        <v>0</v>
      </c>
      <c r="I1304">
        <v>0.5</v>
      </c>
      <c r="J1304" t="s">
        <v>148</v>
      </c>
      <c r="K1304">
        <v>0.7</v>
      </c>
      <c r="L1304" t="s">
        <v>150</v>
      </c>
      <c r="M1304" s="70">
        <v>3.3564814814814812E-4</v>
      </c>
      <c r="N1304">
        <v>1.1000000000000001</v>
      </c>
      <c r="O1304" t="s">
        <v>147</v>
      </c>
      <c r="P1304" s="70">
        <v>4.1319444444444442E-3</v>
      </c>
      <c r="Q1304">
        <v>0.5</v>
      </c>
      <c r="R1304" t="s">
        <v>147</v>
      </c>
      <c r="S1304">
        <v>0.3</v>
      </c>
      <c r="T1304">
        <v>70.7</v>
      </c>
      <c r="U1304">
        <v>0</v>
      </c>
      <c r="V1304">
        <v>75</v>
      </c>
      <c r="W1304">
        <v>0</v>
      </c>
      <c r="X1304">
        <v>0.498</v>
      </c>
      <c r="Y1304">
        <v>17.88</v>
      </c>
      <c r="Z1304" s="11">
        <f t="shared" si="3468"/>
        <v>0</v>
      </c>
      <c r="AA1304" s="11">
        <f t="shared" si="3469"/>
        <v>0</v>
      </c>
      <c r="AB1304" s="53">
        <f t="shared" si="3470"/>
        <v>0.19212284638923507</v>
      </c>
      <c r="AC1304" s="61" t="s">
        <v>204</v>
      </c>
    </row>
    <row r="1305" spans="1:46">
      <c r="A1305" s="11">
        <v>1305</v>
      </c>
      <c r="B1305" s="69">
        <v>44602</v>
      </c>
      <c r="C1305" s="70">
        <v>1.3888888888888888E-2</v>
      </c>
      <c r="D1305">
        <v>6.3</v>
      </c>
      <c r="E1305">
        <v>12.8</v>
      </c>
      <c r="F1305">
        <v>0</v>
      </c>
      <c r="G1305">
        <v>6.6</v>
      </c>
      <c r="H1305">
        <v>0</v>
      </c>
      <c r="I1305">
        <v>0.7</v>
      </c>
      <c r="J1305" t="s">
        <v>147</v>
      </c>
      <c r="K1305">
        <v>0.7</v>
      </c>
      <c r="L1305" t="s">
        <v>149</v>
      </c>
      <c r="M1305" s="70">
        <v>1.0474537037037037E-2</v>
      </c>
      <c r="N1305">
        <v>1.6</v>
      </c>
      <c r="O1305" t="s">
        <v>149</v>
      </c>
      <c r="P1305" s="70">
        <v>8.564814814814815E-3</v>
      </c>
      <c r="Q1305">
        <v>0.4</v>
      </c>
      <c r="R1305" t="s">
        <v>148</v>
      </c>
      <c r="S1305">
        <v>0.2</v>
      </c>
      <c r="T1305">
        <v>69.099999999999994</v>
      </c>
      <c r="U1305">
        <v>0</v>
      </c>
      <c r="V1305">
        <v>73</v>
      </c>
      <c r="W1305">
        <v>0</v>
      </c>
      <c r="X1305">
        <v>0.498</v>
      </c>
      <c r="Y1305">
        <v>17.89</v>
      </c>
      <c r="Z1305" s="11">
        <f t="shared" si="3468"/>
        <v>0</v>
      </c>
      <c r="AA1305" s="11">
        <f t="shared" si="3469"/>
        <v>0</v>
      </c>
      <c r="AB1305" s="53">
        <f t="shared" si="3470"/>
        <v>0.19212284638923507</v>
      </c>
      <c r="AC1305" s="61" t="s">
        <v>204</v>
      </c>
    </row>
    <row r="1306" spans="1:46">
      <c r="A1306" s="11">
        <v>1306</v>
      </c>
      <c r="B1306" s="69">
        <v>44602</v>
      </c>
      <c r="C1306" s="70">
        <v>2.0833333333333332E-2</v>
      </c>
      <c r="D1306">
        <v>6.3</v>
      </c>
      <c r="E1306">
        <v>12.8</v>
      </c>
      <c r="F1306">
        <v>0</v>
      </c>
      <c r="G1306">
        <v>6.8</v>
      </c>
      <c r="H1306">
        <v>0</v>
      </c>
      <c r="I1306">
        <v>0.8</v>
      </c>
      <c r="J1306" t="s">
        <v>148</v>
      </c>
      <c r="K1306">
        <v>0.8</v>
      </c>
      <c r="L1306" t="s">
        <v>148</v>
      </c>
      <c r="M1306" s="70">
        <v>2.0833333333333332E-2</v>
      </c>
      <c r="N1306">
        <v>2.2999999999999998</v>
      </c>
      <c r="O1306" t="s">
        <v>147</v>
      </c>
      <c r="P1306" s="70">
        <v>2.0787037037037038E-2</v>
      </c>
      <c r="Q1306">
        <v>2.1</v>
      </c>
      <c r="R1306" t="s">
        <v>147</v>
      </c>
      <c r="S1306">
        <v>0.4</v>
      </c>
      <c r="T1306">
        <v>65.400000000000006</v>
      </c>
      <c r="U1306">
        <v>1</v>
      </c>
      <c r="V1306">
        <v>81</v>
      </c>
      <c r="W1306">
        <v>0</v>
      </c>
      <c r="X1306">
        <v>0.498</v>
      </c>
      <c r="Y1306">
        <v>17.87</v>
      </c>
      <c r="Z1306" s="11">
        <f t="shared" si="3468"/>
        <v>0</v>
      </c>
      <c r="AA1306" s="11">
        <f t="shared" si="3469"/>
        <v>0</v>
      </c>
      <c r="AB1306" s="53">
        <f t="shared" si="3470"/>
        <v>0.19212284638923507</v>
      </c>
      <c r="AC1306" s="61" t="s">
        <v>204</v>
      </c>
    </row>
    <row r="1307" spans="1:46">
      <c r="A1307" s="11">
        <v>1307</v>
      </c>
      <c r="B1307" s="69">
        <v>44602</v>
      </c>
      <c r="C1307" s="70">
        <v>2.7777777777777776E-2</v>
      </c>
      <c r="D1307">
        <v>6.4</v>
      </c>
      <c r="E1307">
        <v>12.8</v>
      </c>
      <c r="F1307">
        <v>0</v>
      </c>
      <c r="G1307">
        <v>7.1</v>
      </c>
      <c r="H1307">
        <v>0</v>
      </c>
      <c r="I1307">
        <v>1.1000000000000001</v>
      </c>
      <c r="J1307" t="s">
        <v>148</v>
      </c>
      <c r="K1307">
        <v>1.2</v>
      </c>
      <c r="L1307" t="s">
        <v>148</v>
      </c>
      <c r="M1307" s="70">
        <v>2.7430555555555555E-2</v>
      </c>
      <c r="N1307">
        <v>2.6</v>
      </c>
      <c r="O1307" t="s">
        <v>150</v>
      </c>
      <c r="P1307" s="70">
        <v>2.5451388888888888E-2</v>
      </c>
      <c r="Q1307">
        <v>0.6</v>
      </c>
      <c r="R1307" t="s">
        <v>147</v>
      </c>
      <c r="S1307">
        <v>0.5</v>
      </c>
      <c r="T1307">
        <v>62.4</v>
      </c>
      <c r="U1307">
        <v>0</v>
      </c>
      <c r="V1307">
        <v>95</v>
      </c>
      <c r="W1307">
        <v>0</v>
      </c>
      <c r="X1307">
        <v>0.498</v>
      </c>
      <c r="Y1307">
        <v>17.899999999999999</v>
      </c>
      <c r="Z1307" s="11">
        <f t="shared" si="3468"/>
        <v>0</v>
      </c>
      <c r="AA1307" s="11">
        <f t="shared" si="3469"/>
        <v>0</v>
      </c>
      <c r="AB1307" s="53">
        <f t="shared" si="3470"/>
        <v>0.19212284638923507</v>
      </c>
      <c r="AC1307" s="61" t="s">
        <v>204</v>
      </c>
    </row>
    <row r="1308" spans="1:46">
      <c r="A1308" s="11">
        <v>1308</v>
      </c>
      <c r="B1308" s="69">
        <v>44602</v>
      </c>
      <c r="C1308" s="70">
        <v>3.4722222222222224E-2</v>
      </c>
      <c r="D1308">
        <v>6.5</v>
      </c>
      <c r="E1308">
        <v>12.8</v>
      </c>
      <c r="F1308">
        <v>0</v>
      </c>
      <c r="G1308">
        <v>7.2</v>
      </c>
      <c r="H1308">
        <v>0</v>
      </c>
      <c r="I1308">
        <v>1.4</v>
      </c>
      <c r="J1308" t="s">
        <v>148</v>
      </c>
      <c r="K1308">
        <v>1.4</v>
      </c>
      <c r="L1308" t="s">
        <v>148</v>
      </c>
      <c r="M1308" s="70">
        <v>3.3877314814814811E-2</v>
      </c>
      <c r="N1308">
        <v>3.1</v>
      </c>
      <c r="O1308" t="s">
        <v>152</v>
      </c>
      <c r="P1308" s="70">
        <v>2.989583333333333E-2</v>
      </c>
      <c r="Q1308">
        <v>1.6</v>
      </c>
      <c r="R1308" t="s">
        <v>152</v>
      </c>
      <c r="S1308">
        <v>0.6</v>
      </c>
      <c r="T1308">
        <v>61.2</v>
      </c>
      <c r="U1308">
        <v>0</v>
      </c>
      <c r="V1308">
        <v>94</v>
      </c>
      <c r="W1308">
        <v>0</v>
      </c>
      <c r="X1308">
        <v>0.498</v>
      </c>
      <c r="Y1308">
        <v>17.899999999999999</v>
      </c>
      <c r="Z1308" s="11">
        <f t="shared" si="3468"/>
        <v>0</v>
      </c>
      <c r="AA1308" s="11">
        <f t="shared" si="3469"/>
        <v>0</v>
      </c>
      <c r="AB1308" s="53">
        <f t="shared" si="3470"/>
        <v>0.19212284638923507</v>
      </c>
      <c r="AC1308" s="61" t="s">
        <v>204</v>
      </c>
    </row>
    <row r="1309" spans="1:46">
      <c r="A1309" s="11">
        <v>1309</v>
      </c>
      <c r="B1309" s="69">
        <v>44602</v>
      </c>
      <c r="C1309" s="70">
        <v>4.1666666666666664E-2</v>
      </c>
      <c r="D1309">
        <v>6.6</v>
      </c>
      <c r="E1309">
        <v>12.8</v>
      </c>
      <c r="F1309">
        <v>0</v>
      </c>
      <c r="G1309">
        <v>7.4</v>
      </c>
      <c r="H1309">
        <v>0</v>
      </c>
      <c r="I1309">
        <v>1.6</v>
      </c>
      <c r="J1309" t="s">
        <v>148</v>
      </c>
      <c r="K1309">
        <v>1.6</v>
      </c>
      <c r="L1309" t="s">
        <v>148</v>
      </c>
      <c r="M1309" s="70">
        <v>4.1655092592592598E-2</v>
      </c>
      <c r="N1309">
        <v>3.3</v>
      </c>
      <c r="O1309" t="s">
        <v>148</v>
      </c>
      <c r="P1309" s="70">
        <v>0.04</v>
      </c>
      <c r="Q1309">
        <v>1.6</v>
      </c>
      <c r="R1309" t="s">
        <v>147</v>
      </c>
      <c r="S1309">
        <v>0.7</v>
      </c>
      <c r="T1309">
        <v>61.1</v>
      </c>
      <c r="U1309">
        <v>1</v>
      </c>
      <c r="V1309">
        <v>82</v>
      </c>
      <c r="W1309">
        <v>0</v>
      </c>
      <c r="X1309">
        <v>0.498</v>
      </c>
      <c r="Y1309">
        <v>17.920000000000002</v>
      </c>
      <c r="Z1309" s="11">
        <f t="shared" si="3468"/>
        <v>0</v>
      </c>
      <c r="AA1309" s="11">
        <f t="shared" si="3469"/>
        <v>0</v>
      </c>
      <c r="AB1309" s="53">
        <f t="shared" si="3470"/>
        <v>0.19212284638923507</v>
      </c>
      <c r="AC1309" s="61" t="s">
        <v>204</v>
      </c>
      <c r="AE1309" s="11">
        <f t="shared" ref="AE1309" si="3519">SUM(F1309:F1314)</f>
        <v>0</v>
      </c>
      <c r="AF1309" s="11">
        <f t="shared" ref="AF1309" si="3520">AVERAGE(AB1309:AB1314)</f>
        <v>0.19212284638923507</v>
      </c>
      <c r="AG1309" s="11">
        <f t="shared" ref="AG1309" si="3521">AVERAGE(G1309:G1314)</f>
        <v>7.2833333333333341</v>
      </c>
      <c r="AH1309" s="11" t="e">
        <f t="shared" ref="AH1309" si="3522">AVERAGE(AC1309:AC1314)</f>
        <v>#DIV/0!</v>
      </c>
      <c r="AI1309" s="11">
        <f t="shared" ref="AI1309" si="3523">AVERAGE(T1309:T1314)</f>
        <v>64.516666666666666</v>
      </c>
      <c r="AJ1309" s="11">
        <f t="shared" ref="AJ1309" si="3524">SUMIF(H1309:H1314,"&gt;0",H1309:H1314)</f>
        <v>0</v>
      </c>
      <c r="AK1309" s="17">
        <f t="shared" ref="AK1309" si="3525">SUM(AA1309:AA1314)/60</f>
        <v>0</v>
      </c>
      <c r="AL1309" s="17">
        <f t="shared" ref="AL1309" si="3526">SUM(V1309:V1314)</f>
        <v>441</v>
      </c>
      <c r="AM1309" s="17">
        <f t="shared" ref="AM1309" si="3527">AVERAGE(W1309:W1314)</f>
        <v>0</v>
      </c>
      <c r="AN1309" s="11">
        <f t="shared" ref="AN1309" si="3528">AVERAGE(I1309:I1314)</f>
        <v>1.0999999999999999</v>
      </c>
      <c r="AO1309" s="11">
        <f t="shared" ref="AO1309" si="3529">MAX(K1309:K1314)</f>
        <v>1.7</v>
      </c>
      <c r="AP1309" s="13" t="str">
        <f t="shared" ref="AP1309" ca="1" si="3530">INDIRECT(ADDRESS(MATCH(AO1309,K1309:K1314,0)+A1309-1,12))</f>
        <v>ENE</v>
      </c>
      <c r="AQ1309" s="13">
        <f t="shared" ref="AQ1309" ca="1" si="3531">INDIRECT(ADDRESS(MATCH(AO1309,K1309:K1314,0)+A1309-1,13))</f>
        <v>4.2037037037037039E-2</v>
      </c>
      <c r="AR1309" s="11">
        <f t="shared" ref="AR1309" si="3532">MAX(N1309:N1314)</f>
        <v>3.3</v>
      </c>
      <c r="AS1309" s="13" t="str">
        <f t="shared" ref="AS1309" ca="1" si="3533">INDIRECT(ADDRESS(MATCH(AR1309,N1309:N1314,0)+A1309-1,15))</f>
        <v>ENE</v>
      </c>
      <c r="AT1309" s="13">
        <f t="shared" ref="AT1309" ca="1" si="3534">INDIRECT(ADDRESS(MATCH(AR1309,N1309:N1314,0)+A1309-1,16))</f>
        <v>0.04</v>
      </c>
    </row>
    <row r="1310" spans="1:46">
      <c r="A1310" s="11">
        <v>1310</v>
      </c>
      <c r="B1310" s="69">
        <v>44602</v>
      </c>
      <c r="C1310" s="70">
        <v>4.8611111111111112E-2</v>
      </c>
      <c r="D1310">
        <v>6.6</v>
      </c>
      <c r="E1310">
        <v>12.8</v>
      </c>
      <c r="F1310">
        <v>0</v>
      </c>
      <c r="G1310">
        <v>7.4</v>
      </c>
      <c r="H1310">
        <v>0</v>
      </c>
      <c r="I1310">
        <v>1.4</v>
      </c>
      <c r="J1310" t="s">
        <v>148</v>
      </c>
      <c r="K1310">
        <v>1.7</v>
      </c>
      <c r="L1310" t="s">
        <v>148</v>
      </c>
      <c r="M1310" s="70">
        <v>4.2037037037037039E-2</v>
      </c>
      <c r="N1310">
        <v>2.6</v>
      </c>
      <c r="O1310" t="s">
        <v>148</v>
      </c>
      <c r="P1310" s="70">
        <v>4.5011574074074072E-2</v>
      </c>
      <c r="Q1310">
        <v>2</v>
      </c>
      <c r="R1310" t="s">
        <v>152</v>
      </c>
      <c r="S1310">
        <v>0.5</v>
      </c>
      <c r="T1310">
        <v>61.3</v>
      </c>
      <c r="U1310">
        <v>0</v>
      </c>
      <c r="V1310">
        <v>72</v>
      </c>
      <c r="W1310">
        <v>0</v>
      </c>
      <c r="X1310">
        <v>0.498</v>
      </c>
      <c r="Y1310">
        <v>17.899999999999999</v>
      </c>
      <c r="Z1310" s="11">
        <f t="shared" si="3468"/>
        <v>0</v>
      </c>
      <c r="AA1310" s="11">
        <f t="shared" si="3469"/>
        <v>0</v>
      </c>
      <c r="AB1310" s="53">
        <f t="shared" si="3470"/>
        <v>0.19212284638923507</v>
      </c>
      <c r="AC1310" s="61" t="s">
        <v>204</v>
      </c>
    </row>
    <row r="1311" spans="1:46">
      <c r="A1311" s="11">
        <v>1311</v>
      </c>
      <c r="B1311" s="69">
        <v>44602</v>
      </c>
      <c r="C1311" s="70">
        <v>5.5555555555555552E-2</v>
      </c>
      <c r="D1311">
        <v>6.7</v>
      </c>
      <c r="E1311">
        <v>12.8</v>
      </c>
      <c r="F1311">
        <v>0</v>
      </c>
      <c r="G1311">
        <v>7.5</v>
      </c>
      <c r="H1311">
        <v>0</v>
      </c>
      <c r="I1311">
        <v>1</v>
      </c>
      <c r="J1311" t="s">
        <v>150</v>
      </c>
      <c r="K1311">
        <v>1.4</v>
      </c>
      <c r="L1311" t="s">
        <v>148</v>
      </c>
      <c r="M1311" s="70">
        <v>4.8668981481481487E-2</v>
      </c>
      <c r="N1311">
        <v>2.6</v>
      </c>
      <c r="O1311" t="s">
        <v>148</v>
      </c>
      <c r="P1311" s="70">
        <v>5.2094907407407409E-2</v>
      </c>
      <c r="Q1311">
        <v>0.8</v>
      </c>
      <c r="R1311" t="s">
        <v>151</v>
      </c>
      <c r="S1311">
        <v>0.4</v>
      </c>
      <c r="T1311">
        <v>61.6</v>
      </c>
      <c r="U1311">
        <v>0</v>
      </c>
      <c r="V1311">
        <v>58</v>
      </c>
      <c r="W1311">
        <v>0</v>
      </c>
      <c r="X1311">
        <v>0.498</v>
      </c>
      <c r="Y1311">
        <v>17.920000000000002</v>
      </c>
      <c r="Z1311" s="11">
        <f t="shared" si="3468"/>
        <v>0</v>
      </c>
      <c r="AA1311" s="11">
        <f t="shared" si="3469"/>
        <v>0</v>
      </c>
      <c r="AB1311" s="53">
        <f t="shared" si="3470"/>
        <v>0.19212284638923507</v>
      </c>
      <c r="AC1311" s="61" t="s">
        <v>204</v>
      </c>
    </row>
    <row r="1312" spans="1:46">
      <c r="A1312" s="11">
        <v>1312</v>
      </c>
      <c r="B1312" s="69">
        <v>44602</v>
      </c>
      <c r="C1312" s="70">
        <v>6.25E-2</v>
      </c>
      <c r="D1312">
        <v>6.8</v>
      </c>
      <c r="E1312">
        <v>12.8</v>
      </c>
      <c r="F1312">
        <v>0</v>
      </c>
      <c r="G1312">
        <v>7.3</v>
      </c>
      <c r="H1312">
        <v>-1E-3</v>
      </c>
      <c r="I1312">
        <v>0.6</v>
      </c>
      <c r="J1312" t="s">
        <v>153</v>
      </c>
      <c r="K1312">
        <v>1</v>
      </c>
      <c r="L1312" t="s">
        <v>150</v>
      </c>
      <c r="M1312" s="70">
        <v>5.6134259259259266E-2</v>
      </c>
      <c r="N1312">
        <v>1.5</v>
      </c>
      <c r="O1312" t="s">
        <v>156</v>
      </c>
      <c r="P1312" s="70">
        <v>5.6192129629629634E-2</v>
      </c>
      <c r="Q1312">
        <v>0.2</v>
      </c>
      <c r="R1312" t="s">
        <v>153</v>
      </c>
      <c r="S1312">
        <v>0.3</v>
      </c>
      <c r="T1312">
        <v>65.599999999999994</v>
      </c>
      <c r="U1312">
        <v>0</v>
      </c>
      <c r="V1312">
        <v>88</v>
      </c>
      <c r="W1312">
        <v>0</v>
      </c>
      <c r="X1312">
        <v>0.498</v>
      </c>
      <c r="Y1312">
        <v>17.899999999999999</v>
      </c>
      <c r="Z1312" s="11">
        <f t="shared" si="3468"/>
        <v>-0.60000000000000009</v>
      </c>
      <c r="AA1312" s="11">
        <f t="shared" si="3469"/>
        <v>0</v>
      </c>
      <c r="AB1312" s="53">
        <f t="shared" si="3470"/>
        <v>0.19212284638923507</v>
      </c>
      <c r="AC1312" s="61" t="s">
        <v>204</v>
      </c>
    </row>
    <row r="1313" spans="1:46">
      <c r="A1313" s="11">
        <v>1313</v>
      </c>
      <c r="B1313" s="69">
        <v>44602</v>
      </c>
      <c r="C1313" s="70">
        <v>6.9444444444444434E-2</v>
      </c>
      <c r="D1313">
        <v>6.9</v>
      </c>
      <c r="E1313">
        <v>12.8</v>
      </c>
      <c r="F1313">
        <v>0</v>
      </c>
      <c r="G1313">
        <v>7.1</v>
      </c>
      <c r="H1313">
        <v>-1E-3</v>
      </c>
      <c r="I1313">
        <v>0.8</v>
      </c>
      <c r="J1313" t="s">
        <v>159</v>
      </c>
      <c r="K1313">
        <v>0.8</v>
      </c>
      <c r="L1313" t="s">
        <v>159</v>
      </c>
      <c r="M1313" s="70">
        <v>6.9444444444444434E-2</v>
      </c>
      <c r="N1313">
        <v>1.2</v>
      </c>
      <c r="O1313" t="s">
        <v>159</v>
      </c>
      <c r="P1313" s="70">
        <v>6.6296296296296298E-2</v>
      </c>
      <c r="Q1313">
        <v>1</v>
      </c>
      <c r="R1313" t="s">
        <v>159</v>
      </c>
      <c r="S1313">
        <v>0.2</v>
      </c>
      <c r="T1313">
        <v>67.8</v>
      </c>
      <c r="U1313">
        <v>0</v>
      </c>
      <c r="V1313">
        <v>69</v>
      </c>
      <c r="W1313">
        <v>0</v>
      </c>
      <c r="X1313">
        <v>0.498</v>
      </c>
      <c r="Y1313">
        <v>17.89</v>
      </c>
      <c r="Z1313" s="11">
        <f t="shared" si="3468"/>
        <v>-0.60000000000000009</v>
      </c>
      <c r="AA1313" s="11">
        <f t="shared" si="3469"/>
        <v>0</v>
      </c>
      <c r="AB1313" s="53">
        <f t="shared" si="3470"/>
        <v>0.19212284638923507</v>
      </c>
      <c r="AC1313" s="61" t="s">
        <v>204</v>
      </c>
    </row>
    <row r="1314" spans="1:46">
      <c r="A1314" s="11">
        <v>1314</v>
      </c>
      <c r="B1314" s="69">
        <v>44602</v>
      </c>
      <c r="C1314" s="70">
        <v>7.6388888888888895E-2</v>
      </c>
      <c r="D1314">
        <v>6.9</v>
      </c>
      <c r="E1314">
        <v>12.8</v>
      </c>
      <c r="F1314">
        <v>0</v>
      </c>
      <c r="G1314">
        <v>7</v>
      </c>
      <c r="H1314">
        <v>-1E-3</v>
      </c>
      <c r="I1314">
        <v>1.2</v>
      </c>
      <c r="J1314" t="s">
        <v>151</v>
      </c>
      <c r="K1314">
        <v>1.2</v>
      </c>
      <c r="L1314" t="s">
        <v>151</v>
      </c>
      <c r="M1314" s="70">
        <v>7.6388888888888895E-2</v>
      </c>
      <c r="N1314">
        <v>1.7</v>
      </c>
      <c r="O1314" t="s">
        <v>151</v>
      </c>
      <c r="P1314" s="70">
        <v>7.3310185185185187E-2</v>
      </c>
      <c r="Q1314">
        <v>1.4</v>
      </c>
      <c r="R1314" t="s">
        <v>152</v>
      </c>
      <c r="S1314">
        <v>0.2</v>
      </c>
      <c r="T1314">
        <v>69.7</v>
      </c>
      <c r="U1314">
        <v>0</v>
      </c>
      <c r="V1314">
        <v>72</v>
      </c>
      <c r="W1314">
        <v>0</v>
      </c>
      <c r="X1314">
        <v>0.498</v>
      </c>
      <c r="Y1314">
        <v>17.899999999999999</v>
      </c>
      <c r="Z1314" s="11">
        <f t="shared" si="3468"/>
        <v>-0.60000000000000009</v>
      </c>
      <c r="AA1314" s="11">
        <f t="shared" si="3469"/>
        <v>0</v>
      </c>
      <c r="AB1314" s="53">
        <f t="shared" si="3470"/>
        <v>0.19212284638923507</v>
      </c>
      <c r="AC1314" s="61" t="s">
        <v>204</v>
      </c>
    </row>
    <row r="1315" spans="1:46">
      <c r="A1315" s="11">
        <v>1315</v>
      </c>
      <c r="B1315" s="69">
        <v>44602</v>
      </c>
      <c r="C1315" s="70">
        <v>8.3333333333333329E-2</v>
      </c>
      <c r="D1315">
        <v>6.8</v>
      </c>
      <c r="E1315">
        <v>12.8</v>
      </c>
      <c r="F1315">
        <v>0</v>
      </c>
      <c r="G1315">
        <v>6.7</v>
      </c>
      <c r="H1315">
        <v>0</v>
      </c>
      <c r="I1315">
        <v>1.4</v>
      </c>
      <c r="J1315" t="s">
        <v>152</v>
      </c>
      <c r="K1315">
        <v>1.4</v>
      </c>
      <c r="L1315" t="s">
        <v>152</v>
      </c>
      <c r="M1315" s="70">
        <v>8.1979166666666659E-2</v>
      </c>
      <c r="N1315">
        <v>1.7</v>
      </c>
      <c r="O1315" t="s">
        <v>152</v>
      </c>
      <c r="P1315" s="70">
        <v>7.7280092592592595E-2</v>
      </c>
      <c r="Q1315">
        <v>1.1000000000000001</v>
      </c>
      <c r="R1315" t="s">
        <v>152</v>
      </c>
      <c r="S1315">
        <v>0.2</v>
      </c>
      <c r="T1315">
        <v>73.3</v>
      </c>
      <c r="U1315">
        <v>0</v>
      </c>
      <c r="V1315">
        <v>73</v>
      </c>
      <c r="W1315">
        <v>0</v>
      </c>
      <c r="X1315">
        <v>0.498</v>
      </c>
      <c r="Y1315">
        <v>17.940000000000001</v>
      </c>
      <c r="Z1315" s="11">
        <f t="shared" si="3468"/>
        <v>0</v>
      </c>
      <c r="AA1315" s="11">
        <f t="shared" si="3469"/>
        <v>0</v>
      </c>
      <c r="AB1315" s="53">
        <f t="shared" si="3470"/>
        <v>0.19212284638923507</v>
      </c>
      <c r="AC1315" s="61" t="s">
        <v>204</v>
      </c>
      <c r="AE1315" s="11">
        <f t="shared" ref="AE1315" si="3535">SUM(F1315:F1320)</f>
        <v>0</v>
      </c>
      <c r="AF1315" s="11">
        <f t="shared" ref="AF1315" si="3536">AVERAGE(AB1315:AB1320)</f>
        <v>0.19260048569461752</v>
      </c>
      <c r="AG1315" s="11">
        <f t="shared" ref="AG1315" si="3537">AVERAGE(G1315:G1320)</f>
        <v>6.2666666666666666</v>
      </c>
      <c r="AH1315" s="11" t="e">
        <f t="shared" ref="AH1315" si="3538">AVERAGE(AC1315:AC1320)</f>
        <v>#DIV/0!</v>
      </c>
      <c r="AI1315" s="11">
        <f t="shared" ref="AI1315" si="3539">AVERAGE(T1315:T1320)</f>
        <v>78.88333333333334</v>
      </c>
      <c r="AJ1315" s="11">
        <f t="shared" ref="AJ1315" si="3540">SUMIF(H1315:H1320,"&gt;0",H1315:H1320)</f>
        <v>0</v>
      </c>
      <c r="AK1315" s="17">
        <f t="shared" ref="AK1315" si="3541">SUM(AA1315:AA1320)/60</f>
        <v>0</v>
      </c>
      <c r="AL1315" s="17">
        <f t="shared" ref="AL1315" si="3542">SUM(V1315:V1320)</f>
        <v>412</v>
      </c>
      <c r="AM1315" s="17">
        <f t="shared" ref="AM1315" si="3543">AVERAGE(W1315:W1320)</f>
        <v>0</v>
      </c>
      <c r="AN1315" s="11">
        <f t="shared" ref="AN1315" si="3544">AVERAGE(I1315:I1320)</f>
        <v>1.1333333333333333</v>
      </c>
      <c r="AO1315" s="11">
        <f t="shared" ref="AO1315" si="3545">MAX(K1315:K1320)</f>
        <v>1.5</v>
      </c>
      <c r="AP1315" s="13" t="str">
        <f t="shared" ref="AP1315" ca="1" si="3546">INDIRECT(ADDRESS(MATCH(AO1315,K1315:K1320,0)+A1315-1,12))</f>
        <v>ENE</v>
      </c>
      <c r="AQ1315" s="13">
        <f t="shared" ref="AQ1315" ca="1" si="3547">INDIRECT(ADDRESS(MATCH(AO1315,K1315:K1320,0)+A1315-1,13))</f>
        <v>0.10416666666666667</v>
      </c>
      <c r="AR1315" s="11">
        <f t="shared" ref="AR1315" si="3548">MAX(N1315:N1320)</f>
        <v>2.7</v>
      </c>
      <c r="AS1315" s="13" t="str">
        <f t="shared" ref="AS1315" ca="1" si="3549">INDIRECT(ADDRESS(MATCH(AR1315,N1315:N1320,0)+A1315-1,15))</f>
        <v>ENE</v>
      </c>
      <c r="AT1315" s="13">
        <f t="shared" ref="AT1315" ca="1" si="3550">INDIRECT(ADDRESS(MATCH(AR1315,N1315:N1320,0)+A1315-1,16))</f>
        <v>9.8125000000000004E-2</v>
      </c>
    </row>
    <row r="1316" spans="1:46">
      <c r="A1316" s="11">
        <v>1316</v>
      </c>
      <c r="B1316" s="69">
        <v>44602</v>
      </c>
      <c r="C1316" s="70">
        <v>9.0277777777777776E-2</v>
      </c>
      <c r="D1316">
        <v>6.7</v>
      </c>
      <c r="E1316">
        <v>12.8</v>
      </c>
      <c r="F1316">
        <v>0</v>
      </c>
      <c r="G1316">
        <v>6.4</v>
      </c>
      <c r="H1316">
        <v>0</v>
      </c>
      <c r="I1316">
        <v>1.3</v>
      </c>
      <c r="J1316" t="s">
        <v>152</v>
      </c>
      <c r="K1316">
        <v>1.4</v>
      </c>
      <c r="L1316" t="s">
        <v>152</v>
      </c>
      <c r="M1316" s="70">
        <v>8.3344907407407409E-2</v>
      </c>
      <c r="N1316">
        <v>2.2000000000000002</v>
      </c>
      <c r="O1316" t="s">
        <v>152</v>
      </c>
      <c r="P1316" s="70">
        <v>8.851851851851851E-2</v>
      </c>
      <c r="Q1316">
        <v>1.9</v>
      </c>
      <c r="R1316" t="s">
        <v>148</v>
      </c>
      <c r="S1316">
        <v>0.3</v>
      </c>
      <c r="T1316">
        <v>78.2</v>
      </c>
      <c r="U1316">
        <v>0</v>
      </c>
      <c r="V1316">
        <v>59</v>
      </c>
      <c r="W1316">
        <v>0</v>
      </c>
      <c r="X1316">
        <v>0.498</v>
      </c>
      <c r="Y1316">
        <v>17.88</v>
      </c>
      <c r="Z1316" s="11">
        <f t="shared" si="3468"/>
        <v>0</v>
      </c>
      <c r="AA1316" s="11">
        <f t="shared" si="3469"/>
        <v>0</v>
      </c>
      <c r="AB1316" s="53">
        <f t="shared" si="3470"/>
        <v>0.19212284638923507</v>
      </c>
      <c r="AC1316" s="61" t="s">
        <v>204</v>
      </c>
    </row>
    <row r="1317" spans="1:46">
      <c r="A1317" s="11">
        <v>1317</v>
      </c>
      <c r="B1317" s="69">
        <v>44602</v>
      </c>
      <c r="C1317" s="70">
        <v>9.7222222222222224E-2</v>
      </c>
      <c r="D1317">
        <v>6.5</v>
      </c>
      <c r="E1317">
        <v>12.8</v>
      </c>
      <c r="F1317">
        <v>0</v>
      </c>
      <c r="G1317">
        <v>6.3</v>
      </c>
      <c r="H1317">
        <v>0</v>
      </c>
      <c r="I1317">
        <v>0.9</v>
      </c>
      <c r="J1317" t="s">
        <v>148</v>
      </c>
      <c r="K1317">
        <v>1.3</v>
      </c>
      <c r="L1317" t="s">
        <v>152</v>
      </c>
      <c r="M1317" s="70">
        <v>9.0648148148148144E-2</v>
      </c>
      <c r="N1317">
        <v>2.5</v>
      </c>
      <c r="O1317" t="s">
        <v>148</v>
      </c>
      <c r="P1317" s="70">
        <v>9.5775462962962965E-2</v>
      </c>
      <c r="Q1317">
        <v>0.9</v>
      </c>
      <c r="R1317" t="s">
        <v>150</v>
      </c>
      <c r="S1317">
        <v>0.6</v>
      </c>
      <c r="T1317">
        <v>78.5</v>
      </c>
      <c r="U1317">
        <v>0</v>
      </c>
      <c r="V1317">
        <v>76</v>
      </c>
      <c r="W1317">
        <v>0</v>
      </c>
      <c r="X1317">
        <v>0.498</v>
      </c>
      <c r="Y1317">
        <v>17.899999999999999</v>
      </c>
      <c r="Z1317" s="11">
        <f t="shared" si="3468"/>
        <v>0</v>
      </c>
      <c r="AA1317" s="11">
        <f t="shared" si="3469"/>
        <v>0</v>
      </c>
      <c r="AB1317" s="53">
        <f t="shared" si="3470"/>
        <v>0.19212284638923507</v>
      </c>
      <c r="AC1317" s="61" t="s">
        <v>204</v>
      </c>
    </row>
    <row r="1318" spans="1:46">
      <c r="A1318" s="11">
        <v>1318</v>
      </c>
      <c r="B1318" s="69">
        <v>44602</v>
      </c>
      <c r="C1318" s="70">
        <v>0.10416666666666667</v>
      </c>
      <c r="D1318">
        <v>6.4</v>
      </c>
      <c r="E1318">
        <v>12.8</v>
      </c>
      <c r="F1318">
        <v>0</v>
      </c>
      <c r="G1318">
        <v>6.2</v>
      </c>
      <c r="H1318">
        <v>0</v>
      </c>
      <c r="I1318">
        <v>1.5</v>
      </c>
      <c r="J1318" t="s">
        <v>148</v>
      </c>
      <c r="K1318">
        <v>1.5</v>
      </c>
      <c r="L1318" t="s">
        <v>148</v>
      </c>
      <c r="M1318" s="70">
        <v>0.10416666666666667</v>
      </c>
      <c r="N1318">
        <v>2.7</v>
      </c>
      <c r="O1318" t="s">
        <v>148</v>
      </c>
      <c r="P1318" s="70">
        <v>9.8125000000000004E-2</v>
      </c>
      <c r="Q1318">
        <v>1.5</v>
      </c>
      <c r="R1318" t="s">
        <v>147</v>
      </c>
      <c r="S1318">
        <v>0.5</v>
      </c>
      <c r="T1318">
        <v>80</v>
      </c>
      <c r="U1318">
        <v>0</v>
      </c>
      <c r="V1318">
        <v>70</v>
      </c>
      <c r="W1318">
        <v>0</v>
      </c>
      <c r="X1318">
        <v>0.5</v>
      </c>
      <c r="Y1318">
        <v>17.91</v>
      </c>
      <c r="Z1318" s="11">
        <f t="shared" si="3468"/>
        <v>0</v>
      </c>
      <c r="AA1318" s="11">
        <f t="shared" si="3469"/>
        <v>0</v>
      </c>
      <c r="AB1318" s="53">
        <f t="shared" si="3470"/>
        <v>0.19307812499999996</v>
      </c>
      <c r="AC1318" s="61" t="s">
        <v>204</v>
      </c>
    </row>
    <row r="1319" spans="1:46">
      <c r="A1319" s="11">
        <v>1319</v>
      </c>
      <c r="B1319" s="69">
        <v>44602</v>
      </c>
      <c r="C1319" s="70">
        <v>0.1111111111111111</v>
      </c>
      <c r="D1319">
        <v>6.4</v>
      </c>
      <c r="E1319">
        <v>12.8</v>
      </c>
      <c r="F1319">
        <v>0</v>
      </c>
      <c r="G1319">
        <v>6.1</v>
      </c>
      <c r="H1319">
        <v>0</v>
      </c>
      <c r="I1319">
        <v>0.9</v>
      </c>
      <c r="J1319" t="s">
        <v>148</v>
      </c>
      <c r="K1319">
        <v>1.5</v>
      </c>
      <c r="L1319" t="s">
        <v>148</v>
      </c>
      <c r="M1319" s="70">
        <v>0.10430555555555555</v>
      </c>
      <c r="N1319">
        <v>2.2000000000000002</v>
      </c>
      <c r="O1319" t="s">
        <v>149</v>
      </c>
      <c r="P1319" s="70">
        <v>0.11034722222222222</v>
      </c>
      <c r="Q1319">
        <v>1.4</v>
      </c>
      <c r="R1319" t="s">
        <v>149</v>
      </c>
      <c r="S1319">
        <v>0.5</v>
      </c>
      <c r="T1319">
        <v>81.099999999999994</v>
      </c>
      <c r="U1319">
        <v>0</v>
      </c>
      <c r="V1319">
        <v>73</v>
      </c>
      <c r="W1319">
        <v>0</v>
      </c>
      <c r="X1319">
        <v>0.5</v>
      </c>
      <c r="Y1319">
        <v>17.899999999999999</v>
      </c>
      <c r="Z1319" s="11">
        <f t="shared" si="3468"/>
        <v>0</v>
      </c>
      <c r="AA1319" s="11">
        <f t="shared" si="3469"/>
        <v>0</v>
      </c>
      <c r="AB1319" s="53">
        <f t="shared" si="3470"/>
        <v>0.19307812499999996</v>
      </c>
      <c r="AC1319" s="61" t="s">
        <v>204</v>
      </c>
    </row>
    <row r="1320" spans="1:46">
      <c r="A1320" s="11">
        <v>1320</v>
      </c>
      <c r="B1320" s="69">
        <v>44602</v>
      </c>
      <c r="C1320" s="70">
        <v>0.11805555555555557</v>
      </c>
      <c r="D1320">
        <v>6.3</v>
      </c>
      <c r="E1320">
        <v>12.8</v>
      </c>
      <c r="F1320">
        <v>0</v>
      </c>
      <c r="G1320">
        <v>5.9</v>
      </c>
      <c r="H1320">
        <v>0</v>
      </c>
      <c r="I1320">
        <v>0.8</v>
      </c>
      <c r="J1320" t="s">
        <v>147</v>
      </c>
      <c r="K1320">
        <v>1</v>
      </c>
      <c r="L1320" t="s">
        <v>147</v>
      </c>
      <c r="M1320" s="70">
        <v>0.11506944444444445</v>
      </c>
      <c r="N1320">
        <v>1.9</v>
      </c>
      <c r="O1320" t="s">
        <v>149</v>
      </c>
      <c r="P1320" s="70">
        <v>0.11142361111111111</v>
      </c>
      <c r="Q1320">
        <v>0.8</v>
      </c>
      <c r="R1320" t="s">
        <v>148</v>
      </c>
      <c r="S1320">
        <v>0.4</v>
      </c>
      <c r="T1320">
        <v>82.2</v>
      </c>
      <c r="U1320">
        <v>0</v>
      </c>
      <c r="V1320">
        <v>61</v>
      </c>
      <c r="W1320">
        <v>0</v>
      </c>
      <c r="X1320">
        <v>0.5</v>
      </c>
      <c r="Y1320">
        <v>17.899999999999999</v>
      </c>
      <c r="Z1320" s="11">
        <f t="shared" si="3468"/>
        <v>0</v>
      </c>
      <c r="AA1320" s="11">
        <f t="shared" si="3469"/>
        <v>0</v>
      </c>
      <c r="AB1320" s="53">
        <f t="shared" si="3470"/>
        <v>0.19307812499999996</v>
      </c>
      <c r="AC1320" s="61" t="s">
        <v>204</v>
      </c>
    </row>
    <row r="1321" spans="1:46">
      <c r="A1321" s="11">
        <v>1321</v>
      </c>
      <c r="B1321" s="69">
        <v>44602</v>
      </c>
      <c r="C1321" s="70">
        <v>0.125</v>
      </c>
      <c r="D1321">
        <v>6.2</v>
      </c>
      <c r="E1321">
        <v>12.8</v>
      </c>
      <c r="F1321">
        <v>0</v>
      </c>
      <c r="G1321">
        <v>6</v>
      </c>
      <c r="H1321">
        <v>0</v>
      </c>
      <c r="I1321">
        <v>1.2</v>
      </c>
      <c r="J1321" t="s">
        <v>148</v>
      </c>
      <c r="K1321">
        <v>1.2</v>
      </c>
      <c r="L1321" t="s">
        <v>148</v>
      </c>
      <c r="M1321" s="70">
        <v>0.125</v>
      </c>
      <c r="N1321">
        <v>3</v>
      </c>
      <c r="O1321" t="s">
        <v>148</v>
      </c>
      <c r="P1321" s="70">
        <v>0.12357638888888889</v>
      </c>
      <c r="Q1321">
        <v>1.3</v>
      </c>
      <c r="R1321" t="s">
        <v>148</v>
      </c>
      <c r="S1321">
        <v>0.6</v>
      </c>
      <c r="T1321">
        <v>82.4</v>
      </c>
      <c r="U1321">
        <v>0</v>
      </c>
      <c r="V1321">
        <v>62</v>
      </c>
      <c r="W1321">
        <v>0</v>
      </c>
      <c r="X1321">
        <v>0.5</v>
      </c>
      <c r="Y1321">
        <v>17.899999999999999</v>
      </c>
      <c r="Z1321" s="11">
        <f t="shared" si="3468"/>
        <v>0</v>
      </c>
      <c r="AA1321" s="11">
        <f t="shared" si="3469"/>
        <v>0</v>
      </c>
      <c r="AB1321" s="53">
        <f t="shared" si="3470"/>
        <v>0.19307812499999996</v>
      </c>
      <c r="AC1321" s="61" t="s">
        <v>204</v>
      </c>
      <c r="AE1321" s="11">
        <f t="shared" ref="AE1321" si="3551">SUM(F1321:F1326)</f>
        <v>0.5</v>
      </c>
      <c r="AF1321" s="11">
        <f t="shared" ref="AF1321" si="3552">AVERAGE(AB1321:AB1326)</f>
        <v>0.19307812499999996</v>
      </c>
      <c r="AG1321" s="11">
        <f t="shared" ref="AG1321" si="3553">AVERAGE(G1321:G1326)</f>
        <v>5.7333333333333334</v>
      </c>
      <c r="AH1321" s="11" t="e">
        <f t="shared" ref="AH1321" si="3554">AVERAGE(AC1321:AC1326)</f>
        <v>#DIV/0!</v>
      </c>
      <c r="AI1321" s="11">
        <f t="shared" ref="AI1321" si="3555">AVERAGE(T1321:T1326)</f>
        <v>85.5</v>
      </c>
      <c r="AJ1321" s="11">
        <f t="shared" ref="AJ1321" si="3556">SUMIF(H1321:H1326,"&gt;0",H1321:H1326)</f>
        <v>0</v>
      </c>
      <c r="AK1321" s="17">
        <f t="shared" ref="AK1321" si="3557">SUM(AA1321:AA1326)/60</f>
        <v>0</v>
      </c>
      <c r="AL1321" s="17">
        <f t="shared" ref="AL1321" si="3558">SUM(V1321:V1326)</f>
        <v>399</v>
      </c>
      <c r="AM1321" s="17">
        <f t="shared" ref="AM1321" si="3559">AVERAGE(W1321:W1326)</f>
        <v>0</v>
      </c>
      <c r="AN1321" s="11">
        <f t="shared" ref="AN1321" si="3560">AVERAGE(I1321:I1326)</f>
        <v>1.4666666666666666</v>
      </c>
      <c r="AO1321" s="11">
        <f t="shared" ref="AO1321" si="3561">MAX(K1321:K1326)</f>
        <v>1.9</v>
      </c>
      <c r="AP1321" s="13" t="str">
        <f t="shared" ref="AP1321" ca="1" si="3562">INDIRECT(ADDRESS(MATCH(AO1321,K1321:K1326,0)+A1321-1,12))</f>
        <v>ENE</v>
      </c>
      <c r="AQ1321" s="13">
        <f t="shared" ref="AQ1321" ca="1" si="3563">INDIRECT(ADDRESS(MATCH(AO1321,K1321:K1326,0)+A1321-1,13))</f>
        <v>0.15277777777777776</v>
      </c>
      <c r="AR1321" s="11">
        <f t="shared" ref="AR1321" si="3564">MAX(N1321:N1326)</f>
        <v>3.7</v>
      </c>
      <c r="AS1321" s="13" t="str">
        <f t="shared" ref="AS1321" ca="1" si="3565">INDIRECT(ADDRESS(MATCH(AR1321,N1321:N1326,0)+A1321-1,15))</f>
        <v>NE</v>
      </c>
      <c r="AT1321" s="13">
        <f t="shared" ref="AT1321" ca="1" si="3566">INDIRECT(ADDRESS(MATCH(AR1321,N1321:N1326,0)+A1321-1,16))</f>
        <v>0.15267361111111111</v>
      </c>
    </row>
    <row r="1322" spans="1:46">
      <c r="A1322" s="11">
        <v>1322</v>
      </c>
      <c r="B1322" s="69">
        <v>44602</v>
      </c>
      <c r="C1322" s="70">
        <v>0.13194444444444445</v>
      </c>
      <c r="D1322">
        <v>6.1</v>
      </c>
      <c r="E1322">
        <v>12.8</v>
      </c>
      <c r="F1322">
        <v>0</v>
      </c>
      <c r="G1322">
        <v>5.8</v>
      </c>
      <c r="H1322">
        <v>0</v>
      </c>
      <c r="I1322">
        <v>1.1000000000000001</v>
      </c>
      <c r="J1322" t="s">
        <v>148</v>
      </c>
      <c r="K1322">
        <v>1.4</v>
      </c>
      <c r="L1322" t="s">
        <v>148</v>
      </c>
      <c r="M1322" s="70">
        <v>0.12795138888888888</v>
      </c>
      <c r="N1322">
        <v>2.6</v>
      </c>
      <c r="O1322" t="s">
        <v>152</v>
      </c>
      <c r="P1322" s="70">
        <v>0.1317824074074074</v>
      </c>
      <c r="Q1322">
        <v>2.2999999999999998</v>
      </c>
      <c r="R1322" t="s">
        <v>152</v>
      </c>
      <c r="S1322">
        <v>0.5</v>
      </c>
      <c r="T1322">
        <v>84.2</v>
      </c>
      <c r="U1322">
        <v>0</v>
      </c>
      <c r="V1322">
        <v>71</v>
      </c>
      <c r="W1322">
        <v>0</v>
      </c>
      <c r="X1322">
        <v>0.5</v>
      </c>
      <c r="Y1322">
        <v>17.89</v>
      </c>
      <c r="Z1322" s="11">
        <f t="shared" si="3468"/>
        <v>0</v>
      </c>
      <c r="AA1322" s="11">
        <f t="shared" si="3469"/>
        <v>0</v>
      </c>
      <c r="AB1322" s="53">
        <f t="shared" si="3470"/>
        <v>0.19307812499999996</v>
      </c>
      <c r="AC1322" s="61" t="s">
        <v>204</v>
      </c>
    </row>
    <row r="1323" spans="1:46">
      <c r="A1323" s="11">
        <v>1323</v>
      </c>
      <c r="B1323" s="69">
        <v>44602</v>
      </c>
      <c r="C1323" s="70">
        <v>0.1388888888888889</v>
      </c>
      <c r="D1323">
        <v>6</v>
      </c>
      <c r="E1323">
        <v>12.8</v>
      </c>
      <c r="F1323">
        <v>0</v>
      </c>
      <c r="G1323">
        <v>5.8</v>
      </c>
      <c r="H1323">
        <v>0</v>
      </c>
      <c r="I1323">
        <v>1.3</v>
      </c>
      <c r="J1323" t="s">
        <v>148</v>
      </c>
      <c r="K1323">
        <v>1.4</v>
      </c>
      <c r="L1323" t="s">
        <v>148</v>
      </c>
      <c r="M1323" s="70">
        <v>0.13806712962962964</v>
      </c>
      <c r="N1323">
        <v>2.6</v>
      </c>
      <c r="O1323" t="s">
        <v>148</v>
      </c>
      <c r="P1323" s="70">
        <v>0.13223379629629631</v>
      </c>
      <c r="Q1323">
        <v>1.5</v>
      </c>
      <c r="R1323" t="s">
        <v>152</v>
      </c>
      <c r="S1323">
        <v>0.4</v>
      </c>
      <c r="T1323">
        <v>85.7</v>
      </c>
      <c r="U1323">
        <v>1</v>
      </c>
      <c r="V1323">
        <v>66</v>
      </c>
      <c r="W1323">
        <v>0</v>
      </c>
      <c r="X1323">
        <v>0.5</v>
      </c>
      <c r="Y1323">
        <v>17.920000000000002</v>
      </c>
      <c r="Z1323" s="11">
        <f t="shared" si="3468"/>
        <v>0</v>
      </c>
      <c r="AA1323" s="11">
        <f t="shared" si="3469"/>
        <v>0</v>
      </c>
      <c r="AB1323" s="53">
        <f t="shared" si="3470"/>
        <v>0.19307812499999996</v>
      </c>
      <c r="AC1323" s="61" t="s">
        <v>204</v>
      </c>
    </row>
    <row r="1324" spans="1:46">
      <c r="A1324" s="11">
        <v>1324</v>
      </c>
      <c r="B1324" s="69">
        <v>44602</v>
      </c>
      <c r="C1324" s="70">
        <v>0.14583333333333334</v>
      </c>
      <c r="D1324">
        <v>6</v>
      </c>
      <c r="E1324">
        <v>12.8</v>
      </c>
      <c r="F1324">
        <v>0.5</v>
      </c>
      <c r="G1324">
        <v>5.7</v>
      </c>
      <c r="H1324">
        <v>0</v>
      </c>
      <c r="I1324">
        <v>1.7</v>
      </c>
      <c r="J1324" t="s">
        <v>148</v>
      </c>
      <c r="K1324">
        <v>1.7</v>
      </c>
      <c r="L1324" t="s">
        <v>148</v>
      </c>
      <c r="M1324" s="70">
        <v>0.14568287037037037</v>
      </c>
      <c r="N1324">
        <v>3</v>
      </c>
      <c r="O1324" t="s">
        <v>148</v>
      </c>
      <c r="P1324" s="70">
        <v>0.14224537037037036</v>
      </c>
      <c r="Q1324">
        <v>1.7</v>
      </c>
      <c r="R1324" t="s">
        <v>152</v>
      </c>
      <c r="S1324">
        <v>0.5</v>
      </c>
      <c r="T1324">
        <v>86.6</v>
      </c>
      <c r="U1324">
        <v>0</v>
      </c>
      <c r="V1324">
        <v>73</v>
      </c>
      <c r="W1324">
        <v>0</v>
      </c>
      <c r="X1324">
        <v>0.5</v>
      </c>
      <c r="Y1324">
        <v>17.920000000000002</v>
      </c>
      <c r="Z1324" s="11">
        <f t="shared" si="3468"/>
        <v>0</v>
      </c>
      <c r="AA1324" s="11">
        <f t="shared" si="3469"/>
        <v>0</v>
      </c>
      <c r="AB1324" s="53">
        <f t="shared" si="3470"/>
        <v>0.19307812499999996</v>
      </c>
      <c r="AC1324" s="61" t="s">
        <v>204</v>
      </c>
    </row>
    <row r="1325" spans="1:46">
      <c r="A1325" s="11">
        <v>1325</v>
      </c>
      <c r="B1325" s="69">
        <v>44602</v>
      </c>
      <c r="C1325" s="70">
        <v>0.15277777777777776</v>
      </c>
      <c r="D1325">
        <v>5.9</v>
      </c>
      <c r="E1325">
        <v>12.8</v>
      </c>
      <c r="F1325">
        <v>0</v>
      </c>
      <c r="G1325">
        <v>5.6</v>
      </c>
      <c r="H1325">
        <v>-1E-3</v>
      </c>
      <c r="I1325">
        <v>1.9</v>
      </c>
      <c r="J1325" t="s">
        <v>148</v>
      </c>
      <c r="K1325">
        <v>1.9</v>
      </c>
      <c r="L1325" t="s">
        <v>148</v>
      </c>
      <c r="M1325" s="70">
        <v>0.15277777777777776</v>
      </c>
      <c r="N1325">
        <v>3.7</v>
      </c>
      <c r="O1325" t="s">
        <v>147</v>
      </c>
      <c r="P1325" s="70">
        <v>0.15267361111111111</v>
      </c>
      <c r="Q1325">
        <v>2</v>
      </c>
      <c r="R1325" t="s">
        <v>148</v>
      </c>
      <c r="S1325">
        <v>0.6</v>
      </c>
      <c r="T1325">
        <v>86.8</v>
      </c>
      <c r="U1325">
        <v>0</v>
      </c>
      <c r="V1325">
        <v>59</v>
      </c>
      <c r="W1325">
        <v>0</v>
      </c>
      <c r="X1325">
        <v>0.5</v>
      </c>
      <c r="Y1325">
        <v>17.93</v>
      </c>
      <c r="Z1325" s="11">
        <f t="shared" si="3468"/>
        <v>-0.60000000000000009</v>
      </c>
      <c r="AA1325" s="11">
        <f t="shared" si="3469"/>
        <v>0</v>
      </c>
      <c r="AB1325" s="53">
        <f t="shared" si="3470"/>
        <v>0.19307812499999996</v>
      </c>
      <c r="AC1325" s="61" t="s">
        <v>204</v>
      </c>
    </row>
    <row r="1326" spans="1:46">
      <c r="A1326" s="11">
        <v>1326</v>
      </c>
      <c r="B1326" s="69">
        <v>44602</v>
      </c>
      <c r="C1326" s="70">
        <v>0.15972222222222224</v>
      </c>
      <c r="D1326">
        <v>5.8</v>
      </c>
      <c r="E1326">
        <v>12.8</v>
      </c>
      <c r="F1326">
        <v>0</v>
      </c>
      <c r="G1326">
        <v>5.5</v>
      </c>
      <c r="H1326">
        <v>0</v>
      </c>
      <c r="I1326">
        <v>1.6</v>
      </c>
      <c r="J1326" t="s">
        <v>148</v>
      </c>
      <c r="K1326">
        <v>1.9</v>
      </c>
      <c r="L1326" t="s">
        <v>148</v>
      </c>
      <c r="M1326" s="70">
        <v>0.15488425925925928</v>
      </c>
      <c r="N1326">
        <v>3.1</v>
      </c>
      <c r="O1326" t="s">
        <v>147</v>
      </c>
      <c r="P1326" s="70">
        <v>0.15346064814814817</v>
      </c>
      <c r="Q1326">
        <v>1.2</v>
      </c>
      <c r="R1326" t="s">
        <v>148</v>
      </c>
      <c r="S1326">
        <v>0.5</v>
      </c>
      <c r="T1326">
        <v>87.3</v>
      </c>
      <c r="U1326">
        <v>0</v>
      </c>
      <c r="V1326">
        <v>68</v>
      </c>
      <c r="W1326">
        <v>0</v>
      </c>
      <c r="X1326">
        <v>0.5</v>
      </c>
      <c r="Y1326">
        <v>17.920000000000002</v>
      </c>
      <c r="Z1326" s="11">
        <f t="shared" si="3468"/>
        <v>0</v>
      </c>
      <c r="AA1326" s="11">
        <f t="shared" si="3469"/>
        <v>0</v>
      </c>
      <c r="AB1326" s="53">
        <f t="shared" si="3470"/>
        <v>0.19307812499999996</v>
      </c>
      <c r="AC1326" s="61" t="s">
        <v>204</v>
      </c>
    </row>
    <row r="1327" spans="1:46">
      <c r="A1327" s="11">
        <v>1327</v>
      </c>
      <c r="B1327" s="69">
        <v>44602</v>
      </c>
      <c r="C1327" s="70">
        <v>0.16666666666666666</v>
      </c>
      <c r="D1327">
        <v>5.7</v>
      </c>
      <c r="E1327">
        <v>12.8</v>
      </c>
      <c r="F1327">
        <v>0</v>
      </c>
      <c r="G1327">
        <v>5.3</v>
      </c>
      <c r="H1327">
        <v>0</v>
      </c>
      <c r="I1327">
        <v>1.2</v>
      </c>
      <c r="J1327" t="s">
        <v>148</v>
      </c>
      <c r="K1327">
        <v>1.6</v>
      </c>
      <c r="L1327" t="s">
        <v>148</v>
      </c>
      <c r="M1327" s="70">
        <v>0.15973379629629628</v>
      </c>
      <c r="N1327">
        <v>2.9</v>
      </c>
      <c r="O1327" t="s">
        <v>152</v>
      </c>
      <c r="P1327" s="70">
        <v>0.16403935185185184</v>
      </c>
      <c r="Q1327">
        <v>1.1000000000000001</v>
      </c>
      <c r="R1327" t="s">
        <v>150</v>
      </c>
      <c r="S1327">
        <v>0.5</v>
      </c>
      <c r="T1327">
        <v>87.7</v>
      </c>
      <c r="U1327">
        <v>0</v>
      </c>
      <c r="V1327">
        <v>77</v>
      </c>
      <c r="W1327">
        <v>0</v>
      </c>
      <c r="X1327">
        <v>0.5</v>
      </c>
      <c r="Y1327">
        <v>17.920000000000002</v>
      </c>
      <c r="Z1327" s="11">
        <f t="shared" si="3468"/>
        <v>0</v>
      </c>
      <c r="AA1327" s="11">
        <f t="shared" si="3469"/>
        <v>0</v>
      </c>
      <c r="AB1327" s="53">
        <f t="shared" si="3470"/>
        <v>0.19307812499999996</v>
      </c>
      <c r="AC1327" s="61" t="s">
        <v>204</v>
      </c>
      <c r="AE1327" s="11">
        <f t="shared" ref="AE1327" si="3567">SUM(F1327:F1332)</f>
        <v>0.5</v>
      </c>
      <c r="AF1327" s="11">
        <f t="shared" ref="AF1327" si="3568">AVERAGE(AB1327:AB1332)</f>
        <v>0.19307812499999996</v>
      </c>
      <c r="AG1327" s="11">
        <f t="shared" ref="AG1327" si="3569">AVERAGE(G1327:G1332)</f>
        <v>5.1333333333333329</v>
      </c>
      <c r="AH1327" s="11" t="e">
        <f t="shared" ref="AH1327" si="3570">AVERAGE(AC1327:AC1332)</f>
        <v>#DIV/0!</v>
      </c>
      <c r="AI1327" s="11">
        <f t="shared" ref="AI1327" si="3571">AVERAGE(T1327:T1332)</f>
        <v>88.183333333333337</v>
      </c>
      <c r="AJ1327" s="11">
        <f t="shared" ref="AJ1327" si="3572">SUMIF(H1327:H1332,"&gt;0",H1327:H1332)</f>
        <v>0</v>
      </c>
      <c r="AK1327" s="17">
        <f t="shared" ref="AK1327" si="3573">SUM(AA1327:AA1332)/60</f>
        <v>0</v>
      </c>
      <c r="AL1327" s="17">
        <f t="shared" ref="AL1327" si="3574">SUM(V1327:V1332)</f>
        <v>402</v>
      </c>
      <c r="AM1327" s="17">
        <f t="shared" ref="AM1327" si="3575">AVERAGE(W1327:W1332)</f>
        <v>0</v>
      </c>
      <c r="AN1327" s="11">
        <f t="shared" ref="AN1327" si="3576">AVERAGE(I1327:I1332)</f>
        <v>1.5833333333333333</v>
      </c>
      <c r="AO1327" s="11">
        <f t="shared" ref="AO1327" si="3577">MAX(K1327:K1332)</f>
        <v>2.2000000000000002</v>
      </c>
      <c r="AP1327" s="13" t="str">
        <f t="shared" ref="AP1327" ca="1" si="3578">INDIRECT(ADDRESS(MATCH(AO1327,K1327:K1332,0)+A1327-1,12))</f>
        <v>ENE</v>
      </c>
      <c r="AQ1327" s="13">
        <f t="shared" ref="AQ1327" ca="1" si="3579">INDIRECT(ADDRESS(MATCH(AO1327,K1327:K1332,0)+A1327-1,13))</f>
        <v>0.18636574074074075</v>
      </c>
      <c r="AR1327" s="11">
        <f t="shared" ref="AR1327" si="3580">MAX(N1327:N1332)</f>
        <v>4.5</v>
      </c>
      <c r="AS1327" s="13" t="str">
        <f t="shared" ref="AS1327" ca="1" si="3581">INDIRECT(ADDRESS(MATCH(AR1327,N1327:N1332,0)+A1327-1,15))</f>
        <v>NE</v>
      </c>
      <c r="AT1327" s="13">
        <f t="shared" ref="AT1327" ca="1" si="3582">INDIRECT(ADDRESS(MATCH(AR1327,N1327:N1332,0)+A1327-1,16))</f>
        <v>0.19262731481481479</v>
      </c>
    </row>
    <row r="1328" spans="1:46">
      <c r="A1328" s="11">
        <v>1328</v>
      </c>
      <c r="B1328" s="69">
        <v>44602</v>
      </c>
      <c r="C1328" s="70">
        <v>0.17361111111111113</v>
      </c>
      <c r="D1328">
        <v>5.6</v>
      </c>
      <c r="E1328">
        <v>12.8</v>
      </c>
      <c r="F1328">
        <v>0</v>
      </c>
      <c r="G1328">
        <v>5.3</v>
      </c>
      <c r="H1328">
        <v>0</v>
      </c>
      <c r="I1328">
        <v>1</v>
      </c>
      <c r="J1328" t="s">
        <v>148</v>
      </c>
      <c r="K1328">
        <v>1.2</v>
      </c>
      <c r="L1328" t="s">
        <v>148</v>
      </c>
      <c r="M1328" s="70">
        <v>0.16728009259259258</v>
      </c>
      <c r="N1328">
        <v>2.5</v>
      </c>
      <c r="O1328" t="s">
        <v>148</v>
      </c>
      <c r="P1328" s="70">
        <v>0.16715277777777779</v>
      </c>
      <c r="Q1328">
        <v>0.9</v>
      </c>
      <c r="R1328" t="s">
        <v>149</v>
      </c>
      <c r="S1328">
        <v>0.5</v>
      </c>
      <c r="T1328">
        <v>88.6</v>
      </c>
      <c r="U1328">
        <v>0</v>
      </c>
      <c r="V1328">
        <v>61</v>
      </c>
      <c r="W1328">
        <v>0</v>
      </c>
      <c r="X1328">
        <v>0.5</v>
      </c>
      <c r="Y1328">
        <v>17.95</v>
      </c>
      <c r="Z1328" s="11">
        <f t="shared" si="3468"/>
        <v>0</v>
      </c>
      <c r="AA1328" s="11">
        <f t="shared" si="3469"/>
        <v>0</v>
      </c>
      <c r="AB1328" s="53">
        <f t="shared" si="3470"/>
        <v>0.19307812499999996</v>
      </c>
      <c r="AC1328" s="61" t="s">
        <v>204</v>
      </c>
    </row>
    <row r="1329" spans="1:46">
      <c r="A1329" s="11">
        <v>1329</v>
      </c>
      <c r="B1329" s="69">
        <v>44602</v>
      </c>
      <c r="C1329" s="70">
        <v>0.18055555555555555</v>
      </c>
      <c r="D1329">
        <v>5.5</v>
      </c>
      <c r="E1329">
        <v>12.8</v>
      </c>
      <c r="F1329">
        <v>0</v>
      </c>
      <c r="G1329">
        <v>5.2</v>
      </c>
      <c r="H1329">
        <v>0</v>
      </c>
      <c r="I1329">
        <v>1.5</v>
      </c>
      <c r="J1329" t="s">
        <v>147</v>
      </c>
      <c r="K1329">
        <v>1.5</v>
      </c>
      <c r="L1329" t="s">
        <v>147</v>
      </c>
      <c r="M1329" s="70">
        <v>0.18055555555555555</v>
      </c>
      <c r="N1329">
        <v>3.7</v>
      </c>
      <c r="O1329" t="s">
        <v>147</v>
      </c>
      <c r="P1329" s="70">
        <v>0.1781365740740741</v>
      </c>
      <c r="Q1329">
        <v>1.9</v>
      </c>
      <c r="R1329" t="s">
        <v>147</v>
      </c>
      <c r="S1329">
        <v>0.8</v>
      </c>
      <c r="T1329">
        <v>88.4</v>
      </c>
      <c r="U1329">
        <v>0</v>
      </c>
      <c r="V1329">
        <v>77</v>
      </c>
      <c r="W1329">
        <v>0</v>
      </c>
      <c r="X1329">
        <v>0.5</v>
      </c>
      <c r="Y1329">
        <v>17.91</v>
      </c>
      <c r="Z1329" s="11">
        <f t="shared" si="3468"/>
        <v>0</v>
      </c>
      <c r="AA1329" s="11">
        <f t="shared" si="3469"/>
        <v>0</v>
      </c>
      <c r="AB1329" s="53">
        <f t="shared" si="3470"/>
        <v>0.19307812499999996</v>
      </c>
      <c r="AC1329" s="61" t="s">
        <v>204</v>
      </c>
    </row>
    <row r="1330" spans="1:46">
      <c r="A1330" s="11">
        <v>1330</v>
      </c>
      <c r="B1330" s="69">
        <v>44602</v>
      </c>
      <c r="C1330" s="70">
        <v>0.1875</v>
      </c>
      <c r="D1330">
        <v>5.5</v>
      </c>
      <c r="E1330">
        <v>12.7</v>
      </c>
      <c r="F1330">
        <v>0</v>
      </c>
      <c r="G1330">
        <v>5.0999999999999996</v>
      </c>
      <c r="H1330">
        <v>0</v>
      </c>
      <c r="I1330">
        <v>2.1</v>
      </c>
      <c r="J1330" t="s">
        <v>148</v>
      </c>
      <c r="K1330">
        <v>2.2000000000000002</v>
      </c>
      <c r="L1330" t="s">
        <v>148</v>
      </c>
      <c r="M1330" s="70">
        <v>0.18636574074074075</v>
      </c>
      <c r="N1330">
        <v>3.6</v>
      </c>
      <c r="O1330" t="s">
        <v>147</v>
      </c>
      <c r="P1330" s="70">
        <v>0.18599537037037037</v>
      </c>
      <c r="Q1330">
        <v>1.5</v>
      </c>
      <c r="R1330" t="s">
        <v>152</v>
      </c>
      <c r="S1330">
        <v>0.5</v>
      </c>
      <c r="T1330">
        <v>87.9</v>
      </c>
      <c r="U1330">
        <v>0</v>
      </c>
      <c r="V1330">
        <v>65</v>
      </c>
      <c r="W1330">
        <v>0</v>
      </c>
      <c r="X1330">
        <v>0.5</v>
      </c>
      <c r="Y1330">
        <v>17.91</v>
      </c>
      <c r="Z1330" s="11">
        <f t="shared" si="3468"/>
        <v>0</v>
      </c>
      <c r="AA1330" s="11">
        <f t="shared" si="3469"/>
        <v>0</v>
      </c>
      <c r="AB1330" s="53">
        <f t="shared" si="3470"/>
        <v>0.19307812499999996</v>
      </c>
      <c r="AC1330" s="61" t="s">
        <v>204</v>
      </c>
    </row>
    <row r="1331" spans="1:46">
      <c r="A1331" s="11">
        <v>1331</v>
      </c>
      <c r="B1331" s="69">
        <v>44602</v>
      </c>
      <c r="C1331" s="70">
        <v>0.19444444444444445</v>
      </c>
      <c r="D1331">
        <v>5.4</v>
      </c>
      <c r="E1331">
        <v>12.7</v>
      </c>
      <c r="F1331">
        <v>0.5</v>
      </c>
      <c r="G1331">
        <v>5</v>
      </c>
      <c r="H1331">
        <v>0</v>
      </c>
      <c r="I1331">
        <v>2</v>
      </c>
      <c r="J1331" t="s">
        <v>148</v>
      </c>
      <c r="K1331">
        <v>2.2000000000000002</v>
      </c>
      <c r="L1331" t="s">
        <v>148</v>
      </c>
      <c r="M1331" s="70">
        <v>0.1892824074074074</v>
      </c>
      <c r="N1331">
        <v>4.5</v>
      </c>
      <c r="O1331" t="s">
        <v>147</v>
      </c>
      <c r="P1331" s="70">
        <v>0.19262731481481479</v>
      </c>
      <c r="Q1331">
        <v>2.2999999999999998</v>
      </c>
      <c r="R1331" t="s">
        <v>148</v>
      </c>
      <c r="S1331">
        <v>0.7</v>
      </c>
      <c r="T1331">
        <v>88.2</v>
      </c>
      <c r="U1331">
        <v>0</v>
      </c>
      <c r="V1331">
        <v>64</v>
      </c>
      <c r="W1331">
        <v>0</v>
      </c>
      <c r="X1331">
        <v>0.5</v>
      </c>
      <c r="Y1331">
        <v>17.940000000000001</v>
      </c>
      <c r="Z1331" s="11">
        <f t="shared" si="3468"/>
        <v>0</v>
      </c>
      <c r="AA1331" s="11">
        <f t="shared" si="3469"/>
        <v>0</v>
      </c>
      <c r="AB1331" s="53">
        <f t="shared" si="3470"/>
        <v>0.19307812499999996</v>
      </c>
      <c r="AC1331" s="61" t="s">
        <v>204</v>
      </c>
    </row>
    <row r="1332" spans="1:46">
      <c r="A1332" s="11">
        <v>1332</v>
      </c>
      <c r="B1332" s="69">
        <v>44602</v>
      </c>
      <c r="C1332" s="70">
        <v>0.20138888888888887</v>
      </c>
      <c r="D1332">
        <v>5.3</v>
      </c>
      <c r="E1332">
        <v>12.7</v>
      </c>
      <c r="F1332">
        <v>0</v>
      </c>
      <c r="G1332">
        <v>4.9000000000000004</v>
      </c>
      <c r="H1332">
        <v>0</v>
      </c>
      <c r="I1332">
        <v>1.7</v>
      </c>
      <c r="J1332" t="s">
        <v>148</v>
      </c>
      <c r="K1332">
        <v>2</v>
      </c>
      <c r="L1332" t="s">
        <v>148</v>
      </c>
      <c r="M1332" s="70">
        <v>0.19777777777777775</v>
      </c>
      <c r="N1332">
        <v>4</v>
      </c>
      <c r="O1332" t="s">
        <v>148</v>
      </c>
      <c r="P1332" s="70">
        <v>0.19534722222222223</v>
      </c>
      <c r="Q1332">
        <v>0.9</v>
      </c>
      <c r="R1332" t="s">
        <v>152</v>
      </c>
      <c r="S1332">
        <v>0.7</v>
      </c>
      <c r="T1332">
        <v>88.3</v>
      </c>
      <c r="U1332">
        <v>0</v>
      </c>
      <c r="V1332">
        <v>58</v>
      </c>
      <c r="W1332">
        <v>0</v>
      </c>
      <c r="X1332">
        <v>0.5</v>
      </c>
      <c r="Y1332">
        <v>17.920000000000002</v>
      </c>
      <c r="Z1332" s="11">
        <f t="shared" si="3468"/>
        <v>0</v>
      </c>
      <c r="AA1332" s="11">
        <f t="shared" si="3469"/>
        <v>0</v>
      </c>
      <c r="AB1332" s="53">
        <f t="shared" si="3470"/>
        <v>0.19307812499999996</v>
      </c>
      <c r="AC1332" s="61" t="s">
        <v>204</v>
      </c>
    </row>
    <row r="1333" spans="1:46">
      <c r="A1333" s="11">
        <v>1333</v>
      </c>
      <c r="B1333" s="69">
        <v>44602</v>
      </c>
      <c r="C1333" s="70">
        <v>0.20833333333333334</v>
      </c>
      <c r="D1333">
        <v>5.2</v>
      </c>
      <c r="E1333">
        <v>12.7</v>
      </c>
      <c r="F1333">
        <v>0</v>
      </c>
      <c r="G1333">
        <v>4.9000000000000004</v>
      </c>
      <c r="H1333">
        <v>0</v>
      </c>
      <c r="I1333">
        <v>1.3</v>
      </c>
      <c r="J1333" t="s">
        <v>152</v>
      </c>
      <c r="K1333">
        <v>1.7</v>
      </c>
      <c r="L1333" t="s">
        <v>148</v>
      </c>
      <c r="M1333" s="70">
        <v>0.20140046296296296</v>
      </c>
      <c r="N1333">
        <v>2.9</v>
      </c>
      <c r="O1333" t="s">
        <v>152</v>
      </c>
      <c r="P1333" s="70">
        <v>0.20447916666666666</v>
      </c>
      <c r="Q1333">
        <v>1.3</v>
      </c>
      <c r="R1333" t="s">
        <v>147</v>
      </c>
      <c r="S1333">
        <v>0.5</v>
      </c>
      <c r="T1333">
        <v>88.5</v>
      </c>
      <c r="U1333">
        <v>0</v>
      </c>
      <c r="V1333">
        <v>68</v>
      </c>
      <c r="W1333">
        <v>0</v>
      </c>
      <c r="X1333">
        <v>0.499</v>
      </c>
      <c r="Y1333">
        <v>17.93</v>
      </c>
      <c r="Z1333" s="11">
        <f t="shared" si="3468"/>
        <v>0</v>
      </c>
      <c r="AA1333" s="11">
        <f t="shared" si="3469"/>
        <v>0</v>
      </c>
      <c r="AB1333" s="53">
        <f t="shared" si="3470"/>
        <v>0.19260002427020464</v>
      </c>
      <c r="AC1333" s="61" t="s">
        <v>204</v>
      </c>
      <c r="AE1333" s="11">
        <f t="shared" ref="AE1333" si="3583">SUM(F1333:F1338)</f>
        <v>0</v>
      </c>
      <c r="AF1333" s="11">
        <f t="shared" ref="AF1333" si="3584">AVERAGE(AB1333:AB1338)</f>
        <v>0.19236143532971986</v>
      </c>
      <c r="AG1333" s="11">
        <f t="shared" ref="AG1333" si="3585">AVERAGE(G1333:G1338)</f>
        <v>4.7666666666666666</v>
      </c>
      <c r="AH1333" s="11" t="e">
        <f t="shared" ref="AH1333" si="3586">AVERAGE(AC1333:AC1338)</f>
        <v>#DIV/0!</v>
      </c>
      <c r="AI1333" s="11">
        <f t="shared" ref="AI1333" si="3587">AVERAGE(T1333:T1338)</f>
        <v>88.433333333333337</v>
      </c>
      <c r="AJ1333" s="11">
        <f t="shared" ref="AJ1333" si="3588">SUMIF(H1333:H1338,"&gt;0",H1333:H1338)</f>
        <v>0</v>
      </c>
      <c r="AK1333" s="17">
        <f t="shared" ref="AK1333" si="3589">SUM(AA1333:AA1338)/60</f>
        <v>0</v>
      </c>
      <c r="AL1333" s="17">
        <f t="shared" ref="AL1333" si="3590">SUM(V1333:V1338)</f>
        <v>414</v>
      </c>
      <c r="AM1333" s="17">
        <f t="shared" ref="AM1333" si="3591">AVERAGE(W1333:W1338)</f>
        <v>0</v>
      </c>
      <c r="AN1333" s="11">
        <f t="shared" ref="AN1333" si="3592">AVERAGE(I1333:I1338)</f>
        <v>1.9333333333333336</v>
      </c>
      <c r="AO1333" s="11">
        <f t="shared" ref="AO1333" si="3593">MAX(K1333:K1338)</f>
        <v>2.4</v>
      </c>
      <c r="AP1333" s="13" t="str">
        <f t="shared" ref="AP1333" ca="1" si="3594">INDIRECT(ADDRESS(MATCH(AO1333,K1333:K1338,0)+A1333-1,12))</f>
        <v>NNE</v>
      </c>
      <c r="AQ1333" s="13">
        <f t="shared" ref="AQ1333" ca="1" si="3595">INDIRECT(ADDRESS(MATCH(AO1333,K1333:K1338,0)+A1333-1,13))</f>
        <v>0.24236111111111111</v>
      </c>
      <c r="AR1333" s="11">
        <f t="shared" ref="AR1333" si="3596">MAX(N1333:N1338)</f>
        <v>5</v>
      </c>
      <c r="AS1333" s="13" t="str">
        <f t="shared" ref="AS1333" ca="1" si="3597">INDIRECT(ADDRESS(MATCH(AR1333,N1333:N1338,0)+A1333-1,15))</f>
        <v>NE</v>
      </c>
      <c r="AT1333" s="13">
        <f t="shared" ref="AT1333" ca="1" si="3598">INDIRECT(ADDRESS(MATCH(AR1333,N1333:N1338,0)+A1333-1,16))</f>
        <v>0.21791666666666668</v>
      </c>
    </row>
    <row r="1334" spans="1:46">
      <c r="A1334" s="11">
        <v>1334</v>
      </c>
      <c r="B1334" s="69">
        <v>44602</v>
      </c>
      <c r="C1334" s="70">
        <v>0.21527777777777779</v>
      </c>
      <c r="D1334">
        <v>5.2</v>
      </c>
      <c r="E1334">
        <v>12.7</v>
      </c>
      <c r="F1334">
        <v>0</v>
      </c>
      <c r="G1334">
        <v>4.8</v>
      </c>
      <c r="H1334">
        <v>0</v>
      </c>
      <c r="I1334">
        <v>1.3</v>
      </c>
      <c r="J1334" t="s">
        <v>147</v>
      </c>
      <c r="K1334">
        <v>1.3</v>
      </c>
      <c r="L1334" t="s">
        <v>147</v>
      </c>
      <c r="M1334" s="70">
        <v>0.21527777777777779</v>
      </c>
      <c r="N1334">
        <v>3.5</v>
      </c>
      <c r="O1334" t="s">
        <v>147</v>
      </c>
      <c r="P1334" s="70">
        <v>0.21260416666666668</v>
      </c>
      <c r="Q1334">
        <v>2</v>
      </c>
      <c r="R1334" t="s">
        <v>147</v>
      </c>
      <c r="S1334">
        <v>0.7</v>
      </c>
      <c r="T1334">
        <v>88.3</v>
      </c>
      <c r="U1334">
        <v>0</v>
      </c>
      <c r="V1334">
        <v>64</v>
      </c>
      <c r="W1334">
        <v>0</v>
      </c>
      <c r="X1334">
        <v>0.499</v>
      </c>
      <c r="Y1334">
        <v>17.89</v>
      </c>
      <c r="Z1334" s="11">
        <f t="shared" si="3468"/>
        <v>0</v>
      </c>
      <c r="AA1334" s="11">
        <f t="shared" si="3469"/>
        <v>0</v>
      </c>
      <c r="AB1334" s="53">
        <f t="shared" si="3470"/>
        <v>0.19260002427020464</v>
      </c>
      <c r="AC1334" s="61" t="s">
        <v>204</v>
      </c>
    </row>
    <row r="1335" spans="1:46">
      <c r="A1335" s="11">
        <v>1335</v>
      </c>
      <c r="B1335" s="69">
        <v>44602</v>
      </c>
      <c r="C1335" s="70">
        <v>0.22222222222222221</v>
      </c>
      <c r="D1335">
        <v>5.0999999999999996</v>
      </c>
      <c r="E1335">
        <v>12.7</v>
      </c>
      <c r="F1335">
        <v>0</v>
      </c>
      <c r="G1335">
        <v>4.8</v>
      </c>
      <c r="H1335">
        <v>0</v>
      </c>
      <c r="I1335">
        <v>2.2000000000000002</v>
      </c>
      <c r="J1335" t="s">
        <v>149</v>
      </c>
      <c r="K1335">
        <v>2.2000000000000002</v>
      </c>
      <c r="L1335" t="s">
        <v>149</v>
      </c>
      <c r="M1335" s="70">
        <v>0.22222222222222221</v>
      </c>
      <c r="N1335">
        <v>5</v>
      </c>
      <c r="O1335" t="s">
        <v>147</v>
      </c>
      <c r="P1335" s="70">
        <v>0.21791666666666668</v>
      </c>
      <c r="Q1335">
        <v>2.7</v>
      </c>
      <c r="R1335" t="s">
        <v>149</v>
      </c>
      <c r="S1335">
        <v>0.7</v>
      </c>
      <c r="T1335">
        <v>88.2</v>
      </c>
      <c r="U1335">
        <v>0</v>
      </c>
      <c r="V1335">
        <v>65</v>
      </c>
      <c r="W1335">
        <v>0</v>
      </c>
      <c r="X1335">
        <v>0.499</v>
      </c>
      <c r="Y1335">
        <v>17.899999999999999</v>
      </c>
      <c r="Z1335" s="11">
        <f t="shared" si="3468"/>
        <v>0</v>
      </c>
      <c r="AA1335" s="11">
        <f t="shared" si="3469"/>
        <v>0</v>
      </c>
      <c r="AB1335" s="53">
        <f t="shared" si="3470"/>
        <v>0.19260002427020464</v>
      </c>
      <c r="AC1335" s="61" t="s">
        <v>204</v>
      </c>
    </row>
    <row r="1336" spans="1:46">
      <c r="A1336" s="11">
        <v>1336</v>
      </c>
      <c r="B1336" s="69">
        <v>44602</v>
      </c>
      <c r="C1336" s="70">
        <v>0.22916666666666666</v>
      </c>
      <c r="D1336">
        <v>5</v>
      </c>
      <c r="E1336">
        <v>12.7</v>
      </c>
      <c r="F1336">
        <v>0</v>
      </c>
      <c r="G1336">
        <v>4.7</v>
      </c>
      <c r="H1336">
        <v>0</v>
      </c>
      <c r="I1336">
        <v>2.2000000000000002</v>
      </c>
      <c r="J1336" t="s">
        <v>149</v>
      </c>
      <c r="K1336">
        <v>2.2999999999999998</v>
      </c>
      <c r="L1336" t="s">
        <v>149</v>
      </c>
      <c r="M1336" s="70">
        <v>0.22400462962962964</v>
      </c>
      <c r="N1336">
        <v>4.7</v>
      </c>
      <c r="O1336" t="s">
        <v>147</v>
      </c>
      <c r="P1336" s="70">
        <v>0.22373842592592594</v>
      </c>
      <c r="Q1336">
        <v>1.9</v>
      </c>
      <c r="R1336" t="s">
        <v>149</v>
      </c>
      <c r="S1336">
        <v>0.6</v>
      </c>
      <c r="T1336">
        <v>88.3</v>
      </c>
      <c r="U1336">
        <v>0</v>
      </c>
      <c r="V1336">
        <v>72</v>
      </c>
      <c r="W1336">
        <v>0</v>
      </c>
      <c r="X1336">
        <v>0.498</v>
      </c>
      <c r="Y1336">
        <v>17.940000000000001</v>
      </c>
      <c r="Z1336" s="11">
        <f t="shared" si="3468"/>
        <v>0</v>
      </c>
      <c r="AA1336" s="11">
        <f t="shared" si="3469"/>
        <v>0</v>
      </c>
      <c r="AB1336" s="53">
        <f t="shared" si="3470"/>
        <v>0.19212284638923507</v>
      </c>
      <c r="AC1336" s="61" t="s">
        <v>204</v>
      </c>
    </row>
    <row r="1337" spans="1:46">
      <c r="A1337" s="11">
        <v>1337</v>
      </c>
      <c r="B1337" s="69">
        <v>44602</v>
      </c>
      <c r="C1337" s="70">
        <v>0.23611111111111113</v>
      </c>
      <c r="D1337">
        <v>5</v>
      </c>
      <c r="E1337">
        <v>12.7</v>
      </c>
      <c r="F1337">
        <v>0</v>
      </c>
      <c r="G1337">
        <v>4.7</v>
      </c>
      <c r="H1337">
        <v>0</v>
      </c>
      <c r="I1337">
        <v>2.2999999999999998</v>
      </c>
      <c r="J1337" t="s">
        <v>149</v>
      </c>
      <c r="K1337">
        <v>2.2999999999999998</v>
      </c>
      <c r="L1337" t="s">
        <v>149</v>
      </c>
      <c r="M1337" s="70">
        <v>0.23476851851851852</v>
      </c>
      <c r="N1337">
        <v>4.5999999999999996</v>
      </c>
      <c r="O1337" t="s">
        <v>147</v>
      </c>
      <c r="P1337" s="70">
        <v>0.2300810185185185</v>
      </c>
      <c r="Q1337">
        <v>1.7</v>
      </c>
      <c r="R1337" t="s">
        <v>149</v>
      </c>
      <c r="S1337">
        <v>0.6</v>
      </c>
      <c r="T1337">
        <v>88.7</v>
      </c>
      <c r="U1337">
        <v>0</v>
      </c>
      <c r="V1337">
        <v>76</v>
      </c>
      <c r="W1337">
        <v>0</v>
      </c>
      <c r="X1337">
        <v>0.498</v>
      </c>
      <c r="Y1337">
        <v>17.95</v>
      </c>
      <c r="Z1337" s="11">
        <f t="shared" si="3468"/>
        <v>0</v>
      </c>
      <c r="AA1337" s="11">
        <f t="shared" si="3469"/>
        <v>0</v>
      </c>
      <c r="AB1337" s="53">
        <f t="shared" si="3470"/>
        <v>0.19212284638923507</v>
      </c>
      <c r="AC1337" s="61" t="s">
        <v>204</v>
      </c>
    </row>
    <row r="1338" spans="1:46">
      <c r="A1338" s="11">
        <v>1338</v>
      </c>
      <c r="B1338" s="69">
        <v>44602</v>
      </c>
      <c r="C1338" s="70">
        <v>0.24305555555555555</v>
      </c>
      <c r="D1338">
        <v>4.9000000000000004</v>
      </c>
      <c r="E1338">
        <v>12.7</v>
      </c>
      <c r="F1338">
        <v>0</v>
      </c>
      <c r="G1338">
        <v>4.7</v>
      </c>
      <c r="H1338">
        <v>0</v>
      </c>
      <c r="I1338">
        <v>2.2999999999999998</v>
      </c>
      <c r="J1338" t="s">
        <v>149</v>
      </c>
      <c r="K1338">
        <v>2.4</v>
      </c>
      <c r="L1338" t="s">
        <v>149</v>
      </c>
      <c r="M1338" s="70">
        <v>0.24236111111111111</v>
      </c>
      <c r="N1338">
        <v>4.7</v>
      </c>
      <c r="O1338" t="s">
        <v>149</v>
      </c>
      <c r="P1338" s="70">
        <v>0.23769675925925926</v>
      </c>
      <c r="Q1338">
        <v>2.4</v>
      </c>
      <c r="R1338" t="s">
        <v>147</v>
      </c>
      <c r="S1338">
        <v>0.5</v>
      </c>
      <c r="T1338">
        <v>88.6</v>
      </c>
      <c r="U1338">
        <v>0</v>
      </c>
      <c r="V1338">
        <v>69</v>
      </c>
      <c r="W1338">
        <v>0</v>
      </c>
      <c r="X1338">
        <v>0.498</v>
      </c>
      <c r="Y1338">
        <v>17.91</v>
      </c>
      <c r="Z1338" s="11">
        <f t="shared" si="3468"/>
        <v>0</v>
      </c>
      <c r="AA1338" s="11">
        <f t="shared" si="3469"/>
        <v>0</v>
      </c>
      <c r="AB1338" s="53">
        <f t="shared" si="3470"/>
        <v>0.19212284638923507</v>
      </c>
      <c r="AC1338" s="61" t="s">
        <v>204</v>
      </c>
    </row>
    <row r="1339" spans="1:46">
      <c r="A1339" s="11">
        <v>1339</v>
      </c>
      <c r="B1339" s="69">
        <v>44602</v>
      </c>
      <c r="C1339" s="70">
        <v>0.25</v>
      </c>
      <c r="D1339">
        <v>4.8</v>
      </c>
      <c r="E1339">
        <v>12.7</v>
      </c>
      <c r="F1339">
        <v>0</v>
      </c>
      <c r="G1339">
        <v>4.7</v>
      </c>
      <c r="H1339">
        <v>0</v>
      </c>
      <c r="I1339">
        <v>2.2999999999999998</v>
      </c>
      <c r="J1339" t="s">
        <v>149</v>
      </c>
      <c r="K1339">
        <v>2.4</v>
      </c>
      <c r="L1339" t="s">
        <v>149</v>
      </c>
      <c r="M1339" s="70">
        <v>0.24657407407407406</v>
      </c>
      <c r="N1339">
        <v>4.3</v>
      </c>
      <c r="O1339" t="s">
        <v>149</v>
      </c>
      <c r="P1339" s="70">
        <v>0.24487268518518521</v>
      </c>
      <c r="Q1339">
        <v>2.7</v>
      </c>
      <c r="R1339" t="s">
        <v>149</v>
      </c>
      <c r="S1339">
        <v>0.5</v>
      </c>
      <c r="T1339">
        <v>88.4</v>
      </c>
      <c r="U1339">
        <v>0</v>
      </c>
      <c r="V1339">
        <v>60</v>
      </c>
      <c r="W1339">
        <v>0</v>
      </c>
      <c r="X1339">
        <v>0.498</v>
      </c>
      <c r="Y1339">
        <v>17.95</v>
      </c>
      <c r="Z1339" s="11">
        <f t="shared" si="3468"/>
        <v>0</v>
      </c>
      <c r="AA1339" s="11">
        <f t="shared" si="3469"/>
        <v>0</v>
      </c>
      <c r="AB1339" s="53">
        <f t="shared" si="3470"/>
        <v>0.19212284638923507</v>
      </c>
      <c r="AC1339" s="61" t="s">
        <v>204</v>
      </c>
      <c r="AE1339" s="11">
        <f t="shared" ref="AE1339" si="3599">SUM(F1339:F1344)</f>
        <v>0</v>
      </c>
      <c r="AF1339" s="11">
        <f t="shared" ref="AF1339" si="3600">AVERAGE(AB1339:AB1344)</f>
        <v>0.19212284638923507</v>
      </c>
      <c r="AG1339" s="11">
        <f t="shared" ref="AG1339" si="3601">AVERAGE(G1339:G1344)</f>
        <v>4.7</v>
      </c>
      <c r="AH1339" s="11" t="e">
        <f t="shared" ref="AH1339" si="3602">AVERAGE(AC1339:AC1344)</f>
        <v>#DIV/0!</v>
      </c>
      <c r="AI1339" s="11">
        <f t="shared" ref="AI1339" si="3603">AVERAGE(T1339:T1344)</f>
        <v>87.833333333333329</v>
      </c>
      <c r="AJ1339" s="11">
        <f t="shared" ref="AJ1339" si="3604">SUMIF(H1339:H1344,"&gt;0",H1339:H1344)</f>
        <v>0</v>
      </c>
      <c r="AK1339" s="17">
        <f t="shared" ref="AK1339" si="3605">SUM(AA1339:AA1344)/60</f>
        <v>0</v>
      </c>
      <c r="AL1339" s="17">
        <f t="shared" ref="AL1339" si="3606">SUM(V1339:V1344)</f>
        <v>1309</v>
      </c>
      <c r="AM1339" s="17">
        <f t="shared" ref="AM1339" si="3607">AVERAGE(W1339:W1344)</f>
        <v>0.16666666666666666</v>
      </c>
      <c r="AN1339" s="11">
        <f t="shared" ref="AN1339" si="3608">AVERAGE(I1339:I1344)</f>
        <v>1.25</v>
      </c>
      <c r="AO1339" s="11">
        <f t="shared" ref="AO1339" si="3609">MAX(K1339:K1344)</f>
        <v>2.4</v>
      </c>
      <c r="AP1339" s="13" t="str">
        <f t="shared" ref="AP1339" ca="1" si="3610">INDIRECT(ADDRESS(MATCH(AO1339,K1339:K1344,0)+A1339-1,12))</f>
        <v>NNE</v>
      </c>
      <c r="AQ1339" s="13">
        <f t="shared" ref="AQ1339" ca="1" si="3611">INDIRECT(ADDRESS(MATCH(AO1339,K1339:K1344,0)+A1339-1,13))</f>
        <v>0.24657407407407406</v>
      </c>
      <c r="AR1339" s="11">
        <f t="shared" ref="AR1339" si="3612">MAX(N1339:N1344)</f>
        <v>4.3</v>
      </c>
      <c r="AS1339" s="13" t="str">
        <f t="shared" ref="AS1339" ca="1" si="3613">INDIRECT(ADDRESS(MATCH(AR1339,N1339:N1344,0)+A1339-1,15))</f>
        <v>NNE</v>
      </c>
      <c r="AT1339" s="13">
        <f t="shared" ref="AT1339" ca="1" si="3614">INDIRECT(ADDRESS(MATCH(AR1339,N1339:N1344,0)+A1339-1,16))</f>
        <v>0.24487268518518521</v>
      </c>
    </row>
    <row r="1340" spans="1:46">
      <c r="A1340" s="11">
        <v>1340</v>
      </c>
      <c r="B1340" s="69">
        <v>44602</v>
      </c>
      <c r="C1340" s="70">
        <v>0.25694444444444448</v>
      </c>
      <c r="D1340">
        <v>4.8</v>
      </c>
      <c r="E1340">
        <v>12.7</v>
      </c>
      <c r="F1340">
        <v>0</v>
      </c>
      <c r="G1340">
        <v>4.7</v>
      </c>
      <c r="H1340">
        <v>0</v>
      </c>
      <c r="I1340">
        <v>1.2</v>
      </c>
      <c r="J1340" t="s">
        <v>148</v>
      </c>
      <c r="K1340">
        <v>2.2999999999999998</v>
      </c>
      <c r="L1340" t="s">
        <v>149</v>
      </c>
      <c r="M1340" s="70">
        <v>0.25003472222222223</v>
      </c>
      <c r="N1340">
        <v>3.2</v>
      </c>
      <c r="O1340" t="s">
        <v>149</v>
      </c>
      <c r="P1340" s="70">
        <v>0.2517361111111111</v>
      </c>
      <c r="Q1340">
        <v>1</v>
      </c>
      <c r="R1340" t="s">
        <v>148</v>
      </c>
      <c r="S1340">
        <v>0.7</v>
      </c>
      <c r="T1340">
        <v>87.7</v>
      </c>
      <c r="U1340">
        <v>0</v>
      </c>
      <c r="V1340">
        <v>73</v>
      </c>
      <c r="W1340">
        <v>0</v>
      </c>
      <c r="X1340">
        <v>0.498</v>
      </c>
      <c r="Y1340">
        <v>17.95</v>
      </c>
      <c r="Z1340" s="11">
        <f t="shared" si="3468"/>
        <v>0</v>
      </c>
      <c r="AA1340" s="11">
        <f t="shared" si="3469"/>
        <v>0</v>
      </c>
      <c r="AB1340" s="53">
        <f t="shared" si="3470"/>
        <v>0.19212284638923507</v>
      </c>
      <c r="AC1340" s="61" t="s">
        <v>204</v>
      </c>
    </row>
    <row r="1341" spans="1:46">
      <c r="A1341" s="11">
        <v>1341</v>
      </c>
      <c r="B1341" s="69">
        <v>44602</v>
      </c>
      <c r="C1341" s="70">
        <v>0.2638888888888889</v>
      </c>
      <c r="D1341">
        <v>4.7</v>
      </c>
      <c r="E1341">
        <v>12.7</v>
      </c>
      <c r="F1341">
        <v>0</v>
      </c>
      <c r="G1341">
        <v>4.7</v>
      </c>
      <c r="H1341">
        <v>0</v>
      </c>
      <c r="I1341">
        <v>1</v>
      </c>
      <c r="J1341" t="s">
        <v>148</v>
      </c>
      <c r="K1341">
        <v>1.2</v>
      </c>
      <c r="L1341" t="s">
        <v>148</v>
      </c>
      <c r="M1341" s="70">
        <v>0.25695601851851851</v>
      </c>
      <c r="N1341">
        <v>2.9</v>
      </c>
      <c r="O1341" t="s">
        <v>152</v>
      </c>
      <c r="P1341" s="70">
        <v>0.26371527777777776</v>
      </c>
      <c r="Q1341">
        <v>2.1</v>
      </c>
      <c r="R1341" t="s">
        <v>152</v>
      </c>
      <c r="S1341">
        <v>0.5</v>
      </c>
      <c r="T1341">
        <v>87.7</v>
      </c>
      <c r="U1341">
        <v>0</v>
      </c>
      <c r="V1341">
        <v>70</v>
      </c>
      <c r="W1341">
        <v>0</v>
      </c>
      <c r="X1341">
        <v>0.498</v>
      </c>
      <c r="Y1341">
        <v>17.920000000000002</v>
      </c>
      <c r="Z1341" s="11">
        <f t="shared" si="3468"/>
        <v>0</v>
      </c>
      <c r="AA1341" s="11">
        <f t="shared" si="3469"/>
        <v>0</v>
      </c>
      <c r="AB1341" s="53">
        <f t="shared" si="3470"/>
        <v>0.19212284638923507</v>
      </c>
      <c r="AC1341" s="61" t="s">
        <v>204</v>
      </c>
    </row>
    <row r="1342" spans="1:46">
      <c r="A1342" s="11">
        <v>1342</v>
      </c>
      <c r="B1342" s="69">
        <v>44602</v>
      </c>
      <c r="C1342" s="70">
        <v>0.27083333333333331</v>
      </c>
      <c r="D1342">
        <v>4.7</v>
      </c>
      <c r="E1342">
        <v>12.7</v>
      </c>
      <c r="F1342">
        <v>0</v>
      </c>
      <c r="G1342">
        <v>4.7</v>
      </c>
      <c r="H1342">
        <v>0</v>
      </c>
      <c r="I1342">
        <v>1</v>
      </c>
      <c r="J1342" t="s">
        <v>148</v>
      </c>
      <c r="K1342">
        <v>1.2</v>
      </c>
      <c r="L1342" t="s">
        <v>148</v>
      </c>
      <c r="M1342" s="70">
        <v>0.2694212962962963</v>
      </c>
      <c r="N1342">
        <v>2.5</v>
      </c>
      <c r="O1342" t="s">
        <v>148</v>
      </c>
      <c r="P1342" s="70">
        <v>0.26401620370370371</v>
      </c>
      <c r="Q1342">
        <v>0</v>
      </c>
      <c r="R1342" t="s">
        <v>152</v>
      </c>
      <c r="S1342">
        <v>0.5</v>
      </c>
      <c r="T1342">
        <v>87.6</v>
      </c>
      <c r="U1342">
        <v>0</v>
      </c>
      <c r="V1342">
        <v>85</v>
      </c>
      <c r="W1342">
        <v>0</v>
      </c>
      <c r="X1342">
        <v>0.498</v>
      </c>
      <c r="Y1342">
        <v>17.95</v>
      </c>
      <c r="Z1342" s="11">
        <f t="shared" si="3468"/>
        <v>0</v>
      </c>
      <c r="AA1342" s="11">
        <f t="shared" si="3469"/>
        <v>0</v>
      </c>
      <c r="AB1342" s="53">
        <f t="shared" si="3470"/>
        <v>0.19212284638923507</v>
      </c>
      <c r="AC1342" s="61" t="s">
        <v>204</v>
      </c>
    </row>
    <row r="1343" spans="1:46">
      <c r="A1343" s="11">
        <v>1343</v>
      </c>
      <c r="B1343" s="69">
        <v>44602</v>
      </c>
      <c r="C1343" s="70">
        <v>0.27777777777777779</v>
      </c>
      <c r="D1343">
        <v>4.7</v>
      </c>
      <c r="E1343">
        <v>12.7</v>
      </c>
      <c r="F1343">
        <v>0</v>
      </c>
      <c r="G1343">
        <v>4.7</v>
      </c>
      <c r="H1343">
        <v>0</v>
      </c>
      <c r="I1343">
        <v>0.7</v>
      </c>
      <c r="J1343" t="s">
        <v>147</v>
      </c>
      <c r="K1343">
        <v>1</v>
      </c>
      <c r="L1343" t="s">
        <v>148</v>
      </c>
      <c r="M1343" s="70">
        <v>0.27084490740740741</v>
      </c>
      <c r="N1343">
        <v>1.9</v>
      </c>
      <c r="O1343" t="s">
        <v>149</v>
      </c>
      <c r="P1343" s="70">
        <v>0.27331018518518518</v>
      </c>
      <c r="Q1343">
        <v>0.9</v>
      </c>
      <c r="R1343" t="s">
        <v>148</v>
      </c>
      <c r="S1343">
        <v>0.5</v>
      </c>
      <c r="T1343">
        <v>87.7</v>
      </c>
      <c r="U1343">
        <v>0</v>
      </c>
      <c r="V1343">
        <v>178</v>
      </c>
      <c r="W1343">
        <v>0</v>
      </c>
      <c r="X1343">
        <v>0.498</v>
      </c>
      <c r="Y1343">
        <v>17.97</v>
      </c>
      <c r="Z1343" s="11">
        <f t="shared" si="3468"/>
        <v>0</v>
      </c>
      <c r="AA1343" s="11">
        <f t="shared" si="3469"/>
        <v>0</v>
      </c>
      <c r="AB1343" s="53">
        <f t="shared" si="3470"/>
        <v>0.19212284638923507</v>
      </c>
      <c r="AC1343" s="61" t="s">
        <v>204</v>
      </c>
    </row>
    <row r="1344" spans="1:46">
      <c r="A1344" s="11">
        <v>1344</v>
      </c>
      <c r="B1344" s="69">
        <v>44602</v>
      </c>
      <c r="C1344" s="70">
        <v>0.28472222222222221</v>
      </c>
      <c r="D1344">
        <v>4.7</v>
      </c>
      <c r="E1344">
        <v>12.7</v>
      </c>
      <c r="F1344">
        <v>0</v>
      </c>
      <c r="G1344">
        <v>4.7</v>
      </c>
      <c r="H1344">
        <v>0</v>
      </c>
      <c r="I1344">
        <v>1.3</v>
      </c>
      <c r="J1344" t="s">
        <v>149</v>
      </c>
      <c r="K1344">
        <v>1.3</v>
      </c>
      <c r="L1344" t="s">
        <v>149</v>
      </c>
      <c r="M1344" s="70">
        <v>0.28460648148148149</v>
      </c>
      <c r="N1344">
        <v>2.6</v>
      </c>
      <c r="O1344" t="s">
        <v>149</v>
      </c>
      <c r="P1344" s="70">
        <v>0.28015046296296298</v>
      </c>
      <c r="Q1344">
        <v>1</v>
      </c>
      <c r="R1344" t="s">
        <v>147</v>
      </c>
      <c r="S1344">
        <v>0.5</v>
      </c>
      <c r="T1344">
        <v>87.9</v>
      </c>
      <c r="U1344">
        <v>2</v>
      </c>
      <c r="V1344">
        <v>843</v>
      </c>
      <c r="W1344">
        <v>1</v>
      </c>
      <c r="X1344">
        <v>0.498</v>
      </c>
      <c r="Y1344">
        <v>17.989999999999998</v>
      </c>
      <c r="Z1344" s="11">
        <f t="shared" si="3468"/>
        <v>0</v>
      </c>
      <c r="AA1344" s="11">
        <f t="shared" si="3469"/>
        <v>0</v>
      </c>
      <c r="AB1344" s="53">
        <f t="shared" si="3470"/>
        <v>0.19212284638923507</v>
      </c>
      <c r="AC1344" s="61" t="s">
        <v>204</v>
      </c>
    </row>
    <row r="1345" spans="1:46">
      <c r="A1345" s="11">
        <v>1345</v>
      </c>
      <c r="B1345" s="69">
        <v>44602</v>
      </c>
      <c r="C1345" s="70">
        <v>0.29166666666666669</v>
      </c>
      <c r="D1345">
        <v>4.5999999999999996</v>
      </c>
      <c r="E1345">
        <v>12.7</v>
      </c>
      <c r="F1345">
        <v>0</v>
      </c>
      <c r="G1345">
        <v>4.7</v>
      </c>
      <c r="H1345">
        <v>0</v>
      </c>
      <c r="I1345">
        <v>0.8</v>
      </c>
      <c r="J1345" t="s">
        <v>147</v>
      </c>
      <c r="K1345">
        <v>1.3</v>
      </c>
      <c r="L1345" t="s">
        <v>149</v>
      </c>
      <c r="M1345" s="70">
        <v>0.28495370370370371</v>
      </c>
      <c r="N1345">
        <v>1.8</v>
      </c>
      <c r="O1345" t="s">
        <v>149</v>
      </c>
      <c r="P1345" s="70">
        <v>0.29077546296296297</v>
      </c>
      <c r="Q1345">
        <v>0.9</v>
      </c>
      <c r="R1345" t="s">
        <v>149</v>
      </c>
      <c r="S1345">
        <v>0.3</v>
      </c>
      <c r="T1345">
        <v>87.9</v>
      </c>
      <c r="U1345">
        <v>4</v>
      </c>
      <c r="V1345">
        <v>2184</v>
      </c>
      <c r="W1345">
        <v>4</v>
      </c>
      <c r="X1345">
        <v>0.498</v>
      </c>
      <c r="Y1345">
        <v>17.97</v>
      </c>
      <c r="Z1345" s="11">
        <f t="shared" si="3468"/>
        <v>0</v>
      </c>
      <c r="AA1345" s="11">
        <f t="shared" si="3469"/>
        <v>0</v>
      </c>
      <c r="AB1345" s="53">
        <f t="shared" si="3470"/>
        <v>0.19212284638923507</v>
      </c>
      <c r="AC1345" s="61" t="s">
        <v>204</v>
      </c>
      <c r="AE1345" s="11">
        <f t="shared" ref="AE1345" si="3615">SUM(F1345:F1350)</f>
        <v>0</v>
      </c>
      <c r="AF1345" s="11">
        <f t="shared" ref="AF1345" si="3616">AVERAGE(AB1345:AB1350)</f>
        <v>0.19212284638923507</v>
      </c>
      <c r="AG1345" s="11">
        <f t="shared" ref="AG1345" si="3617">AVERAGE(G1345:G1350)</f>
        <v>4.9000000000000004</v>
      </c>
      <c r="AH1345" s="11" t="e">
        <f t="shared" ref="AH1345" si="3618">AVERAGE(AC1345:AC1350)</f>
        <v>#DIV/0!</v>
      </c>
      <c r="AI1345" s="11">
        <f t="shared" ref="AI1345" si="3619">AVERAGE(T1345:T1350)</f>
        <v>87.916666666666671</v>
      </c>
      <c r="AJ1345" s="11">
        <f t="shared" ref="AJ1345" si="3620">SUMIF(H1345:H1350,"&gt;0",H1345:H1350)</f>
        <v>5.2000000000000005E-2</v>
      </c>
      <c r="AK1345" s="17">
        <f t="shared" ref="AK1345" si="3621">SUM(AA1345:AA1350)/60</f>
        <v>0</v>
      </c>
      <c r="AL1345" s="17">
        <f t="shared" ref="AL1345" si="3622">SUM(V1345:V1350)</f>
        <v>128744</v>
      </c>
      <c r="AM1345" s="17">
        <f t="shared" ref="AM1345" si="3623">AVERAGE(W1345:W1350)</f>
        <v>35.833333333333336</v>
      </c>
      <c r="AN1345" s="11">
        <f t="shared" ref="AN1345" si="3624">AVERAGE(I1345:I1350)</f>
        <v>0.86666666666666681</v>
      </c>
      <c r="AO1345" s="11">
        <f t="shared" ref="AO1345" si="3625">MAX(K1345:K1350)</f>
        <v>1.3</v>
      </c>
      <c r="AP1345" s="13" t="str">
        <f t="shared" ref="AP1345" ca="1" si="3626">INDIRECT(ADDRESS(MATCH(AO1345,K1345:K1350,0)+A1345-1,12))</f>
        <v>NNE</v>
      </c>
      <c r="AQ1345" s="13">
        <f t="shared" ref="AQ1345" ca="1" si="3627">INDIRECT(ADDRESS(MATCH(AO1345,K1345:K1350,0)+A1345-1,13))</f>
        <v>0.28495370370370371</v>
      </c>
      <c r="AR1345" s="11">
        <f t="shared" ref="AR1345" si="3628">MAX(N1345:N1350)</f>
        <v>2.4</v>
      </c>
      <c r="AS1345" s="13" t="str">
        <f t="shared" ref="AS1345" ca="1" si="3629">INDIRECT(ADDRESS(MATCH(AR1345,N1345:N1350,0)+A1345-1,15))</f>
        <v>E</v>
      </c>
      <c r="AT1345" s="13">
        <f t="shared" ref="AT1345" ca="1" si="3630">INDIRECT(ADDRESS(MATCH(AR1345,N1345:N1350,0)+A1345-1,16))</f>
        <v>0.30835648148148148</v>
      </c>
    </row>
    <row r="1346" spans="1:46">
      <c r="A1346" s="11">
        <v>1346</v>
      </c>
      <c r="B1346" s="69">
        <v>44602</v>
      </c>
      <c r="C1346" s="70">
        <v>0.2986111111111111</v>
      </c>
      <c r="D1346">
        <v>4.5999999999999996</v>
      </c>
      <c r="E1346">
        <v>12.7</v>
      </c>
      <c r="F1346">
        <v>0</v>
      </c>
      <c r="G1346">
        <v>4.8</v>
      </c>
      <c r="H1346">
        <v>2E-3</v>
      </c>
      <c r="I1346">
        <v>0.9</v>
      </c>
      <c r="J1346" t="s">
        <v>147</v>
      </c>
      <c r="K1346">
        <v>1</v>
      </c>
      <c r="L1346" t="s">
        <v>149</v>
      </c>
      <c r="M1346" s="70">
        <v>0.29725694444444445</v>
      </c>
      <c r="N1346">
        <v>1.6</v>
      </c>
      <c r="O1346" t="s">
        <v>149</v>
      </c>
      <c r="P1346" s="70">
        <v>0.2953587962962963</v>
      </c>
      <c r="Q1346">
        <v>0.7</v>
      </c>
      <c r="R1346" t="s">
        <v>147</v>
      </c>
      <c r="S1346">
        <v>0.2</v>
      </c>
      <c r="T1346">
        <v>87.8</v>
      </c>
      <c r="U1346">
        <v>12</v>
      </c>
      <c r="V1346">
        <v>4613</v>
      </c>
      <c r="W1346">
        <v>8</v>
      </c>
      <c r="X1346">
        <v>0.498</v>
      </c>
      <c r="Y1346">
        <v>17.98</v>
      </c>
      <c r="Z1346" s="11">
        <f t="shared" si="3468"/>
        <v>1.2000000000000002</v>
      </c>
      <c r="AA1346" s="11">
        <f t="shared" si="3469"/>
        <v>0</v>
      </c>
      <c r="AB1346" s="53">
        <f t="shared" si="3470"/>
        <v>0.19212284638923507</v>
      </c>
      <c r="AC1346" s="61" t="s">
        <v>204</v>
      </c>
    </row>
    <row r="1347" spans="1:46">
      <c r="A1347" s="11">
        <v>1347</v>
      </c>
      <c r="B1347" s="69">
        <v>44602</v>
      </c>
      <c r="C1347" s="70">
        <v>0.30555555555555552</v>
      </c>
      <c r="D1347">
        <v>4.5999999999999996</v>
      </c>
      <c r="E1347">
        <v>12.7</v>
      </c>
      <c r="F1347">
        <v>0</v>
      </c>
      <c r="G1347">
        <v>4.8</v>
      </c>
      <c r="H1347">
        <v>5.0000000000000001E-3</v>
      </c>
      <c r="I1347">
        <v>0.7</v>
      </c>
      <c r="J1347" t="s">
        <v>148</v>
      </c>
      <c r="K1347">
        <v>0.9</v>
      </c>
      <c r="L1347" t="s">
        <v>147</v>
      </c>
      <c r="M1347" s="70">
        <v>0.29873842592592592</v>
      </c>
      <c r="N1347">
        <v>1.7</v>
      </c>
      <c r="O1347" t="s">
        <v>152</v>
      </c>
      <c r="P1347" s="70">
        <v>0.30518518518518517</v>
      </c>
      <c r="Q1347">
        <v>1.5</v>
      </c>
      <c r="R1347" t="s">
        <v>148</v>
      </c>
      <c r="S1347">
        <v>0.4</v>
      </c>
      <c r="T1347">
        <v>87.8</v>
      </c>
      <c r="U1347">
        <v>26</v>
      </c>
      <c r="V1347">
        <v>11623</v>
      </c>
      <c r="W1347">
        <v>19</v>
      </c>
      <c r="X1347">
        <v>0.498</v>
      </c>
      <c r="Y1347">
        <v>17.96</v>
      </c>
      <c r="Z1347" s="11">
        <f t="shared" si="3468"/>
        <v>3</v>
      </c>
      <c r="AA1347" s="11">
        <f t="shared" si="3469"/>
        <v>0</v>
      </c>
      <c r="AB1347" s="53">
        <f t="shared" si="3470"/>
        <v>0.19212284638923507</v>
      </c>
      <c r="AC1347" s="61" t="s">
        <v>204</v>
      </c>
    </row>
    <row r="1348" spans="1:46">
      <c r="A1348" s="11">
        <v>1348</v>
      </c>
      <c r="B1348" s="69">
        <v>44602</v>
      </c>
      <c r="C1348" s="70">
        <v>0.3125</v>
      </c>
      <c r="D1348">
        <v>4.7</v>
      </c>
      <c r="E1348">
        <v>12.7</v>
      </c>
      <c r="F1348">
        <v>0</v>
      </c>
      <c r="G1348">
        <v>4.9000000000000004</v>
      </c>
      <c r="H1348">
        <v>8.9999999999999993E-3</v>
      </c>
      <c r="I1348">
        <v>1.2</v>
      </c>
      <c r="J1348" t="s">
        <v>152</v>
      </c>
      <c r="K1348">
        <v>1.3</v>
      </c>
      <c r="L1348" t="s">
        <v>152</v>
      </c>
      <c r="M1348" s="70">
        <v>0.31160879629629629</v>
      </c>
      <c r="N1348">
        <v>2.4</v>
      </c>
      <c r="O1348" t="s">
        <v>152</v>
      </c>
      <c r="P1348" s="70">
        <v>0.30835648148148148</v>
      </c>
      <c r="Q1348">
        <v>0.3</v>
      </c>
      <c r="R1348" t="s">
        <v>147</v>
      </c>
      <c r="S1348">
        <v>0.5</v>
      </c>
      <c r="T1348">
        <v>87.7</v>
      </c>
      <c r="U1348">
        <v>57</v>
      </c>
      <c r="V1348">
        <v>22583</v>
      </c>
      <c r="W1348">
        <v>38</v>
      </c>
      <c r="X1348">
        <v>0.498</v>
      </c>
      <c r="Y1348">
        <v>17.96</v>
      </c>
      <c r="Z1348" s="11">
        <f t="shared" si="3468"/>
        <v>5.4</v>
      </c>
      <c r="AA1348" s="11">
        <f t="shared" si="3469"/>
        <v>0</v>
      </c>
      <c r="AB1348" s="53">
        <f t="shared" si="3470"/>
        <v>0.19212284638923507</v>
      </c>
      <c r="AC1348" s="61" t="s">
        <v>204</v>
      </c>
    </row>
    <row r="1349" spans="1:46">
      <c r="A1349" s="11">
        <v>1349</v>
      </c>
      <c r="B1349" s="69">
        <v>44602</v>
      </c>
      <c r="C1349" s="70">
        <v>0.31944444444444448</v>
      </c>
      <c r="D1349">
        <v>4.7</v>
      </c>
      <c r="E1349">
        <v>12.8</v>
      </c>
      <c r="F1349">
        <v>0</v>
      </c>
      <c r="G1349">
        <v>5</v>
      </c>
      <c r="H1349">
        <v>1.6E-2</v>
      </c>
      <c r="I1349">
        <v>0.9</v>
      </c>
      <c r="J1349" t="s">
        <v>148</v>
      </c>
      <c r="K1349">
        <v>1.2</v>
      </c>
      <c r="L1349" t="s">
        <v>152</v>
      </c>
      <c r="M1349" s="70">
        <v>0.31251157407407409</v>
      </c>
      <c r="N1349">
        <v>2</v>
      </c>
      <c r="O1349" t="s">
        <v>152</v>
      </c>
      <c r="P1349" s="70">
        <v>0.31703703703703706</v>
      </c>
      <c r="Q1349">
        <v>0.9</v>
      </c>
      <c r="R1349" t="s">
        <v>147</v>
      </c>
      <c r="S1349">
        <v>0.4</v>
      </c>
      <c r="T1349">
        <v>88.1</v>
      </c>
      <c r="U1349">
        <v>73</v>
      </c>
      <c r="V1349">
        <v>38662</v>
      </c>
      <c r="W1349">
        <v>64</v>
      </c>
      <c r="X1349">
        <v>0.498</v>
      </c>
      <c r="Y1349">
        <v>17.97</v>
      </c>
      <c r="Z1349" s="11">
        <f t="shared" si="3468"/>
        <v>9.6000000000000014</v>
      </c>
      <c r="AA1349" s="11">
        <f t="shared" si="3469"/>
        <v>0</v>
      </c>
      <c r="AB1349" s="53">
        <f t="shared" si="3470"/>
        <v>0.19212284638923507</v>
      </c>
      <c r="AC1349" s="61" t="s">
        <v>204</v>
      </c>
    </row>
    <row r="1350" spans="1:46">
      <c r="A1350" s="11">
        <v>1350</v>
      </c>
      <c r="B1350" s="69">
        <v>44602</v>
      </c>
      <c r="C1350" s="70">
        <v>0.3263888888888889</v>
      </c>
      <c r="D1350">
        <v>4.8</v>
      </c>
      <c r="E1350">
        <v>12.9</v>
      </c>
      <c r="F1350">
        <v>0</v>
      </c>
      <c r="G1350">
        <v>5.2</v>
      </c>
      <c r="H1350">
        <v>0.02</v>
      </c>
      <c r="I1350">
        <v>0.7</v>
      </c>
      <c r="J1350" t="s">
        <v>147</v>
      </c>
      <c r="K1350">
        <v>1</v>
      </c>
      <c r="L1350" t="s">
        <v>148</v>
      </c>
      <c r="M1350" s="70">
        <v>0.31994212962962965</v>
      </c>
      <c r="N1350">
        <v>1.8</v>
      </c>
      <c r="O1350" t="s">
        <v>147</v>
      </c>
      <c r="P1350" s="70">
        <v>0.32196759259259261</v>
      </c>
      <c r="Q1350">
        <v>0</v>
      </c>
      <c r="R1350" t="s">
        <v>149</v>
      </c>
      <c r="S1350">
        <v>0.4</v>
      </c>
      <c r="T1350">
        <v>88.2</v>
      </c>
      <c r="U1350">
        <v>88</v>
      </c>
      <c r="V1350">
        <v>49079</v>
      </c>
      <c r="W1350">
        <v>82</v>
      </c>
      <c r="X1350">
        <v>0.498</v>
      </c>
      <c r="Y1350">
        <v>17.97</v>
      </c>
      <c r="Z1350" s="11">
        <f t="shared" si="3468"/>
        <v>12</v>
      </c>
      <c r="AA1350" s="11">
        <f t="shared" si="3469"/>
        <v>0</v>
      </c>
      <c r="AB1350" s="53">
        <f t="shared" si="3470"/>
        <v>0.19212284638923507</v>
      </c>
      <c r="AC1350" s="61" t="s">
        <v>204</v>
      </c>
    </row>
    <row r="1351" spans="1:46">
      <c r="A1351" s="11">
        <v>1351</v>
      </c>
      <c r="B1351" s="69">
        <v>44602</v>
      </c>
      <c r="C1351" s="70">
        <v>0.33333333333333331</v>
      </c>
      <c r="D1351">
        <v>4.9000000000000004</v>
      </c>
      <c r="E1351">
        <v>13</v>
      </c>
      <c r="F1351">
        <v>0</v>
      </c>
      <c r="G1351">
        <v>5.4</v>
      </c>
      <c r="H1351">
        <v>2.5000000000000001E-2</v>
      </c>
      <c r="I1351">
        <v>0.5</v>
      </c>
      <c r="J1351" t="s">
        <v>148</v>
      </c>
      <c r="K1351">
        <v>0.7</v>
      </c>
      <c r="L1351" t="s">
        <v>147</v>
      </c>
      <c r="M1351" s="70">
        <v>0.32640046296296293</v>
      </c>
      <c r="N1351">
        <v>1.1000000000000001</v>
      </c>
      <c r="O1351" t="s">
        <v>152</v>
      </c>
      <c r="P1351" s="70">
        <v>0.33240740740740743</v>
      </c>
      <c r="Q1351">
        <v>0.2</v>
      </c>
      <c r="R1351" t="s">
        <v>148</v>
      </c>
      <c r="S1351">
        <v>0.2</v>
      </c>
      <c r="T1351">
        <v>87.7</v>
      </c>
      <c r="U1351">
        <v>108</v>
      </c>
      <c r="V1351">
        <v>61167</v>
      </c>
      <c r="W1351">
        <v>102</v>
      </c>
      <c r="X1351">
        <v>0.498</v>
      </c>
      <c r="Y1351">
        <v>17.97</v>
      </c>
      <c r="Z1351" s="11">
        <f t="shared" si="3468"/>
        <v>15.000000000000004</v>
      </c>
      <c r="AA1351" s="11">
        <f t="shared" si="3469"/>
        <v>0</v>
      </c>
      <c r="AB1351" s="53">
        <f t="shared" si="3470"/>
        <v>0.19212284638923507</v>
      </c>
      <c r="AC1351" s="61" t="s">
        <v>204</v>
      </c>
      <c r="AE1351" s="11">
        <f t="shared" ref="AE1351" si="3631">SUM(F1351:F1356)</f>
        <v>0</v>
      </c>
      <c r="AF1351" s="11">
        <f t="shared" ref="AF1351" si="3632">AVERAGE(AB1351:AB1356)</f>
        <v>0.19220252966288501</v>
      </c>
      <c r="AG1351" s="11">
        <f t="shared" ref="AG1351" si="3633">AVERAGE(G1351:G1356)</f>
        <v>6.0166666666666666</v>
      </c>
      <c r="AH1351" s="11" t="e">
        <f t="shared" ref="AH1351" si="3634">AVERAGE(AC1351:AC1356)</f>
        <v>#DIV/0!</v>
      </c>
      <c r="AI1351" s="11">
        <f t="shared" ref="AI1351" si="3635">AVERAGE(T1351:T1356)</f>
        <v>85.933333333333337</v>
      </c>
      <c r="AJ1351" s="11">
        <f t="shared" ref="AJ1351" si="3636">SUMIF(H1351:H1356,"&gt;0",H1351:H1356)</f>
        <v>0.28600000000000003</v>
      </c>
      <c r="AK1351" s="17">
        <f t="shared" ref="AK1351" si="3637">SUM(AA1351:AA1356)/60</f>
        <v>0</v>
      </c>
      <c r="AL1351" s="17">
        <f t="shared" ref="AL1351" si="3638">SUM(V1351:V1356)</f>
        <v>676663</v>
      </c>
      <c r="AM1351" s="17">
        <f t="shared" ref="AM1351" si="3639">AVERAGE(W1351:W1356)</f>
        <v>188</v>
      </c>
      <c r="AN1351" s="11">
        <f t="shared" ref="AN1351" si="3640">AVERAGE(I1351:I1356)</f>
        <v>0.79999999999999993</v>
      </c>
      <c r="AO1351" s="11">
        <f t="shared" ref="AO1351" si="3641">MAX(K1351:K1356)</f>
        <v>1.1000000000000001</v>
      </c>
      <c r="AP1351" s="13" t="str">
        <f t="shared" ref="AP1351" ca="1" si="3642">INDIRECT(ADDRESS(MATCH(AO1351,K1351:K1356,0)+A1351-1,12))</f>
        <v>ENE</v>
      </c>
      <c r="AQ1351" s="13">
        <f t="shared" ref="AQ1351" ca="1" si="3643">INDIRECT(ADDRESS(MATCH(AO1351,K1351:K1356,0)+A1351-1,13))</f>
        <v>0.34695601851851854</v>
      </c>
      <c r="AR1351" s="11">
        <f t="shared" ref="AR1351" si="3644">MAX(N1351:N1356)</f>
        <v>2.4</v>
      </c>
      <c r="AS1351" s="13" t="str">
        <f t="shared" ref="AS1351" ca="1" si="3645">INDIRECT(ADDRESS(MATCH(AR1351,N1351:N1356,0)+A1351-1,15))</f>
        <v>NE</v>
      </c>
      <c r="AT1351" s="13">
        <f t="shared" ref="AT1351" ca="1" si="3646">INDIRECT(ADDRESS(MATCH(AR1351,N1351:N1356,0)+A1351-1,16))</f>
        <v>0.34318287037037037</v>
      </c>
    </row>
    <row r="1352" spans="1:46">
      <c r="A1352" s="11">
        <v>1352</v>
      </c>
      <c r="B1352" s="69">
        <v>44602</v>
      </c>
      <c r="C1352" s="70">
        <v>0.34027777777777773</v>
      </c>
      <c r="D1352">
        <v>5</v>
      </c>
      <c r="E1352">
        <v>13.2</v>
      </c>
      <c r="F1352">
        <v>0</v>
      </c>
      <c r="G1352">
        <v>5.6</v>
      </c>
      <c r="H1352">
        <v>3.6999999999999998E-2</v>
      </c>
      <c r="I1352">
        <v>0.7</v>
      </c>
      <c r="J1352" t="s">
        <v>148</v>
      </c>
      <c r="K1352">
        <v>0.7</v>
      </c>
      <c r="L1352" t="s">
        <v>148</v>
      </c>
      <c r="M1352" s="70">
        <v>0.34027777777777773</v>
      </c>
      <c r="N1352">
        <v>2.1</v>
      </c>
      <c r="O1352" t="s">
        <v>152</v>
      </c>
      <c r="P1352" s="70">
        <v>0.34005787037037033</v>
      </c>
      <c r="Q1352">
        <v>1.1000000000000001</v>
      </c>
      <c r="R1352" t="s">
        <v>148</v>
      </c>
      <c r="S1352">
        <v>0.4</v>
      </c>
      <c r="T1352">
        <v>87.6</v>
      </c>
      <c r="U1352">
        <v>163</v>
      </c>
      <c r="V1352">
        <v>87907</v>
      </c>
      <c r="W1352">
        <v>147</v>
      </c>
      <c r="X1352">
        <v>0.498</v>
      </c>
      <c r="Y1352">
        <v>17.98</v>
      </c>
      <c r="Z1352" s="11">
        <f t="shared" ref="Z1352:Z1415" si="3647">H1352*3.6/(60)*10*10^3</f>
        <v>22.199999999999996</v>
      </c>
      <c r="AA1352" s="11">
        <f t="shared" ref="AA1352:AA1415" si="3648">IF(Z1352&gt;120,10,0)</f>
        <v>0</v>
      </c>
      <c r="AB1352" s="53">
        <f t="shared" ref="AB1352:AB1415" si="3649">-0.071+0.735*X1352+0.75*X1352^2-8.759*X1352^3+21.838*X1352^4-21.998*X1352^5+8.097*X1352^6</f>
        <v>0.19212284638923507</v>
      </c>
      <c r="AC1352" s="61" t="s">
        <v>204</v>
      </c>
    </row>
    <row r="1353" spans="1:46">
      <c r="A1353" s="11">
        <v>1353</v>
      </c>
      <c r="B1353" s="69">
        <v>44602</v>
      </c>
      <c r="C1353" s="70">
        <v>0.34722222222222227</v>
      </c>
      <c r="D1353">
        <v>5.2</v>
      </c>
      <c r="E1353">
        <v>13.3</v>
      </c>
      <c r="F1353">
        <v>0</v>
      </c>
      <c r="G1353">
        <v>5.8</v>
      </c>
      <c r="H1353">
        <v>4.1000000000000002E-2</v>
      </c>
      <c r="I1353">
        <v>1.1000000000000001</v>
      </c>
      <c r="J1353" t="s">
        <v>148</v>
      </c>
      <c r="K1353">
        <v>1.1000000000000001</v>
      </c>
      <c r="L1353" t="s">
        <v>148</v>
      </c>
      <c r="M1353" s="70">
        <v>0.34695601851851854</v>
      </c>
      <c r="N1353">
        <v>2.4</v>
      </c>
      <c r="O1353" t="s">
        <v>147</v>
      </c>
      <c r="P1353" s="70">
        <v>0.34318287037037037</v>
      </c>
      <c r="Q1353">
        <v>0.6</v>
      </c>
      <c r="R1353" t="s">
        <v>150</v>
      </c>
      <c r="S1353">
        <v>0.4</v>
      </c>
      <c r="T1353">
        <v>86.4</v>
      </c>
      <c r="U1353">
        <v>170</v>
      </c>
      <c r="V1353">
        <v>97779</v>
      </c>
      <c r="W1353">
        <v>163</v>
      </c>
      <c r="X1353">
        <v>0.498</v>
      </c>
      <c r="Y1353">
        <v>18</v>
      </c>
      <c r="Z1353" s="11">
        <f t="shared" si="3647"/>
        <v>24.6</v>
      </c>
      <c r="AA1353" s="11">
        <f t="shared" si="3648"/>
        <v>0</v>
      </c>
      <c r="AB1353" s="53">
        <f t="shared" si="3649"/>
        <v>0.19212284638923507</v>
      </c>
      <c r="AC1353" s="61" t="s">
        <v>204</v>
      </c>
    </row>
    <row r="1354" spans="1:46">
      <c r="A1354" s="11">
        <v>1354</v>
      </c>
      <c r="B1354" s="69">
        <v>44602</v>
      </c>
      <c r="C1354" s="70">
        <v>0.35416666666666669</v>
      </c>
      <c r="D1354">
        <v>5.4</v>
      </c>
      <c r="E1354">
        <v>13.4</v>
      </c>
      <c r="F1354">
        <v>0</v>
      </c>
      <c r="G1354">
        <v>6.1</v>
      </c>
      <c r="H1354">
        <v>4.3999999999999997E-2</v>
      </c>
      <c r="I1354">
        <v>1</v>
      </c>
      <c r="J1354" t="s">
        <v>152</v>
      </c>
      <c r="K1354">
        <v>1.1000000000000001</v>
      </c>
      <c r="L1354" t="s">
        <v>148</v>
      </c>
      <c r="M1354" s="70">
        <v>0.34798611111111111</v>
      </c>
      <c r="N1354">
        <v>1.8</v>
      </c>
      <c r="O1354" t="s">
        <v>152</v>
      </c>
      <c r="P1354" s="70">
        <v>0.35142361111111109</v>
      </c>
      <c r="Q1354">
        <v>0.6</v>
      </c>
      <c r="R1354" t="s">
        <v>148</v>
      </c>
      <c r="S1354">
        <v>0.4</v>
      </c>
      <c r="T1354">
        <v>85.4</v>
      </c>
      <c r="U1354">
        <v>178</v>
      </c>
      <c r="V1354">
        <v>104756</v>
      </c>
      <c r="W1354">
        <v>175</v>
      </c>
      <c r="X1354">
        <v>0.497</v>
      </c>
      <c r="Y1354">
        <v>17.98</v>
      </c>
      <c r="Z1354" s="11">
        <f t="shared" si="3647"/>
        <v>26.399999999999995</v>
      </c>
      <c r="AA1354" s="11">
        <f t="shared" si="3648"/>
        <v>0</v>
      </c>
      <c r="AB1354" s="53">
        <f t="shared" si="3649"/>
        <v>0.19164659026919556</v>
      </c>
      <c r="AC1354" s="61" t="s">
        <v>204</v>
      </c>
    </row>
    <row r="1355" spans="1:46">
      <c r="A1355" s="11">
        <v>1355</v>
      </c>
      <c r="B1355" s="69">
        <v>44602</v>
      </c>
      <c r="C1355" s="70">
        <v>0.3611111111111111</v>
      </c>
      <c r="D1355">
        <v>5.6</v>
      </c>
      <c r="E1355">
        <v>13.6</v>
      </c>
      <c r="F1355">
        <v>0</v>
      </c>
      <c r="G1355">
        <v>6.3</v>
      </c>
      <c r="H1355">
        <v>5.3999999999999999E-2</v>
      </c>
      <c r="I1355">
        <v>0.6</v>
      </c>
      <c r="J1355" t="s">
        <v>147</v>
      </c>
      <c r="K1355">
        <v>1</v>
      </c>
      <c r="L1355" t="s">
        <v>152</v>
      </c>
      <c r="M1355" s="70">
        <v>0.35435185185185186</v>
      </c>
      <c r="N1355">
        <v>1.7</v>
      </c>
      <c r="O1355" t="s">
        <v>152</v>
      </c>
      <c r="P1355" s="70">
        <v>0.35428240740740741</v>
      </c>
      <c r="Q1355">
        <v>0.8</v>
      </c>
      <c r="R1355" t="s">
        <v>149</v>
      </c>
      <c r="S1355">
        <v>0.3</v>
      </c>
      <c r="T1355">
        <v>84.9</v>
      </c>
      <c r="U1355">
        <v>248</v>
      </c>
      <c r="V1355">
        <v>127397</v>
      </c>
      <c r="W1355">
        <v>212</v>
      </c>
      <c r="X1355">
        <v>0.499</v>
      </c>
      <c r="Y1355">
        <v>17.97</v>
      </c>
      <c r="Z1355" s="11">
        <f t="shared" si="3647"/>
        <v>32.4</v>
      </c>
      <c r="AA1355" s="11">
        <f t="shared" si="3648"/>
        <v>0</v>
      </c>
      <c r="AB1355" s="53">
        <f t="shared" si="3649"/>
        <v>0.19260002427020464</v>
      </c>
      <c r="AC1355" s="61" t="s">
        <v>204</v>
      </c>
    </row>
    <row r="1356" spans="1:46">
      <c r="A1356" s="11">
        <v>1356</v>
      </c>
      <c r="B1356" s="69">
        <v>44602</v>
      </c>
      <c r="C1356" s="70">
        <v>0.36805555555555558</v>
      </c>
      <c r="D1356">
        <v>5.8</v>
      </c>
      <c r="E1356">
        <v>13.8</v>
      </c>
      <c r="F1356">
        <v>0</v>
      </c>
      <c r="G1356">
        <v>6.9</v>
      </c>
      <c r="H1356">
        <v>8.5000000000000006E-2</v>
      </c>
      <c r="I1356">
        <v>0.9</v>
      </c>
      <c r="J1356" t="s">
        <v>149</v>
      </c>
      <c r="K1356">
        <v>0.9</v>
      </c>
      <c r="L1356" t="s">
        <v>149</v>
      </c>
      <c r="M1356" s="70">
        <v>0.36805555555555558</v>
      </c>
      <c r="N1356">
        <v>1.9</v>
      </c>
      <c r="O1356" t="s">
        <v>149</v>
      </c>
      <c r="P1356" s="70">
        <v>0.36508101851851849</v>
      </c>
      <c r="Q1356">
        <v>1.2</v>
      </c>
      <c r="R1356" t="s">
        <v>162</v>
      </c>
      <c r="S1356">
        <v>0.3</v>
      </c>
      <c r="T1356">
        <v>83.6</v>
      </c>
      <c r="U1356">
        <v>298</v>
      </c>
      <c r="V1356">
        <v>197657</v>
      </c>
      <c r="W1356">
        <v>329</v>
      </c>
      <c r="X1356">
        <v>0.499</v>
      </c>
      <c r="Y1356">
        <v>17.940000000000001</v>
      </c>
      <c r="Z1356" s="11">
        <f t="shared" si="3647"/>
        <v>51.000000000000007</v>
      </c>
      <c r="AA1356" s="11">
        <f t="shared" si="3648"/>
        <v>0</v>
      </c>
      <c r="AB1356" s="53">
        <f t="shared" si="3649"/>
        <v>0.19260002427020464</v>
      </c>
      <c r="AC1356" s="61" t="s">
        <v>204</v>
      </c>
    </row>
    <row r="1357" spans="1:46">
      <c r="A1357" s="11">
        <v>1357</v>
      </c>
      <c r="B1357" s="69">
        <v>44602</v>
      </c>
      <c r="C1357" s="70">
        <v>0.375</v>
      </c>
      <c r="D1357">
        <v>6.2</v>
      </c>
      <c r="E1357">
        <v>13.7</v>
      </c>
      <c r="F1357">
        <v>0</v>
      </c>
      <c r="G1357">
        <v>7.1</v>
      </c>
      <c r="H1357">
        <v>6.9000000000000006E-2</v>
      </c>
      <c r="I1357">
        <v>1.2</v>
      </c>
      <c r="J1357" t="s">
        <v>149</v>
      </c>
      <c r="K1357">
        <v>1.2</v>
      </c>
      <c r="L1357" t="s">
        <v>149</v>
      </c>
      <c r="M1357" s="70">
        <v>0.375</v>
      </c>
      <c r="N1357">
        <v>2.6</v>
      </c>
      <c r="O1357" t="s">
        <v>162</v>
      </c>
      <c r="P1357" s="70">
        <v>0.36912037037037032</v>
      </c>
      <c r="Q1357">
        <v>1.6</v>
      </c>
      <c r="R1357" t="s">
        <v>162</v>
      </c>
      <c r="S1357">
        <v>0.4</v>
      </c>
      <c r="T1357">
        <v>80.400000000000006</v>
      </c>
      <c r="U1357">
        <v>282</v>
      </c>
      <c r="V1357">
        <v>166541</v>
      </c>
      <c r="W1357">
        <v>278</v>
      </c>
      <c r="X1357">
        <v>0.499</v>
      </c>
      <c r="Y1357">
        <v>17.96</v>
      </c>
      <c r="Z1357" s="11">
        <f t="shared" si="3647"/>
        <v>41.400000000000006</v>
      </c>
      <c r="AA1357" s="11">
        <f t="shared" si="3648"/>
        <v>0</v>
      </c>
      <c r="AB1357" s="53">
        <f t="shared" si="3649"/>
        <v>0.19260002427020464</v>
      </c>
      <c r="AC1357" s="61" t="s">
        <v>204</v>
      </c>
      <c r="AE1357" s="11">
        <f t="shared" ref="AE1357" si="3650">SUM(F1357:F1362)</f>
        <v>0</v>
      </c>
      <c r="AF1357" s="11">
        <f t="shared" ref="AF1357" si="3651">AVERAGE(AB1357:AB1362)</f>
        <v>0.19260002427020464</v>
      </c>
      <c r="AG1357" s="11">
        <f t="shared" ref="AG1357" si="3652">AVERAGE(G1357:G1362)</f>
        <v>7.1000000000000005</v>
      </c>
      <c r="AH1357" s="11" t="e">
        <f t="shared" ref="AH1357" si="3653">AVERAGE(AC1357:AC1362)</f>
        <v>#DIV/0!</v>
      </c>
      <c r="AI1357" s="11">
        <f t="shared" ref="AI1357" si="3654">AVERAGE(T1357:T1362)</f>
        <v>80.36666666666666</v>
      </c>
      <c r="AJ1357" s="11">
        <f t="shared" ref="AJ1357" si="3655">SUMIF(H1357:H1362,"&gt;0",H1357:H1362)</f>
        <v>0.48199999999999998</v>
      </c>
      <c r="AK1357" s="17">
        <f t="shared" ref="AK1357" si="3656">SUM(AA1357:AA1362)/60</f>
        <v>0</v>
      </c>
      <c r="AL1357" s="17">
        <f t="shared" ref="AL1357" si="3657">SUM(V1357:V1362)</f>
        <v>1164608</v>
      </c>
      <c r="AM1357" s="17">
        <f t="shared" ref="AM1357" si="3658">AVERAGE(W1357:W1362)</f>
        <v>323.5</v>
      </c>
      <c r="AN1357" s="11">
        <f t="shared" ref="AN1357" si="3659">AVERAGE(I1357:I1362)</f>
        <v>2.9666666666666663</v>
      </c>
      <c r="AO1357" s="11">
        <f t="shared" ref="AO1357" si="3660">MAX(K1357:K1362)</f>
        <v>4.3</v>
      </c>
      <c r="AP1357" s="13" t="str">
        <f t="shared" ref="AP1357" ca="1" si="3661">INDIRECT(ADDRESS(MATCH(AO1357,K1357:K1362,0)+A1357-1,12))</f>
        <v>N</v>
      </c>
      <c r="AQ1357" s="13">
        <f t="shared" ref="AQ1357" ca="1" si="3662">INDIRECT(ADDRESS(MATCH(AO1357,K1357:K1362,0)+A1357-1,13))</f>
        <v>0.40912037037037036</v>
      </c>
      <c r="AR1357" s="11">
        <f t="shared" ref="AR1357" si="3663">MAX(N1357:N1362)</f>
        <v>7</v>
      </c>
      <c r="AS1357" s="13" t="str">
        <f t="shared" ref="AS1357" ca="1" si="3664">INDIRECT(ADDRESS(MATCH(AR1357,N1357:N1362,0)+A1357-1,15))</f>
        <v>N</v>
      </c>
      <c r="AT1357" s="13">
        <f t="shared" ref="AT1357" ca="1" si="3665">INDIRECT(ADDRESS(MATCH(AR1357,N1357:N1362,0)+A1357-1,16))</f>
        <v>0.40230324074074075</v>
      </c>
    </row>
    <row r="1358" spans="1:46">
      <c r="A1358" s="11">
        <v>1358</v>
      </c>
      <c r="B1358" s="69">
        <v>44602</v>
      </c>
      <c r="C1358" s="70">
        <v>0.38194444444444442</v>
      </c>
      <c r="D1358">
        <v>6.5</v>
      </c>
      <c r="E1358">
        <v>13.8</v>
      </c>
      <c r="F1358">
        <v>0</v>
      </c>
      <c r="G1358">
        <v>7.3</v>
      </c>
      <c r="H1358">
        <v>7.2999999999999995E-2</v>
      </c>
      <c r="I1358">
        <v>2.2999999999999998</v>
      </c>
      <c r="J1358" t="s">
        <v>149</v>
      </c>
      <c r="K1358">
        <v>2.2999999999999998</v>
      </c>
      <c r="L1358" t="s">
        <v>149</v>
      </c>
      <c r="M1358" s="70">
        <v>0.3818981481481481</v>
      </c>
      <c r="N1358">
        <v>3.6</v>
      </c>
      <c r="O1358" t="s">
        <v>162</v>
      </c>
      <c r="P1358" s="70">
        <v>0.37827546296296299</v>
      </c>
      <c r="Q1358">
        <v>1.7</v>
      </c>
      <c r="R1358" t="s">
        <v>149</v>
      </c>
      <c r="S1358">
        <v>0.6</v>
      </c>
      <c r="T1358">
        <v>80</v>
      </c>
      <c r="U1358">
        <v>292</v>
      </c>
      <c r="V1358">
        <v>175675</v>
      </c>
      <c r="W1358">
        <v>293</v>
      </c>
      <c r="X1358">
        <v>0.499</v>
      </c>
      <c r="Y1358">
        <v>17.96</v>
      </c>
      <c r="Z1358" s="11">
        <f t="shared" si="3647"/>
        <v>43.79999999999999</v>
      </c>
      <c r="AA1358" s="11">
        <f t="shared" si="3648"/>
        <v>0</v>
      </c>
      <c r="AB1358" s="53">
        <f t="shared" si="3649"/>
        <v>0.19260002427020464</v>
      </c>
      <c r="AC1358" s="61" t="s">
        <v>204</v>
      </c>
    </row>
    <row r="1359" spans="1:46">
      <c r="A1359" s="11">
        <v>1359</v>
      </c>
      <c r="B1359" s="69">
        <v>44602</v>
      </c>
      <c r="C1359" s="70">
        <v>0.3888888888888889</v>
      </c>
      <c r="D1359">
        <v>6.8</v>
      </c>
      <c r="E1359">
        <v>13.9</v>
      </c>
      <c r="F1359">
        <v>0</v>
      </c>
      <c r="G1359">
        <v>7</v>
      </c>
      <c r="H1359">
        <v>7.5999999999999998E-2</v>
      </c>
      <c r="I1359">
        <v>2.9</v>
      </c>
      <c r="J1359" t="s">
        <v>162</v>
      </c>
      <c r="K1359">
        <v>2.9</v>
      </c>
      <c r="L1359" t="s">
        <v>162</v>
      </c>
      <c r="M1359" s="70">
        <v>0.3888888888888889</v>
      </c>
      <c r="N1359">
        <v>5.3</v>
      </c>
      <c r="O1359" t="s">
        <v>162</v>
      </c>
      <c r="P1359" s="70">
        <v>0.38440972222222225</v>
      </c>
      <c r="Q1359">
        <v>2</v>
      </c>
      <c r="R1359" t="s">
        <v>162</v>
      </c>
      <c r="S1359">
        <v>0.7</v>
      </c>
      <c r="T1359">
        <v>80</v>
      </c>
      <c r="U1359">
        <v>310</v>
      </c>
      <c r="V1359">
        <v>182312</v>
      </c>
      <c r="W1359">
        <v>304</v>
      </c>
      <c r="X1359">
        <v>0.499</v>
      </c>
      <c r="Y1359">
        <v>17.98</v>
      </c>
      <c r="Z1359" s="11">
        <f t="shared" si="3647"/>
        <v>45.6</v>
      </c>
      <c r="AA1359" s="11">
        <f t="shared" si="3648"/>
        <v>0</v>
      </c>
      <c r="AB1359" s="53">
        <f t="shared" si="3649"/>
        <v>0.19260002427020464</v>
      </c>
      <c r="AC1359" s="61" t="s">
        <v>204</v>
      </c>
    </row>
    <row r="1360" spans="1:46">
      <c r="A1360" s="11">
        <v>1360</v>
      </c>
      <c r="B1360" s="69">
        <v>44602</v>
      </c>
      <c r="C1360" s="70">
        <v>0.39583333333333331</v>
      </c>
      <c r="D1360">
        <v>7.1</v>
      </c>
      <c r="E1360">
        <v>14.2</v>
      </c>
      <c r="F1360">
        <v>0</v>
      </c>
      <c r="G1360">
        <v>6.9</v>
      </c>
      <c r="H1360">
        <v>0.08</v>
      </c>
      <c r="I1360">
        <v>3.6</v>
      </c>
      <c r="J1360" t="s">
        <v>162</v>
      </c>
      <c r="K1360">
        <v>3.6</v>
      </c>
      <c r="L1360" t="s">
        <v>162</v>
      </c>
      <c r="M1360" s="70">
        <v>0.39469907407407406</v>
      </c>
      <c r="N1360">
        <v>6.3</v>
      </c>
      <c r="O1360" t="s">
        <v>157</v>
      </c>
      <c r="P1360" s="70">
        <v>0.39399305555555553</v>
      </c>
      <c r="Q1360">
        <v>3.4</v>
      </c>
      <c r="R1360" t="s">
        <v>149</v>
      </c>
      <c r="S1360">
        <v>0.9</v>
      </c>
      <c r="T1360">
        <v>80.8</v>
      </c>
      <c r="U1360">
        <v>331</v>
      </c>
      <c r="V1360">
        <v>193834</v>
      </c>
      <c r="W1360">
        <v>323</v>
      </c>
      <c r="X1360">
        <v>0.499</v>
      </c>
      <c r="Y1360">
        <v>18.03</v>
      </c>
      <c r="Z1360" s="11">
        <f t="shared" si="3647"/>
        <v>48</v>
      </c>
      <c r="AA1360" s="11">
        <f t="shared" si="3648"/>
        <v>0</v>
      </c>
      <c r="AB1360" s="53">
        <f t="shared" si="3649"/>
        <v>0.19260002427020464</v>
      </c>
      <c r="AC1360" s="61" t="s">
        <v>204</v>
      </c>
    </row>
    <row r="1361" spans="1:46">
      <c r="A1361" s="11">
        <v>1361</v>
      </c>
      <c r="B1361" s="69">
        <v>44602</v>
      </c>
      <c r="C1361" s="70">
        <v>0.40277777777777773</v>
      </c>
      <c r="D1361">
        <v>7.3</v>
      </c>
      <c r="E1361">
        <v>14.7</v>
      </c>
      <c r="F1361">
        <v>0</v>
      </c>
      <c r="G1361">
        <v>7.1</v>
      </c>
      <c r="H1361">
        <v>8.5999999999999993E-2</v>
      </c>
      <c r="I1361">
        <v>3.7</v>
      </c>
      <c r="J1361" t="s">
        <v>162</v>
      </c>
      <c r="K1361">
        <v>3.7</v>
      </c>
      <c r="L1361" t="s">
        <v>162</v>
      </c>
      <c r="M1361" s="70">
        <v>0.40277777777777773</v>
      </c>
      <c r="N1361">
        <v>7</v>
      </c>
      <c r="O1361" t="s">
        <v>162</v>
      </c>
      <c r="P1361" s="70">
        <v>0.40230324074074075</v>
      </c>
      <c r="Q1361">
        <v>5.5</v>
      </c>
      <c r="R1361" t="s">
        <v>162</v>
      </c>
      <c r="S1361">
        <v>0.9</v>
      </c>
      <c r="T1361">
        <v>80.599999999999994</v>
      </c>
      <c r="U1361">
        <v>370</v>
      </c>
      <c r="V1361">
        <v>208426</v>
      </c>
      <c r="W1361">
        <v>347</v>
      </c>
      <c r="X1361">
        <v>0.499</v>
      </c>
      <c r="Y1361">
        <v>17.97</v>
      </c>
      <c r="Z1361" s="11">
        <f t="shared" si="3647"/>
        <v>51.599999999999994</v>
      </c>
      <c r="AA1361" s="11">
        <f t="shared" si="3648"/>
        <v>0</v>
      </c>
      <c r="AB1361" s="53">
        <f t="shared" si="3649"/>
        <v>0.19260002427020464</v>
      </c>
      <c r="AC1361" s="61" t="s">
        <v>204</v>
      </c>
    </row>
    <row r="1362" spans="1:46">
      <c r="A1362" s="11">
        <v>1362</v>
      </c>
      <c r="B1362" s="69">
        <v>44602</v>
      </c>
      <c r="C1362" s="70">
        <v>0.40972222222222227</v>
      </c>
      <c r="D1362">
        <v>7.5</v>
      </c>
      <c r="E1362">
        <v>14.7</v>
      </c>
      <c r="F1362">
        <v>0</v>
      </c>
      <c r="G1362">
        <v>7.2</v>
      </c>
      <c r="H1362">
        <v>9.8000000000000004E-2</v>
      </c>
      <c r="I1362">
        <v>4.0999999999999996</v>
      </c>
      <c r="J1362" t="s">
        <v>162</v>
      </c>
      <c r="K1362">
        <v>4.3</v>
      </c>
      <c r="L1362" t="s">
        <v>162</v>
      </c>
      <c r="M1362" s="70">
        <v>0.40912037037037036</v>
      </c>
      <c r="N1362">
        <v>6.9</v>
      </c>
      <c r="O1362" t="s">
        <v>162</v>
      </c>
      <c r="P1362" s="70">
        <v>0.4075462962962963</v>
      </c>
      <c r="Q1362">
        <v>3.5</v>
      </c>
      <c r="R1362" t="s">
        <v>162</v>
      </c>
      <c r="S1362">
        <v>1</v>
      </c>
      <c r="T1362">
        <v>80.400000000000006</v>
      </c>
      <c r="U1362">
        <v>422</v>
      </c>
      <c r="V1362">
        <v>237820</v>
      </c>
      <c r="W1362">
        <v>396</v>
      </c>
      <c r="X1362">
        <v>0.499</v>
      </c>
      <c r="Y1362">
        <v>17.98</v>
      </c>
      <c r="Z1362" s="11">
        <f t="shared" si="3647"/>
        <v>58.8</v>
      </c>
      <c r="AA1362" s="11">
        <f t="shared" si="3648"/>
        <v>0</v>
      </c>
      <c r="AB1362" s="53">
        <f t="shared" si="3649"/>
        <v>0.19260002427020464</v>
      </c>
      <c r="AC1362" s="61" t="s">
        <v>204</v>
      </c>
    </row>
    <row r="1363" spans="1:46">
      <c r="A1363" s="11">
        <v>1363</v>
      </c>
      <c r="B1363" s="69">
        <v>44602</v>
      </c>
      <c r="C1363" s="70">
        <v>0.41666666666666669</v>
      </c>
      <c r="D1363">
        <v>7.7</v>
      </c>
      <c r="E1363">
        <v>14.7</v>
      </c>
      <c r="F1363">
        <v>0</v>
      </c>
      <c r="G1363">
        <v>7.6</v>
      </c>
      <c r="H1363">
        <v>0.109</v>
      </c>
      <c r="I1363">
        <v>3.6</v>
      </c>
      <c r="J1363" t="s">
        <v>162</v>
      </c>
      <c r="K1363">
        <v>4.0999999999999996</v>
      </c>
      <c r="L1363" t="s">
        <v>162</v>
      </c>
      <c r="M1363" s="70">
        <v>0.4097337962962963</v>
      </c>
      <c r="N1363">
        <v>6.1</v>
      </c>
      <c r="O1363" t="s">
        <v>162</v>
      </c>
      <c r="P1363" s="70">
        <v>0.41140046296296301</v>
      </c>
      <c r="Q1363">
        <v>5.5</v>
      </c>
      <c r="R1363" t="s">
        <v>149</v>
      </c>
      <c r="S1363">
        <v>0.8</v>
      </c>
      <c r="T1363">
        <v>79.400000000000006</v>
      </c>
      <c r="U1363">
        <v>466</v>
      </c>
      <c r="V1363">
        <v>265717</v>
      </c>
      <c r="W1363">
        <v>443</v>
      </c>
      <c r="X1363">
        <v>0.499</v>
      </c>
      <c r="Y1363">
        <v>17.97</v>
      </c>
      <c r="Z1363" s="11">
        <f t="shared" si="3647"/>
        <v>65.40000000000002</v>
      </c>
      <c r="AA1363" s="11">
        <f t="shared" si="3648"/>
        <v>0</v>
      </c>
      <c r="AB1363" s="53">
        <f t="shared" si="3649"/>
        <v>0.19260002427020464</v>
      </c>
      <c r="AC1363" s="61" t="s">
        <v>204</v>
      </c>
      <c r="AE1363" s="11">
        <f t="shared" ref="AE1363" si="3666">SUM(F1363:F1368)</f>
        <v>0</v>
      </c>
      <c r="AF1363" s="11">
        <f t="shared" ref="AF1363" si="3667">AVERAGE(AB1363:AB1368)</f>
        <v>0.19260002427020464</v>
      </c>
      <c r="AG1363" s="11">
        <f t="shared" ref="AG1363" si="3668">AVERAGE(G1363:G1368)</f>
        <v>8.2833333333333332</v>
      </c>
      <c r="AH1363" s="11" t="e">
        <f t="shared" ref="AH1363" si="3669">AVERAGE(AC1363:AC1368)</f>
        <v>#DIV/0!</v>
      </c>
      <c r="AI1363" s="11">
        <f t="shared" ref="AI1363" si="3670">AVERAGE(T1363:T1368)</f>
        <v>75.333333333333329</v>
      </c>
      <c r="AJ1363" s="11">
        <f t="shared" ref="AJ1363" si="3671">SUMIF(H1363:H1368,"&gt;0",H1363:H1368)</f>
        <v>0.84099999999999997</v>
      </c>
      <c r="AK1363" s="17">
        <f t="shared" ref="AK1363" si="3672">SUM(AA1363:AA1368)/60</f>
        <v>0</v>
      </c>
      <c r="AL1363" s="17">
        <f t="shared" ref="AL1363" si="3673">SUM(V1363:V1368)</f>
        <v>2093026</v>
      </c>
      <c r="AM1363" s="17">
        <f t="shared" ref="AM1363" si="3674">AVERAGE(W1363:W1368)</f>
        <v>581.5</v>
      </c>
      <c r="AN1363" s="11">
        <f t="shared" ref="AN1363" si="3675">AVERAGE(I1363:I1368)</f>
        <v>3.7000000000000006</v>
      </c>
      <c r="AO1363" s="11">
        <f t="shared" ref="AO1363" si="3676">MAX(K1363:K1368)</f>
        <v>4.0999999999999996</v>
      </c>
      <c r="AP1363" s="13" t="str">
        <f t="shared" ref="AP1363" ca="1" si="3677">INDIRECT(ADDRESS(MATCH(AO1363,K1363:K1368,0)+A1363-1,12))</f>
        <v>N</v>
      </c>
      <c r="AQ1363" s="13">
        <f t="shared" ref="AQ1363" ca="1" si="3678">INDIRECT(ADDRESS(MATCH(AO1363,K1363:K1368,0)+A1363-1,13))</f>
        <v>0.4097337962962963</v>
      </c>
      <c r="AR1363" s="11">
        <f t="shared" ref="AR1363" si="3679">MAX(N1363:N1368)</f>
        <v>6.7</v>
      </c>
      <c r="AS1363" s="13" t="str">
        <f t="shared" ref="AS1363" ca="1" si="3680">INDIRECT(ADDRESS(MATCH(AR1363,N1363:N1368,0)+A1363-1,15))</f>
        <v>NNE</v>
      </c>
      <c r="AT1363" s="13">
        <f t="shared" ref="AT1363" ca="1" si="3681">INDIRECT(ADDRESS(MATCH(AR1363,N1363:N1368,0)+A1363-1,16))</f>
        <v>0.44668981481481485</v>
      </c>
    </row>
    <row r="1364" spans="1:46">
      <c r="A1364" s="11">
        <v>1364</v>
      </c>
      <c r="B1364" s="69">
        <v>44602</v>
      </c>
      <c r="C1364" s="70">
        <v>0.4236111111111111</v>
      </c>
      <c r="D1364">
        <v>7.9</v>
      </c>
      <c r="E1364">
        <v>14.7</v>
      </c>
      <c r="F1364">
        <v>0</v>
      </c>
      <c r="G1364">
        <v>7.9</v>
      </c>
      <c r="H1364">
        <v>0.122</v>
      </c>
      <c r="I1364">
        <v>3.6</v>
      </c>
      <c r="J1364" t="s">
        <v>149</v>
      </c>
      <c r="K1364">
        <v>3.7</v>
      </c>
      <c r="L1364" t="s">
        <v>162</v>
      </c>
      <c r="M1364" s="70">
        <v>0.4173263888888889</v>
      </c>
      <c r="N1364">
        <v>5.9</v>
      </c>
      <c r="O1364" t="s">
        <v>149</v>
      </c>
      <c r="P1364" s="70">
        <v>0.42093749999999996</v>
      </c>
      <c r="Q1364">
        <v>3</v>
      </c>
      <c r="R1364" t="s">
        <v>149</v>
      </c>
      <c r="S1364">
        <v>0.9</v>
      </c>
      <c r="T1364">
        <v>77.900000000000006</v>
      </c>
      <c r="U1364">
        <v>544</v>
      </c>
      <c r="V1364">
        <v>300589</v>
      </c>
      <c r="W1364">
        <v>501</v>
      </c>
      <c r="X1364">
        <v>0.499</v>
      </c>
      <c r="Y1364">
        <v>17.940000000000001</v>
      </c>
      <c r="Z1364" s="11">
        <f t="shared" si="3647"/>
        <v>73.199999999999989</v>
      </c>
      <c r="AA1364" s="11">
        <f t="shared" si="3648"/>
        <v>0</v>
      </c>
      <c r="AB1364" s="53">
        <f t="shared" si="3649"/>
        <v>0.19260002427020464</v>
      </c>
      <c r="AC1364" s="61" t="s">
        <v>204</v>
      </c>
    </row>
    <row r="1365" spans="1:46">
      <c r="A1365" s="11">
        <v>1365</v>
      </c>
      <c r="B1365" s="69">
        <v>44602</v>
      </c>
      <c r="C1365" s="70">
        <v>0.43055555555555558</v>
      </c>
      <c r="D1365">
        <v>8.1</v>
      </c>
      <c r="E1365">
        <v>14.7</v>
      </c>
      <c r="F1365">
        <v>0</v>
      </c>
      <c r="G1365">
        <v>8.1</v>
      </c>
      <c r="H1365">
        <v>0.13200000000000001</v>
      </c>
      <c r="I1365">
        <v>3.8</v>
      </c>
      <c r="J1365" t="s">
        <v>149</v>
      </c>
      <c r="K1365">
        <v>3.9</v>
      </c>
      <c r="L1365" t="s">
        <v>149</v>
      </c>
      <c r="M1365" s="70">
        <v>0.42914351851851856</v>
      </c>
      <c r="N1365">
        <v>6</v>
      </c>
      <c r="O1365" t="s">
        <v>149</v>
      </c>
      <c r="P1365" s="70">
        <v>0.4244560185185185</v>
      </c>
      <c r="Q1365">
        <v>2.4</v>
      </c>
      <c r="R1365" t="s">
        <v>149</v>
      </c>
      <c r="S1365">
        <v>0.9</v>
      </c>
      <c r="T1365">
        <v>77.599999999999994</v>
      </c>
      <c r="U1365">
        <v>537</v>
      </c>
      <c r="V1365">
        <v>328247</v>
      </c>
      <c r="W1365">
        <v>547</v>
      </c>
      <c r="X1365">
        <v>0.499</v>
      </c>
      <c r="Y1365">
        <v>17.91</v>
      </c>
      <c r="Z1365" s="11">
        <f t="shared" si="3647"/>
        <v>79.199999999999989</v>
      </c>
      <c r="AA1365" s="11">
        <f t="shared" si="3648"/>
        <v>0</v>
      </c>
      <c r="AB1365" s="53">
        <f t="shared" si="3649"/>
        <v>0.19260002427020464</v>
      </c>
      <c r="AC1365" s="61" t="s">
        <v>204</v>
      </c>
    </row>
    <row r="1366" spans="1:46">
      <c r="A1366" s="11">
        <v>1366</v>
      </c>
      <c r="B1366" s="69">
        <v>44602</v>
      </c>
      <c r="C1366" s="70">
        <v>0.4375</v>
      </c>
      <c r="D1366">
        <v>8.4</v>
      </c>
      <c r="E1366">
        <v>14.7</v>
      </c>
      <c r="F1366">
        <v>0</v>
      </c>
      <c r="G1366">
        <v>8.3000000000000007</v>
      </c>
      <c r="H1366">
        <v>0.129</v>
      </c>
      <c r="I1366">
        <v>3.6</v>
      </c>
      <c r="J1366" t="s">
        <v>149</v>
      </c>
      <c r="K1366">
        <v>3.9</v>
      </c>
      <c r="L1366" t="s">
        <v>149</v>
      </c>
      <c r="M1366" s="70">
        <v>0.43129629629629629</v>
      </c>
      <c r="N1366">
        <v>6.1</v>
      </c>
      <c r="O1366" t="s">
        <v>149</v>
      </c>
      <c r="P1366" s="70">
        <v>0.43079861111111112</v>
      </c>
      <c r="Q1366">
        <v>2.6</v>
      </c>
      <c r="R1366" t="s">
        <v>162</v>
      </c>
      <c r="S1366">
        <v>0.8</v>
      </c>
      <c r="T1366">
        <v>74.2</v>
      </c>
      <c r="U1366">
        <v>561</v>
      </c>
      <c r="V1366">
        <v>324573</v>
      </c>
      <c r="W1366">
        <v>541</v>
      </c>
      <c r="X1366">
        <v>0.499</v>
      </c>
      <c r="Y1366">
        <v>17.920000000000002</v>
      </c>
      <c r="Z1366" s="11">
        <f t="shared" si="3647"/>
        <v>77.399999999999991</v>
      </c>
      <c r="AA1366" s="11">
        <f t="shared" si="3648"/>
        <v>0</v>
      </c>
      <c r="AB1366" s="53">
        <f t="shared" si="3649"/>
        <v>0.19260002427020464</v>
      </c>
      <c r="AC1366" s="61" t="s">
        <v>204</v>
      </c>
    </row>
    <row r="1367" spans="1:46">
      <c r="A1367" s="11">
        <v>1367</v>
      </c>
      <c r="B1367" s="69">
        <v>44602</v>
      </c>
      <c r="C1367" s="70">
        <v>0.44444444444444442</v>
      </c>
      <c r="D1367">
        <v>8.6</v>
      </c>
      <c r="E1367">
        <v>14.7</v>
      </c>
      <c r="F1367">
        <v>0</v>
      </c>
      <c r="G1367">
        <v>8.5</v>
      </c>
      <c r="H1367">
        <v>0.14899999999999999</v>
      </c>
      <c r="I1367">
        <v>4</v>
      </c>
      <c r="J1367" t="s">
        <v>149</v>
      </c>
      <c r="K1367">
        <v>4</v>
      </c>
      <c r="L1367" t="s">
        <v>149</v>
      </c>
      <c r="M1367" s="70">
        <v>0.44408564814814816</v>
      </c>
      <c r="N1367">
        <v>6.2</v>
      </c>
      <c r="O1367" t="s">
        <v>162</v>
      </c>
      <c r="P1367" s="70">
        <v>0.43909722222222225</v>
      </c>
      <c r="Q1367">
        <v>4.4000000000000004</v>
      </c>
      <c r="R1367" t="s">
        <v>149</v>
      </c>
      <c r="S1367">
        <v>0.8</v>
      </c>
      <c r="T1367">
        <v>72.2</v>
      </c>
      <c r="U1367">
        <v>790</v>
      </c>
      <c r="V1367">
        <v>376073</v>
      </c>
      <c r="W1367">
        <v>627</v>
      </c>
      <c r="X1367">
        <v>0.499</v>
      </c>
      <c r="Y1367">
        <v>17.940000000000001</v>
      </c>
      <c r="Z1367" s="11">
        <f t="shared" si="3647"/>
        <v>89.4</v>
      </c>
      <c r="AA1367" s="11">
        <f t="shared" si="3648"/>
        <v>0</v>
      </c>
      <c r="AB1367" s="53">
        <f t="shared" si="3649"/>
        <v>0.19260002427020464</v>
      </c>
      <c r="AC1367" s="61" t="s">
        <v>204</v>
      </c>
    </row>
    <row r="1368" spans="1:46">
      <c r="A1368" s="11">
        <v>1368</v>
      </c>
      <c r="B1368" s="69">
        <v>44602</v>
      </c>
      <c r="C1368" s="70">
        <v>0.4513888888888889</v>
      </c>
      <c r="D1368">
        <v>8.9</v>
      </c>
      <c r="E1368">
        <v>14.7</v>
      </c>
      <c r="F1368">
        <v>0</v>
      </c>
      <c r="G1368">
        <v>9.3000000000000007</v>
      </c>
      <c r="H1368">
        <v>0.2</v>
      </c>
      <c r="I1368">
        <v>3.6</v>
      </c>
      <c r="J1368" t="s">
        <v>149</v>
      </c>
      <c r="K1368">
        <v>4</v>
      </c>
      <c r="L1368" t="s">
        <v>149</v>
      </c>
      <c r="M1368" s="70">
        <v>0.44451388888888888</v>
      </c>
      <c r="N1368">
        <v>6.7</v>
      </c>
      <c r="O1368" t="s">
        <v>149</v>
      </c>
      <c r="P1368" s="70">
        <v>0.44668981481481485</v>
      </c>
      <c r="Q1368">
        <v>4.2</v>
      </c>
      <c r="R1368" t="s">
        <v>162</v>
      </c>
      <c r="S1368">
        <v>0.9</v>
      </c>
      <c r="T1368">
        <v>70.7</v>
      </c>
      <c r="U1368">
        <v>720</v>
      </c>
      <c r="V1368">
        <v>497827</v>
      </c>
      <c r="W1368">
        <v>830</v>
      </c>
      <c r="X1368">
        <v>0.499</v>
      </c>
      <c r="Y1368">
        <v>17.920000000000002</v>
      </c>
      <c r="Z1368" s="11">
        <f t="shared" si="3647"/>
        <v>120.00000000000003</v>
      </c>
      <c r="AA1368" s="11">
        <f t="shared" si="3648"/>
        <v>0</v>
      </c>
      <c r="AB1368" s="53">
        <f t="shared" si="3649"/>
        <v>0.19260002427020464</v>
      </c>
      <c r="AC1368" s="61" t="s">
        <v>204</v>
      </c>
    </row>
    <row r="1369" spans="1:46">
      <c r="A1369" s="11">
        <v>1369</v>
      </c>
      <c r="B1369" s="69">
        <v>44602</v>
      </c>
      <c r="C1369" s="70">
        <v>0.45833333333333331</v>
      </c>
      <c r="D1369">
        <v>9.3000000000000007</v>
      </c>
      <c r="E1369">
        <v>14.6</v>
      </c>
      <c r="F1369">
        <v>0</v>
      </c>
      <c r="G1369">
        <v>9.6999999999999993</v>
      </c>
      <c r="H1369">
        <v>0.216</v>
      </c>
      <c r="I1369">
        <v>3.8</v>
      </c>
      <c r="J1369" t="s">
        <v>162</v>
      </c>
      <c r="K1369">
        <v>3.9</v>
      </c>
      <c r="L1369" t="s">
        <v>149</v>
      </c>
      <c r="M1369" s="70">
        <v>0.45310185185185187</v>
      </c>
      <c r="N1369">
        <v>6.5</v>
      </c>
      <c r="O1369" t="s">
        <v>149</v>
      </c>
      <c r="P1369" s="70">
        <v>0.4580555555555556</v>
      </c>
      <c r="Q1369">
        <v>3.6</v>
      </c>
      <c r="R1369" t="s">
        <v>149</v>
      </c>
      <c r="S1369">
        <v>0.9</v>
      </c>
      <c r="T1369">
        <v>68.400000000000006</v>
      </c>
      <c r="U1369">
        <v>1130</v>
      </c>
      <c r="V1369">
        <v>546915</v>
      </c>
      <c r="W1369">
        <v>912</v>
      </c>
      <c r="X1369">
        <v>0.499</v>
      </c>
      <c r="Y1369">
        <v>17.95</v>
      </c>
      <c r="Z1369" s="11">
        <f t="shared" si="3647"/>
        <v>129.6</v>
      </c>
      <c r="AA1369" s="11">
        <f t="shared" si="3648"/>
        <v>10</v>
      </c>
      <c r="AB1369" s="53">
        <f t="shared" si="3649"/>
        <v>0.19260002427020464</v>
      </c>
      <c r="AC1369" s="61" t="s">
        <v>204</v>
      </c>
      <c r="AE1369" s="11">
        <f t="shared" ref="AE1369" si="3682">SUM(F1369:F1374)</f>
        <v>0</v>
      </c>
      <c r="AF1369" s="11">
        <f t="shared" ref="AF1369" si="3683">AVERAGE(AB1369:AB1374)</f>
        <v>0.19244096497654814</v>
      </c>
      <c r="AG1369" s="11">
        <f t="shared" ref="AG1369" si="3684">AVERAGE(G1369:G1374)</f>
        <v>10.800000000000002</v>
      </c>
      <c r="AH1369" s="11" t="e">
        <f t="shared" ref="AH1369" si="3685">AVERAGE(AC1369:AC1374)</f>
        <v>#DIV/0!</v>
      </c>
      <c r="AI1369" s="11">
        <f t="shared" ref="AI1369" si="3686">AVERAGE(T1369:T1374)</f>
        <v>63.15</v>
      </c>
      <c r="AJ1369" s="11">
        <f t="shared" ref="AJ1369" si="3687">SUMIF(H1369:H1374,"&gt;0",H1369:H1374)</f>
        <v>1.3530000000000002</v>
      </c>
      <c r="AK1369" s="17">
        <f t="shared" ref="AK1369" si="3688">SUM(AA1369:AA1374)/60</f>
        <v>0.83333333333333337</v>
      </c>
      <c r="AL1369" s="17">
        <f t="shared" ref="AL1369" si="3689">SUM(V1369:V1374)</f>
        <v>3377381</v>
      </c>
      <c r="AM1369" s="17">
        <f t="shared" ref="AM1369" si="3690">AVERAGE(W1369:W1374)</f>
        <v>938.16666666666663</v>
      </c>
      <c r="AN1369" s="11">
        <f t="shared" ref="AN1369" si="3691">AVERAGE(I1369:I1374)</f>
        <v>3</v>
      </c>
      <c r="AO1369" s="11">
        <f t="shared" ref="AO1369" si="3692">MAX(K1369:K1374)</f>
        <v>3.9</v>
      </c>
      <c r="AP1369" s="13" t="str">
        <f t="shared" ref="AP1369" ca="1" si="3693">INDIRECT(ADDRESS(MATCH(AO1369,K1369:K1374,0)+A1369-1,12))</f>
        <v>NNE</v>
      </c>
      <c r="AQ1369" s="13">
        <f t="shared" ref="AQ1369" ca="1" si="3694">INDIRECT(ADDRESS(MATCH(AO1369,K1369:K1374,0)+A1369-1,13))</f>
        <v>0.45310185185185187</v>
      </c>
      <c r="AR1369" s="11">
        <f t="shared" ref="AR1369" si="3695">MAX(N1369:N1374)</f>
        <v>6.5</v>
      </c>
      <c r="AS1369" s="13" t="str">
        <f t="shared" ref="AS1369" ca="1" si="3696">INDIRECT(ADDRESS(MATCH(AR1369,N1369:N1374,0)+A1369-1,15))</f>
        <v>NNE</v>
      </c>
      <c r="AT1369" s="13">
        <f t="shared" ref="AT1369" ca="1" si="3697">INDIRECT(ADDRESS(MATCH(AR1369,N1369:N1374,0)+A1369-1,16))</f>
        <v>0.4580555555555556</v>
      </c>
    </row>
    <row r="1370" spans="1:46">
      <c r="A1370" s="11">
        <v>1370</v>
      </c>
      <c r="B1370" s="69">
        <v>44602</v>
      </c>
      <c r="C1370" s="70">
        <v>0.46527777777777773</v>
      </c>
      <c r="D1370">
        <v>9.6999999999999993</v>
      </c>
      <c r="E1370">
        <v>14.7</v>
      </c>
      <c r="F1370">
        <v>0</v>
      </c>
      <c r="G1370">
        <v>10.5</v>
      </c>
      <c r="H1370">
        <v>0.221</v>
      </c>
      <c r="I1370">
        <v>2.8</v>
      </c>
      <c r="J1370" t="s">
        <v>149</v>
      </c>
      <c r="K1370">
        <v>3.8</v>
      </c>
      <c r="L1370" t="s">
        <v>162</v>
      </c>
      <c r="M1370" s="70">
        <v>0.45915509259259263</v>
      </c>
      <c r="N1370">
        <v>5.7</v>
      </c>
      <c r="O1370" t="s">
        <v>162</v>
      </c>
      <c r="P1370" s="70">
        <v>0.45879629629629631</v>
      </c>
      <c r="Q1370">
        <v>2.4</v>
      </c>
      <c r="R1370" t="s">
        <v>162</v>
      </c>
      <c r="S1370">
        <v>1</v>
      </c>
      <c r="T1370">
        <v>65</v>
      </c>
      <c r="U1370">
        <v>780</v>
      </c>
      <c r="V1370">
        <v>560525</v>
      </c>
      <c r="W1370">
        <v>934</v>
      </c>
      <c r="X1370">
        <v>0.499</v>
      </c>
      <c r="Y1370">
        <v>17.899999999999999</v>
      </c>
      <c r="Z1370" s="11">
        <f t="shared" si="3647"/>
        <v>132.6</v>
      </c>
      <c r="AA1370" s="11">
        <f t="shared" si="3648"/>
        <v>10</v>
      </c>
      <c r="AB1370" s="53">
        <f t="shared" si="3649"/>
        <v>0.19260002427020464</v>
      </c>
      <c r="AC1370" s="61" t="s">
        <v>204</v>
      </c>
    </row>
    <row r="1371" spans="1:46">
      <c r="A1371" s="11">
        <v>1371</v>
      </c>
      <c r="B1371" s="69">
        <v>44602</v>
      </c>
      <c r="C1371" s="70">
        <v>0.47222222222222227</v>
      </c>
      <c r="D1371">
        <v>10.4</v>
      </c>
      <c r="E1371">
        <v>14.6</v>
      </c>
      <c r="F1371">
        <v>0</v>
      </c>
      <c r="G1371">
        <v>10.9</v>
      </c>
      <c r="H1371">
        <v>0.25600000000000001</v>
      </c>
      <c r="I1371">
        <v>3.2</v>
      </c>
      <c r="J1371" t="s">
        <v>149</v>
      </c>
      <c r="K1371">
        <v>3.2</v>
      </c>
      <c r="L1371" t="s">
        <v>149</v>
      </c>
      <c r="M1371" s="70">
        <v>0.47222222222222227</v>
      </c>
      <c r="N1371">
        <v>6.2</v>
      </c>
      <c r="O1371" t="s">
        <v>162</v>
      </c>
      <c r="P1371" s="70">
        <v>0.46655092592592595</v>
      </c>
      <c r="Q1371">
        <v>3</v>
      </c>
      <c r="R1371" t="s">
        <v>157</v>
      </c>
      <c r="S1371">
        <v>0.8</v>
      </c>
      <c r="T1371">
        <v>63.6</v>
      </c>
      <c r="U1371">
        <v>1031</v>
      </c>
      <c r="V1371">
        <v>636247</v>
      </c>
      <c r="W1371">
        <v>1060</v>
      </c>
      <c r="X1371">
        <v>0.499</v>
      </c>
      <c r="Y1371">
        <v>17.920000000000002</v>
      </c>
      <c r="Z1371" s="11">
        <f t="shared" si="3647"/>
        <v>153.60000000000002</v>
      </c>
      <c r="AA1371" s="11">
        <f t="shared" si="3648"/>
        <v>10</v>
      </c>
      <c r="AB1371" s="53">
        <f t="shared" si="3649"/>
        <v>0.19260002427020464</v>
      </c>
      <c r="AC1371" s="61" t="s">
        <v>204</v>
      </c>
    </row>
    <row r="1372" spans="1:46">
      <c r="A1372" s="11">
        <v>1372</v>
      </c>
      <c r="B1372" s="69">
        <v>44602</v>
      </c>
      <c r="C1372" s="70">
        <v>0.47916666666666669</v>
      </c>
      <c r="D1372">
        <v>11</v>
      </c>
      <c r="E1372">
        <v>14.6</v>
      </c>
      <c r="F1372">
        <v>0</v>
      </c>
      <c r="G1372">
        <v>11.3</v>
      </c>
      <c r="H1372">
        <v>0.25700000000000001</v>
      </c>
      <c r="I1372">
        <v>3.2</v>
      </c>
      <c r="J1372" t="s">
        <v>162</v>
      </c>
      <c r="K1372">
        <v>3.3</v>
      </c>
      <c r="L1372" t="s">
        <v>149</v>
      </c>
      <c r="M1372" s="70">
        <v>0.47271990740740738</v>
      </c>
      <c r="N1372">
        <v>5.7</v>
      </c>
      <c r="O1372" t="s">
        <v>162</v>
      </c>
      <c r="P1372" s="70">
        <v>0.47266203703703707</v>
      </c>
      <c r="Q1372">
        <v>2.8</v>
      </c>
      <c r="R1372" t="s">
        <v>149</v>
      </c>
      <c r="S1372">
        <v>0.9</v>
      </c>
      <c r="T1372">
        <v>60.9</v>
      </c>
      <c r="U1372">
        <v>1003</v>
      </c>
      <c r="V1372">
        <v>636766</v>
      </c>
      <c r="W1372">
        <v>1061</v>
      </c>
      <c r="X1372">
        <v>0.499</v>
      </c>
      <c r="Y1372">
        <v>17.899999999999999</v>
      </c>
      <c r="Z1372" s="11">
        <f t="shared" si="3647"/>
        <v>154.20000000000002</v>
      </c>
      <c r="AA1372" s="11">
        <f t="shared" si="3648"/>
        <v>10</v>
      </c>
      <c r="AB1372" s="53">
        <f t="shared" si="3649"/>
        <v>0.19260002427020464</v>
      </c>
      <c r="AC1372" s="61" t="s">
        <v>204</v>
      </c>
    </row>
    <row r="1373" spans="1:46">
      <c r="A1373" s="11">
        <v>1373</v>
      </c>
      <c r="B1373" s="69">
        <v>44602</v>
      </c>
      <c r="C1373" s="70">
        <v>0.4861111111111111</v>
      </c>
      <c r="D1373">
        <v>11.6</v>
      </c>
      <c r="E1373">
        <v>14.2</v>
      </c>
      <c r="F1373">
        <v>0</v>
      </c>
      <c r="G1373">
        <v>11.1</v>
      </c>
      <c r="H1373">
        <v>0.2</v>
      </c>
      <c r="I1373">
        <v>2.6</v>
      </c>
      <c r="J1373" t="s">
        <v>162</v>
      </c>
      <c r="K1373">
        <v>3.2</v>
      </c>
      <c r="L1373" t="s">
        <v>162</v>
      </c>
      <c r="M1373" s="70">
        <v>0.48109953703703701</v>
      </c>
      <c r="N1373">
        <v>4.8</v>
      </c>
      <c r="O1373" t="s">
        <v>157</v>
      </c>
      <c r="P1373" s="70">
        <v>0.48405092592592597</v>
      </c>
      <c r="Q1373">
        <v>2</v>
      </c>
      <c r="R1373" t="s">
        <v>157</v>
      </c>
      <c r="S1373">
        <v>1</v>
      </c>
      <c r="T1373">
        <v>61</v>
      </c>
      <c r="U1373">
        <v>763</v>
      </c>
      <c r="V1373">
        <v>497781</v>
      </c>
      <c r="W1373">
        <v>830</v>
      </c>
      <c r="X1373">
        <v>0.498</v>
      </c>
      <c r="Y1373">
        <v>17.82</v>
      </c>
      <c r="Z1373" s="11">
        <f t="shared" si="3647"/>
        <v>120.00000000000003</v>
      </c>
      <c r="AA1373" s="11">
        <f t="shared" si="3648"/>
        <v>0</v>
      </c>
      <c r="AB1373" s="53">
        <f t="shared" si="3649"/>
        <v>0.19212284638923507</v>
      </c>
      <c r="AC1373" s="61" t="s">
        <v>204</v>
      </c>
    </row>
    <row r="1374" spans="1:46">
      <c r="A1374" s="11">
        <v>1374</v>
      </c>
      <c r="B1374" s="69">
        <v>44602</v>
      </c>
      <c r="C1374" s="70">
        <v>0.49305555555555558</v>
      </c>
      <c r="D1374">
        <v>12.2</v>
      </c>
      <c r="E1374">
        <v>14.1</v>
      </c>
      <c r="F1374">
        <v>0</v>
      </c>
      <c r="G1374">
        <v>11.3</v>
      </c>
      <c r="H1374">
        <v>0.20300000000000001</v>
      </c>
      <c r="I1374">
        <v>2.4</v>
      </c>
      <c r="J1374" t="s">
        <v>162</v>
      </c>
      <c r="K1374">
        <v>2.6</v>
      </c>
      <c r="L1374" t="s">
        <v>162</v>
      </c>
      <c r="M1374" s="70">
        <v>0.48615740740740737</v>
      </c>
      <c r="N1374">
        <v>5.3</v>
      </c>
      <c r="O1374" t="s">
        <v>149</v>
      </c>
      <c r="P1374" s="70">
        <v>0.49026620370370372</v>
      </c>
      <c r="Q1374">
        <v>2.9</v>
      </c>
      <c r="R1374" t="s">
        <v>162</v>
      </c>
      <c r="S1374">
        <v>0.9</v>
      </c>
      <c r="T1374">
        <v>60</v>
      </c>
      <c r="U1374">
        <v>778</v>
      </c>
      <c r="V1374">
        <v>499147</v>
      </c>
      <c r="W1374">
        <v>832</v>
      </c>
      <c r="X1374">
        <v>0.498</v>
      </c>
      <c r="Y1374">
        <v>17.87</v>
      </c>
      <c r="Z1374" s="11">
        <f t="shared" si="3647"/>
        <v>121.80000000000003</v>
      </c>
      <c r="AA1374" s="11">
        <f t="shared" si="3648"/>
        <v>10</v>
      </c>
      <c r="AB1374" s="53">
        <f t="shared" si="3649"/>
        <v>0.19212284638923507</v>
      </c>
      <c r="AC1374" s="61" t="s">
        <v>204</v>
      </c>
    </row>
    <row r="1375" spans="1:46">
      <c r="A1375" s="11">
        <v>1375</v>
      </c>
      <c r="B1375" s="69">
        <v>44602</v>
      </c>
      <c r="C1375" s="70">
        <v>0.5</v>
      </c>
      <c r="D1375">
        <v>12.7</v>
      </c>
      <c r="E1375">
        <v>14.1</v>
      </c>
      <c r="F1375">
        <v>0</v>
      </c>
      <c r="G1375">
        <v>10.4</v>
      </c>
      <c r="H1375">
        <v>0.17599999999999999</v>
      </c>
      <c r="I1375">
        <v>3.2</v>
      </c>
      <c r="J1375" t="s">
        <v>162</v>
      </c>
      <c r="K1375">
        <v>3.2</v>
      </c>
      <c r="L1375" t="s">
        <v>162</v>
      </c>
      <c r="M1375" s="70">
        <v>0.5</v>
      </c>
      <c r="N1375">
        <v>5.5</v>
      </c>
      <c r="O1375" t="s">
        <v>157</v>
      </c>
      <c r="P1375" s="70">
        <v>0.49932870370370369</v>
      </c>
      <c r="Q1375">
        <v>4</v>
      </c>
      <c r="R1375" t="s">
        <v>157</v>
      </c>
      <c r="S1375">
        <v>0.9</v>
      </c>
      <c r="T1375">
        <v>64.3</v>
      </c>
      <c r="U1375">
        <v>672</v>
      </c>
      <c r="V1375">
        <v>431718</v>
      </c>
      <c r="W1375">
        <v>720</v>
      </c>
      <c r="X1375">
        <v>0.498</v>
      </c>
      <c r="Y1375">
        <v>17.850000000000001</v>
      </c>
      <c r="Z1375" s="11">
        <f t="shared" si="3647"/>
        <v>105.59999999999998</v>
      </c>
      <c r="AA1375" s="11">
        <f t="shared" si="3648"/>
        <v>0</v>
      </c>
      <c r="AB1375" s="53">
        <f t="shared" si="3649"/>
        <v>0.19212284638923507</v>
      </c>
      <c r="AC1375" s="61" t="s">
        <v>204</v>
      </c>
      <c r="AE1375" s="11">
        <f t="shared" ref="AE1375" si="3698">SUM(F1375:F1380)</f>
        <v>0</v>
      </c>
      <c r="AF1375" s="11">
        <f t="shared" ref="AF1375" si="3699">AVERAGE(AB1375:AB1380)</f>
        <v>0.19212284638923507</v>
      </c>
      <c r="AG1375" s="11">
        <f t="shared" ref="AG1375" si="3700">AVERAGE(G1375:G1380)</f>
        <v>11.116666666666667</v>
      </c>
      <c r="AH1375" s="11" t="e">
        <f t="shared" ref="AH1375" si="3701">AVERAGE(AC1375:AC1380)</f>
        <v>#DIV/0!</v>
      </c>
      <c r="AI1375" s="11">
        <f t="shared" ref="AI1375" si="3702">AVERAGE(T1375:T1380)</f>
        <v>63.800000000000004</v>
      </c>
      <c r="AJ1375" s="11">
        <f t="shared" ref="AJ1375" si="3703">SUMIF(H1375:H1380,"&gt;0",H1375:H1380)</f>
        <v>1.8359999999999999</v>
      </c>
      <c r="AK1375" s="17">
        <f t="shared" ref="AK1375" si="3704">SUM(AA1375:AA1380)/60</f>
        <v>0.83333333333333337</v>
      </c>
      <c r="AL1375" s="17">
        <f t="shared" ref="AL1375" si="3705">SUM(V1375:V1380)</f>
        <v>3920765</v>
      </c>
      <c r="AM1375" s="17">
        <f t="shared" ref="AM1375" si="3706">AVERAGE(W1375:W1380)</f>
        <v>1089.1666666666667</v>
      </c>
      <c r="AN1375" s="11">
        <f t="shared" ref="AN1375" si="3707">AVERAGE(I1375:I1380)</f>
        <v>3.5666666666666664</v>
      </c>
      <c r="AO1375" s="11">
        <f t="shared" ref="AO1375" si="3708">MAX(K1375:K1380)</f>
        <v>4.2</v>
      </c>
      <c r="AP1375" s="13" t="str">
        <f t="shared" ref="AP1375" ca="1" si="3709">INDIRECT(ADDRESS(MATCH(AO1375,K1375:K1380,0)+A1375-1,12))</f>
        <v>NNW</v>
      </c>
      <c r="AQ1375" s="13">
        <f t="shared" ref="AQ1375" ca="1" si="3710">INDIRECT(ADDRESS(MATCH(AO1375,K1375:K1380,0)+A1375-1,13))</f>
        <v>0.51773148148148151</v>
      </c>
      <c r="AR1375" s="11">
        <f t="shared" ref="AR1375" si="3711">MAX(N1375:N1380)</f>
        <v>6.5</v>
      </c>
      <c r="AS1375" s="13" t="str">
        <f t="shared" ref="AS1375" ca="1" si="3712">INDIRECT(ADDRESS(MATCH(AR1375,N1375:N1380,0)+A1375-1,15))</f>
        <v>NW</v>
      </c>
      <c r="AT1375" s="13">
        <f t="shared" ref="AT1375" ca="1" si="3713">INDIRECT(ADDRESS(MATCH(AR1375,N1375:N1380,0)+A1375-1,16))</f>
        <v>0.53015046296296298</v>
      </c>
    </row>
    <row r="1376" spans="1:46">
      <c r="A1376" s="11">
        <v>1376</v>
      </c>
      <c r="B1376" s="69">
        <v>44602</v>
      </c>
      <c r="C1376" s="70">
        <v>0.50694444444444442</v>
      </c>
      <c r="D1376">
        <v>12.9</v>
      </c>
      <c r="E1376">
        <v>14.1</v>
      </c>
      <c r="F1376">
        <v>0</v>
      </c>
      <c r="G1376">
        <v>10.4</v>
      </c>
      <c r="H1376">
        <v>0.222</v>
      </c>
      <c r="I1376">
        <v>3.2</v>
      </c>
      <c r="J1376" t="s">
        <v>157</v>
      </c>
      <c r="K1376">
        <v>3.6</v>
      </c>
      <c r="L1376" t="s">
        <v>157</v>
      </c>
      <c r="M1376" s="70">
        <v>0.50348379629629625</v>
      </c>
      <c r="N1376">
        <v>5.2</v>
      </c>
      <c r="O1376" t="s">
        <v>157</v>
      </c>
      <c r="P1376" s="70">
        <v>0.50075231481481486</v>
      </c>
      <c r="Q1376">
        <v>2.4</v>
      </c>
      <c r="R1376" t="s">
        <v>157</v>
      </c>
      <c r="S1376">
        <v>0.8</v>
      </c>
      <c r="T1376">
        <v>65.7</v>
      </c>
      <c r="U1376">
        <v>1345</v>
      </c>
      <c r="V1376">
        <v>511091</v>
      </c>
      <c r="W1376">
        <v>852</v>
      </c>
      <c r="X1376">
        <v>0.498</v>
      </c>
      <c r="Y1376">
        <v>17.89</v>
      </c>
      <c r="Z1376" s="11">
        <f t="shared" si="3647"/>
        <v>133.20000000000002</v>
      </c>
      <c r="AA1376" s="11">
        <f t="shared" si="3648"/>
        <v>10</v>
      </c>
      <c r="AB1376" s="53">
        <f t="shared" si="3649"/>
        <v>0.19212284638923507</v>
      </c>
      <c r="AC1376" s="61" t="s">
        <v>204</v>
      </c>
    </row>
    <row r="1377" spans="1:46">
      <c r="A1377" s="11">
        <v>1377</v>
      </c>
      <c r="B1377" s="69">
        <v>44602</v>
      </c>
      <c r="C1377" s="70">
        <v>0.51388888888888895</v>
      </c>
      <c r="D1377">
        <v>13</v>
      </c>
      <c r="E1377">
        <v>14.1</v>
      </c>
      <c r="F1377">
        <v>0</v>
      </c>
      <c r="G1377">
        <v>11.4</v>
      </c>
      <c r="H1377">
        <v>0.38300000000000001</v>
      </c>
      <c r="I1377">
        <v>3.6</v>
      </c>
      <c r="J1377" t="s">
        <v>157</v>
      </c>
      <c r="K1377">
        <v>3.6</v>
      </c>
      <c r="L1377" t="s">
        <v>157</v>
      </c>
      <c r="M1377" s="70">
        <v>0.51388888888888895</v>
      </c>
      <c r="N1377">
        <v>5.6</v>
      </c>
      <c r="O1377" t="s">
        <v>155</v>
      </c>
      <c r="P1377" s="70">
        <v>0.50881944444444438</v>
      </c>
      <c r="Q1377">
        <v>4.0999999999999996</v>
      </c>
      <c r="R1377" t="s">
        <v>157</v>
      </c>
      <c r="S1377">
        <v>0.9</v>
      </c>
      <c r="T1377">
        <v>64.2</v>
      </c>
      <c r="U1377">
        <v>1612</v>
      </c>
      <c r="V1377">
        <v>804052</v>
      </c>
      <c r="W1377">
        <v>1340</v>
      </c>
      <c r="X1377">
        <v>0.498</v>
      </c>
      <c r="Y1377">
        <v>17.850000000000001</v>
      </c>
      <c r="Z1377" s="11">
        <f t="shared" si="3647"/>
        <v>229.8</v>
      </c>
      <c r="AA1377" s="11">
        <f t="shared" si="3648"/>
        <v>10</v>
      </c>
      <c r="AB1377" s="53">
        <f t="shared" si="3649"/>
        <v>0.19212284638923507</v>
      </c>
      <c r="AC1377" s="61" t="s">
        <v>204</v>
      </c>
    </row>
    <row r="1378" spans="1:46">
      <c r="A1378" s="11">
        <v>1378</v>
      </c>
      <c r="B1378" s="69">
        <v>44602</v>
      </c>
      <c r="C1378" s="70">
        <v>0.52083333333333337</v>
      </c>
      <c r="D1378">
        <v>13.2</v>
      </c>
      <c r="E1378">
        <v>14.1</v>
      </c>
      <c r="F1378">
        <v>0</v>
      </c>
      <c r="G1378">
        <v>11.1</v>
      </c>
      <c r="H1378">
        <v>0.3</v>
      </c>
      <c r="I1378">
        <v>3.8</v>
      </c>
      <c r="J1378" t="s">
        <v>157</v>
      </c>
      <c r="K1378">
        <v>4.2</v>
      </c>
      <c r="L1378" t="s">
        <v>157</v>
      </c>
      <c r="M1378" s="70">
        <v>0.51773148148148151</v>
      </c>
      <c r="N1378">
        <v>5.9</v>
      </c>
      <c r="O1378" t="s">
        <v>157</v>
      </c>
      <c r="P1378" s="70">
        <v>0.51472222222222219</v>
      </c>
      <c r="Q1378">
        <v>3.8</v>
      </c>
      <c r="R1378" t="s">
        <v>157</v>
      </c>
      <c r="S1378">
        <v>0.9</v>
      </c>
      <c r="T1378">
        <v>63.1</v>
      </c>
      <c r="U1378">
        <v>828</v>
      </c>
      <c r="V1378">
        <v>632814</v>
      </c>
      <c r="W1378">
        <v>1055</v>
      </c>
      <c r="X1378">
        <v>0.498</v>
      </c>
      <c r="Y1378">
        <v>17.8</v>
      </c>
      <c r="Z1378" s="11">
        <f t="shared" si="3647"/>
        <v>180.00000000000003</v>
      </c>
      <c r="AA1378" s="11">
        <f t="shared" si="3648"/>
        <v>10</v>
      </c>
      <c r="AB1378" s="53">
        <f t="shared" si="3649"/>
        <v>0.19212284638923507</v>
      </c>
      <c r="AC1378" s="61" t="s">
        <v>204</v>
      </c>
    </row>
    <row r="1379" spans="1:46">
      <c r="A1379" s="11">
        <v>1379</v>
      </c>
      <c r="B1379" s="69">
        <v>44602</v>
      </c>
      <c r="C1379" s="70">
        <v>0.52777777777777779</v>
      </c>
      <c r="D1379">
        <v>13.4</v>
      </c>
      <c r="E1379">
        <v>14.1</v>
      </c>
      <c r="F1379">
        <v>0</v>
      </c>
      <c r="G1379">
        <v>11.5</v>
      </c>
      <c r="H1379">
        <v>0.34100000000000003</v>
      </c>
      <c r="I1379">
        <v>3.7</v>
      </c>
      <c r="J1379" t="s">
        <v>157</v>
      </c>
      <c r="K1379">
        <v>3.8</v>
      </c>
      <c r="L1379" t="s">
        <v>157</v>
      </c>
      <c r="M1379" s="70">
        <v>0.52084490740740741</v>
      </c>
      <c r="N1379">
        <v>6.1</v>
      </c>
      <c r="O1379" t="s">
        <v>157</v>
      </c>
      <c r="P1379" s="70">
        <v>0.52656249999999993</v>
      </c>
      <c r="Q1379">
        <v>2.8</v>
      </c>
      <c r="R1379" t="s">
        <v>162</v>
      </c>
      <c r="S1379">
        <v>1</v>
      </c>
      <c r="T1379">
        <v>64</v>
      </c>
      <c r="U1379">
        <v>869</v>
      </c>
      <c r="V1379">
        <v>702292</v>
      </c>
      <c r="W1379">
        <v>1170</v>
      </c>
      <c r="X1379">
        <v>0.498</v>
      </c>
      <c r="Y1379">
        <v>17.82</v>
      </c>
      <c r="Z1379" s="11">
        <f t="shared" si="3647"/>
        <v>204.6</v>
      </c>
      <c r="AA1379" s="11">
        <f t="shared" si="3648"/>
        <v>10</v>
      </c>
      <c r="AB1379" s="53">
        <f t="shared" si="3649"/>
        <v>0.19212284638923507</v>
      </c>
      <c r="AC1379" s="61" t="s">
        <v>204</v>
      </c>
    </row>
    <row r="1380" spans="1:46">
      <c r="A1380" s="11">
        <v>1380</v>
      </c>
      <c r="B1380" s="69">
        <v>44602</v>
      </c>
      <c r="C1380" s="70">
        <v>0.53472222222222221</v>
      </c>
      <c r="D1380">
        <v>13.5</v>
      </c>
      <c r="E1380">
        <v>14.1</v>
      </c>
      <c r="F1380">
        <v>0</v>
      </c>
      <c r="G1380">
        <v>11.9</v>
      </c>
      <c r="H1380">
        <v>0.41399999999999998</v>
      </c>
      <c r="I1380">
        <v>3.9</v>
      </c>
      <c r="J1380" t="s">
        <v>157</v>
      </c>
      <c r="K1380">
        <v>4.0999999999999996</v>
      </c>
      <c r="L1380" t="s">
        <v>157</v>
      </c>
      <c r="M1380" s="70">
        <v>0.53178240740740745</v>
      </c>
      <c r="N1380">
        <v>6.5</v>
      </c>
      <c r="O1380" t="s">
        <v>155</v>
      </c>
      <c r="P1380" s="70">
        <v>0.53015046296296298</v>
      </c>
      <c r="Q1380">
        <v>4.2</v>
      </c>
      <c r="R1380" t="s">
        <v>155</v>
      </c>
      <c r="S1380">
        <v>0.9</v>
      </c>
      <c r="T1380">
        <v>61.5</v>
      </c>
      <c r="U1380">
        <v>1295</v>
      </c>
      <c r="V1380">
        <v>838798</v>
      </c>
      <c r="W1380">
        <v>1398</v>
      </c>
      <c r="X1380">
        <v>0.498</v>
      </c>
      <c r="Y1380">
        <v>17.77</v>
      </c>
      <c r="Z1380" s="11">
        <f t="shared" si="3647"/>
        <v>248.39999999999998</v>
      </c>
      <c r="AA1380" s="11">
        <f t="shared" si="3648"/>
        <v>10</v>
      </c>
      <c r="AB1380" s="53">
        <f t="shared" si="3649"/>
        <v>0.19212284638923507</v>
      </c>
      <c r="AC1380" s="61" t="s">
        <v>204</v>
      </c>
    </row>
    <row r="1381" spans="1:46">
      <c r="A1381" s="11">
        <v>1381</v>
      </c>
      <c r="B1381" s="69">
        <v>44602</v>
      </c>
      <c r="C1381" s="70">
        <v>0.54166666666666663</v>
      </c>
      <c r="D1381">
        <v>13.7</v>
      </c>
      <c r="E1381">
        <v>14.1</v>
      </c>
      <c r="F1381">
        <v>0</v>
      </c>
      <c r="G1381">
        <v>11.8</v>
      </c>
      <c r="H1381">
        <v>0.38400000000000001</v>
      </c>
      <c r="I1381">
        <v>3.9</v>
      </c>
      <c r="J1381" t="s">
        <v>157</v>
      </c>
      <c r="K1381">
        <v>4.0999999999999996</v>
      </c>
      <c r="L1381" t="s">
        <v>157</v>
      </c>
      <c r="M1381" s="70">
        <v>0.53651620370370368</v>
      </c>
      <c r="N1381">
        <v>6.2</v>
      </c>
      <c r="O1381" t="s">
        <v>157</v>
      </c>
      <c r="P1381" s="70">
        <v>0.53539351851851846</v>
      </c>
      <c r="Q1381">
        <v>2.4</v>
      </c>
      <c r="R1381" t="s">
        <v>162</v>
      </c>
      <c r="S1381">
        <v>0.9</v>
      </c>
      <c r="T1381">
        <v>60.1</v>
      </c>
      <c r="U1381">
        <v>1501</v>
      </c>
      <c r="V1381">
        <v>782322</v>
      </c>
      <c r="W1381">
        <v>1304</v>
      </c>
      <c r="X1381">
        <v>0.496</v>
      </c>
      <c r="Y1381">
        <v>17.760000000000002</v>
      </c>
      <c r="Z1381" s="11">
        <f t="shared" si="3647"/>
        <v>230.40000000000003</v>
      </c>
      <c r="AA1381" s="11">
        <f t="shared" si="3648"/>
        <v>10</v>
      </c>
      <c r="AB1381" s="53">
        <f t="shared" si="3649"/>
        <v>0.191171254754613</v>
      </c>
      <c r="AC1381" s="61" t="s">
        <v>204</v>
      </c>
      <c r="AE1381" s="11">
        <f t="shared" ref="AE1381" si="3714">SUM(F1381:F1386)</f>
        <v>0</v>
      </c>
      <c r="AF1381" s="11">
        <f t="shared" ref="AF1381" si="3715">AVERAGE(AB1381:AB1386)</f>
        <v>0.19125047734037673</v>
      </c>
      <c r="AG1381" s="11">
        <f t="shared" ref="AG1381" si="3716">AVERAGE(G1381:G1386)</f>
        <v>12.216666666666667</v>
      </c>
      <c r="AH1381" s="11" t="e">
        <f t="shared" ref="AH1381" si="3717">AVERAGE(AC1381:AC1386)</f>
        <v>#DIV/0!</v>
      </c>
      <c r="AI1381" s="11">
        <f t="shared" ref="AI1381" si="3718">AVERAGE(T1381:T1386)</f>
        <v>57.949999999999996</v>
      </c>
      <c r="AJ1381" s="11">
        <f t="shared" ref="AJ1381" si="3719">SUMIF(H1381:H1386,"&gt;0",H1381:H1386)</f>
        <v>1.9890000000000001</v>
      </c>
      <c r="AK1381" s="17">
        <f t="shared" ref="AK1381" si="3720">SUM(AA1381:AA1386)/60</f>
        <v>1</v>
      </c>
      <c r="AL1381" s="17">
        <f t="shared" ref="AL1381" si="3721">SUM(V1381:V1386)</f>
        <v>4117841</v>
      </c>
      <c r="AM1381" s="17">
        <f t="shared" ref="AM1381" si="3722">AVERAGE(W1381:W1386)</f>
        <v>1144</v>
      </c>
      <c r="AN1381" s="11">
        <f t="shared" ref="AN1381" si="3723">AVERAGE(I1381:I1386)</f>
        <v>3.4500000000000006</v>
      </c>
      <c r="AO1381" s="11">
        <f t="shared" ref="AO1381" si="3724">MAX(K1381:K1386)</f>
        <v>4.0999999999999996</v>
      </c>
      <c r="AP1381" s="13" t="str">
        <f t="shared" ref="AP1381" ca="1" si="3725">INDIRECT(ADDRESS(MATCH(AO1381,K1381:K1386,0)+A1381-1,12))</f>
        <v>NNW</v>
      </c>
      <c r="AQ1381" s="13">
        <f t="shared" ref="AQ1381" ca="1" si="3726">INDIRECT(ADDRESS(MATCH(AO1381,K1381:K1386,0)+A1381-1,13))</f>
        <v>0.53651620370370368</v>
      </c>
      <c r="AR1381" s="11">
        <f t="shared" ref="AR1381" si="3727">MAX(N1381:N1386)</f>
        <v>6.2</v>
      </c>
      <c r="AS1381" s="13" t="str">
        <f t="shared" ref="AS1381" ca="1" si="3728">INDIRECT(ADDRESS(MATCH(AR1381,N1381:N1386,0)+A1381-1,15))</f>
        <v>NNW</v>
      </c>
      <c r="AT1381" s="13">
        <f t="shared" ref="AT1381" ca="1" si="3729">INDIRECT(ADDRESS(MATCH(AR1381,N1381:N1386,0)+A1381-1,16))</f>
        <v>0.53539351851851846</v>
      </c>
    </row>
    <row r="1382" spans="1:46">
      <c r="A1382" s="11">
        <v>1382</v>
      </c>
      <c r="B1382" s="69">
        <v>44602</v>
      </c>
      <c r="C1382" s="70">
        <v>0.54861111111111105</v>
      </c>
      <c r="D1382">
        <v>13.8</v>
      </c>
      <c r="E1382">
        <v>14.1</v>
      </c>
      <c r="F1382">
        <v>0</v>
      </c>
      <c r="G1382">
        <v>11.6</v>
      </c>
      <c r="H1382">
        <v>0.30199999999999999</v>
      </c>
      <c r="I1382">
        <v>3.7</v>
      </c>
      <c r="J1382" t="s">
        <v>157</v>
      </c>
      <c r="K1382">
        <v>3.9</v>
      </c>
      <c r="L1382" t="s">
        <v>157</v>
      </c>
      <c r="M1382" s="70">
        <v>0.5417939814814815</v>
      </c>
      <c r="N1382">
        <v>5.7</v>
      </c>
      <c r="O1382" t="s">
        <v>157</v>
      </c>
      <c r="P1382" s="70">
        <v>0.54756944444444444</v>
      </c>
      <c r="Q1382">
        <v>4.9000000000000004</v>
      </c>
      <c r="R1382" t="s">
        <v>157</v>
      </c>
      <c r="S1382">
        <v>0.8</v>
      </c>
      <c r="T1382">
        <v>61.1</v>
      </c>
      <c r="U1382">
        <v>1407</v>
      </c>
      <c r="V1382">
        <v>631146</v>
      </c>
      <c r="W1382">
        <v>1052</v>
      </c>
      <c r="X1382">
        <v>0.496</v>
      </c>
      <c r="Y1382">
        <v>17.75</v>
      </c>
      <c r="Z1382" s="11">
        <f t="shared" si="3647"/>
        <v>181.2</v>
      </c>
      <c r="AA1382" s="11">
        <f t="shared" si="3648"/>
        <v>10</v>
      </c>
      <c r="AB1382" s="53">
        <f t="shared" si="3649"/>
        <v>0.191171254754613</v>
      </c>
      <c r="AC1382" s="61" t="s">
        <v>204</v>
      </c>
    </row>
    <row r="1383" spans="1:46">
      <c r="A1383" s="11">
        <v>1383</v>
      </c>
      <c r="B1383" s="69">
        <v>44602</v>
      </c>
      <c r="C1383" s="70">
        <v>0.55555555555555558</v>
      </c>
      <c r="D1383">
        <v>13.8</v>
      </c>
      <c r="E1383">
        <v>14.1</v>
      </c>
      <c r="F1383">
        <v>0</v>
      </c>
      <c r="G1383">
        <v>12.2</v>
      </c>
      <c r="H1383">
        <v>0.38900000000000001</v>
      </c>
      <c r="I1383">
        <v>3.7</v>
      </c>
      <c r="J1383" t="s">
        <v>157</v>
      </c>
      <c r="K1383">
        <v>3.8</v>
      </c>
      <c r="L1383" t="s">
        <v>157</v>
      </c>
      <c r="M1383" s="70">
        <v>0.5528819444444445</v>
      </c>
      <c r="N1383">
        <v>5.5</v>
      </c>
      <c r="O1383" t="s">
        <v>157</v>
      </c>
      <c r="P1383" s="70">
        <v>0.55245370370370372</v>
      </c>
      <c r="Q1383">
        <v>4.2</v>
      </c>
      <c r="R1383" t="s">
        <v>155</v>
      </c>
      <c r="S1383">
        <v>0.8</v>
      </c>
      <c r="T1383">
        <v>59.7</v>
      </c>
      <c r="U1383">
        <v>1326</v>
      </c>
      <c r="V1383">
        <v>790631</v>
      </c>
      <c r="W1383">
        <v>1318</v>
      </c>
      <c r="X1383">
        <v>0.496</v>
      </c>
      <c r="Y1383">
        <v>17.75</v>
      </c>
      <c r="Z1383" s="11">
        <f t="shared" si="3647"/>
        <v>233.40000000000003</v>
      </c>
      <c r="AA1383" s="11">
        <f t="shared" si="3648"/>
        <v>10</v>
      </c>
      <c r="AB1383" s="53">
        <f t="shared" si="3649"/>
        <v>0.191171254754613</v>
      </c>
      <c r="AC1383" s="61" t="s">
        <v>204</v>
      </c>
    </row>
    <row r="1384" spans="1:46">
      <c r="A1384" s="11">
        <v>1384</v>
      </c>
      <c r="B1384" s="69">
        <v>44602</v>
      </c>
      <c r="C1384" s="70">
        <v>0.5625</v>
      </c>
      <c r="D1384">
        <v>13.9</v>
      </c>
      <c r="E1384">
        <v>14.1</v>
      </c>
      <c r="F1384">
        <v>0</v>
      </c>
      <c r="G1384">
        <v>12.8</v>
      </c>
      <c r="H1384">
        <v>0.32500000000000001</v>
      </c>
      <c r="I1384">
        <v>2.8</v>
      </c>
      <c r="J1384" t="s">
        <v>157</v>
      </c>
      <c r="K1384">
        <v>3.7</v>
      </c>
      <c r="L1384" t="s">
        <v>157</v>
      </c>
      <c r="M1384" s="70">
        <v>0.55607638888888888</v>
      </c>
      <c r="N1384">
        <v>5.4</v>
      </c>
      <c r="O1384" t="s">
        <v>157</v>
      </c>
      <c r="P1384" s="70">
        <v>0.55568287037037034</v>
      </c>
      <c r="Q1384">
        <v>2.8</v>
      </c>
      <c r="R1384" t="s">
        <v>157</v>
      </c>
      <c r="S1384">
        <v>0.8</v>
      </c>
      <c r="T1384">
        <v>56.5</v>
      </c>
      <c r="U1384">
        <v>379</v>
      </c>
      <c r="V1384">
        <v>679423</v>
      </c>
      <c r="W1384">
        <v>1132</v>
      </c>
      <c r="X1384">
        <v>0.497</v>
      </c>
      <c r="Y1384">
        <v>17.72</v>
      </c>
      <c r="Z1384" s="11">
        <f t="shared" si="3647"/>
        <v>195.00000000000003</v>
      </c>
      <c r="AA1384" s="11">
        <f t="shared" si="3648"/>
        <v>10</v>
      </c>
      <c r="AB1384" s="53">
        <f t="shared" si="3649"/>
        <v>0.19164659026919556</v>
      </c>
      <c r="AC1384" s="61" t="s">
        <v>204</v>
      </c>
    </row>
    <row r="1385" spans="1:46">
      <c r="A1385" s="11">
        <v>1385</v>
      </c>
      <c r="B1385" s="69">
        <v>44602</v>
      </c>
      <c r="C1385" s="70">
        <v>0.56944444444444442</v>
      </c>
      <c r="D1385">
        <v>14</v>
      </c>
      <c r="E1385">
        <v>14.1</v>
      </c>
      <c r="F1385">
        <v>0</v>
      </c>
      <c r="G1385">
        <v>12.2</v>
      </c>
      <c r="H1385">
        <v>0.26500000000000001</v>
      </c>
      <c r="I1385">
        <v>3.1</v>
      </c>
      <c r="J1385" t="s">
        <v>157</v>
      </c>
      <c r="K1385">
        <v>3.1</v>
      </c>
      <c r="L1385" t="s">
        <v>157</v>
      </c>
      <c r="M1385" s="70">
        <v>0.56912037037037033</v>
      </c>
      <c r="N1385">
        <v>4.8</v>
      </c>
      <c r="O1385" t="s">
        <v>155</v>
      </c>
      <c r="P1385" s="70">
        <v>0.56631944444444449</v>
      </c>
      <c r="Q1385">
        <v>3</v>
      </c>
      <c r="R1385" t="s">
        <v>162</v>
      </c>
      <c r="S1385">
        <v>0.7</v>
      </c>
      <c r="T1385">
        <v>57.4</v>
      </c>
      <c r="U1385">
        <v>1278</v>
      </c>
      <c r="V1385">
        <v>565572</v>
      </c>
      <c r="W1385">
        <v>943</v>
      </c>
      <c r="X1385">
        <v>0.496</v>
      </c>
      <c r="Y1385">
        <v>17.7</v>
      </c>
      <c r="Z1385" s="11">
        <f t="shared" si="3647"/>
        <v>159</v>
      </c>
      <c r="AA1385" s="11">
        <f t="shared" si="3648"/>
        <v>10</v>
      </c>
      <c r="AB1385" s="53">
        <f t="shared" si="3649"/>
        <v>0.191171254754613</v>
      </c>
      <c r="AC1385" s="61" t="s">
        <v>204</v>
      </c>
    </row>
    <row r="1386" spans="1:46">
      <c r="A1386" s="11">
        <v>1386</v>
      </c>
      <c r="B1386" s="69">
        <v>44602</v>
      </c>
      <c r="C1386" s="70">
        <v>0.57638888888888895</v>
      </c>
      <c r="D1386">
        <v>14.1</v>
      </c>
      <c r="E1386">
        <v>14.1</v>
      </c>
      <c r="F1386">
        <v>0</v>
      </c>
      <c r="G1386">
        <v>12.7</v>
      </c>
      <c r="H1386">
        <v>0.32400000000000001</v>
      </c>
      <c r="I1386">
        <v>3.5</v>
      </c>
      <c r="J1386" t="s">
        <v>155</v>
      </c>
      <c r="K1386">
        <v>3.5</v>
      </c>
      <c r="L1386" t="s">
        <v>155</v>
      </c>
      <c r="M1386" s="70">
        <v>0.5763194444444445</v>
      </c>
      <c r="N1386">
        <v>5.0999999999999996</v>
      </c>
      <c r="O1386" t="s">
        <v>158</v>
      </c>
      <c r="P1386" s="70">
        <v>0.57418981481481479</v>
      </c>
      <c r="Q1386">
        <v>2.9</v>
      </c>
      <c r="R1386" t="s">
        <v>158</v>
      </c>
      <c r="S1386">
        <v>0.9</v>
      </c>
      <c r="T1386">
        <v>52.9</v>
      </c>
      <c r="U1386">
        <v>1200</v>
      </c>
      <c r="V1386">
        <v>668747</v>
      </c>
      <c r="W1386">
        <v>1115</v>
      </c>
      <c r="X1386">
        <v>0.496</v>
      </c>
      <c r="Y1386">
        <v>17.68</v>
      </c>
      <c r="Z1386" s="11">
        <f t="shared" si="3647"/>
        <v>194.4</v>
      </c>
      <c r="AA1386" s="11">
        <f t="shared" si="3648"/>
        <v>10</v>
      </c>
      <c r="AB1386" s="53">
        <f t="shared" si="3649"/>
        <v>0.191171254754613</v>
      </c>
      <c r="AC1386" s="61" t="s">
        <v>204</v>
      </c>
    </row>
    <row r="1387" spans="1:46">
      <c r="A1387" s="11">
        <v>1387</v>
      </c>
      <c r="B1387" s="69">
        <v>44602</v>
      </c>
      <c r="C1387" s="70">
        <v>0.58333333333333337</v>
      </c>
      <c r="D1387">
        <v>14.2</v>
      </c>
      <c r="E1387">
        <v>14</v>
      </c>
      <c r="F1387">
        <v>0</v>
      </c>
      <c r="G1387">
        <v>13.3</v>
      </c>
      <c r="H1387">
        <v>0.34599999999999997</v>
      </c>
      <c r="I1387">
        <v>3</v>
      </c>
      <c r="J1387" t="s">
        <v>155</v>
      </c>
      <c r="K1387">
        <v>3.5</v>
      </c>
      <c r="L1387" t="s">
        <v>155</v>
      </c>
      <c r="M1387" s="70">
        <v>0.57769675925925923</v>
      </c>
      <c r="N1387">
        <v>5.3</v>
      </c>
      <c r="O1387" t="s">
        <v>155</v>
      </c>
      <c r="P1387" s="70">
        <v>0.57894675925925931</v>
      </c>
      <c r="Q1387">
        <v>2.2000000000000002</v>
      </c>
      <c r="R1387" t="s">
        <v>157</v>
      </c>
      <c r="S1387">
        <v>0.7</v>
      </c>
      <c r="T1387">
        <v>55.1</v>
      </c>
      <c r="U1387">
        <v>1190</v>
      </c>
      <c r="V1387">
        <v>711557</v>
      </c>
      <c r="W1387">
        <v>1186</v>
      </c>
      <c r="X1387">
        <v>0.496</v>
      </c>
      <c r="Y1387">
        <v>17.66</v>
      </c>
      <c r="Z1387" s="11">
        <f t="shared" si="3647"/>
        <v>207.6</v>
      </c>
      <c r="AA1387" s="11">
        <f t="shared" si="3648"/>
        <v>10</v>
      </c>
      <c r="AB1387" s="53">
        <f t="shared" si="3649"/>
        <v>0.191171254754613</v>
      </c>
      <c r="AC1387" s="61" t="s">
        <v>204</v>
      </c>
      <c r="AE1387" s="11">
        <f t="shared" ref="AE1387" si="3730">SUM(F1387:F1392)</f>
        <v>0</v>
      </c>
      <c r="AF1387" s="11">
        <f t="shared" ref="AF1387" si="3731">AVERAGE(AB1387:AB1392)</f>
        <v>0.19117125475461297</v>
      </c>
      <c r="AG1387" s="11">
        <f t="shared" ref="AG1387" si="3732">AVERAGE(G1387:G1392)</f>
        <v>12.916666666666666</v>
      </c>
      <c r="AH1387" s="11" t="e">
        <f t="shared" ref="AH1387" si="3733">AVERAGE(AC1387:AC1392)</f>
        <v>#DIV/0!</v>
      </c>
      <c r="AI1387" s="11">
        <f t="shared" ref="AI1387" si="3734">AVERAGE(T1387:T1392)</f>
        <v>53.083333333333343</v>
      </c>
      <c r="AJ1387" s="11">
        <f t="shared" ref="AJ1387" si="3735">SUMIF(H1387:H1392,"&gt;0",H1387:H1392)</f>
        <v>1.831</v>
      </c>
      <c r="AK1387" s="17">
        <f t="shared" ref="AK1387" si="3736">SUM(AA1387:AA1392)/60</f>
        <v>1</v>
      </c>
      <c r="AL1387" s="17">
        <f t="shared" ref="AL1387" si="3737">SUM(V1387:V1392)</f>
        <v>3810194</v>
      </c>
      <c r="AM1387" s="17">
        <f t="shared" ref="AM1387" si="3738">AVERAGE(W1387:W1392)</f>
        <v>1058.3333333333333</v>
      </c>
      <c r="AN1387" s="11">
        <f t="shared" ref="AN1387" si="3739">AVERAGE(I1387:I1392)</f>
        <v>2.9333333333333336</v>
      </c>
      <c r="AO1387" s="11">
        <f t="shared" ref="AO1387" si="3740">MAX(K1387:K1392)</f>
        <v>3.5</v>
      </c>
      <c r="AP1387" s="13" t="str">
        <f t="shared" ref="AP1387" ca="1" si="3741">INDIRECT(ADDRESS(MATCH(AO1387,K1387:K1392,0)+A1387-1,12))</f>
        <v>NW</v>
      </c>
      <c r="AQ1387" s="13">
        <f t="shared" ref="AQ1387" ca="1" si="3742">INDIRECT(ADDRESS(MATCH(AO1387,K1387:K1392,0)+A1387-1,13))</f>
        <v>0.57769675925925923</v>
      </c>
      <c r="AR1387" s="11">
        <f t="shared" ref="AR1387" si="3743">MAX(N1387:N1392)</f>
        <v>5.3</v>
      </c>
      <c r="AS1387" s="13" t="str">
        <f t="shared" ref="AS1387" ca="1" si="3744">INDIRECT(ADDRESS(MATCH(AR1387,N1387:N1392,0)+A1387-1,15))</f>
        <v>NW</v>
      </c>
      <c r="AT1387" s="13">
        <f t="shared" ref="AT1387" ca="1" si="3745">INDIRECT(ADDRESS(MATCH(AR1387,N1387:N1392,0)+A1387-1,16))</f>
        <v>0.57894675925925931</v>
      </c>
    </row>
    <row r="1388" spans="1:46">
      <c r="A1388" s="11">
        <v>1388</v>
      </c>
      <c r="B1388" s="69">
        <v>44602</v>
      </c>
      <c r="C1388" s="70">
        <v>0.59027777777777779</v>
      </c>
      <c r="D1388">
        <v>14.3</v>
      </c>
      <c r="E1388">
        <v>14</v>
      </c>
      <c r="F1388">
        <v>0</v>
      </c>
      <c r="G1388">
        <v>12.9</v>
      </c>
      <c r="H1388">
        <v>0.33300000000000002</v>
      </c>
      <c r="I1388">
        <v>3.4</v>
      </c>
      <c r="J1388" t="s">
        <v>162</v>
      </c>
      <c r="K1388">
        <v>3.4</v>
      </c>
      <c r="L1388" t="s">
        <v>162</v>
      </c>
      <c r="M1388" s="70">
        <v>0.59027777777777779</v>
      </c>
      <c r="N1388">
        <v>5.2</v>
      </c>
      <c r="O1388" t="s">
        <v>149</v>
      </c>
      <c r="P1388" s="70">
        <v>0.58829861111111115</v>
      </c>
      <c r="Q1388">
        <v>3.9</v>
      </c>
      <c r="R1388" t="s">
        <v>162</v>
      </c>
      <c r="S1388">
        <v>0.8</v>
      </c>
      <c r="T1388">
        <v>53.8</v>
      </c>
      <c r="U1388">
        <v>1084</v>
      </c>
      <c r="V1388">
        <v>692197</v>
      </c>
      <c r="W1388">
        <v>1154</v>
      </c>
      <c r="X1388">
        <v>0.496</v>
      </c>
      <c r="Y1388">
        <v>17.64</v>
      </c>
      <c r="Z1388" s="11">
        <f t="shared" si="3647"/>
        <v>199.8</v>
      </c>
      <c r="AA1388" s="11">
        <f t="shared" si="3648"/>
        <v>10</v>
      </c>
      <c r="AB1388" s="53">
        <f t="shared" si="3649"/>
        <v>0.191171254754613</v>
      </c>
      <c r="AC1388" s="61" t="s">
        <v>204</v>
      </c>
    </row>
    <row r="1389" spans="1:46">
      <c r="A1389" s="11">
        <v>1389</v>
      </c>
      <c r="B1389" s="69">
        <v>44602</v>
      </c>
      <c r="C1389" s="70">
        <v>0.59722222222222221</v>
      </c>
      <c r="D1389">
        <v>14.3</v>
      </c>
      <c r="E1389">
        <v>14</v>
      </c>
      <c r="F1389">
        <v>0</v>
      </c>
      <c r="G1389">
        <v>12.6</v>
      </c>
      <c r="H1389">
        <v>0.309</v>
      </c>
      <c r="I1389">
        <v>3.1</v>
      </c>
      <c r="J1389" t="s">
        <v>157</v>
      </c>
      <c r="K1389">
        <v>3.5</v>
      </c>
      <c r="L1389" t="s">
        <v>162</v>
      </c>
      <c r="M1389" s="70">
        <v>0.59064814814814814</v>
      </c>
      <c r="N1389">
        <v>5.2</v>
      </c>
      <c r="O1389" t="s">
        <v>157</v>
      </c>
      <c r="P1389" s="70">
        <v>0.59271990740740743</v>
      </c>
      <c r="Q1389">
        <v>2.2999999999999998</v>
      </c>
      <c r="R1389" t="s">
        <v>155</v>
      </c>
      <c r="S1389">
        <v>0.7</v>
      </c>
      <c r="T1389">
        <v>53.2</v>
      </c>
      <c r="U1389">
        <v>1056</v>
      </c>
      <c r="V1389">
        <v>642352</v>
      </c>
      <c r="W1389">
        <v>1071</v>
      </c>
      <c r="X1389">
        <v>0.496</v>
      </c>
      <c r="Y1389">
        <v>17.62</v>
      </c>
      <c r="Z1389" s="11">
        <f t="shared" si="3647"/>
        <v>185.4</v>
      </c>
      <c r="AA1389" s="11">
        <f t="shared" si="3648"/>
        <v>10</v>
      </c>
      <c r="AB1389" s="53">
        <f t="shared" si="3649"/>
        <v>0.191171254754613</v>
      </c>
      <c r="AC1389" s="61" t="s">
        <v>204</v>
      </c>
    </row>
    <row r="1390" spans="1:46">
      <c r="A1390" s="11">
        <v>1390</v>
      </c>
      <c r="B1390" s="69">
        <v>44602</v>
      </c>
      <c r="C1390" s="70">
        <v>0.60416666666666663</v>
      </c>
      <c r="D1390">
        <v>14.3</v>
      </c>
      <c r="E1390">
        <v>14</v>
      </c>
      <c r="F1390">
        <v>0</v>
      </c>
      <c r="G1390">
        <v>12.9</v>
      </c>
      <c r="H1390">
        <v>0.29499999999999998</v>
      </c>
      <c r="I1390">
        <v>2.8</v>
      </c>
      <c r="J1390" t="s">
        <v>157</v>
      </c>
      <c r="K1390">
        <v>3.1</v>
      </c>
      <c r="L1390" t="s">
        <v>157</v>
      </c>
      <c r="M1390" s="70">
        <v>0.59723379629629625</v>
      </c>
      <c r="N1390">
        <v>4.5</v>
      </c>
      <c r="O1390" t="s">
        <v>157</v>
      </c>
      <c r="P1390" s="70">
        <v>0.60228009259259263</v>
      </c>
      <c r="Q1390">
        <v>1.4</v>
      </c>
      <c r="R1390" t="s">
        <v>157</v>
      </c>
      <c r="S1390">
        <v>0.8</v>
      </c>
      <c r="T1390">
        <v>52.4</v>
      </c>
      <c r="U1390">
        <v>1002</v>
      </c>
      <c r="V1390">
        <v>615777</v>
      </c>
      <c r="W1390">
        <v>1026</v>
      </c>
      <c r="X1390">
        <v>0.496</v>
      </c>
      <c r="Y1390">
        <v>17.59</v>
      </c>
      <c r="Z1390" s="11">
        <f t="shared" si="3647"/>
        <v>177</v>
      </c>
      <c r="AA1390" s="11">
        <f t="shared" si="3648"/>
        <v>10</v>
      </c>
      <c r="AB1390" s="53">
        <f t="shared" si="3649"/>
        <v>0.191171254754613</v>
      </c>
      <c r="AC1390" s="61" t="s">
        <v>204</v>
      </c>
    </row>
    <row r="1391" spans="1:46">
      <c r="A1391" s="11">
        <v>1391</v>
      </c>
      <c r="B1391" s="69">
        <v>44602</v>
      </c>
      <c r="C1391" s="70">
        <v>0.61111111111111105</v>
      </c>
      <c r="D1391">
        <v>14.4</v>
      </c>
      <c r="E1391">
        <v>14</v>
      </c>
      <c r="F1391">
        <v>0</v>
      </c>
      <c r="G1391">
        <v>12.8</v>
      </c>
      <c r="H1391">
        <v>0.28100000000000003</v>
      </c>
      <c r="I1391">
        <v>2.7</v>
      </c>
      <c r="J1391" t="s">
        <v>157</v>
      </c>
      <c r="K1391">
        <v>3</v>
      </c>
      <c r="L1391" t="s">
        <v>157</v>
      </c>
      <c r="M1391" s="70">
        <v>0.60539351851851853</v>
      </c>
      <c r="N1391">
        <v>4.3</v>
      </c>
      <c r="O1391" t="s">
        <v>157</v>
      </c>
      <c r="P1391" s="70">
        <v>0.61037037037037034</v>
      </c>
      <c r="Q1391">
        <v>2.1</v>
      </c>
      <c r="R1391" t="s">
        <v>162</v>
      </c>
      <c r="S1391">
        <v>0.8</v>
      </c>
      <c r="T1391">
        <v>52.7</v>
      </c>
      <c r="U1391">
        <v>920</v>
      </c>
      <c r="V1391">
        <v>588258</v>
      </c>
      <c r="W1391">
        <v>980</v>
      </c>
      <c r="X1391">
        <v>0.496</v>
      </c>
      <c r="Y1391">
        <v>17.579999999999998</v>
      </c>
      <c r="Z1391" s="11">
        <f t="shared" si="3647"/>
        <v>168.6</v>
      </c>
      <c r="AA1391" s="11">
        <f t="shared" si="3648"/>
        <v>10</v>
      </c>
      <c r="AB1391" s="53">
        <f t="shared" si="3649"/>
        <v>0.191171254754613</v>
      </c>
      <c r="AC1391" s="61" t="s">
        <v>204</v>
      </c>
    </row>
    <row r="1392" spans="1:46">
      <c r="A1392" s="11">
        <v>1392</v>
      </c>
      <c r="B1392" s="69">
        <v>44602</v>
      </c>
      <c r="C1392" s="70">
        <v>0.61805555555555558</v>
      </c>
      <c r="D1392">
        <v>14.3</v>
      </c>
      <c r="E1392">
        <v>14</v>
      </c>
      <c r="F1392">
        <v>0</v>
      </c>
      <c r="G1392">
        <v>13</v>
      </c>
      <c r="H1392">
        <v>0.26700000000000002</v>
      </c>
      <c r="I1392">
        <v>2.6</v>
      </c>
      <c r="J1392" t="s">
        <v>162</v>
      </c>
      <c r="K1392">
        <v>2.9</v>
      </c>
      <c r="L1392" t="s">
        <v>157</v>
      </c>
      <c r="M1392" s="70">
        <v>0.61418981481481483</v>
      </c>
      <c r="N1392">
        <v>4.8</v>
      </c>
      <c r="O1392" t="s">
        <v>157</v>
      </c>
      <c r="P1392" s="70">
        <v>0.61399305555555561</v>
      </c>
      <c r="Q1392">
        <v>2.6</v>
      </c>
      <c r="R1392" t="s">
        <v>162</v>
      </c>
      <c r="S1392">
        <v>0.7</v>
      </c>
      <c r="T1392">
        <v>51.3</v>
      </c>
      <c r="U1392">
        <v>945</v>
      </c>
      <c r="V1392">
        <v>560053</v>
      </c>
      <c r="W1392">
        <v>933</v>
      </c>
      <c r="X1392">
        <v>0.496</v>
      </c>
      <c r="Y1392">
        <v>17.61</v>
      </c>
      <c r="Z1392" s="11">
        <f t="shared" si="3647"/>
        <v>160.20000000000002</v>
      </c>
      <c r="AA1392" s="11">
        <f t="shared" si="3648"/>
        <v>10</v>
      </c>
      <c r="AB1392" s="53">
        <f t="shared" si="3649"/>
        <v>0.191171254754613</v>
      </c>
      <c r="AC1392" s="61" t="s">
        <v>204</v>
      </c>
    </row>
    <row r="1393" spans="1:46">
      <c r="A1393" s="11">
        <v>1393</v>
      </c>
      <c r="B1393" s="69">
        <v>44602</v>
      </c>
      <c r="C1393" s="70">
        <v>0.625</v>
      </c>
      <c r="D1393">
        <v>14.3</v>
      </c>
      <c r="E1393">
        <v>14</v>
      </c>
      <c r="F1393">
        <v>0</v>
      </c>
      <c r="G1393">
        <v>13.6</v>
      </c>
      <c r="H1393">
        <v>0.251</v>
      </c>
      <c r="I1393">
        <v>2.2999999999999998</v>
      </c>
      <c r="J1393" t="s">
        <v>162</v>
      </c>
      <c r="K1393">
        <v>2.6</v>
      </c>
      <c r="L1393" t="s">
        <v>162</v>
      </c>
      <c r="M1393" s="70">
        <v>0.61829861111111117</v>
      </c>
      <c r="N1393">
        <v>3.8</v>
      </c>
      <c r="O1393" t="s">
        <v>157</v>
      </c>
      <c r="P1393" s="70">
        <v>0.62445601851851851</v>
      </c>
      <c r="Q1393">
        <v>1.8</v>
      </c>
      <c r="R1393" t="s">
        <v>157</v>
      </c>
      <c r="S1393">
        <v>0.6</v>
      </c>
      <c r="T1393">
        <v>49.1</v>
      </c>
      <c r="U1393">
        <v>871</v>
      </c>
      <c r="V1393">
        <v>531340</v>
      </c>
      <c r="W1393">
        <v>886</v>
      </c>
      <c r="X1393">
        <v>0.496</v>
      </c>
      <c r="Y1393">
        <v>17.57</v>
      </c>
      <c r="Z1393" s="11">
        <f t="shared" si="3647"/>
        <v>150.60000000000002</v>
      </c>
      <c r="AA1393" s="11">
        <f t="shared" si="3648"/>
        <v>10</v>
      </c>
      <c r="AB1393" s="53">
        <f t="shared" si="3649"/>
        <v>0.191171254754613</v>
      </c>
      <c r="AC1393" s="61" t="s">
        <v>204</v>
      </c>
      <c r="AE1393" s="11">
        <f t="shared" ref="AE1393" si="3746">SUM(F1393:F1398)</f>
        <v>0</v>
      </c>
      <c r="AF1393" s="11">
        <f t="shared" ref="AF1393" si="3747">AVERAGE(AB1393:AB1398)</f>
        <v>0.19125047734037673</v>
      </c>
      <c r="AG1393" s="11">
        <f t="shared" ref="AG1393" si="3748">AVERAGE(G1393:G1398)</f>
        <v>13.583333333333334</v>
      </c>
      <c r="AH1393" s="11" t="e">
        <f t="shared" ref="AH1393" si="3749">AVERAGE(AC1393:AC1398)</f>
        <v>#DIV/0!</v>
      </c>
      <c r="AI1393" s="11">
        <f t="shared" ref="AI1393" si="3750">AVERAGE(T1393:T1398)</f>
        <v>46.85</v>
      </c>
      <c r="AJ1393" s="11">
        <f t="shared" ref="AJ1393" si="3751">SUMIF(H1393:H1398,"&gt;0",H1393:H1398)</f>
        <v>1.2909999999999999</v>
      </c>
      <c r="AK1393" s="17">
        <f t="shared" ref="AK1393" si="3752">SUM(AA1393:AA1398)/60</f>
        <v>0.5</v>
      </c>
      <c r="AL1393" s="17">
        <f t="shared" ref="AL1393" si="3753">SUM(V1393:V1398)</f>
        <v>2732496</v>
      </c>
      <c r="AM1393" s="17">
        <f t="shared" ref="AM1393" si="3754">AVERAGE(W1393:W1398)</f>
        <v>759.33333333333337</v>
      </c>
      <c r="AN1393" s="11">
        <f t="shared" ref="AN1393" si="3755">AVERAGE(I1393:I1398)</f>
        <v>2.4333333333333336</v>
      </c>
      <c r="AO1393" s="11">
        <f t="shared" ref="AO1393" si="3756">MAX(K1393:K1398)</f>
        <v>3.2</v>
      </c>
      <c r="AP1393" s="13" t="str">
        <f t="shared" ref="AP1393" ca="1" si="3757">INDIRECT(ADDRESS(MATCH(AO1393,K1393:K1398,0)+A1393-1,12))</f>
        <v>NW</v>
      </c>
      <c r="AQ1393" s="13">
        <f t="shared" ref="AQ1393" ca="1" si="3758">INDIRECT(ADDRESS(MATCH(AO1393,K1393:K1398,0)+A1393-1,13))</f>
        <v>0.6586805555555556</v>
      </c>
      <c r="AR1393" s="11">
        <f t="shared" ref="AR1393" si="3759">MAX(N1393:N1398)</f>
        <v>5</v>
      </c>
      <c r="AS1393" s="13" t="str">
        <f t="shared" ref="AS1393" ca="1" si="3760">INDIRECT(ADDRESS(MATCH(AR1393,N1393:N1398,0)+A1393-1,15))</f>
        <v>NW</v>
      </c>
      <c r="AT1393" s="13">
        <f t="shared" ref="AT1393" ca="1" si="3761">INDIRECT(ADDRESS(MATCH(AR1393,N1393:N1398,0)+A1393-1,16))</f>
        <v>0.65545138888888888</v>
      </c>
    </row>
    <row r="1394" spans="1:46">
      <c r="A1394" s="11">
        <v>1394</v>
      </c>
      <c r="B1394" s="69">
        <v>44602</v>
      </c>
      <c r="C1394" s="70">
        <v>0.63194444444444442</v>
      </c>
      <c r="D1394">
        <v>14.4</v>
      </c>
      <c r="E1394">
        <v>14</v>
      </c>
      <c r="F1394">
        <v>0</v>
      </c>
      <c r="G1394">
        <v>14.6</v>
      </c>
      <c r="H1394">
        <v>0.23899999999999999</v>
      </c>
      <c r="I1394">
        <v>1.1000000000000001</v>
      </c>
      <c r="J1394" t="s">
        <v>157</v>
      </c>
      <c r="K1394">
        <v>2.2999999999999998</v>
      </c>
      <c r="L1394" t="s">
        <v>162</v>
      </c>
      <c r="M1394" s="70">
        <v>0.62501157407407404</v>
      </c>
      <c r="N1394">
        <v>3</v>
      </c>
      <c r="O1394" t="s">
        <v>155</v>
      </c>
      <c r="P1394" s="70">
        <v>0.63011574074074073</v>
      </c>
      <c r="Q1394">
        <v>1.1000000000000001</v>
      </c>
      <c r="R1394" t="s">
        <v>162</v>
      </c>
      <c r="S1394">
        <v>0.6</v>
      </c>
      <c r="T1394">
        <v>46.7</v>
      </c>
      <c r="U1394">
        <v>774</v>
      </c>
      <c r="V1394">
        <v>505794</v>
      </c>
      <c r="W1394">
        <v>843</v>
      </c>
      <c r="X1394">
        <v>0.497</v>
      </c>
      <c r="Y1394">
        <v>17.53</v>
      </c>
      <c r="Z1394" s="11">
        <f t="shared" si="3647"/>
        <v>143.39999999999998</v>
      </c>
      <c r="AA1394" s="11">
        <f t="shared" si="3648"/>
        <v>10</v>
      </c>
      <c r="AB1394" s="53">
        <f t="shared" si="3649"/>
        <v>0.19164659026919556</v>
      </c>
      <c r="AC1394" s="61" t="s">
        <v>204</v>
      </c>
    </row>
    <row r="1395" spans="1:46">
      <c r="A1395" s="11">
        <v>1395</v>
      </c>
      <c r="B1395" s="69">
        <v>44602</v>
      </c>
      <c r="C1395" s="70">
        <v>0.63888888888888895</v>
      </c>
      <c r="D1395">
        <v>14.5</v>
      </c>
      <c r="E1395">
        <v>14</v>
      </c>
      <c r="F1395">
        <v>0</v>
      </c>
      <c r="G1395">
        <v>14.7</v>
      </c>
      <c r="H1395">
        <v>0.216</v>
      </c>
      <c r="I1395">
        <v>2.4</v>
      </c>
      <c r="J1395" t="s">
        <v>155</v>
      </c>
      <c r="K1395">
        <v>2.4</v>
      </c>
      <c r="L1395" t="s">
        <v>155</v>
      </c>
      <c r="M1395" s="70">
        <v>0.63888888888888895</v>
      </c>
      <c r="N1395">
        <v>4</v>
      </c>
      <c r="O1395" t="s">
        <v>158</v>
      </c>
      <c r="P1395" s="70">
        <v>0.63886574074074076</v>
      </c>
      <c r="Q1395">
        <v>4</v>
      </c>
      <c r="R1395" t="s">
        <v>158</v>
      </c>
      <c r="S1395">
        <v>0.7</v>
      </c>
      <c r="T1395">
        <v>44.4</v>
      </c>
      <c r="U1395">
        <v>745</v>
      </c>
      <c r="V1395">
        <v>464149</v>
      </c>
      <c r="W1395">
        <v>774</v>
      </c>
      <c r="X1395">
        <v>0.496</v>
      </c>
      <c r="Y1395">
        <v>17.5</v>
      </c>
      <c r="Z1395" s="11">
        <f t="shared" si="3647"/>
        <v>129.6</v>
      </c>
      <c r="AA1395" s="11">
        <f t="shared" si="3648"/>
        <v>10</v>
      </c>
      <c r="AB1395" s="53">
        <f t="shared" si="3649"/>
        <v>0.191171254754613</v>
      </c>
      <c r="AC1395" s="61" t="s">
        <v>204</v>
      </c>
    </row>
    <row r="1396" spans="1:46">
      <c r="A1396" s="11">
        <v>1396</v>
      </c>
      <c r="B1396" s="69">
        <v>44602</v>
      </c>
      <c r="C1396" s="70">
        <v>0.64583333333333337</v>
      </c>
      <c r="D1396">
        <v>14.5</v>
      </c>
      <c r="E1396">
        <v>14</v>
      </c>
      <c r="F1396">
        <v>0</v>
      </c>
      <c r="G1396">
        <v>13.3</v>
      </c>
      <c r="H1396">
        <v>0.2</v>
      </c>
      <c r="I1396">
        <v>3.1</v>
      </c>
      <c r="J1396" t="s">
        <v>158</v>
      </c>
      <c r="K1396">
        <v>3.1</v>
      </c>
      <c r="L1396" t="s">
        <v>158</v>
      </c>
      <c r="M1396" s="70">
        <v>0.64576388888888892</v>
      </c>
      <c r="N1396">
        <v>4.3</v>
      </c>
      <c r="O1396" t="s">
        <v>158</v>
      </c>
      <c r="P1396" s="70">
        <v>0.64070601851851849</v>
      </c>
      <c r="Q1396">
        <v>3.2</v>
      </c>
      <c r="R1396" t="s">
        <v>155</v>
      </c>
      <c r="S1396">
        <v>0.4</v>
      </c>
      <c r="T1396">
        <v>45.2</v>
      </c>
      <c r="U1396">
        <v>686</v>
      </c>
      <c r="V1396">
        <v>428369</v>
      </c>
      <c r="W1396">
        <v>714</v>
      </c>
      <c r="X1396">
        <v>0.496</v>
      </c>
      <c r="Y1396">
        <v>17.489999999999998</v>
      </c>
      <c r="Z1396" s="11">
        <f t="shared" si="3647"/>
        <v>120.00000000000003</v>
      </c>
      <c r="AA1396" s="11">
        <f t="shared" si="3648"/>
        <v>0</v>
      </c>
      <c r="AB1396" s="53">
        <f t="shared" si="3649"/>
        <v>0.191171254754613</v>
      </c>
      <c r="AC1396" s="61" t="s">
        <v>204</v>
      </c>
    </row>
    <row r="1397" spans="1:46">
      <c r="A1397" s="11">
        <v>1397</v>
      </c>
      <c r="B1397" s="69">
        <v>44602</v>
      </c>
      <c r="C1397" s="70">
        <v>0.65277777777777779</v>
      </c>
      <c r="D1397">
        <v>14.4</v>
      </c>
      <c r="E1397">
        <v>14</v>
      </c>
      <c r="F1397">
        <v>0</v>
      </c>
      <c r="G1397">
        <v>13</v>
      </c>
      <c r="H1397">
        <v>0.187</v>
      </c>
      <c r="I1397">
        <v>2.7</v>
      </c>
      <c r="J1397" t="s">
        <v>155</v>
      </c>
      <c r="K1397">
        <v>3.1</v>
      </c>
      <c r="L1397" t="s">
        <v>158</v>
      </c>
      <c r="M1397" s="70">
        <v>0.64584490740740741</v>
      </c>
      <c r="N1397">
        <v>4.5</v>
      </c>
      <c r="O1397" t="s">
        <v>155</v>
      </c>
      <c r="P1397" s="70">
        <v>0.65196759259259263</v>
      </c>
      <c r="Q1397">
        <v>3.5</v>
      </c>
      <c r="R1397" t="s">
        <v>155</v>
      </c>
      <c r="S1397">
        <v>0.7</v>
      </c>
      <c r="T1397">
        <v>47.4</v>
      </c>
      <c r="U1397">
        <v>637</v>
      </c>
      <c r="V1397">
        <v>395134</v>
      </c>
      <c r="W1397">
        <v>659</v>
      </c>
      <c r="X1397">
        <v>0.496</v>
      </c>
      <c r="Y1397">
        <v>17.45</v>
      </c>
      <c r="Z1397" s="11">
        <f t="shared" si="3647"/>
        <v>112.2</v>
      </c>
      <c r="AA1397" s="11">
        <f t="shared" si="3648"/>
        <v>0</v>
      </c>
      <c r="AB1397" s="53">
        <f t="shared" si="3649"/>
        <v>0.191171254754613</v>
      </c>
      <c r="AC1397" s="61" t="s">
        <v>204</v>
      </c>
    </row>
    <row r="1398" spans="1:46">
      <c r="A1398" s="11">
        <v>1398</v>
      </c>
      <c r="B1398" s="69">
        <v>44602</v>
      </c>
      <c r="C1398" s="70">
        <v>0.65972222222222221</v>
      </c>
      <c r="D1398">
        <v>14.3</v>
      </c>
      <c r="E1398">
        <v>14</v>
      </c>
      <c r="F1398">
        <v>0</v>
      </c>
      <c r="G1398">
        <v>12.3</v>
      </c>
      <c r="H1398">
        <v>0.19800000000000001</v>
      </c>
      <c r="I1398">
        <v>3</v>
      </c>
      <c r="J1398" t="s">
        <v>155</v>
      </c>
      <c r="K1398">
        <v>3.2</v>
      </c>
      <c r="L1398" t="s">
        <v>155</v>
      </c>
      <c r="M1398" s="70">
        <v>0.6586805555555556</v>
      </c>
      <c r="N1398">
        <v>5</v>
      </c>
      <c r="O1398" t="s">
        <v>155</v>
      </c>
      <c r="P1398" s="70">
        <v>0.65545138888888888</v>
      </c>
      <c r="Q1398">
        <v>2.2999999999999998</v>
      </c>
      <c r="R1398" t="s">
        <v>158</v>
      </c>
      <c r="S1398">
        <v>0.7</v>
      </c>
      <c r="T1398">
        <v>48.3</v>
      </c>
      <c r="U1398">
        <v>714</v>
      </c>
      <c r="V1398">
        <v>407710</v>
      </c>
      <c r="W1398">
        <v>680</v>
      </c>
      <c r="X1398">
        <v>0.496</v>
      </c>
      <c r="Y1398">
        <v>17.46</v>
      </c>
      <c r="Z1398" s="11">
        <f t="shared" si="3647"/>
        <v>118.80000000000001</v>
      </c>
      <c r="AA1398" s="11">
        <f t="shared" si="3648"/>
        <v>0</v>
      </c>
      <c r="AB1398" s="53">
        <f t="shared" si="3649"/>
        <v>0.191171254754613</v>
      </c>
      <c r="AC1398" s="61" t="s">
        <v>204</v>
      </c>
    </row>
    <row r="1399" spans="1:46">
      <c r="A1399" s="11">
        <v>1399</v>
      </c>
      <c r="B1399" s="69">
        <v>44602</v>
      </c>
      <c r="C1399" s="70">
        <v>0.66666666666666663</v>
      </c>
      <c r="D1399">
        <v>14.2</v>
      </c>
      <c r="E1399">
        <v>14</v>
      </c>
      <c r="F1399">
        <v>0</v>
      </c>
      <c r="G1399">
        <v>12.5</v>
      </c>
      <c r="H1399">
        <v>0.153</v>
      </c>
      <c r="I1399">
        <v>2</v>
      </c>
      <c r="J1399" t="s">
        <v>155</v>
      </c>
      <c r="K1399">
        <v>3</v>
      </c>
      <c r="L1399" t="s">
        <v>155</v>
      </c>
      <c r="M1399" s="70">
        <v>0.65973379629629625</v>
      </c>
      <c r="N1399">
        <v>3.7</v>
      </c>
      <c r="O1399" t="s">
        <v>155</v>
      </c>
      <c r="P1399" s="70">
        <v>0.66203703703703709</v>
      </c>
      <c r="Q1399">
        <v>1.5</v>
      </c>
      <c r="R1399" t="s">
        <v>155</v>
      </c>
      <c r="S1399">
        <v>0.5</v>
      </c>
      <c r="T1399">
        <v>47.5</v>
      </c>
      <c r="U1399">
        <v>516</v>
      </c>
      <c r="V1399">
        <v>320960</v>
      </c>
      <c r="W1399">
        <v>535</v>
      </c>
      <c r="X1399">
        <v>0.496</v>
      </c>
      <c r="Y1399">
        <v>17.43</v>
      </c>
      <c r="Z1399" s="11">
        <f t="shared" si="3647"/>
        <v>91.8</v>
      </c>
      <c r="AA1399" s="11">
        <f t="shared" si="3648"/>
        <v>0</v>
      </c>
      <c r="AB1399" s="53">
        <f t="shared" si="3649"/>
        <v>0.191171254754613</v>
      </c>
      <c r="AC1399" s="61" t="s">
        <v>204</v>
      </c>
      <c r="AE1399" s="11">
        <f t="shared" ref="AE1399" si="3762">SUM(F1399:F1404)</f>
        <v>0</v>
      </c>
      <c r="AF1399" s="11">
        <f t="shared" ref="AF1399" si="3763">AVERAGE(AB1399:AB1404)</f>
        <v>0.19117125475461297</v>
      </c>
      <c r="AG1399" s="11">
        <f t="shared" ref="AG1399" si="3764">AVERAGE(G1399:G1404)</f>
        <v>12.316666666666668</v>
      </c>
      <c r="AH1399" s="11" t="e">
        <f t="shared" ref="AH1399" si="3765">AVERAGE(AC1399:AC1404)</f>
        <v>#DIV/0!</v>
      </c>
      <c r="AI1399" s="11">
        <f t="shared" ref="AI1399" si="3766">AVERAGE(T1399:T1404)</f>
        <v>48.70000000000001</v>
      </c>
      <c r="AJ1399" s="11">
        <f t="shared" ref="AJ1399" si="3767">SUMIF(H1399:H1404,"&gt;0",H1399:H1404)</f>
        <v>0.64500000000000002</v>
      </c>
      <c r="AK1399" s="17">
        <f t="shared" ref="AK1399" si="3768">SUM(AA1399:AA1404)/60</f>
        <v>0</v>
      </c>
      <c r="AL1399" s="17">
        <f t="shared" ref="AL1399" si="3769">SUM(V1399:V1404)</f>
        <v>1349080</v>
      </c>
      <c r="AM1399" s="17">
        <f t="shared" ref="AM1399" si="3770">AVERAGE(W1399:W1404)</f>
        <v>374.66666666666669</v>
      </c>
      <c r="AN1399" s="11">
        <f t="shared" ref="AN1399" si="3771">AVERAGE(I1399:I1404)</f>
        <v>1.8666666666666665</v>
      </c>
      <c r="AO1399" s="11">
        <f t="shared" ref="AO1399" si="3772">MAX(K1399:K1404)</f>
        <v>3</v>
      </c>
      <c r="AP1399" s="13" t="str">
        <f t="shared" ref="AP1399" ca="1" si="3773">INDIRECT(ADDRESS(MATCH(AO1399,K1399:K1404,0)+A1399-1,12))</f>
        <v>NW</v>
      </c>
      <c r="AQ1399" s="13">
        <f t="shared" ref="AQ1399" ca="1" si="3774">INDIRECT(ADDRESS(MATCH(AO1399,K1399:K1404,0)+A1399-1,13))</f>
        <v>0.65973379629629625</v>
      </c>
      <c r="AR1399" s="11">
        <f t="shared" ref="AR1399" si="3775">MAX(N1399:N1404)</f>
        <v>3.7</v>
      </c>
      <c r="AS1399" s="13" t="str">
        <f t="shared" ref="AS1399" ca="1" si="3776">INDIRECT(ADDRESS(MATCH(AR1399,N1399:N1404,0)+A1399-1,15))</f>
        <v>NW</v>
      </c>
      <c r="AT1399" s="13">
        <f t="shared" ref="AT1399" ca="1" si="3777">INDIRECT(ADDRESS(MATCH(AR1399,N1399:N1404,0)+A1399-1,16))</f>
        <v>0.66203703703703709</v>
      </c>
    </row>
    <row r="1400" spans="1:46">
      <c r="A1400" s="11">
        <v>1400</v>
      </c>
      <c r="B1400" s="69">
        <v>44602</v>
      </c>
      <c r="C1400" s="70">
        <v>0.67361111111111116</v>
      </c>
      <c r="D1400">
        <v>14.1</v>
      </c>
      <c r="E1400">
        <v>14</v>
      </c>
      <c r="F1400">
        <v>0</v>
      </c>
      <c r="G1400">
        <v>12.8</v>
      </c>
      <c r="H1400">
        <v>0.153</v>
      </c>
      <c r="I1400">
        <v>1.8</v>
      </c>
      <c r="J1400" t="s">
        <v>155</v>
      </c>
      <c r="K1400">
        <v>2.1</v>
      </c>
      <c r="L1400" t="s">
        <v>155</v>
      </c>
      <c r="M1400" s="70">
        <v>0.66723379629629631</v>
      </c>
      <c r="N1400">
        <v>2.5</v>
      </c>
      <c r="O1400" t="s">
        <v>155</v>
      </c>
      <c r="P1400" s="70">
        <v>0.67101851851851846</v>
      </c>
      <c r="Q1400">
        <v>2.2999999999999998</v>
      </c>
      <c r="R1400" t="s">
        <v>157</v>
      </c>
      <c r="S1400">
        <v>0.3</v>
      </c>
      <c r="T1400">
        <v>44.7</v>
      </c>
      <c r="U1400">
        <v>409</v>
      </c>
      <c r="V1400">
        <v>313787</v>
      </c>
      <c r="W1400">
        <v>523</v>
      </c>
      <c r="X1400">
        <v>0.496</v>
      </c>
      <c r="Y1400">
        <v>17.41</v>
      </c>
      <c r="Z1400" s="11">
        <f t="shared" si="3647"/>
        <v>91.8</v>
      </c>
      <c r="AA1400" s="11">
        <f t="shared" si="3648"/>
        <v>0</v>
      </c>
      <c r="AB1400" s="53">
        <f t="shared" si="3649"/>
        <v>0.191171254754613</v>
      </c>
      <c r="AC1400" s="61" t="s">
        <v>204</v>
      </c>
    </row>
    <row r="1401" spans="1:46">
      <c r="A1401" s="11">
        <v>1401</v>
      </c>
      <c r="B1401" s="69">
        <v>44602</v>
      </c>
      <c r="C1401" s="70">
        <v>0.68055555555555547</v>
      </c>
      <c r="D1401">
        <v>14.1</v>
      </c>
      <c r="E1401">
        <v>14</v>
      </c>
      <c r="F1401">
        <v>0</v>
      </c>
      <c r="G1401">
        <v>12.2</v>
      </c>
      <c r="H1401">
        <v>8.6999999999999994E-2</v>
      </c>
      <c r="I1401">
        <v>2.2000000000000002</v>
      </c>
      <c r="J1401" t="s">
        <v>158</v>
      </c>
      <c r="K1401">
        <v>2.2000000000000002</v>
      </c>
      <c r="L1401" t="s">
        <v>158</v>
      </c>
      <c r="M1401" s="70">
        <v>0.68055555555555547</v>
      </c>
      <c r="N1401">
        <v>3.6</v>
      </c>
      <c r="O1401" t="s">
        <v>158</v>
      </c>
      <c r="P1401" s="70">
        <v>0.67918981481481477</v>
      </c>
      <c r="Q1401">
        <v>2.6</v>
      </c>
      <c r="R1401" t="s">
        <v>157</v>
      </c>
      <c r="S1401">
        <v>0.6</v>
      </c>
      <c r="T1401">
        <v>50.6</v>
      </c>
      <c r="U1401">
        <v>472</v>
      </c>
      <c r="V1401">
        <v>190139</v>
      </c>
      <c r="W1401">
        <v>317</v>
      </c>
      <c r="X1401">
        <v>0.496</v>
      </c>
      <c r="Y1401">
        <v>17.38</v>
      </c>
      <c r="Z1401" s="11">
        <f t="shared" si="3647"/>
        <v>52.199999999999996</v>
      </c>
      <c r="AA1401" s="11">
        <f t="shared" si="3648"/>
        <v>0</v>
      </c>
      <c r="AB1401" s="53">
        <f t="shared" si="3649"/>
        <v>0.191171254754613</v>
      </c>
      <c r="AC1401" s="61" t="s">
        <v>204</v>
      </c>
    </row>
    <row r="1402" spans="1:46">
      <c r="A1402" s="11">
        <v>1402</v>
      </c>
      <c r="B1402" s="69">
        <v>44602</v>
      </c>
      <c r="C1402" s="70">
        <v>0.6875</v>
      </c>
      <c r="D1402">
        <v>14</v>
      </c>
      <c r="E1402">
        <v>14.1</v>
      </c>
      <c r="F1402">
        <v>0</v>
      </c>
      <c r="G1402">
        <v>11.9</v>
      </c>
      <c r="H1402">
        <v>0.13</v>
      </c>
      <c r="I1402">
        <v>2.2000000000000002</v>
      </c>
      <c r="J1402" t="s">
        <v>155</v>
      </c>
      <c r="K1402">
        <v>2.5</v>
      </c>
      <c r="L1402" t="s">
        <v>155</v>
      </c>
      <c r="M1402" s="70">
        <v>0.68425925925925923</v>
      </c>
      <c r="N1402">
        <v>3.6</v>
      </c>
      <c r="O1402" t="s">
        <v>155</v>
      </c>
      <c r="P1402" s="70">
        <v>0.68237268518518512</v>
      </c>
      <c r="Q1402">
        <v>1.7</v>
      </c>
      <c r="R1402" t="s">
        <v>158</v>
      </c>
      <c r="S1402">
        <v>0.6</v>
      </c>
      <c r="T1402">
        <v>50.4</v>
      </c>
      <c r="U1402">
        <v>420</v>
      </c>
      <c r="V1402">
        <v>250471</v>
      </c>
      <c r="W1402">
        <v>417</v>
      </c>
      <c r="X1402">
        <v>0.496</v>
      </c>
      <c r="Y1402">
        <v>17.39</v>
      </c>
      <c r="Z1402" s="11">
        <f t="shared" si="3647"/>
        <v>78</v>
      </c>
      <c r="AA1402" s="11">
        <f t="shared" si="3648"/>
        <v>0</v>
      </c>
      <c r="AB1402" s="53">
        <f t="shared" si="3649"/>
        <v>0.191171254754613</v>
      </c>
      <c r="AC1402" s="61" t="s">
        <v>204</v>
      </c>
    </row>
    <row r="1403" spans="1:46">
      <c r="A1403" s="11">
        <v>1403</v>
      </c>
      <c r="B1403" s="69">
        <v>44602</v>
      </c>
      <c r="C1403" s="70">
        <v>0.69444444444444453</v>
      </c>
      <c r="D1403">
        <v>13.9</v>
      </c>
      <c r="E1403">
        <v>14.1</v>
      </c>
      <c r="F1403">
        <v>0</v>
      </c>
      <c r="G1403">
        <v>12.5</v>
      </c>
      <c r="H1403">
        <v>7.6999999999999999E-2</v>
      </c>
      <c r="I1403">
        <v>1.2</v>
      </c>
      <c r="J1403" t="s">
        <v>158</v>
      </c>
      <c r="K1403">
        <v>2.2000000000000002</v>
      </c>
      <c r="L1403" t="s">
        <v>155</v>
      </c>
      <c r="M1403" s="70">
        <v>0.68820601851851848</v>
      </c>
      <c r="N1403">
        <v>2.8</v>
      </c>
      <c r="O1403" t="s">
        <v>158</v>
      </c>
      <c r="P1403" s="70">
        <v>0.68839120370370377</v>
      </c>
      <c r="Q1403">
        <v>1.1000000000000001</v>
      </c>
      <c r="R1403" t="s">
        <v>155</v>
      </c>
      <c r="S1403">
        <v>0.6</v>
      </c>
      <c r="T1403">
        <v>48.9</v>
      </c>
      <c r="U1403">
        <v>169</v>
      </c>
      <c r="V1403">
        <v>167264</v>
      </c>
      <c r="W1403">
        <v>279</v>
      </c>
      <c r="X1403">
        <v>0.496</v>
      </c>
      <c r="Y1403">
        <v>17.39</v>
      </c>
      <c r="Z1403" s="11">
        <f t="shared" si="3647"/>
        <v>46.199999999999996</v>
      </c>
      <c r="AA1403" s="11">
        <f t="shared" si="3648"/>
        <v>0</v>
      </c>
      <c r="AB1403" s="53">
        <f t="shared" si="3649"/>
        <v>0.191171254754613</v>
      </c>
      <c r="AC1403" s="61" t="s">
        <v>204</v>
      </c>
    </row>
    <row r="1404" spans="1:46">
      <c r="A1404" s="11">
        <v>1404</v>
      </c>
      <c r="B1404" s="69">
        <v>44602</v>
      </c>
      <c r="C1404" s="70">
        <v>0.70138888888888884</v>
      </c>
      <c r="D1404">
        <v>13.7</v>
      </c>
      <c r="E1404">
        <v>14.1</v>
      </c>
      <c r="F1404">
        <v>0</v>
      </c>
      <c r="G1404">
        <v>12</v>
      </c>
      <c r="H1404">
        <v>4.4999999999999998E-2</v>
      </c>
      <c r="I1404">
        <v>1.8</v>
      </c>
      <c r="J1404" t="s">
        <v>158</v>
      </c>
      <c r="K1404">
        <v>1.8</v>
      </c>
      <c r="L1404" t="s">
        <v>158</v>
      </c>
      <c r="M1404" s="70">
        <v>0.69987268518518519</v>
      </c>
      <c r="N1404">
        <v>2.5</v>
      </c>
      <c r="O1404" t="s">
        <v>158</v>
      </c>
      <c r="P1404" s="70">
        <v>0.69740740740740748</v>
      </c>
      <c r="Q1404">
        <v>1.7</v>
      </c>
      <c r="R1404" t="s">
        <v>158</v>
      </c>
      <c r="S1404">
        <v>0.4</v>
      </c>
      <c r="T1404">
        <v>50.1</v>
      </c>
      <c r="U1404">
        <v>145</v>
      </c>
      <c r="V1404">
        <v>106459</v>
      </c>
      <c r="W1404">
        <v>177</v>
      </c>
      <c r="X1404">
        <v>0.496</v>
      </c>
      <c r="Y1404">
        <v>17.37</v>
      </c>
      <c r="Z1404" s="11">
        <f t="shared" si="3647"/>
        <v>27.000000000000004</v>
      </c>
      <c r="AA1404" s="11">
        <f t="shared" si="3648"/>
        <v>0</v>
      </c>
      <c r="AB1404" s="53">
        <f t="shared" si="3649"/>
        <v>0.191171254754613</v>
      </c>
      <c r="AC1404" s="61" t="s">
        <v>204</v>
      </c>
    </row>
    <row r="1405" spans="1:46">
      <c r="A1405" s="11">
        <v>1405</v>
      </c>
      <c r="B1405" s="69">
        <v>44602</v>
      </c>
      <c r="C1405" s="70">
        <v>0.70833333333333337</v>
      </c>
      <c r="D1405">
        <v>13.5</v>
      </c>
      <c r="E1405">
        <v>14.1</v>
      </c>
      <c r="F1405">
        <v>0</v>
      </c>
      <c r="G1405">
        <v>11.3</v>
      </c>
      <c r="H1405">
        <v>3.2000000000000001E-2</v>
      </c>
      <c r="I1405">
        <v>1.7</v>
      </c>
      <c r="J1405" t="s">
        <v>154</v>
      </c>
      <c r="K1405">
        <v>1.8</v>
      </c>
      <c r="L1405" t="s">
        <v>158</v>
      </c>
      <c r="M1405" s="70">
        <v>0.70164351851851858</v>
      </c>
      <c r="N1405">
        <v>2.8</v>
      </c>
      <c r="O1405" t="s">
        <v>161</v>
      </c>
      <c r="P1405" s="70">
        <v>0.70304398148148151</v>
      </c>
      <c r="Q1405">
        <v>1.6</v>
      </c>
      <c r="R1405" t="s">
        <v>154</v>
      </c>
      <c r="S1405">
        <v>0.5</v>
      </c>
      <c r="T1405">
        <v>52</v>
      </c>
      <c r="U1405">
        <v>133</v>
      </c>
      <c r="V1405">
        <v>75297</v>
      </c>
      <c r="W1405">
        <v>125</v>
      </c>
      <c r="X1405">
        <v>0.496</v>
      </c>
      <c r="Y1405">
        <v>17.36</v>
      </c>
      <c r="Z1405" s="11">
        <f t="shared" si="3647"/>
        <v>19.200000000000003</v>
      </c>
      <c r="AA1405" s="11">
        <f t="shared" si="3648"/>
        <v>0</v>
      </c>
      <c r="AB1405" s="53">
        <f t="shared" si="3649"/>
        <v>0.191171254754613</v>
      </c>
      <c r="AC1405" s="61" t="s">
        <v>204</v>
      </c>
      <c r="AE1405" s="11">
        <f t="shared" ref="AE1405" si="3778">SUM(F1405:F1410)</f>
        <v>0</v>
      </c>
      <c r="AF1405" s="11">
        <f t="shared" ref="AF1405" si="3779">AVERAGE(AB1405:AB1410)</f>
        <v>0.19164705057192402</v>
      </c>
      <c r="AG1405" s="11">
        <f t="shared" ref="AG1405" si="3780">AVERAGE(G1405:G1410)</f>
        <v>9.8333333333333339</v>
      </c>
      <c r="AH1405" s="11" t="e">
        <f t="shared" ref="AH1405" si="3781">AVERAGE(AC1405:AC1410)</f>
        <v>#DIV/0!</v>
      </c>
      <c r="AI1405" s="11">
        <f t="shared" ref="AI1405" si="3782">AVERAGE(T1405:T1410)</f>
        <v>58.433333333333337</v>
      </c>
      <c r="AJ1405" s="11">
        <f t="shared" ref="AJ1405" si="3783">SUMIF(H1405:H1410,"&gt;0",H1405:H1410)</f>
        <v>9.1000000000000011E-2</v>
      </c>
      <c r="AK1405" s="17">
        <f t="shared" ref="AK1405" si="3784">SUM(AA1405:AA1410)/60</f>
        <v>0</v>
      </c>
      <c r="AL1405" s="17">
        <f t="shared" ref="AL1405" si="3785">SUM(V1405:V1410)</f>
        <v>208134</v>
      </c>
      <c r="AM1405" s="17">
        <f t="shared" ref="AM1405" si="3786">AVERAGE(W1405:W1410)</f>
        <v>57.666666666666664</v>
      </c>
      <c r="AN1405" s="11">
        <f t="shared" ref="AN1405" si="3787">AVERAGE(I1405:I1410)</f>
        <v>1.45</v>
      </c>
      <c r="AO1405" s="11">
        <f t="shared" ref="AO1405" si="3788">MAX(K1405:K1410)</f>
        <v>2.1</v>
      </c>
      <c r="AP1405" s="13" t="str">
        <f t="shared" ref="AP1405" ca="1" si="3789">INDIRECT(ADDRESS(MATCH(AO1405,K1405:K1410,0)+A1405-1,12))</f>
        <v>W</v>
      </c>
      <c r="AQ1405" s="13">
        <f t="shared" ref="AQ1405" ca="1" si="3790">INDIRECT(ADDRESS(MATCH(AO1405,K1405:K1410,0)+A1405-1,13))</f>
        <v>0.71527777777777779</v>
      </c>
      <c r="AR1405" s="11">
        <f t="shared" ref="AR1405" si="3791">MAX(N1405:N1410)</f>
        <v>3</v>
      </c>
      <c r="AS1405" s="13" t="str">
        <f t="shared" ref="AS1405" ca="1" si="3792">INDIRECT(ADDRESS(MATCH(AR1405,N1405:N1410,0)+A1405-1,15))</f>
        <v>W</v>
      </c>
      <c r="AT1405" s="13">
        <f t="shared" ref="AT1405" ca="1" si="3793">INDIRECT(ADDRESS(MATCH(AR1405,N1405:N1410,0)+A1405-1,16))</f>
        <v>0.7123032407407407</v>
      </c>
    </row>
    <row r="1406" spans="1:46">
      <c r="A1406" s="11">
        <v>1406</v>
      </c>
      <c r="B1406" s="69">
        <v>44602</v>
      </c>
      <c r="C1406" s="70">
        <v>0.71527777777777779</v>
      </c>
      <c r="D1406">
        <v>13.1</v>
      </c>
      <c r="E1406">
        <v>14.1</v>
      </c>
      <c r="F1406">
        <v>0</v>
      </c>
      <c r="G1406">
        <v>10.9</v>
      </c>
      <c r="H1406">
        <v>3.4000000000000002E-2</v>
      </c>
      <c r="I1406">
        <v>2.1</v>
      </c>
      <c r="J1406" t="s">
        <v>154</v>
      </c>
      <c r="K1406">
        <v>2.1</v>
      </c>
      <c r="L1406" t="s">
        <v>154</v>
      </c>
      <c r="M1406" s="70">
        <v>0.71527777777777779</v>
      </c>
      <c r="N1406">
        <v>3</v>
      </c>
      <c r="O1406" t="s">
        <v>154</v>
      </c>
      <c r="P1406" s="70">
        <v>0.7123032407407407</v>
      </c>
      <c r="Q1406">
        <v>2</v>
      </c>
      <c r="R1406" t="s">
        <v>161</v>
      </c>
      <c r="S1406">
        <v>0.4</v>
      </c>
      <c r="T1406">
        <v>53.9</v>
      </c>
      <c r="U1406">
        <v>82</v>
      </c>
      <c r="V1406">
        <v>66067</v>
      </c>
      <c r="W1406">
        <v>110</v>
      </c>
      <c r="X1406">
        <v>0.496</v>
      </c>
      <c r="Y1406">
        <v>17.329999999999998</v>
      </c>
      <c r="Z1406" s="11">
        <f t="shared" si="3647"/>
        <v>20.400000000000002</v>
      </c>
      <c r="AA1406" s="11">
        <f t="shared" si="3648"/>
        <v>0</v>
      </c>
      <c r="AB1406" s="53">
        <f t="shared" si="3649"/>
        <v>0.191171254754613</v>
      </c>
      <c r="AC1406" s="61" t="s">
        <v>204</v>
      </c>
    </row>
    <row r="1407" spans="1:46">
      <c r="A1407" s="11">
        <v>1407</v>
      </c>
      <c r="B1407" s="69">
        <v>44602</v>
      </c>
      <c r="C1407" s="70">
        <v>0.72222222222222221</v>
      </c>
      <c r="D1407">
        <v>12.7</v>
      </c>
      <c r="E1407">
        <v>13.2</v>
      </c>
      <c r="F1407">
        <v>0</v>
      </c>
      <c r="G1407">
        <v>10.4</v>
      </c>
      <c r="H1407">
        <v>1.6E-2</v>
      </c>
      <c r="I1407">
        <v>1.3</v>
      </c>
      <c r="J1407" t="s">
        <v>154</v>
      </c>
      <c r="K1407">
        <v>2.1</v>
      </c>
      <c r="L1407" t="s">
        <v>154</v>
      </c>
      <c r="M1407" s="70">
        <v>0.71538194444444436</v>
      </c>
      <c r="N1407">
        <v>2.2000000000000002</v>
      </c>
      <c r="O1407" t="s">
        <v>161</v>
      </c>
      <c r="P1407" s="70">
        <v>0.72207175925925926</v>
      </c>
      <c r="Q1407">
        <v>1.4</v>
      </c>
      <c r="R1407" t="s">
        <v>161</v>
      </c>
      <c r="S1407">
        <v>0.3</v>
      </c>
      <c r="T1407">
        <v>55.9</v>
      </c>
      <c r="U1407">
        <v>42</v>
      </c>
      <c r="V1407">
        <v>37122</v>
      </c>
      <c r="W1407">
        <v>62</v>
      </c>
      <c r="X1407">
        <v>0.496</v>
      </c>
      <c r="Y1407">
        <v>17.25</v>
      </c>
      <c r="Z1407" s="11">
        <f t="shared" si="3647"/>
        <v>9.6000000000000014</v>
      </c>
      <c r="AA1407" s="11">
        <f t="shared" si="3648"/>
        <v>0</v>
      </c>
      <c r="AB1407" s="53">
        <f t="shared" si="3649"/>
        <v>0.191171254754613</v>
      </c>
      <c r="AC1407" s="61" t="s">
        <v>204</v>
      </c>
    </row>
    <row r="1408" spans="1:46">
      <c r="A1408" s="11">
        <v>1408</v>
      </c>
      <c r="B1408" s="69">
        <v>44602</v>
      </c>
      <c r="C1408" s="70">
        <v>0.72916666666666663</v>
      </c>
      <c r="D1408">
        <v>12.1</v>
      </c>
      <c r="E1408">
        <v>13.1</v>
      </c>
      <c r="F1408">
        <v>0</v>
      </c>
      <c r="G1408">
        <v>9.6</v>
      </c>
      <c r="H1408">
        <v>7.0000000000000001E-3</v>
      </c>
      <c r="I1408">
        <v>1.6</v>
      </c>
      <c r="J1408" t="s">
        <v>161</v>
      </c>
      <c r="K1408">
        <v>1.6</v>
      </c>
      <c r="L1408" t="s">
        <v>161</v>
      </c>
      <c r="M1408" s="70">
        <v>0.72870370370370363</v>
      </c>
      <c r="N1408">
        <v>2.2999999999999998</v>
      </c>
      <c r="O1408" t="s">
        <v>161</v>
      </c>
      <c r="P1408" s="70">
        <v>0.72438657407407403</v>
      </c>
      <c r="Q1408">
        <v>1.8</v>
      </c>
      <c r="R1408" t="s">
        <v>161</v>
      </c>
      <c r="S1408">
        <v>0.3</v>
      </c>
      <c r="T1408">
        <v>59</v>
      </c>
      <c r="U1408">
        <v>22</v>
      </c>
      <c r="V1408">
        <v>18845</v>
      </c>
      <c r="W1408">
        <v>31</v>
      </c>
      <c r="X1408">
        <v>0.498</v>
      </c>
      <c r="Y1408">
        <v>17.329999999999998</v>
      </c>
      <c r="Z1408" s="11">
        <f t="shared" si="3647"/>
        <v>4.2</v>
      </c>
      <c r="AA1408" s="11">
        <f t="shared" si="3648"/>
        <v>0</v>
      </c>
      <c r="AB1408" s="53">
        <f t="shared" si="3649"/>
        <v>0.19212284638923507</v>
      </c>
      <c r="AC1408" s="61" t="s">
        <v>204</v>
      </c>
    </row>
    <row r="1409" spans="1:46">
      <c r="A1409" s="11">
        <v>1409</v>
      </c>
      <c r="B1409" s="69">
        <v>44602</v>
      </c>
      <c r="C1409" s="70">
        <v>0.73611111111111116</v>
      </c>
      <c r="D1409">
        <v>11.6</v>
      </c>
      <c r="E1409">
        <v>13.1</v>
      </c>
      <c r="F1409">
        <v>0</v>
      </c>
      <c r="G1409">
        <v>8.6999999999999993</v>
      </c>
      <c r="H1409">
        <v>2E-3</v>
      </c>
      <c r="I1409">
        <v>1.1000000000000001</v>
      </c>
      <c r="J1409" t="s">
        <v>156</v>
      </c>
      <c r="K1409">
        <v>1.6</v>
      </c>
      <c r="L1409" t="s">
        <v>161</v>
      </c>
      <c r="M1409" s="70">
        <v>0.72958333333333336</v>
      </c>
      <c r="N1409">
        <v>2.4</v>
      </c>
      <c r="O1409" t="s">
        <v>154</v>
      </c>
      <c r="P1409" s="70">
        <v>0.72921296296296301</v>
      </c>
      <c r="Q1409">
        <v>1.5</v>
      </c>
      <c r="R1409" t="s">
        <v>160</v>
      </c>
      <c r="S1409">
        <v>0.3</v>
      </c>
      <c r="T1409">
        <v>63.7</v>
      </c>
      <c r="U1409">
        <v>8</v>
      </c>
      <c r="V1409">
        <v>8261</v>
      </c>
      <c r="W1409">
        <v>14</v>
      </c>
      <c r="X1409">
        <v>0.498</v>
      </c>
      <c r="Y1409">
        <v>17.32</v>
      </c>
      <c r="Z1409" s="11">
        <f t="shared" si="3647"/>
        <v>1.2000000000000002</v>
      </c>
      <c r="AA1409" s="11">
        <f t="shared" si="3648"/>
        <v>0</v>
      </c>
      <c r="AB1409" s="53">
        <f t="shared" si="3649"/>
        <v>0.19212284638923507</v>
      </c>
      <c r="AC1409" s="61" t="s">
        <v>204</v>
      </c>
    </row>
    <row r="1410" spans="1:46">
      <c r="A1410" s="11">
        <v>1410</v>
      </c>
      <c r="B1410" s="69">
        <v>44602</v>
      </c>
      <c r="C1410" s="70">
        <v>0.74305555555555547</v>
      </c>
      <c r="D1410">
        <v>10.9</v>
      </c>
      <c r="E1410">
        <v>13</v>
      </c>
      <c r="F1410">
        <v>0</v>
      </c>
      <c r="G1410">
        <v>8.1</v>
      </c>
      <c r="H1410">
        <v>0</v>
      </c>
      <c r="I1410">
        <v>0.9</v>
      </c>
      <c r="J1410" t="s">
        <v>153</v>
      </c>
      <c r="K1410">
        <v>1.2</v>
      </c>
      <c r="L1410" t="s">
        <v>153</v>
      </c>
      <c r="M1410" s="70">
        <v>0.74003472222222222</v>
      </c>
      <c r="N1410">
        <v>1.9</v>
      </c>
      <c r="O1410" t="s">
        <v>156</v>
      </c>
      <c r="P1410" s="70">
        <v>0.73646990740740748</v>
      </c>
      <c r="Q1410">
        <v>0.8</v>
      </c>
      <c r="R1410" t="s">
        <v>153</v>
      </c>
      <c r="S1410">
        <v>0.4</v>
      </c>
      <c r="T1410">
        <v>66.099999999999994</v>
      </c>
      <c r="U1410">
        <v>2</v>
      </c>
      <c r="V1410">
        <v>2542</v>
      </c>
      <c r="W1410">
        <v>4</v>
      </c>
      <c r="X1410">
        <v>0.498</v>
      </c>
      <c r="Y1410">
        <v>17.309999999999999</v>
      </c>
      <c r="Z1410" s="11">
        <f t="shared" si="3647"/>
        <v>0</v>
      </c>
      <c r="AA1410" s="11">
        <f t="shared" si="3648"/>
        <v>0</v>
      </c>
      <c r="AB1410" s="53">
        <f t="shared" si="3649"/>
        <v>0.19212284638923507</v>
      </c>
      <c r="AC1410" s="61" t="s">
        <v>204</v>
      </c>
    </row>
    <row r="1411" spans="1:46">
      <c r="A1411" s="11">
        <v>1411</v>
      </c>
      <c r="B1411" s="69">
        <v>44602</v>
      </c>
      <c r="C1411" s="70">
        <v>0.75</v>
      </c>
      <c r="D1411">
        <v>10</v>
      </c>
      <c r="E1411">
        <v>13</v>
      </c>
      <c r="F1411">
        <v>0</v>
      </c>
      <c r="G1411">
        <v>7.7</v>
      </c>
      <c r="H1411">
        <v>-1E-3</v>
      </c>
      <c r="I1411">
        <v>1.3</v>
      </c>
      <c r="J1411" t="s">
        <v>151</v>
      </c>
      <c r="K1411">
        <v>1.3</v>
      </c>
      <c r="L1411" t="s">
        <v>151</v>
      </c>
      <c r="M1411" s="70">
        <v>0.75</v>
      </c>
      <c r="N1411">
        <v>1.9</v>
      </c>
      <c r="O1411" t="s">
        <v>150</v>
      </c>
      <c r="P1411" s="70">
        <v>0.7483912037037036</v>
      </c>
      <c r="Q1411">
        <v>1.5</v>
      </c>
      <c r="R1411" t="s">
        <v>150</v>
      </c>
      <c r="S1411">
        <v>0.3</v>
      </c>
      <c r="T1411">
        <v>68.2</v>
      </c>
      <c r="U1411">
        <v>0</v>
      </c>
      <c r="V1411">
        <v>456</v>
      </c>
      <c r="W1411">
        <v>1</v>
      </c>
      <c r="X1411">
        <v>0.498</v>
      </c>
      <c r="Y1411">
        <v>17.329999999999998</v>
      </c>
      <c r="Z1411" s="11">
        <f t="shared" si="3647"/>
        <v>-0.60000000000000009</v>
      </c>
      <c r="AA1411" s="11">
        <f t="shared" si="3648"/>
        <v>0</v>
      </c>
      <c r="AB1411" s="53">
        <f t="shared" si="3649"/>
        <v>0.19212284638923507</v>
      </c>
      <c r="AC1411" s="61" t="s">
        <v>204</v>
      </c>
      <c r="AE1411" s="11">
        <f t="shared" ref="AE1411" si="3794">SUM(F1411:F1416)</f>
        <v>0</v>
      </c>
      <c r="AF1411" s="11">
        <f t="shared" ref="AF1411" si="3795">AVERAGE(AB1411:AB1416)</f>
        <v>0.19212284638923507</v>
      </c>
      <c r="AG1411" s="11">
        <f t="shared" ref="AG1411" si="3796">AVERAGE(G1411:G1416)</f>
        <v>7.3333333333333348</v>
      </c>
      <c r="AH1411" s="11" t="e">
        <f t="shared" ref="AH1411" si="3797">AVERAGE(AC1411:AC1416)</f>
        <v>#DIV/0!</v>
      </c>
      <c r="AI1411" s="11">
        <f t="shared" ref="AI1411" si="3798">AVERAGE(T1411:T1416)</f>
        <v>70.666666666666671</v>
      </c>
      <c r="AJ1411" s="11">
        <f t="shared" ref="AJ1411" si="3799">SUMIF(H1411:H1416,"&gt;0",H1411:H1416)</f>
        <v>0</v>
      </c>
      <c r="AK1411" s="17">
        <f t="shared" ref="AK1411" si="3800">SUM(AA1411:AA1416)/60</f>
        <v>0</v>
      </c>
      <c r="AL1411" s="17">
        <f t="shared" ref="AL1411" si="3801">SUM(V1411:V1416)</f>
        <v>973</v>
      </c>
      <c r="AM1411" s="17">
        <f t="shared" ref="AM1411" si="3802">AVERAGE(W1411:W1416)</f>
        <v>0.16666666666666666</v>
      </c>
      <c r="AN1411" s="11">
        <f t="shared" ref="AN1411" si="3803">AVERAGE(I1411:I1416)</f>
        <v>1.0166666666666666</v>
      </c>
      <c r="AO1411" s="11">
        <f t="shared" ref="AO1411" si="3804">MAX(K1411:K1416)</f>
        <v>1.5</v>
      </c>
      <c r="AP1411" s="13" t="str">
        <f t="shared" ref="AP1411" ca="1" si="3805">INDIRECT(ADDRESS(MATCH(AO1411,K1411:K1416,0)+A1411-1,12))</f>
        <v>ESE</v>
      </c>
      <c r="AQ1411" s="13">
        <f t="shared" ref="AQ1411" ca="1" si="3806">INDIRECT(ADDRESS(MATCH(AO1411,K1411:K1416,0)+A1411-1,13))</f>
        <v>0.75309027777777782</v>
      </c>
      <c r="AR1411" s="11">
        <f t="shared" ref="AR1411" si="3807">MAX(N1411:N1416)</f>
        <v>2</v>
      </c>
      <c r="AS1411" s="13" t="str">
        <f t="shared" ref="AS1411" ca="1" si="3808">INDIRECT(ADDRESS(MATCH(AR1411,N1411:N1416,0)+A1411-1,15))</f>
        <v>ESE</v>
      </c>
      <c r="AT1411" s="13">
        <f t="shared" ref="AT1411" ca="1" si="3809">INDIRECT(ADDRESS(MATCH(AR1411,N1411:N1416,0)+A1411-1,16))</f>
        <v>0.7507638888888889</v>
      </c>
    </row>
    <row r="1412" spans="1:46">
      <c r="A1412" s="11">
        <v>1412</v>
      </c>
      <c r="B1412" s="69">
        <v>44602</v>
      </c>
      <c r="C1412" s="70">
        <v>0.75694444444444453</v>
      </c>
      <c r="D1412">
        <v>9.4</v>
      </c>
      <c r="E1412">
        <v>13</v>
      </c>
      <c r="F1412">
        <v>0</v>
      </c>
      <c r="G1412">
        <v>7.4</v>
      </c>
      <c r="H1412">
        <v>0</v>
      </c>
      <c r="I1412">
        <v>1.4</v>
      </c>
      <c r="J1412" t="s">
        <v>150</v>
      </c>
      <c r="K1412">
        <v>1.5</v>
      </c>
      <c r="L1412" t="s">
        <v>150</v>
      </c>
      <c r="M1412" s="70">
        <v>0.75309027777777782</v>
      </c>
      <c r="N1412">
        <v>2</v>
      </c>
      <c r="O1412" t="s">
        <v>150</v>
      </c>
      <c r="P1412" s="70">
        <v>0.7507638888888889</v>
      </c>
      <c r="Q1412">
        <v>1.4</v>
      </c>
      <c r="R1412" t="s">
        <v>150</v>
      </c>
      <c r="S1412">
        <v>0.2</v>
      </c>
      <c r="T1412">
        <v>69</v>
      </c>
      <c r="U1412">
        <v>0</v>
      </c>
      <c r="V1412">
        <v>133</v>
      </c>
      <c r="W1412">
        <v>0</v>
      </c>
      <c r="X1412">
        <v>0.498</v>
      </c>
      <c r="Y1412">
        <v>17.32</v>
      </c>
      <c r="Z1412" s="11">
        <f t="shared" si="3647"/>
        <v>0</v>
      </c>
      <c r="AA1412" s="11">
        <f t="shared" si="3648"/>
        <v>0</v>
      </c>
      <c r="AB1412" s="53">
        <f t="shared" si="3649"/>
        <v>0.19212284638923507</v>
      </c>
      <c r="AC1412" s="61" t="s">
        <v>204</v>
      </c>
    </row>
    <row r="1413" spans="1:46">
      <c r="A1413" s="11">
        <v>1413</v>
      </c>
      <c r="B1413" s="69">
        <v>44602</v>
      </c>
      <c r="C1413" s="70">
        <v>0.76388888888888884</v>
      </c>
      <c r="D1413">
        <v>8.8000000000000007</v>
      </c>
      <c r="E1413">
        <v>13</v>
      </c>
      <c r="F1413">
        <v>0</v>
      </c>
      <c r="G1413">
        <v>7.2</v>
      </c>
      <c r="H1413">
        <v>0</v>
      </c>
      <c r="I1413">
        <v>1.3</v>
      </c>
      <c r="J1413" t="s">
        <v>150</v>
      </c>
      <c r="K1413">
        <v>1.4</v>
      </c>
      <c r="L1413" t="s">
        <v>150</v>
      </c>
      <c r="M1413" s="70">
        <v>0.75697916666666665</v>
      </c>
      <c r="N1413">
        <v>1.7</v>
      </c>
      <c r="O1413" t="s">
        <v>150</v>
      </c>
      <c r="P1413" s="70">
        <v>0.7584953703703704</v>
      </c>
      <c r="Q1413">
        <v>1.4</v>
      </c>
      <c r="R1413" t="s">
        <v>150</v>
      </c>
      <c r="S1413">
        <v>0.2</v>
      </c>
      <c r="T1413">
        <v>70.900000000000006</v>
      </c>
      <c r="U1413">
        <v>0</v>
      </c>
      <c r="V1413">
        <v>103</v>
      </c>
      <c r="W1413">
        <v>0</v>
      </c>
      <c r="X1413">
        <v>0.498</v>
      </c>
      <c r="Y1413">
        <v>17.329999999999998</v>
      </c>
      <c r="Z1413" s="11">
        <f t="shared" si="3647"/>
        <v>0</v>
      </c>
      <c r="AA1413" s="11">
        <f t="shared" si="3648"/>
        <v>0</v>
      </c>
      <c r="AB1413" s="53">
        <f t="shared" si="3649"/>
        <v>0.19212284638923507</v>
      </c>
      <c r="AC1413" s="61" t="s">
        <v>204</v>
      </c>
    </row>
    <row r="1414" spans="1:46">
      <c r="A1414" s="11">
        <v>1414</v>
      </c>
      <c r="B1414" s="69">
        <v>44602</v>
      </c>
      <c r="C1414" s="70">
        <v>0.77083333333333337</v>
      </c>
      <c r="D1414">
        <v>8.4</v>
      </c>
      <c r="E1414">
        <v>13</v>
      </c>
      <c r="F1414">
        <v>0</v>
      </c>
      <c r="G1414">
        <v>7.3</v>
      </c>
      <c r="H1414">
        <v>0</v>
      </c>
      <c r="I1414">
        <v>1.1000000000000001</v>
      </c>
      <c r="J1414" t="s">
        <v>152</v>
      </c>
      <c r="K1414">
        <v>1.3</v>
      </c>
      <c r="L1414" t="s">
        <v>150</v>
      </c>
      <c r="M1414" s="70">
        <v>0.76524305555555561</v>
      </c>
      <c r="N1414">
        <v>1.8</v>
      </c>
      <c r="O1414" t="s">
        <v>150</v>
      </c>
      <c r="P1414" s="70">
        <v>0.76415509259259251</v>
      </c>
      <c r="Q1414">
        <v>1</v>
      </c>
      <c r="R1414" t="s">
        <v>150</v>
      </c>
      <c r="S1414">
        <v>0.2</v>
      </c>
      <c r="T1414">
        <v>71</v>
      </c>
      <c r="U1414">
        <v>0</v>
      </c>
      <c r="V1414">
        <v>87</v>
      </c>
      <c r="W1414">
        <v>0</v>
      </c>
      <c r="X1414">
        <v>0.498</v>
      </c>
      <c r="Y1414">
        <v>17.329999999999998</v>
      </c>
      <c r="Z1414" s="11">
        <f t="shared" si="3647"/>
        <v>0</v>
      </c>
      <c r="AA1414" s="11">
        <f t="shared" si="3648"/>
        <v>0</v>
      </c>
      <c r="AB1414" s="53">
        <f t="shared" si="3649"/>
        <v>0.19212284638923507</v>
      </c>
      <c r="AC1414" s="61" t="s">
        <v>204</v>
      </c>
    </row>
    <row r="1415" spans="1:46">
      <c r="A1415" s="11">
        <v>1415</v>
      </c>
      <c r="B1415" s="69">
        <v>44602</v>
      </c>
      <c r="C1415" s="70">
        <v>0.77777777777777779</v>
      </c>
      <c r="D1415">
        <v>8.1999999999999993</v>
      </c>
      <c r="E1415">
        <v>13</v>
      </c>
      <c r="F1415">
        <v>0</v>
      </c>
      <c r="G1415">
        <v>7.2</v>
      </c>
      <c r="H1415">
        <v>0</v>
      </c>
      <c r="I1415">
        <v>0.4</v>
      </c>
      <c r="J1415" t="s">
        <v>161</v>
      </c>
      <c r="K1415">
        <v>1.1000000000000001</v>
      </c>
      <c r="L1415" t="s">
        <v>152</v>
      </c>
      <c r="M1415" s="70">
        <v>0.77084490740740741</v>
      </c>
      <c r="N1415">
        <v>1.1000000000000001</v>
      </c>
      <c r="O1415" t="s">
        <v>150</v>
      </c>
      <c r="P1415" s="70">
        <v>0.77214120370370365</v>
      </c>
      <c r="Q1415">
        <v>0</v>
      </c>
      <c r="R1415" t="s">
        <v>158</v>
      </c>
      <c r="S1415">
        <v>0.3</v>
      </c>
      <c r="T1415">
        <v>71.900000000000006</v>
      </c>
      <c r="U1415">
        <v>0</v>
      </c>
      <c r="V1415">
        <v>81</v>
      </c>
      <c r="W1415">
        <v>0</v>
      </c>
      <c r="X1415">
        <v>0.498</v>
      </c>
      <c r="Y1415">
        <v>17.34</v>
      </c>
      <c r="Z1415" s="11">
        <f t="shared" si="3647"/>
        <v>0</v>
      </c>
      <c r="AA1415" s="11">
        <f t="shared" si="3648"/>
        <v>0</v>
      </c>
      <c r="AB1415" s="53">
        <f t="shared" si="3649"/>
        <v>0.19212284638923507</v>
      </c>
      <c r="AC1415" s="61" t="s">
        <v>204</v>
      </c>
    </row>
    <row r="1416" spans="1:46">
      <c r="A1416" s="11">
        <v>1416</v>
      </c>
      <c r="B1416" s="69">
        <v>44602</v>
      </c>
      <c r="C1416" s="70">
        <v>0.78472222222222221</v>
      </c>
      <c r="D1416">
        <v>7.9</v>
      </c>
      <c r="E1416">
        <v>13</v>
      </c>
      <c r="F1416">
        <v>0</v>
      </c>
      <c r="G1416">
        <v>7.2</v>
      </c>
      <c r="H1416">
        <v>0</v>
      </c>
      <c r="I1416">
        <v>0.6</v>
      </c>
      <c r="J1416" t="s">
        <v>160</v>
      </c>
      <c r="K1416">
        <v>0.6</v>
      </c>
      <c r="L1416" t="s">
        <v>160</v>
      </c>
      <c r="M1416" s="70">
        <v>0.78472222222222221</v>
      </c>
      <c r="N1416">
        <v>1.7</v>
      </c>
      <c r="O1416" t="s">
        <v>151</v>
      </c>
      <c r="P1416" s="70">
        <v>0.78446759259259258</v>
      </c>
      <c r="Q1416">
        <v>1.4</v>
      </c>
      <c r="R1416" t="s">
        <v>151</v>
      </c>
      <c r="S1416">
        <v>0.5</v>
      </c>
      <c r="T1416">
        <v>73</v>
      </c>
      <c r="U1416">
        <v>0</v>
      </c>
      <c r="V1416">
        <v>113</v>
      </c>
      <c r="W1416">
        <v>0</v>
      </c>
      <c r="X1416">
        <v>0.498</v>
      </c>
      <c r="Y1416">
        <v>17.350000000000001</v>
      </c>
      <c r="Z1416" s="11">
        <f t="shared" ref="Z1416:Z1479" si="3810">H1416*3.6/(60)*10*10^3</f>
        <v>0</v>
      </c>
      <c r="AA1416" s="11">
        <f t="shared" ref="AA1416:AA1479" si="3811">IF(Z1416&gt;120,10,0)</f>
        <v>0</v>
      </c>
      <c r="AB1416" s="53">
        <f t="shared" ref="AB1416:AB1479" si="3812">-0.071+0.735*X1416+0.75*X1416^2-8.759*X1416^3+21.838*X1416^4-21.998*X1416^5+8.097*X1416^6</f>
        <v>0.19212284638923507</v>
      </c>
      <c r="AC1416" s="61" t="s">
        <v>204</v>
      </c>
    </row>
    <row r="1417" spans="1:46">
      <c r="A1417" s="11">
        <v>1417</v>
      </c>
      <c r="B1417" s="69">
        <v>44602</v>
      </c>
      <c r="C1417" s="70">
        <v>0.79166666666666663</v>
      </c>
      <c r="D1417">
        <v>7.8</v>
      </c>
      <c r="E1417">
        <v>13</v>
      </c>
      <c r="F1417">
        <v>0</v>
      </c>
      <c r="G1417">
        <v>7.3</v>
      </c>
      <c r="H1417">
        <v>0</v>
      </c>
      <c r="I1417">
        <v>1.5</v>
      </c>
      <c r="J1417" t="s">
        <v>151</v>
      </c>
      <c r="K1417">
        <v>1.5</v>
      </c>
      <c r="L1417" t="s">
        <v>151</v>
      </c>
      <c r="M1417" s="70">
        <v>0.79061342592592598</v>
      </c>
      <c r="N1417">
        <v>2.4</v>
      </c>
      <c r="O1417" t="s">
        <v>151</v>
      </c>
      <c r="P1417" s="70">
        <v>0.78840277777777779</v>
      </c>
      <c r="Q1417">
        <v>1.8</v>
      </c>
      <c r="R1417" t="s">
        <v>159</v>
      </c>
      <c r="S1417">
        <v>0.3</v>
      </c>
      <c r="T1417">
        <v>74.2</v>
      </c>
      <c r="U1417">
        <v>1</v>
      </c>
      <c r="V1417">
        <v>93</v>
      </c>
      <c r="W1417">
        <v>0</v>
      </c>
      <c r="X1417">
        <v>0.497</v>
      </c>
      <c r="Y1417">
        <v>17.309999999999999</v>
      </c>
      <c r="Z1417" s="11">
        <f t="shared" si="3810"/>
        <v>0</v>
      </c>
      <c r="AA1417" s="11">
        <f t="shared" si="3811"/>
        <v>0</v>
      </c>
      <c r="AB1417" s="53">
        <f t="shared" si="3812"/>
        <v>0.19164659026919556</v>
      </c>
      <c r="AC1417" s="61" t="s">
        <v>204</v>
      </c>
      <c r="AE1417" s="11">
        <f t="shared" ref="AE1417" si="3813">SUM(F1417:F1422)</f>
        <v>0</v>
      </c>
      <c r="AF1417" s="11">
        <f t="shared" ref="AF1417" si="3814">AVERAGE(AB1417:AB1422)</f>
        <v>0.19180534230920873</v>
      </c>
      <c r="AG1417" s="11">
        <f t="shared" ref="AG1417" si="3815">AVERAGE(G1417:G1422)</f>
        <v>7</v>
      </c>
      <c r="AH1417" s="11" t="e">
        <f t="shared" ref="AH1417" si="3816">AVERAGE(AC1417:AC1422)</f>
        <v>#DIV/0!</v>
      </c>
      <c r="AI1417" s="11">
        <f t="shared" ref="AI1417" si="3817">AVERAGE(T1417:T1422)</f>
        <v>75.25</v>
      </c>
      <c r="AJ1417" s="11">
        <f t="shared" ref="AJ1417" si="3818">SUMIF(H1417:H1422,"&gt;0",H1417:H1422)</f>
        <v>0</v>
      </c>
      <c r="AK1417" s="17">
        <f t="shared" ref="AK1417" si="3819">SUM(AA1417:AA1422)/60</f>
        <v>0</v>
      </c>
      <c r="AL1417" s="17">
        <f t="shared" ref="AL1417" si="3820">SUM(V1417:V1422)</f>
        <v>551</v>
      </c>
      <c r="AM1417" s="17">
        <f t="shared" ref="AM1417" si="3821">AVERAGE(W1417:W1422)</f>
        <v>0</v>
      </c>
      <c r="AN1417" s="11">
        <f t="shared" ref="AN1417" si="3822">AVERAGE(I1417:I1422)</f>
        <v>1.5833333333333333</v>
      </c>
      <c r="AO1417" s="11">
        <f t="shared" ref="AO1417" si="3823">MAX(K1417:K1422)</f>
        <v>2.1</v>
      </c>
      <c r="AP1417" s="13" t="str">
        <f t="shared" ref="AP1417" ca="1" si="3824">INDIRECT(ADDRESS(MATCH(AO1417,K1417:K1422,0)+A1417-1,12))</f>
        <v>SE</v>
      </c>
      <c r="AQ1417" s="13">
        <f t="shared" ref="AQ1417" ca="1" si="3825">INDIRECT(ADDRESS(MATCH(AO1417,K1417:K1422,0)+A1417-1,13))</f>
        <v>0.81577546296296299</v>
      </c>
      <c r="AR1417" s="11">
        <f t="shared" ref="AR1417" si="3826">MAX(N1417:N1422)</f>
        <v>2.7</v>
      </c>
      <c r="AS1417" s="13" t="str">
        <f t="shared" ref="AS1417" ca="1" si="3827">INDIRECT(ADDRESS(MATCH(AR1417,N1417:N1422,0)+A1417-1,15))</f>
        <v>SE</v>
      </c>
      <c r="AT1417" s="13">
        <f t="shared" ref="AT1417" ca="1" si="3828">INDIRECT(ADDRESS(MATCH(AR1417,N1417:N1422,0)+A1417-1,16))</f>
        <v>0.81</v>
      </c>
    </row>
    <row r="1418" spans="1:46">
      <c r="A1418" s="11">
        <v>1418</v>
      </c>
      <c r="B1418" s="69">
        <v>44602</v>
      </c>
      <c r="C1418" s="70">
        <v>0.79861111111111116</v>
      </c>
      <c r="D1418">
        <v>7.7</v>
      </c>
      <c r="E1418">
        <v>12.9</v>
      </c>
      <c r="F1418">
        <v>0</v>
      </c>
      <c r="G1418">
        <v>7.3</v>
      </c>
      <c r="H1418">
        <v>-1E-3</v>
      </c>
      <c r="I1418">
        <v>1.4</v>
      </c>
      <c r="J1418" t="s">
        <v>151</v>
      </c>
      <c r="K1418">
        <v>1.7</v>
      </c>
      <c r="L1418" t="s">
        <v>151</v>
      </c>
      <c r="M1418" s="70">
        <v>0.79391203703703705</v>
      </c>
      <c r="N1418">
        <v>2.2000000000000002</v>
      </c>
      <c r="O1418" t="s">
        <v>159</v>
      </c>
      <c r="P1418" s="70">
        <v>0.79350694444444436</v>
      </c>
      <c r="Q1418">
        <v>1.7</v>
      </c>
      <c r="R1418" t="s">
        <v>151</v>
      </c>
      <c r="S1418">
        <v>0.4</v>
      </c>
      <c r="T1418">
        <v>74</v>
      </c>
      <c r="U1418">
        <v>0</v>
      </c>
      <c r="V1418">
        <v>94</v>
      </c>
      <c r="W1418">
        <v>0</v>
      </c>
      <c r="X1418">
        <v>0.497</v>
      </c>
      <c r="Y1418">
        <v>17.34</v>
      </c>
      <c r="Z1418" s="11">
        <f t="shared" si="3810"/>
        <v>-0.60000000000000009</v>
      </c>
      <c r="AA1418" s="11">
        <f t="shared" si="3811"/>
        <v>0</v>
      </c>
      <c r="AB1418" s="53">
        <f t="shared" si="3812"/>
        <v>0.19164659026919556</v>
      </c>
      <c r="AC1418" s="61" t="s">
        <v>204</v>
      </c>
    </row>
    <row r="1419" spans="1:46">
      <c r="A1419" s="11">
        <v>1419</v>
      </c>
      <c r="B1419" s="69">
        <v>44602</v>
      </c>
      <c r="C1419" s="70">
        <v>0.80555555555555547</v>
      </c>
      <c r="D1419">
        <v>7.5</v>
      </c>
      <c r="E1419">
        <v>12.9</v>
      </c>
      <c r="F1419">
        <v>0</v>
      </c>
      <c r="G1419">
        <v>7.3</v>
      </c>
      <c r="H1419">
        <v>-1E-3</v>
      </c>
      <c r="I1419">
        <v>1.3</v>
      </c>
      <c r="J1419" t="s">
        <v>150</v>
      </c>
      <c r="K1419">
        <v>1.4</v>
      </c>
      <c r="L1419" t="s">
        <v>151</v>
      </c>
      <c r="M1419" s="70">
        <v>0.79862268518518509</v>
      </c>
      <c r="N1419">
        <v>1.8</v>
      </c>
      <c r="O1419" t="s">
        <v>151</v>
      </c>
      <c r="P1419" s="70">
        <v>0.80538194444444444</v>
      </c>
      <c r="Q1419">
        <v>1.5</v>
      </c>
      <c r="R1419" t="s">
        <v>151</v>
      </c>
      <c r="S1419">
        <v>0.2</v>
      </c>
      <c r="T1419">
        <v>74.2</v>
      </c>
      <c r="U1419">
        <v>0</v>
      </c>
      <c r="V1419">
        <v>87</v>
      </c>
      <c r="W1419">
        <v>0</v>
      </c>
      <c r="X1419">
        <v>0.497</v>
      </c>
      <c r="Y1419">
        <v>17.32</v>
      </c>
      <c r="Z1419" s="11">
        <f t="shared" si="3810"/>
        <v>-0.60000000000000009</v>
      </c>
      <c r="AA1419" s="11">
        <f t="shared" si="3811"/>
        <v>0</v>
      </c>
      <c r="AB1419" s="53">
        <f t="shared" si="3812"/>
        <v>0.19164659026919556</v>
      </c>
      <c r="AC1419" s="61" t="s">
        <v>204</v>
      </c>
    </row>
    <row r="1420" spans="1:46">
      <c r="A1420" s="11">
        <v>1420</v>
      </c>
      <c r="B1420" s="69">
        <v>44602</v>
      </c>
      <c r="C1420" s="70">
        <v>0.8125</v>
      </c>
      <c r="D1420">
        <v>7.3</v>
      </c>
      <c r="E1420">
        <v>12.9</v>
      </c>
      <c r="F1420">
        <v>0</v>
      </c>
      <c r="G1420">
        <v>6.9</v>
      </c>
      <c r="H1420">
        <v>-1E-3</v>
      </c>
      <c r="I1420">
        <v>1.9</v>
      </c>
      <c r="J1420" t="s">
        <v>151</v>
      </c>
      <c r="K1420">
        <v>1.9</v>
      </c>
      <c r="L1420" t="s">
        <v>151</v>
      </c>
      <c r="M1420" s="70">
        <v>0.8125</v>
      </c>
      <c r="N1420">
        <v>2.7</v>
      </c>
      <c r="O1420" t="s">
        <v>151</v>
      </c>
      <c r="P1420" s="70">
        <v>0.81</v>
      </c>
      <c r="Q1420">
        <v>2.1</v>
      </c>
      <c r="R1420" t="s">
        <v>151</v>
      </c>
      <c r="S1420">
        <v>0.3</v>
      </c>
      <c r="T1420">
        <v>75.7</v>
      </c>
      <c r="U1420">
        <v>1</v>
      </c>
      <c r="V1420">
        <v>86</v>
      </c>
      <c r="W1420">
        <v>0</v>
      </c>
      <c r="X1420">
        <v>0.498</v>
      </c>
      <c r="Y1420">
        <v>17.32</v>
      </c>
      <c r="Z1420" s="11">
        <f t="shared" si="3810"/>
        <v>-0.60000000000000009</v>
      </c>
      <c r="AA1420" s="11">
        <f t="shared" si="3811"/>
        <v>0</v>
      </c>
      <c r="AB1420" s="53">
        <f t="shared" si="3812"/>
        <v>0.19212284638923507</v>
      </c>
      <c r="AC1420" s="61" t="s">
        <v>204</v>
      </c>
    </row>
    <row r="1421" spans="1:46">
      <c r="A1421" s="11">
        <v>1421</v>
      </c>
      <c r="B1421" s="69">
        <v>44602</v>
      </c>
      <c r="C1421" s="70">
        <v>0.81944444444444453</v>
      </c>
      <c r="D1421">
        <v>7</v>
      </c>
      <c r="E1421">
        <v>12.9</v>
      </c>
      <c r="F1421">
        <v>0</v>
      </c>
      <c r="G1421">
        <v>6.7</v>
      </c>
      <c r="H1421">
        <v>-1E-3</v>
      </c>
      <c r="I1421">
        <v>1.9</v>
      </c>
      <c r="J1421" t="s">
        <v>150</v>
      </c>
      <c r="K1421">
        <v>2.1</v>
      </c>
      <c r="L1421" t="s">
        <v>151</v>
      </c>
      <c r="M1421" s="70">
        <v>0.81577546296296299</v>
      </c>
      <c r="N1421">
        <v>2.6</v>
      </c>
      <c r="O1421" t="s">
        <v>151</v>
      </c>
      <c r="P1421" s="70">
        <v>0.81422453703703701</v>
      </c>
      <c r="Q1421">
        <v>1.7</v>
      </c>
      <c r="R1421" t="s">
        <v>150</v>
      </c>
      <c r="S1421">
        <v>0.3</v>
      </c>
      <c r="T1421">
        <v>76.3</v>
      </c>
      <c r="U1421">
        <v>0</v>
      </c>
      <c r="V1421">
        <v>91</v>
      </c>
      <c r="W1421">
        <v>0</v>
      </c>
      <c r="X1421">
        <v>0.498</v>
      </c>
      <c r="Y1421">
        <v>17.36</v>
      </c>
      <c r="Z1421" s="11">
        <f t="shared" si="3810"/>
        <v>-0.60000000000000009</v>
      </c>
      <c r="AA1421" s="11">
        <f t="shared" si="3811"/>
        <v>0</v>
      </c>
      <c r="AB1421" s="53">
        <f t="shared" si="3812"/>
        <v>0.19212284638923507</v>
      </c>
      <c r="AC1421" s="61" t="s">
        <v>204</v>
      </c>
    </row>
    <row r="1422" spans="1:46">
      <c r="A1422" s="11">
        <v>1422</v>
      </c>
      <c r="B1422" s="69">
        <v>44602</v>
      </c>
      <c r="C1422" s="70">
        <v>0.82638888888888884</v>
      </c>
      <c r="D1422">
        <v>6.8</v>
      </c>
      <c r="E1422">
        <v>12.9</v>
      </c>
      <c r="F1422">
        <v>0</v>
      </c>
      <c r="G1422">
        <v>6.5</v>
      </c>
      <c r="H1422">
        <v>-1E-3</v>
      </c>
      <c r="I1422">
        <v>1.5</v>
      </c>
      <c r="J1422" t="s">
        <v>150</v>
      </c>
      <c r="K1422">
        <v>1.9</v>
      </c>
      <c r="L1422" t="s">
        <v>150</v>
      </c>
      <c r="M1422" s="70">
        <v>0.81945601851851846</v>
      </c>
      <c r="N1422">
        <v>2.7</v>
      </c>
      <c r="O1422" t="s">
        <v>150</v>
      </c>
      <c r="P1422" s="70">
        <v>0.82423611111111106</v>
      </c>
      <c r="Q1422">
        <v>1.7</v>
      </c>
      <c r="R1422" t="s">
        <v>150</v>
      </c>
      <c r="S1422">
        <v>0.4</v>
      </c>
      <c r="T1422">
        <v>77.099999999999994</v>
      </c>
      <c r="U1422">
        <v>0</v>
      </c>
      <c r="V1422">
        <v>100</v>
      </c>
      <c r="W1422">
        <v>0</v>
      </c>
      <c r="X1422">
        <v>0.497</v>
      </c>
      <c r="Y1422">
        <v>17.350000000000001</v>
      </c>
      <c r="Z1422" s="11">
        <f t="shared" si="3810"/>
        <v>-0.60000000000000009</v>
      </c>
      <c r="AA1422" s="11">
        <f t="shared" si="3811"/>
        <v>0</v>
      </c>
      <c r="AB1422" s="53">
        <f t="shared" si="3812"/>
        <v>0.19164659026919556</v>
      </c>
      <c r="AC1422" s="61" t="s">
        <v>204</v>
      </c>
    </row>
    <row r="1423" spans="1:46">
      <c r="A1423" s="11">
        <v>1423</v>
      </c>
      <c r="B1423" s="69">
        <v>44602</v>
      </c>
      <c r="C1423" s="70">
        <v>0.83333333333333337</v>
      </c>
      <c r="D1423">
        <v>6.5</v>
      </c>
      <c r="E1423">
        <v>12.9</v>
      </c>
      <c r="F1423">
        <v>0</v>
      </c>
      <c r="G1423">
        <v>6.4</v>
      </c>
      <c r="H1423">
        <v>-1E-3</v>
      </c>
      <c r="I1423">
        <v>1.2</v>
      </c>
      <c r="J1423" t="s">
        <v>150</v>
      </c>
      <c r="K1423">
        <v>1.6</v>
      </c>
      <c r="L1423" t="s">
        <v>150</v>
      </c>
      <c r="M1423" s="70">
        <v>0.83009259259259249</v>
      </c>
      <c r="N1423">
        <v>2.2999999999999998</v>
      </c>
      <c r="O1423" t="s">
        <v>151</v>
      </c>
      <c r="P1423" s="70">
        <v>0.82645833333333341</v>
      </c>
      <c r="Q1423">
        <v>0.4</v>
      </c>
      <c r="R1423" t="s">
        <v>152</v>
      </c>
      <c r="S1423">
        <v>0.5</v>
      </c>
      <c r="T1423">
        <v>77.3</v>
      </c>
      <c r="U1423">
        <v>0</v>
      </c>
      <c r="V1423">
        <v>84</v>
      </c>
      <c r="W1423">
        <v>0</v>
      </c>
      <c r="X1423">
        <v>0.498</v>
      </c>
      <c r="Y1423">
        <v>17.36</v>
      </c>
      <c r="Z1423" s="11">
        <f t="shared" si="3810"/>
        <v>-0.60000000000000009</v>
      </c>
      <c r="AA1423" s="11">
        <f t="shared" si="3811"/>
        <v>0</v>
      </c>
      <c r="AB1423" s="53">
        <f t="shared" si="3812"/>
        <v>0.19212284638923507</v>
      </c>
      <c r="AC1423" s="61" t="s">
        <v>204</v>
      </c>
      <c r="AE1423" s="11">
        <f t="shared" ref="AE1423" si="3829">SUM(F1423:F1428)</f>
        <v>0</v>
      </c>
      <c r="AF1423" s="11">
        <f t="shared" ref="AF1423" si="3830">AVERAGE(AB1423:AB1428)</f>
        <v>0.19180534230920873</v>
      </c>
      <c r="AG1423" s="11">
        <f t="shared" ref="AG1423" si="3831">AVERAGE(G1423:G1428)</f>
        <v>5.3999999999999995</v>
      </c>
      <c r="AH1423" s="11" t="e">
        <f t="shared" ref="AH1423" si="3832">AVERAGE(AC1423:AC1428)</f>
        <v>#DIV/0!</v>
      </c>
      <c r="AI1423" s="11">
        <f t="shared" ref="AI1423" si="3833">AVERAGE(T1423:T1428)</f>
        <v>79.883333333333326</v>
      </c>
      <c r="AJ1423" s="11">
        <f t="shared" ref="AJ1423" si="3834">SUMIF(H1423:H1428,"&gt;0",H1423:H1428)</f>
        <v>0</v>
      </c>
      <c r="AK1423" s="17">
        <f t="shared" ref="AK1423" si="3835">SUM(AA1423:AA1428)/60</f>
        <v>0</v>
      </c>
      <c r="AL1423" s="17">
        <f t="shared" ref="AL1423" si="3836">SUM(V1423:V1428)</f>
        <v>542</v>
      </c>
      <c r="AM1423" s="17">
        <f t="shared" ref="AM1423" si="3837">AVERAGE(W1423:W1428)</f>
        <v>0</v>
      </c>
      <c r="AN1423" s="11">
        <f t="shared" ref="AN1423" si="3838">AVERAGE(I1423:I1428)</f>
        <v>0.46666666666666662</v>
      </c>
      <c r="AO1423" s="11">
        <f t="shared" ref="AO1423" si="3839">MAX(K1423:K1428)</f>
        <v>1.6</v>
      </c>
      <c r="AP1423" s="13" t="str">
        <f t="shared" ref="AP1423" ca="1" si="3840">INDIRECT(ADDRESS(MATCH(AO1423,K1423:K1428,0)+A1423-1,12))</f>
        <v>ESE</v>
      </c>
      <c r="AQ1423" s="13">
        <f t="shared" ref="AQ1423" ca="1" si="3841">INDIRECT(ADDRESS(MATCH(AO1423,K1423:K1428,0)+A1423-1,13))</f>
        <v>0.83009259259259249</v>
      </c>
      <c r="AR1423" s="11">
        <f t="shared" ref="AR1423" si="3842">MAX(N1423:N1428)</f>
        <v>2.2999999999999998</v>
      </c>
      <c r="AS1423" s="13" t="str">
        <f t="shared" ref="AS1423" ca="1" si="3843">INDIRECT(ADDRESS(MATCH(AR1423,N1423:N1428,0)+A1423-1,15))</f>
        <v>SE</v>
      </c>
      <c r="AT1423" s="13">
        <f t="shared" ref="AT1423" ca="1" si="3844">INDIRECT(ADDRESS(MATCH(AR1423,N1423:N1428,0)+A1423-1,16))</f>
        <v>0.82645833333333341</v>
      </c>
    </row>
    <row r="1424" spans="1:46">
      <c r="A1424" s="11">
        <v>1424</v>
      </c>
      <c r="B1424" s="69">
        <v>44602</v>
      </c>
      <c r="C1424" s="70">
        <v>0.84027777777777779</v>
      </c>
      <c r="D1424">
        <v>6.2</v>
      </c>
      <c r="E1424">
        <v>12.9</v>
      </c>
      <c r="F1424">
        <v>0</v>
      </c>
      <c r="G1424">
        <v>5.8</v>
      </c>
      <c r="H1424">
        <v>-2E-3</v>
      </c>
      <c r="I1424">
        <v>0.3</v>
      </c>
      <c r="J1424" t="s">
        <v>150</v>
      </c>
      <c r="K1424">
        <v>1.2</v>
      </c>
      <c r="L1424" t="s">
        <v>150</v>
      </c>
      <c r="M1424" s="70">
        <v>0.83334490740740741</v>
      </c>
      <c r="N1424">
        <v>0.9</v>
      </c>
      <c r="O1424" t="s">
        <v>152</v>
      </c>
      <c r="P1424" s="70">
        <v>0.83479166666666671</v>
      </c>
      <c r="Q1424">
        <v>0</v>
      </c>
      <c r="R1424" t="s">
        <v>150</v>
      </c>
      <c r="S1424">
        <v>0.3</v>
      </c>
      <c r="T1424">
        <v>78.2</v>
      </c>
      <c r="U1424">
        <v>0</v>
      </c>
      <c r="V1424">
        <v>86</v>
      </c>
      <c r="W1424">
        <v>0</v>
      </c>
      <c r="X1424">
        <v>0.497</v>
      </c>
      <c r="Y1424">
        <v>17.350000000000001</v>
      </c>
      <c r="Z1424" s="11">
        <f t="shared" si="3810"/>
        <v>-1.2000000000000002</v>
      </c>
      <c r="AA1424" s="11">
        <f t="shared" si="3811"/>
        <v>0</v>
      </c>
      <c r="AB1424" s="53">
        <f t="shared" si="3812"/>
        <v>0.19164659026919556</v>
      </c>
      <c r="AC1424" s="61" t="s">
        <v>204</v>
      </c>
    </row>
    <row r="1425" spans="1:46">
      <c r="A1425" s="11">
        <v>1425</v>
      </c>
      <c r="B1425" s="69">
        <v>44602</v>
      </c>
      <c r="C1425" s="70">
        <v>0.84722222222222221</v>
      </c>
      <c r="D1425">
        <v>5.9</v>
      </c>
      <c r="E1425">
        <v>12.9</v>
      </c>
      <c r="F1425">
        <v>0</v>
      </c>
      <c r="G1425">
        <v>5.5</v>
      </c>
      <c r="H1425">
        <v>-2E-3</v>
      </c>
      <c r="I1425">
        <v>0.3</v>
      </c>
      <c r="J1425" t="s">
        <v>159</v>
      </c>
      <c r="K1425">
        <v>0.3</v>
      </c>
      <c r="L1425" t="s">
        <v>159</v>
      </c>
      <c r="M1425" s="70">
        <v>0.84722222222222221</v>
      </c>
      <c r="N1425">
        <v>0.9</v>
      </c>
      <c r="O1425" t="s">
        <v>153</v>
      </c>
      <c r="P1425" s="70">
        <v>0.84469907407407396</v>
      </c>
      <c r="Q1425">
        <v>0.6</v>
      </c>
      <c r="R1425" t="s">
        <v>160</v>
      </c>
      <c r="S1425">
        <v>0.3</v>
      </c>
      <c r="T1425">
        <v>78.2</v>
      </c>
      <c r="U1425">
        <v>0</v>
      </c>
      <c r="V1425">
        <v>82</v>
      </c>
      <c r="W1425">
        <v>0</v>
      </c>
      <c r="X1425">
        <v>0.497</v>
      </c>
      <c r="Y1425">
        <v>17.37</v>
      </c>
      <c r="Z1425" s="11">
        <f t="shared" si="3810"/>
        <v>-1.2000000000000002</v>
      </c>
      <c r="AA1425" s="11">
        <f t="shared" si="3811"/>
        <v>0</v>
      </c>
      <c r="AB1425" s="53">
        <f t="shared" si="3812"/>
        <v>0.19164659026919556</v>
      </c>
      <c r="AC1425" s="61" t="s">
        <v>204</v>
      </c>
    </row>
    <row r="1426" spans="1:46">
      <c r="A1426" s="11">
        <v>1426</v>
      </c>
      <c r="B1426" s="69">
        <v>44602</v>
      </c>
      <c r="C1426" s="70">
        <v>0.85416666666666663</v>
      </c>
      <c r="D1426">
        <v>5.4</v>
      </c>
      <c r="E1426">
        <v>12.9</v>
      </c>
      <c r="F1426">
        <v>0</v>
      </c>
      <c r="G1426">
        <v>5.0999999999999996</v>
      </c>
      <c r="H1426">
        <v>-1E-3</v>
      </c>
      <c r="I1426">
        <v>0.2</v>
      </c>
      <c r="J1426" t="s">
        <v>156</v>
      </c>
      <c r="K1426">
        <v>0.5</v>
      </c>
      <c r="L1426" t="s">
        <v>156</v>
      </c>
      <c r="M1426" s="70">
        <v>0.84989583333333341</v>
      </c>
      <c r="N1426">
        <v>0.7</v>
      </c>
      <c r="O1426" t="s">
        <v>156</v>
      </c>
      <c r="P1426" s="70">
        <v>0.84736111111111112</v>
      </c>
      <c r="Q1426">
        <v>0</v>
      </c>
      <c r="R1426" t="s">
        <v>156</v>
      </c>
      <c r="S1426">
        <v>0.2</v>
      </c>
      <c r="T1426">
        <v>80.8</v>
      </c>
      <c r="U1426">
        <v>0</v>
      </c>
      <c r="V1426">
        <v>89</v>
      </c>
      <c r="W1426">
        <v>0</v>
      </c>
      <c r="X1426">
        <v>0.498</v>
      </c>
      <c r="Y1426">
        <v>17.36</v>
      </c>
      <c r="Z1426" s="11">
        <f t="shared" si="3810"/>
        <v>-0.60000000000000009</v>
      </c>
      <c r="AA1426" s="11">
        <f t="shared" si="3811"/>
        <v>0</v>
      </c>
      <c r="AB1426" s="53">
        <f t="shared" si="3812"/>
        <v>0.19212284638923507</v>
      </c>
      <c r="AC1426" s="61" t="s">
        <v>204</v>
      </c>
    </row>
    <row r="1427" spans="1:46">
      <c r="A1427" s="11">
        <v>1427</v>
      </c>
      <c r="B1427" s="69">
        <v>44602</v>
      </c>
      <c r="C1427" s="70">
        <v>0.86111111111111116</v>
      </c>
      <c r="D1427">
        <v>5</v>
      </c>
      <c r="E1427">
        <v>12.9</v>
      </c>
      <c r="F1427">
        <v>0</v>
      </c>
      <c r="G1427">
        <v>4.8</v>
      </c>
      <c r="H1427">
        <v>-1E-3</v>
      </c>
      <c r="I1427">
        <v>0.1</v>
      </c>
      <c r="J1427" t="s">
        <v>148</v>
      </c>
      <c r="K1427">
        <v>0.2</v>
      </c>
      <c r="L1427" t="s">
        <v>156</v>
      </c>
      <c r="M1427" s="70">
        <v>0.85417824074074078</v>
      </c>
      <c r="N1427">
        <v>0.7</v>
      </c>
      <c r="O1427" t="s">
        <v>148</v>
      </c>
      <c r="P1427" s="70">
        <v>0.85626157407407411</v>
      </c>
      <c r="Q1427">
        <v>0</v>
      </c>
      <c r="R1427" t="s">
        <v>148</v>
      </c>
      <c r="S1427">
        <v>0.2</v>
      </c>
      <c r="T1427">
        <v>81.400000000000006</v>
      </c>
      <c r="U1427">
        <v>0</v>
      </c>
      <c r="V1427">
        <v>92</v>
      </c>
      <c r="W1427">
        <v>0</v>
      </c>
      <c r="X1427">
        <v>0.497</v>
      </c>
      <c r="Y1427">
        <v>17.36</v>
      </c>
      <c r="Z1427" s="11">
        <f t="shared" si="3810"/>
        <v>-0.60000000000000009</v>
      </c>
      <c r="AA1427" s="11">
        <f t="shared" si="3811"/>
        <v>0</v>
      </c>
      <c r="AB1427" s="53">
        <f t="shared" si="3812"/>
        <v>0.19164659026919556</v>
      </c>
      <c r="AC1427" s="61" t="s">
        <v>204</v>
      </c>
    </row>
    <row r="1428" spans="1:46">
      <c r="A1428" s="11">
        <v>1428</v>
      </c>
      <c r="B1428" s="69">
        <v>44602</v>
      </c>
      <c r="C1428" s="70">
        <v>0.86805555555555547</v>
      </c>
      <c r="D1428">
        <v>4.5999999999999996</v>
      </c>
      <c r="E1428">
        <v>12.9</v>
      </c>
      <c r="F1428">
        <v>0</v>
      </c>
      <c r="G1428">
        <v>4.8</v>
      </c>
      <c r="H1428">
        <v>0</v>
      </c>
      <c r="I1428">
        <v>0.7</v>
      </c>
      <c r="J1428" t="s">
        <v>159</v>
      </c>
      <c r="K1428">
        <v>0.7</v>
      </c>
      <c r="L1428" t="s">
        <v>159</v>
      </c>
      <c r="M1428" s="70">
        <v>0.86805555555555547</v>
      </c>
      <c r="N1428">
        <v>1.6</v>
      </c>
      <c r="O1428" t="s">
        <v>151</v>
      </c>
      <c r="P1428" s="70">
        <v>0.86523148148148143</v>
      </c>
      <c r="Q1428">
        <v>0.4</v>
      </c>
      <c r="R1428" t="s">
        <v>151</v>
      </c>
      <c r="S1428">
        <v>0.4</v>
      </c>
      <c r="T1428">
        <v>83.4</v>
      </c>
      <c r="U1428">
        <v>0</v>
      </c>
      <c r="V1428">
        <v>109</v>
      </c>
      <c r="W1428">
        <v>0</v>
      </c>
      <c r="X1428">
        <v>0.497</v>
      </c>
      <c r="Y1428">
        <v>17.37</v>
      </c>
      <c r="Z1428" s="11">
        <f t="shared" si="3810"/>
        <v>0</v>
      </c>
      <c r="AA1428" s="11">
        <f t="shared" si="3811"/>
        <v>0</v>
      </c>
      <c r="AB1428" s="53">
        <f t="shared" si="3812"/>
        <v>0.19164659026919556</v>
      </c>
      <c r="AC1428" s="61" t="s">
        <v>204</v>
      </c>
    </row>
    <row r="1429" spans="1:46">
      <c r="A1429" s="11">
        <v>1429</v>
      </c>
      <c r="B1429" s="69">
        <v>44602</v>
      </c>
      <c r="C1429" s="70">
        <v>0.875</v>
      </c>
      <c r="D1429">
        <v>4.3</v>
      </c>
      <c r="E1429">
        <v>12.9</v>
      </c>
      <c r="F1429">
        <v>0</v>
      </c>
      <c r="G1429">
        <v>4.5</v>
      </c>
      <c r="H1429">
        <v>-1E-3</v>
      </c>
      <c r="I1429">
        <v>0.4</v>
      </c>
      <c r="J1429" t="s">
        <v>149</v>
      </c>
      <c r="K1429">
        <v>0.8</v>
      </c>
      <c r="L1429" t="s">
        <v>151</v>
      </c>
      <c r="M1429" s="70">
        <v>0.87027777777777782</v>
      </c>
      <c r="N1429">
        <v>1.3</v>
      </c>
      <c r="O1429" t="s">
        <v>149</v>
      </c>
      <c r="P1429" s="70">
        <v>0.86995370370370362</v>
      </c>
      <c r="Q1429">
        <v>0</v>
      </c>
      <c r="R1429" t="s">
        <v>149</v>
      </c>
      <c r="S1429">
        <v>0.4</v>
      </c>
      <c r="T1429">
        <v>83.2</v>
      </c>
      <c r="U1429">
        <v>0</v>
      </c>
      <c r="V1429">
        <v>82</v>
      </c>
      <c r="W1429">
        <v>0</v>
      </c>
      <c r="X1429">
        <v>0.497</v>
      </c>
      <c r="Y1429">
        <v>17.41</v>
      </c>
      <c r="Z1429" s="11">
        <f t="shared" si="3810"/>
        <v>-0.60000000000000009</v>
      </c>
      <c r="AA1429" s="11">
        <f t="shared" si="3811"/>
        <v>0</v>
      </c>
      <c r="AB1429" s="53">
        <f t="shared" si="3812"/>
        <v>0.19164659026919556</v>
      </c>
      <c r="AC1429" s="61" t="s">
        <v>204</v>
      </c>
      <c r="AE1429" s="11">
        <f t="shared" ref="AE1429" si="3845">SUM(F1429:F1434)</f>
        <v>0</v>
      </c>
      <c r="AF1429" s="11">
        <f t="shared" ref="AF1429" si="3846">AVERAGE(AB1429:AB1434)</f>
        <v>0.19164659026919553</v>
      </c>
      <c r="AG1429" s="11">
        <f t="shared" ref="AG1429" si="3847">AVERAGE(G1429:G1434)</f>
        <v>3.9166666666666665</v>
      </c>
      <c r="AH1429" s="11" t="e">
        <f t="shared" ref="AH1429" si="3848">AVERAGE(AC1429:AC1434)</f>
        <v>#DIV/0!</v>
      </c>
      <c r="AI1429" s="11">
        <f t="shared" ref="AI1429" si="3849">AVERAGE(T1429:T1434)</f>
        <v>83.350000000000009</v>
      </c>
      <c r="AJ1429" s="11">
        <f t="shared" ref="AJ1429" si="3850">SUMIF(H1429:H1434,"&gt;0",H1429:H1434)</f>
        <v>0</v>
      </c>
      <c r="AK1429" s="17">
        <f t="shared" ref="AK1429" si="3851">SUM(AA1429:AA1434)/60</f>
        <v>0</v>
      </c>
      <c r="AL1429" s="17">
        <f t="shared" ref="AL1429" si="3852">SUM(V1429:V1434)</f>
        <v>501</v>
      </c>
      <c r="AM1429" s="17">
        <f t="shared" ref="AM1429" si="3853">AVERAGE(W1429:W1434)</f>
        <v>0</v>
      </c>
      <c r="AN1429" s="11">
        <f t="shared" ref="AN1429" si="3854">AVERAGE(I1429:I1434)</f>
        <v>0.19999999999999998</v>
      </c>
      <c r="AO1429" s="11">
        <f t="shared" ref="AO1429" si="3855">MAX(K1429:K1434)</f>
        <v>0.8</v>
      </c>
      <c r="AP1429" s="13" t="str">
        <f t="shared" ref="AP1429" ca="1" si="3856">INDIRECT(ADDRESS(MATCH(AO1429,K1429:K1434,0)+A1429-1,12))</f>
        <v>SE</v>
      </c>
      <c r="AQ1429" s="13">
        <f t="shared" ref="AQ1429" ca="1" si="3857">INDIRECT(ADDRESS(MATCH(AO1429,K1429:K1434,0)+A1429-1,13))</f>
        <v>0.87027777777777782</v>
      </c>
      <c r="AR1429" s="11">
        <f t="shared" ref="AR1429" si="3858">MAX(N1429:N1434)</f>
        <v>1.3</v>
      </c>
      <c r="AS1429" s="13" t="str">
        <f t="shared" ref="AS1429" ca="1" si="3859">INDIRECT(ADDRESS(MATCH(AR1429,N1429:N1434,0)+A1429-1,15))</f>
        <v>NNE</v>
      </c>
      <c r="AT1429" s="13">
        <f t="shared" ref="AT1429" ca="1" si="3860">INDIRECT(ADDRESS(MATCH(AR1429,N1429:N1434,0)+A1429-1,16))</f>
        <v>0.86995370370370362</v>
      </c>
    </row>
    <row r="1430" spans="1:46">
      <c r="A1430" s="11">
        <v>1430</v>
      </c>
      <c r="B1430" s="69">
        <v>44602</v>
      </c>
      <c r="C1430" s="70">
        <v>0.88194444444444453</v>
      </c>
      <c r="D1430">
        <v>4</v>
      </c>
      <c r="E1430">
        <v>12.9</v>
      </c>
      <c r="F1430">
        <v>0</v>
      </c>
      <c r="G1430">
        <v>4.2</v>
      </c>
      <c r="H1430">
        <v>-1E-3</v>
      </c>
      <c r="I1430">
        <v>0</v>
      </c>
      <c r="J1430" t="s">
        <v>149</v>
      </c>
      <c r="K1430">
        <v>0.4</v>
      </c>
      <c r="L1430" t="s">
        <v>149</v>
      </c>
      <c r="M1430" s="70">
        <v>0.87501157407407415</v>
      </c>
      <c r="N1430">
        <v>0.8</v>
      </c>
      <c r="O1430" t="s">
        <v>161</v>
      </c>
      <c r="P1430" s="70">
        <v>0.88165509259259256</v>
      </c>
      <c r="Q1430">
        <v>0.5</v>
      </c>
      <c r="R1430" t="s">
        <v>154</v>
      </c>
      <c r="S1430">
        <v>0.1</v>
      </c>
      <c r="T1430">
        <v>82.6</v>
      </c>
      <c r="U1430">
        <v>0</v>
      </c>
      <c r="V1430">
        <v>100</v>
      </c>
      <c r="W1430">
        <v>0</v>
      </c>
      <c r="X1430">
        <v>0.497</v>
      </c>
      <c r="Y1430">
        <v>17.350000000000001</v>
      </c>
      <c r="Z1430" s="11">
        <f t="shared" si="3810"/>
        <v>-0.60000000000000009</v>
      </c>
      <c r="AA1430" s="11">
        <f t="shared" si="3811"/>
        <v>0</v>
      </c>
      <c r="AB1430" s="53">
        <f t="shared" si="3812"/>
        <v>0.19164659026919556</v>
      </c>
      <c r="AC1430" s="61" t="s">
        <v>204</v>
      </c>
    </row>
    <row r="1431" spans="1:46">
      <c r="A1431" s="11">
        <v>1431</v>
      </c>
      <c r="B1431" s="69">
        <v>44602</v>
      </c>
      <c r="C1431" s="70">
        <v>0.88888888888888884</v>
      </c>
      <c r="D1431">
        <v>3.7</v>
      </c>
      <c r="E1431">
        <v>12.9</v>
      </c>
      <c r="F1431">
        <v>0</v>
      </c>
      <c r="G1431">
        <v>4</v>
      </c>
      <c r="H1431">
        <v>-1E-3</v>
      </c>
      <c r="I1431">
        <v>0.1</v>
      </c>
      <c r="J1431" t="s">
        <v>154</v>
      </c>
      <c r="K1431">
        <v>0.1</v>
      </c>
      <c r="L1431" t="s">
        <v>154</v>
      </c>
      <c r="M1431" s="70">
        <v>0.88853009259259252</v>
      </c>
      <c r="N1431">
        <v>0.8</v>
      </c>
      <c r="O1431" t="s">
        <v>154</v>
      </c>
      <c r="P1431" s="70">
        <v>0.88208333333333344</v>
      </c>
      <c r="Q1431">
        <v>0.2</v>
      </c>
      <c r="R1431" t="s">
        <v>152</v>
      </c>
      <c r="S1431">
        <v>0.2</v>
      </c>
      <c r="T1431">
        <v>83.3</v>
      </c>
      <c r="U1431">
        <v>0</v>
      </c>
      <c r="V1431">
        <v>100</v>
      </c>
      <c r="W1431">
        <v>0</v>
      </c>
      <c r="X1431">
        <v>0.497</v>
      </c>
      <c r="Y1431">
        <v>17.420000000000002</v>
      </c>
      <c r="Z1431" s="11">
        <f t="shared" si="3810"/>
        <v>-0.60000000000000009</v>
      </c>
      <c r="AA1431" s="11">
        <f t="shared" si="3811"/>
        <v>0</v>
      </c>
      <c r="AB1431" s="53">
        <f t="shared" si="3812"/>
        <v>0.19164659026919556</v>
      </c>
      <c r="AC1431" s="61" t="s">
        <v>204</v>
      </c>
    </row>
    <row r="1432" spans="1:46">
      <c r="A1432" s="11">
        <v>1432</v>
      </c>
      <c r="B1432" s="69">
        <v>44602</v>
      </c>
      <c r="C1432" s="70">
        <v>0.89583333333333337</v>
      </c>
      <c r="D1432">
        <v>3.5</v>
      </c>
      <c r="E1432">
        <v>12.9</v>
      </c>
      <c r="F1432">
        <v>0</v>
      </c>
      <c r="G1432">
        <v>3.8</v>
      </c>
      <c r="H1432">
        <v>-1E-3</v>
      </c>
      <c r="I1432">
        <v>0</v>
      </c>
      <c r="J1432" t="s">
        <v>152</v>
      </c>
      <c r="K1432">
        <v>0.1</v>
      </c>
      <c r="L1432" t="s">
        <v>154</v>
      </c>
      <c r="M1432" s="70">
        <v>0.88890046296296299</v>
      </c>
      <c r="N1432">
        <v>0.3</v>
      </c>
      <c r="O1432" t="s">
        <v>152</v>
      </c>
      <c r="P1432" s="70">
        <v>0.88906249999999998</v>
      </c>
      <c r="Q1432">
        <v>0</v>
      </c>
      <c r="R1432" t="s">
        <v>152</v>
      </c>
      <c r="S1432">
        <v>0</v>
      </c>
      <c r="T1432">
        <v>82.8</v>
      </c>
      <c r="U1432">
        <v>0</v>
      </c>
      <c r="V1432">
        <v>78</v>
      </c>
      <c r="W1432">
        <v>0</v>
      </c>
      <c r="X1432">
        <v>0.497</v>
      </c>
      <c r="Y1432">
        <v>17.399999999999999</v>
      </c>
      <c r="Z1432" s="11">
        <f t="shared" si="3810"/>
        <v>-0.60000000000000009</v>
      </c>
      <c r="AA1432" s="11">
        <f t="shared" si="3811"/>
        <v>0</v>
      </c>
      <c r="AB1432" s="53">
        <f t="shared" si="3812"/>
        <v>0.19164659026919556</v>
      </c>
      <c r="AC1432" s="61" t="s">
        <v>204</v>
      </c>
    </row>
    <row r="1433" spans="1:46">
      <c r="A1433" s="11">
        <v>1433</v>
      </c>
      <c r="B1433" s="69">
        <v>44602</v>
      </c>
      <c r="C1433" s="70">
        <v>0.90277777777777779</v>
      </c>
      <c r="D1433">
        <v>3.2</v>
      </c>
      <c r="E1433">
        <v>12.9</v>
      </c>
      <c r="F1433">
        <v>0</v>
      </c>
      <c r="G1433">
        <v>3.6</v>
      </c>
      <c r="H1433">
        <v>-1E-3</v>
      </c>
      <c r="I1433">
        <v>0.1</v>
      </c>
      <c r="J1433" t="s">
        <v>150</v>
      </c>
      <c r="K1433">
        <v>0.1</v>
      </c>
      <c r="L1433" t="s">
        <v>150</v>
      </c>
      <c r="M1433" s="70">
        <v>0.90277777777777779</v>
      </c>
      <c r="N1433">
        <v>1</v>
      </c>
      <c r="O1433" t="s">
        <v>161</v>
      </c>
      <c r="P1433" s="70">
        <v>0.90040509259259249</v>
      </c>
      <c r="Q1433">
        <v>0.9</v>
      </c>
      <c r="R1433" t="s">
        <v>160</v>
      </c>
      <c r="S1433">
        <v>0.3</v>
      </c>
      <c r="T1433">
        <v>83.5</v>
      </c>
      <c r="U1433">
        <v>0</v>
      </c>
      <c r="V1433">
        <v>88</v>
      </c>
      <c r="W1433">
        <v>0</v>
      </c>
      <c r="X1433">
        <v>0.497</v>
      </c>
      <c r="Y1433">
        <v>17.420000000000002</v>
      </c>
      <c r="Z1433" s="11">
        <f t="shared" si="3810"/>
        <v>-0.60000000000000009</v>
      </c>
      <c r="AA1433" s="11">
        <f t="shared" si="3811"/>
        <v>0</v>
      </c>
      <c r="AB1433" s="53">
        <f t="shared" si="3812"/>
        <v>0.19164659026919556</v>
      </c>
      <c r="AC1433" s="61" t="s">
        <v>204</v>
      </c>
    </row>
    <row r="1434" spans="1:46">
      <c r="A1434" s="11">
        <v>1434</v>
      </c>
      <c r="B1434" s="69">
        <v>44602</v>
      </c>
      <c r="C1434" s="70">
        <v>0.90972222222222221</v>
      </c>
      <c r="D1434">
        <v>2.9</v>
      </c>
      <c r="E1434">
        <v>12.9</v>
      </c>
      <c r="F1434">
        <v>0</v>
      </c>
      <c r="G1434">
        <v>3.4</v>
      </c>
      <c r="H1434">
        <v>0</v>
      </c>
      <c r="I1434">
        <v>0.6</v>
      </c>
      <c r="J1434" t="s">
        <v>156</v>
      </c>
      <c r="K1434">
        <v>0.6</v>
      </c>
      <c r="L1434" t="s">
        <v>156</v>
      </c>
      <c r="M1434" s="70">
        <v>0.90931712962962974</v>
      </c>
      <c r="N1434">
        <v>1.1000000000000001</v>
      </c>
      <c r="O1434" t="s">
        <v>160</v>
      </c>
      <c r="P1434" s="70">
        <v>0.90307870370370369</v>
      </c>
      <c r="Q1434">
        <v>0.6</v>
      </c>
      <c r="R1434" t="s">
        <v>156</v>
      </c>
      <c r="S1434">
        <v>0.2</v>
      </c>
      <c r="T1434">
        <v>84.7</v>
      </c>
      <c r="U1434">
        <v>0</v>
      </c>
      <c r="V1434">
        <v>53</v>
      </c>
      <c r="W1434">
        <v>0</v>
      </c>
      <c r="X1434">
        <v>0.497</v>
      </c>
      <c r="Y1434">
        <v>17.41</v>
      </c>
      <c r="Z1434" s="11">
        <f t="shared" si="3810"/>
        <v>0</v>
      </c>
      <c r="AA1434" s="11">
        <f t="shared" si="3811"/>
        <v>0</v>
      </c>
      <c r="AB1434" s="53">
        <f t="shared" si="3812"/>
        <v>0.19164659026919556</v>
      </c>
      <c r="AC1434" s="61" t="s">
        <v>204</v>
      </c>
    </row>
    <row r="1435" spans="1:46">
      <c r="A1435" s="11">
        <v>1435</v>
      </c>
      <c r="B1435" s="69">
        <v>44602</v>
      </c>
      <c r="C1435" s="70">
        <v>0.91666666666666663</v>
      </c>
      <c r="D1435">
        <v>2.7</v>
      </c>
      <c r="E1435">
        <v>12.9</v>
      </c>
      <c r="F1435">
        <v>0</v>
      </c>
      <c r="G1435">
        <v>3.4</v>
      </c>
      <c r="H1435">
        <v>0</v>
      </c>
      <c r="I1435">
        <v>0.1</v>
      </c>
      <c r="J1435" t="s">
        <v>150</v>
      </c>
      <c r="K1435">
        <v>0.6</v>
      </c>
      <c r="L1435" t="s">
        <v>156</v>
      </c>
      <c r="M1435" s="70">
        <v>0.90973379629629625</v>
      </c>
      <c r="N1435">
        <v>0.9</v>
      </c>
      <c r="O1435" t="s">
        <v>147</v>
      </c>
      <c r="P1435" s="70">
        <v>0.91655092592592602</v>
      </c>
      <c r="Q1435">
        <v>0.7</v>
      </c>
      <c r="R1435" t="s">
        <v>147</v>
      </c>
      <c r="S1435">
        <v>0.2</v>
      </c>
      <c r="T1435">
        <v>85.5</v>
      </c>
      <c r="U1435">
        <v>0</v>
      </c>
      <c r="V1435">
        <v>32</v>
      </c>
      <c r="W1435">
        <v>0</v>
      </c>
      <c r="X1435">
        <v>0.497</v>
      </c>
      <c r="Y1435">
        <v>17.43</v>
      </c>
      <c r="Z1435" s="11">
        <f t="shared" si="3810"/>
        <v>0</v>
      </c>
      <c r="AA1435" s="11">
        <f t="shared" si="3811"/>
        <v>0</v>
      </c>
      <c r="AB1435" s="53">
        <f t="shared" si="3812"/>
        <v>0.19164659026919556</v>
      </c>
      <c r="AC1435" s="61" t="s">
        <v>204</v>
      </c>
      <c r="AE1435" s="11">
        <f t="shared" ref="AE1435" si="3861">SUM(F1435:F1440)</f>
        <v>0</v>
      </c>
      <c r="AF1435" s="11">
        <f t="shared" ref="AF1435" si="3862">AVERAGE(AB1435:AB1440)</f>
        <v>0.1920434703692285</v>
      </c>
      <c r="AG1435" s="11">
        <f t="shared" ref="AG1435" si="3863">AVERAGE(G1435:G1440)</f>
        <v>3.2666666666666671</v>
      </c>
      <c r="AH1435" s="11" t="e">
        <f t="shared" ref="AH1435" si="3864">AVERAGE(AC1435:AC1440)</f>
        <v>#DIV/0!</v>
      </c>
      <c r="AI1435" s="11">
        <f t="shared" ref="AI1435" si="3865">AVERAGE(T1435:T1440)</f>
        <v>86.566666666666663</v>
      </c>
      <c r="AJ1435" s="11">
        <f t="shared" ref="AJ1435" si="3866">SUMIF(H1435:H1440,"&gt;0",H1435:H1440)</f>
        <v>0</v>
      </c>
      <c r="AK1435" s="17">
        <f t="shared" ref="AK1435" si="3867">SUM(AA1435:AA1440)/60</f>
        <v>0</v>
      </c>
      <c r="AL1435" s="17">
        <f t="shared" ref="AL1435" si="3868">SUM(V1435:V1440)</f>
        <v>271</v>
      </c>
      <c r="AM1435" s="17">
        <f t="shared" ref="AM1435" si="3869">AVERAGE(W1435:W1440)</f>
        <v>0</v>
      </c>
      <c r="AN1435" s="11">
        <f t="shared" ref="AN1435" si="3870">AVERAGE(I1435:I1440)</f>
        <v>8.3333333333333329E-2</v>
      </c>
      <c r="AO1435" s="11">
        <f t="shared" ref="AO1435" si="3871">MAX(K1435:K1440)</f>
        <v>0.6</v>
      </c>
      <c r="AP1435" s="13" t="str">
        <f t="shared" ref="AP1435" ca="1" si="3872">INDIRECT(ADDRESS(MATCH(AO1435,K1435:K1440,0)+A1435-1,12))</f>
        <v>SSW</v>
      </c>
      <c r="AQ1435" s="13">
        <f t="shared" ref="AQ1435" ca="1" si="3873">INDIRECT(ADDRESS(MATCH(AO1435,K1435:K1440,0)+A1435-1,13))</f>
        <v>0.90973379629629625</v>
      </c>
      <c r="AR1435" s="11">
        <f t="shared" ref="AR1435" si="3874">MAX(N1435:N1440)</f>
        <v>1</v>
      </c>
      <c r="AS1435" s="13" t="str">
        <f t="shared" ref="AS1435" ca="1" si="3875">INDIRECT(ADDRESS(MATCH(AR1435,N1435:N1440,0)+A1435-1,15))</f>
        <v>NNE</v>
      </c>
      <c r="AT1435" s="13">
        <f t="shared" ref="AT1435" ca="1" si="3876">INDIRECT(ADDRESS(MATCH(AR1435,N1435:N1440,0)+A1435-1,16))</f>
        <v>0.91775462962962961</v>
      </c>
    </row>
    <row r="1436" spans="1:46">
      <c r="A1436" s="11">
        <v>1436</v>
      </c>
      <c r="B1436" s="69">
        <v>44602</v>
      </c>
      <c r="C1436" s="70">
        <v>0.92361111111111116</v>
      </c>
      <c r="D1436">
        <v>2.5</v>
      </c>
      <c r="E1436">
        <v>12.9</v>
      </c>
      <c r="F1436">
        <v>0</v>
      </c>
      <c r="G1436">
        <v>3.4</v>
      </c>
      <c r="H1436">
        <v>0</v>
      </c>
      <c r="I1436">
        <v>0.4</v>
      </c>
      <c r="J1436" t="s">
        <v>149</v>
      </c>
      <c r="K1436">
        <v>0.4</v>
      </c>
      <c r="L1436" t="s">
        <v>149</v>
      </c>
      <c r="M1436" s="70">
        <v>0.92246527777777787</v>
      </c>
      <c r="N1436">
        <v>1</v>
      </c>
      <c r="O1436" t="s">
        <v>149</v>
      </c>
      <c r="P1436" s="70">
        <v>0.91775462962962961</v>
      </c>
      <c r="Q1436">
        <v>0</v>
      </c>
      <c r="R1436" t="s">
        <v>149</v>
      </c>
      <c r="S1436">
        <v>0.3</v>
      </c>
      <c r="T1436">
        <v>85.2</v>
      </c>
      <c r="U1436">
        <v>0</v>
      </c>
      <c r="V1436">
        <v>34</v>
      </c>
      <c r="W1436">
        <v>0</v>
      </c>
      <c r="X1436">
        <v>0.498</v>
      </c>
      <c r="Y1436">
        <v>17.47</v>
      </c>
      <c r="Z1436" s="11">
        <f t="shared" si="3810"/>
        <v>0</v>
      </c>
      <c r="AA1436" s="11">
        <f t="shared" si="3811"/>
        <v>0</v>
      </c>
      <c r="AB1436" s="53">
        <f t="shared" si="3812"/>
        <v>0.19212284638923507</v>
      </c>
      <c r="AC1436" s="61" t="s">
        <v>204</v>
      </c>
    </row>
    <row r="1437" spans="1:46">
      <c r="A1437" s="11">
        <v>1437</v>
      </c>
      <c r="B1437" s="69">
        <v>44602</v>
      </c>
      <c r="C1437" s="70">
        <v>0.93055555555555547</v>
      </c>
      <c r="D1437">
        <v>2.5</v>
      </c>
      <c r="E1437">
        <v>12.9</v>
      </c>
      <c r="F1437">
        <v>0</v>
      </c>
      <c r="G1437">
        <v>3.3</v>
      </c>
      <c r="H1437">
        <v>0</v>
      </c>
      <c r="I1437">
        <v>0</v>
      </c>
      <c r="J1437" t="s">
        <v>149</v>
      </c>
      <c r="K1437">
        <v>0.4</v>
      </c>
      <c r="L1437" t="s">
        <v>149</v>
      </c>
      <c r="M1437" s="70">
        <v>0.92362268518518509</v>
      </c>
      <c r="N1437">
        <v>0</v>
      </c>
      <c r="O1437" t="s">
        <v>149</v>
      </c>
      <c r="P1437" s="70">
        <v>0.92362268518518509</v>
      </c>
      <c r="Q1437">
        <v>0</v>
      </c>
      <c r="R1437" t="s">
        <v>149</v>
      </c>
      <c r="S1437">
        <v>0</v>
      </c>
      <c r="T1437">
        <v>86.6</v>
      </c>
      <c r="U1437">
        <v>0</v>
      </c>
      <c r="V1437">
        <v>62</v>
      </c>
      <c r="W1437">
        <v>0</v>
      </c>
      <c r="X1437">
        <v>0.498</v>
      </c>
      <c r="Y1437">
        <v>17.45</v>
      </c>
      <c r="Z1437" s="11">
        <f t="shared" si="3810"/>
        <v>0</v>
      </c>
      <c r="AA1437" s="11">
        <f t="shared" si="3811"/>
        <v>0</v>
      </c>
      <c r="AB1437" s="53">
        <f t="shared" si="3812"/>
        <v>0.19212284638923507</v>
      </c>
      <c r="AC1437" s="61" t="s">
        <v>204</v>
      </c>
    </row>
    <row r="1438" spans="1:46">
      <c r="A1438" s="11">
        <v>1438</v>
      </c>
      <c r="B1438" s="69">
        <v>44602</v>
      </c>
      <c r="C1438" s="70">
        <v>0.9375</v>
      </c>
      <c r="D1438">
        <v>2.5</v>
      </c>
      <c r="E1438">
        <v>12.9</v>
      </c>
      <c r="F1438">
        <v>0</v>
      </c>
      <c r="G1438">
        <v>3.3</v>
      </c>
      <c r="H1438">
        <v>-1E-3</v>
      </c>
      <c r="I1438">
        <v>0</v>
      </c>
      <c r="J1438" t="s">
        <v>149</v>
      </c>
      <c r="K1438">
        <v>0</v>
      </c>
      <c r="L1438" t="s">
        <v>149</v>
      </c>
      <c r="M1438" s="70">
        <v>0.93056712962962962</v>
      </c>
      <c r="N1438">
        <v>0</v>
      </c>
      <c r="O1438" t="s">
        <v>149</v>
      </c>
      <c r="P1438" s="70">
        <v>0.93056712962962962</v>
      </c>
      <c r="Q1438">
        <v>0</v>
      </c>
      <c r="R1438" t="s">
        <v>149</v>
      </c>
      <c r="S1438">
        <v>0</v>
      </c>
      <c r="T1438">
        <v>87</v>
      </c>
      <c r="U1438">
        <v>0</v>
      </c>
      <c r="V1438">
        <v>41</v>
      </c>
      <c r="W1438">
        <v>0</v>
      </c>
      <c r="X1438">
        <v>0.498</v>
      </c>
      <c r="Y1438">
        <v>17.47</v>
      </c>
      <c r="Z1438" s="11">
        <f t="shared" si="3810"/>
        <v>-0.60000000000000009</v>
      </c>
      <c r="AA1438" s="11">
        <f t="shared" si="3811"/>
        <v>0</v>
      </c>
      <c r="AB1438" s="53">
        <f t="shared" si="3812"/>
        <v>0.19212284638923507</v>
      </c>
      <c r="AC1438" s="61" t="s">
        <v>204</v>
      </c>
    </row>
    <row r="1439" spans="1:46">
      <c r="A1439" s="11">
        <v>1439</v>
      </c>
      <c r="B1439" s="69">
        <v>44602</v>
      </c>
      <c r="C1439" s="70">
        <v>0.94444444444444453</v>
      </c>
      <c r="D1439">
        <v>2.4</v>
      </c>
      <c r="E1439">
        <v>12.9</v>
      </c>
      <c r="F1439">
        <v>0</v>
      </c>
      <c r="G1439">
        <v>3.1</v>
      </c>
      <c r="H1439">
        <v>-1E-3</v>
      </c>
      <c r="I1439">
        <v>0</v>
      </c>
      <c r="J1439" t="s">
        <v>149</v>
      </c>
      <c r="K1439">
        <v>0</v>
      </c>
      <c r="L1439" t="s">
        <v>149</v>
      </c>
      <c r="M1439" s="70">
        <v>0.93751157407407415</v>
      </c>
      <c r="N1439">
        <v>0</v>
      </c>
      <c r="O1439" t="s">
        <v>149</v>
      </c>
      <c r="P1439" s="70">
        <v>0.93751157407407415</v>
      </c>
      <c r="Q1439">
        <v>0</v>
      </c>
      <c r="R1439" t="s">
        <v>149</v>
      </c>
      <c r="S1439">
        <v>0</v>
      </c>
      <c r="T1439">
        <v>87.4</v>
      </c>
      <c r="U1439">
        <v>0</v>
      </c>
      <c r="V1439">
        <v>45</v>
      </c>
      <c r="W1439">
        <v>0</v>
      </c>
      <c r="X1439">
        <v>0.498</v>
      </c>
      <c r="Y1439">
        <v>17.48</v>
      </c>
      <c r="Z1439" s="11">
        <f t="shared" si="3810"/>
        <v>-0.60000000000000009</v>
      </c>
      <c r="AA1439" s="11">
        <f t="shared" si="3811"/>
        <v>0</v>
      </c>
      <c r="AB1439" s="53">
        <f t="shared" si="3812"/>
        <v>0.19212284638923507</v>
      </c>
      <c r="AC1439" s="61" t="s">
        <v>204</v>
      </c>
    </row>
    <row r="1440" spans="1:46">
      <c r="A1440" s="11">
        <v>1440</v>
      </c>
      <c r="B1440" s="69">
        <v>44602</v>
      </c>
      <c r="C1440" s="70">
        <v>0.95138888888888884</v>
      </c>
      <c r="D1440">
        <v>2.4</v>
      </c>
      <c r="E1440">
        <v>12.9</v>
      </c>
      <c r="F1440">
        <v>0</v>
      </c>
      <c r="G1440">
        <v>3.1</v>
      </c>
      <c r="H1440">
        <v>0</v>
      </c>
      <c r="I1440">
        <v>0</v>
      </c>
      <c r="J1440" t="s">
        <v>149</v>
      </c>
      <c r="K1440">
        <v>0</v>
      </c>
      <c r="L1440" t="s">
        <v>149</v>
      </c>
      <c r="M1440" s="70">
        <v>0.94445601851851846</v>
      </c>
      <c r="N1440">
        <v>0</v>
      </c>
      <c r="O1440" t="s">
        <v>149</v>
      </c>
      <c r="P1440" s="70">
        <v>0.94445601851851846</v>
      </c>
      <c r="Q1440">
        <v>0</v>
      </c>
      <c r="R1440" t="s">
        <v>149</v>
      </c>
      <c r="S1440">
        <v>0</v>
      </c>
      <c r="T1440">
        <v>87.7</v>
      </c>
      <c r="U1440">
        <v>0</v>
      </c>
      <c r="V1440">
        <v>57</v>
      </c>
      <c r="W1440">
        <v>0</v>
      </c>
      <c r="X1440">
        <v>0.498</v>
      </c>
      <c r="Y1440">
        <v>17.5</v>
      </c>
      <c r="Z1440" s="11">
        <f t="shared" si="3810"/>
        <v>0</v>
      </c>
      <c r="AA1440" s="11">
        <f t="shared" si="3811"/>
        <v>0</v>
      </c>
      <c r="AB1440" s="53">
        <f t="shared" si="3812"/>
        <v>0.19212284638923507</v>
      </c>
      <c r="AC1440" s="61" t="s">
        <v>204</v>
      </c>
    </row>
    <row r="1441" spans="1:46">
      <c r="A1441" s="11">
        <v>1441</v>
      </c>
      <c r="B1441" s="69">
        <v>44602</v>
      </c>
      <c r="C1441" s="70">
        <v>0.95833333333333337</v>
      </c>
      <c r="D1441">
        <v>2.2999999999999998</v>
      </c>
      <c r="E1441">
        <v>12.9</v>
      </c>
      <c r="F1441">
        <v>0</v>
      </c>
      <c r="G1441">
        <v>3</v>
      </c>
      <c r="H1441">
        <v>-1E-3</v>
      </c>
      <c r="I1441">
        <v>0</v>
      </c>
      <c r="J1441" t="s">
        <v>149</v>
      </c>
      <c r="K1441">
        <v>0</v>
      </c>
      <c r="L1441" t="s">
        <v>149</v>
      </c>
      <c r="M1441" s="70">
        <v>0.95140046296296299</v>
      </c>
      <c r="N1441">
        <v>0</v>
      </c>
      <c r="O1441" t="s">
        <v>149</v>
      </c>
      <c r="P1441" s="70">
        <v>0.95140046296296299</v>
      </c>
      <c r="Q1441">
        <v>0</v>
      </c>
      <c r="R1441" t="s">
        <v>149</v>
      </c>
      <c r="S1441">
        <v>0</v>
      </c>
      <c r="T1441">
        <v>87.9</v>
      </c>
      <c r="U1441">
        <v>0</v>
      </c>
      <c r="V1441">
        <v>50</v>
      </c>
      <c r="W1441">
        <v>0</v>
      </c>
      <c r="X1441">
        <v>0.498</v>
      </c>
      <c r="Y1441">
        <v>17.53</v>
      </c>
      <c r="Z1441" s="11">
        <f t="shared" si="3810"/>
        <v>-0.60000000000000009</v>
      </c>
      <c r="AA1441" s="11">
        <f t="shared" si="3811"/>
        <v>0</v>
      </c>
      <c r="AB1441" s="53">
        <f t="shared" si="3812"/>
        <v>0.19212284638923507</v>
      </c>
      <c r="AC1441" s="61" t="s">
        <v>204</v>
      </c>
      <c r="AE1441" s="11">
        <f t="shared" ref="AE1441" si="3877">SUM(F1441:F1446)</f>
        <v>0</v>
      </c>
      <c r="AF1441" s="11">
        <f t="shared" ref="AF1441" si="3878">AVERAGE(AB1441:AB1446)</f>
        <v>0.1918847183292153</v>
      </c>
      <c r="AG1441" s="11">
        <f t="shared" ref="AG1441" si="3879">AVERAGE(G1441:G1446)</f>
        <v>2.8666666666666671</v>
      </c>
      <c r="AH1441" s="11" t="e">
        <f t="shared" ref="AH1441" si="3880">AVERAGE(AC1441:AC1446)</f>
        <v>#DIV/0!</v>
      </c>
      <c r="AI1441" s="11">
        <f t="shared" ref="AI1441" si="3881">AVERAGE(T1441:T1446)</f>
        <v>87.866666666666674</v>
      </c>
      <c r="AJ1441" s="11">
        <f t="shared" ref="AJ1441" si="3882">SUMIF(H1441:H1446,"&gt;0",H1441:H1446)</f>
        <v>1E-3</v>
      </c>
      <c r="AK1441" s="17">
        <f t="shared" ref="AK1441" si="3883">SUM(AA1441:AA1446)/60</f>
        <v>0</v>
      </c>
      <c r="AL1441" s="17">
        <f t="shared" ref="AL1441" si="3884">SUM(V1441:V1446)</f>
        <v>466</v>
      </c>
      <c r="AM1441" s="17">
        <f t="shared" ref="AM1441" si="3885">AVERAGE(W1441:W1446)</f>
        <v>0</v>
      </c>
      <c r="AN1441" s="11">
        <f t="shared" ref="AN1441" si="3886">AVERAGE(I1441:I1446)</f>
        <v>0</v>
      </c>
      <c r="AO1441" s="11">
        <f t="shared" ref="AO1441" si="3887">MAX(K1441:K1446)</f>
        <v>0</v>
      </c>
      <c r="AP1441" s="13" t="str">
        <f t="shared" ref="AP1441" ca="1" si="3888">INDIRECT(ADDRESS(MATCH(AO1441,K1441:K1446,0)+A1441-1,12))</f>
        <v>NNE</v>
      </c>
      <c r="AQ1441" s="13">
        <f t="shared" ref="AQ1441" ca="1" si="3889">INDIRECT(ADDRESS(MATCH(AO1441,K1441:K1446,0)+A1441-1,13))</f>
        <v>0.95140046296296299</v>
      </c>
      <c r="AR1441" s="11">
        <f t="shared" ref="AR1441" si="3890">MAX(N1441:N1446)</f>
        <v>0</v>
      </c>
      <c r="AS1441" s="13" t="str">
        <f t="shared" ref="AS1441" ca="1" si="3891">INDIRECT(ADDRESS(MATCH(AR1441,N1441:N1446,0)+A1441-1,15))</f>
        <v>NNE</v>
      </c>
      <c r="AT1441" s="13">
        <f t="shared" ref="AT1441" ca="1" si="3892">INDIRECT(ADDRESS(MATCH(AR1441,N1441:N1446,0)+A1441-1,16))</f>
        <v>0.95140046296296299</v>
      </c>
    </row>
    <row r="1442" spans="1:46">
      <c r="A1442" s="11">
        <v>1442</v>
      </c>
      <c r="B1442" s="69">
        <v>44602</v>
      </c>
      <c r="C1442" s="70">
        <v>0.96527777777777779</v>
      </c>
      <c r="D1442">
        <v>2.2000000000000002</v>
      </c>
      <c r="E1442">
        <v>12.9</v>
      </c>
      <c r="F1442">
        <v>0</v>
      </c>
      <c r="G1442">
        <v>3.1</v>
      </c>
      <c r="H1442">
        <v>0</v>
      </c>
      <c r="I1442">
        <v>0</v>
      </c>
      <c r="J1442" t="s">
        <v>149</v>
      </c>
      <c r="K1442">
        <v>0</v>
      </c>
      <c r="L1442" t="s">
        <v>149</v>
      </c>
      <c r="M1442" s="70">
        <v>0.95834490740740741</v>
      </c>
      <c r="N1442">
        <v>0</v>
      </c>
      <c r="O1442" t="s">
        <v>149</v>
      </c>
      <c r="P1442" s="70">
        <v>0.95834490740740741</v>
      </c>
      <c r="Q1442">
        <v>0</v>
      </c>
      <c r="R1442" t="s">
        <v>149</v>
      </c>
      <c r="S1442">
        <v>0</v>
      </c>
      <c r="T1442">
        <v>87.4</v>
      </c>
      <c r="U1442">
        <v>0</v>
      </c>
      <c r="V1442">
        <v>82</v>
      </c>
      <c r="W1442">
        <v>0</v>
      </c>
      <c r="X1442">
        <v>0.498</v>
      </c>
      <c r="Y1442">
        <v>17.53</v>
      </c>
      <c r="Z1442" s="11">
        <f t="shared" si="3810"/>
        <v>0</v>
      </c>
      <c r="AA1442" s="11">
        <f t="shared" si="3811"/>
        <v>0</v>
      </c>
      <c r="AB1442" s="53">
        <f t="shared" si="3812"/>
        <v>0.19212284638923507</v>
      </c>
      <c r="AC1442" s="61" t="s">
        <v>204</v>
      </c>
    </row>
    <row r="1443" spans="1:46">
      <c r="A1443" s="11">
        <v>1443</v>
      </c>
      <c r="B1443" s="69">
        <v>44602</v>
      </c>
      <c r="C1443" s="70">
        <v>0.97222222222222221</v>
      </c>
      <c r="D1443">
        <v>2.1</v>
      </c>
      <c r="E1443">
        <v>12.8</v>
      </c>
      <c r="F1443">
        <v>0</v>
      </c>
      <c r="G1443">
        <v>2.9</v>
      </c>
      <c r="H1443">
        <v>-1E-3</v>
      </c>
      <c r="I1443">
        <v>0</v>
      </c>
      <c r="J1443" t="s">
        <v>149</v>
      </c>
      <c r="K1443">
        <v>0</v>
      </c>
      <c r="L1443" t="s">
        <v>149</v>
      </c>
      <c r="M1443" s="70">
        <v>0.96528935185185183</v>
      </c>
      <c r="N1443">
        <v>0</v>
      </c>
      <c r="O1443" t="s">
        <v>149</v>
      </c>
      <c r="P1443" s="70">
        <v>0.96528935185185183</v>
      </c>
      <c r="Q1443">
        <v>0</v>
      </c>
      <c r="R1443" t="s">
        <v>149</v>
      </c>
      <c r="S1443">
        <v>0</v>
      </c>
      <c r="T1443">
        <v>87.9</v>
      </c>
      <c r="U1443">
        <v>0</v>
      </c>
      <c r="V1443">
        <v>73</v>
      </c>
      <c r="W1443">
        <v>0</v>
      </c>
      <c r="X1443">
        <v>0.498</v>
      </c>
      <c r="Y1443">
        <v>17.54</v>
      </c>
      <c r="Z1443" s="11">
        <f t="shared" si="3810"/>
        <v>-0.60000000000000009</v>
      </c>
      <c r="AA1443" s="11">
        <f t="shared" si="3811"/>
        <v>0</v>
      </c>
      <c r="AB1443" s="53">
        <f t="shared" si="3812"/>
        <v>0.19212284638923507</v>
      </c>
      <c r="AC1443" s="61" t="s">
        <v>204</v>
      </c>
    </row>
    <row r="1444" spans="1:46">
      <c r="A1444" s="11">
        <v>1444</v>
      </c>
      <c r="B1444" s="69">
        <v>44602</v>
      </c>
      <c r="C1444" s="70">
        <v>0.97916666666666663</v>
      </c>
      <c r="D1444">
        <v>1.9</v>
      </c>
      <c r="E1444">
        <v>12.9</v>
      </c>
      <c r="F1444">
        <v>0</v>
      </c>
      <c r="G1444">
        <v>2.8</v>
      </c>
      <c r="H1444">
        <v>1E-3</v>
      </c>
      <c r="I1444">
        <v>0</v>
      </c>
      <c r="J1444" t="s">
        <v>149</v>
      </c>
      <c r="K1444">
        <v>0</v>
      </c>
      <c r="L1444" t="s">
        <v>149</v>
      </c>
      <c r="M1444" s="70">
        <v>0.97223379629629625</v>
      </c>
      <c r="N1444">
        <v>0</v>
      </c>
      <c r="O1444" t="s">
        <v>149</v>
      </c>
      <c r="P1444" s="70">
        <v>0.97223379629629625</v>
      </c>
      <c r="Q1444">
        <v>0</v>
      </c>
      <c r="R1444" t="s">
        <v>149</v>
      </c>
      <c r="S1444">
        <v>0</v>
      </c>
      <c r="T1444">
        <v>88.3</v>
      </c>
      <c r="U1444">
        <v>0</v>
      </c>
      <c r="V1444">
        <v>105</v>
      </c>
      <c r="W1444">
        <v>0</v>
      </c>
      <c r="X1444">
        <v>0.497</v>
      </c>
      <c r="Y1444">
        <v>17.57</v>
      </c>
      <c r="Z1444" s="11">
        <f t="shared" si="3810"/>
        <v>0.60000000000000009</v>
      </c>
      <c r="AA1444" s="11">
        <f t="shared" si="3811"/>
        <v>0</v>
      </c>
      <c r="AB1444" s="53">
        <f t="shared" si="3812"/>
        <v>0.19164659026919556</v>
      </c>
      <c r="AC1444" s="61" t="s">
        <v>204</v>
      </c>
    </row>
    <row r="1445" spans="1:46">
      <c r="A1445" s="11">
        <v>1445</v>
      </c>
      <c r="B1445" s="69">
        <v>44602</v>
      </c>
      <c r="C1445" s="70">
        <v>0.98611111111111116</v>
      </c>
      <c r="D1445">
        <v>1.9</v>
      </c>
      <c r="E1445">
        <v>12.8</v>
      </c>
      <c r="F1445">
        <v>0</v>
      </c>
      <c r="G1445">
        <v>2.8</v>
      </c>
      <c r="H1445">
        <v>-1E-3</v>
      </c>
      <c r="I1445">
        <v>0</v>
      </c>
      <c r="J1445" t="s">
        <v>149</v>
      </c>
      <c r="K1445">
        <v>0</v>
      </c>
      <c r="L1445" t="s">
        <v>149</v>
      </c>
      <c r="M1445" s="70">
        <v>0.97917824074074078</v>
      </c>
      <c r="N1445">
        <v>0</v>
      </c>
      <c r="O1445" t="s">
        <v>149</v>
      </c>
      <c r="P1445" s="70">
        <v>0.97917824074074078</v>
      </c>
      <c r="Q1445">
        <v>0</v>
      </c>
      <c r="R1445" t="s">
        <v>149</v>
      </c>
      <c r="S1445">
        <v>0</v>
      </c>
      <c r="T1445">
        <v>87.9</v>
      </c>
      <c r="U1445">
        <v>0</v>
      </c>
      <c r="V1445">
        <v>73</v>
      </c>
      <c r="W1445">
        <v>0</v>
      </c>
      <c r="X1445">
        <v>0.497</v>
      </c>
      <c r="Y1445">
        <v>17.559999999999999</v>
      </c>
      <c r="Z1445" s="11">
        <f t="shared" si="3810"/>
        <v>-0.60000000000000009</v>
      </c>
      <c r="AA1445" s="11">
        <f t="shared" si="3811"/>
        <v>0</v>
      </c>
      <c r="AB1445" s="53">
        <f t="shared" si="3812"/>
        <v>0.19164659026919556</v>
      </c>
      <c r="AC1445" s="61" t="s">
        <v>204</v>
      </c>
    </row>
    <row r="1446" spans="1:46">
      <c r="A1446" s="11">
        <v>1446</v>
      </c>
      <c r="B1446" s="69">
        <v>44602</v>
      </c>
      <c r="C1446" s="70">
        <v>0.99305555555555547</v>
      </c>
      <c r="D1446">
        <v>1.7</v>
      </c>
      <c r="E1446">
        <v>12.9</v>
      </c>
      <c r="F1446">
        <v>0</v>
      </c>
      <c r="G1446">
        <v>2.6</v>
      </c>
      <c r="H1446">
        <v>-1E-3</v>
      </c>
      <c r="I1446">
        <v>0</v>
      </c>
      <c r="J1446" t="s">
        <v>149</v>
      </c>
      <c r="K1446">
        <v>0</v>
      </c>
      <c r="L1446" t="s">
        <v>149</v>
      </c>
      <c r="M1446" s="70">
        <v>0.98612268518518509</v>
      </c>
      <c r="N1446">
        <v>0</v>
      </c>
      <c r="O1446" t="s">
        <v>149</v>
      </c>
      <c r="P1446" s="70">
        <v>0.98612268518518509</v>
      </c>
      <c r="Q1446">
        <v>0</v>
      </c>
      <c r="R1446" t="s">
        <v>149</v>
      </c>
      <c r="S1446">
        <v>0</v>
      </c>
      <c r="T1446">
        <v>87.8</v>
      </c>
      <c r="U1446">
        <v>1</v>
      </c>
      <c r="V1446">
        <v>83</v>
      </c>
      <c r="W1446">
        <v>0</v>
      </c>
      <c r="X1446">
        <v>0.497</v>
      </c>
      <c r="Y1446">
        <v>17.559999999999999</v>
      </c>
      <c r="Z1446" s="11">
        <f t="shared" si="3810"/>
        <v>-0.60000000000000009</v>
      </c>
      <c r="AA1446" s="11">
        <f t="shared" si="3811"/>
        <v>0</v>
      </c>
      <c r="AB1446" s="53">
        <f t="shared" si="3812"/>
        <v>0.19164659026919556</v>
      </c>
      <c r="AC1446" s="61" t="s">
        <v>204</v>
      </c>
    </row>
    <row r="1447" spans="1:46">
      <c r="A1447" s="11">
        <v>1447</v>
      </c>
      <c r="B1447" s="69">
        <v>44603</v>
      </c>
      <c r="C1447" s="70">
        <v>0</v>
      </c>
      <c r="D1447">
        <v>1.6</v>
      </c>
      <c r="E1447">
        <v>12.8</v>
      </c>
      <c r="F1447">
        <v>0</v>
      </c>
      <c r="G1447">
        <v>2.6</v>
      </c>
      <c r="H1447">
        <v>0</v>
      </c>
      <c r="I1447">
        <v>0</v>
      </c>
      <c r="J1447" t="s">
        <v>149</v>
      </c>
      <c r="K1447">
        <v>0</v>
      </c>
      <c r="L1447" t="s">
        <v>149</v>
      </c>
      <c r="M1447" s="70">
        <v>0.99997685185185192</v>
      </c>
      <c r="N1447">
        <v>0.1</v>
      </c>
      <c r="O1447" t="s">
        <v>149</v>
      </c>
      <c r="P1447" s="70">
        <v>0.99991898148148151</v>
      </c>
      <c r="Q1447">
        <v>0</v>
      </c>
      <c r="R1447" t="s">
        <v>149</v>
      </c>
      <c r="S1447">
        <v>0</v>
      </c>
      <c r="T1447">
        <v>88.8</v>
      </c>
      <c r="U1447">
        <v>0</v>
      </c>
      <c r="V1447">
        <v>61</v>
      </c>
      <c r="W1447">
        <v>0</v>
      </c>
      <c r="X1447">
        <v>0.497</v>
      </c>
      <c r="Y1447">
        <v>17.59</v>
      </c>
      <c r="Z1447" s="11">
        <f t="shared" si="3810"/>
        <v>0</v>
      </c>
      <c r="AA1447" s="11">
        <f t="shared" si="3811"/>
        <v>0</v>
      </c>
      <c r="AB1447" s="53">
        <f t="shared" si="3812"/>
        <v>0.19164659026919556</v>
      </c>
      <c r="AC1447" s="61" t="s">
        <v>204</v>
      </c>
      <c r="AE1447" s="11">
        <f t="shared" ref="AE1447" si="3893">SUM(F1447:F1452)</f>
        <v>0</v>
      </c>
      <c r="AF1447" s="11">
        <f t="shared" ref="AF1447" si="3894">AVERAGE(AB1447:AB1452)</f>
        <v>0.19109233862956565</v>
      </c>
      <c r="AG1447" s="11">
        <f t="shared" ref="AG1447" si="3895">AVERAGE(G1447:G1452)</f>
        <v>2.5666666666666669</v>
      </c>
      <c r="AH1447" s="11" t="e">
        <f t="shared" ref="AH1447" si="3896">AVERAGE(AC1447:AC1452)</f>
        <v>#DIV/0!</v>
      </c>
      <c r="AI1447" s="11">
        <f t="shared" ref="AI1447" si="3897">AVERAGE(T1447:T1452)</f>
        <v>89.75</v>
      </c>
      <c r="AJ1447" s="11">
        <f t="shared" ref="AJ1447" si="3898">SUMIF(H1447:H1452,"&gt;0",H1447:H1452)</f>
        <v>1E-3</v>
      </c>
      <c r="AK1447" s="17">
        <f t="shared" ref="AK1447" si="3899">SUM(AA1447:AA1452)/60</f>
        <v>0</v>
      </c>
      <c r="AL1447" s="17">
        <f t="shared" ref="AL1447" si="3900">SUM(V1447:V1452)</f>
        <v>447</v>
      </c>
      <c r="AM1447" s="17">
        <f t="shared" ref="AM1447" si="3901">AVERAGE(W1447:W1452)</f>
        <v>0</v>
      </c>
      <c r="AN1447" s="11">
        <f t="shared" ref="AN1447" si="3902">AVERAGE(I1447:I1452)</f>
        <v>0.28333333333333333</v>
      </c>
      <c r="AO1447" s="11">
        <f t="shared" ref="AO1447" si="3903">MAX(K1447:K1452)</f>
        <v>1.1000000000000001</v>
      </c>
      <c r="AP1447" s="13" t="str">
        <f t="shared" ref="AP1447" ca="1" si="3904">INDIRECT(ADDRESS(MATCH(AO1447,K1447:K1452,0)+A1447-1,12))</f>
        <v>SSE</v>
      </c>
      <c r="AQ1447" s="13">
        <f t="shared" ref="AQ1447" ca="1" si="3905">INDIRECT(ADDRESS(MATCH(AO1447,K1447:K1452,0)+A1447-1,13))</f>
        <v>2.390046296296296E-2</v>
      </c>
      <c r="AR1447" s="11">
        <f t="shared" ref="AR1447" si="3906">MAX(N1447:N1452)</f>
        <v>1.5</v>
      </c>
      <c r="AS1447" s="13" t="str">
        <f t="shared" ref="AS1447" ca="1" si="3907">INDIRECT(ADDRESS(MATCH(AR1447,N1447:N1452,0)+A1447-1,15))</f>
        <v>SSE</v>
      </c>
      <c r="AT1447" s="13">
        <f t="shared" ref="AT1447" ca="1" si="3908">INDIRECT(ADDRESS(MATCH(AR1447,N1447:N1452,0)+A1447-1,16))</f>
        <v>2.224537037037037E-2</v>
      </c>
    </row>
    <row r="1448" spans="1:46">
      <c r="A1448" s="11">
        <v>1448</v>
      </c>
      <c r="B1448" s="69">
        <v>44603</v>
      </c>
      <c r="C1448" s="70">
        <v>6.9444444444444441E-3</v>
      </c>
      <c r="D1448">
        <v>1.5</v>
      </c>
      <c r="E1448">
        <v>12.8</v>
      </c>
      <c r="F1448">
        <v>0</v>
      </c>
      <c r="G1448">
        <v>2.4</v>
      </c>
      <c r="H1448">
        <v>-1E-3</v>
      </c>
      <c r="I1448">
        <v>0</v>
      </c>
      <c r="J1448" t="s">
        <v>149</v>
      </c>
      <c r="K1448">
        <v>0</v>
      </c>
      <c r="L1448" t="s">
        <v>149</v>
      </c>
      <c r="M1448" s="70">
        <v>1.1574074074074073E-5</v>
      </c>
      <c r="N1448">
        <v>0</v>
      </c>
      <c r="O1448" t="s">
        <v>149</v>
      </c>
      <c r="P1448" s="70">
        <v>1.1574074074074073E-5</v>
      </c>
      <c r="Q1448">
        <v>0</v>
      </c>
      <c r="R1448" t="s">
        <v>149</v>
      </c>
      <c r="S1448">
        <v>0</v>
      </c>
      <c r="T1448">
        <v>88.6</v>
      </c>
      <c r="U1448">
        <v>0</v>
      </c>
      <c r="V1448">
        <v>69</v>
      </c>
      <c r="W1448">
        <v>0</v>
      </c>
      <c r="X1448">
        <v>0.496</v>
      </c>
      <c r="Y1448">
        <v>17.579999999999998</v>
      </c>
      <c r="Z1448" s="11">
        <f t="shared" si="3810"/>
        <v>-0.60000000000000009</v>
      </c>
      <c r="AA1448" s="11">
        <f t="shared" si="3811"/>
        <v>0</v>
      </c>
      <c r="AB1448" s="53">
        <f t="shared" si="3812"/>
        <v>0.191171254754613</v>
      </c>
      <c r="AC1448" s="61" t="s">
        <v>204</v>
      </c>
    </row>
    <row r="1449" spans="1:46">
      <c r="A1449" s="11">
        <v>1449</v>
      </c>
      <c r="B1449" s="69">
        <v>44603</v>
      </c>
      <c r="C1449" s="70">
        <v>1.3888888888888888E-2</v>
      </c>
      <c r="D1449">
        <v>1.3</v>
      </c>
      <c r="E1449">
        <v>12.8</v>
      </c>
      <c r="F1449">
        <v>0</v>
      </c>
      <c r="G1449">
        <v>2.2999999999999998</v>
      </c>
      <c r="H1449">
        <v>0</v>
      </c>
      <c r="I1449">
        <v>0</v>
      </c>
      <c r="J1449" t="s">
        <v>149</v>
      </c>
      <c r="K1449">
        <v>0</v>
      </c>
      <c r="L1449" t="s">
        <v>149</v>
      </c>
      <c r="M1449" s="70">
        <v>6.9560185185185185E-3</v>
      </c>
      <c r="N1449">
        <v>0</v>
      </c>
      <c r="O1449" t="s">
        <v>149</v>
      </c>
      <c r="P1449" s="70">
        <v>6.9560185185185185E-3</v>
      </c>
      <c r="Q1449">
        <v>0</v>
      </c>
      <c r="R1449" t="s">
        <v>149</v>
      </c>
      <c r="S1449">
        <v>0</v>
      </c>
      <c r="T1449">
        <v>88.9</v>
      </c>
      <c r="U1449">
        <v>0</v>
      </c>
      <c r="V1449">
        <v>53</v>
      </c>
      <c r="W1449">
        <v>0</v>
      </c>
      <c r="X1449">
        <v>0.496</v>
      </c>
      <c r="Y1449">
        <v>17.649999999999999</v>
      </c>
      <c r="Z1449" s="11">
        <f t="shared" si="3810"/>
        <v>0</v>
      </c>
      <c r="AA1449" s="11">
        <f t="shared" si="3811"/>
        <v>0</v>
      </c>
      <c r="AB1449" s="53">
        <f t="shared" si="3812"/>
        <v>0.191171254754613</v>
      </c>
      <c r="AC1449" s="61" t="s">
        <v>204</v>
      </c>
    </row>
    <row r="1450" spans="1:46">
      <c r="A1450" s="11">
        <v>1450</v>
      </c>
      <c r="B1450" s="69">
        <v>44603</v>
      </c>
      <c r="C1450" s="70">
        <v>2.0833333333333332E-2</v>
      </c>
      <c r="D1450">
        <v>1.2</v>
      </c>
      <c r="E1450">
        <v>12.8</v>
      </c>
      <c r="F1450">
        <v>0</v>
      </c>
      <c r="G1450">
        <v>2.5</v>
      </c>
      <c r="H1450">
        <v>1E-3</v>
      </c>
      <c r="I1450">
        <v>0.6</v>
      </c>
      <c r="J1450" t="s">
        <v>150</v>
      </c>
      <c r="K1450">
        <v>0.6</v>
      </c>
      <c r="L1450" t="s">
        <v>150</v>
      </c>
      <c r="M1450" s="70">
        <v>2.0833333333333332E-2</v>
      </c>
      <c r="N1450">
        <v>1.3</v>
      </c>
      <c r="O1450" t="s">
        <v>151</v>
      </c>
      <c r="P1450" s="70">
        <v>0.02</v>
      </c>
      <c r="Q1450">
        <v>1.2</v>
      </c>
      <c r="R1450" t="s">
        <v>151</v>
      </c>
      <c r="S1450">
        <v>0.5</v>
      </c>
      <c r="T1450">
        <v>90.2</v>
      </c>
      <c r="U1450">
        <v>0</v>
      </c>
      <c r="V1450">
        <v>99</v>
      </c>
      <c r="W1450">
        <v>0</v>
      </c>
      <c r="X1450">
        <v>0.496</v>
      </c>
      <c r="Y1450">
        <v>17.649999999999999</v>
      </c>
      <c r="Z1450" s="11">
        <f t="shared" si="3810"/>
        <v>0.60000000000000009</v>
      </c>
      <c r="AA1450" s="11">
        <f t="shared" si="3811"/>
        <v>0</v>
      </c>
      <c r="AB1450" s="53">
        <f t="shared" si="3812"/>
        <v>0.191171254754613</v>
      </c>
      <c r="AC1450" s="61" t="s">
        <v>204</v>
      </c>
    </row>
    <row r="1451" spans="1:46">
      <c r="A1451" s="11">
        <v>1451</v>
      </c>
      <c r="B1451" s="69">
        <v>44603</v>
      </c>
      <c r="C1451" s="70">
        <v>2.7777777777777776E-2</v>
      </c>
      <c r="D1451">
        <v>1.3</v>
      </c>
      <c r="E1451">
        <v>12.8</v>
      </c>
      <c r="F1451">
        <v>0</v>
      </c>
      <c r="G1451">
        <v>2.8</v>
      </c>
      <c r="H1451">
        <v>0</v>
      </c>
      <c r="I1451">
        <v>0.6</v>
      </c>
      <c r="J1451" t="s">
        <v>159</v>
      </c>
      <c r="K1451">
        <v>1.1000000000000001</v>
      </c>
      <c r="L1451" t="s">
        <v>159</v>
      </c>
      <c r="M1451" s="70">
        <v>2.390046296296296E-2</v>
      </c>
      <c r="N1451">
        <v>1.5</v>
      </c>
      <c r="O1451" t="s">
        <v>159</v>
      </c>
      <c r="P1451" s="70">
        <v>2.224537037037037E-2</v>
      </c>
      <c r="Q1451">
        <v>0</v>
      </c>
      <c r="R1451" t="s">
        <v>153</v>
      </c>
      <c r="S1451">
        <v>0.5</v>
      </c>
      <c r="T1451">
        <v>90.9</v>
      </c>
      <c r="U1451">
        <v>0</v>
      </c>
      <c r="V1451">
        <v>88</v>
      </c>
      <c r="W1451">
        <v>0</v>
      </c>
      <c r="X1451">
        <v>0.495</v>
      </c>
      <c r="Y1451">
        <v>17.649999999999999</v>
      </c>
      <c r="Z1451" s="11">
        <f t="shared" si="3810"/>
        <v>0</v>
      </c>
      <c r="AA1451" s="11">
        <f t="shared" si="3811"/>
        <v>0</v>
      </c>
      <c r="AB1451" s="53">
        <f t="shared" si="3812"/>
        <v>0.19069683862217965</v>
      </c>
      <c r="AC1451" s="61" t="s">
        <v>204</v>
      </c>
    </row>
    <row r="1452" spans="1:46">
      <c r="A1452" s="11">
        <v>1452</v>
      </c>
      <c r="B1452" s="69">
        <v>44603</v>
      </c>
      <c r="C1452" s="70">
        <v>3.4722222222222224E-2</v>
      </c>
      <c r="D1452">
        <v>1.4</v>
      </c>
      <c r="E1452">
        <v>12.8</v>
      </c>
      <c r="F1452">
        <v>0</v>
      </c>
      <c r="G1452">
        <v>2.8</v>
      </c>
      <c r="H1452">
        <v>0</v>
      </c>
      <c r="I1452">
        <v>0.5</v>
      </c>
      <c r="J1452" t="s">
        <v>147</v>
      </c>
      <c r="K1452">
        <v>0.6</v>
      </c>
      <c r="L1452" t="s">
        <v>159</v>
      </c>
      <c r="M1452" s="70">
        <v>2.7789351851851853E-2</v>
      </c>
      <c r="N1452">
        <v>1</v>
      </c>
      <c r="O1452" t="s">
        <v>147</v>
      </c>
      <c r="P1452" s="70">
        <v>3.2615740740740744E-2</v>
      </c>
      <c r="Q1452">
        <v>0.4</v>
      </c>
      <c r="R1452" t="s">
        <v>147</v>
      </c>
      <c r="S1452">
        <v>0.3</v>
      </c>
      <c r="T1452">
        <v>91.1</v>
      </c>
      <c r="U1452">
        <v>0</v>
      </c>
      <c r="V1452">
        <v>77</v>
      </c>
      <c r="W1452">
        <v>0</v>
      </c>
      <c r="X1452">
        <v>0.495</v>
      </c>
      <c r="Y1452">
        <v>17.670000000000002</v>
      </c>
      <c r="Z1452" s="11">
        <f t="shared" si="3810"/>
        <v>0</v>
      </c>
      <c r="AA1452" s="11">
        <f t="shared" si="3811"/>
        <v>0</v>
      </c>
      <c r="AB1452" s="53">
        <f t="shared" si="3812"/>
        <v>0.19069683862217965</v>
      </c>
      <c r="AC1452" s="61" t="s">
        <v>204</v>
      </c>
    </row>
    <row r="1453" spans="1:46">
      <c r="A1453" s="11">
        <v>1453</v>
      </c>
      <c r="B1453" s="69">
        <v>44603</v>
      </c>
      <c r="C1453" s="70">
        <v>4.1666666666666664E-2</v>
      </c>
      <c r="D1453">
        <v>1.5</v>
      </c>
      <c r="E1453">
        <v>12.8</v>
      </c>
      <c r="F1453">
        <v>0</v>
      </c>
      <c r="G1453">
        <v>2.9</v>
      </c>
      <c r="H1453">
        <v>0</v>
      </c>
      <c r="I1453">
        <v>0</v>
      </c>
      <c r="J1453" t="s">
        <v>147</v>
      </c>
      <c r="K1453">
        <v>0.6</v>
      </c>
      <c r="L1453" t="s">
        <v>149</v>
      </c>
      <c r="M1453" s="70">
        <v>3.5208333333333335E-2</v>
      </c>
      <c r="N1453">
        <v>0.4</v>
      </c>
      <c r="O1453" t="s">
        <v>147</v>
      </c>
      <c r="P1453" s="70">
        <v>3.4733796296296297E-2</v>
      </c>
      <c r="Q1453">
        <v>0</v>
      </c>
      <c r="R1453" t="s">
        <v>147</v>
      </c>
      <c r="S1453">
        <v>0.1</v>
      </c>
      <c r="T1453">
        <v>90.8</v>
      </c>
      <c r="U1453">
        <v>0</v>
      </c>
      <c r="V1453">
        <v>65</v>
      </c>
      <c r="W1453">
        <v>0</v>
      </c>
      <c r="X1453">
        <v>0.495</v>
      </c>
      <c r="Y1453">
        <v>17.63</v>
      </c>
      <c r="Z1453" s="11">
        <f t="shared" si="3810"/>
        <v>0</v>
      </c>
      <c r="AA1453" s="11">
        <f t="shared" si="3811"/>
        <v>0</v>
      </c>
      <c r="AB1453" s="53">
        <f t="shared" si="3812"/>
        <v>0.19069683862217965</v>
      </c>
      <c r="AC1453" s="61" t="s">
        <v>204</v>
      </c>
      <c r="AE1453" s="11">
        <f t="shared" ref="AE1453" si="3909">SUM(F1453:F1458)</f>
        <v>0</v>
      </c>
      <c r="AF1453" s="11">
        <f t="shared" ref="AF1453" si="3910">AVERAGE(AB1453:AB1458)</f>
        <v>0.19069683862217965</v>
      </c>
      <c r="AG1453" s="11">
        <f t="shared" ref="AG1453" si="3911">AVERAGE(G1453:G1458)</f>
        <v>3.7666666666666671</v>
      </c>
      <c r="AH1453" s="11" t="e">
        <f t="shared" ref="AH1453" si="3912">AVERAGE(AC1453:AC1458)</f>
        <v>#DIV/0!</v>
      </c>
      <c r="AI1453" s="11">
        <f t="shared" ref="AI1453" si="3913">AVERAGE(T1453:T1458)</f>
        <v>91.600000000000009</v>
      </c>
      <c r="AJ1453" s="11">
        <f t="shared" ref="AJ1453" si="3914">SUMIF(H1453:H1458,"&gt;0",H1453:H1458)</f>
        <v>2E-3</v>
      </c>
      <c r="AK1453" s="17">
        <f t="shared" ref="AK1453" si="3915">SUM(AA1453:AA1458)/60</f>
        <v>0</v>
      </c>
      <c r="AL1453" s="17">
        <f t="shared" ref="AL1453" si="3916">SUM(V1453:V1458)</f>
        <v>394</v>
      </c>
      <c r="AM1453" s="17">
        <f t="shared" ref="AM1453" si="3917">AVERAGE(W1453:W1458)</f>
        <v>0</v>
      </c>
      <c r="AN1453" s="11">
        <f t="shared" ref="AN1453" si="3918">AVERAGE(I1453:I1458)</f>
        <v>0.78333333333333333</v>
      </c>
      <c r="AO1453" s="11">
        <f t="shared" ref="AO1453" si="3919">MAX(K1453:K1458)</f>
        <v>1.7</v>
      </c>
      <c r="AP1453" s="13" t="str">
        <f t="shared" ref="AP1453" ca="1" si="3920">INDIRECT(ADDRESS(MATCH(AO1453,K1453:K1458,0)+A1453-1,12))</f>
        <v>E</v>
      </c>
      <c r="AQ1453" s="13">
        <f t="shared" ref="AQ1453" ca="1" si="3921">INDIRECT(ADDRESS(MATCH(AO1453,K1453:K1458,0)+A1453-1,13))</f>
        <v>7.0289351851851853E-2</v>
      </c>
      <c r="AR1453" s="11">
        <f t="shared" ref="AR1453" si="3922">MAX(N1453:N1458)</f>
        <v>2.6</v>
      </c>
      <c r="AS1453" s="13" t="str">
        <f t="shared" ref="AS1453" ca="1" si="3923">INDIRECT(ADDRESS(MATCH(AR1453,N1453:N1458,0)+A1453-1,15))</f>
        <v>E</v>
      </c>
      <c r="AT1453" s="13">
        <f t="shared" ref="AT1453" ca="1" si="3924">INDIRECT(ADDRESS(MATCH(AR1453,N1453:N1458,0)+A1453-1,16))</f>
        <v>6.4722222222222223E-2</v>
      </c>
    </row>
    <row r="1454" spans="1:46">
      <c r="A1454" s="11">
        <v>1454</v>
      </c>
      <c r="B1454" s="69">
        <v>44603</v>
      </c>
      <c r="C1454" s="70">
        <v>4.8611111111111112E-2</v>
      </c>
      <c r="D1454">
        <v>1.7</v>
      </c>
      <c r="E1454">
        <v>12.8</v>
      </c>
      <c r="F1454">
        <v>0</v>
      </c>
      <c r="G1454">
        <v>3.2</v>
      </c>
      <c r="H1454">
        <v>1E-3</v>
      </c>
      <c r="I1454">
        <v>0.2</v>
      </c>
      <c r="J1454" t="s">
        <v>147</v>
      </c>
      <c r="K1454">
        <v>0.2</v>
      </c>
      <c r="L1454" t="s">
        <v>147</v>
      </c>
      <c r="M1454" s="70">
        <v>4.8321759259259266E-2</v>
      </c>
      <c r="N1454">
        <v>0.6</v>
      </c>
      <c r="O1454" t="s">
        <v>147</v>
      </c>
      <c r="P1454" s="70">
        <v>4.4965277777777778E-2</v>
      </c>
      <c r="Q1454">
        <v>0</v>
      </c>
      <c r="R1454" t="s">
        <v>147</v>
      </c>
      <c r="S1454">
        <v>0.2</v>
      </c>
      <c r="T1454">
        <v>91.5</v>
      </c>
      <c r="U1454">
        <v>0</v>
      </c>
      <c r="V1454">
        <v>64</v>
      </c>
      <c r="W1454">
        <v>0</v>
      </c>
      <c r="X1454">
        <v>0.495</v>
      </c>
      <c r="Y1454">
        <v>17.66</v>
      </c>
      <c r="Z1454" s="11">
        <f t="shared" si="3810"/>
        <v>0.60000000000000009</v>
      </c>
      <c r="AA1454" s="11">
        <f t="shared" si="3811"/>
        <v>0</v>
      </c>
      <c r="AB1454" s="53">
        <f t="shared" si="3812"/>
        <v>0.19069683862217965</v>
      </c>
      <c r="AC1454" s="61" t="s">
        <v>204</v>
      </c>
    </row>
    <row r="1455" spans="1:46">
      <c r="A1455" s="11">
        <v>1455</v>
      </c>
      <c r="B1455" s="69">
        <v>44603</v>
      </c>
      <c r="C1455" s="70">
        <v>5.5555555555555552E-2</v>
      </c>
      <c r="D1455">
        <v>1.9</v>
      </c>
      <c r="E1455">
        <v>12.8</v>
      </c>
      <c r="F1455">
        <v>0</v>
      </c>
      <c r="G1455">
        <v>3.4</v>
      </c>
      <c r="H1455">
        <v>0</v>
      </c>
      <c r="I1455">
        <v>0.8</v>
      </c>
      <c r="J1455" t="s">
        <v>147</v>
      </c>
      <c r="K1455">
        <v>0.8</v>
      </c>
      <c r="L1455" t="s">
        <v>147</v>
      </c>
      <c r="M1455" s="70">
        <v>5.5555555555555552E-2</v>
      </c>
      <c r="N1455">
        <v>2.1</v>
      </c>
      <c r="O1455" t="s">
        <v>162</v>
      </c>
      <c r="P1455" s="70">
        <v>5.1550925925925924E-2</v>
      </c>
      <c r="Q1455">
        <v>0.7</v>
      </c>
      <c r="R1455" t="s">
        <v>152</v>
      </c>
      <c r="S1455">
        <v>0.6</v>
      </c>
      <c r="T1455">
        <v>91.7</v>
      </c>
      <c r="U1455">
        <v>1</v>
      </c>
      <c r="V1455">
        <v>55</v>
      </c>
      <c r="W1455">
        <v>0</v>
      </c>
      <c r="X1455">
        <v>0.495</v>
      </c>
      <c r="Y1455">
        <v>17.7</v>
      </c>
      <c r="Z1455" s="11">
        <f t="shared" si="3810"/>
        <v>0</v>
      </c>
      <c r="AA1455" s="11">
        <f t="shared" si="3811"/>
        <v>0</v>
      </c>
      <c r="AB1455" s="53">
        <f t="shared" si="3812"/>
        <v>0.19069683862217965</v>
      </c>
      <c r="AC1455" s="61" t="s">
        <v>204</v>
      </c>
    </row>
    <row r="1456" spans="1:46">
      <c r="A1456" s="11">
        <v>1456</v>
      </c>
      <c r="B1456" s="69">
        <v>44603</v>
      </c>
      <c r="C1456" s="70">
        <v>6.25E-2</v>
      </c>
      <c r="D1456">
        <v>2.2000000000000002</v>
      </c>
      <c r="E1456">
        <v>12.8</v>
      </c>
      <c r="F1456">
        <v>0</v>
      </c>
      <c r="G1456">
        <v>4</v>
      </c>
      <c r="H1456">
        <v>1E-3</v>
      </c>
      <c r="I1456">
        <v>0.9</v>
      </c>
      <c r="J1456" t="s">
        <v>150</v>
      </c>
      <c r="K1456">
        <v>1</v>
      </c>
      <c r="L1456" t="s">
        <v>152</v>
      </c>
      <c r="M1456" s="70">
        <v>5.8067129629629628E-2</v>
      </c>
      <c r="N1456">
        <v>2.2000000000000002</v>
      </c>
      <c r="O1456" t="s">
        <v>147</v>
      </c>
      <c r="P1456" s="70">
        <v>6.2141203703703705E-2</v>
      </c>
      <c r="Q1456">
        <v>0.9</v>
      </c>
      <c r="R1456" t="s">
        <v>148</v>
      </c>
      <c r="S1456">
        <v>0.3</v>
      </c>
      <c r="T1456">
        <v>92.6</v>
      </c>
      <c r="U1456">
        <v>0</v>
      </c>
      <c r="V1456">
        <v>84</v>
      </c>
      <c r="W1456">
        <v>0</v>
      </c>
      <c r="X1456">
        <v>0.495</v>
      </c>
      <c r="Y1456">
        <v>17.71</v>
      </c>
      <c r="Z1456" s="11">
        <f t="shared" si="3810"/>
        <v>0.60000000000000009</v>
      </c>
      <c r="AA1456" s="11">
        <f t="shared" si="3811"/>
        <v>0</v>
      </c>
      <c r="AB1456" s="53">
        <f t="shared" si="3812"/>
        <v>0.19069683862217965</v>
      </c>
      <c r="AC1456" s="61" t="s">
        <v>204</v>
      </c>
    </row>
    <row r="1457" spans="1:46">
      <c r="A1457" s="11">
        <v>1457</v>
      </c>
      <c r="B1457" s="69">
        <v>44603</v>
      </c>
      <c r="C1457" s="70">
        <v>6.9444444444444434E-2</v>
      </c>
      <c r="D1457">
        <v>2.5</v>
      </c>
      <c r="E1457">
        <v>12.8</v>
      </c>
      <c r="F1457">
        <v>0</v>
      </c>
      <c r="G1457">
        <v>4.5</v>
      </c>
      <c r="H1457">
        <v>0</v>
      </c>
      <c r="I1457">
        <v>1.6</v>
      </c>
      <c r="J1457" t="s">
        <v>152</v>
      </c>
      <c r="K1457">
        <v>1.6</v>
      </c>
      <c r="L1457" t="s">
        <v>152</v>
      </c>
      <c r="M1457" s="70">
        <v>6.9444444444444434E-2</v>
      </c>
      <c r="N1457">
        <v>2.6</v>
      </c>
      <c r="O1457" t="s">
        <v>152</v>
      </c>
      <c r="P1457" s="70">
        <v>6.4722222222222223E-2</v>
      </c>
      <c r="Q1457">
        <v>1.8</v>
      </c>
      <c r="R1457" t="s">
        <v>152</v>
      </c>
      <c r="S1457">
        <v>0.4</v>
      </c>
      <c r="T1457">
        <v>91.8</v>
      </c>
      <c r="U1457">
        <v>0</v>
      </c>
      <c r="V1457">
        <v>88</v>
      </c>
      <c r="W1457">
        <v>0</v>
      </c>
      <c r="X1457">
        <v>0.495</v>
      </c>
      <c r="Y1457">
        <v>17.71</v>
      </c>
      <c r="Z1457" s="11">
        <f t="shared" si="3810"/>
        <v>0</v>
      </c>
      <c r="AA1457" s="11">
        <f t="shared" si="3811"/>
        <v>0</v>
      </c>
      <c r="AB1457" s="53">
        <f t="shared" si="3812"/>
        <v>0.19069683862217965</v>
      </c>
      <c r="AC1457" s="61" t="s">
        <v>204</v>
      </c>
    </row>
    <row r="1458" spans="1:46">
      <c r="A1458" s="11">
        <v>1458</v>
      </c>
      <c r="B1458" s="69">
        <v>44603</v>
      </c>
      <c r="C1458" s="70">
        <v>7.6388888888888895E-2</v>
      </c>
      <c r="D1458">
        <v>2.8</v>
      </c>
      <c r="E1458">
        <v>12.8</v>
      </c>
      <c r="F1458">
        <v>0</v>
      </c>
      <c r="G1458">
        <v>4.5999999999999996</v>
      </c>
      <c r="H1458">
        <v>0</v>
      </c>
      <c r="I1458">
        <v>1.2</v>
      </c>
      <c r="J1458" t="s">
        <v>152</v>
      </c>
      <c r="K1458">
        <v>1.7</v>
      </c>
      <c r="L1458" t="s">
        <v>152</v>
      </c>
      <c r="M1458" s="70">
        <v>7.0289351851851853E-2</v>
      </c>
      <c r="N1458">
        <v>1.9</v>
      </c>
      <c r="O1458" t="s">
        <v>152</v>
      </c>
      <c r="P1458" s="70">
        <v>6.9710648148148147E-2</v>
      </c>
      <c r="Q1458">
        <v>0</v>
      </c>
      <c r="R1458" t="s">
        <v>147</v>
      </c>
      <c r="S1458">
        <v>0.4</v>
      </c>
      <c r="T1458">
        <v>91.2</v>
      </c>
      <c r="U1458">
        <v>0</v>
      </c>
      <c r="V1458">
        <v>38</v>
      </c>
      <c r="W1458">
        <v>0</v>
      </c>
      <c r="X1458">
        <v>0.495</v>
      </c>
      <c r="Y1458">
        <v>17.72</v>
      </c>
      <c r="Z1458" s="11">
        <f t="shared" si="3810"/>
        <v>0</v>
      </c>
      <c r="AA1458" s="11">
        <f t="shared" si="3811"/>
        <v>0</v>
      </c>
      <c r="AB1458" s="53">
        <f t="shared" si="3812"/>
        <v>0.19069683862217965</v>
      </c>
      <c r="AC1458" s="61" t="s">
        <v>204</v>
      </c>
    </row>
    <row r="1459" spans="1:46">
      <c r="A1459" s="11">
        <v>1459</v>
      </c>
      <c r="B1459" s="69">
        <v>44603</v>
      </c>
      <c r="C1459" s="70">
        <v>8.3333333333333329E-2</v>
      </c>
      <c r="D1459">
        <v>3.1</v>
      </c>
      <c r="E1459">
        <v>12.8</v>
      </c>
      <c r="F1459">
        <v>0</v>
      </c>
      <c r="G1459">
        <v>4.5999999999999996</v>
      </c>
      <c r="H1459">
        <v>-1E-3</v>
      </c>
      <c r="I1459">
        <v>0.5</v>
      </c>
      <c r="J1459" t="s">
        <v>148</v>
      </c>
      <c r="K1459">
        <v>1.2</v>
      </c>
      <c r="L1459" t="s">
        <v>152</v>
      </c>
      <c r="M1459" s="70">
        <v>7.6400462962962962E-2</v>
      </c>
      <c r="N1459">
        <v>1.4</v>
      </c>
      <c r="O1459" t="s">
        <v>147</v>
      </c>
      <c r="P1459" s="70">
        <v>8.189814814814815E-2</v>
      </c>
      <c r="Q1459">
        <v>0.7</v>
      </c>
      <c r="R1459" t="s">
        <v>148</v>
      </c>
      <c r="S1459">
        <v>0.3</v>
      </c>
      <c r="T1459">
        <v>90.7</v>
      </c>
      <c r="U1459">
        <v>1</v>
      </c>
      <c r="V1459">
        <v>49</v>
      </c>
      <c r="W1459">
        <v>0</v>
      </c>
      <c r="X1459">
        <v>0.495</v>
      </c>
      <c r="Y1459">
        <v>17.739999999999998</v>
      </c>
      <c r="Z1459" s="11">
        <f t="shared" si="3810"/>
        <v>-0.60000000000000009</v>
      </c>
      <c r="AA1459" s="11">
        <f t="shared" si="3811"/>
        <v>0</v>
      </c>
      <c r="AB1459" s="53">
        <f t="shared" si="3812"/>
        <v>0.19069683862217965</v>
      </c>
      <c r="AC1459" s="61" t="s">
        <v>204</v>
      </c>
      <c r="AE1459" s="11">
        <f t="shared" ref="AE1459" si="3925">SUM(F1459:F1464)</f>
        <v>0</v>
      </c>
      <c r="AF1459" s="11">
        <f t="shared" ref="AF1459" si="3926">AVERAGE(AB1459:AB1464)</f>
        <v>0.19069683862217965</v>
      </c>
      <c r="AG1459" s="11">
        <f t="shared" ref="AG1459" si="3927">AVERAGE(G1459:G1464)</f>
        <v>4.8499999999999996</v>
      </c>
      <c r="AH1459" s="11" t="e">
        <f t="shared" ref="AH1459" si="3928">AVERAGE(AC1459:AC1464)</f>
        <v>#DIV/0!</v>
      </c>
      <c r="AI1459" s="11">
        <f t="shared" ref="AI1459" si="3929">AVERAGE(T1459:T1464)</f>
        <v>88.350000000000009</v>
      </c>
      <c r="AJ1459" s="11">
        <f t="shared" ref="AJ1459" si="3930">SUMIF(H1459:H1464,"&gt;0",H1459:H1464)</f>
        <v>0</v>
      </c>
      <c r="AK1459" s="17">
        <f t="shared" ref="AK1459" si="3931">SUM(AA1459:AA1464)/60</f>
        <v>0</v>
      </c>
      <c r="AL1459" s="17">
        <f t="shared" ref="AL1459" si="3932">SUM(V1459:V1464)</f>
        <v>466</v>
      </c>
      <c r="AM1459" s="17">
        <f t="shared" ref="AM1459" si="3933">AVERAGE(W1459:W1464)</f>
        <v>0</v>
      </c>
      <c r="AN1459" s="11">
        <f t="shared" ref="AN1459" si="3934">AVERAGE(I1459:I1464)</f>
        <v>1.5166666666666668</v>
      </c>
      <c r="AO1459" s="11">
        <f t="shared" ref="AO1459" si="3935">MAX(K1459:K1464)</f>
        <v>2.2999999999999998</v>
      </c>
      <c r="AP1459" s="13" t="str">
        <f t="shared" ref="AP1459" ca="1" si="3936">INDIRECT(ADDRESS(MATCH(AO1459,K1459:K1464,0)+A1459-1,12))</f>
        <v>E</v>
      </c>
      <c r="AQ1459" s="13">
        <f t="shared" ref="AQ1459" ca="1" si="3937">INDIRECT(ADDRESS(MATCH(AO1459,K1459:K1464,0)+A1459-1,13))</f>
        <v>0.10372685185185186</v>
      </c>
      <c r="AR1459" s="11">
        <f t="shared" ref="AR1459" si="3938">MAX(N1459:N1464)</f>
        <v>3.8</v>
      </c>
      <c r="AS1459" s="13" t="str">
        <f t="shared" ref="AS1459" ca="1" si="3939">INDIRECT(ADDRESS(MATCH(AR1459,N1459:N1464,0)+A1459-1,15))</f>
        <v>ESE</v>
      </c>
      <c r="AT1459" s="13">
        <f t="shared" ref="AT1459" ca="1" si="3940">INDIRECT(ADDRESS(MATCH(AR1459,N1459:N1464,0)+A1459-1,16))</f>
        <v>0.10445601851851853</v>
      </c>
    </row>
    <row r="1460" spans="1:46">
      <c r="A1460" s="11">
        <v>1460</v>
      </c>
      <c r="B1460" s="69">
        <v>44603</v>
      </c>
      <c r="C1460" s="70">
        <v>9.0277777777777776E-2</v>
      </c>
      <c r="D1460">
        <v>3.2</v>
      </c>
      <c r="E1460">
        <v>12.8</v>
      </c>
      <c r="F1460">
        <v>0</v>
      </c>
      <c r="G1460">
        <v>4.9000000000000004</v>
      </c>
      <c r="H1460">
        <v>0</v>
      </c>
      <c r="I1460">
        <v>1.3</v>
      </c>
      <c r="J1460" t="s">
        <v>148</v>
      </c>
      <c r="K1460">
        <v>1.3</v>
      </c>
      <c r="L1460" t="s">
        <v>148</v>
      </c>
      <c r="M1460" s="70">
        <v>9.0277777777777776E-2</v>
      </c>
      <c r="N1460">
        <v>2.4</v>
      </c>
      <c r="O1460" t="s">
        <v>147</v>
      </c>
      <c r="P1460" s="70">
        <v>8.8645833333333326E-2</v>
      </c>
      <c r="Q1460">
        <v>1.3</v>
      </c>
      <c r="R1460" t="s">
        <v>148</v>
      </c>
      <c r="S1460">
        <v>0.4</v>
      </c>
      <c r="T1460">
        <v>90.1</v>
      </c>
      <c r="U1460">
        <v>0</v>
      </c>
      <c r="V1460">
        <v>86</v>
      </c>
      <c r="W1460">
        <v>0</v>
      </c>
      <c r="X1460">
        <v>0.495</v>
      </c>
      <c r="Y1460">
        <v>17.75</v>
      </c>
      <c r="Z1460" s="11">
        <f t="shared" si="3810"/>
        <v>0</v>
      </c>
      <c r="AA1460" s="11">
        <f t="shared" si="3811"/>
        <v>0</v>
      </c>
      <c r="AB1460" s="53">
        <f t="shared" si="3812"/>
        <v>0.19069683862217965</v>
      </c>
      <c r="AC1460" s="61" t="s">
        <v>204</v>
      </c>
    </row>
    <row r="1461" spans="1:46">
      <c r="A1461" s="11">
        <v>1461</v>
      </c>
      <c r="B1461" s="69">
        <v>44603</v>
      </c>
      <c r="C1461" s="70">
        <v>9.7222222222222224E-2</v>
      </c>
      <c r="D1461">
        <v>3.3</v>
      </c>
      <c r="E1461">
        <v>12.8</v>
      </c>
      <c r="F1461">
        <v>0</v>
      </c>
      <c r="G1461">
        <v>5</v>
      </c>
      <c r="H1461">
        <v>-1E-3</v>
      </c>
      <c r="I1461">
        <v>1.6</v>
      </c>
      <c r="J1461" t="s">
        <v>152</v>
      </c>
      <c r="K1461">
        <v>1.6</v>
      </c>
      <c r="L1461" t="s">
        <v>152</v>
      </c>
      <c r="M1461" s="70">
        <v>9.7222222222222224E-2</v>
      </c>
      <c r="N1461">
        <v>3.1</v>
      </c>
      <c r="O1461" t="s">
        <v>152</v>
      </c>
      <c r="P1461" s="70">
        <v>9.7025462962962952E-2</v>
      </c>
      <c r="Q1461">
        <v>2.9</v>
      </c>
      <c r="R1461" t="s">
        <v>152</v>
      </c>
      <c r="S1461">
        <v>0.5</v>
      </c>
      <c r="T1461">
        <v>88.7</v>
      </c>
      <c r="U1461">
        <v>0</v>
      </c>
      <c r="V1461">
        <v>75</v>
      </c>
      <c r="W1461">
        <v>0</v>
      </c>
      <c r="X1461">
        <v>0.495</v>
      </c>
      <c r="Y1461">
        <v>17.73</v>
      </c>
      <c r="Z1461" s="11">
        <f t="shared" si="3810"/>
        <v>-0.60000000000000009</v>
      </c>
      <c r="AA1461" s="11">
        <f t="shared" si="3811"/>
        <v>0</v>
      </c>
      <c r="AB1461" s="53">
        <f t="shared" si="3812"/>
        <v>0.19069683862217965</v>
      </c>
      <c r="AC1461" s="61" t="s">
        <v>204</v>
      </c>
    </row>
    <row r="1462" spans="1:46">
      <c r="A1462" s="11">
        <v>1462</v>
      </c>
      <c r="B1462" s="69">
        <v>44603</v>
      </c>
      <c r="C1462" s="70">
        <v>0.10416666666666667</v>
      </c>
      <c r="D1462">
        <v>3.5</v>
      </c>
      <c r="E1462">
        <v>12.8</v>
      </c>
      <c r="F1462">
        <v>0</v>
      </c>
      <c r="G1462">
        <v>5</v>
      </c>
      <c r="H1462">
        <v>-1E-3</v>
      </c>
      <c r="I1462">
        <v>2.2000000000000002</v>
      </c>
      <c r="J1462" t="s">
        <v>152</v>
      </c>
      <c r="K1462">
        <v>2.2999999999999998</v>
      </c>
      <c r="L1462" t="s">
        <v>152</v>
      </c>
      <c r="M1462" s="70">
        <v>0.10372685185185186</v>
      </c>
      <c r="N1462">
        <v>3.4</v>
      </c>
      <c r="O1462" t="s">
        <v>148</v>
      </c>
      <c r="P1462" s="70">
        <v>0.10247685185185185</v>
      </c>
      <c r="Q1462">
        <v>1.1000000000000001</v>
      </c>
      <c r="R1462" t="s">
        <v>148</v>
      </c>
      <c r="S1462">
        <v>0.5</v>
      </c>
      <c r="T1462">
        <v>87.6</v>
      </c>
      <c r="U1462">
        <v>0</v>
      </c>
      <c r="V1462">
        <v>87</v>
      </c>
      <c r="W1462">
        <v>0</v>
      </c>
      <c r="X1462">
        <v>0.495</v>
      </c>
      <c r="Y1462">
        <v>17.73</v>
      </c>
      <c r="Z1462" s="11">
        <f t="shared" si="3810"/>
        <v>-0.60000000000000009</v>
      </c>
      <c r="AA1462" s="11">
        <f t="shared" si="3811"/>
        <v>0</v>
      </c>
      <c r="AB1462" s="53">
        <f t="shared" si="3812"/>
        <v>0.19069683862217965</v>
      </c>
      <c r="AC1462" s="61" t="s">
        <v>204</v>
      </c>
    </row>
    <row r="1463" spans="1:46">
      <c r="A1463" s="11">
        <v>1463</v>
      </c>
      <c r="B1463" s="69">
        <v>44603</v>
      </c>
      <c r="C1463" s="70">
        <v>0.1111111111111111</v>
      </c>
      <c r="D1463">
        <v>3.5</v>
      </c>
      <c r="E1463">
        <v>12.8</v>
      </c>
      <c r="F1463">
        <v>0</v>
      </c>
      <c r="G1463">
        <v>4.9000000000000004</v>
      </c>
      <c r="H1463">
        <v>-1E-3</v>
      </c>
      <c r="I1463">
        <v>2</v>
      </c>
      <c r="J1463" t="s">
        <v>148</v>
      </c>
      <c r="K1463">
        <v>2.2000000000000002</v>
      </c>
      <c r="L1463" t="s">
        <v>152</v>
      </c>
      <c r="M1463" s="70">
        <v>0.10417824074074074</v>
      </c>
      <c r="N1463">
        <v>3.8</v>
      </c>
      <c r="O1463" t="s">
        <v>150</v>
      </c>
      <c r="P1463" s="70">
        <v>0.10445601851851853</v>
      </c>
      <c r="Q1463">
        <v>1.4</v>
      </c>
      <c r="R1463" t="s">
        <v>152</v>
      </c>
      <c r="S1463">
        <v>0.6</v>
      </c>
      <c r="T1463">
        <v>86.6</v>
      </c>
      <c r="U1463">
        <v>0</v>
      </c>
      <c r="V1463">
        <v>89</v>
      </c>
      <c r="W1463">
        <v>0</v>
      </c>
      <c r="X1463">
        <v>0.495</v>
      </c>
      <c r="Y1463">
        <v>17.75</v>
      </c>
      <c r="Z1463" s="11">
        <f t="shared" si="3810"/>
        <v>-0.60000000000000009</v>
      </c>
      <c r="AA1463" s="11">
        <f t="shared" si="3811"/>
        <v>0</v>
      </c>
      <c r="AB1463" s="53">
        <f t="shared" si="3812"/>
        <v>0.19069683862217965</v>
      </c>
      <c r="AC1463" s="61" t="s">
        <v>204</v>
      </c>
    </row>
    <row r="1464" spans="1:46">
      <c r="A1464" s="11">
        <v>1464</v>
      </c>
      <c r="B1464" s="69">
        <v>44603</v>
      </c>
      <c r="C1464" s="70">
        <v>0.11805555555555557</v>
      </c>
      <c r="D1464">
        <v>3.6</v>
      </c>
      <c r="E1464">
        <v>12.8</v>
      </c>
      <c r="F1464">
        <v>0</v>
      </c>
      <c r="G1464">
        <v>4.7</v>
      </c>
      <c r="H1464">
        <v>-1E-3</v>
      </c>
      <c r="I1464">
        <v>1.5</v>
      </c>
      <c r="J1464" t="s">
        <v>148</v>
      </c>
      <c r="K1464">
        <v>2</v>
      </c>
      <c r="L1464" t="s">
        <v>148</v>
      </c>
      <c r="M1464" s="70">
        <v>0.11194444444444444</v>
      </c>
      <c r="N1464">
        <v>3.1</v>
      </c>
      <c r="O1464" t="s">
        <v>152</v>
      </c>
      <c r="P1464" s="70">
        <v>0.11252314814814814</v>
      </c>
      <c r="Q1464">
        <v>1.3</v>
      </c>
      <c r="R1464" t="s">
        <v>148</v>
      </c>
      <c r="S1464">
        <v>0.6</v>
      </c>
      <c r="T1464">
        <v>86.4</v>
      </c>
      <c r="U1464">
        <v>0</v>
      </c>
      <c r="V1464">
        <v>80</v>
      </c>
      <c r="W1464">
        <v>0</v>
      </c>
      <c r="X1464">
        <v>0.495</v>
      </c>
      <c r="Y1464">
        <v>17.77</v>
      </c>
      <c r="Z1464" s="11">
        <f t="shared" si="3810"/>
        <v>-0.60000000000000009</v>
      </c>
      <c r="AA1464" s="11">
        <f t="shared" si="3811"/>
        <v>0</v>
      </c>
      <c r="AB1464" s="53">
        <f t="shared" si="3812"/>
        <v>0.19069683862217965</v>
      </c>
      <c r="AC1464" s="61" t="s">
        <v>204</v>
      </c>
    </row>
    <row r="1465" spans="1:46">
      <c r="A1465" s="11">
        <v>1465</v>
      </c>
      <c r="B1465" s="69">
        <v>44603</v>
      </c>
      <c r="C1465" s="70">
        <v>0.125</v>
      </c>
      <c r="D1465">
        <v>3.6</v>
      </c>
      <c r="E1465">
        <v>12.8</v>
      </c>
      <c r="F1465">
        <v>0</v>
      </c>
      <c r="G1465">
        <v>4.4000000000000004</v>
      </c>
      <c r="H1465">
        <v>-1E-3</v>
      </c>
      <c r="I1465">
        <v>1.3</v>
      </c>
      <c r="J1465" t="s">
        <v>152</v>
      </c>
      <c r="K1465">
        <v>1.5</v>
      </c>
      <c r="L1465" t="s">
        <v>148</v>
      </c>
      <c r="M1465" s="70">
        <v>0.11832175925925925</v>
      </c>
      <c r="N1465">
        <v>2.5</v>
      </c>
      <c r="O1465" t="s">
        <v>152</v>
      </c>
      <c r="P1465" s="70">
        <v>0.12107638888888889</v>
      </c>
      <c r="Q1465">
        <v>0.5</v>
      </c>
      <c r="R1465" t="s">
        <v>150</v>
      </c>
      <c r="S1465">
        <v>0.5</v>
      </c>
      <c r="T1465">
        <v>86.4</v>
      </c>
      <c r="U1465">
        <v>0</v>
      </c>
      <c r="V1465">
        <v>96</v>
      </c>
      <c r="W1465">
        <v>0</v>
      </c>
      <c r="X1465">
        <v>0.495</v>
      </c>
      <c r="Y1465">
        <v>17.78</v>
      </c>
      <c r="Z1465" s="11">
        <f t="shared" si="3810"/>
        <v>-0.60000000000000009</v>
      </c>
      <c r="AA1465" s="11">
        <f t="shared" si="3811"/>
        <v>0</v>
      </c>
      <c r="AB1465" s="53">
        <f t="shared" si="3812"/>
        <v>0.19069683862217965</v>
      </c>
      <c r="AC1465" s="61" t="s">
        <v>204</v>
      </c>
      <c r="AE1465" s="11">
        <f t="shared" ref="AE1465" si="3941">SUM(F1465:F1470)</f>
        <v>0</v>
      </c>
      <c r="AF1465" s="11">
        <f t="shared" ref="AF1465" si="3942">AVERAGE(AB1465:AB1470)</f>
        <v>0.19038117326105683</v>
      </c>
      <c r="AG1465" s="11">
        <f t="shared" ref="AG1465" si="3943">AVERAGE(G1465:G1470)</f>
        <v>3.4166666666666665</v>
      </c>
      <c r="AH1465" s="11" t="e">
        <f t="shared" ref="AH1465" si="3944">AVERAGE(AC1465:AC1470)</f>
        <v>#DIV/0!</v>
      </c>
      <c r="AI1465" s="11">
        <f t="shared" ref="AI1465" si="3945">AVERAGE(T1465:T1470)</f>
        <v>87.233333333333334</v>
      </c>
      <c r="AJ1465" s="11">
        <f t="shared" ref="AJ1465" si="3946">SUMIF(H1465:H1470,"&gt;0",H1465:H1470)</f>
        <v>0</v>
      </c>
      <c r="AK1465" s="17">
        <f t="shared" ref="AK1465" si="3947">SUM(AA1465:AA1470)/60</f>
        <v>0</v>
      </c>
      <c r="AL1465" s="17">
        <f t="shared" ref="AL1465" si="3948">SUM(V1465:V1470)</f>
        <v>412</v>
      </c>
      <c r="AM1465" s="17">
        <f t="shared" ref="AM1465" si="3949">AVERAGE(W1465:W1470)</f>
        <v>0</v>
      </c>
      <c r="AN1465" s="11">
        <f t="shared" ref="AN1465" si="3950">AVERAGE(I1465:I1470)</f>
        <v>0.81666666666666676</v>
      </c>
      <c r="AO1465" s="11">
        <f t="shared" ref="AO1465" si="3951">MAX(K1465:K1470)</f>
        <v>1.5</v>
      </c>
      <c r="AP1465" s="13" t="str">
        <f t="shared" ref="AP1465" ca="1" si="3952">INDIRECT(ADDRESS(MATCH(AO1465,K1465:K1470,0)+A1465-1,12))</f>
        <v>ENE</v>
      </c>
      <c r="AQ1465" s="13">
        <f t="shared" ref="AQ1465" ca="1" si="3953">INDIRECT(ADDRESS(MATCH(AO1465,K1465:K1470,0)+A1465-1,13))</f>
        <v>0.11832175925925925</v>
      </c>
      <c r="AR1465" s="11">
        <f t="shared" ref="AR1465" si="3954">MAX(N1465:N1470)</f>
        <v>2.5</v>
      </c>
      <c r="AS1465" s="13" t="str">
        <f t="shared" ref="AS1465" ca="1" si="3955">INDIRECT(ADDRESS(MATCH(AR1465,N1465:N1470,0)+A1465-1,15))</f>
        <v>E</v>
      </c>
      <c r="AT1465" s="13">
        <f t="shared" ref="AT1465" ca="1" si="3956">INDIRECT(ADDRESS(MATCH(AR1465,N1465:N1470,0)+A1465-1,16))</f>
        <v>0.12107638888888889</v>
      </c>
    </row>
    <row r="1466" spans="1:46">
      <c r="A1466" s="11">
        <v>1466</v>
      </c>
      <c r="B1466" s="69">
        <v>44603</v>
      </c>
      <c r="C1466" s="70">
        <v>0.13194444444444445</v>
      </c>
      <c r="D1466">
        <v>3.5</v>
      </c>
      <c r="E1466">
        <v>12.8</v>
      </c>
      <c r="F1466">
        <v>0</v>
      </c>
      <c r="G1466">
        <v>4</v>
      </c>
      <c r="H1466">
        <v>-1E-3</v>
      </c>
      <c r="I1466">
        <v>0.5</v>
      </c>
      <c r="J1466" t="s">
        <v>151</v>
      </c>
      <c r="K1466">
        <v>1.3</v>
      </c>
      <c r="L1466" t="s">
        <v>152</v>
      </c>
      <c r="M1466" s="70">
        <v>0.12501157407407407</v>
      </c>
      <c r="N1466">
        <v>1.3</v>
      </c>
      <c r="O1466" t="s">
        <v>150</v>
      </c>
      <c r="P1466" s="70">
        <v>0.12695601851851851</v>
      </c>
      <c r="Q1466">
        <v>0</v>
      </c>
      <c r="R1466" t="s">
        <v>151</v>
      </c>
      <c r="S1466">
        <v>0.4</v>
      </c>
      <c r="T1466">
        <v>86.5</v>
      </c>
      <c r="U1466">
        <v>0</v>
      </c>
      <c r="V1466">
        <v>77</v>
      </c>
      <c r="W1466">
        <v>0</v>
      </c>
      <c r="X1466">
        <v>0.495</v>
      </c>
      <c r="Y1466">
        <v>17.79</v>
      </c>
      <c r="Z1466" s="11">
        <f t="shared" si="3810"/>
        <v>-0.60000000000000009</v>
      </c>
      <c r="AA1466" s="11">
        <f t="shared" si="3811"/>
        <v>0</v>
      </c>
      <c r="AB1466" s="53">
        <f t="shared" si="3812"/>
        <v>0.19069683862217965</v>
      </c>
      <c r="AC1466" s="61" t="s">
        <v>204</v>
      </c>
    </row>
    <row r="1467" spans="1:46">
      <c r="A1467" s="11">
        <v>1467</v>
      </c>
      <c r="B1467" s="69">
        <v>44603</v>
      </c>
      <c r="C1467" s="70">
        <v>0.1388888888888889</v>
      </c>
      <c r="D1467">
        <v>3.3</v>
      </c>
      <c r="E1467">
        <v>12.8</v>
      </c>
      <c r="F1467">
        <v>0</v>
      </c>
      <c r="G1467">
        <v>3.4</v>
      </c>
      <c r="H1467">
        <v>-2E-3</v>
      </c>
      <c r="I1467">
        <v>0</v>
      </c>
      <c r="J1467" t="s">
        <v>151</v>
      </c>
      <c r="K1467">
        <v>0.5</v>
      </c>
      <c r="L1467" t="s">
        <v>151</v>
      </c>
      <c r="M1467" s="70">
        <v>0.13195601851851851</v>
      </c>
      <c r="N1467">
        <v>0</v>
      </c>
      <c r="O1467" t="s">
        <v>151</v>
      </c>
      <c r="P1467" s="70">
        <v>0.13195601851851851</v>
      </c>
      <c r="Q1467">
        <v>0</v>
      </c>
      <c r="R1467" t="s">
        <v>151</v>
      </c>
      <c r="S1467">
        <v>0</v>
      </c>
      <c r="T1467">
        <v>86.8</v>
      </c>
      <c r="U1467">
        <v>0</v>
      </c>
      <c r="V1467">
        <v>66</v>
      </c>
      <c r="W1467">
        <v>0</v>
      </c>
      <c r="X1467">
        <v>0.49399999999999999</v>
      </c>
      <c r="Y1467">
        <v>17.829999999999998</v>
      </c>
      <c r="Z1467" s="11">
        <f t="shared" si="3810"/>
        <v>-1.2000000000000002</v>
      </c>
      <c r="AA1467" s="11">
        <f t="shared" si="3811"/>
        <v>0</v>
      </c>
      <c r="AB1467" s="53">
        <f t="shared" si="3812"/>
        <v>0.19022334058049545</v>
      </c>
      <c r="AC1467" s="61" t="s">
        <v>204</v>
      </c>
    </row>
    <row r="1468" spans="1:46">
      <c r="A1468" s="11">
        <v>1468</v>
      </c>
      <c r="B1468" s="69">
        <v>44603</v>
      </c>
      <c r="C1468" s="70">
        <v>0.14583333333333334</v>
      </c>
      <c r="D1468">
        <v>3</v>
      </c>
      <c r="E1468">
        <v>12.8</v>
      </c>
      <c r="F1468">
        <v>0</v>
      </c>
      <c r="G1468">
        <v>3.1</v>
      </c>
      <c r="H1468">
        <v>-1E-3</v>
      </c>
      <c r="I1468">
        <v>0.6</v>
      </c>
      <c r="J1468" t="s">
        <v>148</v>
      </c>
      <c r="K1468">
        <v>0.6</v>
      </c>
      <c r="L1468" t="s">
        <v>148</v>
      </c>
      <c r="M1468" s="70">
        <v>0.14583333333333334</v>
      </c>
      <c r="N1468">
        <v>1.2</v>
      </c>
      <c r="O1468" t="s">
        <v>147</v>
      </c>
      <c r="P1468" s="70">
        <v>0.14531249999999998</v>
      </c>
      <c r="Q1468">
        <v>0.9</v>
      </c>
      <c r="R1468" t="s">
        <v>147</v>
      </c>
      <c r="S1468">
        <v>0.3</v>
      </c>
      <c r="T1468">
        <v>86.9</v>
      </c>
      <c r="U1468">
        <v>0</v>
      </c>
      <c r="V1468">
        <v>70</v>
      </c>
      <c r="W1468">
        <v>0</v>
      </c>
      <c r="X1468">
        <v>0.49399999999999999</v>
      </c>
      <c r="Y1468">
        <v>17.809999999999999</v>
      </c>
      <c r="Z1468" s="11">
        <f t="shared" si="3810"/>
        <v>-0.60000000000000009</v>
      </c>
      <c r="AA1468" s="11">
        <f t="shared" si="3811"/>
        <v>0</v>
      </c>
      <c r="AB1468" s="53">
        <f t="shared" si="3812"/>
        <v>0.19022334058049545</v>
      </c>
      <c r="AC1468" s="61" t="s">
        <v>204</v>
      </c>
    </row>
    <row r="1469" spans="1:46">
      <c r="A1469" s="11">
        <v>1469</v>
      </c>
      <c r="B1469" s="69">
        <v>44603</v>
      </c>
      <c r="C1469" s="70">
        <v>0.15277777777777776</v>
      </c>
      <c r="D1469">
        <v>2.7</v>
      </c>
      <c r="E1469">
        <v>12.7</v>
      </c>
      <c r="F1469">
        <v>0</v>
      </c>
      <c r="G1469">
        <v>2.7</v>
      </c>
      <c r="H1469">
        <v>-1E-3</v>
      </c>
      <c r="I1469">
        <v>1.1000000000000001</v>
      </c>
      <c r="J1469" t="s">
        <v>147</v>
      </c>
      <c r="K1469">
        <v>1.1000000000000001</v>
      </c>
      <c r="L1469" t="s">
        <v>147</v>
      </c>
      <c r="M1469" s="70">
        <v>0.15277777777777776</v>
      </c>
      <c r="N1469">
        <v>1.8</v>
      </c>
      <c r="O1469" t="s">
        <v>148</v>
      </c>
      <c r="P1469" s="70">
        <v>0.15270833333333333</v>
      </c>
      <c r="Q1469">
        <v>1.1000000000000001</v>
      </c>
      <c r="R1469" t="s">
        <v>148</v>
      </c>
      <c r="S1469">
        <v>0.2</v>
      </c>
      <c r="T1469">
        <v>87.9</v>
      </c>
      <c r="U1469">
        <v>0</v>
      </c>
      <c r="V1469">
        <v>41</v>
      </c>
      <c r="W1469">
        <v>0</v>
      </c>
      <c r="X1469">
        <v>0.49399999999999999</v>
      </c>
      <c r="Y1469">
        <v>17.8</v>
      </c>
      <c r="Z1469" s="11">
        <f t="shared" si="3810"/>
        <v>-0.60000000000000009</v>
      </c>
      <c r="AA1469" s="11">
        <f t="shared" si="3811"/>
        <v>0</v>
      </c>
      <c r="AB1469" s="53">
        <f t="shared" si="3812"/>
        <v>0.19022334058049545</v>
      </c>
      <c r="AC1469" s="61" t="s">
        <v>204</v>
      </c>
    </row>
    <row r="1470" spans="1:46">
      <c r="A1470" s="11">
        <v>1470</v>
      </c>
      <c r="B1470" s="69">
        <v>44603</v>
      </c>
      <c r="C1470" s="70">
        <v>0.15972222222222224</v>
      </c>
      <c r="D1470">
        <v>2.5</v>
      </c>
      <c r="E1470">
        <v>12.7</v>
      </c>
      <c r="F1470">
        <v>0</v>
      </c>
      <c r="G1470">
        <v>2.9</v>
      </c>
      <c r="H1470">
        <v>0</v>
      </c>
      <c r="I1470">
        <v>1.4</v>
      </c>
      <c r="J1470" t="s">
        <v>148</v>
      </c>
      <c r="K1470">
        <v>1.4</v>
      </c>
      <c r="L1470" t="s">
        <v>148</v>
      </c>
      <c r="M1470" s="70">
        <v>0.15956018518518519</v>
      </c>
      <c r="N1470">
        <v>2.5</v>
      </c>
      <c r="O1470" t="s">
        <v>148</v>
      </c>
      <c r="P1470" s="70">
        <v>0.15481481481481482</v>
      </c>
      <c r="Q1470">
        <v>0.8</v>
      </c>
      <c r="R1470" t="s">
        <v>147</v>
      </c>
      <c r="S1470">
        <v>0.4</v>
      </c>
      <c r="T1470">
        <v>88.9</v>
      </c>
      <c r="U1470">
        <v>0</v>
      </c>
      <c r="V1470">
        <v>62</v>
      </c>
      <c r="W1470">
        <v>0</v>
      </c>
      <c r="X1470">
        <v>0.49399999999999999</v>
      </c>
      <c r="Y1470">
        <v>17.8</v>
      </c>
      <c r="Z1470" s="11">
        <f t="shared" si="3810"/>
        <v>0</v>
      </c>
      <c r="AA1470" s="11">
        <f t="shared" si="3811"/>
        <v>0</v>
      </c>
      <c r="AB1470" s="53">
        <f t="shared" si="3812"/>
        <v>0.19022334058049545</v>
      </c>
      <c r="AC1470" s="61" t="s">
        <v>204</v>
      </c>
    </row>
    <row r="1471" spans="1:46">
      <c r="A1471" s="11">
        <v>1471</v>
      </c>
      <c r="B1471" s="69">
        <v>44603</v>
      </c>
      <c r="C1471" s="70">
        <v>0.16666666666666666</v>
      </c>
      <c r="D1471">
        <v>2.2999999999999998</v>
      </c>
      <c r="E1471">
        <v>12.7</v>
      </c>
      <c r="F1471">
        <v>0</v>
      </c>
      <c r="G1471">
        <v>2.6</v>
      </c>
      <c r="H1471">
        <v>-2E-3</v>
      </c>
      <c r="I1471">
        <v>1.2</v>
      </c>
      <c r="J1471" t="s">
        <v>147</v>
      </c>
      <c r="K1471">
        <v>1.4</v>
      </c>
      <c r="L1471" t="s">
        <v>148</v>
      </c>
      <c r="M1471" s="70">
        <v>0.15973379629629628</v>
      </c>
      <c r="N1471">
        <v>2.2999999999999998</v>
      </c>
      <c r="O1471" t="s">
        <v>148</v>
      </c>
      <c r="P1471" s="70">
        <v>0.16577546296296297</v>
      </c>
      <c r="Q1471">
        <v>1.8</v>
      </c>
      <c r="R1471" t="s">
        <v>148</v>
      </c>
      <c r="S1471">
        <v>0.4</v>
      </c>
      <c r="T1471">
        <v>87.9</v>
      </c>
      <c r="U1471">
        <v>0</v>
      </c>
      <c r="V1471">
        <v>65</v>
      </c>
      <c r="W1471">
        <v>0</v>
      </c>
      <c r="X1471">
        <v>0.496</v>
      </c>
      <c r="Y1471">
        <v>17.850000000000001</v>
      </c>
      <c r="Z1471" s="11">
        <f t="shared" si="3810"/>
        <v>-1.2000000000000002</v>
      </c>
      <c r="AA1471" s="11">
        <f t="shared" si="3811"/>
        <v>0</v>
      </c>
      <c r="AB1471" s="53">
        <f t="shared" si="3812"/>
        <v>0.191171254754613</v>
      </c>
      <c r="AC1471" s="61" t="s">
        <v>204</v>
      </c>
      <c r="AE1471" s="11">
        <f t="shared" ref="AE1471" si="3957">SUM(F1471:F1476)</f>
        <v>0</v>
      </c>
      <c r="AF1471" s="11">
        <f t="shared" ref="AF1471" si="3958">AVERAGE(AB1471:AB1476)</f>
        <v>0.19077590797758523</v>
      </c>
      <c r="AG1471" s="11">
        <f t="shared" ref="AG1471" si="3959">AVERAGE(G1471:G1476)</f>
        <v>3</v>
      </c>
      <c r="AH1471" s="11" t="e">
        <f t="shared" ref="AH1471" si="3960">AVERAGE(AC1471:AC1476)</f>
        <v>#DIV/0!</v>
      </c>
      <c r="AI1471" s="11">
        <f t="shared" ref="AI1471" si="3961">AVERAGE(T1471:T1476)</f>
        <v>87.466666666666654</v>
      </c>
      <c r="AJ1471" s="11">
        <f t="shared" ref="AJ1471" si="3962">SUMIF(H1471:H1476,"&gt;0",H1471:H1476)</f>
        <v>1E-3</v>
      </c>
      <c r="AK1471" s="17">
        <f t="shared" ref="AK1471" si="3963">SUM(AA1471:AA1476)/60</f>
        <v>0</v>
      </c>
      <c r="AL1471" s="17">
        <f t="shared" ref="AL1471" si="3964">SUM(V1471:V1476)</f>
        <v>548</v>
      </c>
      <c r="AM1471" s="17">
        <f t="shared" ref="AM1471" si="3965">AVERAGE(W1471:W1476)</f>
        <v>0</v>
      </c>
      <c r="AN1471" s="11">
        <f t="shared" ref="AN1471" si="3966">AVERAGE(I1471:I1476)</f>
        <v>1.8500000000000003</v>
      </c>
      <c r="AO1471" s="11">
        <f t="shared" ref="AO1471" si="3967">MAX(K1471:K1476)</f>
        <v>2.2999999999999998</v>
      </c>
      <c r="AP1471" s="13" t="str">
        <f t="shared" ref="AP1471" ca="1" si="3968">INDIRECT(ADDRESS(MATCH(AO1471,K1471:K1476,0)+A1471-1,12))</f>
        <v>E</v>
      </c>
      <c r="AQ1471" s="13">
        <f t="shared" ref="AQ1471" ca="1" si="3969">INDIRECT(ADDRESS(MATCH(AO1471,K1471:K1476,0)+A1471-1,13))</f>
        <v>0.19593749999999999</v>
      </c>
      <c r="AR1471" s="11">
        <f t="shared" ref="AR1471" si="3970">MAX(N1471:N1476)</f>
        <v>4.2</v>
      </c>
      <c r="AS1471" s="13" t="str">
        <f t="shared" ref="AS1471" ca="1" si="3971">INDIRECT(ADDRESS(MATCH(AR1471,N1471:N1476,0)+A1471-1,15))</f>
        <v>ENE</v>
      </c>
      <c r="AT1471" s="13">
        <f t="shared" ref="AT1471" ca="1" si="3972">INDIRECT(ADDRESS(MATCH(AR1471,N1471:N1476,0)+A1471-1,16))</f>
        <v>0.18414351851851851</v>
      </c>
    </row>
    <row r="1472" spans="1:46">
      <c r="A1472" s="11">
        <v>1472</v>
      </c>
      <c r="B1472" s="69">
        <v>44603</v>
      </c>
      <c r="C1472" s="70">
        <v>0.17361111111111113</v>
      </c>
      <c r="D1472">
        <v>2.1</v>
      </c>
      <c r="E1472">
        <v>12.7</v>
      </c>
      <c r="F1472">
        <v>0</v>
      </c>
      <c r="G1472">
        <v>2.5</v>
      </c>
      <c r="H1472">
        <v>0</v>
      </c>
      <c r="I1472">
        <v>1.5</v>
      </c>
      <c r="J1472" t="s">
        <v>148</v>
      </c>
      <c r="K1472">
        <v>1.5</v>
      </c>
      <c r="L1472" t="s">
        <v>148</v>
      </c>
      <c r="M1472" s="70">
        <v>0.17355324074074074</v>
      </c>
      <c r="N1472">
        <v>3.8</v>
      </c>
      <c r="O1472" t="s">
        <v>148</v>
      </c>
      <c r="P1472" s="70">
        <v>0.17094907407407409</v>
      </c>
      <c r="Q1472">
        <v>2</v>
      </c>
      <c r="R1472" t="s">
        <v>148</v>
      </c>
      <c r="S1472">
        <v>0.5</v>
      </c>
      <c r="T1472">
        <v>88.3</v>
      </c>
      <c r="U1472">
        <v>0</v>
      </c>
      <c r="V1472">
        <v>100</v>
      </c>
      <c r="W1472">
        <v>0</v>
      </c>
      <c r="X1472">
        <v>0.495</v>
      </c>
      <c r="Y1472">
        <v>17.86</v>
      </c>
      <c r="Z1472" s="11">
        <f t="shared" si="3810"/>
        <v>0</v>
      </c>
      <c r="AA1472" s="11">
        <f t="shared" si="3811"/>
        <v>0</v>
      </c>
      <c r="AB1472" s="53">
        <f t="shared" si="3812"/>
        <v>0.19069683862217965</v>
      </c>
      <c r="AC1472" s="61" t="s">
        <v>204</v>
      </c>
    </row>
    <row r="1473" spans="1:46">
      <c r="A1473" s="11">
        <v>1473</v>
      </c>
      <c r="B1473" s="69">
        <v>44603</v>
      </c>
      <c r="C1473" s="70">
        <v>0.18055555555555555</v>
      </c>
      <c r="D1473">
        <v>1.9</v>
      </c>
      <c r="E1473">
        <v>12.7</v>
      </c>
      <c r="F1473">
        <v>0</v>
      </c>
      <c r="G1473">
        <v>3</v>
      </c>
      <c r="H1473">
        <v>1E-3</v>
      </c>
      <c r="I1473">
        <v>2.1</v>
      </c>
      <c r="J1473" t="s">
        <v>148</v>
      </c>
      <c r="K1473">
        <v>2.1</v>
      </c>
      <c r="L1473" t="s">
        <v>148</v>
      </c>
      <c r="M1473" s="70">
        <v>0.18055555555555555</v>
      </c>
      <c r="N1473">
        <v>3.4</v>
      </c>
      <c r="O1473" t="s">
        <v>152</v>
      </c>
      <c r="P1473" s="70">
        <v>0.17880787037037038</v>
      </c>
      <c r="Q1473">
        <v>2.2000000000000002</v>
      </c>
      <c r="R1473" t="s">
        <v>152</v>
      </c>
      <c r="S1473">
        <v>0.5</v>
      </c>
      <c r="T1473">
        <v>89.3</v>
      </c>
      <c r="U1473">
        <v>0</v>
      </c>
      <c r="V1473">
        <v>112</v>
      </c>
      <c r="W1473">
        <v>0</v>
      </c>
      <c r="X1473">
        <v>0.495</v>
      </c>
      <c r="Y1473">
        <v>17.84</v>
      </c>
      <c r="Z1473" s="11">
        <f t="shared" si="3810"/>
        <v>0.60000000000000009</v>
      </c>
      <c r="AA1473" s="11">
        <f t="shared" si="3811"/>
        <v>0</v>
      </c>
      <c r="AB1473" s="53">
        <f t="shared" si="3812"/>
        <v>0.19069683862217965</v>
      </c>
      <c r="AC1473" s="61" t="s">
        <v>204</v>
      </c>
    </row>
    <row r="1474" spans="1:46">
      <c r="A1474" s="11">
        <v>1474</v>
      </c>
      <c r="B1474" s="69">
        <v>44603</v>
      </c>
      <c r="C1474" s="70">
        <v>0.1875</v>
      </c>
      <c r="D1474">
        <v>1.9</v>
      </c>
      <c r="E1474">
        <v>12.7</v>
      </c>
      <c r="F1474">
        <v>0</v>
      </c>
      <c r="G1474">
        <v>3.2</v>
      </c>
      <c r="H1474">
        <v>0</v>
      </c>
      <c r="I1474">
        <v>1.8</v>
      </c>
      <c r="J1474" t="s">
        <v>148</v>
      </c>
      <c r="K1474">
        <v>2.1</v>
      </c>
      <c r="L1474" t="s">
        <v>148</v>
      </c>
      <c r="M1474" s="70">
        <v>0.18171296296296294</v>
      </c>
      <c r="N1474">
        <v>4.2</v>
      </c>
      <c r="O1474" t="s">
        <v>148</v>
      </c>
      <c r="P1474" s="70">
        <v>0.18414351851851851</v>
      </c>
      <c r="Q1474">
        <v>1.6</v>
      </c>
      <c r="R1474" t="s">
        <v>148</v>
      </c>
      <c r="S1474">
        <v>0.6</v>
      </c>
      <c r="T1474">
        <v>88.4</v>
      </c>
      <c r="U1474">
        <v>0</v>
      </c>
      <c r="V1474">
        <v>90</v>
      </c>
      <c r="W1474">
        <v>0</v>
      </c>
      <c r="X1474">
        <v>0.495</v>
      </c>
      <c r="Y1474">
        <v>17.89</v>
      </c>
      <c r="Z1474" s="11">
        <f t="shared" si="3810"/>
        <v>0</v>
      </c>
      <c r="AA1474" s="11">
        <f t="shared" si="3811"/>
        <v>0</v>
      </c>
      <c r="AB1474" s="53">
        <f t="shared" si="3812"/>
        <v>0.19069683862217965</v>
      </c>
      <c r="AC1474" s="61" t="s">
        <v>204</v>
      </c>
    </row>
    <row r="1475" spans="1:46">
      <c r="A1475" s="11">
        <v>1475</v>
      </c>
      <c r="B1475" s="69">
        <v>44603</v>
      </c>
      <c r="C1475" s="70">
        <v>0.19444444444444445</v>
      </c>
      <c r="D1475">
        <v>2</v>
      </c>
      <c r="E1475">
        <v>12.7</v>
      </c>
      <c r="F1475">
        <v>0</v>
      </c>
      <c r="G1475">
        <v>3.4</v>
      </c>
      <c r="H1475">
        <v>0</v>
      </c>
      <c r="I1475">
        <v>2.2000000000000002</v>
      </c>
      <c r="J1475" t="s">
        <v>148</v>
      </c>
      <c r="K1475">
        <v>2.2000000000000002</v>
      </c>
      <c r="L1475" t="s">
        <v>148</v>
      </c>
      <c r="M1475" s="70">
        <v>0.19415509259259259</v>
      </c>
      <c r="N1475">
        <v>3.8</v>
      </c>
      <c r="O1475" t="s">
        <v>152</v>
      </c>
      <c r="P1475" s="70">
        <v>0.19402777777777777</v>
      </c>
      <c r="Q1475">
        <v>1.9</v>
      </c>
      <c r="R1475" t="s">
        <v>148</v>
      </c>
      <c r="S1475">
        <v>0.6</v>
      </c>
      <c r="T1475">
        <v>86.9</v>
      </c>
      <c r="U1475">
        <v>0</v>
      </c>
      <c r="V1475">
        <v>92</v>
      </c>
      <c r="W1475">
        <v>0</v>
      </c>
      <c r="X1475">
        <v>0.495</v>
      </c>
      <c r="Y1475">
        <v>17.89</v>
      </c>
      <c r="Z1475" s="11">
        <f t="shared" si="3810"/>
        <v>0</v>
      </c>
      <c r="AA1475" s="11">
        <f t="shared" si="3811"/>
        <v>0</v>
      </c>
      <c r="AB1475" s="53">
        <f t="shared" si="3812"/>
        <v>0.19069683862217965</v>
      </c>
      <c r="AC1475" s="61" t="s">
        <v>204</v>
      </c>
    </row>
    <row r="1476" spans="1:46">
      <c r="A1476" s="11">
        <v>1476</v>
      </c>
      <c r="B1476" s="69">
        <v>44603</v>
      </c>
      <c r="C1476" s="70">
        <v>0.20138888888888887</v>
      </c>
      <c r="D1476">
        <v>2</v>
      </c>
      <c r="E1476">
        <v>12.7</v>
      </c>
      <c r="F1476">
        <v>0</v>
      </c>
      <c r="G1476">
        <v>3.3</v>
      </c>
      <c r="H1476">
        <v>-1E-3</v>
      </c>
      <c r="I1476">
        <v>2.2999999999999998</v>
      </c>
      <c r="J1476" t="s">
        <v>152</v>
      </c>
      <c r="K1476">
        <v>2.2999999999999998</v>
      </c>
      <c r="L1476" t="s">
        <v>152</v>
      </c>
      <c r="M1476" s="70">
        <v>0.19593749999999999</v>
      </c>
      <c r="N1476">
        <v>3.7</v>
      </c>
      <c r="O1476" t="s">
        <v>152</v>
      </c>
      <c r="P1476" s="70">
        <v>0.19993055555555558</v>
      </c>
      <c r="Q1476">
        <v>2.4</v>
      </c>
      <c r="R1476" t="s">
        <v>152</v>
      </c>
      <c r="S1476">
        <v>0.7</v>
      </c>
      <c r="T1476">
        <v>84</v>
      </c>
      <c r="U1476">
        <v>0</v>
      </c>
      <c r="V1476">
        <v>89</v>
      </c>
      <c r="W1476">
        <v>0</v>
      </c>
      <c r="X1476">
        <v>0.495</v>
      </c>
      <c r="Y1476">
        <v>17.88</v>
      </c>
      <c r="Z1476" s="11">
        <f t="shared" si="3810"/>
        <v>-0.60000000000000009</v>
      </c>
      <c r="AA1476" s="11">
        <f t="shared" si="3811"/>
        <v>0</v>
      </c>
      <c r="AB1476" s="53">
        <f t="shared" si="3812"/>
        <v>0.19069683862217965</v>
      </c>
      <c r="AC1476" s="61" t="s">
        <v>204</v>
      </c>
    </row>
    <row r="1477" spans="1:46">
      <c r="A1477" s="11">
        <v>1477</v>
      </c>
      <c r="B1477" s="69">
        <v>44603</v>
      </c>
      <c r="C1477" s="70">
        <v>0.20833333333333334</v>
      </c>
      <c r="D1477">
        <v>2.1</v>
      </c>
      <c r="E1477">
        <v>12.7</v>
      </c>
      <c r="F1477">
        <v>0</v>
      </c>
      <c r="G1477">
        <v>3.3</v>
      </c>
      <c r="H1477">
        <v>-1E-3</v>
      </c>
      <c r="I1477">
        <v>2.2999999999999998</v>
      </c>
      <c r="J1477" t="s">
        <v>152</v>
      </c>
      <c r="K1477">
        <v>2.4</v>
      </c>
      <c r="L1477" t="s">
        <v>152</v>
      </c>
      <c r="M1477" s="70">
        <v>0.20449074074074072</v>
      </c>
      <c r="N1477">
        <v>3.6</v>
      </c>
      <c r="O1477" t="s">
        <v>152</v>
      </c>
      <c r="P1477" s="70">
        <v>0.20162037037037037</v>
      </c>
      <c r="Q1477">
        <v>2.4</v>
      </c>
      <c r="R1477" t="s">
        <v>148</v>
      </c>
      <c r="S1477">
        <v>0.4</v>
      </c>
      <c r="T1477">
        <v>82.1</v>
      </c>
      <c r="U1477">
        <v>0</v>
      </c>
      <c r="V1477">
        <v>84</v>
      </c>
      <c r="W1477">
        <v>0</v>
      </c>
      <c r="X1477">
        <v>0.495</v>
      </c>
      <c r="Y1477">
        <v>17.899999999999999</v>
      </c>
      <c r="Z1477" s="11">
        <f t="shared" si="3810"/>
        <v>-0.60000000000000009</v>
      </c>
      <c r="AA1477" s="11">
        <f t="shared" si="3811"/>
        <v>0</v>
      </c>
      <c r="AB1477" s="53">
        <f t="shared" si="3812"/>
        <v>0.19069683862217965</v>
      </c>
      <c r="AC1477" s="61" t="s">
        <v>204</v>
      </c>
      <c r="AE1477" s="11">
        <f t="shared" ref="AE1477" si="3973">SUM(F1477:F1482)</f>
        <v>0</v>
      </c>
      <c r="AF1477" s="11">
        <f t="shared" ref="AF1477" si="3974">AVERAGE(AB1477:AB1482)</f>
        <v>0.19061792228189897</v>
      </c>
      <c r="AG1477" s="11">
        <f t="shared" ref="AG1477" si="3975">AVERAGE(G1477:G1482)</f>
        <v>3.2333333333333338</v>
      </c>
      <c r="AH1477" s="11" t="e">
        <f t="shared" ref="AH1477" si="3976">AVERAGE(AC1477:AC1482)</f>
        <v>#DIV/0!</v>
      </c>
      <c r="AI1477" s="11">
        <f t="shared" ref="AI1477" si="3977">AVERAGE(T1477:T1482)</f>
        <v>80.966666666666683</v>
      </c>
      <c r="AJ1477" s="11">
        <f t="shared" ref="AJ1477" si="3978">SUMIF(H1477:H1482,"&gt;0",H1477:H1482)</f>
        <v>0</v>
      </c>
      <c r="AK1477" s="17">
        <f t="shared" ref="AK1477" si="3979">SUM(AA1477:AA1482)/60</f>
        <v>0</v>
      </c>
      <c r="AL1477" s="17">
        <f t="shared" ref="AL1477" si="3980">SUM(V1477:V1482)</f>
        <v>588</v>
      </c>
      <c r="AM1477" s="17">
        <f t="shared" ref="AM1477" si="3981">AVERAGE(W1477:W1482)</f>
        <v>0</v>
      </c>
      <c r="AN1477" s="11">
        <f t="shared" ref="AN1477" si="3982">AVERAGE(I1477:I1482)</f>
        <v>2.2500000000000004</v>
      </c>
      <c r="AO1477" s="11">
        <f t="shared" ref="AO1477" si="3983">MAX(K1477:K1482)</f>
        <v>2.7</v>
      </c>
      <c r="AP1477" s="13" t="str">
        <f t="shared" ref="AP1477" ca="1" si="3984">INDIRECT(ADDRESS(MATCH(AO1477,K1477:K1482,0)+A1477-1,12))</f>
        <v>E</v>
      </c>
      <c r="AQ1477" s="13">
        <f t="shared" ref="AQ1477" ca="1" si="3985">INDIRECT(ADDRESS(MATCH(AO1477,K1477:K1482,0)+A1477-1,13))</f>
        <v>0.2171990740740741</v>
      </c>
      <c r="AR1477" s="11">
        <f t="shared" ref="AR1477" si="3986">MAX(N1477:N1482)</f>
        <v>4.0999999999999996</v>
      </c>
      <c r="AS1477" s="13" t="str">
        <f t="shared" ref="AS1477" ca="1" si="3987">INDIRECT(ADDRESS(MATCH(AR1477,N1477:N1482,0)+A1477-1,15))</f>
        <v>E</v>
      </c>
      <c r="AT1477" s="13">
        <f t="shared" ref="AT1477" ca="1" si="3988">INDIRECT(ADDRESS(MATCH(AR1477,N1477:N1482,0)+A1477-1,16))</f>
        <v>0.21383101851851852</v>
      </c>
    </row>
    <row r="1478" spans="1:46">
      <c r="A1478" s="11">
        <v>1478</v>
      </c>
      <c r="B1478" s="69">
        <v>44603</v>
      </c>
      <c r="C1478" s="70">
        <v>0.21527777777777779</v>
      </c>
      <c r="D1478">
        <v>2.1</v>
      </c>
      <c r="E1478">
        <v>12.7</v>
      </c>
      <c r="F1478">
        <v>0</v>
      </c>
      <c r="G1478">
        <v>3.3</v>
      </c>
      <c r="H1478">
        <v>0</v>
      </c>
      <c r="I1478">
        <v>2.6</v>
      </c>
      <c r="J1478" t="s">
        <v>152</v>
      </c>
      <c r="K1478">
        <v>2.6</v>
      </c>
      <c r="L1478" t="s">
        <v>152</v>
      </c>
      <c r="M1478" s="70">
        <v>0.21443287037037037</v>
      </c>
      <c r="N1478">
        <v>4.0999999999999996</v>
      </c>
      <c r="O1478" t="s">
        <v>152</v>
      </c>
      <c r="P1478" s="70">
        <v>0.21383101851851852</v>
      </c>
      <c r="Q1478">
        <v>3.1</v>
      </c>
      <c r="R1478" t="s">
        <v>152</v>
      </c>
      <c r="S1478">
        <v>0.6</v>
      </c>
      <c r="T1478">
        <v>82.4</v>
      </c>
      <c r="U1478">
        <v>0</v>
      </c>
      <c r="V1478">
        <v>100</v>
      </c>
      <c r="W1478">
        <v>0</v>
      </c>
      <c r="X1478">
        <v>0.495</v>
      </c>
      <c r="Y1478">
        <v>17.89</v>
      </c>
      <c r="Z1478" s="11">
        <f t="shared" si="3810"/>
        <v>0</v>
      </c>
      <c r="AA1478" s="11">
        <f t="shared" si="3811"/>
        <v>0</v>
      </c>
      <c r="AB1478" s="53">
        <f t="shared" si="3812"/>
        <v>0.19069683862217965</v>
      </c>
      <c r="AC1478" s="61" t="s">
        <v>204</v>
      </c>
    </row>
    <row r="1479" spans="1:46">
      <c r="A1479" s="11">
        <v>1479</v>
      </c>
      <c r="B1479" s="69">
        <v>44603</v>
      </c>
      <c r="C1479" s="70">
        <v>0.22222222222222221</v>
      </c>
      <c r="D1479">
        <v>2.2000000000000002</v>
      </c>
      <c r="E1479">
        <v>12.7</v>
      </c>
      <c r="F1479">
        <v>0</v>
      </c>
      <c r="G1479">
        <v>3.2</v>
      </c>
      <c r="H1479">
        <v>-1E-3</v>
      </c>
      <c r="I1479">
        <v>2.4</v>
      </c>
      <c r="J1479" t="s">
        <v>152</v>
      </c>
      <c r="K1479">
        <v>2.7</v>
      </c>
      <c r="L1479" t="s">
        <v>152</v>
      </c>
      <c r="M1479" s="70">
        <v>0.2171990740740741</v>
      </c>
      <c r="N1479">
        <v>3.5</v>
      </c>
      <c r="O1479" t="s">
        <v>152</v>
      </c>
      <c r="P1479" s="70">
        <v>0.21671296296296297</v>
      </c>
      <c r="Q1479">
        <v>2.2999999999999998</v>
      </c>
      <c r="R1479" t="s">
        <v>148</v>
      </c>
      <c r="S1479">
        <v>0.6</v>
      </c>
      <c r="T1479">
        <v>80.3</v>
      </c>
      <c r="U1479">
        <v>0</v>
      </c>
      <c r="V1479">
        <v>99</v>
      </c>
      <c r="W1479">
        <v>0</v>
      </c>
      <c r="X1479">
        <v>0.49399999999999999</v>
      </c>
      <c r="Y1479">
        <v>17.91</v>
      </c>
      <c r="Z1479" s="11">
        <f t="shared" si="3810"/>
        <v>-0.60000000000000009</v>
      </c>
      <c r="AA1479" s="11">
        <f t="shared" si="3811"/>
        <v>0</v>
      </c>
      <c r="AB1479" s="53">
        <f t="shared" si="3812"/>
        <v>0.19022334058049545</v>
      </c>
      <c r="AC1479" s="61" t="s">
        <v>204</v>
      </c>
    </row>
    <row r="1480" spans="1:46">
      <c r="A1480" s="11">
        <v>1480</v>
      </c>
      <c r="B1480" s="69">
        <v>44603</v>
      </c>
      <c r="C1480" s="70">
        <v>0.22916666666666666</v>
      </c>
      <c r="D1480">
        <v>2.2000000000000002</v>
      </c>
      <c r="E1480">
        <v>12.7</v>
      </c>
      <c r="F1480">
        <v>0</v>
      </c>
      <c r="G1480">
        <v>3.2</v>
      </c>
      <c r="H1480">
        <v>-1E-3</v>
      </c>
      <c r="I1480">
        <v>1.9</v>
      </c>
      <c r="J1480" t="s">
        <v>152</v>
      </c>
      <c r="K1480">
        <v>2.4</v>
      </c>
      <c r="L1480" t="s">
        <v>152</v>
      </c>
      <c r="M1480" s="70">
        <v>0.22223379629629628</v>
      </c>
      <c r="N1480">
        <v>3.2</v>
      </c>
      <c r="O1480" t="s">
        <v>152</v>
      </c>
      <c r="P1480" s="70">
        <v>0.22395833333333334</v>
      </c>
      <c r="Q1480">
        <v>1.6</v>
      </c>
      <c r="R1480" t="s">
        <v>148</v>
      </c>
      <c r="S1480">
        <v>0.6</v>
      </c>
      <c r="T1480">
        <v>78.400000000000006</v>
      </c>
      <c r="U1480">
        <v>0</v>
      </c>
      <c r="V1480">
        <v>103</v>
      </c>
      <c r="W1480">
        <v>0</v>
      </c>
      <c r="X1480">
        <v>0.495</v>
      </c>
      <c r="Y1480">
        <v>17.91</v>
      </c>
      <c r="Z1480" s="11">
        <f t="shared" ref="Z1480:Z1543" si="3989">H1480*3.6/(60)*10*10^3</f>
        <v>-0.60000000000000009</v>
      </c>
      <c r="AA1480" s="11">
        <f t="shared" ref="AA1480:AA1543" si="3990">IF(Z1480&gt;120,10,0)</f>
        <v>0</v>
      </c>
      <c r="AB1480" s="53">
        <f t="shared" ref="AB1480:AB1543" si="3991">-0.071+0.735*X1480+0.75*X1480^2-8.759*X1480^3+21.838*X1480^4-21.998*X1480^5+8.097*X1480^6</f>
        <v>0.19069683862217965</v>
      </c>
      <c r="AC1480" s="61" t="s">
        <v>204</v>
      </c>
    </row>
    <row r="1481" spans="1:46">
      <c r="A1481" s="11">
        <v>1481</v>
      </c>
      <c r="B1481" s="69">
        <v>44603</v>
      </c>
      <c r="C1481" s="70">
        <v>0.23611111111111113</v>
      </c>
      <c r="D1481">
        <v>2.1</v>
      </c>
      <c r="E1481">
        <v>12.7</v>
      </c>
      <c r="F1481">
        <v>0</v>
      </c>
      <c r="G1481">
        <v>3.1</v>
      </c>
      <c r="H1481">
        <v>-1E-3</v>
      </c>
      <c r="I1481">
        <v>1.9</v>
      </c>
      <c r="J1481" t="s">
        <v>152</v>
      </c>
      <c r="K1481">
        <v>1.9</v>
      </c>
      <c r="L1481" t="s">
        <v>152</v>
      </c>
      <c r="M1481" s="70">
        <v>0.22917824074074075</v>
      </c>
      <c r="N1481">
        <v>3.6</v>
      </c>
      <c r="O1481" t="s">
        <v>150</v>
      </c>
      <c r="P1481" s="70">
        <v>0.23116898148148146</v>
      </c>
      <c r="Q1481">
        <v>2.5</v>
      </c>
      <c r="R1481" t="s">
        <v>152</v>
      </c>
      <c r="S1481">
        <v>0.7</v>
      </c>
      <c r="T1481">
        <v>80.7</v>
      </c>
      <c r="U1481">
        <v>0</v>
      </c>
      <c r="V1481">
        <v>96</v>
      </c>
      <c r="W1481">
        <v>0</v>
      </c>
      <c r="X1481">
        <v>0.495</v>
      </c>
      <c r="Y1481">
        <v>17.88</v>
      </c>
      <c r="Z1481" s="11">
        <f t="shared" si="3989"/>
        <v>-0.60000000000000009</v>
      </c>
      <c r="AA1481" s="11">
        <f t="shared" si="3990"/>
        <v>0</v>
      </c>
      <c r="AB1481" s="53">
        <f t="shared" si="3991"/>
        <v>0.19069683862217965</v>
      </c>
      <c r="AC1481" s="61" t="s">
        <v>204</v>
      </c>
    </row>
    <row r="1482" spans="1:46">
      <c r="A1482" s="11">
        <v>1482</v>
      </c>
      <c r="B1482" s="69">
        <v>44603</v>
      </c>
      <c r="C1482" s="70">
        <v>0.24305555555555555</v>
      </c>
      <c r="D1482">
        <v>2.2000000000000002</v>
      </c>
      <c r="E1482">
        <v>12.7</v>
      </c>
      <c r="F1482">
        <v>0</v>
      </c>
      <c r="G1482">
        <v>3.3</v>
      </c>
      <c r="H1482">
        <v>0</v>
      </c>
      <c r="I1482">
        <v>2.4</v>
      </c>
      <c r="J1482" t="s">
        <v>152</v>
      </c>
      <c r="K1482">
        <v>2.4</v>
      </c>
      <c r="L1482" t="s">
        <v>152</v>
      </c>
      <c r="M1482" s="70">
        <v>0.24171296296296296</v>
      </c>
      <c r="N1482">
        <v>3.6</v>
      </c>
      <c r="O1482" t="s">
        <v>152</v>
      </c>
      <c r="P1482" s="70">
        <v>0.23938657407407407</v>
      </c>
      <c r="Q1482">
        <v>2.6</v>
      </c>
      <c r="R1482" t="s">
        <v>152</v>
      </c>
      <c r="S1482">
        <v>0.6</v>
      </c>
      <c r="T1482">
        <v>81.900000000000006</v>
      </c>
      <c r="U1482">
        <v>0</v>
      </c>
      <c r="V1482">
        <v>106</v>
      </c>
      <c r="W1482">
        <v>0</v>
      </c>
      <c r="X1482">
        <v>0.495</v>
      </c>
      <c r="Y1482">
        <v>17.93</v>
      </c>
      <c r="Z1482" s="11">
        <f t="shared" si="3989"/>
        <v>0</v>
      </c>
      <c r="AA1482" s="11">
        <f t="shared" si="3990"/>
        <v>0</v>
      </c>
      <c r="AB1482" s="53">
        <f t="shared" si="3991"/>
        <v>0.19069683862217965</v>
      </c>
      <c r="AC1482" s="61" t="s">
        <v>204</v>
      </c>
    </row>
    <row r="1483" spans="1:46">
      <c r="A1483" s="11">
        <v>1483</v>
      </c>
      <c r="B1483" s="69">
        <v>44603</v>
      </c>
      <c r="C1483" s="70">
        <v>0.25</v>
      </c>
      <c r="D1483">
        <v>2.2000000000000002</v>
      </c>
      <c r="E1483">
        <v>12.7</v>
      </c>
      <c r="F1483">
        <v>0</v>
      </c>
      <c r="G1483">
        <v>3.3</v>
      </c>
      <c r="H1483">
        <v>-1E-3</v>
      </c>
      <c r="I1483">
        <v>2.2000000000000002</v>
      </c>
      <c r="J1483" t="s">
        <v>152</v>
      </c>
      <c r="K1483">
        <v>2.4</v>
      </c>
      <c r="L1483" t="s">
        <v>152</v>
      </c>
      <c r="M1483" s="70">
        <v>0.24395833333333336</v>
      </c>
      <c r="N1483">
        <v>3.4</v>
      </c>
      <c r="O1483" t="s">
        <v>148</v>
      </c>
      <c r="P1483" s="70">
        <v>0.24385416666666668</v>
      </c>
      <c r="Q1483">
        <v>2.2000000000000002</v>
      </c>
      <c r="R1483" t="s">
        <v>152</v>
      </c>
      <c r="S1483">
        <v>0.5</v>
      </c>
      <c r="T1483">
        <v>81.7</v>
      </c>
      <c r="U1483">
        <v>0</v>
      </c>
      <c r="V1483">
        <v>96</v>
      </c>
      <c r="W1483">
        <v>0</v>
      </c>
      <c r="X1483">
        <v>0.495</v>
      </c>
      <c r="Y1483">
        <v>17.91</v>
      </c>
      <c r="Z1483" s="11">
        <f t="shared" si="3989"/>
        <v>-0.60000000000000009</v>
      </c>
      <c r="AA1483" s="11">
        <f t="shared" si="3990"/>
        <v>0</v>
      </c>
      <c r="AB1483" s="53">
        <f t="shared" si="3991"/>
        <v>0.19069683862217965</v>
      </c>
      <c r="AC1483" s="61" t="s">
        <v>204</v>
      </c>
      <c r="AE1483" s="11">
        <f t="shared" ref="AE1483" si="3992">SUM(F1483:F1488)</f>
        <v>0</v>
      </c>
      <c r="AF1483" s="11">
        <f t="shared" ref="AF1483" si="3993">AVERAGE(AB1483:AB1488)</f>
        <v>0.19053900594161824</v>
      </c>
      <c r="AG1483" s="11">
        <f t="shared" ref="AG1483" si="3994">AVERAGE(G1483:G1488)</f>
        <v>3.4499999999999997</v>
      </c>
      <c r="AH1483" s="11" t="e">
        <f t="shared" ref="AH1483" si="3995">AVERAGE(AC1483:AC1488)</f>
        <v>#DIV/0!</v>
      </c>
      <c r="AI1483" s="11">
        <f t="shared" ref="AI1483" si="3996">AVERAGE(T1483:T1488)</f>
        <v>80.95</v>
      </c>
      <c r="AJ1483" s="11">
        <f t="shared" ref="AJ1483" si="3997">SUMIF(H1483:H1488,"&gt;0",H1483:H1488)</f>
        <v>2E-3</v>
      </c>
      <c r="AK1483" s="17">
        <f t="shared" ref="AK1483" si="3998">SUM(AA1483:AA1488)/60</f>
        <v>0</v>
      </c>
      <c r="AL1483" s="17">
        <f t="shared" ref="AL1483" si="3999">SUM(V1483:V1488)</f>
        <v>5164</v>
      </c>
      <c r="AM1483" s="17">
        <f t="shared" ref="AM1483" si="4000">AVERAGE(W1483:W1488)</f>
        <v>1.1666666666666667</v>
      </c>
      <c r="AN1483" s="11">
        <f t="shared" ref="AN1483" si="4001">AVERAGE(I1483:I1488)</f>
        <v>2.1833333333333336</v>
      </c>
      <c r="AO1483" s="11">
        <f t="shared" ref="AO1483" si="4002">MAX(K1483:K1488)</f>
        <v>2.9</v>
      </c>
      <c r="AP1483" s="13" t="str">
        <f t="shared" ref="AP1483" ca="1" si="4003">INDIRECT(ADDRESS(MATCH(AO1483,K1483:K1488,0)+A1483-1,12))</f>
        <v>E</v>
      </c>
      <c r="AQ1483" s="13">
        <f t="shared" ref="AQ1483" ca="1" si="4004">INDIRECT(ADDRESS(MATCH(AO1483,K1483:K1488,0)+A1483-1,13))</f>
        <v>0.28290509259259261</v>
      </c>
      <c r="AR1483" s="11">
        <f t="shared" ref="AR1483" si="4005">MAX(N1483:N1488)</f>
        <v>4.5</v>
      </c>
      <c r="AS1483" s="13" t="str">
        <f t="shared" ref="AS1483" ca="1" si="4006">INDIRECT(ADDRESS(MATCH(AR1483,N1483:N1488,0)+A1483-1,15))</f>
        <v>E</v>
      </c>
      <c r="AT1483" s="13">
        <f t="shared" ref="AT1483" ca="1" si="4007">INDIRECT(ADDRESS(MATCH(AR1483,N1483:N1488,0)+A1483-1,16))</f>
        <v>0.27797453703703706</v>
      </c>
    </row>
    <row r="1484" spans="1:46">
      <c r="A1484" s="11">
        <v>1484</v>
      </c>
      <c r="B1484" s="69">
        <v>44603</v>
      </c>
      <c r="C1484" s="70">
        <v>0.25694444444444448</v>
      </c>
      <c r="D1484">
        <v>2.2000000000000002</v>
      </c>
      <c r="E1484">
        <v>12.7</v>
      </c>
      <c r="F1484">
        <v>0</v>
      </c>
      <c r="G1484">
        <v>3.3</v>
      </c>
      <c r="H1484">
        <v>-1E-3</v>
      </c>
      <c r="I1484">
        <v>2.2000000000000002</v>
      </c>
      <c r="J1484" t="s">
        <v>152</v>
      </c>
      <c r="K1484">
        <v>2.2000000000000002</v>
      </c>
      <c r="L1484" t="s">
        <v>152</v>
      </c>
      <c r="M1484" s="70">
        <v>0.25214120370370369</v>
      </c>
      <c r="N1484">
        <v>3.8</v>
      </c>
      <c r="O1484" t="s">
        <v>152</v>
      </c>
      <c r="P1484" s="70">
        <v>0.25604166666666667</v>
      </c>
      <c r="Q1484">
        <v>2.8</v>
      </c>
      <c r="R1484" t="s">
        <v>152</v>
      </c>
      <c r="S1484">
        <v>0.5</v>
      </c>
      <c r="T1484">
        <v>81.599999999999994</v>
      </c>
      <c r="U1484">
        <v>1</v>
      </c>
      <c r="V1484">
        <v>109</v>
      </c>
      <c r="W1484">
        <v>0</v>
      </c>
      <c r="X1484">
        <v>0.495</v>
      </c>
      <c r="Y1484">
        <v>17.940000000000001</v>
      </c>
      <c r="Z1484" s="11">
        <f t="shared" si="3989"/>
        <v>-0.60000000000000009</v>
      </c>
      <c r="AA1484" s="11">
        <f t="shared" si="3990"/>
        <v>0</v>
      </c>
      <c r="AB1484" s="53">
        <f t="shared" si="3991"/>
        <v>0.19069683862217965</v>
      </c>
      <c r="AC1484" s="61" t="s">
        <v>204</v>
      </c>
    </row>
    <row r="1485" spans="1:46">
      <c r="A1485" s="11">
        <v>1485</v>
      </c>
      <c r="B1485" s="69">
        <v>44603</v>
      </c>
      <c r="C1485" s="70">
        <v>0.2638888888888889</v>
      </c>
      <c r="D1485">
        <v>2.2000000000000002</v>
      </c>
      <c r="E1485">
        <v>12.7</v>
      </c>
      <c r="F1485">
        <v>0</v>
      </c>
      <c r="G1485">
        <v>3.3</v>
      </c>
      <c r="H1485">
        <v>0</v>
      </c>
      <c r="I1485">
        <v>1.7</v>
      </c>
      <c r="J1485" t="s">
        <v>148</v>
      </c>
      <c r="K1485">
        <v>2.2000000000000002</v>
      </c>
      <c r="L1485" t="s">
        <v>152</v>
      </c>
      <c r="M1485" s="70">
        <v>0.25729166666666664</v>
      </c>
      <c r="N1485">
        <v>3.4</v>
      </c>
      <c r="O1485" t="s">
        <v>148</v>
      </c>
      <c r="P1485" s="70">
        <v>0.25950231481481484</v>
      </c>
      <c r="Q1485">
        <v>1.3</v>
      </c>
      <c r="R1485" t="s">
        <v>147</v>
      </c>
      <c r="S1485">
        <v>0.6</v>
      </c>
      <c r="T1485">
        <v>81.900000000000006</v>
      </c>
      <c r="U1485">
        <v>0</v>
      </c>
      <c r="V1485">
        <v>111</v>
      </c>
      <c r="W1485">
        <v>0</v>
      </c>
      <c r="X1485">
        <v>0.495</v>
      </c>
      <c r="Y1485">
        <v>17.96</v>
      </c>
      <c r="Z1485" s="11">
        <f t="shared" si="3989"/>
        <v>0</v>
      </c>
      <c r="AA1485" s="11">
        <f t="shared" si="3990"/>
        <v>0</v>
      </c>
      <c r="AB1485" s="53">
        <f t="shared" si="3991"/>
        <v>0.19069683862217965</v>
      </c>
      <c r="AC1485" s="61" t="s">
        <v>204</v>
      </c>
    </row>
    <row r="1486" spans="1:46">
      <c r="A1486" s="11">
        <v>1486</v>
      </c>
      <c r="B1486" s="69">
        <v>44603</v>
      </c>
      <c r="C1486" s="70">
        <v>0.27083333333333331</v>
      </c>
      <c r="D1486">
        <v>2.2000000000000002</v>
      </c>
      <c r="E1486">
        <v>12.7</v>
      </c>
      <c r="F1486">
        <v>0</v>
      </c>
      <c r="G1486">
        <v>3.4</v>
      </c>
      <c r="H1486">
        <v>0</v>
      </c>
      <c r="I1486">
        <v>1.8</v>
      </c>
      <c r="J1486" t="s">
        <v>148</v>
      </c>
      <c r="K1486">
        <v>1.8</v>
      </c>
      <c r="L1486" t="s">
        <v>148</v>
      </c>
      <c r="M1486" s="70">
        <v>0.27083333333333331</v>
      </c>
      <c r="N1486">
        <v>3.4</v>
      </c>
      <c r="O1486" t="s">
        <v>148</v>
      </c>
      <c r="P1486" s="70">
        <v>0.26984953703703701</v>
      </c>
      <c r="Q1486">
        <v>2.8</v>
      </c>
      <c r="R1486" t="s">
        <v>148</v>
      </c>
      <c r="S1486">
        <v>0.7</v>
      </c>
      <c r="T1486">
        <v>81.599999999999994</v>
      </c>
      <c r="U1486">
        <v>1</v>
      </c>
      <c r="V1486">
        <v>167</v>
      </c>
      <c r="W1486">
        <v>0</v>
      </c>
      <c r="X1486">
        <v>0.49399999999999999</v>
      </c>
      <c r="Y1486">
        <v>17.97</v>
      </c>
      <c r="Z1486" s="11">
        <f t="shared" si="3989"/>
        <v>0</v>
      </c>
      <c r="AA1486" s="11">
        <f t="shared" si="3990"/>
        <v>0</v>
      </c>
      <c r="AB1486" s="53">
        <f t="shared" si="3991"/>
        <v>0.19022334058049545</v>
      </c>
      <c r="AC1486" s="61" t="s">
        <v>204</v>
      </c>
    </row>
    <row r="1487" spans="1:46">
      <c r="A1487" s="11">
        <v>1487</v>
      </c>
      <c r="B1487" s="69">
        <v>44603</v>
      </c>
      <c r="C1487" s="70">
        <v>0.27777777777777779</v>
      </c>
      <c r="D1487">
        <v>2.2999999999999998</v>
      </c>
      <c r="E1487">
        <v>12.7</v>
      </c>
      <c r="F1487">
        <v>0</v>
      </c>
      <c r="G1487">
        <v>3.7</v>
      </c>
      <c r="H1487">
        <v>1E-3</v>
      </c>
      <c r="I1487">
        <v>2.5</v>
      </c>
      <c r="J1487" t="s">
        <v>152</v>
      </c>
      <c r="K1487">
        <v>2.5</v>
      </c>
      <c r="L1487" t="s">
        <v>152</v>
      </c>
      <c r="M1487" s="70">
        <v>0.27770833333333333</v>
      </c>
      <c r="N1487">
        <v>4</v>
      </c>
      <c r="O1487" t="s">
        <v>152</v>
      </c>
      <c r="P1487" s="70">
        <v>0.27734953703703707</v>
      </c>
      <c r="Q1487">
        <v>1.3</v>
      </c>
      <c r="R1487" t="s">
        <v>152</v>
      </c>
      <c r="S1487">
        <v>0.6</v>
      </c>
      <c r="T1487">
        <v>79.900000000000006</v>
      </c>
      <c r="U1487">
        <v>3</v>
      </c>
      <c r="V1487">
        <v>845</v>
      </c>
      <c r="W1487">
        <v>1</v>
      </c>
      <c r="X1487">
        <v>0.495</v>
      </c>
      <c r="Y1487">
        <v>17.97</v>
      </c>
      <c r="Z1487" s="11">
        <f t="shared" si="3989"/>
        <v>0.60000000000000009</v>
      </c>
      <c r="AA1487" s="11">
        <f t="shared" si="3990"/>
        <v>0</v>
      </c>
      <c r="AB1487" s="53">
        <f t="shared" si="3991"/>
        <v>0.19069683862217965</v>
      </c>
      <c r="AC1487" s="61" t="s">
        <v>204</v>
      </c>
    </row>
    <row r="1488" spans="1:46">
      <c r="A1488" s="11">
        <v>1488</v>
      </c>
      <c r="B1488" s="69">
        <v>44603</v>
      </c>
      <c r="C1488" s="70">
        <v>0.28472222222222221</v>
      </c>
      <c r="D1488">
        <v>2.4</v>
      </c>
      <c r="E1488">
        <v>12.7</v>
      </c>
      <c r="F1488">
        <v>0</v>
      </c>
      <c r="G1488">
        <v>3.7</v>
      </c>
      <c r="H1488">
        <v>1E-3</v>
      </c>
      <c r="I1488">
        <v>2.7</v>
      </c>
      <c r="J1488" t="s">
        <v>152</v>
      </c>
      <c r="K1488">
        <v>2.9</v>
      </c>
      <c r="L1488" t="s">
        <v>152</v>
      </c>
      <c r="M1488" s="70">
        <v>0.28290509259259261</v>
      </c>
      <c r="N1488">
        <v>4.5</v>
      </c>
      <c r="O1488" t="s">
        <v>152</v>
      </c>
      <c r="P1488" s="70">
        <v>0.27797453703703706</v>
      </c>
      <c r="Q1488">
        <v>1.8</v>
      </c>
      <c r="R1488" t="s">
        <v>152</v>
      </c>
      <c r="S1488">
        <v>0.6</v>
      </c>
      <c r="T1488">
        <v>79</v>
      </c>
      <c r="U1488">
        <v>10</v>
      </c>
      <c r="V1488">
        <v>3836</v>
      </c>
      <c r="W1488">
        <v>6</v>
      </c>
      <c r="X1488">
        <v>0.49399999999999999</v>
      </c>
      <c r="Y1488">
        <v>17.95</v>
      </c>
      <c r="Z1488" s="11">
        <f t="shared" si="3989"/>
        <v>0.60000000000000009</v>
      </c>
      <c r="AA1488" s="11">
        <f t="shared" si="3990"/>
        <v>0</v>
      </c>
      <c r="AB1488" s="53">
        <f t="shared" si="3991"/>
        <v>0.19022334058049545</v>
      </c>
      <c r="AC1488" s="61" t="s">
        <v>204</v>
      </c>
    </row>
    <row r="1489" spans="1:46">
      <c r="A1489" s="11">
        <v>1489</v>
      </c>
      <c r="B1489" s="69">
        <v>44603</v>
      </c>
      <c r="C1489" s="70">
        <v>0.29166666666666669</v>
      </c>
      <c r="D1489">
        <v>2.5</v>
      </c>
      <c r="E1489">
        <v>12.7</v>
      </c>
      <c r="F1489">
        <v>0</v>
      </c>
      <c r="G1489">
        <v>3.8</v>
      </c>
      <c r="H1489">
        <v>3.0000000000000001E-3</v>
      </c>
      <c r="I1489">
        <v>2.5</v>
      </c>
      <c r="J1489" t="s">
        <v>152</v>
      </c>
      <c r="K1489">
        <v>2.8</v>
      </c>
      <c r="L1489" t="s">
        <v>152</v>
      </c>
      <c r="M1489" s="70">
        <v>0.28488425925925925</v>
      </c>
      <c r="N1489">
        <v>3.8</v>
      </c>
      <c r="O1489" t="s">
        <v>152</v>
      </c>
      <c r="P1489" s="70">
        <v>0.28811342592592593</v>
      </c>
      <c r="Q1489">
        <v>2.2999999999999998</v>
      </c>
      <c r="R1489" t="s">
        <v>152</v>
      </c>
      <c r="S1489">
        <v>0.5</v>
      </c>
      <c r="T1489">
        <v>78.2</v>
      </c>
      <c r="U1489">
        <v>23</v>
      </c>
      <c r="V1489">
        <v>10002</v>
      </c>
      <c r="W1489">
        <v>17</v>
      </c>
      <c r="X1489">
        <v>0.49399999999999999</v>
      </c>
      <c r="Y1489">
        <v>17.95</v>
      </c>
      <c r="Z1489" s="11">
        <f t="shared" si="3989"/>
        <v>1.8000000000000003</v>
      </c>
      <c r="AA1489" s="11">
        <f t="shared" si="3990"/>
        <v>0</v>
      </c>
      <c r="AB1489" s="53">
        <f t="shared" si="3991"/>
        <v>0.19022334058049545</v>
      </c>
      <c r="AC1489" s="61" t="s">
        <v>204</v>
      </c>
      <c r="AE1489" s="11">
        <f t="shared" ref="AE1489" si="4008">SUM(F1489:F1494)</f>
        <v>0</v>
      </c>
      <c r="AF1489" s="11">
        <f t="shared" ref="AF1489" si="4009">AVERAGE(AB1489:AB1494)</f>
        <v>0.19022334058049542</v>
      </c>
      <c r="AG1489" s="11">
        <f t="shared" ref="AG1489" si="4010">AVERAGE(G1489:G1494)</f>
        <v>4.1333333333333329</v>
      </c>
      <c r="AH1489" s="11" t="e">
        <f t="shared" ref="AH1489" si="4011">AVERAGE(AC1489:AC1494)</f>
        <v>#DIV/0!</v>
      </c>
      <c r="AI1489" s="11">
        <f t="shared" ref="AI1489" si="4012">AVERAGE(T1489:T1494)</f>
        <v>77.166666666666671</v>
      </c>
      <c r="AJ1489" s="11">
        <f t="shared" ref="AJ1489" si="4013">SUMIF(H1489:H1494,"&gt;0",H1489:H1494)</f>
        <v>0.13700000000000001</v>
      </c>
      <c r="AK1489" s="17">
        <f t="shared" ref="AK1489" si="4014">SUM(AA1489:AA1494)/60</f>
        <v>0</v>
      </c>
      <c r="AL1489" s="17">
        <f t="shared" ref="AL1489" si="4015">SUM(V1489:V1494)</f>
        <v>323233</v>
      </c>
      <c r="AM1489" s="17">
        <f t="shared" ref="AM1489" si="4016">AVERAGE(W1489:W1494)</f>
        <v>89.666666666666671</v>
      </c>
      <c r="AN1489" s="11">
        <f t="shared" ref="AN1489" si="4017">AVERAGE(I1489:I1494)</f>
        <v>2.1500000000000004</v>
      </c>
      <c r="AO1489" s="11">
        <f t="shared" ref="AO1489" si="4018">MAX(K1489:K1494)</f>
        <v>2.8</v>
      </c>
      <c r="AP1489" s="13" t="str">
        <f t="shared" ref="AP1489" ca="1" si="4019">INDIRECT(ADDRESS(MATCH(AO1489,K1489:K1494,0)+A1489-1,12))</f>
        <v>E</v>
      </c>
      <c r="AQ1489" s="13">
        <f t="shared" ref="AQ1489" ca="1" si="4020">INDIRECT(ADDRESS(MATCH(AO1489,K1489:K1494,0)+A1489-1,13))</f>
        <v>0.28488425925925925</v>
      </c>
      <c r="AR1489" s="11">
        <f t="shared" ref="AR1489" si="4021">MAX(N1489:N1494)</f>
        <v>4.3</v>
      </c>
      <c r="AS1489" s="13" t="str">
        <f t="shared" ref="AS1489" ca="1" si="4022">INDIRECT(ADDRESS(MATCH(AR1489,N1489:N1494,0)+A1489-1,15))</f>
        <v>ENE</v>
      </c>
      <c r="AT1489" s="13">
        <f t="shared" ref="AT1489" ca="1" si="4023">INDIRECT(ADDRESS(MATCH(AR1489,N1489:N1494,0)+A1489-1,16))</f>
        <v>0.31601851851851853</v>
      </c>
    </row>
    <row r="1490" spans="1:46">
      <c r="A1490" s="11">
        <v>1490</v>
      </c>
      <c r="B1490" s="69">
        <v>44603</v>
      </c>
      <c r="C1490" s="70">
        <v>0.2986111111111111</v>
      </c>
      <c r="D1490">
        <v>2.6</v>
      </c>
      <c r="E1490">
        <v>12.7</v>
      </c>
      <c r="F1490">
        <v>0</v>
      </c>
      <c r="G1490">
        <v>4</v>
      </c>
      <c r="H1490">
        <v>6.0000000000000001E-3</v>
      </c>
      <c r="I1490">
        <v>1.9</v>
      </c>
      <c r="J1490" t="s">
        <v>148</v>
      </c>
      <c r="K1490">
        <v>2.5</v>
      </c>
      <c r="L1490" t="s">
        <v>152</v>
      </c>
      <c r="M1490" s="70">
        <v>0.29170138888888891</v>
      </c>
      <c r="N1490">
        <v>3.7</v>
      </c>
      <c r="O1490" t="s">
        <v>148</v>
      </c>
      <c r="P1490" s="70">
        <v>0.29371527777777778</v>
      </c>
      <c r="Q1490">
        <v>1</v>
      </c>
      <c r="R1490" t="s">
        <v>147</v>
      </c>
      <c r="S1490">
        <v>0.6</v>
      </c>
      <c r="T1490">
        <v>77</v>
      </c>
      <c r="U1490">
        <v>39</v>
      </c>
      <c r="V1490">
        <v>18726</v>
      </c>
      <c r="W1490">
        <v>31</v>
      </c>
      <c r="X1490">
        <v>0.49399999999999999</v>
      </c>
      <c r="Y1490">
        <v>17.989999999999998</v>
      </c>
      <c r="Z1490" s="11">
        <f t="shared" si="3989"/>
        <v>3.6000000000000005</v>
      </c>
      <c r="AA1490" s="11">
        <f t="shared" si="3990"/>
        <v>0</v>
      </c>
      <c r="AB1490" s="53">
        <f t="shared" si="3991"/>
        <v>0.19022334058049545</v>
      </c>
      <c r="AC1490" s="61" t="s">
        <v>204</v>
      </c>
    </row>
    <row r="1491" spans="1:46">
      <c r="A1491" s="11">
        <v>1491</v>
      </c>
      <c r="B1491" s="69">
        <v>44603</v>
      </c>
      <c r="C1491" s="70">
        <v>0.30555555555555552</v>
      </c>
      <c r="D1491">
        <v>2.7</v>
      </c>
      <c r="E1491">
        <v>12.8</v>
      </c>
      <c r="F1491">
        <v>0</v>
      </c>
      <c r="G1491">
        <v>4</v>
      </c>
      <c r="H1491">
        <v>8.9999999999999993E-3</v>
      </c>
      <c r="I1491">
        <v>2.4</v>
      </c>
      <c r="J1491" t="s">
        <v>148</v>
      </c>
      <c r="K1491">
        <v>2.4</v>
      </c>
      <c r="L1491" t="s">
        <v>148</v>
      </c>
      <c r="M1491" s="70">
        <v>0.30555555555555552</v>
      </c>
      <c r="N1491">
        <v>3.7</v>
      </c>
      <c r="O1491" t="s">
        <v>152</v>
      </c>
      <c r="P1491" s="70">
        <v>0.30146990740740742</v>
      </c>
      <c r="Q1491">
        <v>2.4</v>
      </c>
      <c r="R1491" t="s">
        <v>152</v>
      </c>
      <c r="S1491">
        <v>0.6</v>
      </c>
      <c r="T1491">
        <v>76.5</v>
      </c>
      <c r="U1491">
        <v>57</v>
      </c>
      <c r="V1491">
        <v>28784</v>
      </c>
      <c r="W1491">
        <v>48</v>
      </c>
      <c r="X1491">
        <v>0.49399999999999999</v>
      </c>
      <c r="Y1491">
        <v>17.98</v>
      </c>
      <c r="Z1491" s="11">
        <f t="shared" si="3989"/>
        <v>5.4</v>
      </c>
      <c r="AA1491" s="11">
        <f t="shared" si="3990"/>
        <v>0</v>
      </c>
      <c r="AB1491" s="53">
        <f t="shared" si="3991"/>
        <v>0.19022334058049545</v>
      </c>
      <c r="AC1491" s="61" t="s">
        <v>204</v>
      </c>
    </row>
    <row r="1492" spans="1:46">
      <c r="A1492" s="11">
        <v>1492</v>
      </c>
      <c r="B1492" s="69">
        <v>44603</v>
      </c>
      <c r="C1492" s="70">
        <v>0.3125</v>
      </c>
      <c r="D1492">
        <v>2.8</v>
      </c>
      <c r="E1492">
        <v>12.8</v>
      </c>
      <c r="F1492">
        <v>0</v>
      </c>
      <c r="G1492">
        <v>4</v>
      </c>
      <c r="H1492">
        <v>1.4E-2</v>
      </c>
      <c r="I1492">
        <v>2.2999999999999998</v>
      </c>
      <c r="J1492" t="s">
        <v>152</v>
      </c>
      <c r="K1492">
        <v>2.4</v>
      </c>
      <c r="L1492" t="s">
        <v>148</v>
      </c>
      <c r="M1492" s="70">
        <v>0.3064236111111111</v>
      </c>
      <c r="N1492">
        <v>3.7</v>
      </c>
      <c r="O1492" t="s">
        <v>152</v>
      </c>
      <c r="P1492" s="70">
        <v>0.31197916666666664</v>
      </c>
      <c r="Q1492">
        <v>3.1</v>
      </c>
      <c r="R1492" t="s">
        <v>148</v>
      </c>
      <c r="S1492">
        <v>0.6</v>
      </c>
      <c r="T1492">
        <v>77</v>
      </c>
      <c r="U1492">
        <v>84</v>
      </c>
      <c r="V1492">
        <v>43461</v>
      </c>
      <c r="W1492">
        <v>72</v>
      </c>
      <c r="X1492">
        <v>0.49399999999999999</v>
      </c>
      <c r="Y1492">
        <v>18</v>
      </c>
      <c r="Z1492" s="11">
        <f t="shared" si="3989"/>
        <v>8.4</v>
      </c>
      <c r="AA1492" s="11">
        <f t="shared" si="3990"/>
        <v>0</v>
      </c>
      <c r="AB1492" s="53">
        <f t="shared" si="3991"/>
        <v>0.19022334058049545</v>
      </c>
      <c r="AC1492" s="61" t="s">
        <v>204</v>
      </c>
    </row>
    <row r="1493" spans="1:46">
      <c r="A1493" s="11">
        <v>1493</v>
      </c>
      <c r="B1493" s="69">
        <v>44603</v>
      </c>
      <c r="C1493" s="70">
        <v>0.31944444444444448</v>
      </c>
      <c r="D1493">
        <v>2.9</v>
      </c>
      <c r="E1493">
        <v>13.2</v>
      </c>
      <c r="F1493">
        <v>0</v>
      </c>
      <c r="G1493">
        <v>4.0999999999999996</v>
      </c>
      <c r="H1493">
        <v>3.1E-2</v>
      </c>
      <c r="I1493">
        <v>2.2999999999999998</v>
      </c>
      <c r="J1493" t="s">
        <v>152</v>
      </c>
      <c r="K1493">
        <v>2.5</v>
      </c>
      <c r="L1493" t="s">
        <v>152</v>
      </c>
      <c r="M1493" s="70">
        <v>0.31653935185185184</v>
      </c>
      <c r="N1493">
        <v>4.3</v>
      </c>
      <c r="O1493" t="s">
        <v>148</v>
      </c>
      <c r="P1493" s="70">
        <v>0.31601851851851853</v>
      </c>
      <c r="Q1493">
        <v>1.8</v>
      </c>
      <c r="R1493" t="s">
        <v>152</v>
      </c>
      <c r="S1493">
        <v>0.7</v>
      </c>
      <c r="T1493">
        <v>77.900000000000006</v>
      </c>
      <c r="U1493">
        <v>212</v>
      </c>
      <c r="V1493">
        <v>73892</v>
      </c>
      <c r="W1493">
        <v>123</v>
      </c>
      <c r="X1493">
        <v>0.49399999999999999</v>
      </c>
      <c r="Y1493">
        <v>18.059999999999999</v>
      </c>
      <c r="Z1493" s="11">
        <f t="shared" si="3989"/>
        <v>18.600000000000001</v>
      </c>
      <c r="AA1493" s="11">
        <f t="shared" si="3990"/>
        <v>0</v>
      </c>
      <c r="AB1493" s="53">
        <f t="shared" si="3991"/>
        <v>0.19022334058049545</v>
      </c>
      <c r="AC1493" s="61" t="s">
        <v>204</v>
      </c>
    </row>
    <row r="1494" spans="1:46">
      <c r="A1494" s="11">
        <v>1494</v>
      </c>
      <c r="B1494" s="69">
        <v>44603</v>
      </c>
      <c r="C1494" s="70">
        <v>0.3263888888888889</v>
      </c>
      <c r="D1494">
        <v>3.1</v>
      </c>
      <c r="E1494">
        <v>13.7</v>
      </c>
      <c r="F1494">
        <v>0</v>
      </c>
      <c r="G1494">
        <v>4.9000000000000004</v>
      </c>
      <c r="H1494">
        <v>7.3999999999999996E-2</v>
      </c>
      <c r="I1494">
        <v>1.5</v>
      </c>
      <c r="J1494" t="s">
        <v>148</v>
      </c>
      <c r="K1494">
        <v>2.2999999999999998</v>
      </c>
      <c r="L1494" t="s">
        <v>152</v>
      </c>
      <c r="M1494" s="70">
        <v>0.31945601851851851</v>
      </c>
      <c r="N1494">
        <v>2.9</v>
      </c>
      <c r="O1494" t="s">
        <v>152</v>
      </c>
      <c r="P1494" s="70">
        <v>0.32255787037037037</v>
      </c>
      <c r="Q1494">
        <v>0.4</v>
      </c>
      <c r="R1494" t="s">
        <v>152</v>
      </c>
      <c r="S1494">
        <v>0.4</v>
      </c>
      <c r="T1494">
        <v>76.400000000000006</v>
      </c>
      <c r="U1494">
        <v>281</v>
      </c>
      <c r="V1494">
        <v>148368</v>
      </c>
      <c r="W1494">
        <v>247</v>
      </c>
      <c r="X1494">
        <v>0.49399999999999999</v>
      </c>
      <c r="Y1494">
        <v>18.04</v>
      </c>
      <c r="Z1494" s="11">
        <f t="shared" si="3989"/>
        <v>44.399999999999991</v>
      </c>
      <c r="AA1494" s="11">
        <f t="shared" si="3990"/>
        <v>0</v>
      </c>
      <c r="AB1494" s="53">
        <f t="shared" si="3991"/>
        <v>0.19022334058049545</v>
      </c>
      <c r="AC1494" s="61" t="s">
        <v>204</v>
      </c>
    </row>
    <row r="1495" spans="1:46">
      <c r="A1495" s="11">
        <v>1495</v>
      </c>
      <c r="B1495" s="69">
        <v>44603</v>
      </c>
      <c r="C1495" s="70">
        <v>0.33333333333333331</v>
      </c>
      <c r="D1495">
        <v>3.5</v>
      </c>
      <c r="E1495">
        <v>14</v>
      </c>
      <c r="F1495">
        <v>0</v>
      </c>
      <c r="G1495">
        <v>6.1</v>
      </c>
      <c r="H1495">
        <v>9.1999999999999998E-2</v>
      </c>
      <c r="I1495">
        <v>0.7</v>
      </c>
      <c r="J1495" t="s">
        <v>148</v>
      </c>
      <c r="K1495">
        <v>1.5</v>
      </c>
      <c r="L1495" t="s">
        <v>148</v>
      </c>
      <c r="M1495" s="70">
        <v>0.32640046296296293</v>
      </c>
      <c r="N1495">
        <v>1.7</v>
      </c>
      <c r="O1495" t="s">
        <v>152</v>
      </c>
      <c r="P1495" s="70">
        <v>0.32741898148148146</v>
      </c>
      <c r="Q1495">
        <v>1</v>
      </c>
      <c r="R1495" t="s">
        <v>149</v>
      </c>
      <c r="S1495">
        <v>0.3</v>
      </c>
      <c r="T1495">
        <v>73.099999999999994</v>
      </c>
      <c r="U1495">
        <v>344</v>
      </c>
      <c r="V1495">
        <v>186784</v>
      </c>
      <c r="W1495">
        <v>311</v>
      </c>
      <c r="X1495">
        <v>0.49399999999999999</v>
      </c>
      <c r="Y1495">
        <v>17.989999999999998</v>
      </c>
      <c r="Z1495" s="11">
        <f t="shared" si="3989"/>
        <v>55.199999999999996</v>
      </c>
      <c r="AA1495" s="11">
        <f t="shared" si="3990"/>
        <v>0</v>
      </c>
      <c r="AB1495" s="53">
        <f t="shared" si="3991"/>
        <v>0.19022334058049545</v>
      </c>
      <c r="AC1495" s="61" t="s">
        <v>204</v>
      </c>
      <c r="AE1495" s="11">
        <f t="shared" ref="AE1495" si="4024">SUM(F1495:F1500)</f>
        <v>0</v>
      </c>
      <c r="AF1495" s="11">
        <f t="shared" ref="AF1495" si="4025">AVERAGE(AB1495:AB1500)</f>
        <v>0.19022334058049542</v>
      </c>
      <c r="AG1495" s="11">
        <f t="shared" ref="AG1495" si="4026">AVERAGE(G1495:G1500)</f>
        <v>8.2000000000000011</v>
      </c>
      <c r="AH1495" s="11" t="e">
        <f t="shared" ref="AH1495" si="4027">AVERAGE(AC1495:AC1500)</f>
        <v>#DIV/0!</v>
      </c>
      <c r="AI1495" s="11">
        <f t="shared" ref="AI1495" si="4028">AVERAGE(T1495:T1500)</f>
        <v>64.766666666666666</v>
      </c>
      <c r="AJ1495" s="11">
        <f t="shared" ref="AJ1495" si="4029">SUMIF(H1495:H1500,"&gt;0",H1495:H1500)</f>
        <v>0.82699999999999996</v>
      </c>
      <c r="AK1495" s="17">
        <f t="shared" ref="AK1495" si="4030">SUM(AA1495:AA1500)/60</f>
        <v>0</v>
      </c>
      <c r="AL1495" s="17">
        <f t="shared" ref="AL1495" si="4031">SUM(V1495:V1500)</f>
        <v>1680888</v>
      </c>
      <c r="AM1495" s="17">
        <f t="shared" ref="AM1495" si="4032">AVERAGE(W1495:W1500)</f>
        <v>467</v>
      </c>
      <c r="AN1495" s="11">
        <f t="shared" ref="AN1495" si="4033">AVERAGE(I1495:I1500)</f>
        <v>0.6333333333333333</v>
      </c>
      <c r="AO1495" s="11">
        <f t="shared" ref="AO1495" si="4034">MAX(K1495:K1500)</f>
        <v>1.5</v>
      </c>
      <c r="AP1495" s="13" t="str">
        <f t="shared" ref="AP1495" ca="1" si="4035">INDIRECT(ADDRESS(MATCH(AO1495,K1495:K1500,0)+A1495-1,12))</f>
        <v>ENE</v>
      </c>
      <c r="AQ1495" s="13">
        <f t="shared" ref="AQ1495" ca="1" si="4036">INDIRECT(ADDRESS(MATCH(AO1495,K1495:K1500,0)+A1495-1,13))</f>
        <v>0.32640046296296293</v>
      </c>
      <c r="AR1495" s="11">
        <f t="shared" ref="AR1495" si="4037">MAX(N1495:N1500)</f>
        <v>1.8</v>
      </c>
      <c r="AS1495" s="13" t="str">
        <f t="shared" ref="AS1495" ca="1" si="4038">INDIRECT(ADDRESS(MATCH(AR1495,N1495:N1500,0)+A1495-1,15))</f>
        <v>WNW</v>
      </c>
      <c r="AT1495" s="13">
        <f t="shared" ref="AT1495" ca="1" si="4039">INDIRECT(ADDRESS(MATCH(AR1495,N1495:N1500,0)+A1495-1,16))</f>
        <v>0.3666666666666667</v>
      </c>
    </row>
    <row r="1496" spans="1:46">
      <c r="A1496" s="11">
        <v>1496</v>
      </c>
      <c r="B1496" s="69">
        <v>44603</v>
      </c>
      <c r="C1496" s="70">
        <v>0.34027777777777773</v>
      </c>
      <c r="D1496">
        <v>4.0999999999999996</v>
      </c>
      <c r="E1496">
        <v>14.2</v>
      </c>
      <c r="F1496">
        <v>0</v>
      </c>
      <c r="G1496">
        <v>6.9</v>
      </c>
      <c r="H1496">
        <v>0.11</v>
      </c>
      <c r="I1496">
        <v>0.5</v>
      </c>
      <c r="J1496" t="s">
        <v>147</v>
      </c>
      <c r="K1496">
        <v>0.7</v>
      </c>
      <c r="L1496" t="s">
        <v>148</v>
      </c>
      <c r="M1496" s="70">
        <v>0.33549768518518519</v>
      </c>
      <c r="N1496">
        <v>1.3</v>
      </c>
      <c r="O1496" t="s">
        <v>149</v>
      </c>
      <c r="P1496" s="70">
        <v>0.34012731481481479</v>
      </c>
      <c r="Q1496">
        <v>1</v>
      </c>
      <c r="R1496" t="s">
        <v>147</v>
      </c>
      <c r="S1496">
        <v>0.3</v>
      </c>
      <c r="T1496">
        <v>68.900000000000006</v>
      </c>
      <c r="U1496">
        <v>404</v>
      </c>
      <c r="V1496">
        <v>224335</v>
      </c>
      <c r="W1496">
        <v>374</v>
      </c>
      <c r="X1496">
        <v>0.49399999999999999</v>
      </c>
      <c r="Y1496">
        <v>18.05</v>
      </c>
      <c r="Z1496" s="11">
        <f t="shared" si="3989"/>
        <v>66</v>
      </c>
      <c r="AA1496" s="11">
        <f t="shared" si="3990"/>
        <v>0</v>
      </c>
      <c r="AB1496" s="53">
        <f t="shared" si="3991"/>
        <v>0.19022334058049545</v>
      </c>
      <c r="AC1496" s="61" t="s">
        <v>204</v>
      </c>
    </row>
    <row r="1497" spans="1:46">
      <c r="A1497" s="11">
        <v>1497</v>
      </c>
      <c r="B1497" s="69">
        <v>44603</v>
      </c>
      <c r="C1497" s="70">
        <v>0.34722222222222227</v>
      </c>
      <c r="D1497">
        <v>4.8</v>
      </c>
      <c r="E1497">
        <v>14.5</v>
      </c>
      <c r="F1497">
        <v>0</v>
      </c>
      <c r="G1497">
        <v>7.4</v>
      </c>
      <c r="H1497">
        <v>0.129</v>
      </c>
      <c r="I1497">
        <v>0.5</v>
      </c>
      <c r="J1497" t="s">
        <v>148</v>
      </c>
      <c r="K1497">
        <v>0.7</v>
      </c>
      <c r="L1497" t="s">
        <v>147</v>
      </c>
      <c r="M1497" s="70">
        <v>0.34539351851851857</v>
      </c>
      <c r="N1497">
        <v>1.5</v>
      </c>
      <c r="O1497" t="s">
        <v>149</v>
      </c>
      <c r="P1497" s="70">
        <v>0.34209490740740739</v>
      </c>
      <c r="Q1497">
        <v>0</v>
      </c>
      <c r="R1497" t="s">
        <v>159</v>
      </c>
      <c r="S1497">
        <v>0.5</v>
      </c>
      <c r="T1497">
        <v>65.7</v>
      </c>
      <c r="U1497">
        <v>466</v>
      </c>
      <c r="V1497">
        <v>260759</v>
      </c>
      <c r="W1497">
        <v>435</v>
      </c>
      <c r="X1497">
        <v>0.49399999999999999</v>
      </c>
      <c r="Y1497">
        <v>18.07</v>
      </c>
      <c r="Z1497" s="11">
        <f t="shared" si="3989"/>
        <v>77.399999999999991</v>
      </c>
      <c r="AA1497" s="11">
        <f t="shared" si="3990"/>
        <v>0</v>
      </c>
      <c r="AB1497" s="53">
        <f t="shared" si="3991"/>
        <v>0.19022334058049545</v>
      </c>
      <c r="AC1497" s="61" t="s">
        <v>204</v>
      </c>
    </row>
    <row r="1498" spans="1:46">
      <c r="A1498" s="11">
        <v>1498</v>
      </c>
      <c r="B1498" s="69">
        <v>44603</v>
      </c>
      <c r="C1498" s="70">
        <v>0.35416666666666669</v>
      </c>
      <c r="D1498">
        <v>5.7</v>
      </c>
      <c r="E1498">
        <v>14.8</v>
      </c>
      <c r="F1498">
        <v>0</v>
      </c>
      <c r="G1498">
        <v>8.5</v>
      </c>
      <c r="H1498">
        <v>0.14799999999999999</v>
      </c>
      <c r="I1498">
        <v>0.6</v>
      </c>
      <c r="J1498" t="s">
        <v>150</v>
      </c>
      <c r="K1498">
        <v>0.6</v>
      </c>
      <c r="L1498" t="s">
        <v>150</v>
      </c>
      <c r="M1498" s="70">
        <v>0.35416666666666669</v>
      </c>
      <c r="N1498">
        <v>1.2</v>
      </c>
      <c r="O1498" t="s">
        <v>150</v>
      </c>
      <c r="P1498" s="70">
        <v>0.35115740740740736</v>
      </c>
      <c r="Q1498">
        <v>0.8</v>
      </c>
      <c r="R1498" t="s">
        <v>150</v>
      </c>
      <c r="S1498">
        <v>0.2</v>
      </c>
      <c r="T1498">
        <v>64</v>
      </c>
      <c r="U1498">
        <v>531</v>
      </c>
      <c r="V1498">
        <v>298658</v>
      </c>
      <c r="W1498">
        <v>498</v>
      </c>
      <c r="X1498">
        <v>0.49399999999999999</v>
      </c>
      <c r="Y1498">
        <v>18.05</v>
      </c>
      <c r="Z1498" s="11">
        <f t="shared" si="3989"/>
        <v>88.799999999999983</v>
      </c>
      <c r="AA1498" s="11">
        <f t="shared" si="3990"/>
        <v>0</v>
      </c>
      <c r="AB1498" s="53">
        <f t="shared" si="3991"/>
        <v>0.19022334058049545</v>
      </c>
      <c r="AC1498" s="61" t="s">
        <v>204</v>
      </c>
    </row>
    <row r="1499" spans="1:46">
      <c r="A1499" s="11">
        <v>1499</v>
      </c>
      <c r="B1499" s="69">
        <v>44603</v>
      </c>
      <c r="C1499" s="70">
        <v>0.3611111111111111</v>
      </c>
      <c r="D1499">
        <v>6.7</v>
      </c>
      <c r="E1499">
        <v>14.7</v>
      </c>
      <c r="F1499">
        <v>0</v>
      </c>
      <c r="G1499">
        <v>9.5</v>
      </c>
      <c r="H1499">
        <v>0.16600000000000001</v>
      </c>
      <c r="I1499">
        <v>0.8</v>
      </c>
      <c r="J1499" t="s">
        <v>151</v>
      </c>
      <c r="K1499">
        <v>0.9</v>
      </c>
      <c r="L1499" t="s">
        <v>151</v>
      </c>
      <c r="M1499" s="70">
        <v>0.36048611111111112</v>
      </c>
      <c r="N1499">
        <v>1.4</v>
      </c>
      <c r="O1499" t="s">
        <v>151</v>
      </c>
      <c r="P1499" s="70">
        <v>0.35601851851851851</v>
      </c>
      <c r="Q1499">
        <v>0.3</v>
      </c>
      <c r="R1499" t="s">
        <v>153</v>
      </c>
      <c r="S1499">
        <v>0.2</v>
      </c>
      <c r="T1499">
        <v>59.6</v>
      </c>
      <c r="U1499">
        <v>594</v>
      </c>
      <c r="V1499">
        <v>338251</v>
      </c>
      <c r="W1499">
        <v>564</v>
      </c>
      <c r="X1499">
        <v>0.49399999999999999</v>
      </c>
      <c r="Y1499">
        <v>18.02</v>
      </c>
      <c r="Z1499" s="11">
        <f t="shared" si="3989"/>
        <v>99.6</v>
      </c>
      <c r="AA1499" s="11">
        <f t="shared" si="3990"/>
        <v>0</v>
      </c>
      <c r="AB1499" s="53">
        <f t="shared" si="3991"/>
        <v>0.19022334058049545</v>
      </c>
      <c r="AC1499" s="61" t="s">
        <v>204</v>
      </c>
    </row>
    <row r="1500" spans="1:46">
      <c r="A1500" s="11">
        <v>1500</v>
      </c>
      <c r="B1500" s="69">
        <v>44603</v>
      </c>
      <c r="C1500" s="70">
        <v>0.36805555555555558</v>
      </c>
      <c r="D1500">
        <v>7.8</v>
      </c>
      <c r="E1500">
        <v>14.7</v>
      </c>
      <c r="F1500">
        <v>0</v>
      </c>
      <c r="G1500">
        <v>10.8</v>
      </c>
      <c r="H1500">
        <v>0.182</v>
      </c>
      <c r="I1500">
        <v>0.7</v>
      </c>
      <c r="J1500" t="s">
        <v>154</v>
      </c>
      <c r="K1500">
        <v>0.8</v>
      </c>
      <c r="L1500" t="s">
        <v>151</v>
      </c>
      <c r="M1500" s="70">
        <v>0.3611226851851852</v>
      </c>
      <c r="N1500">
        <v>1.8</v>
      </c>
      <c r="O1500" t="s">
        <v>158</v>
      </c>
      <c r="P1500" s="70">
        <v>0.3666666666666667</v>
      </c>
      <c r="Q1500">
        <v>1.1000000000000001</v>
      </c>
      <c r="R1500" t="s">
        <v>154</v>
      </c>
      <c r="S1500">
        <v>0.5</v>
      </c>
      <c r="T1500">
        <v>57.3</v>
      </c>
      <c r="U1500">
        <v>647</v>
      </c>
      <c r="V1500">
        <v>372101</v>
      </c>
      <c r="W1500">
        <v>620</v>
      </c>
      <c r="X1500">
        <v>0.49399999999999999</v>
      </c>
      <c r="Y1500">
        <v>18.03</v>
      </c>
      <c r="Z1500" s="11">
        <f t="shared" si="3989"/>
        <v>109.2</v>
      </c>
      <c r="AA1500" s="11">
        <f t="shared" si="3990"/>
        <v>0</v>
      </c>
      <c r="AB1500" s="53">
        <f t="shared" si="3991"/>
        <v>0.19022334058049545</v>
      </c>
      <c r="AC1500" s="61" t="s">
        <v>204</v>
      </c>
    </row>
    <row r="1501" spans="1:46">
      <c r="A1501" s="11">
        <v>1501</v>
      </c>
      <c r="B1501" s="69">
        <v>44603</v>
      </c>
      <c r="C1501" s="70">
        <v>0.375</v>
      </c>
      <c r="D1501">
        <v>9</v>
      </c>
      <c r="E1501">
        <v>14.7</v>
      </c>
      <c r="F1501">
        <v>0</v>
      </c>
      <c r="G1501">
        <v>11.2</v>
      </c>
      <c r="H1501">
        <v>0.19800000000000001</v>
      </c>
      <c r="I1501">
        <v>0.9</v>
      </c>
      <c r="J1501" t="s">
        <v>158</v>
      </c>
      <c r="K1501">
        <v>1.1000000000000001</v>
      </c>
      <c r="L1501" t="s">
        <v>158</v>
      </c>
      <c r="M1501" s="70">
        <v>0.37181712962962959</v>
      </c>
      <c r="N1501">
        <v>1.4</v>
      </c>
      <c r="O1501" t="s">
        <v>154</v>
      </c>
      <c r="P1501" s="70">
        <v>0.36834490740740744</v>
      </c>
      <c r="Q1501">
        <v>0.3</v>
      </c>
      <c r="R1501" t="s">
        <v>154</v>
      </c>
      <c r="S1501">
        <v>0.3</v>
      </c>
      <c r="T1501">
        <v>54.4</v>
      </c>
      <c r="U1501">
        <v>704</v>
      </c>
      <c r="V1501">
        <v>403549</v>
      </c>
      <c r="W1501">
        <v>673</v>
      </c>
      <c r="X1501">
        <v>0.49399999999999999</v>
      </c>
      <c r="Y1501">
        <v>18.03</v>
      </c>
      <c r="Z1501" s="11">
        <f t="shared" si="3989"/>
        <v>118.80000000000001</v>
      </c>
      <c r="AA1501" s="11">
        <f t="shared" si="3990"/>
        <v>0</v>
      </c>
      <c r="AB1501" s="53">
        <f t="shared" si="3991"/>
        <v>0.19022334058049545</v>
      </c>
      <c r="AC1501" s="61" t="s">
        <v>204</v>
      </c>
      <c r="AE1501" s="11">
        <f t="shared" ref="AE1501" si="4040">SUM(F1501:F1506)</f>
        <v>0</v>
      </c>
      <c r="AF1501" s="11">
        <f t="shared" ref="AF1501" si="4041">AVERAGE(AB1501:AB1506)</f>
        <v>0.19046008960133756</v>
      </c>
      <c r="AG1501" s="11">
        <f t="shared" ref="AG1501" si="4042">AVERAGE(G1501:G1506)</f>
        <v>11.966666666666669</v>
      </c>
      <c r="AH1501" s="11" t="e">
        <f t="shared" ref="AH1501" si="4043">AVERAGE(AC1501:AC1506)</f>
        <v>#DIV/0!</v>
      </c>
      <c r="AI1501" s="11">
        <f t="shared" ref="AI1501" si="4044">AVERAGE(T1501:T1506)</f>
        <v>51.466666666666669</v>
      </c>
      <c r="AJ1501" s="11">
        <f t="shared" ref="AJ1501" si="4045">SUMIF(H1501:H1506,"&gt;0",H1501:H1506)</f>
        <v>1.4209999999999998</v>
      </c>
      <c r="AK1501" s="17">
        <f t="shared" ref="AK1501" si="4046">SUM(AA1501:AA1506)/60</f>
        <v>0.83333333333333337</v>
      </c>
      <c r="AL1501" s="17">
        <f t="shared" ref="AL1501" si="4047">SUM(V1501:V1506)</f>
        <v>2905748</v>
      </c>
      <c r="AM1501" s="17">
        <f t="shared" ref="AM1501" si="4048">AVERAGE(W1501:W1506)</f>
        <v>807.16666666666663</v>
      </c>
      <c r="AN1501" s="11">
        <f t="shared" ref="AN1501" si="4049">AVERAGE(I1501:I1506)</f>
        <v>1.2333333333333334</v>
      </c>
      <c r="AO1501" s="11">
        <f t="shared" ref="AO1501" si="4050">MAX(K1501:K1506)</f>
        <v>2.5</v>
      </c>
      <c r="AP1501" s="13" t="str">
        <f t="shared" ref="AP1501" ca="1" si="4051">INDIRECT(ADDRESS(MATCH(AO1501,K1501:K1506,0)+A1501-1,12))</f>
        <v>N</v>
      </c>
      <c r="AQ1501" s="13">
        <f t="shared" ref="AQ1501" ca="1" si="4052">INDIRECT(ADDRESS(MATCH(AO1501,K1501:K1506,0)+A1501-1,13))</f>
        <v>0.40790509259259261</v>
      </c>
      <c r="AR1501" s="11">
        <f t="shared" ref="AR1501" si="4053">MAX(N1501:N1506)</f>
        <v>3.9</v>
      </c>
      <c r="AS1501" s="13" t="str">
        <f t="shared" ref="AS1501" ca="1" si="4054">INDIRECT(ADDRESS(MATCH(AR1501,N1501:N1506,0)+A1501-1,15))</f>
        <v>NNE</v>
      </c>
      <c r="AT1501" s="13">
        <f t="shared" ref="AT1501" ca="1" si="4055">INDIRECT(ADDRESS(MATCH(AR1501,N1501:N1506,0)+A1501-1,16))</f>
        <v>0.40130787037037036</v>
      </c>
    </row>
    <row r="1502" spans="1:46">
      <c r="A1502" s="11">
        <v>1502</v>
      </c>
      <c r="B1502" s="69">
        <v>44603</v>
      </c>
      <c r="C1502" s="70">
        <v>0.38194444444444442</v>
      </c>
      <c r="D1502">
        <v>10</v>
      </c>
      <c r="E1502">
        <v>14.6</v>
      </c>
      <c r="F1502">
        <v>0</v>
      </c>
      <c r="G1502">
        <v>12</v>
      </c>
      <c r="H1502">
        <v>0.217</v>
      </c>
      <c r="I1502">
        <v>0.4</v>
      </c>
      <c r="J1502" t="s">
        <v>158</v>
      </c>
      <c r="K1502">
        <v>0.9</v>
      </c>
      <c r="L1502" t="s">
        <v>158</v>
      </c>
      <c r="M1502" s="70">
        <v>0.37501157407407404</v>
      </c>
      <c r="N1502">
        <v>1.2</v>
      </c>
      <c r="O1502" t="s">
        <v>154</v>
      </c>
      <c r="P1502" s="70">
        <v>0.37512731481481482</v>
      </c>
      <c r="Q1502">
        <v>0</v>
      </c>
      <c r="R1502" t="s">
        <v>155</v>
      </c>
      <c r="S1502">
        <v>0.3</v>
      </c>
      <c r="T1502">
        <v>51.8</v>
      </c>
      <c r="U1502">
        <v>760</v>
      </c>
      <c r="V1502">
        <v>440446</v>
      </c>
      <c r="W1502">
        <v>734</v>
      </c>
      <c r="X1502">
        <v>0.49399999999999999</v>
      </c>
      <c r="Y1502">
        <v>18.04</v>
      </c>
      <c r="Z1502" s="11">
        <f t="shared" si="3989"/>
        <v>130.20000000000002</v>
      </c>
      <c r="AA1502" s="11">
        <f t="shared" si="3990"/>
        <v>10</v>
      </c>
      <c r="AB1502" s="53">
        <f t="shared" si="3991"/>
        <v>0.19022334058049545</v>
      </c>
      <c r="AC1502" s="61" t="s">
        <v>204</v>
      </c>
    </row>
    <row r="1503" spans="1:46">
      <c r="A1503" s="11">
        <v>1503</v>
      </c>
      <c r="B1503" s="69">
        <v>44603</v>
      </c>
      <c r="C1503" s="70">
        <v>0.3888888888888889</v>
      </c>
      <c r="D1503">
        <v>11</v>
      </c>
      <c r="E1503">
        <v>14.6</v>
      </c>
      <c r="F1503">
        <v>0</v>
      </c>
      <c r="G1503">
        <v>12.2</v>
      </c>
      <c r="H1503">
        <v>0.23100000000000001</v>
      </c>
      <c r="I1503">
        <v>0.4</v>
      </c>
      <c r="J1503" t="s">
        <v>162</v>
      </c>
      <c r="K1503">
        <v>0.4</v>
      </c>
      <c r="L1503" t="s">
        <v>162</v>
      </c>
      <c r="M1503" s="70">
        <v>0.38871527777777781</v>
      </c>
      <c r="N1503">
        <v>1.2</v>
      </c>
      <c r="O1503" t="s">
        <v>157</v>
      </c>
      <c r="P1503" s="70">
        <v>0.38675925925925925</v>
      </c>
      <c r="Q1503">
        <v>0</v>
      </c>
      <c r="R1503" t="s">
        <v>162</v>
      </c>
      <c r="S1503">
        <v>0.3</v>
      </c>
      <c r="T1503">
        <v>51.8</v>
      </c>
      <c r="U1503">
        <v>804</v>
      </c>
      <c r="V1503">
        <v>470479</v>
      </c>
      <c r="W1503">
        <v>784</v>
      </c>
      <c r="X1503">
        <v>0.49399999999999999</v>
      </c>
      <c r="Y1503">
        <v>18.05</v>
      </c>
      <c r="Z1503" s="11">
        <f t="shared" si="3989"/>
        <v>138.6</v>
      </c>
      <c r="AA1503" s="11">
        <f t="shared" si="3990"/>
        <v>10</v>
      </c>
      <c r="AB1503" s="53">
        <f t="shared" si="3991"/>
        <v>0.19022334058049545</v>
      </c>
      <c r="AC1503" s="61" t="s">
        <v>204</v>
      </c>
    </row>
    <row r="1504" spans="1:46">
      <c r="A1504" s="11">
        <v>1504</v>
      </c>
      <c r="B1504" s="69">
        <v>44603</v>
      </c>
      <c r="C1504" s="70">
        <v>0.39583333333333331</v>
      </c>
      <c r="D1504">
        <v>12.1</v>
      </c>
      <c r="E1504">
        <v>14.6</v>
      </c>
      <c r="F1504">
        <v>0</v>
      </c>
      <c r="G1504">
        <v>12.3</v>
      </c>
      <c r="H1504">
        <v>0.23400000000000001</v>
      </c>
      <c r="I1504">
        <v>1.2</v>
      </c>
      <c r="J1504" t="s">
        <v>155</v>
      </c>
      <c r="K1504">
        <v>1.2</v>
      </c>
      <c r="L1504" t="s">
        <v>155</v>
      </c>
      <c r="M1504" s="70">
        <v>0.39583333333333331</v>
      </c>
      <c r="N1504">
        <v>3.1</v>
      </c>
      <c r="O1504" t="s">
        <v>157</v>
      </c>
      <c r="P1504" s="70">
        <v>0.39577546296296301</v>
      </c>
      <c r="Q1504">
        <v>2.7</v>
      </c>
      <c r="R1504" t="s">
        <v>157</v>
      </c>
      <c r="S1504">
        <v>1</v>
      </c>
      <c r="T1504">
        <v>48.9</v>
      </c>
      <c r="U1504">
        <v>891</v>
      </c>
      <c r="V1504">
        <v>512261</v>
      </c>
      <c r="W1504">
        <v>854</v>
      </c>
      <c r="X1504">
        <v>0.495</v>
      </c>
      <c r="Y1504">
        <v>18.03</v>
      </c>
      <c r="Z1504" s="11">
        <f t="shared" si="3989"/>
        <v>140.4</v>
      </c>
      <c r="AA1504" s="11">
        <f t="shared" si="3990"/>
        <v>10</v>
      </c>
      <c r="AB1504" s="53">
        <f t="shared" si="3991"/>
        <v>0.19069683862217965</v>
      </c>
      <c r="AC1504" s="61" t="s">
        <v>204</v>
      </c>
    </row>
    <row r="1505" spans="1:46">
      <c r="A1505" s="11">
        <v>1505</v>
      </c>
      <c r="B1505" s="69">
        <v>44603</v>
      </c>
      <c r="C1505" s="70">
        <v>0.40277777777777773</v>
      </c>
      <c r="D1505">
        <v>13</v>
      </c>
      <c r="E1505">
        <v>14.6</v>
      </c>
      <c r="F1505">
        <v>0</v>
      </c>
      <c r="G1505">
        <v>12.1</v>
      </c>
      <c r="H1505">
        <v>0.26200000000000001</v>
      </c>
      <c r="I1505">
        <v>2.2999999999999998</v>
      </c>
      <c r="J1505" t="s">
        <v>157</v>
      </c>
      <c r="K1505">
        <v>2.2999999999999998</v>
      </c>
      <c r="L1505" t="s">
        <v>157</v>
      </c>
      <c r="M1505" s="70">
        <v>0.40262731481481479</v>
      </c>
      <c r="N1505">
        <v>3.9</v>
      </c>
      <c r="O1505" t="s">
        <v>149</v>
      </c>
      <c r="P1505" s="70">
        <v>0.40130787037037036</v>
      </c>
      <c r="Q1505">
        <v>2.1</v>
      </c>
      <c r="R1505" t="s">
        <v>162</v>
      </c>
      <c r="S1505">
        <v>0.6</v>
      </c>
      <c r="T1505">
        <v>50.8</v>
      </c>
      <c r="U1505">
        <v>747</v>
      </c>
      <c r="V1505">
        <v>530020</v>
      </c>
      <c r="W1505">
        <v>883</v>
      </c>
      <c r="X1505">
        <v>0.495</v>
      </c>
      <c r="Y1505">
        <v>18.02</v>
      </c>
      <c r="Z1505" s="11">
        <f t="shared" si="3989"/>
        <v>157.20000000000002</v>
      </c>
      <c r="AA1505" s="11">
        <f t="shared" si="3990"/>
        <v>10</v>
      </c>
      <c r="AB1505" s="53">
        <f t="shared" si="3991"/>
        <v>0.19069683862217965</v>
      </c>
      <c r="AC1505" s="61" t="s">
        <v>204</v>
      </c>
    </row>
    <row r="1506" spans="1:46">
      <c r="A1506" s="11">
        <v>1506</v>
      </c>
      <c r="B1506" s="69">
        <v>44603</v>
      </c>
      <c r="C1506" s="70">
        <v>0.40972222222222227</v>
      </c>
      <c r="D1506">
        <v>13.7</v>
      </c>
      <c r="E1506">
        <v>14.5</v>
      </c>
      <c r="F1506">
        <v>0</v>
      </c>
      <c r="G1506">
        <v>12</v>
      </c>
      <c r="H1506">
        <v>0.27900000000000003</v>
      </c>
      <c r="I1506">
        <v>2.2000000000000002</v>
      </c>
      <c r="J1506" t="s">
        <v>162</v>
      </c>
      <c r="K1506">
        <v>2.5</v>
      </c>
      <c r="L1506" t="s">
        <v>162</v>
      </c>
      <c r="M1506" s="70">
        <v>0.40790509259259261</v>
      </c>
      <c r="N1506">
        <v>3.7</v>
      </c>
      <c r="O1506" t="s">
        <v>162</v>
      </c>
      <c r="P1506" s="70">
        <v>0.40732638888888889</v>
      </c>
      <c r="Q1506">
        <v>1</v>
      </c>
      <c r="R1506" t="s">
        <v>157</v>
      </c>
      <c r="S1506">
        <v>0.6</v>
      </c>
      <c r="T1506">
        <v>51.1</v>
      </c>
      <c r="U1506">
        <v>987</v>
      </c>
      <c r="V1506">
        <v>548993</v>
      </c>
      <c r="W1506">
        <v>915</v>
      </c>
      <c r="X1506">
        <v>0.495</v>
      </c>
      <c r="Y1506">
        <v>18</v>
      </c>
      <c r="Z1506" s="11">
        <f t="shared" si="3989"/>
        <v>167.40000000000003</v>
      </c>
      <c r="AA1506" s="11">
        <f t="shared" si="3990"/>
        <v>10</v>
      </c>
      <c r="AB1506" s="53">
        <f t="shared" si="3991"/>
        <v>0.19069683862217965</v>
      </c>
      <c r="AC1506" s="61" t="s">
        <v>204</v>
      </c>
    </row>
    <row r="1507" spans="1:46">
      <c r="A1507" s="11">
        <v>1507</v>
      </c>
      <c r="B1507" s="69">
        <v>44603</v>
      </c>
      <c r="C1507" s="70">
        <v>0.41666666666666669</v>
      </c>
      <c r="D1507">
        <v>14.3</v>
      </c>
      <c r="E1507">
        <v>14.5</v>
      </c>
      <c r="F1507">
        <v>0</v>
      </c>
      <c r="G1507">
        <v>12.1</v>
      </c>
      <c r="H1507">
        <v>0.29299999999999998</v>
      </c>
      <c r="I1507">
        <v>2.4</v>
      </c>
      <c r="J1507" t="s">
        <v>157</v>
      </c>
      <c r="K1507">
        <v>2.4</v>
      </c>
      <c r="L1507" t="s">
        <v>157</v>
      </c>
      <c r="M1507" s="70">
        <v>0.41666666666666669</v>
      </c>
      <c r="N1507">
        <v>4.2</v>
      </c>
      <c r="O1507" t="s">
        <v>157</v>
      </c>
      <c r="P1507" s="70">
        <v>0.41091435185185188</v>
      </c>
      <c r="Q1507">
        <v>1.9</v>
      </c>
      <c r="R1507" t="s">
        <v>162</v>
      </c>
      <c r="S1507">
        <v>0.6</v>
      </c>
      <c r="T1507">
        <v>50.7</v>
      </c>
      <c r="U1507">
        <v>1060</v>
      </c>
      <c r="V1507">
        <v>610817</v>
      </c>
      <c r="W1507">
        <v>1018</v>
      </c>
      <c r="X1507">
        <v>0.495</v>
      </c>
      <c r="Y1507">
        <v>18.010000000000002</v>
      </c>
      <c r="Z1507" s="11">
        <f t="shared" si="3989"/>
        <v>175.79999999999998</v>
      </c>
      <c r="AA1507" s="11">
        <f t="shared" si="3990"/>
        <v>10</v>
      </c>
      <c r="AB1507" s="53">
        <f t="shared" si="3991"/>
        <v>0.19069683862217965</v>
      </c>
      <c r="AC1507" s="61" t="s">
        <v>204</v>
      </c>
      <c r="AE1507" s="11">
        <f t="shared" ref="AE1507" si="4056">SUM(F1507:F1512)</f>
        <v>0</v>
      </c>
      <c r="AF1507" s="11">
        <f t="shared" ref="AF1507" si="4057">AVERAGE(AB1507:AB1512)</f>
        <v>0.19069683862217965</v>
      </c>
      <c r="AG1507" s="11">
        <f t="shared" ref="AG1507" si="4058">AVERAGE(G1507:G1512)</f>
        <v>11.716666666666667</v>
      </c>
      <c r="AH1507" s="11" t="e">
        <f t="shared" ref="AH1507" si="4059">AVERAGE(AC1507:AC1512)</f>
        <v>#DIV/0!</v>
      </c>
      <c r="AI1507" s="11">
        <f t="shared" ref="AI1507" si="4060">AVERAGE(T1507:T1512)</f>
        <v>51.79999999999999</v>
      </c>
      <c r="AJ1507" s="11">
        <f t="shared" ref="AJ1507" si="4061">SUMIF(H1507:H1512,"&gt;0",H1507:H1512)</f>
        <v>1.52</v>
      </c>
      <c r="AK1507" s="17">
        <f t="shared" ref="AK1507" si="4062">SUM(AA1507:AA1512)/60</f>
        <v>0.83333333333333337</v>
      </c>
      <c r="AL1507" s="17">
        <f t="shared" ref="AL1507" si="4063">SUM(V1507:V1512)</f>
        <v>3171140</v>
      </c>
      <c r="AM1507" s="17">
        <f t="shared" ref="AM1507" si="4064">AVERAGE(W1507:W1512)</f>
        <v>881</v>
      </c>
      <c r="AN1507" s="11">
        <f t="shared" ref="AN1507" si="4065">AVERAGE(I1507:I1512)</f>
        <v>2.7333333333333338</v>
      </c>
      <c r="AO1507" s="11">
        <f t="shared" ref="AO1507" si="4066">MAX(K1507:K1512)</f>
        <v>3.3</v>
      </c>
      <c r="AP1507" s="13" t="str">
        <f t="shared" ref="AP1507" ca="1" si="4067">INDIRECT(ADDRESS(MATCH(AO1507,K1507:K1512,0)+A1507-1,12))</f>
        <v>N</v>
      </c>
      <c r="AQ1507" s="13">
        <f t="shared" ref="AQ1507" ca="1" si="4068">INDIRECT(ADDRESS(MATCH(AO1507,K1507:K1512,0)+A1507-1,13))</f>
        <v>0.4478935185185185</v>
      </c>
      <c r="AR1507" s="11">
        <f t="shared" ref="AR1507" si="4069">MAX(N1507:N1512)</f>
        <v>5.6</v>
      </c>
      <c r="AS1507" s="13" t="str">
        <f t="shared" ref="AS1507" ca="1" si="4070">INDIRECT(ADDRESS(MATCH(AR1507,N1507:N1512,0)+A1507-1,15))</f>
        <v>N</v>
      </c>
      <c r="AT1507" s="13">
        <f t="shared" ref="AT1507" ca="1" si="4071">INDIRECT(ADDRESS(MATCH(AR1507,N1507:N1512,0)+A1507-1,16))</f>
        <v>0.44678240740740738</v>
      </c>
    </row>
    <row r="1508" spans="1:46">
      <c r="A1508" s="11">
        <v>1508</v>
      </c>
      <c r="B1508" s="69">
        <v>44603</v>
      </c>
      <c r="C1508" s="70">
        <v>0.4236111111111111</v>
      </c>
      <c r="D1508">
        <v>14.7</v>
      </c>
      <c r="E1508">
        <v>14.5</v>
      </c>
      <c r="F1508">
        <v>0</v>
      </c>
      <c r="G1508">
        <v>12.2</v>
      </c>
      <c r="H1508">
        <v>0.27100000000000002</v>
      </c>
      <c r="I1508">
        <v>2.2999999999999998</v>
      </c>
      <c r="J1508" t="s">
        <v>157</v>
      </c>
      <c r="K1508">
        <v>2.5</v>
      </c>
      <c r="L1508" t="s">
        <v>157</v>
      </c>
      <c r="M1508" s="70">
        <v>0.41710648148148149</v>
      </c>
      <c r="N1508">
        <v>4.0999999999999996</v>
      </c>
      <c r="O1508" t="s">
        <v>162</v>
      </c>
      <c r="P1508" s="70">
        <v>0.42347222222222225</v>
      </c>
      <c r="Q1508">
        <v>2.4</v>
      </c>
      <c r="R1508" t="s">
        <v>162</v>
      </c>
      <c r="S1508">
        <v>0.6</v>
      </c>
      <c r="T1508">
        <v>50.5</v>
      </c>
      <c r="U1508">
        <v>1088</v>
      </c>
      <c r="V1508">
        <v>548186</v>
      </c>
      <c r="W1508">
        <v>914</v>
      </c>
      <c r="X1508">
        <v>0.495</v>
      </c>
      <c r="Y1508">
        <v>18</v>
      </c>
      <c r="Z1508" s="11">
        <f t="shared" si="3989"/>
        <v>162.60000000000002</v>
      </c>
      <c r="AA1508" s="11">
        <f t="shared" si="3990"/>
        <v>10</v>
      </c>
      <c r="AB1508" s="53">
        <f t="shared" si="3991"/>
        <v>0.19069683862217965</v>
      </c>
      <c r="AC1508" s="61" t="s">
        <v>204</v>
      </c>
    </row>
    <row r="1509" spans="1:46">
      <c r="A1509" s="11">
        <v>1509</v>
      </c>
      <c r="B1509" s="69">
        <v>44603</v>
      </c>
      <c r="C1509" s="70">
        <v>0.43055555555555558</v>
      </c>
      <c r="D1509">
        <v>15.1</v>
      </c>
      <c r="E1509">
        <v>14.5</v>
      </c>
      <c r="F1509">
        <v>0</v>
      </c>
      <c r="G1509">
        <v>11.8</v>
      </c>
      <c r="H1509">
        <v>0.29699999999999999</v>
      </c>
      <c r="I1509">
        <v>2.9</v>
      </c>
      <c r="J1509" t="s">
        <v>157</v>
      </c>
      <c r="K1509">
        <v>2.9</v>
      </c>
      <c r="L1509" t="s">
        <v>157</v>
      </c>
      <c r="M1509" s="70">
        <v>0.43055555555555558</v>
      </c>
      <c r="N1509">
        <v>4.8</v>
      </c>
      <c r="O1509" t="s">
        <v>155</v>
      </c>
      <c r="P1509" s="70">
        <v>0.43025462962962963</v>
      </c>
      <c r="Q1509">
        <v>3.7</v>
      </c>
      <c r="R1509" t="s">
        <v>157</v>
      </c>
      <c r="S1509">
        <v>0.7</v>
      </c>
      <c r="T1509">
        <v>50.5</v>
      </c>
      <c r="U1509">
        <v>618</v>
      </c>
      <c r="V1509">
        <v>608069</v>
      </c>
      <c r="W1509">
        <v>1013</v>
      </c>
      <c r="X1509">
        <v>0.495</v>
      </c>
      <c r="Y1509">
        <v>18.010000000000002</v>
      </c>
      <c r="Z1509" s="11">
        <f t="shared" si="3989"/>
        <v>178.2</v>
      </c>
      <c r="AA1509" s="11">
        <f t="shared" si="3990"/>
        <v>10</v>
      </c>
      <c r="AB1509" s="53">
        <f t="shared" si="3991"/>
        <v>0.19069683862217965</v>
      </c>
      <c r="AC1509" s="61" t="s">
        <v>204</v>
      </c>
    </row>
    <row r="1510" spans="1:46">
      <c r="A1510" s="11">
        <v>1510</v>
      </c>
      <c r="B1510" s="69">
        <v>44603</v>
      </c>
      <c r="C1510" s="70">
        <v>0.4375</v>
      </c>
      <c r="D1510">
        <v>15.3</v>
      </c>
      <c r="E1510">
        <v>14.5</v>
      </c>
      <c r="F1510">
        <v>0</v>
      </c>
      <c r="G1510">
        <v>11.9</v>
      </c>
      <c r="H1510">
        <v>0.26800000000000002</v>
      </c>
      <c r="I1510">
        <v>2.7</v>
      </c>
      <c r="J1510" t="s">
        <v>157</v>
      </c>
      <c r="K1510">
        <v>3.1</v>
      </c>
      <c r="L1510" t="s">
        <v>157</v>
      </c>
      <c r="M1510" s="70">
        <v>0.43219907407407404</v>
      </c>
      <c r="N1510">
        <v>4.2</v>
      </c>
      <c r="O1510" t="s">
        <v>162</v>
      </c>
      <c r="P1510" s="70">
        <v>0.43612268518518515</v>
      </c>
      <c r="Q1510">
        <v>2.5</v>
      </c>
      <c r="R1510" t="s">
        <v>149</v>
      </c>
      <c r="S1510">
        <v>0.6</v>
      </c>
      <c r="T1510">
        <v>53.7</v>
      </c>
      <c r="U1510">
        <v>1231</v>
      </c>
      <c r="V1510">
        <v>557183</v>
      </c>
      <c r="W1510">
        <v>929</v>
      </c>
      <c r="X1510">
        <v>0.495</v>
      </c>
      <c r="Y1510">
        <v>17.989999999999998</v>
      </c>
      <c r="Z1510" s="11">
        <f t="shared" si="3989"/>
        <v>160.80000000000001</v>
      </c>
      <c r="AA1510" s="11">
        <f t="shared" si="3990"/>
        <v>10</v>
      </c>
      <c r="AB1510" s="53">
        <f t="shared" si="3991"/>
        <v>0.19069683862217965</v>
      </c>
      <c r="AC1510" s="61" t="s">
        <v>204</v>
      </c>
    </row>
    <row r="1511" spans="1:46">
      <c r="A1511" s="11">
        <v>1511</v>
      </c>
      <c r="B1511" s="69">
        <v>44603</v>
      </c>
      <c r="C1511" s="70">
        <v>0.44444444444444442</v>
      </c>
      <c r="D1511">
        <v>15.3</v>
      </c>
      <c r="E1511">
        <v>14.5</v>
      </c>
      <c r="F1511">
        <v>0</v>
      </c>
      <c r="G1511">
        <v>11.8</v>
      </c>
      <c r="H1511">
        <v>0.28000000000000003</v>
      </c>
      <c r="I1511">
        <v>3</v>
      </c>
      <c r="J1511" t="s">
        <v>157</v>
      </c>
      <c r="K1511">
        <v>3</v>
      </c>
      <c r="L1511" t="s">
        <v>157</v>
      </c>
      <c r="M1511" s="70">
        <v>0.44444444444444442</v>
      </c>
      <c r="N1511">
        <v>5.3</v>
      </c>
      <c r="O1511" t="s">
        <v>157</v>
      </c>
      <c r="P1511" s="70">
        <v>0.44420138888888888</v>
      </c>
      <c r="Q1511">
        <v>4.5</v>
      </c>
      <c r="R1511" t="s">
        <v>157</v>
      </c>
      <c r="S1511">
        <v>0.8</v>
      </c>
      <c r="T1511">
        <v>51.7</v>
      </c>
      <c r="U1511">
        <v>1235</v>
      </c>
      <c r="V1511">
        <v>580669</v>
      </c>
      <c r="W1511">
        <v>968</v>
      </c>
      <c r="X1511">
        <v>0.495</v>
      </c>
      <c r="Y1511">
        <v>17.989999999999998</v>
      </c>
      <c r="Z1511" s="11">
        <f t="shared" si="3989"/>
        <v>168.00000000000003</v>
      </c>
      <c r="AA1511" s="11">
        <f t="shared" si="3990"/>
        <v>10</v>
      </c>
      <c r="AB1511" s="53">
        <f t="shared" si="3991"/>
        <v>0.19069683862217965</v>
      </c>
      <c r="AC1511" s="61" t="s">
        <v>204</v>
      </c>
    </row>
    <row r="1512" spans="1:46">
      <c r="A1512" s="11">
        <v>1512</v>
      </c>
      <c r="B1512" s="69">
        <v>44603</v>
      </c>
      <c r="C1512" s="70">
        <v>0.4513888888888889</v>
      </c>
      <c r="D1512">
        <v>15.3</v>
      </c>
      <c r="E1512">
        <v>14.5</v>
      </c>
      <c r="F1512">
        <v>0</v>
      </c>
      <c r="G1512">
        <v>10.5</v>
      </c>
      <c r="H1512">
        <v>0.111</v>
      </c>
      <c r="I1512">
        <v>3.1</v>
      </c>
      <c r="J1512" t="s">
        <v>162</v>
      </c>
      <c r="K1512">
        <v>3.3</v>
      </c>
      <c r="L1512" t="s">
        <v>162</v>
      </c>
      <c r="M1512" s="70">
        <v>0.4478935185185185</v>
      </c>
      <c r="N1512">
        <v>5.6</v>
      </c>
      <c r="O1512" t="s">
        <v>162</v>
      </c>
      <c r="P1512" s="70">
        <v>0.44678240740740738</v>
      </c>
      <c r="Q1512">
        <v>2.9</v>
      </c>
      <c r="R1512" t="s">
        <v>157</v>
      </c>
      <c r="S1512">
        <v>0.9</v>
      </c>
      <c r="T1512">
        <v>53.7</v>
      </c>
      <c r="U1512">
        <v>235</v>
      </c>
      <c r="V1512">
        <v>266216</v>
      </c>
      <c r="W1512">
        <v>444</v>
      </c>
      <c r="X1512">
        <v>0.495</v>
      </c>
      <c r="Y1512">
        <v>17.98</v>
      </c>
      <c r="Z1512" s="11">
        <f t="shared" si="3989"/>
        <v>66.600000000000009</v>
      </c>
      <c r="AA1512" s="11">
        <f t="shared" si="3990"/>
        <v>0</v>
      </c>
      <c r="AB1512" s="53">
        <f t="shared" si="3991"/>
        <v>0.19069683862217965</v>
      </c>
      <c r="AC1512" s="61" t="s">
        <v>204</v>
      </c>
    </row>
    <row r="1513" spans="1:46">
      <c r="A1513" s="11">
        <v>1513</v>
      </c>
      <c r="B1513" s="69">
        <v>44603</v>
      </c>
      <c r="C1513" s="70">
        <v>0.45833333333333331</v>
      </c>
      <c r="D1513">
        <v>15.1</v>
      </c>
      <c r="E1513">
        <v>14.5</v>
      </c>
      <c r="F1513">
        <v>0</v>
      </c>
      <c r="G1513">
        <v>11.1</v>
      </c>
      <c r="H1513">
        <v>0.26900000000000002</v>
      </c>
      <c r="I1513">
        <v>3.5</v>
      </c>
      <c r="J1513" t="s">
        <v>162</v>
      </c>
      <c r="K1513">
        <v>3.6</v>
      </c>
      <c r="L1513" t="s">
        <v>162</v>
      </c>
      <c r="M1513" s="70">
        <v>0.45679398148148148</v>
      </c>
      <c r="N1513">
        <v>5.5</v>
      </c>
      <c r="O1513" t="s">
        <v>162</v>
      </c>
      <c r="P1513" s="70">
        <v>0.45637731481481486</v>
      </c>
      <c r="Q1513">
        <v>2.9</v>
      </c>
      <c r="R1513" t="s">
        <v>157</v>
      </c>
      <c r="S1513">
        <v>0.8</v>
      </c>
      <c r="T1513">
        <v>53.6</v>
      </c>
      <c r="U1513">
        <v>619</v>
      </c>
      <c r="V1513">
        <v>545895</v>
      </c>
      <c r="W1513">
        <v>910</v>
      </c>
      <c r="X1513">
        <v>0.495</v>
      </c>
      <c r="Y1513">
        <v>17.989999999999998</v>
      </c>
      <c r="Z1513" s="11">
        <f t="shared" si="3989"/>
        <v>161.4</v>
      </c>
      <c r="AA1513" s="11">
        <f t="shared" si="3990"/>
        <v>10</v>
      </c>
      <c r="AB1513" s="53">
        <f t="shared" si="3991"/>
        <v>0.19069683862217965</v>
      </c>
      <c r="AC1513" s="61" t="s">
        <v>204</v>
      </c>
      <c r="AE1513" s="11">
        <f t="shared" ref="AE1513" si="4072">SUM(F1513:F1518)</f>
        <v>0</v>
      </c>
      <c r="AF1513" s="11">
        <f t="shared" ref="AF1513" si="4073">AVERAGE(AB1513:AB1518)</f>
        <v>0.19069683862217965</v>
      </c>
      <c r="AG1513" s="11">
        <f t="shared" ref="AG1513" si="4074">AVERAGE(G1513:G1518)</f>
        <v>11.983333333333333</v>
      </c>
      <c r="AH1513" s="11" t="e">
        <f t="shared" ref="AH1513" si="4075">AVERAGE(AC1513:AC1518)</f>
        <v>#DIV/0!</v>
      </c>
      <c r="AI1513" s="11">
        <f t="shared" ref="AI1513" si="4076">AVERAGE(T1513:T1518)</f>
        <v>49.70000000000001</v>
      </c>
      <c r="AJ1513" s="11">
        <f t="shared" ref="AJ1513" si="4077">SUMIF(H1513:H1518,"&gt;0",H1513:H1518)</f>
        <v>1.9390000000000001</v>
      </c>
      <c r="AK1513" s="17">
        <f t="shared" ref="AK1513" si="4078">SUM(AA1513:AA1518)/60</f>
        <v>1</v>
      </c>
      <c r="AL1513" s="17">
        <f t="shared" ref="AL1513" si="4079">SUM(V1513:V1518)</f>
        <v>3961838</v>
      </c>
      <c r="AM1513" s="17">
        <f t="shared" ref="AM1513" si="4080">AVERAGE(W1513:W1518)</f>
        <v>1100.5</v>
      </c>
      <c r="AN1513" s="11">
        <f t="shared" ref="AN1513" si="4081">AVERAGE(I1513:I1518)</f>
        <v>3.8666666666666658</v>
      </c>
      <c r="AO1513" s="11">
        <f t="shared" ref="AO1513" si="4082">MAX(K1513:K1518)</f>
        <v>4.3</v>
      </c>
      <c r="AP1513" s="13" t="str">
        <f t="shared" ref="AP1513" ca="1" si="4083">INDIRECT(ADDRESS(MATCH(AO1513,K1513:K1518,0)+A1513-1,12))</f>
        <v>NNW</v>
      </c>
      <c r="AQ1513" s="13">
        <f t="shared" ref="AQ1513" ca="1" si="4084">INDIRECT(ADDRESS(MATCH(AO1513,K1513:K1518,0)+A1513-1,13))</f>
        <v>0.48006944444444444</v>
      </c>
      <c r="AR1513" s="11">
        <f t="shared" ref="AR1513" si="4085">MAX(N1513:N1518)</f>
        <v>6.8</v>
      </c>
      <c r="AS1513" s="13" t="str">
        <f t="shared" ref="AS1513" ca="1" si="4086">INDIRECT(ADDRESS(MATCH(AR1513,N1513:N1518,0)+A1513-1,15))</f>
        <v>NNW</v>
      </c>
      <c r="AT1513" s="13">
        <f t="shared" ref="AT1513" ca="1" si="4087">INDIRECT(ADDRESS(MATCH(AR1513,N1513:N1518,0)+A1513-1,16))</f>
        <v>0.47789351851851852</v>
      </c>
    </row>
    <row r="1514" spans="1:46">
      <c r="A1514" s="11">
        <v>1514</v>
      </c>
      <c r="B1514" s="69">
        <v>44603</v>
      </c>
      <c r="C1514" s="70">
        <v>0.46527777777777773</v>
      </c>
      <c r="D1514">
        <v>14.9</v>
      </c>
      <c r="E1514">
        <v>14.5</v>
      </c>
      <c r="F1514">
        <v>0</v>
      </c>
      <c r="G1514">
        <v>11.8</v>
      </c>
      <c r="H1514">
        <v>0.318</v>
      </c>
      <c r="I1514">
        <v>3.6</v>
      </c>
      <c r="J1514" t="s">
        <v>162</v>
      </c>
      <c r="K1514">
        <v>3.7</v>
      </c>
      <c r="L1514" t="s">
        <v>162</v>
      </c>
      <c r="M1514" s="70">
        <v>0.46175925925925926</v>
      </c>
      <c r="N1514">
        <v>6.2</v>
      </c>
      <c r="O1514" t="s">
        <v>162</v>
      </c>
      <c r="P1514" s="70">
        <v>0.45995370370370375</v>
      </c>
      <c r="Q1514">
        <v>2.4</v>
      </c>
      <c r="R1514" t="s">
        <v>157</v>
      </c>
      <c r="S1514">
        <v>0.9</v>
      </c>
      <c r="T1514">
        <v>49.7</v>
      </c>
      <c r="U1514">
        <v>384</v>
      </c>
      <c r="V1514">
        <v>649231</v>
      </c>
      <c r="W1514">
        <v>1082</v>
      </c>
      <c r="X1514">
        <v>0.495</v>
      </c>
      <c r="Y1514">
        <v>17.940000000000001</v>
      </c>
      <c r="Z1514" s="11">
        <f t="shared" si="3989"/>
        <v>190.8</v>
      </c>
      <c r="AA1514" s="11">
        <f t="shared" si="3990"/>
        <v>10</v>
      </c>
      <c r="AB1514" s="53">
        <f t="shared" si="3991"/>
        <v>0.19069683862217965</v>
      </c>
      <c r="AC1514" s="61" t="s">
        <v>204</v>
      </c>
    </row>
    <row r="1515" spans="1:46">
      <c r="A1515" s="11">
        <v>1515</v>
      </c>
      <c r="B1515" s="69">
        <v>44603</v>
      </c>
      <c r="C1515" s="70">
        <v>0.47222222222222227</v>
      </c>
      <c r="D1515">
        <v>14.9</v>
      </c>
      <c r="E1515">
        <v>14.5</v>
      </c>
      <c r="F1515">
        <v>0</v>
      </c>
      <c r="G1515">
        <v>12.2</v>
      </c>
      <c r="H1515">
        <v>0.34399999999999997</v>
      </c>
      <c r="I1515">
        <v>3.8</v>
      </c>
      <c r="J1515" t="s">
        <v>157</v>
      </c>
      <c r="K1515">
        <v>3.8</v>
      </c>
      <c r="L1515" t="s">
        <v>157</v>
      </c>
      <c r="M1515" s="70">
        <v>0.46680555555555553</v>
      </c>
      <c r="N1515">
        <v>6.2</v>
      </c>
      <c r="O1515" t="s">
        <v>157</v>
      </c>
      <c r="P1515" s="70">
        <v>0.46925925925925926</v>
      </c>
      <c r="Q1515">
        <v>4.5999999999999996</v>
      </c>
      <c r="R1515" t="s">
        <v>157</v>
      </c>
      <c r="S1515">
        <v>0.9</v>
      </c>
      <c r="T1515">
        <v>49.7</v>
      </c>
      <c r="U1515">
        <v>1401</v>
      </c>
      <c r="V1515">
        <v>701628</v>
      </c>
      <c r="W1515">
        <v>1169</v>
      </c>
      <c r="X1515">
        <v>0.495</v>
      </c>
      <c r="Y1515">
        <v>17.940000000000001</v>
      </c>
      <c r="Z1515" s="11">
        <f t="shared" si="3989"/>
        <v>206.39999999999998</v>
      </c>
      <c r="AA1515" s="11">
        <f t="shared" si="3990"/>
        <v>10</v>
      </c>
      <c r="AB1515" s="53">
        <f t="shared" si="3991"/>
        <v>0.19069683862217965</v>
      </c>
      <c r="AC1515" s="61" t="s">
        <v>204</v>
      </c>
    </row>
    <row r="1516" spans="1:46">
      <c r="A1516" s="11">
        <v>1516</v>
      </c>
      <c r="B1516" s="69">
        <v>44603</v>
      </c>
      <c r="C1516" s="70">
        <v>0.47916666666666669</v>
      </c>
      <c r="D1516">
        <v>15</v>
      </c>
      <c r="E1516">
        <v>14.1</v>
      </c>
      <c r="F1516">
        <v>0</v>
      </c>
      <c r="G1516">
        <v>12.9</v>
      </c>
      <c r="H1516">
        <v>0.42899999999999999</v>
      </c>
      <c r="I1516">
        <v>4.2</v>
      </c>
      <c r="J1516" t="s">
        <v>157</v>
      </c>
      <c r="K1516">
        <v>4.2</v>
      </c>
      <c r="L1516" t="s">
        <v>157</v>
      </c>
      <c r="M1516" s="70">
        <v>0.4782986111111111</v>
      </c>
      <c r="N1516">
        <v>6.8</v>
      </c>
      <c r="O1516" t="s">
        <v>157</v>
      </c>
      <c r="P1516" s="70">
        <v>0.47789351851851852</v>
      </c>
      <c r="Q1516">
        <v>3.3</v>
      </c>
      <c r="R1516" t="s">
        <v>157</v>
      </c>
      <c r="S1516">
        <v>1</v>
      </c>
      <c r="T1516">
        <v>47.3</v>
      </c>
      <c r="U1516">
        <v>1467</v>
      </c>
      <c r="V1516">
        <v>863792</v>
      </c>
      <c r="W1516">
        <v>1440</v>
      </c>
      <c r="X1516">
        <v>0.495</v>
      </c>
      <c r="Y1516">
        <v>17.91</v>
      </c>
      <c r="Z1516" s="11">
        <f t="shared" si="3989"/>
        <v>257.39999999999998</v>
      </c>
      <c r="AA1516" s="11">
        <f t="shared" si="3990"/>
        <v>10</v>
      </c>
      <c r="AB1516" s="53">
        <f t="shared" si="3991"/>
        <v>0.19069683862217965</v>
      </c>
      <c r="AC1516" s="61" t="s">
        <v>204</v>
      </c>
    </row>
    <row r="1517" spans="1:46">
      <c r="A1517" s="11">
        <v>1517</v>
      </c>
      <c r="B1517" s="69">
        <v>44603</v>
      </c>
      <c r="C1517" s="70">
        <v>0.4861111111111111</v>
      </c>
      <c r="D1517">
        <v>15.3</v>
      </c>
      <c r="E1517">
        <v>14.1</v>
      </c>
      <c r="F1517">
        <v>0</v>
      </c>
      <c r="G1517">
        <v>11.7</v>
      </c>
      <c r="H1517">
        <v>0.24099999999999999</v>
      </c>
      <c r="I1517">
        <v>4</v>
      </c>
      <c r="J1517" t="s">
        <v>157</v>
      </c>
      <c r="K1517">
        <v>4.3</v>
      </c>
      <c r="L1517" t="s">
        <v>157</v>
      </c>
      <c r="M1517" s="70">
        <v>0.48006944444444444</v>
      </c>
      <c r="N1517">
        <v>6.7</v>
      </c>
      <c r="O1517" t="s">
        <v>162</v>
      </c>
      <c r="P1517" s="70">
        <v>0.48052083333333334</v>
      </c>
      <c r="Q1517">
        <v>5</v>
      </c>
      <c r="R1517" t="s">
        <v>157</v>
      </c>
      <c r="S1517">
        <v>0.9</v>
      </c>
      <c r="T1517">
        <v>48.9</v>
      </c>
      <c r="U1517">
        <v>1467</v>
      </c>
      <c r="V1517">
        <v>513453</v>
      </c>
      <c r="W1517">
        <v>856</v>
      </c>
      <c r="X1517">
        <v>0.495</v>
      </c>
      <c r="Y1517">
        <v>17.920000000000002</v>
      </c>
      <c r="Z1517" s="11">
        <f t="shared" si="3989"/>
        <v>144.6</v>
      </c>
      <c r="AA1517" s="11">
        <f t="shared" si="3990"/>
        <v>10</v>
      </c>
      <c r="AB1517" s="53">
        <f t="shared" si="3991"/>
        <v>0.19069683862217965</v>
      </c>
      <c r="AC1517" s="61" t="s">
        <v>204</v>
      </c>
    </row>
    <row r="1518" spans="1:46">
      <c r="A1518" s="11">
        <v>1518</v>
      </c>
      <c r="B1518" s="69">
        <v>44603</v>
      </c>
      <c r="C1518" s="70">
        <v>0.49305555555555558</v>
      </c>
      <c r="D1518">
        <v>15.3</v>
      </c>
      <c r="E1518">
        <v>14.1</v>
      </c>
      <c r="F1518">
        <v>0</v>
      </c>
      <c r="G1518">
        <v>12.2</v>
      </c>
      <c r="H1518">
        <v>0.33800000000000002</v>
      </c>
      <c r="I1518">
        <v>4.0999999999999996</v>
      </c>
      <c r="J1518" t="s">
        <v>157</v>
      </c>
      <c r="K1518">
        <v>4.0999999999999996</v>
      </c>
      <c r="L1518" t="s">
        <v>157</v>
      </c>
      <c r="M1518" s="70">
        <v>0.49092592592592593</v>
      </c>
      <c r="N1518">
        <v>6.7</v>
      </c>
      <c r="O1518" t="s">
        <v>157</v>
      </c>
      <c r="P1518" s="70">
        <v>0.48674768518518513</v>
      </c>
      <c r="Q1518">
        <v>4.3</v>
      </c>
      <c r="R1518" t="s">
        <v>162</v>
      </c>
      <c r="S1518">
        <v>1</v>
      </c>
      <c r="T1518">
        <v>49</v>
      </c>
      <c r="U1518">
        <v>402</v>
      </c>
      <c r="V1518">
        <v>687839</v>
      </c>
      <c r="W1518">
        <v>1146</v>
      </c>
      <c r="X1518">
        <v>0.495</v>
      </c>
      <c r="Y1518">
        <v>17.920000000000002</v>
      </c>
      <c r="Z1518" s="11">
        <f t="shared" si="3989"/>
        <v>202.80000000000004</v>
      </c>
      <c r="AA1518" s="11">
        <f t="shared" si="3990"/>
        <v>10</v>
      </c>
      <c r="AB1518" s="53">
        <f t="shared" si="3991"/>
        <v>0.19069683862217965</v>
      </c>
      <c r="AC1518" s="61" t="s">
        <v>204</v>
      </c>
    </row>
    <row r="1519" spans="1:46">
      <c r="A1519" s="11">
        <v>1519</v>
      </c>
      <c r="B1519" s="69">
        <v>44603</v>
      </c>
      <c r="C1519" s="70">
        <v>0.5</v>
      </c>
      <c r="D1519">
        <v>15.4</v>
      </c>
      <c r="E1519">
        <v>14</v>
      </c>
      <c r="F1519">
        <v>0</v>
      </c>
      <c r="G1519">
        <v>12.4</v>
      </c>
      <c r="H1519">
        <v>0.27500000000000002</v>
      </c>
      <c r="I1519">
        <v>3.4</v>
      </c>
      <c r="J1519" t="s">
        <v>162</v>
      </c>
      <c r="K1519">
        <v>4.2</v>
      </c>
      <c r="L1519" t="s">
        <v>162</v>
      </c>
      <c r="M1519" s="70">
        <v>0.49471064814814819</v>
      </c>
      <c r="N1519">
        <v>5.9</v>
      </c>
      <c r="O1519" t="s">
        <v>162</v>
      </c>
      <c r="P1519" s="70">
        <v>0.49376157407407412</v>
      </c>
      <c r="Q1519">
        <v>3</v>
      </c>
      <c r="R1519" t="s">
        <v>149</v>
      </c>
      <c r="S1519">
        <v>0.9</v>
      </c>
      <c r="T1519">
        <v>45.6</v>
      </c>
      <c r="U1519">
        <v>759</v>
      </c>
      <c r="V1519">
        <v>572052</v>
      </c>
      <c r="W1519">
        <v>953</v>
      </c>
      <c r="X1519">
        <v>0.495</v>
      </c>
      <c r="Y1519">
        <v>17.88</v>
      </c>
      <c r="Z1519" s="11">
        <f t="shared" si="3989"/>
        <v>165</v>
      </c>
      <c r="AA1519" s="11">
        <f t="shared" si="3990"/>
        <v>10</v>
      </c>
      <c r="AB1519" s="53">
        <f t="shared" si="3991"/>
        <v>0.19069683862217965</v>
      </c>
      <c r="AC1519" s="61" t="s">
        <v>204</v>
      </c>
      <c r="AE1519" s="11">
        <f t="shared" ref="AE1519" si="4088">SUM(F1519:F1524)</f>
        <v>0</v>
      </c>
      <c r="AF1519" s="11">
        <f t="shared" ref="AF1519" si="4089">AVERAGE(AB1519:AB1524)</f>
        <v>0.19069683862217965</v>
      </c>
      <c r="AG1519" s="11">
        <f t="shared" ref="AG1519" si="4090">AVERAGE(G1519:G1524)</f>
        <v>13.9</v>
      </c>
      <c r="AH1519" s="11" t="e">
        <f t="shared" ref="AH1519" si="4091">AVERAGE(AC1519:AC1524)</f>
        <v>#DIV/0!</v>
      </c>
      <c r="AI1519" s="11">
        <f t="shared" ref="AI1519" si="4092">AVERAGE(T1519:T1524)</f>
        <v>40.033333333333331</v>
      </c>
      <c r="AJ1519" s="11">
        <f t="shared" ref="AJ1519" si="4093">SUMIF(H1519:H1524,"&gt;0",H1519:H1524)</f>
        <v>2.0790000000000002</v>
      </c>
      <c r="AK1519" s="17">
        <f t="shared" ref="AK1519" si="4094">SUM(AA1519:AA1524)/60</f>
        <v>0.83333333333333337</v>
      </c>
      <c r="AL1519" s="17">
        <f t="shared" ref="AL1519" si="4095">SUM(V1519:V1524)</f>
        <v>4272568</v>
      </c>
      <c r="AM1519" s="17">
        <f t="shared" ref="AM1519" si="4096">AVERAGE(W1519:W1524)</f>
        <v>1186.6666666666667</v>
      </c>
      <c r="AN1519" s="11">
        <f t="shared" ref="AN1519" si="4097">AVERAGE(I1519:I1524)</f>
        <v>2.7166666666666668</v>
      </c>
      <c r="AO1519" s="11">
        <f t="shared" ref="AO1519" si="4098">MAX(K1519:K1524)</f>
        <v>4.2</v>
      </c>
      <c r="AP1519" s="13" t="str">
        <f t="shared" ref="AP1519" ca="1" si="4099">INDIRECT(ADDRESS(MATCH(AO1519,K1519:K1524,0)+A1519-1,12))</f>
        <v>N</v>
      </c>
      <c r="AQ1519" s="13">
        <f t="shared" ref="AQ1519" ca="1" si="4100">INDIRECT(ADDRESS(MATCH(AO1519,K1519:K1524,0)+A1519-1,13))</f>
        <v>0.49471064814814819</v>
      </c>
      <c r="AR1519" s="11">
        <f t="shared" ref="AR1519" si="4101">MAX(N1519:N1524)</f>
        <v>5.9</v>
      </c>
      <c r="AS1519" s="13" t="str">
        <f t="shared" ref="AS1519" ca="1" si="4102">INDIRECT(ADDRESS(MATCH(AR1519,N1519:N1524,0)+A1519-1,15))</f>
        <v>N</v>
      </c>
      <c r="AT1519" s="13">
        <f t="shared" ref="AT1519" ca="1" si="4103">INDIRECT(ADDRESS(MATCH(AR1519,N1519:N1524,0)+A1519-1,16))</f>
        <v>0.49376157407407412</v>
      </c>
    </row>
    <row r="1520" spans="1:46">
      <c r="A1520" s="11">
        <v>1520</v>
      </c>
      <c r="B1520" s="69">
        <v>44603</v>
      </c>
      <c r="C1520" s="70">
        <v>0.50694444444444442</v>
      </c>
      <c r="D1520">
        <v>15.2</v>
      </c>
      <c r="E1520">
        <v>14.1</v>
      </c>
      <c r="F1520">
        <v>0</v>
      </c>
      <c r="G1520">
        <v>11.6</v>
      </c>
      <c r="H1520">
        <v>0.13900000000000001</v>
      </c>
      <c r="I1520">
        <v>3.2</v>
      </c>
      <c r="J1520" t="s">
        <v>149</v>
      </c>
      <c r="K1520">
        <v>3.4</v>
      </c>
      <c r="L1520" t="s">
        <v>162</v>
      </c>
      <c r="M1520" s="70">
        <v>0.50001157407407404</v>
      </c>
      <c r="N1520">
        <v>5.4</v>
      </c>
      <c r="O1520" t="s">
        <v>162</v>
      </c>
      <c r="P1520" s="70">
        <v>0.50511574074074073</v>
      </c>
      <c r="Q1520">
        <v>3</v>
      </c>
      <c r="R1520" t="s">
        <v>162</v>
      </c>
      <c r="S1520">
        <v>0.8</v>
      </c>
      <c r="T1520">
        <v>49.2</v>
      </c>
      <c r="U1520">
        <v>1432</v>
      </c>
      <c r="V1520">
        <v>317399</v>
      </c>
      <c r="W1520">
        <v>529</v>
      </c>
      <c r="X1520">
        <v>0.495</v>
      </c>
      <c r="Y1520">
        <v>17.88</v>
      </c>
      <c r="Z1520" s="11">
        <f t="shared" si="3989"/>
        <v>83.40000000000002</v>
      </c>
      <c r="AA1520" s="11">
        <f t="shared" si="3990"/>
        <v>0</v>
      </c>
      <c r="AB1520" s="53">
        <f t="shared" si="3991"/>
        <v>0.19069683862217965</v>
      </c>
      <c r="AC1520" s="61" t="s">
        <v>204</v>
      </c>
    </row>
    <row r="1521" spans="1:46">
      <c r="A1521" s="11">
        <v>1521</v>
      </c>
      <c r="B1521" s="69">
        <v>44603</v>
      </c>
      <c r="C1521" s="70">
        <v>0.51388888888888895</v>
      </c>
      <c r="D1521">
        <v>15.2</v>
      </c>
      <c r="E1521">
        <v>14.1</v>
      </c>
      <c r="F1521">
        <v>0</v>
      </c>
      <c r="G1521">
        <v>13.5</v>
      </c>
      <c r="H1521">
        <v>0.432</v>
      </c>
      <c r="I1521">
        <v>3.3</v>
      </c>
      <c r="J1521" t="s">
        <v>162</v>
      </c>
      <c r="K1521">
        <v>3.6</v>
      </c>
      <c r="L1521" t="s">
        <v>162</v>
      </c>
      <c r="M1521" s="70">
        <v>0.51046296296296301</v>
      </c>
      <c r="N1521">
        <v>5.7</v>
      </c>
      <c r="O1521" t="s">
        <v>162</v>
      </c>
      <c r="P1521" s="70">
        <v>0.50754629629629633</v>
      </c>
      <c r="Q1521">
        <v>2.9</v>
      </c>
      <c r="R1521" t="s">
        <v>149</v>
      </c>
      <c r="S1521">
        <v>0.9</v>
      </c>
      <c r="T1521">
        <v>39.700000000000003</v>
      </c>
      <c r="U1521">
        <v>1432</v>
      </c>
      <c r="V1521">
        <v>861220</v>
      </c>
      <c r="W1521">
        <v>1435</v>
      </c>
      <c r="X1521">
        <v>0.495</v>
      </c>
      <c r="Y1521">
        <v>17.850000000000001</v>
      </c>
      <c r="Z1521" s="11">
        <f t="shared" si="3989"/>
        <v>259.2</v>
      </c>
      <c r="AA1521" s="11">
        <f t="shared" si="3990"/>
        <v>10</v>
      </c>
      <c r="AB1521" s="53">
        <f t="shared" si="3991"/>
        <v>0.19069683862217965</v>
      </c>
      <c r="AC1521" s="61" t="s">
        <v>204</v>
      </c>
    </row>
    <row r="1522" spans="1:46">
      <c r="A1522" s="11">
        <v>1522</v>
      </c>
      <c r="B1522" s="69">
        <v>44603</v>
      </c>
      <c r="C1522" s="70">
        <v>0.52083333333333337</v>
      </c>
      <c r="D1522">
        <v>15.4</v>
      </c>
      <c r="E1522">
        <v>14</v>
      </c>
      <c r="F1522">
        <v>0</v>
      </c>
      <c r="G1522">
        <v>14.9</v>
      </c>
      <c r="H1522">
        <v>0.41499999999999998</v>
      </c>
      <c r="I1522">
        <v>2.2999999999999998</v>
      </c>
      <c r="J1522" t="s">
        <v>147</v>
      </c>
      <c r="K1522">
        <v>3.3</v>
      </c>
      <c r="L1522" t="s">
        <v>162</v>
      </c>
      <c r="M1522" s="70">
        <v>0.51390046296296299</v>
      </c>
      <c r="N1522">
        <v>4.5999999999999996</v>
      </c>
      <c r="O1522" t="s">
        <v>149</v>
      </c>
      <c r="P1522" s="70">
        <v>0.52069444444444446</v>
      </c>
      <c r="Q1522">
        <v>3.7</v>
      </c>
      <c r="R1522" t="s">
        <v>149</v>
      </c>
      <c r="S1522">
        <v>0.8</v>
      </c>
      <c r="T1522">
        <v>35.9</v>
      </c>
      <c r="U1522">
        <v>1451</v>
      </c>
      <c r="V1522">
        <v>840236</v>
      </c>
      <c r="W1522">
        <v>1400</v>
      </c>
      <c r="X1522">
        <v>0.495</v>
      </c>
      <c r="Y1522">
        <v>17.829999999999998</v>
      </c>
      <c r="Z1522" s="11">
        <f t="shared" si="3989"/>
        <v>249</v>
      </c>
      <c r="AA1522" s="11">
        <f t="shared" si="3990"/>
        <v>10</v>
      </c>
      <c r="AB1522" s="53">
        <f t="shared" si="3991"/>
        <v>0.19069683862217965</v>
      </c>
      <c r="AC1522" s="61" t="s">
        <v>204</v>
      </c>
    </row>
    <row r="1523" spans="1:46">
      <c r="A1523" s="11">
        <v>1523</v>
      </c>
      <c r="B1523" s="69">
        <v>44603</v>
      </c>
      <c r="C1523" s="70">
        <v>0.52777777777777779</v>
      </c>
      <c r="D1523">
        <v>15.7</v>
      </c>
      <c r="E1523">
        <v>14</v>
      </c>
      <c r="F1523">
        <v>0</v>
      </c>
      <c r="G1523">
        <v>15.5</v>
      </c>
      <c r="H1523">
        <v>0.43</v>
      </c>
      <c r="I1523">
        <v>1.8</v>
      </c>
      <c r="J1523" t="s">
        <v>149</v>
      </c>
      <c r="K1523">
        <v>2.5</v>
      </c>
      <c r="L1523" t="s">
        <v>147</v>
      </c>
      <c r="M1523" s="70">
        <v>0.52340277777777777</v>
      </c>
      <c r="N1523">
        <v>5.2</v>
      </c>
      <c r="O1523" t="s">
        <v>147</v>
      </c>
      <c r="P1523" s="70">
        <v>0.5211689814814815</v>
      </c>
      <c r="Q1523">
        <v>0.9</v>
      </c>
      <c r="R1523" t="s">
        <v>153</v>
      </c>
      <c r="S1523">
        <v>1.2</v>
      </c>
      <c r="T1523">
        <v>35.799999999999997</v>
      </c>
      <c r="U1523">
        <v>1441</v>
      </c>
      <c r="V1523">
        <v>874044</v>
      </c>
      <c r="W1523">
        <v>1457</v>
      </c>
      <c r="X1523">
        <v>0.495</v>
      </c>
      <c r="Y1523">
        <v>17.829999999999998</v>
      </c>
      <c r="Z1523" s="11">
        <f t="shared" si="3989"/>
        <v>258</v>
      </c>
      <c r="AA1523" s="11">
        <f t="shared" si="3990"/>
        <v>10</v>
      </c>
      <c r="AB1523" s="53">
        <f t="shared" si="3991"/>
        <v>0.19069683862217965</v>
      </c>
      <c r="AC1523" s="61" t="s">
        <v>204</v>
      </c>
    </row>
    <row r="1524" spans="1:46">
      <c r="A1524" s="11">
        <v>1524</v>
      </c>
      <c r="B1524" s="69">
        <v>44603</v>
      </c>
      <c r="C1524" s="70">
        <v>0.53472222222222221</v>
      </c>
      <c r="D1524">
        <v>16.3</v>
      </c>
      <c r="E1524">
        <v>14</v>
      </c>
      <c r="F1524">
        <v>0</v>
      </c>
      <c r="G1524">
        <v>15.5</v>
      </c>
      <c r="H1524">
        <v>0.38800000000000001</v>
      </c>
      <c r="I1524">
        <v>2.2999999999999998</v>
      </c>
      <c r="J1524" t="s">
        <v>157</v>
      </c>
      <c r="K1524">
        <v>2.2999999999999998</v>
      </c>
      <c r="L1524" t="s">
        <v>157</v>
      </c>
      <c r="M1524" s="70">
        <v>0.53472222222222221</v>
      </c>
      <c r="N1524">
        <v>5</v>
      </c>
      <c r="O1524" t="s">
        <v>162</v>
      </c>
      <c r="P1524" s="70">
        <v>0.53170138888888896</v>
      </c>
      <c r="Q1524">
        <v>2.7</v>
      </c>
      <c r="R1524" t="s">
        <v>162</v>
      </c>
      <c r="S1524">
        <v>1.1000000000000001</v>
      </c>
      <c r="T1524">
        <v>34</v>
      </c>
      <c r="U1524">
        <v>1415</v>
      </c>
      <c r="V1524">
        <v>807617</v>
      </c>
      <c r="W1524">
        <v>1346</v>
      </c>
      <c r="X1524">
        <v>0.495</v>
      </c>
      <c r="Y1524">
        <v>17.8</v>
      </c>
      <c r="Z1524" s="11">
        <f t="shared" si="3989"/>
        <v>232.8</v>
      </c>
      <c r="AA1524" s="11">
        <f t="shared" si="3990"/>
        <v>10</v>
      </c>
      <c r="AB1524" s="53">
        <f t="shared" si="3991"/>
        <v>0.19069683862217965</v>
      </c>
      <c r="AC1524" s="61" t="s">
        <v>204</v>
      </c>
    </row>
    <row r="1525" spans="1:46">
      <c r="A1525" s="11">
        <v>1525</v>
      </c>
      <c r="B1525" s="69">
        <v>44603</v>
      </c>
      <c r="C1525" s="70">
        <v>0.54166666666666663</v>
      </c>
      <c r="D1525">
        <v>16.8</v>
      </c>
      <c r="E1525">
        <v>14</v>
      </c>
      <c r="F1525">
        <v>0</v>
      </c>
      <c r="G1525">
        <v>16.2</v>
      </c>
      <c r="H1525">
        <v>0.40200000000000002</v>
      </c>
      <c r="I1525">
        <v>2.4</v>
      </c>
      <c r="J1525" t="s">
        <v>149</v>
      </c>
      <c r="K1525">
        <v>2.8</v>
      </c>
      <c r="L1525" t="s">
        <v>162</v>
      </c>
      <c r="M1525" s="70">
        <v>0.53836805555555556</v>
      </c>
      <c r="N1525">
        <v>5</v>
      </c>
      <c r="O1525" t="s">
        <v>149</v>
      </c>
      <c r="P1525" s="70">
        <v>0.53643518518518518</v>
      </c>
      <c r="Q1525">
        <v>2.8</v>
      </c>
      <c r="R1525" t="s">
        <v>147</v>
      </c>
      <c r="S1525">
        <v>0.7</v>
      </c>
      <c r="T1525">
        <v>33.5</v>
      </c>
      <c r="U1525">
        <v>1387</v>
      </c>
      <c r="V1525">
        <v>826047</v>
      </c>
      <c r="W1525">
        <v>1377</v>
      </c>
      <c r="X1525">
        <v>0.495</v>
      </c>
      <c r="Y1525">
        <v>17.760000000000002</v>
      </c>
      <c r="Z1525" s="11">
        <f t="shared" si="3989"/>
        <v>241.2</v>
      </c>
      <c r="AA1525" s="11">
        <f t="shared" si="3990"/>
        <v>10</v>
      </c>
      <c r="AB1525" s="53">
        <f t="shared" si="3991"/>
        <v>0.19069683862217965</v>
      </c>
      <c r="AC1525" s="61" t="s">
        <v>204</v>
      </c>
      <c r="AE1525" s="11">
        <f t="shared" ref="AE1525" si="4104">SUM(F1525:F1530)</f>
        <v>0</v>
      </c>
      <c r="AF1525" s="11">
        <f t="shared" ref="AF1525" si="4105">AVERAGE(AB1525:AB1530)</f>
        <v>0.19069683862217965</v>
      </c>
      <c r="AG1525" s="11">
        <f t="shared" ref="AG1525" si="4106">AVERAGE(G1525:G1530)</f>
        <v>15.516666666666666</v>
      </c>
      <c r="AH1525" s="11" t="e">
        <f t="shared" ref="AH1525" si="4107">AVERAGE(AC1525:AC1530)</f>
        <v>#DIV/0!</v>
      </c>
      <c r="AI1525" s="11">
        <f t="shared" ref="AI1525" si="4108">AVERAGE(T1525:T1530)</f>
        <v>34.333333333333336</v>
      </c>
      <c r="AJ1525" s="11">
        <f t="shared" ref="AJ1525" si="4109">SUMIF(H1525:H1530,"&gt;0",H1525:H1530)</f>
        <v>2.0550000000000002</v>
      </c>
      <c r="AK1525" s="17">
        <f t="shared" ref="AK1525" si="4110">SUM(AA1525:AA1530)/60</f>
        <v>1</v>
      </c>
      <c r="AL1525" s="17">
        <f t="shared" ref="AL1525" si="4111">SUM(V1525:V1530)</f>
        <v>4274347</v>
      </c>
      <c r="AM1525" s="17">
        <f t="shared" ref="AM1525" si="4112">AVERAGE(W1525:W1530)</f>
        <v>1187.3333333333333</v>
      </c>
      <c r="AN1525" s="11">
        <f t="shared" ref="AN1525" si="4113">AVERAGE(I1525:I1530)</f>
        <v>2.5</v>
      </c>
      <c r="AO1525" s="11">
        <f t="shared" ref="AO1525" si="4114">MAX(K1525:K1530)</f>
        <v>3.4</v>
      </c>
      <c r="AP1525" s="13" t="str">
        <f t="shared" ref="AP1525" ca="1" si="4115">INDIRECT(ADDRESS(MATCH(AO1525,K1525:K1530,0)+A1525-1,12))</f>
        <v>NNW</v>
      </c>
      <c r="AQ1525" s="13">
        <f t="shared" ref="AQ1525" ca="1" si="4116">INDIRECT(ADDRESS(MATCH(AO1525,K1525:K1530,0)+A1525-1,13))</f>
        <v>0.55555555555555558</v>
      </c>
      <c r="AR1525" s="11">
        <f t="shared" ref="AR1525" si="4117">MAX(N1525:N1530)</f>
        <v>5.9</v>
      </c>
      <c r="AS1525" s="13" t="str">
        <f t="shared" ref="AS1525" ca="1" si="4118">INDIRECT(ADDRESS(MATCH(AR1525,N1525:N1530,0)+A1525-1,15))</f>
        <v>NW</v>
      </c>
      <c r="AT1525" s="13">
        <f t="shared" ref="AT1525" ca="1" si="4119">INDIRECT(ADDRESS(MATCH(AR1525,N1525:N1530,0)+A1525-1,16))</f>
        <v>0.54909722222222224</v>
      </c>
    </row>
    <row r="1526" spans="1:46">
      <c r="A1526" s="11">
        <v>1526</v>
      </c>
      <c r="B1526" s="69">
        <v>44603</v>
      </c>
      <c r="C1526" s="70">
        <v>0.54861111111111105</v>
      </c>
      <c r="D1526">
        <v>17.2</v>
      </c>
      <c r="E1526">
        <v>13.9</v>
      </c>
      <c r="F1526">
        <v>0</v>
      </c>
      <c r="G1526">
        <v>16</v>
      </c>
      <c r="H1526">
        <v>0.34300000000000003</v>
      </c>
      <c r="I1526">
        <v>1.7</v>
      </c>
      <c r="J1526" t="s">
        <v>149</v>
      </c>
      <c r="K1526">
        <v>2.4</v>
      </c>
      <c r="L1526" t="s">
        <v>149</v>
      </c>
      <c r="M1526" s="70">
        <v>0.54174768518518512</v>
      </c>
      <c r="N1526">
        <v>4.0999999999999996</v>
      </c>
      <c r="O1526" t="s">
        <v>157</v>
      </c>
      <c r="P1526" s="70">
        <v>0.547337962962963</v>
      </c>
      <c r="Q1526">
        <v>2.1</v>
      </c>
      <c r="R1526" t="s">
        <v>157</v>
      </c>
      <c r="S1526">
        <v>0.8</v>
      </c>
      <c r="T1526">
        <v>32.299999999999997</v>
      </c>
      <c r="U1526">
        <v>440</v>
      </c>
      <c r="V1526">
        <v>715772</v>
      </c>
      <c r="W1526">
        <v>1193</v>
      </c>
      <c r="X1526">
        <v>0.495</v>
      </c>
      <c r="Y1526">
        <v>17.760000000000002</v>
      </c>
      <c r="Z1526" s="11">
        <f t="shared" si="3989"/>
        <v>205.8</v>
      </c>
      <c r="AA1526" s="11">
        <f t="shared" si="3990"/>
        <v>10</v>
      </c>
      <c r="AB1526" s="53">
        <f t="shared" si="3991"/>
        <v>0.19069683862217965</v>
      </c>
      <c r="AC1526" s="61" t="s">
        <v>204</v>
      </c>
    </row>
    <row r="1527" spans="1:46">
      <c r="A1527" s="11">
        <v>1527</v>
      </c>
      <c r="B1527" s="69">
        <v>44603</v>
      </c>
      <c r="C1527" s="70">
        <v>0.55555555555555558</v>
      </c>
      <c r="D1527">
        <v>17.5</v>
      </c>
      <c r="E1527">
        <v>13.9</v>
      </c>
      <c r="F1527">
        <v>0</v>
      </c>
      <c r="G1527">
        <v>14.5</v>
      </c>
      <c r="H1527">
        <v>0.26900000000000002</v>
      </c>
      <c r="I1527">
        <v>3.4</v>
      </c>
      <c r="J1527" t="s">
        <v>157</v>
      </c>
      <c r="K1527">
        <v>3.4</v>
      </c>
      <c r="L1527" t="s">
        <v>157</v>
      </c>
      <c r="M1527" s="70">
        <v>0.55555555555555558</v>
      </c>
      <c r="N1527">
        <v>5.9</v>
      </c>
      <c r="O1527" t="s">
        <v>155</v>
      </c>
      <c r="P1527" s="70">
        <v>0.54909722222222224</v>
      </c>
      <c r="Q1527">
        <v>4.7</v>
      </c>
      <c r="R1527" t="s">
        <v>149</v>
      </c>
      <c r="S1527">
        <v>0.9</v>
      </c>
      <c r="T1527">
        <v>36.799999999999997</v>
      </c>
      <c r="U1527">
        <v>1319</v>
      </c>
      <c r="V1527">
        <v>583041</v>
      </c>
      <c r="W1527">
        <v>972</v>
      </c>
      <c r="X1527">
        <v>0.495</v>
      </c>
      <c r="Y1527">
        <v>17.7</v>
      </c>
      <c r="Z1527" s="11">
        <f t="shared" si="3989"/>
        <v>161.4</v>
      </c>
      <c r="AA1527" s="11">
        <f t="shared" si="3990"/>
        <v>10</v>
      </c>
      <c r="AB1527" s="53">
        <f t="shared" si="3991"/>
        <v>0.19069683862217965</v>
      </c>
      <c r="AC1527" s="61" t="s">
        <v>204</v>
      </c>
    </row>
    <row r="1528" spans="1:46">
      <c r="A1528" s="11">
        <v>1528</v>
      </c>
      <c r="B1528" s="69">
        <v>44603</v>
      </c>
      <c r="C1528" s="70">
        <v>0.5625</v>
      </c>
      <c r="D1528">
        <v>17.5</v>
      </c>
      <c r="E1528">
        <v>13.9</v>
      </c>
      <c r="F1528">
        <v>0</v>
      </c>
      <c r="G1528">
        <v>14.9</v>
      </c>
      <c r="H1528">
        <v>0.32</v>
      </c>
      <c r="I1528">
        <v>2.6</v>
      </c>
      <c r="J1528" t="s">
        <v>162</v>
      </c>
      <c r="K1528">
        <v>3.4</v>
      </c>
      <c r="L1528" t="s">
        <v>157</v>
      </c>
      <c r="M1528" s="70">
        <v>0.55581018518518521</v>
      </c>
      <c r="N1528">
        <v>5.2</v>
      </c>
      <c r="O1528" t="s">
        <v>162</v>
      </c>
      <c r="P1528" s="70">
        <v>0.55556712962962962</v>
      </c>
      <c r="Q1528">
        <v>2.4</v>
      </c>
      <c r="R1528" t="s">
        <v>149</v>
      </c>
      <c r="S1528">
        <v>0.9</v>
      </c>
      <c r="T1528">
        <v>35.9</v>
      </c>
      <c r="U1528">
        <v>1279</v>
      </c>
      <c r="V1528">
        <v>659928</v>
      </c>
      <c r="W1528">
        <v>1100</v>
      </c>
      <c r="X1528">
        <v>0.495</v>
      </c>
      <c r="Y1528">
        <v>17.690000000000001</v>
      </c>
      <c r="Z1528" s="11">
        <f t="shared" si="3989"/>
        <v>192</v>
      </c>
      <c r="AA1528" s="11">
        <f t="shared" si="3990"/>
        <v>10</v>
      </c>
      <c r="AB1528" s="53">
        <f t="shared" si="3991"/>
        <v>0.19069683862217965</v>
      </c>
      <c r="AC1528" s="61" t="s">
        <v>204</v>
      </c>
    </row>
    <row r="1529" spans="1:46">
      <c r="A1529" s="11">
        <v>1529</v>
      </c>
      <c r="B1529" s="69">
        <v>44603</v>
      </c>
      <c r="C1529" s="70">
        <v>0.56944444444444442</v>
      </c>
      <c r="D1529">
        <v>17.5</v>
      </c>
      <c r="E1529">
        <v>13.9</v>
      </c>
      <c r="F1529">
        <v>0</v>
      </c>
      <c r="G1529">
        <v>15.9</v>
      </c>
      <c r="H1529">
        <v>0.378</v>
      </c>
      <c r="I1529">
        <v>1.9</v>
      </c>
      <c r="J1529" t="s">
        <v>157</v>
      </c>
      <c r="K1529">
        <v>2.6</v>
      </c>
      <c r="L1529" t="s">
        <v>162</v>
      </c>
      <c r="M1529" s="70">
        <v>0.56251157407407404</v>
      </c>
      <c r="N1529">
        <v>4.5999999999999996</v>
      </c>
      <c r="O1529" t="s">
        <v>157</v>
      </c>
      <c r="P1529" s="70">
        <v>0.56858796296296299</v>
      </c>
      <c r="Q1529">
        <v>1.4</v>
      </c>
      <c r="R1529" t="s">
        <v>157</v>
      </c>
      <c r="S1529">
        <v>0.8</v>
      </c>
      <c r="T1529">
        <v>31.3</v>
      </c>
      <c r="U1529">
        <v>1330</v>
      </c>
      <c r="V1529">
        <v>774782</v>
      </c>
      <c r="W1529">
        <v>1291</v>
      </c>
      <c r="X1529">
        <v>0.495</v>
      </c>
      <c r="Y1529">
        <v>17.66</v>
      </c>
      <c r="Z1529" s="11">
        <f t="shared" si="3989"/>
        <v>226.8</v>
      </c>
      <c r="AA1529" s="11">
        <f t="shared" si="3990"/>
        <v>10</v>
      </c>
      <c r="AB1529" s="53">
        <f t="shared" si="3991"/>
        <v>0.19069683862217965</v>
      </c>
      <c r="AC1529" s="61" t="s">
        <v>204</v>
      </c>
    </row>
    <row r="1530" spans="1:46">
      <c r="A1530" s="11">
        <v>1530</v>
      </c>
      <c r="B1530" s="69">
        <v>44603</v>
      </c>
      <c r="C1530" s="70">
        <v>0.57638888888888895</v>
      </c>
      <c r="D1530">
        <v>17.600000000000001</v>
      </c>
      <c r="E1530">
        <v>13.9</v>
      </c>
      <c r="F1530">
        <v>0</v>
      </c>
      <c r="G1530">
        <v>15.6</v>
      </c>
      <c r="H1530">
        <v>0.34300000000000003</v>
      </c>
      <c r="I1530">
        <v>3</v>
      </c>
      <c r="J1530" t="s">
        <v>157</v>
      </c>
      <c r="K1530">
        <v>3</v>
      </c>
      <c r="L1530" t="s">
        <v>157</v>
      </c>
      <c r="M1530" s="70">
        <v>0.57638888888888895</v>
      </c>
      <c r="N1530">
        <v>5.8</v>
      </c>
      <c r="O1530" t="s">
        <v>155</v>
      </c>
      <c r="P1530" s="70">
        <v>0.57605324074074071</v>
      </c>
      <c r="Q1530">
        <v>4.8</v>
      </c>
      <c r="R1530" t="s">
        <v>155</v>
      </c>
      <c r="S1530">
        <v>1.1000000000000001</v>
      </c>
      <c r="T1530">
        <v>36.200000000000003</v>
      </c>
      <c r="U1530">
        <v>1470</v>
      </c>
      <c r="V1530">
        <v>714777</v>
      </c>
      <c r="W1530">
        <v>1191</v>
      </c>
      <c r="X1530">
        <v>0.495</v>
      </c>
      <c r="Y1530">
        <v>17.63</v>
      </c>
      <c r="Z1530" s="11">
        <f t="shared" si="3989"/>
        <v>205.8</v>
      </c>
      <c r="AA1530" s="11">
        <f t="shared" si="3990"/>
        <v>10</v>
      </c>
      <c r="AB1530" s="53">
        <f t="shared" si="3991"/>
        <v>0.19069683862217965</v>
      </c>
      <c r="AC1530" s="61" t="s">
        <v>204</v>
      </c>
    </row>
    <row r="1531" spans="1:46">
      <c r="A1531" s="11">
        <v>1531</v>
      </c>
      <c r="B1531" s="69">
        <v>44603</v>
      </c>
      <c r="C1531" s="70">
        <v>0.58333333333333337</v>
      </c>
      <c r="D1531">
        <v>17.600000000000001</v>
      </c>
      <c r="E1531">
        <v>13.9</v>
      </c>
      <c r="F1531">
        <v>0</v>
      </c>
      <c r="G1531">
        <v>13.7</v>
      </c>
      <c r="H1531">
        <v>0.312</v>
      </c>
      <c r="I1531">
        <v>5.5</v>
      </c>
      <c r="J1531" t="s">
        <v>155</v>
      </c>
      <c r="K1531">
        <v>5.5</v>
      </c>
      <c r="L1531" t="s">
        <v>155</v>
      </c>
      <c r="M1531" s="70">
        <v>0.58291666666666664</v>
      </c>
      <c r="N1531">
        <v>7.8</v>
      </c>
      <c r="O1531" t="s">
        <v>155</v>
      </c>
      <c r="P1531" s="70">
        <v>0.58024305555555555</v>
      </c>
      <c r="Q1531">
        <v>5.8</v>
      </c>
      <c r="R1531" t="s">
        <v>155</v>
      </c>
      <c r="S1531">
        <v>0.9</v>
      </c>
      <c r="T1531">
        <v>40.1</v>
      </c>
      <c r="U1531">
        <v>1155</v>
      </c>
      <c r="V1531">
        <v>657292</v>
      </c>
      <c r="W1531">
        <v>1095</v>
      </c>
      <c r="X1531">
        <v>0.49299999999999999</v>
      </c>
      <c r="Y1531">
        <v>17.600000000000001</v>
      </c>
      <c r="Z1531" s="11">
        <f t="shared" si="3989"/>
        <v>187.20000000000002</v>
      </c>
      <c r="AA1531" s="11">
        <f t="shared" si="3990"/>
        <v>10</v>
      </c>
      <c r="AB1531" s="53">
        <f t="shared" si="3991"/>
        <v>0.18975075926982099</v>
      </c>
      <c r="AC1531" s="61" t="s">
        <v>204</v>
      </c>
      <c r="AE1531" s="11">
        <f t="shared" ref="AE1531" si="4120">SUM(F1531:F1536)</f>
        <v>0</v>
      </c>
      <c r="AF1531" s="11">
        <f t="shared" ref="AF1531" si="4121">AVERAGE(AB1531:AB1536)</f>
        <v>0.18975075926982099</v>
      </c>
      <c r="AG1531" s="11">
        <f t="shared" ref="AG1531" si="4122">AVERAGE(G1531:G1536)</f>
        <v>13.416666666666666</v>
      </c>
      <c r="AH1531" s="11" t="e">
        <f t="shared" ref="AH1531" si="4123">AVERAGE(AC1531:AC1536)</f>
        <v>#DIV/0!</v>
      </c>
      <c r="AI1531" s="11">
        <f t="shared" ref="AI1531" si="4124">AVERAGE(T1531:T1536)</f>
        <v>40.31666666666667</v>
      </c>
      <c r="AJ1531" s="11">
        <f t="shared" ref="AJ1531" si="4125">SUMIF(H1531:H1536,"&gt;0",H1531:H1536)</f>
        <v>1.61</v>
      </c>
      <c r="AK1531" s="17">
        <f t="shared" ref="AK1531" si="4126">SUM(AA1531:AA1536)/60</f>
        <v>0.83333333333333337</v>
      </c>
      <c r="AL1531" s="17">
        <f t="shared" ref="AL1531" si="4127">SUM(V1531:V1536)</f>
        <v>3357663</v>
      </c>
      <c r="AM1531" s="17">
        <f t="shared" ref="AM1531" si="4128">AVERAGE(W1531:W1536)</f>
        <v>932.5</v>
      </c>
      <c r="AN1531" s="11">
        <f t="shared" ref="AN1531" si="4129">AVERAGE(I1531:I1536)</f>
        <v>4.333333333333333</v>
      </c>
      <c r="AO1531" s="11">
        <f t="shared" ref="AO1531" si="4130">MAX(K1531:K1536)</f>
        <v>5.5</v>
      </c>
      <c r="AP1531" s="13" t="str">
        <f t="shared" ref="AP1531" ca="1" si="4131">INDIRECT(ADDRESS(MATCH(AO1531,K1531:K1536,0)+A1531-1,12))</f>
        <v>NW</v>
      </c>
      <c r="AQ1531" s="13">
        <f t="shared" ref="AQ1531" ca="1" si="4132">INDIRECT(ADDRESS(MATCH(AO1531,K1531:K1536,0)+A1531-1,13))</f>
        <v>0.58291666666666664</v>
      </c>
      <c r="AR1531" s="11">
        <f t="shared" ref="AR1531" si="4133">MAX(N1531:N1536)</f>
        <v>7.8</v>
      </c>
      <c r="AS1531" s="13" t="str">
        <f t="shared" ref="AS1531" ca="1" si="4134">INDIRECT(ADDRESS(MATCH(AR1531,N1531:N1536,0)+A1531-1,15))</f>
        <v>NW</v>
      </c>
      <c r="AT1531" s="13">
        <f t="shared" ref="AT1531" ca="1" si="4135">INDIRECT(ADDRESS(MATCH(AR1531,N1531:N1536,0)+A1531-1,16))</f>
        <v>0.58024305555555555</v>
      </c>
    </row>
    <row r="1532" spans="1:46">
      <c r="A1532" s="11">
        <v>1532</v>
      </c>
      <c r="B1532" s="69">
        <v>44603</v>
      </c>
      <c r="C1532" s="70">
        <v>0.59027777777777779</v>
      </c>
      <c r="D1532">
        <v>17.3</v>
      </c>
      <c r="E1532">
        <v>14</v>
      </c>
      <c r="F1532">
        <v>0</v>
      </c>
      <c r="G1532">
        <v>13.8</v>
      </c>
      <c r="H1532">
        <v>0.34200000000000003</v>
      </c>
      <c r="I1532">
        <v>4.2</v>
      </c>
      <c r="J1532" t="s">
        <v>157</v>
      </c>
      <c r="K1532">
        <v>5.5</v>
      </c>
      <c r="L1532" t="s">
        <v>155</v>
      </c>
      <c r="M1532" s="70">
        <v>0.58336805555555549</v>
      </c>
      <c r="N1532">
        <v>6.9</v>
      </c>
      <c r="O1532" t="s">
        <v>157</v>
      </c>
      <c r="P1532" s="70">
        <v>0.58553240740740742</v>
      </c>
      <c r="Q1532">
        <v>1.1000000000000001</v>
      </c>
      <c r="R1532" t="s">
        <v>162</v>
      </c>
      <c r="S1532">
        <v>1.1000000000000001</v>
      </c>
      <c r="T1532">
        <v>38.700000000000003</v>
      </c>
      <c r="U1532">
        <v>1213</v>
      </c>
      <c r="V1532">
        <v>699244</v>
      </c>
      <c r="W1532">
        <v>1165</v>
      </c>
      <c r="X1532">
        <v>0.49299999999999999</v>
      </c>
      <c r="Y1532">
        <v>17.600000000000001</v>
      </c>
      <c r="Z1532" s="11">
        <f t="shared" si="3989"/>
        <v>205.2</v>
      </c>
      <c r="AA1532" s="11">
        <f t="shared" si="3990"/>
        <v>10</v>
      </c>
      <c r="AB1532" s="53">
        <f t="shared" si="3991"/>
        <v>0.18975075926982099</v>
      </c>
      <c r="AC1532" s="61" t="s">
        <v>204</v>
      </c>
    </row>
    <row r="1533" spans="1:46">
      <c r="A1533" s="11">
        <v>1533</v>
      </c>
      <c r="B1533" s="69">
        <v>44603</v>
      </c>
      <c r="C1533" s="70">
        <v>0.59722222222222221</v>
      </c>
      <c r="D1533">
        <v>17</v>
      </c>
      <c r="E1533">
        <v>14</v>
      </c>
      <c r="F1533">
        <v>0</v>
      </c>
      <c r="G1533">
        <v>14.5</v>
      </c>
      <c r="H1533">
        <v>0.34599999999999997</v>
      </c>
      <c r="I1533">
        <v>4.3</v>
      </c>
      <c r="J1533" t="s">
        <v>155</v>
      </c>
      <c r="K1533">
        <v>4.3</v>
      </c>
      <c r="L1533" t="s">
        <v>155</v>
      </c>
      <c r="M1533" s="70">
        <v>0.59722222222222221</v>
      </c>
      <c r="N1533">
        <v>6.8</v>
      </c>
      <c r="O1533" t="s">
        <v>158</v>
      </c>
      <c r="P1533" s="70">
        <v>0.59564814814814815</v>
      </c>
      <c r="Q1533">
        <v>4.5999999999999996</v>
      </c>
      <c r="R1533" t="s">
        <v>155</v>
      </c>
      <c r="S1533">
        <v>0.9</v>
      </c>
      <c r="T1533">
        <v>38.1</v>
      </c>
      <c r="U1533">
        <v>908</v>
      </c>
      <c r="V1533">
        <v>705287</v>
      </c>
      <c r="W1533">
        <v>1175</v>
      </c>
      <c r="X1533">
        <v>0.49299999999999999</v>
      </c>
      <c r="Y1533">
        <v>17.579999999999998</v>
      </c>
      <c r="Z1533" s="11">
        <f t="shared" si="3989"/>
        <v>207.6</v>
      </c>
      <c r="AA1533" s="11">
        <f t="shared" si="3990"/>
        <v>10</v>
      </c>
      <c r="AB1533" s="53">
        <f t="shared" si="3991"/>
        <v>0.18975075926982099</v>
      </c>
      <c r="AC1533" s="61" t="s">
        <v>204</v>
      </c>
    </row>
    <row r="1534" spans="1:46">
      <c r="A1534" s="11">
        <v>1534</v>
      </c>
      <c r="B1534" s="69">
        <v>44603</v>
      </c>
      <c r="C1534" s="70">
        <v>0.60416666666666663</v>
      </c>
      <c r="D1534">
        <v>16.8</v>
      </c>
      <c r="E1534">
        <v>14</v>
      </c>
      <c r="F1534">
        <v>0</v>
      </c>
      <c r="G1534">
        <v>13.5</v>
      </c>
      <c r="H1534">
        <v>0.26800000000000002</v>
      </c>
      <c r="I1534">
        <v>4.5</v>
      </c>
      <c r="J1534" t="s">
        <v>155</v>
      </c>
      <c r="K1534">
        <v>4.5</v>
      </c>
      <c r="L1534" t="s">
        <v>155</v>
      </c>
      <c r="M1534" s="70">
        <v>0.60363425925925929</v>
      </c>
      <c r="N1534">
        <v>6.6</v>
      </c>
      <c r="O1534" t="s">
        <v>155</v>
      </c>
      <c r="P1534" s="70">
        <v>0.60332175925925924</v>
      </c>
      <c r="Q1534">
        <v>3.5</v>
      </c>
      <c r="R1534" t="s">
        <v>155</v>
      </c>
      <c r="S1534">
        <v>0.7</v>
      </c>
      <c r="T1534">
        <v>40</v>
      </c>
      <c r="U1534">
        <v>1107</v>
      </c>
      <c r="V1534">
        <v>562029</v>
      </c>
      <c r="W1534">
        <v>937</v>
      </c>
      <c r="X1534">
        <v>0.49299999999999999</v>
      </c>
      <c r="Y1534">
        <v>17.55</v>
      </c>
      <c r="Z1534" s="11">
        <f t="shared" si="3989"/>
        <v>160.80000000000001</v>
      </c>
      <c r="AA1534" s="11">
        <f t="shared" si="3990"/>
        <v>10</v>
      </c>
      <c r="AB1534" s="53">
        <f t="shared" si="3991"/>
        <v>0.18975075926982099</v>
      </c>
      <c r="AC1534" s="61" t="s">
        <v>204</v>
      </c>
    </row>
    <row r="1535" spans="1:46">
      <c r="A1535" s="11">
        <v>1535</v>
      </c>
      <c r="B1535" s="69">
        <v>44603</v>
      </c>
      <c r="C1535" s="70">
        <v>0.61111111111111105</v>
      </c>
      <c r="D1535">
        <v>16.600000000000001</v>
      </c>
      <c r="E1535">
        <v>14</v>
      </c>
      <c r="F1535">
        <v>0</v>
      </c>
      <c r="G1535">
        <v>12.9</v>
      </c>
      <c r="H1535">
        <v>0.20300000000000001</v>
      </c>
      <c r="I1535">
        <v>3.9</v>
      </c>
      <c r="J1535" t="s">
        <v>155</v>
      </c>
      <c r="K1535">
        <v>4.5999999999999996</v>
      </c>
      <c r="L1535" t="s">
        <v>155</v>
      </c>
      <c r="M1535" s="70">
        <v>0.6071064814814815</v>
      </c>
      <c r="N1535">
        <v>6.3</v>
      </c>
      <c r="O1535" t="s">
        <v>155</v>
      </c>
      <c r="P1535" s="70">
        <v>0.60576388888888888</v>
      </c>
      <c r="Q1535">
        <v>4.5</v>
      </c>
      <c r="R1535" t="s">
        <v>157</v>
      </c>
      <c r="S1535">
        <v>0.9</v>
      </c>
      <c r="T1535">
        <v>41.7</v>
      </c>
      <c r="U1535">
        <v>528</v>
      </c>
      <c r="V1535">
        <v>433553</v>
      </c>
      <c r="W1535">
        <v>723</v>
      </c>
      <c r="X1535">
        <v>0.49299999999999999</v>
      </c>
      <c r="Y1535">
        <v>17.559999999999999</v>
      </c>
      <c r="Z1535" s="11">
        <f t="shared" si="3989"/>
        <v>121.80000000000003</v>
      </c>
      <c r="AA1535" s="11">
        <f t="shared" si="3990"/>
        <v>10</v>
      </c>
      <c r="AB1535" s="53">
        <f t="shared" si="3991"/>
        <v>0.18975075926982099</v>
      </c>
      <c r="AC1535" s="61" t="s">
        <v>204</v>
      </c>
    </row>
    <row r="1536" spans="1:46">
      <c r="A1536" s="11">
        <v>1536</v>
      </c>
      <c r="B1536" s="69">
        <v>44603</v>
      </c>
      <c r="C1536" s="70">
        <v>0.61805555555555558</v>
      </c>
      <c r="D1536">
        <v>16.2</v>
      </c>
      <c r="E1536">
        <v>14</v>
      </c>
      <c r="F1536">
        <v>0</v>
      </c>
      <c r="G1536">
        <v>12.1</v>
      </c>
      <c r="H1536">
        <v>0.13900000000000001</v>
      </c>
      <c r="I1536">
        <v>3.6</v>
      </c>
      <c r="J1536" t="s">
        <v>157</v>
      </c>
      <c r="K1536">
        <v>3.9</v>
      </c>
      <c r="L1536" t="s">
        <v>157</v>
      </c>
      <c r="M1536" s="70">
        <v>0.61130787037037038</v>
      </c>
      <c r="N1536">
        <v>5.5</v>
      </c>
      <c r="O1536" t="s">
        <v>157</v>
      </c>
      <c r="P1536" s="70">
        <v>0.61675925925925923</v>
      </c>
      <c r="Q1536">
        <v>4.0999999999999996</v>
      </c>
      <c r="R1536" t="s">
        <v>157</v>
      </c>
      <c r="S1536">
        <v>0.8</v>
      </c>
      <c r="T1536">
        <v>43.3</v>
      </c>
      <c r="U1536">
        <v>500</v>
      </c>
      <c r="V1536">
        <v>300258</v>
      </c>
      <c r="W1536">
        <v>500</v>
      </c>
      <c r="X1536">
        <v>0.49299999999999999</v>
      </c>
      <c r="Y1536">
        <v>17.52</v>
      </c>
      <c r="Z1536" s="11">
        <f t="shared" si="3989"/>
        <v>83.40000000000002</v>
      </c>
      <c r="AA1536" s="11">
        <f t="shared" si="3990"/>
        <v>0</v>
      </c>
      <c r="AB1536" s="53">
        <f t="shared" si="3991"/>
        <v>0.18975075926982099</v>
      </c>
      <c r="AC1536" s="61" t="s">
        <v>204</v>
      </c>
    </row>
    <row r="1537" spans="1:46">
      <c r="A1537" s="11">
        <v>1537</v>
      </c>
      <c r="B1537" s="69">
        <v>44603</v>
      </c>
      <c r="C1537" s="70">
        <v>0.625</v>
      </c>
      <c r="D1537">
        <v>15.8</v>
      </c>
      <c r="E1537">
        <v>14</v>
      </c>
      <c r="F1537">
        <v>0</v>
      </c>
      <c r="G1537">
        <v>12</v>
      </c>
      <c r="H1537">
        <v>0.155</v>
      </c>
      <c r="I1537">
        <v>3.6</v>
      </c>
      <c r="J1537" t="s">
        <v>157</v>
      </c>
      <c r="K1537">
        <v>4</v>
      </c>
      <c r="L1537" t="s">
        <v>157</v>
      </c>
      <c r="M1537" s="70">
        <v>0.62337962962962956</v>
      </c>
      <c r="N1537">
        <v>6.2</v>
      </c>
      <c r="O1537" t="s">
        <v>157</v>
      </c>
      <c r="P1537" s="70">
        <v>0.62289351851851849</v>
      </c>
      <c r="Q1537">
        <v>4.0999999999999996</v>
      </c>
      <c r="R1537" t="s">
        <v>157</v>
      </c>
      <c r="S1537">
        <v>1.1000000000000001</v>
      </c>
      <c r="T1537">
        <v>44.7</v>
      </c>
      <c r="U1537">
        <v>530</v>
      </c>
      <c r="V1537">
        <v>325060</v>
      </c>
      <c r="W1537">
        <v>542</v>
      </c>
      <c r="X1537">
        <v>0.49299999999999999</v>
      </c>
      <c r="Y1537">
        <v>17.52</v>
      </c>
      <c r="Z1537" s="11">
        <f t="shared" si="3989"/>
        <v>93.000000000000014</v>
      </c>
      <c r="AA1537" s="11">
        <f t="shared" si="3990"/>
        <v>0</v>
      </c>
      <c r="AB1537" s="53">
        <f t="shared" si="3991"/>
        <v>0.18975075926982099</v>
      </c>
      <c r="AC1537" s="61" t="s">
        <v>204</v>
      </c>
      <c r="AE1537" s="11">
        <f t="shared" ref="AE1537" si="4136">SUM(F1537:F1542)</f>
        <v>0</v>
      </c>
      <c r="AF1537" s="11">
        <f t="shared" ref="AF1537" si="4137">AVERAGE(AB1537:AB1542)</f>
        <v>0.19022364615749873</v>
      </c>
      <c r="AG1537" s="11">
        <f t="shared" ref="AG1537" si="4138">AVERAGE(G1537:G1542)</f>
        <v>11.75</v>
      </c>
      <c r="AH1537" s="11" t="e">
        <f t="shared" ref="AH1537" si="4139">AVERAGE(AC1537:AC1542)</f>
        <v>#DIV/0!</v>
      </c>
      <c r="AI1537" s="11">
        <f t="shared" ref="AI1537" si="4140">AVERAGE(T1537:T1542)</f>
        <v>45.483333333333327</v>
      </c>
      <c r="AJ1537" s="11">
        <f t="shared" ref="AJ1537" si="4141">SUMIF(H1537:H1542,"&gt;0",H1537:H1542)</f>
        <v>0.75499999999999989</v>
      </c>
      <c r="AK1537" s="17">
        <f t="shared" ref="AK1537" si="4142">SUM(AA1537:AA1542)/60</f>
        <v>0</v>
      </c>
      <c r="AL1537" s="17">
        <f t="shared" ref="AL1537" si="4143">SUM(V1537:V1542)</f>
        <v>1590658</v>
      </c>
      <c r="AM1537" s="17">
        <f t="shared" ref="AM1537" si="4144">AVERAGE(W1537:W1542)</f>
        <v>441.83333333333331</v>
      </c>
      <c r="AN1537" s="11">
        <f t="shared" ref="AN1537" si="4145">AVERAGE(I1537:I1542)</f>
        <v>3.6166666666666667</v>
      </c>
      <c r="AO1537" s="11">
        <f t="shared" ref="AO1537" si="4146">MAX(K1537:K1542)</f>
        <v>4.0999999999999996</v>
      </c>
      <c r="AP1537" s="13" t="str">
        <f t="shared" ref="AP1537" ca="1" si="4147">INDIRECT(ADDRESS(MATCH(AO1537,K1537:K1542,0)+A1537-1,12))</f>
        <v>N</v>
      </c>
      <c r="AQ1537" s="13">
        <f t="shared" ref="AQ1537" ca="1" si="4148">INDIRECT(ADDRESS(MATCH(AO1537,K1537:K1542,0)+A1537-1,13))</f>
        <v>0.65232638888888894</v>
      </c>
      <c r="AR1537" s="11">
        <f t="shared" ref="AR1537" si="4149">MAX(N1537:N1542)</f>
        <v>6.3</v>
      </c>
      <c r="AS1537" s="13" t="str">
        <f t="shared" ref="AS1537" ca="1" si="4150">INDIRECT(ADDRESS(MATCH(AR1537,N1537:N1542,0)+A1537-1,15))</f>
        <v>NNE</v>
      </c>
      <c r="AT1537" s="13">
        <f t="shared" ref="AT1537" ca="1" si="4151">INDIRECT(ADDRESS(MATCH(AR1537,N1537:N1542,0)+A1537-1,16))</f>
        <v>0.64828703703703705</v>
      </c>
    </row>
    <row r="1538" spans="1:46">
      <c r="A1538" s="11">
        <v>1538</v>
      </c>
      <c r="B1538" s="69">
        <v>44603</v>
      </c>
      <c r="C1538" s="70">
        <v>0.63194444444444442</v>
      </c>
      <c r="D1538">
        <v>15.4</v>
      </c>
      <c r="E1538">
        <v>14</v>
      </c>
      <c r="F1538">
        <v>0</v>
      </c>
      <c r="G1538">
        <v>12</v>
      </c>
      <c r="H1538">
        <v>0.14699999999999999</v>
      </c>
      <c r="I1538">
        <v>3.2</v>
      </c>
      <c r="J1538" t="s">
        <v>157</v>
      </c>
      <c r="K1538">
        <v>3.6</v>
      </c>
      <c r="L1538" t="s">
        <v>157</v>
      </c>
      <c r="M1538" s="70">
        <v>0.62502314814814819</v>
      </c>
      <c r="N1538">
        <v>5.2</v>
      </c>
      <c r="O1538" t="s">
        <v>162</v>
      </c>
      <c r="P1538" s="70">
        <v>0.63069444444444445</v>
      </c>
      <c r="Q1538">
        <v>2.4</v>
      </c>
      <c r="R1538" t="s">
        <v>162</v>
      </c>
      <c r="S1538">
        <v>0.7</v>
      </c>
      <c r="T1538">
        <v>42.8</v>
      </c>
      <c r="U1538">
        <v>510</v>
      </c>
      <c r="V1538">
        <v>306612</v>
      </c>
      <c r="W1538">
        <v>511</v>
      </c>
      <c r="X1538">
        <v>0.49399999999999999</v>
      </c>
      <c r="Y1538">
        <v>17.489999999999998</v>
      </c>
      <c r="Z1538" s="11">
        <f t="shared" si="3989"/>
        <v>88.2</v>
      </c>
      <c r="AA1538" s="11">
        <f t="shared" si="3990"/>
        <v>0</v>
      </c>
      <c r="AB1538" s="53">
        <f t="shared" si="3991"/>
        <v>0.19022334058049545</v>
      </c>
      <c r="AC1538" s="61" t="s">
        <v>204</v>
      </c>
    </row>
    <row r="1539" spans="1:46">
      <c r="A1539" s="11">
        <v>1539</v>
      </c>
      <c r="B1539" s="69">
        <v>44603</v>
      </c>
      <c r="C1539" s="70">
        <v>0.63888888888888895</v>
      </c>
      <c r="D1539">
        <v>15</v>
      </c>
      <c r="E1539">
        <v>14</v>
      </c>
      <c r="F1539">
        <v>0</v>
      </c>
      <c r="G1539">
        <v>12.2</v>
      </c>
      <c r="H1539">
        <v>0.14199999999999999</v>
      </c>
      <c r="I1539">
        <v>3.3</v>
      </c>
      <c r="J1539" t="s">
        <v>162</v>
      </c>
      <c r="K1539">
        <v>3.3</v>
      </c>
      <c r="L1539" t="s">
        <v>162</v>
      </c>
      <c r="M1539" s="70">
        <v>0.6368287037037037</v>
      </c>
      <c r="N1539">
        <v>5.5</v>
      </c>
      <c r="O1539" t="s">
        <v>162</v>
      </c>
      <c r="P1539" s="70">
        <v>0.63563657407407403</v>
      </c>
      <c r="Q1539">
        <v>2.1</v>
      </c>
      <c r="R1539" t="s">
        <v>157</v>
      </c>
      <c r="S1539">
        <v>0.8</v>
      </c>
      <c r="T1539">
        <v>44.1</v>
      </c>
      <c r="U1539">
        <v>420</v>
      </c>
      <c r="V1539">
        <v>298483</v>
      </c>
      <c r="W1539">
        <v>497</v>
      </c>
      <c r="X1539">
        <v>0.49399999999999999</v>
      </c>
      <c r="Y1539">
        <v>17.47</v>
      </c>
      <c r="Z1539" s="11">
        <f t="shared" si="3989"/>
        <v>85.2</v>
      </c>
      <c r="AA1539" s="11">
        <f t="shared" si="3990"/>
        <v>0</v>
      </c>
      <c r="AB1539" s="53">
        <f t="shared" si="3991"/>
        <v>0.19022334058049545</v>
      </c>
      <c r="AC1539" s="61" t="s">
        <v>204</v>
      </c>
    </row>
    <row r="1540" spans="1:46">
      <c r="A1540" s="11">
        <v>1540</v>
      </c>
      <c r="B1540" s="69">
        <v>44603</v>
      </c>
      <c r="C1540" s="70">
        <v>0.64583333333333337</v>
      </c>
      <c r="D1540">
        <v>14.8</v>
      </c>
      <c r="E1540">
        <v>14.1</v>
      </c>
      <c r="F1540">
        <v>0</v>
      </c>
      <c r="G1540">
        <v>11.6</v>
      </c>
      <c r="H1540">
        <v>0.113</v>
      </c>
      <c r="I1540">
        <v>3.7</v>
      </c>
      <c r="J1540" t="s">
        <v>162</v>
      </c>
      <c r="K1540">
        <v>3.7</v>
      </c>
      <c r="L1540" t="s">
        <v>162</v>
      </c>
      <c r="M1540" s="70">
        <v>0.64583333333333337</v>
      </c>
      <c r="N1540">
        <v>5.8</v>
      </c>
      <c r="O1540" t="s">
        <v>157</v>
      </c>
      <c r="P1540" s="70">
        <v>0.64232638888888893</v>
      </c>
      <c r="Q1540">
        <v>4.0999999999999996</v>
      </c>
      <c r="R1540" t="s">
        <v>162</v>
      </c>
      <c r="S1540">
        <v>0.9</v>
      </c>
      <c r="T1540">
        <v>45.7</v>
      </c>
      <c r="U1540">
        <v>420</v>
      </c>
      <c r="V1540">
        <v>241835</v>
      </c>
      <c r="W1540">
        <v>403</v>
      </c>
      <c r="X1540">
        <v>0.495</v>
      </c>
      <c r="Y1540">
        <v>17.47</v>
      </c>
      <c r="Z1540" s="11">
        <f t="shared" si="3989"/>
        <v>67.8</v>
      </c>
      <c r="AA1540" s="11">
        <f t="shared" si="3990"/>
        <v>0</v>
      </c>
      <c r="AB1540" s="53">
        <f t="shared" si="3991"/>
        <v>0.19069683862217965</v>
      </c>
      <c r="AC1540" s="61" t="s">
        <v>204</v>
      </c>
    </row>
    <row r="1541" spans="1:46">
      <c r="A1541" s="11">
        <v>1541</v>
      </c>
      <c r="B1541" s="69">
        <v>44603</v>
      </c>
      <c r="C1541" s="70">
        <v>0.65277777777777779</v>
      </c>
      <c r="D1541">
        <v>14.5</v>
      </c>
      <c r="E1541">
        <v>14</v>
      </c>
      <c r="F1541">
        <v>0</v>
      </c>
      <c r="G1541">
        <v>11.5</v>
      </c>
      <c r="H1541">
        <v>0.107</v>
      </c>
      <c r="I1541">
        <v>4</v>
      </c>
      <c r="J1541" t="s">
        <v>162</v>
      </c>
      <c r="K1541">
        <v>4.0999999999999996</v>
      </c>
      <c r="L1541" t="s">
        <v>162</v>
      </c>
      <c r="M1541" s="70">
        <v>0.65232638888888894</v>
      </c>
      <c r="N1541">
        <v>6.3</v>
      </c>
      <c r="O1541" t="s">
        <v>149</v>
      </c>
      <c r="P1541" s="70">
        <v>0.64828703703703705</v>
      </c>
      <c r="Q1541">
        <v>3</v>
      </c>
      <c r="R1541" t="s">
        <v>162</v>
      </c>
      <c r="S1541">
        <v>0.9</v>
      </c>
      <c r="T1541">
        <v>47.2</v>
      </c>
      <c r="U1541">
        <v>341</v>
      </c>
      <c r="V1541">
        <v>226749</v>
      </c>
      <c r="W1541">
        <v>378</v>
      </c>
      <c r="X1541">
        <v>0.495</v>
      </c>
      <c r="Y1541">
        <v>17.440000000000001</v>
      </c>
      <c r="Z1541" s="11">
        <f t="shared" si="3989"/>
        <v>64.199999999999989</v>
      </c>
      <c r="AA1541" s="11">
        <f t="shared" si="3990"/>
        <v>0</v>
      </c>
      <c r="AB1541" s="53">
        <f t="shared" si="3991"/>
        <v>0.19069683862217965</v>
      </c>
      <c r="AC1541" s="61" t="s">
        <v>204</v>
      </c>
    </row>
    <row r="1542" spans="1:46">
      <c r="A1542" s="11">
        <v>1542</v>
      </c>
      <c r="B1542" s="69">
        <v>44603</v>
      </c>
      <c r="C1542" s="70">
        <v>0.65972222222222221</v>
      </c>
      <c r="D1542">
        <v>14.1</v>
      </c>
      <c r="E1542">
        <v>14.1</v>
      </c>
      <c r="F1542">
        <v>0</v>
      </c>
      <c r="G1542">
        <v>11.2</v>
      </c>
      <c r="H1542">
        <v>9.0999999999999998E-2</v>
      </c>
      <c r="I1542">
        <v>3.9</v>
      </c>
      <c r="J1542" t="s">
        <v>149</v>
      </c>
      <c r="K1542">
        <v>4.0999999999999996</v>
      </c>
      <c r="L1542" t="s">
        <v>162</v>
      </c>
      <c r="M1542" s="70">
        <v>0.65410879629629626</v>
      </c>
      <c r="N1542">
        <v>6.3</v>
      </c>
      <c r="O1542" t="s">
        <v>149</v>
      </c>
      <c r="P1542" s="70">
        <v>0.65960648148148149</v>
      </c>
      <c r="Q1542">
        <v>3.3</v>
      </c>
      <c r="R1542" t="s">
        <v>149</v>
      </c>
      <c r="S1542">
        <v>0.8</v>
      </c>
      <c r="T1542">
        <v>48.4</v>
      </c>
      <c r="U1542">
        <v>290</v>
      </c>
      <c r="V1542">
        <v>191919</v>
      </c>
      <c r="W1542">
        <v>320</v>
      </c>
      <c r="X1542">
        <v>0.49299999999999999</v>
      </c>
      <c r="Y1542">
        <v>17.41</v>
      </c>
      <c r="Z1542" s="11">
        <f t="shared" si="3989"/>
        <v>54.6</v>
      </c>
      <c r="AA1542" s="11">
        <f t="shared" si="3990"/>
        <v>0</v>
      </c>
      <c r="AB1542" s="53">
        <f t="shared" si="3991"/>
        <v>0.18975075926982099</v>
      </c>
      <c r="AC1542" s="61" t="s">
        <v>204</v>
      </c>
    </row>
    <row r="1543" spans="1:46">
      <c r="A1543" s="11">
        <v>1543</v>
      </c>
      <c r="B1543" s="69">
        <v>44603</v>
      </c>
      <c r="C1543" s="70">
        <v>0.66666666666666663</v>
      </c>
      <c r="D1543">
        <v>13.7</v>
      </c>
      <c r="E1543">
        <v>14.1</v>
      </c>
      <c r="F1543">
        <v>0</v>
      </c>
      <c r="G1543">
        <v>10.7</v>
      </c>
      <c r="H1543">
        <v>7.9000000000000001E-2</v>
      </c>
      <c r="I1543">
        <v>3.6</v>
      </c>
      <c r="J1543" t="s">
        <v>162</v>
      </c>
      <c r="K1543">
        <v>4</v>
      </c>
      <c r="L1543" t="s">
        <v>149</v>
      </c>
      <c r="M1543" s="70">
        <v>0.66041666666666665</v>
      </c>
      <c r="N1543">
        <v>5.5</v>
      </c>
      <c r="O1543" t="s">
        <v>162</v>
      </c>
      <c r="P1543" s="70">
        <v>0.65994212962962961</v>
      </c>
      <c r="Q1543">
        <v>2.2999999999999998</v>
      </c>
      <c r="R1543" t="s">
        <v>157</v>
      </c>
      <c r="S1543">
        <v>0.8</v>
      </c>
      <c r="T1543">
        <v>49.7</v>
      </c>
      <c r="U1543">
        <v>389</v>
      </c>
      <c r="V1543">
        <v>167596</v>
      </c>
      <c r="W1543">
        <v>279</v>
      </c>
      <c r="X1543">
        <v>0.49299999999999999</v>
      </c>
      <c r="Y1543">
        <v>17.38</v>
      </c>
      <c r="Z1543" s="11">
        <f t="shared" si="3989"/>
        <v>47.4</v>
      </c>
      <c r="AA1543" s="11">
        <f t="shared" si="3990"/>
        <v>0</v>
      </c>
      <c r="AB1543" s="53">
        <f t="shared" si="3991"/>
        <v>0.18975075926982099</v>
      </c>
      <c r="AC1543" s="61" t="s">
        <v>204</v>
      </c>
      <c r="AE1543" s="11">
        <f t="shared" ref="AE1543" si="4152">SUM(F1543:F1548)</f>
        <v>0</v>
      </c>
      <c r="AF1543" s="11">
        <f t="shared" ref="AF1543" si="4153">AVERAGE(AB1543:AB1548)</f>
        <v>0.19006581347693727</v>
      </c>
      <c r="AG1543" s="11">
        <f t="shared" ref="AG1543" si="4154">AVERAGE(G1543:G1548)</f>
        <v>11.466666666666667</v>
      </c>
      <c r="AH1543" s="11" t="e">
        <f t="shared" ref="AH1543" si="4155">AVERAGE(AC1543:AC1548)</f>
        <v>#DIV/0!</v>
      </c>
      <c r="AI1543" s="11">
        <f t="shared" ref="AI1543" si="4156">AVERAGE(T1543:T1548)</f>
        <v>47.70000000000001</v>
      </c>
      <c r="AJ1543" s="11">
        <f t="shared" ref="AJ1543" si="4157">SUMIF(H1543:H1548,"&gt;0",H1543:H1548)</f>
        <v>0.52600000000000002</v>
      </c>
      <c r="AK1543" s="17">
        <f t="shared" ref="AK1543" si="4158">SUM(AA1543:AA1548)/60</f>
        <v>0</v>
      </c>
      <c r="AL1543" s="17">
        <f t="shared" ref="AL1543" si="4159">SUM(V1543:V1548)</f>
        <v>1066193</v>
      </c>
      <c r="AM1543" s="17">
        <f t="shared" ref="AM1543" si="4160">AVERAGE(W1543:W1548)</f>
        <v>296</v>
      </c>
      <c r="AN1543" s="11">
        <f t="shared" ref="AN1543" si="4161">AVERAGE(I1543:I1548)</f>
        <v>2.9</v>
      </c>
      <c r="AO1543" s="11">
        <f t="shared" ref="AO1543" si="4162">MAX(K1543:K1548)</f>
        <v>4</v>
      </c>
      <c r="AP1543" s="13" t="str">
        <f t="shared" ref="AP1543" ca="1" si="4163">INDIRECT(ADDRESS(MATCH(AO1543,K1543:K1548,0)+A1543-1,12))</f>
        <v>NNE</v>
      </c>
      <c r="AQ1543" s="13">
        <f t="shared" ref="AQ1543" ca="1" si="4164">INDIRECT(ADDRESS(MATCH(AO1543,K1543:K1548,0)+A1543-1,13))</f>
        <v>0.66041666666666665</v>
      </c>
      <c r="AR1543" s="11">
        <f t="shared" ref="AR1543" si="4165">MAX(N1543:N1548)</f>
        <v>5.9</v>
      </c>
      <c r="AS1543" s="13" t="str">
        <f t="shared" ref="AS1543" ca="1" si="4166">INDIRECT(ADDRESS(MATCH(AR1543,N1543:N1548,0)+A1543-1,15))</f>
        <v>N</v>
      </c>
      <c r="AT1543" s="13">
        <f t="shared" ref="AT1543" ca="1" si="4167">INDIRECT(ADDRESS(MATCH(AR1543,N1543:N1548,0)+A1543-1,16))</f>
        <v>0.67180555555555566</v>
      </c>
    </row>
    <row r="1544" spans="1:46">
      <c r="A1544" s="11">
        <v>1544</v>
      </c>
      <c r="B1544" s="69">
        <v>44603</v>
      </c>
      <c r="C1544" s="70">
        <v>0.67361111111111116</v>
      </c>
      <c r="D1544">
        <v>13.4</v>
      </c>
      <c r="E1544">
        <v>14.1</v>
      </c>
      <c r="F1544">
        <v>0</v>
      </c>
      <c r="G1544">
        <v>10.6</v>
      </c>
      <c r="H1544">
        <v>7.1999999999999995E-2</v>
      </c>
      <c r="I1544">
        <v>3.6</v>
      </c>
      <c r="J1544" t="s">
        <v>162</v>
      </c>
      <c r="K1544">
        <v>3.7</v>
      </c>
      <c r="L1544" t="s">
        <v>162</v>
      </c>
      <c r="M1544" s="70">
        <v>0.66890046296296291</v>
      </c>
      <c r="N1544">
        <v>5.9</v>
      </c>
      <c r="O1544" t="s">
        <v>162</v>
      </c>
      <c r="P1544" s="70">
        <v>0.67180555555555566</v>
      </c>
      <c r="Q1544">
        <v>3.3</v>
      </c>
      <c r="R1544" t="s">
        <v>162</v>
      </c>
      <c r="S1544">
        <v>0.8</v>
      </c>
      <c r="T1544">
        <v>49.7</v>
      </c>
      <c r="U1544">
        <v>349</v>
      </c>
      <c r="V1544">
        <v>152893</v>
      </c>
      <c r="W1544">
        <v>255</v>
      </c>
      <c r="X1544">
        <v>0.49399999999999999</v>
      </c>
      <c r="Y1544">
        <v>17.36</v>
      </c>
      <c r="Z1544" s="11">
        <f t="shared" ref="Z1544:Z1607" si="4168">H1544*3.6/(60)*10*10^3</f>
        <v>43.2</v>
      </c>
      <c r="AA1544" s="11">
        <f t="shared" ref="AA1544:AA1607" si="4169">IF(Z1544&gt;120,10,0)</f>
        <v>0</v>
      </c>
      <c r="AB1544" s="53">
        <f t="shared" ref="AB1544:AB1607" si="4170">-0.071+0.735*X1544+0.75*X1544^2-8.759*X1544^3+21.838*X1544^4-21.998*X1544^5+8.097*X1544^6</f>
        <v>0.19022334058049545</v>
      </c>
      <c r="AC1544" s="61" t="s">
        <v>204</v>
      </c>
    </row>
    <row r="1545" spans="1:46">
      <c r="A1545" s="11">
        <v>1545</v>
      </c>
      <c r="B1545" s="69">
        <v>44603</v>
      </c>
      <c r="C1545" s="70">
        <v>0.68055555555555547</v>
      </c>
      <c r="D1545">
        <v>13.1</v>
      </c>
      <c r="E1545">
        <v>14.1</v>
      </c>
      <c r="F1545">
        <v>0</v>
      </c>
      <c r="G1545">
        <v>10.7</v>
      </c>
      <c r="H1545">
        <v>6.9000000000000006E-2</v>
      </c>
      <c r="I1545">
        <v>2.9</v>
      </c>
      <c r="J1545" t="s">
        <v>162</v>
      </c>
      <c r="K1545">
        <v>3.6</v>
      </c>
      <c r="L1545" t="s">
        <v>162</v>
      </c>
      <c r="M1545" s="70">
        <v>0.67369212962962965</v>
      </c>
      <c r="N1545">
        <v>5.5</v>
      </c>
      <c r="O1545" t="s">
        <v>162</v>
      </c>
      <c r="P1545" s="70">
        <v>0.67451388888888886</v>
      </c>
      <c r="Q1545">
        <v>2.9</v>
      </c>
      <c r="R1545" t="s">
        <v>149</v>
      </c>
      <c r="S1545">
        <v>0.9</v>
      </c>
      <c r="T1545">
        <v>50.4</v>
      </c>
      <c r="U1545">
        <v>202</v>
      </c>
      <c r="V1545">
        <v>144849</v>
      </c>
      <c r="W1545">
        <v>241</v>
      </c>
      <c r="X1545">
        <v>0.49299999999999999</v>
      </c>
      <c r="Y1545">
        <v>17.350000000000001</v>
      </c>
      <c r="Z1545" s="11">
        <f t="shared" si="4168"/>
        <v>41.400000000000006</v>
      </c>
      <c r="AA1545" s="11">
        <f t="shared" si="4169"/>
        <v>0</v>
      </c>
      <c r="AB1545" s="53">
        <f t="shared" si="4170"/>
        <v>0.18975075926982099</v>
      </c>
      <c r="AC1545" s="61" t="s">
        <v>204</v>
      </c>
    </row>
    <row r="1546" spans="1:46">
      <c r="A1546" s="11">
        <v>1546</v>
      </c>
      <c r="B1546" s="69">
        <v>44603</v>
      </c>
      <c r="C1546" s="70">
        <v>0.6875</v>
      </c>
      <c r="D1546">
        <v>12.9</v>
      </c>
      <c r="E1546">
        <v>14.1</v>
      </c>
      <c r="F1546">
        <v>0</v>
      </c>
      <c r="G1546">
        <v>11.6</v>
      </c>
      <c r="H1546">
        <v>0.109</v>
      </c>
      <c r="I1546">
        <v>2.6</v>
      </c>
      <c r="J1546" t="s">
        <v>149</v>
      </c>
      <c r="K1546">
        <v>2.9</v>
      </c>
      <c r="L1546" t="s">
        <v>162</v>
      </c>
      <c r="M1546" s="70">
        <v>0.68056712962962962</v>
      </c>
      <c r="N1546">
        <v>4.5</v>
      </c>
      <c r="O1546" t="s">
        <v>149</v>
      </c>
      <c r="P1546" s="70">
        <v>0.68729166666666675</v>
      </c>
      <c r="Q1546">
        <v>4.0999999999999996</v>
      </c>
      <c r="R1546" t="s">
        <v>149</v>
      </c>
      <c r="S1546">
        <v>0.6</v>
      </c>
      <c r="T1546">
        <v>47.4</v>
      </c>
      <c r="U1546">
        <v>388</v>
      </c>
      <c r="V1546">
        <v>210854</v>
      </c>
      <c r="W1546">
        <v>351</v>
      </c>
      <c r="X1546">
        <v>0.49399999999999999</v>
      </c>
      <c r="Y1546">
        <v>17.350000000000001</v>
      </c>
      <c r="Z1546" s="11">
        <f t="shared" si="4168"/>
        <v>65.40000000000002</v>
      </c>
      <c r="AA1546" s="11">
        <f t="shared" si="4169"/>
        <v>0</v>
      </c>
      <c r="AB1546" s="53">
        <f t="shared" si="4170"/>
        <v>0.19022334058049545</v>
      </c>
      <c r="AC1546" s="61" t="s">
        <v>204</v>
      </c>
    </row>
    <row r="1547" spans="1:46">
      <c r="A1547" s="11">
        <v>1547</v>
      </c>
      <c r="B1547" s="69">
        <v>44603</v>
      </c>
      <c r="C1547" s="70">
        <v>0.69444444444444453</v>
      </c>
      <c r="D1547">
        <v>12.8</v>
      </c>
      <c r="E1547">
        <v>14.1</v>
      </c>
      <c r="F1547">
        <v>0</v>
      </c>
      <c r="G1547">
        <v>12.5</v>
      </c>
      <c r="H1547">
        <v>0.113</v>
      </c>
      <c r="I1547">
        <v>2.4</v>
      </c>
      <c r="J1547" t="s">
        <v>149</v>
      </c>
      <c r="K1547">
        <v>2.7</v>
      </c>
      <c r="L1547" t="s">
        <v>149</v>
      </c>
      <c r="M1547" s="70">
        <v>0.68844907407407396</v>
      </c>
      <c r="N1547">
        <v>4.2</v>
      </c>
      <c r="O1547" t="s">
        <v>162</v>
      </c>
      <c r="P1547" s="70">
        <v>0.69199074074074074</v>
      </c>
      <c r="Q1547">
        <v>3</v>
      </c>
      <c r="R1547" t="s">
        <v>162</v>
      </c>
      <c r="S1547">
        <v>0.6</v>
      </c>
      <c r="T1547">
        <v>44.9</v>
      </c>
      <c r="U1547">
        <v>336</v>
      </c>
      <c r="V1547">
        <v>223144</v>
      </c>
      <c r="W1547">
        <v>372</v>
      </c>
      <c r="X1547">
        <v>0.49399999999999999</v>
      </c>
      <c r="Y1547">
        <v>17.34</v>
      </c>
      <c r="Z1547" s="11">
        <f t="shared" si="4168"/>
        <v>67.8</v>
      </c>
      <c r="AA1547" s="11">
        <f t="shared" si="4169"/>
        <v>0</v>
      </c>
      <c r="AB1547" s="53">
        <f t="shared" si="4170"/>
        <v>0.19022334058049545</v>
      </c>
      <c r="AC1547" s="61" t="s">
        <v>204</v>
      </c>
    </row>
    <row r="1548" spans="1:46">
      <c r="A1548" s="11">
        <v>1548</v>
      </c>
      <c r="B1548" s="69">
        <v>44603</v>
      </c>
      <c r="C1548" s="70">
        <v>0.70138888888888884</v>
      </c>
      <c r="D1548">
        <v>13</v>
      </c>
      <c r="E1548">
        <v>14.1</v>
      </c>
      <c r="F1548">
        <v>0</v>
      </c>
      <c r="G1548">
        <v>12.7</v>
      </c>
      <c r="H1548">
        <v>8.4000000000000005E-2</v>
      </c>
      <c r="I1548">
        <v>2.2999999999999998</v>
      </c>
      <c r="J1548" t="s">
        <v>149</v>
      </c>
      <c r="K1548">
        <v>2.6</v>
      </c>
      <c r="L1548" t="s">
        <v>149</v>
      </c>
      <c r="M1548" s="70">
        <v>0.69814814814814818</v>
      </c>
      <c r="N1548">
        <v>3.8</v>
      </c>
      <c r="O1548" t="s">
        <v>149</v>
      </c>
      <c r="P1548" s="70">
        <v>0.69810185185185192</v>
      </c>
      <c r="Q1548">
        <v>2.2999999999999998</v>
      </c>
      <c r="R1548" t="s">
        <v>149</v>
      </c>
      <c r="S1548">
        <v>0.7</v>
      </c>
      <c r="T1548">
        <v>44.1</v>
      </c>
      <c r="U1548">
        <v>224</v>
      </c>
      <c r="V1548">
        <v>166857</v>
      </c>
      <c r="W1548">
        <v>278</v>
      </c>
      <c r="X1548">
        <v>0.49399999999999999</v>
      </c>
      <c r="Y1548">
        <v>17.329999999999998</v>
      </c>
      <c r="Z1548" s="11">
        <f t="shared" si="4168"/>
        <v>50.4</v>
      </c>
      <c r="AA1548" s="11">
        <f t="shared" si="4169"/>
        <v>0</v>
      </c>
      <c r="AB1548" s="53">
        <f t="shared" si="4170"/>
        <v>0.19022334058049545</v>
      </c>
      <c r="AC1548" s="61" t="s">
        <v>204</v>
      </c>
    </row>
    <row r="1549" spans="1:46">
      <c r="A1549" s="11">
        <v>1549</v>
      </c>
      <c r="B1549" s="69">
        <v>44603</v>
      </c>
      <c r="C1549" s="70">
        <v>0.70833333333333337</v>
      </c>
      <c r="D1549">
        <v>13.1</v>
      </c>
      <c r="E1549">
        <v>14.1</v>
      </c>
      <c r="F1549">
        <v>0</v>
      </c>
      <c r="G1549">
        <v>12.5</v>
      </c>
      <c r="H1549">
        <v>5.2999999999999999E-2</v>
      </c>
      <c r="I1549">
        <v>1.8</v>
      </c>
      <c r="J1549" t="s">
        <v>149</v>
      </c>
      <c r="K1549">
        <v>2.2999999999999998</v>
      </c>
      <c r="L1549" t="s">
        <v>149</v>
      </c>
      <c r="M1549" s="70">
        <v>0.70140046296296299</v>
      </c>
      <c r="N1549">
        <v>3.4</v>
      </c>
      <c r="O1549" t="s">
        <v>147</v>
      </c>
      <c r="P1549" s="70">
        <v>0.70447916666666666</v>
      </c>
      <c r="Q1549">
        <v>2.5</v>
      </c>
      <c r="R1549" t="s">
        <v>162</v>
      </c>
      <c r="S1549">
        <v>0.5</v>
      </c>
      <c r="T1549">
        <v>44.3</v>
      </c>
      <c r="U1549">
        <v>143</v>
      </c>
      <c r="V1549">
        <v>107872</v>
      </c>
      <c r="W1549">
        <v>180</v>
      </c>
      <c r="X1549">
        <v>0.49399999999999999</v>
      </c>
      <c r="Y1549">
        <v>17.3</v>
      </c>
      <c r="Z1549" s="11">
        <f t="shared" si="4168"/>
        <v>31.8</v>
      </c>
      <c r="AA1549" s="11">
        <f t="shared" si="4169"/>
        <v>0</v>
      </c>
      <c r="AB1549" s="53">
        <f t="shared" si="4170"/>
        <v>0.19022334058049545</v>
      </c>
      <c r="AC1549" s="61" t="s">
        <v>204</v>
      </c>
      <c r="AE1549" s="11">
        <f t="shared" ref="AE1549" si="4171">SUM(F1549:F1554)</f>
        <v>0</v>
      </c>
      <c r="AF1549" s="11">
        <f t="shared" ref="AF1549" si="4172">AVERAGE(AB1549:AB1554)</f>
        <v>0.18982952282160004</v>
      </c>
      <c r="AG1549" s="11">
        <f t="shared" ref="AG1549" si="4173">AVERAGE(G1549:G1554)</f>
        <v>11.1</v>
      </c>
      <c r="AH1549" s="11" t="e">
        <f t="shared" ref="AH1549" si="4174">AVERAGE(AC1549:AC1554)</f>
        <v>#DIV/0!</v>
      </c>
      <c r="AI1549" s="11">
        <f t="shared" ref="AI1549" si="4175">AVERAGE(T1549:T1554)</f>
        <v>48.54999999999999</v>
      </c>
      <c r="AJ1549" s="11">
        <f t="shared" ref="AJ1549" si="4176">SUMIF(H1549:H1554,"&gt;0",H1549:H1554)</f>
        <v>0.108</v>
      </c>
      <c r="AK1549" s="17">
        <f t="shared" ref="AK1549" si="4177">SUM(AA1549:AA1554)/60</f>
        <v>0</v>
      </c>
      <c r="AL1549" s="17">
        <f t="shared" ref="AL1549" si="4178">SUM(V1549:V1554)</f>
        <v>247577</v>
      </c>
      <c r="AM1549" s="17">
        <f t="shared" ref="AM1549" si="4179">AVERAGE(W1549:W1554)</f>
        <v>68.833333333333329</v>
      </c>
      <c r="AN1549" s="11">
        <f t="shared" ref="AN1549" si="4180">AVERAGE(I1549:I1554)</f>
        <v>1.0166666666666666</v>
      </c>
      <c r="AO1549" s="11">
        <f t="shared" ref="AO1549" si="4181">MAX(K1549:K1554)</f>
        <v>2.2999999999999998</v>
      </c>
      <c r="AP1549" s="13" t="str">
        <f t="shared" ref="AP1549" ca="1" si="4182">INDIRECT(ADDRESS(MATCH(AO1549,K1549:K1554,0)+A1549-1,12))</f>
        <v>NNE</v>
      </c>
      <c r="AQ1549" s="13">
        <f t="shared" ref="AQ1549" ca="1" si="4183">INDIRECT(ADDRESS(MATCH(AO1549,K1549:K1554,0)+A1549-1,13))</f>
        <v>0.70140046296296299</v>
      </c>
      <c r="AR1549" s="11">
        <f t="shared" ref="AR1549" si="4184">MAX(N1549:N1554)</f>
        <v>3.4</v>
      </c>
      <c r="AS1549" s="13" t="str">
        <f t="shared" ref="AS1549" ca="1" si="4185">INDIRECT(ADDRESS(MATCH(AR1549,N1549:N1554,0)+A1549-1,15))</f>
        <v>NE</v>
      </c>
      <c r="AT1549" s="13">
        <f t="shared" ref="AT1549" ca="1" si="4186">INDIRECT(ADDRESS(MATCH(AR1549,N1549:N1554,0)+A1549-1,16))</f>
        <v>0.70447916666666666</v>
      </c>
    </row>
    <row r="1550" spans="1:46">
      <c r="A1550" s="11">
        <v>1550</v>
      </c>
      <c r="B1550" s="69">
        <v>44603</v>
      </c>
      <c r="C1550" s="70">
        <v>0.71527777777777779</v>
      </c>
      <c r="D1550">
        <v>13.2</v>
      </c>
      <c r="E1550">
        <v>14.1</v>
      </c>
      <c r="F1550">
        <v>0</v>
      </c>
      <c r="G1550">
        <v>12</v>
      </c>
      <c r="H1550">
        <v>3.1E-2</v>
      </c>
      <c r="I1550">
        <v>1.4</v>
      </c>
      <c r="J1550" t="s">
        <v>149</v>
      </c>
      <c r="K1550">
        <v>1.8</v>
      </c>
      <c r="L1550" t="s">
        <v>149</v>
      </c>
      <c r="M1550" s="70">
        <v>0.70849537037037036</v>
      </c>
      <c r="N1550">
        <v>2.5</v>
      </c>
      <c r="O1550" t="s">
        <v>162</v>
      </c>
      <c r="P1550" s="70">
        <v>0.70840277777777771</v>
      </c>
      <c r="Q1550">
        <v>0.9</v>
      </c>
      <c r="R1550" t="s">
        <v>149</v>
      </c>
      <c r="S1550">
        <v>0.5</v>
      </c>
      <c r="T1550">
        <v>46</v>
      </c>
      <c r="U1550">
        <v>87</v>
      </c>
      <c r="V1550">
        <v>67281</v>
      </c>
      <c r="W1550">
        <v>112</v>
      </c>
      <c r="X1550">
        <v>0.49299999999999999</v>
      </c>
      <c r="Y1550">
        <v>17.309999999999999</v>
      </c>
      <c r="Z1550" s="11">
        <f t="shared" si="4168"/>
        <v>18.600000000000001</v>
      </c>
      <c r="AA1550" s="11">
        <f t="shared" si="4169"/>
        <v>0</v>
      </c>
      <c r="AB1550" s="53">
        <f t="shared" si="4170"/>
        <v>0.18975075926982099</v>
      </c>
      <c r="AC1550" s="61" t="s">
        <v>204</v>
      </c>
    </row>
    <row r="1551" spans="1:46">
      <c r="A1551" s="11">
        <v>1551</v>
      </c>
      <c r="B1551" s="69">
        <v>44603</v>
      </c>
      <c r="C1551" s="70">
        <v>0.72222222222222221</v>
      </c>
      <c r="D1551">
        <v>13.1</v>
      </c>
      <c r="E1551">
        <v>13.8</v>
      </c>
      <c r="F1551">
        <v>0</v>
      </c>
      <c r="G1551">
        <v>11.5</v>
      </c>
      <c r="H1551">
        <v>1.4999999999999999E-2</v>
      </c>
      <c r="I1551">
        <v>1</v>
      </c>
      <c r="J1551" t="s">
        <v>147</v>
      </c>
      <c r="K1551">
        <v>1.4</v>
      </c>
      <c r="L1551" t="s">
        <v>149</v>
      </c>
      <c r="M1551" s="70">
        <v>0.71528935185185183</v>
      </c>
      <c r="N1551">
        <v>2.2000000000000002</v>
      </c>
      <c r="O1551" t="s">
        <v>147</v>
      </c>
      <c r="P1551" s="70">
        <v>0.71848379629629633</v>
      </c>
      <c r="Q1551">
        <v>0.6</v>
      </c>
      <c r="R1551" t="s">
        <v>150</v>
      </c>
      <c r="S1551">
        <v>0.4</v>
      </c>
      <c r="T1551">
        <v>47.4</v>
      </c>
      <c r="U1551">
        <v>51</v>
      </c>
      <c r="V1551">
        <v>38314</v>
      </c>
      <c r="W1551">
        <v>64</v>
      </c>
      <c r="X1551">
        <v>0.49299999999999999</v>
      </c>
      <c r="Y1551">
        <v>17.32</v>
      </c>
      <c r="Z1551" s="11">
        <f t="shared" si="4168"/>
        <v>9</v>
      </c>
      <c r="AA1551" s="11">
        <f t="shared" si="4169"/>
        <v>0</v>
      </c>
      <c r="AB1551" s="53">
        <f t="shared" si="4170"/>
        <v>0.18975075926982099</v>
      </c>
      <c r="AC1551" s="61" t="s">
        <v>204</v>
      </c>
    </row>
    <row r="1552" spans="1:46">
      <c r="A1552" s="11">
        <v>1552</v>
      </c>
      <c r="B1552" s="69">
        <v>44603</v>
      </c>
      <c r="C1552" s="70">
        <v>0.72916666666666663</v>
      </c>
      <c r="D1552">
        <v>12.8</v>
      </c>
      <c r="E1552">
        <v>13.2</v>
      </c>
      <c r="F1552">
        <v>0</v>
      </c>
      <c r="G1552">
        <v>11</v>
      </c>
      <c r="H1552">
        <v>7.0000000000000001E-3</v>
      </c>
      <c r="I1552">
        <v>0.8</v>
      </c>
      <c r="J1552" t="s">
        <v>147</v>
      </c>
      <c r="K1552">
        <v>1.1000000000000001</v>
      </c>
      <c r="L1552" t="s">
        <v>147</v>
      </c>
      <c r="M1552" s="70">
        <v>0.7238310185185185</v>
      </c>
      <c r="N1552">
        <v>2.2999999999999998</v>
      </c>
      <c r="O1552" t="s">
        <v>149</v>
      </c>
      <c r="P1552" s="70">
        <v>0.72296296296296303</v>
      </c>
      <c r="Q1552">
        <v>0.9</v>
      </c>
      <c r="R1552" t="s">
        <v>149</v>
      </c>
      <c r="S1552">
        <v>0.3</v>
      </c>
      <c r="T1552">
        <v>48.7</v>
      </c>
      <c r="U1552">
        <v>24</v>
      </c>
      <c r="V1552">
        <v>21424</v>
      </c>
      <c r="W1552">
        <v>36</v>
      </c>
      <c r="X1552">
        <v>0.49299999999999999</v>
      </c>
      <c r="Y1552">
        <v>17.25</v>
      </c>
      <c r="Z1552" s="11">
        <f t="shared" si="4168"/>
        <v>4.2</v>
      </c>
      <c r="AA1552" s="11">
        <f t="shared" si="4169"/>
        <v>0</v>
      </c>
      <c r="AB1552" s="53">
        <f t="shared" si="4170"/>
        <v>0.18975075926982099</v>
      </c>
      <c r="AC1552" s="61" t="s">
        <v>204</v>
      </c>
    </row>
    <row r="1553" spans="1:46">
      <c r="A1553" s="11">
        <v>1553</v>
      </c>
      <c r="B1553" s="69">
        <v>44603</v>
      </c>
      <c r="C1553" s="70">
        <v>0.73611111111111116</v>
      </c>
      <c r="D1553">
        <v>12.3</v>
      </c>
      <c r="E1553">
        <v>13.1</v>
      </c>
      <c r="F1553">
        <v>0</v>
      </c>
      <c r="G1553">
        <v>10.1</v>
      </c>
      <c r="H1553">
        <v>2E-3</v>
      </c>
      <c r="I1553">
        <v>0.6</v>
      </c>
      <c r="J1553" t="s">
        <v>147</v>
      </c>
      <c r="K1553">
        <v>0.8</v>
      </c>
      <c r="L1553" t="s">
        <v>147</v>
      </c>
      <c r="M1553" s="70">
        <v>0.729375</v>
      </c>
      <c r="N1553">
        <v>1.1000000000000001</v>
      </c>
      <c r="O1553" t="s">
        <v>162</v>
      </c>
      <c r="P1553" s="70">
        <v>0.7338541666666667</v>
      </c>
      <c r="Q1553">
        <v>0</v>
      </c>
      <c r="R1553" t="s">
        <v>152</v>
      </c>
      <c r="S1553">
        <v>0.3</v>
      </c>
      <c r="T1553">
        <v>51.4</v>
      </c>
      <c r="U1553">
        <v>9</v>
      </c>
      <c r="V1553">
        <v>9628</v>
      </c>
      <c r="W1553">
        <v>16</v>
      </c>
      <c r="X1553">
        <v>0.49299999999999999</v>
      </c>
      <c r="Y1553">
        <v>17.260000000000002</v>
      </c>
      <c r="Z1553" s="11">
        <f t="shared" si="4168"/>
        <v>1.2000000000000002</v>
      </c>
      <c r="AA1553" s="11">
        <f t="shared" si="4169"/>
        <v>0</v>
      </c>
      <c r="AB1553" s="53">
        <f t="shared" si="4170"/>
        <v>0.18975075926982099</v>
      </c>
      <c r="AC1553" s="61" t="s">
        <v>204</v>
      </c>
    </row>
    <row r="1554" spans="1:46">
      <c r="A1554" s="11">
        <v>1554</v>
      </c>
      <c r="B1554" s="69">
        <v>44603</v>
      </c>
      <c r="C1554" s="70">
        <v>0.74305555555555547</v>
      </c>
      <c r="D1554">
        <v>11.6</v>
      </c>
      <c r="E1554">
        <v>13</v>
      </c>
      <c r="F1554">
        <v>0</v>
      </c>
      <c r="G1554">
        <v>9.5</v>
      </c>
      <c r="H1554">
        <v>0</v>
      </c>
      <c r="I1554">
        <v>0.5</v>
      </c>
      <c r="J1554" t="s">
        <v>152</v>
      </c>
      <c r="K1554">
        <v>0.6</v>
      </c>
      <c r="L1554" t="s">
        <v>147</v>
      </c>
      <c r="M1554" s="70">
        <v>0.73612268518518509</v>
      </c>
      <c r="N1554">
        <v>1.7</v>
      </c>
      <c r="O1554" t="s">
        <v>148</v>
      </c>
      <c r="P1554" s="70">
        <v>0.73861111111111111</v>
      </c>
      <c r="Q1554">
        <v>0.6</v>
      </c>
      <c r="R1554" t="s">
        <v>148</v>
      </c>
      <c r="S1554">
        <v>0.4</v>
      </c>
      <c r="T1554">
        <v>53.5</v>
      </c>
      <c r="U1554">
        <v>2</v>
      </c>
      <c r="V1554">
        <v>3058</v>
      </c>
      <c r="W1554">
        <v>5</v>
      </c>
      <c r="X1554">
        <v>0.49299999999999999</v>
      </c>
      <c r="Y1554">
        <v>17.29</v>
      </c>
      <c r="Z1554" s="11">
        <f t="shared" si="4168"/>
        <v>0</v>
      </c>
      <c r="AA1554" s="11">
        <f t="shared" si="4169"/>
        <v>0</v>
      </c>
      <c r="AB1554" s="53">
        <f t="shared" si="4170"/>
        <v>0.18975075926982099</v>
      </c>
      <c r="AC1554" s="61" t="s">
        <v>204</v>
      </c>
    </row>
    <row r="1555" spans="1:46">
      <c r="A1555" s="11">
        <v>1555</v>
      </c>
      <c r="B1555" s="69">
        <v>44603</v>
      </c>
      <c r="C1555" s="70">
        <v>0.75</v>
      </c>
      <c r="D1555">
        <v>10.9</v>
      </c>
      <c r="E1555">
        <v>13</v>
      </c>
      <c r="F1555">
        <v>0</v>
      </c>
      <c r="G1555">
        <v>9.1</v>
      </c>
      <c r="H1555">
        <v>-1E-3</v>
      </c>
      <c r="I1555">
        <v>0.7</v>
      </c>
      <c r="J1555" t="s">
        <v>148</v>
      </c>
      <c r="K1555">
        <v>0.7</v>
      </c>
      <c r="L1555" t="s">
        <v>148</v>
      </c>
      <c r="M1555" s="70">
        <v>0.75</v>
      </c>
      <c r="N1555">
        <v>1.5</v>
      </c>
      <c r="O1555" t="s">
        <v>147</v>
      </c>
      <c r="P1555" s="70">
        <v>0.74909722222222219</v>
      </c>
      <c r="Q1555">
        <v>0.8</v>
      </c>
      <c r="R1555" t="s">
        <v>147</v>
      </c>
      <c r="S1555">
        <v>0.2</v>
      </c>
      <c r="T1555">
        <v>55.2</v>
      </c>
      <c r="U1555">
        <v>1</v>
      </c>
      <c r="V1555">
        <v>587</v>
      </c>
      <c r="W1555">
        <v>1</v>
      </c>
      <c r="X1555">
        <v>0.49299999999999999</v>
      </c>
      <c r="Y1555">
        <v>17.260000000000002</v>
      </c>
      <c r="Z1555" s="11">
        <f t="shared" si="4168"/>
        <v>-0.60000000000000009</v>
      </c>
      <c r="AA1555" s="11">
        <f t="shared" si="4169"/>
        <v>0</v>
      </c>
      <c r="AB1555" s="53">
        <f t="shared" si="4170"/>
        <v>0.18975075926982099</v>
      </c>
      <c r="AC1555" s="61" t="s">
        <v>204</v>
      </c>
      <c r="AE1555" s="11">
        <f t="shared" ref="AE1555" si="4187">SUM(F1555:F1560)</f>
        <v>0</v>
      </c>
      <c r="AF1555" s="11">
        <f t="shared" ref="AF1555" si="4188">AVERAGE(AB1555:AB1560)</f>
        <v>0.18975075926982099</v>
      </c>
      <c r="AG1555" s="11">
        <f t="shared" ref="AG1555" si="4189">AVERAGE(G1555:G1560)</f>
        <v>7.8666666666666671</v>
      </c>
      <c r="AH1555" s="11" t="e">
        <f t="shared" ref="AH1555" si="4190">AVERAGE(AC1555:AC1560)</f>
        <v>#DIV/0!</v>
      </c>
      <c r="AI1555" s="11">
        <f t="shared" ref="AI1555" si="4191">AVERAGE(T1555:T1560)</f>
        <v>60.300000000000004</v>
      </c>
      <c r="AJ1555" s="11">
        <f t="shared" ref="AJ1555" si="4192">SUMIF(H1555:H1560,"&gt;0",H1555:H1560)</f>
        <v>0</v>
      </c>
      <c r="AK1555" s="17">
        <f t="shared" ref="AK1555" si="4193">SUM(AA1555:AA1560)/60</f>
        <v>0</v>
      </c>
      <c r="AL1555" s="17">
        <f t="shared" ref="AL1555" si="4194">SUM(V1555:V1560)</f>
        <v>1183</v>
      </c>
      <c r="AM1555" s="17">
        <f t="shared" ref="AM1555" si="4195">AVERAGE(W1555:W1560)</f>
        <v>0.16666666666666666</v>
      </c>
      <c r="AN1555" s="11">
        <f t="shared" ref="AN1555" si="4196">AVERAGE(I1555:I1560)</f>
        <v>1.5666666666666667</v>
      </c>
      <c r="AO1555" s="11">
        <f t="shared" ref="AO1555" si="4197">MAX(K1555:K1560)</f>
        <v>2.4</v>
      </c>
      <c r="AP1555" s="13" t="str">
        <f t="shared" ref="AP1555" ca="1" si="4198">INDIRECT(ADDRESS(MATCH(AO1555,K1555:K1560,0)+A1555-1,12))</f>
        <v>E</v>
      </c>
      <c r="AQ1555" s="13">
        <f t="shared" ref="AQ1555" ca="1" si="4199">INDIRECT(ADDRESS(MATCH(AO1555,K1555:K1560,0)+A1555-1,13))</f>
        <v>0.78113425925925928</v>
      </c>
      <c r="AR1555" s="11">
        <f t="shared" ref="AR1555" si="4200">MAX(N1555:N1560)</f>
        <v>3.6</v>
      </c>
      <c r="AS1555" s="13" t="str">
        <f t="shared" ref="AS1555" ca="1" si="4201">INDIRECT(ADDRESS(MATCH(AR1555,N1555:N1560,0)+A1555-1,15))</f>
        <v>E</v>
      </c>
      <c r="AT1555" s="13">
        <f t="shared" ref="AT1555" ca="1" si="4202">INDIRECT(ADDRESS(MATCH(AR1555,N1555:N1560,0)+A1555-1,16))</f>
        <v>0.77664351851851843</v>
      </c>
    </row>
    <row r="1556" spans="1:46">
      <c r="A1556" s="11">
        <v>1556</v>
      </c>
      <c r="B1556" s="69">
        <v>44603</v>
      </c>
      <c r="C1556" s="70">
        <v>0.75694444444444453</v>
      </c>
      <c r="D1556">
        <v>10.199999999999999</v>
      </c>
      <c r="E1556">
        <v>13</v>
      </c>
      <c r="F1556">
        <v>0</v>
      </c>
      <c r="G1556">
        <v>8.5</v>
      </c>
      <c r="H1556">
        <v>-1E-3</v>
      </c>
      <c r="I1556">
        <v>1.3</v>
      </c>
      <c r="J1556" t="s">
        <v>148</v>
      </c>
      <c r="K1556">
        <v>1.3</v>
      </c>
      <c r="L1556" t="s">
        <v>148</v>
      </c>
      <c r="M1556" s="70">
        <v>0.75694444444444453</v>
      </c>
      <c r="N1556">
        <v>2.5</v>
      </c>
      <c r="O1556" t="s">
        <v>148</v>
      </c>
      <c r="P1556" s="70">
        <v>0.755</v>
      </c>
      <c r="Q1556">
        <v>1.4</v>
      </c>
      <c r="R1556" t="s">
        <v>152</v>
      </c>
      <c r="S1556">
        <v>0.4</v>
      </c>
      <c r="T1556">
        <v>57.4</v>
      </c>
      <c r="U1556">
        <v>0</v>
      </c>
      <c r="V1556">
        <v>148</v>
      </c>
      <c r="W1556">
        <v>0</v>
      </c>
      <c r="X1556">
        <v>0.49299999999999999</v>
      </c>
      <c r="Y1556">
        <v>17.27</v>
      </c>
      <c r="Z1556" s="11">
        <f t="shared" si="4168"/>
        <v>-0.60000000000000009</v>
      </c>
      <c r="AA1556" s="11">
        <f t="shared" si="4169"/>
        <v>0</v>
      </c>
      <c r="AB1556" s="53">
        <f t="shared" si="4170"/>
        <v>0.18975075926982099</v>
      </c>
      <c r="AC1556" s="61" t="s">
        <v>204</v>
      </c>
    </row>
    <row r="1557" spans="1:46">
      <c r="A1557" s="11">
        <v>1557</v>
      </c>
      <c r="B1557" s="69">
        <v>44603</v>
      </c>
      <c r="C1557" s="70">
        <v>0.76388888888888884</v>
      </c>
      <c r="D1557">
        <v>9.6</v>
      </c>
      <c r="E1557">
        <v>13</v>
      </c>
      <c r="F1557">
        <v>0</v>
      </c>
      <c r="G1557">
        <v>7.9</v>
      </c>
      <c r="H1557">
        <v>-1E-3</v>
      </c>
      <c r="I1557">
        <v>1.7</v>
      </c>
      <c r="J1557" t="s">
        <v>152</v>
      </c>
      <c r="K1557">
        <v>1.7</v>
      </c>
      <c r="L1557" t="s">
        <v>152</v>
      </c>
      <c r="M1557" s="70">
        <v>0.76388888888888884</v>
      </c>
      <c r="N1557">
        <v>2.8</v>
      </c>
      <c r="O1557" t="s">
        <v>148</v>
      </c>
      <c r="P1557" s="70">
        <v>0.75766203703703694</v>
      </c>
      <c r="Q1557">
        <v>2.5</v>
      </c>
      <c r="R1557" t="s">
        <v>152</v>
      </c>
      <c r="S1557">
        <v>0.4</v>
      </c>
      <c r="T1557">
        <v>60.7</v>
      </c>
      <c r="U1557">
        <v>0</v>
      </c>
      <c r="V1557">
        <v>130</v>
      </c>
      <c r="W1557">
        <v>0</v>
      </c>
      <c r="X1557">
        <v>0.49299999999999999</v>
      </c>
      <c r="Y1557">
        <v>17.260000000000002</v>
      </c>
      <c r="Z1557" s="11">
        <f t="shared" si="4168"/>
        <v>-0.60000000000000009</v>
      </c>
      <c r="AA1557" s="11">
        <f t="shared" si="4169"/>
        <v>0</v>
      </c>
      <c r="AB1557" s="53">
        <f t="shared" si="4170"/>
        <v>0.18975075926982099</v>
      </c>
      <c r="AC1557" s="61" t="s">
        <v>204</v>
      </c>
    </row>
    <row r="1558" spans="1:46">
      <c r="A1558" s="11">
        <v>1558</v>
      </c>
      <c r="B1558" s="69">
        <v>44603</v>
      </c>
      <c r="C1558" s="70">
        <v>0.77083333333333337</v>
      </c>
      <c r="D1558">
        <v>8.9</v>
      </c>
      <c r="E1558">
        <v>13</v>
      </c>
      <c r="F1558">
        <v>0</v>
      </c>
      <c r="G1558">
        <v>7.6</v>
      </c>
      <c r="H1558">
        <v>-1E-3</v>
      </c>
      <c r="I1558">
        <v>1.7</v>
      </c>
      <c r="J1558" t="s">
        <v>148</v>
      </c>
      <c r="K1558">
        <v>1.9</v>
      </c>
      <c r="L1558" t="s">
        <v>152</v>
      </c>
      <c r="M1558" s="70">
        <v>0.76849537037037041</v>
      </c>
      <c r="N1558">
        <v>2.6</v>
      </c>
      <c r="O1558" t="s">
        <v>152</v>
      </c>
      <c r="P1558" s="70">
        <v>0.76718750000000002</v>
      </c>
      <c r="Q1558">
        <v>1</v>
      </c>
      <c r="R1558" t="s">
        <v>147</v>
      </c>
      <c r="S1558">
        <v>0.4</v>
      </c>
      <c r="T1558">
        <v>62.5</v>
      </c>
      <c r="U1558">
        <v>0</v>
      </c>
      <c r="V1558">
        <v>105</v>
      </c>
      <c r="W1558">
        <v>0</v>
      </c>
      <c r="X1558">
        <v>0.49299999999999999</v>
      </c>
      <c r="Y1558">
        <v>17.28</v>
      </c>
      <c r="Z1558" s="11">
        <f t="shared" si="4168"/>
        <v>-0.60000000000000009</v>
      </c>
      <c r="AA1558" s="11">
        <f t="shared" si="4169"/>
        <v>0</v>
      </c>
      <c r="AB1558" s="53">
        <f t="shared" si="4170"/>
        <v>0.18975075926982099</v>
      </c>
      <c r="AC1558" s="61" t="s">
        <v>204</v>
      </c>
    </row>
    <row r="1559" spans="1:46">
      <c r="A1559" s="11">
        <v>1559</v>
      </c>
      <c r="B1559" s="69">
        <v>44603</v>
      </c>
      <c r="C1559" s="70">
        <v>0.77777777777777779</v>
      </c>
      <c r="D1559">
        <v>8.3000000000000007</v>
      </c>
      <c r="E1559">
        <v>13</v>
      </c>
      <c r="F1559">
        <v>0</v>
      </c>
      <c r="G1559">
        <v>7.2</v>
      </c>
      <c r="H1559">
        <v>0</v>
      </c>
      <c r="I1559">
        <v>2.1</v>
      </c>
      <c r="J1559" t="s">
        <v>148</v>
      </c>
      <c r="K1559">
        <v>2.1</v>
      </c>
      <c r="L1559" t="s">
        <v>148</v>
      </c>
      <c r="M1559" s="70">
        <v>0.77777777777777779</v>
      </c>
      <c r="N1559">
        <v>3.6</v>
      </c>
      <c r="O1559" t="s">
        <v>152</v>
      </c>
      <c r="P1559" s="70">
        <v>0.77664351851851843</v>
      </c>
      <c r="Q1559">
        <v>3.4</v>
      </c>
      <c r="R1559" t="s">
        <v>152</v>
      </c>
      <c r="S1559">
        <v>0.8</v>
      </c>
      <c r="T1559">
        <v>62.3</v>
      </c>
      <c r="U1559">
        <v>0</v>
      </c>
      <c r="V1559">
        <v>124</v>
      </c>
      <c r="W1559">
        <v>0</v>
      </c>
      <c r="X1559">
        <v>0.49299999999999999</v>
      </c>
      <c r="Y1559">
        <v>17.260000000000002</v>
      </c>
      <c r="Z1559" s="11">
        <f t="shared" si="4168"/>
        <v>0</v>
      </c>
      <c r="AA1559" s="11">
        <f t="shared" si="4169"/>
        <v>0</v>
      </c>
      <c r="AB1559" s="53">
        <f t="shared" si="4170"/>
        <v>0.18975075926982099</v>
      </c>
      <c r="AC1559" s="61" t="s">
        <v>204</v>
      </c>
    </row>
    <row r="1560" spans="1:46">
      <c r="A1560" s="11">
        <v>1560</v>
      </c>
      <c r="B1560" s="69">
        <v>44603</v>
      </c>
      <c r="C1560" s="70">
        <v>0.78472222222222221</v>
      </c>
      <c r="D1560">
        <v>7.9</v>
      </c>
      <c r="E1560">
        <v>13</v>
      </c>
      <c r="F1560">
        <v>0</v>
      </c>
      <c r="G1560">
        <v>6.9</v>
      </c>
      <c r="H1560">
        <v>-1E-3</v>
      </c>
      <c r="I1560">
        <v>1.9</v>
      </c>
      <c r="J1560" t="s">
        <v>152</v>
      </c>
      <c r="K1560">
        <v>2.4</v>
      </c>
      <c r="L1560" t="s">
        <v>152</v>
      </c>
      <c r="M1560" s="70">
        <v>0.78113425925925928</v>
      </c>
      <c r="N1560">
        <v>3.2</v>
      </c>
      <c r="O1560" t="s">
        <v>148</v>
      </c>
      <c r="P1560" s="70">
        <v>0.77778935185185183</v>
      </c>
      <c r="Q1560">
        <v>1.6</v>
      </c>
      <c r="R1560" t="s">
        <v>150</v>
      </c>
      <c r="S1560">
        <v>0.4</v>
      </c>
      <c r="T1560">
        <v>63.7</v>
      </c>
      <c r="U1560">
        <v>0</v>
      </c>
      <c r="V1560">
        <v>89</v>
      </c>
      <c r="W1560">
        <v>0</v>
      </c>
      <c r="X1560">
        <v>0.49299999999999999</v>
      </c>
      <c r="Y1560">
        <v>17.29</v>
      </c>
      <c r="Z1560" s="11">
        <f t="shared" si="4168"/>
        <v>-0.60000000000000009</v>
      </c>
      <c r="AA1560" s="11">
        <f t="shared" si="4169"/>
        <v>0</v>
      </c>
      <c r="AB1560" s="53">
        <f t="shared" si="4170"/>
        <v>0.18975075926982099</v>
      </c>
      <c r="AC1560" s="61" t="s">
        <v>204</v>
      </c>
    </row>
    <row r="1561" spans="1:46">
      <c r="A1561" s="11">
        <v>1561</v>
      </c>
      <c r="B1561" s="69">
        <v>44603</v>
      </c>
      <c r="C1561" s="70">
        <v>0.79166666666666663</v>
      </c>
      <c r="D1561">
        <v>7.5</v>
      </c>
      <c r="E1561">
        <v>13</v>
      </c>
      <c r="F1561">
        <v>0</v>
      </c>
      <c r="G1561">
        <v>6.6</v>
      </c>
      <c r="H1561">
        <v>-1E-3</v>
      </c>
      <c r="I1561">
        <v>1.8</v>
      </c>
      <c r="J1561" t="s">
        <v>152</v>
      </c>
      <c r="K1561">
        <v>1.9</v>
      </c>
      <c r="L1561" t="s">
        <v>152</v>
      </c>
      <c r="M1561" s="70">
        <v>0.78473379629629625</v>
      </c>
      <c r="N1561">
        <v>2.5</v>
      </c>
      <c r="O1561" t="s">
        <v>148</v>
      </c>
      <c r="P1561" s="70">
        <v>0.78584490740740742</v>
      </c>
      <c r="Q1561">
        <v>0.3</v>
      </c>
      <c r="R1561" t="s">
        <v>150</v>
      </c>
      <c r="S1561">
        <v>0.3</v>
      </c>
      <c r="T1561">
        <v>63.5</v>
      </c>
      <c r="U1561">
        <v>0</v>
      </c>
      <c r="V1561">
        <v>106</v>
      </c>
      <c r="W1561">
        <v>0</v>
      </c>
      <c r="X1561">
        <v>0.49299999999999999</v>
      </c>
      <c r="Y1561">
        <v>17.29</v>
      </c>
      <c r="Z1561" s="11">
        <f t="shared" si="4168"/>
        <v>-0.60000000000000009</v>
      </c>
      <c r="AA1561" s="11">
        <f t="shared" si="4169"/>
        <v>0</v>
      </c>
      <c r="AB1561" s="53">
        <f t="shared" si="4170"/>
        <v>0.18975075926982099</v>
      </c>
      <c r="AC1561" s="61" t="s">
        <v>204</v>
      </c>
      <c r="AE1561" s="11">
        <f t="shared" ref="AE1561" si="4203">SUM(F1561:F1566)</f>
        <v>0</v>
      </c>
      <c r="AF1561" s="11">
        <f t="shared" ref="AF1561" si="4204">AVERAGE(AB1561:AB1566)</f>
        <v>0.18959353726715847</v>
      </c>
      <c r="AG1561" s="11">
        <f t="shared" ref="AG1561" si="4205">AVERAGE(G1561:G1566)</f>
        <v>5.7833333333333341</v>
      </c>
      <c r="AH1561" s="11" t="e">
        <f t="shared" ref="AH1561" si="4206">AVERAGE(AC1561:AC1566)</f>
        <v>#DIV/0!</v>
      </c>
      <c r="AI1561" s="11">
        <f t="shared" ref="AI1561" si="4207">AVERAGE(T1561:T1566)</f>
        <v>66.11666666666666</v>
      </c>
      <c r="AJ1561" s="11">
        <f t="shared" ref="AJ1561" si="4208">SUMIF(H1561:H1566,"&gt;0",H1561:H1566)</f>
        <v>0</v>
      </c>
      <c r="AK1561" s="17">
        <f t="shared" ref="AK1561" si="4209">SUM(AA1561:AA1566)/60</f>
        <v>0</v>
      </c>
      <c r="AL1561" s="17">
        <f t="shared" ref="AL1561" si="4210">SUM(V1561:V1566)</f>
        <v>569</v>
      </c>
      <c r="AM1561" s="17">
        <f t="shared" ref="AM1561" si="4211">AVERAGE(W1561:W1566)</f>
        <v>0</v>
      </c>
      <c r="AN1561" s="11">
        <f t="shared" ref="AN1561" si="4212">AVERAGE(I1561:I1566)</f>
        <v>0.73333333333333339</v>
      </c>
      <c r="AO1561" s="11">
        <f t="shared" ref="AO1561" si="4213">MAX(K1561:K1566)</f>
        <v>1.9</v>
      </c>
      <c r="AP1561" s="13" t="str">
        <f t="shared" ref="AP1561" ca="1" si="4214">INDIRECT(ADDRESS(MATCH(AO1561,K1561:K1566,0)+A1561-1,12))</f>
        <v>E</v>
      </c>
      <c r="AQ1561" s="13">
        <f t="shared" ref="AQ1561" ca="1" si="4215">INDIRECT(ADDRESS(MATCH(AO1561,K1561:K1566,0)+A1561-1,13))</f>
        <v>0.78473379629629625</v>
      </c>
      <c r="AR1561" s="11">
        <f t="shared" ref="AR1561" si="4216">MAX(N1561:N1566)</f>
        <v>2.8</v>
      </c>
      <c r="AS1561" s="13" t="str">
        <f t="shared" ref="AS1561" ca="1" si="4217">INDIRECT(ADDRESS(MATCH(AR1561,N1561:N1566,0)+A1561-1,15))</f>
        <v>E</v>
      </c>
      <c r="AT1561" s="13">
        <f t="shared" ref="AT1561" ca="1" si="4218">INDIRECT(ADDRESS(MATCH(AR1561,N1561:N1566,0)+A1561-1,16))</f>
        <v>0.81927083333333339</v>
      </c>
    </row>
    <row r="1562" spans="1:46">
      <c r="A1562" s="11">
        <v>1562</v>
      </c>
      <c r="B1562" s="69">
        <v>44603</v>
      </c>
      <c r="C1562" s="70">
        <v>0.79861111111111116</v>
      </c>
      <c r="D1562">
        <v>7.1</v>
      </c>
      <c r="E1562">
        <v>12.9</v>
      </c>
      <c r="F1562">
        <v>0</v>
      </c>
      <c r="G1562">
        <v>6.2</v>
      </c>
      <c r="H1562">
        <v>-2E-3</v>
      </c>
      <c r="I1562">
        <v>0.3</v>
      </c>
      <c r="J1562" t="s">
        <v>149</v>
      </c>
      <c r="K1562">
        <v>1.8</v>
      </c>
      <c r="L1562" t="s">
        <v>152</v>
      </c>
      <c r="M1562" s="70">
        <v>0.79167824074074078</v>
      </c>
      <c r="N1562">
        <v>1.2</v>
      </c>
      <c r="O1562" t="s">
        <v>158</v>
      </c>
      <c r="P1562" s="70">
        <v>0.79349537037037043</v>
      </c>
      <c r="Q1562">
        <v>0.4</v>
      </c>
      <c r="R1562" t="s">
        <v>152</v>
      </c>
      <c r="S1562">
        <v>0.3</v>
      </c>
      <c r="T1562">
        <v>64.900000000000006</v>
      </c>
      <c r="U1562">
        <v>0</v>
      </c>
      <c r="V1562">
        <v>92</v>
      </c>
      <c r="W1562">
        <v>0</v>
      </c>
      <c r="X1562">
        <v>0.49299999999999999</v>
      </c>
      <c r="Y1562">
        <v>17.29</v>
      </c>
      <c r="Z1562" s="11">
        <f t="shared" si="4168"/>
        <v>-1.2000000000000002</v>
      </c>
      <c r="AA1562" s="11">
        <f t="shared" si="4169"/>
        <v>0</v>
      </c>
      <c r="AB1562" s="53">
        <f t="shared" si="4170"/>
        <v>0.18975075926982099</v>
      </c>
      <c r="AC1562" s="61" t="s">
        <v>204</v>
      </c>
    </row>
    <row r="1563" spans="1:46">
      <c r="A1563" s="11">
        <v>1563</v>
      </c>
      <c r="B1563" s="69">
        <v>44603</v>
      </c>
      <c r="C1563" s="70">
        <v>0.80555555555555547</v>
      </c>
      <c r="D1563">
        <v>6.6</v>
      </c>
      <c r="E1563">
        <v>12.9</v>
      </c>
      <c r="F1563">
        <v>0</v>
      </c>
      <c r="G1563">
        <v>5.9</v>
      </c>
      <c r="H1563">
        <v>-1E-3</v>
      </c>
      <c r="I1563">
        <v>0</v>
      </c>
      <c r="J1563" t="s">
        <v>152</v>
      </c>
      <c r="K1563">
        <v>0.3</v>
      </c>
      <c r="L1563" t="s">
        <v>149</v>
      </c>
      <c r="M1563" s="70">
        <v>0.79872685185185188</v>
      </c>
      <c r="N1563">
        <v>0.6</v>
      </c>
      <c r="O1563" t="s">
        <v>152</v>
      </c>
      <c r="P1563" s="70">
        <v>0.79865740740740743</v>
      </c>
      <c r="Q1563">
        <v>0</v>
      </c>
      <c r="R1563" t="s">
        <v>154</v>
      </c>
      <c r="S1563">
        <v>0.1</v>
      </c>
      <c r="T1563">
        <v>65.599999999999994</v>
      </c>
      <c r="U1563">
        <v>0</v>
      </c>
      <c r="V1563">
        <v>95</v>
      </c>
      <c r="W1563">
        <v>0</v>
      </c>
      <c r="X1563">
        <v>0.49299999999999999</v>
      </c>
      <c r="Y1563">
        <v>17.3</v>
      </c>
      <c r="Z1563" s="11">
        <f t="shared" si="4168"/>
        <v>-0.60000000000000009</v>
      </c>
      <c r="AA1563" s="11">
        <f t="shared" si="4169"/>
        <v>0</v>
      </c>
      <c r="AB1563" s="53">
        <f t="shared" si="4170"/>
        <v>0.18975075926982099</v>
      </c>
      <c r="AC1563" s="61" t="s">
        <v>204</v>
      </c>
    </row>
    <row r="1564" spans="1:46">
      <c r="A1564" s="11">
        <v>1564</v>
      </c>
      <c r="B1564" s="69">
        <v>44603</v>
      </c>
      <c r="C1564" s="70">
        <v>0.8125</v>
      </c>
      <c r="D1564">
        <v>6.1</v>
      </c>
      <c r="E1564">
        <v>12.9</v>
      </c>
      <c r="F1564">
        <v>0</v>
      </c>
      <c r="G1564">
        <v>5.5</v>
      </c>
      <c r="H1564">
        <v>-2E-3</v>
      </c>
      <c r="I1564">
        <v>0.1</v>
      </c>
      <c r="J1564" t="s">
        <v>158</v>
      </c>
      <c r="K1564">
        <v>0.1</v>
      </c>
      <c r="L1564" t="s">
        <v>154</v>
      </c>
      <c r="M1564" s="70">
        <v>0.80944444444444441</v>
      </c>
      <c r="N1564">
        <v>0.6</v>
      </c>
      <c r="O1564" t="s">
        <v>160</v>
      </c>
      <c r="P1564" s="70">
        <v>0.80606481481481485</v>
      </c>
      <c r="Q1564">
        <v>0</v>
      </c>
      <c r="R1564" t="s">
        <v>147</v>
      </c>
      <c r="S1564">
        <v>0.1</v>
      </c>
      <c r="T1564">
        <v>67</v>
      </c>
      <c r="U1564">
        <v>1</v>
      </c>
      <c r="V1564">
        <v>60</v>
      </c>
      <c r="W1564">
        <v>0</v>
      </c>
      <c r="X1564">
        <v>0.49299999999999999</v>
      </c>
      <c r="Y1564">
        <v>17.309999999999999</v>
      </c>
      <c r="Z1564" s="11">
        <f t="shared" si="4168"/>
        <v>-1.2000000000000002</v>
      </c>
      <c r="AA1564" s="11">
        <f t="shared" si="4169"/>
        <v>0</v>
      </c>
      <c r="AB1564" s="53">
        <f t="shared" si="4170"/>
        <v>0.18975075926982099</v>
      </c>
      <c r="AC1564" s="61" t="s">
        <v>204</v>
      </c>
    </row>
    <row r="1565" spans="1:46">
      <c r="A1565" s="11">
        <v>1565</v>
      </c>
      <c r="B1565" s="69">
        <v>44603</v>
      </c>
      <c r="C1565" s="70">
        <v>0.81944444444444453</v>
      </c>
      <c r="D1565">
        <v>5.5</v>
      </c>
      <c r="E1565">
        <v>12.9</v>
      </c>
      <c r="F1565">
        <v>0</v>
      </c>
      <c r="G1565">
        <v>5.3</v>
      </c>
      <c r="H1565">
        <v>0</v>
      </c>
      <c r="I1565">
        <v>1.4</v>
      </c>
      <c r="J1565" t="s">
        <v>152</v>
      </c>
      <c r="K1565">
        <v>1.4</v>
      </c>
      <c r="L1565" t="s">
        <v>152</v>
      </c>
      <c r="M1565" s="70">
        <v>0.81944444444444453</v>
      </c>
      <c r="N1565">
        <v>2.8</v>
      </c>
      <c r="O1565" t="s">
        <v>152</v>
      </c>
      <c r="P1565" s="70">
        <v>0.81927083333333339</v>
      </c>
      <c r="Q1565">
        <v>1.7</v>
      </c>
      <c r="R1565" t="s">
        <v>152</v>
      </c>
      <c r="S1565">
        <v>0.7</v>
      </c>
      <c r="T1565">
        <v>68</v>
      </c>
      <c r="U1565">
        <v>0</v>
      </c>
      <c r="V1565">
        <v>125</v>
      </c>
      <c r="W1565">
        <v>0</v>
      </c>
      <c r="X1565">
        <v>0.49199999999999999</v>
      </c>
      <c r="Y1565">
        <v>17.309999999999999</v>
      </c>
      <c r="Z1565" s="11">
        <f t="shared" si="4168"/>
        <v>0</v>
      </c>
      <c r="AA1565" s="11">
        <f t="shared" si="4169"/>
        <v>0</v>
      </c>
      <c r="AB1565" s="53">
        <f t="shared" si="4170"/>
        <v>0.18927909326183343</v>
      </c>
      <c r="AC1565" s="61" t="s">
        <v>204</v>
      </c>
    </row>
    <row r="1566" spans="1:46">
      <c r="A1566" s="11">
        <v>1566</v>
      </c>
      <c r="B1566" s="69">
        <v>44603</v>
      </c>
      <c r="C1566" s="70">
        <v>0.82638888888888884</v>
      </c>
      <c r="D1566">
        <v>5.0999999999999996</v>
      </c>
      <c r="E1566">
        <v>12.9</v>
      </c>
      <c r="F1566">
        <v>0</v>
      </c>
      <c r="G1566">
        <v>5.2</v>
      </c>
      <c r="H1566">
        <v>0</v>
      </c>
      <c r="I1566">
        <v>0.8</v>
      </c>
      <c r="J1566" t="s">
        <v>152</v>
      </c>
      <c r="K1566">
        <v>1.6</v>
      </c>
      <c r="L1566" t="s">
        <v>152</v>
      </c>
      <c r="M1566" s="70">
        <v>0.82084490740740745</v>
      </c>
      <c r="N1566">
        <v>2.2000000000000002</v>
      </c>
      <c r="O1566" t="s">
        <v>152</v>
      </c>
      <c r="P1566" s="70">
        <v>0.81988425925925934</v>
      </c>
      <c r="Q1566">
        <v>0</v>
      </c>
      <c r="R1566" t="s">
        <v>155</v>
      </c>
      <c r="S1566">
        <v>0.6</v>
      </c>
      <c r="T1566">
        <v>67.7</v>
      </c>
      <c r="U1566">
        <v>0</v>
      </c>
      <c r="V1566">
        <v>91</v>
      </c>
      <c r="W1566">
        <v>0</v>
      </c>
      <c r="X1566">
        <v>0.49199999999999999</v>
      </c>
      <c r="Y1566">
        <v>17.3</v>
      </c>
      <c r="Z1566" s="11">
        <f t="shared" si="4168"/>
        <v>0</v>
      </c>
      <c r="AA1566" s="11">
        <f t="shared" si="4169"/>
        <v>0</v>
      </c>
      <c r="AB1566" s="53">
        <f t="shared" si="4170"/>
        <v>0.18927909326183343</v>
      </c>
      <c r="AC1566" s="61" t="s">
        <v>204</v>
      </c>
    </row>
    <row r="1567" spans="1:46">
      <c r="A1567" s="11">
        <v>1567</v>
      </c>
      <c r="B1567" s="69">
        <v>44603</v>
      </c>
      <c r="C1567" s="70">
        <v>0.83333333333333337</v>
      </c>
      <c r="D1567">
        <v>4.8</v>
      </c>
      <c r="E1567">
        <v>12.9</v>
      </c>
      <c r="F1567">
        <v>0</v>
      </c>
      <c r="G1567">
        <v>5</v>
      </c>
      <c r="H1567">
        <v>-1E-3</v>
      </c>
      <c r="I1567">
        <v>0.1</v>
      </c>
      <c r="J1567" t="s">
        <v>156</v>
      </c>
      <c r="K1567">
        <v>0.8</v>
      </c>
      <c r="L1567" t="s">
        <v>152</v>
      </c>
      <c r="M1567" s="70">
        <v>0.82640046296296299</v>
      </c>
      <c r="N1567">
        <v>0.8</v>
      </c>
      <c r="O1567" t="s">
        <v>151</v>
      </c>
      <c r="P1567" s="70">
        <v>0.82895833333333335</v>
      </c>
      <c r="Q1567">
        <v>0</v>
      </c>
      <c r="R1567" t="s">
        <v>153</v>
      </c>
      <c r="S1567">
        <v>0.2</v>
      </c>
      <c r="T1567">
        <v>68.2</v>
      </c>
      <c r="U1567">
        <v>0</v>
      </c>
      <c r="V1567">
        <v>85</v>
      </c>
      <c r="W1567">
        <v>0</v>
      </c>
      <c r="X1567">
        <v>0.49199999999999999</v>
      </c>
      <c r="Y1567">
        <v>17.329999999999998</v>
      </c>
      <c r="Z1567" s="11">
        <f t="shared" si="4168"/>
        <v>-0.60000000000000009</v>
      </c>
      <c r="AA1567" s="11">
        <f t="shared" si="4169"/>
        <v>0</v>
      </c>
      <c r="AB1567" s="53">
        <f t="shared" si="4170"/>
        <v>0.18927909326183343</v>
      </c>
      <c r="AC1567" s="61" t="s">
        <v>204</v>
      </c>
      <c r="AE1567" s="11">
        <f t="shared" ref="AE1567" si="4219">SUM(F1567:F1572)</f>
        <v>0</v>
      </c>
      <c r="AF1567" s="11">
        <f t="shared" ref="AF1567" si="4220">AVERAGE(AB1567:AB1572)</f>
        <v>0.18959353726715844</v>
      </c>
      <c r="AG1567" s="11">
        <f t="shared" ref="AG1567" si="4221">AVERAGE(G1567:G1572)</f>
        <v>4.6833333333333336</v>
      </c>
      <c r="AH1567" s="11" t="e">
        <f t="shared" ref="AH1567" si="4222">AVERAGE(AC1567:AC1572)</f>
        <v>#DIV/0!</v>
      </c>
      <c r="AI1567" s="11">
        <f t="shared" ref="AI1567" si="4223">AVERAGE(T1567:T1572)</f>
        <v>69.050000000000011</v>
      </c>
      <c r="AJ1567" s="11">
        <f t="shared" ref="AJ1567" si="4224">SUMIF(H1567:H1572,"&gt;0",H1567:H1572)</f>
        <v>0</v>
      </c>
      <c r="AK1567" s="17">
        <f t="shared" ref="AK1567" si="4225">SUM(AA1567:AA1572)/60</f>
        <v>0</v>
      </c>
      <c r="AL1567" s="17">
        <f t="shared" ref="AL1567" si="4226">SUM(V1567:V1572)</f>
        <v>577</v>
      </c>
      <c r="AM1567" s="17">
        <f t="shared" ref="AM1567" si="4227">AVERAGE(W1567:W1572)</f>
        <v>0</v>
      </c>
      <c r="AN1567" s="11">
        <f t="shared" ref="AN1567" si="4228">AVERAGE(I1567:I1572)</f>
        <v>0.68333333333333324</v>
      </c>
      <c r="AO1567" s="11">
        <f t="shared" ref="AO1567" si="4229">MAX(K1567:K1572)</f>
        <v>1.4</v>
      </c>
      <c r="AP1567" s="13" t="str">
        <f t="shared" ref="AP1567" ca="1" si="4230">INDIRECT(ADDRESS(MATCH(AO1567,K1567:K1572,0)+A1567-1,12))</f>
        <v>E</v>
      </c>
      <c r="AQ1567" s="13">
        <f t="shared" ref="AQ1567" ca="1" si="4231">INDIRECT(ADDRESS(MATCH(AO1567,K1567:K1572,0)+A1567-1,13))</f>
        <v>0.85736111111111113</v>
      </c>
      <c r="AR1567" s="11">
        <f t="shared" ref="AR1567" si="4232">MAX(N1567:N1572)</f>
        <v>2.8</v>
      </c>
      <c r="AS1567" s="13" t="str">
        <f t="shared" ref="AS1567" ca="1" si="4233">INDIRECT(ADDRESS(MATCH(AR1567,N1567:N1572,0)+A1567-1,15))</f>
        <v>E</v>
      </c>
      <c r="AT1567" s="13">
        <f t="shared" ref="AT1567" ca="1" si="4234">INDIRECT(ADDRESS(MATCH(AR1567,N1567:N1572,0)+A1567-1,16))</f>
        <v>0.85219907407407414</v>
      </c>
    </row>
    <row r="1568" spans="1:46">
      <c r="A1568" s="11">
        <v>1568</v>
      </c>
      <c r="B1568" s="69">
        <v>44603</v>
      </c>
      <c r="C1568" s="70">
        <v>0.84027777777777779</v>
      </c>
      <c r="D1568">
        <v>4.5</v>
      </c>
      <c r="E1568">
        <v>12.9</v>
      </c>
      <c r="F1568">
        <v>0</v>
      </c>
      <c r="G1568">
        <v>4.8</v>
      </c>
      <c r="H1568">
        <v>-1E-3</v>
      </c>
      <c r="I1568">
        <v>0.3</v>
      </c>
      <c r="J1568" t="s">
        <v>151</v>
      </c>
      <c r="K1568">
        <v>0.3</v>
      </c>
      <c r="L1568" t="s">
        <v>151</v>
      </c>
      <c r="M1568" s="70">
        <v>0.84027777777777779</v>
      </c>
      <c r="N1568">
        <v>1.5</v>
      </c>
      <c r="O1568" t="s">
        <v>152</v>
      </c>
      <c r="P1568" s="70">
        <v>0.83875</v>
      </c>
      <c r="Q1568">
        <v>0.5</v>
      </c>
      <c r="R1568" t="s">
        <v>150</v>
      </c>
      <c r="S1568">
        <v>0.4</v>
      </c>
      <c r="T1568">
        <v>67.8</v>
      </c>
      <c r="U1568">
        <v>0</v>
      </c>
      <c r="V1568">
        <v>112</v>
      </c>
      <c r="W1568">
        <v>0</v>
      </c>
      <c r="X1568">
        <v>0.49199999999999999</v>
      </c>
      <c r="Y1568">
        <v>17.350000000000001</v>
      </c>
      <c r="Z1568" s="11">
        <f t="shared" si="4168"/>
        <v>-0.60000000000000009</v>
      </c>
      <c r="AA1568" s="11">
        <f t="shared" si="4169"/>
        <v>0</v>
      </c>
      <c r="AB1568" s="53">
        <f t="shared" si="4170"/>
        <v>0.18927909326183343</v>
      </c>
      <c r="AC1568" s="61" t="s">
        <v>204</v>
      </c>
    </row>
    <row r="1569" spans="1:46">
      <c r="A1569" s="11">
        <v>1569</v>
      </c>
      <c r="B1569" s="69">
        <v>44603</v>
      </c>
      <c r="C1569" s="70">
        <v>0.84722222222222221</v>
      </c>
      <c r="D1569">
        <v>4.0999999999999996</v>
      </c>
      <c r="E1569">
        <v>12.9</v>
      </c>
      <c r="F1569">
        <v>0</v>
      </c>
      <c r="G1569">
        <v>4.5999999999999996</v>
      </c>
      <c r="H1569">
        <v>0</v>
      </c>
      <c r="I1569">
        <v>0.6</v>
      </c>
      <c r="J1569" t="s">
        <v>147</v>
      </c>
      <c r="K1569">
        <v>0.8</v>
      </c>
      <c r="L1569" t="s">
        <v>152</v>
      </c>
      <c r="M1569" s="70">
        <v>0.84392361111111114</v>
      </c>
      <c r="N1569">
        <v>2</v>
      </c>
      <c r="O1569" t="s">
        <v>152</v>
      </c>
      <c r="P1569" s="70">
        <v>0.84249999999999992</v>
      </c>
      <c r="Q1569">
        <v>0</v>
      </c>
      <c r="R1569" t="s">
        <v>154</v>
      </c>
      <c r="S1569">
        <v>0.4</v>
      </c>
      <c r="T1569">
        <v>69.400000000000006</v>
      </c>
      <c r="U1569">
        <v>0</v>
      </c>
      <c r="V1569">
        <v>99</v>
      </c>
      <c r="W1569">
        <v>0</v>
      </c>
      <c r="X1569">
        <v>0.49299999999999999</v>
      </c>
      <c r="Y1569">
        <v>17.34</v>
      </c>
      <c r="Z1569" s="11">
        <f t="shared" si="4168"/>
        <v>0</v>
      </c>
      <c r="AA1569" s="11">
        <f t="shared" si="4169"/>
        <v>0</v>
      </c>
      <c r="AB1569" s="53">
        <f t="shared" si="4170"/>
        <v>0.18975075926982099</v>
      </c>
      <c r="AC1569" s="61" t="s">
        <v>204</v>
      </c>
    </row>
    <row r="1570" spans="1:46">
      <c r="A1570" s="11">
        <v>1570</v>
      </c>
      <c r="B1570" s="69">
        <v>44603</v>
      </c>
      <c r="C1570" s="70">
        <v>0.85416666666666663</v>
      </c>
      <c r="D1570">
        <v>3.9</v>
      </c>
      <c r="E1570">
        <v>12.9</v>
      </c>
      <c r="F1570">
        <v>0</v>
      </c>
      <c r="G1570">
        <v>4.5999999999999996</v>
      </c>
      <c r="H1570">
        <v>0</v>
      </c>
      <c r="I1570">
        <v>1</v>
      </c>
      <c r="J1570" t="s">
        <v>152</v>
      </c>
      <c r="K1570">
        <v>1</v>
      </c>
      <c r="L1570" t="s">
        <v>152</v>
      </c>
      <c r="M1570" s="70">
        <v>0.85416666666666663</v>
      </c>
      <c r="N1570">
        <v>2.8</v>
      </c>
      <c r="O1570" t="s">
        <v>152</v>
      </c>
      <c r="P1570" s="70">
        <v>0.85219907407407414</v>
      </c>
      <c r="Q1570">
        <v>1.9</v>
      </c>
      <c r="R1570" t="s">
        <v>152</v>
      </c>
      <c r="S1570">
        <v>0.8</v>
      </c>
      <c r="T1570">
        <v>69.7</v>
      </c>
      <c r="U1570">
        <v>0</v>
      </c>
      <c r="V1570">
        <v>76</v>
      </c>
      <c r="W1570">
        <v>0</v>
      </c>
      <c r="X1570">
        <v>0.49299999999999999</v>
      </c>
      <c r="Y1570">
        <v>17.34</v>
      </c>
      <c r="Z1570" s="11">
        <f t="shared" si="4168"/>
        <v>0</v>
      </c>
      <c r="AA1570" s="11">
        <f t="shared" si="4169"/>
        <v>0</v>
      </c>
      <c r="AB1570" s="53">
        <f t="shared" si="4170"/>
        <v>0.18975075926982099</v>
      </c>
      <c r="AC1570" s="61" t="s">
        <v>204</v>
      </c>
    </row>
    <row r="1571" spans="1:46">
      <c r="A1571" s="11">
        <v>1571</v>
      </c>
      <c r="B1571" s="69">
        <v>44603</v>
      </c>
      <c r="C1571" s="70">
        <v>0.86111111111111116</v>
      </c>
      <c r="D1571">
        <v>3.7</v>
      </c>
      <c r="E1571">
        <v>12.9</v>
      </c>
      <c r="F1571">
        <v>0</v>
      </c>
      <c r="G1571">
        <v>4.5999999999999996</v>
      </c>
      <c r="H1571">
        <v>0</v>
      </c>
      <c r="I1571">
        <v>0.8</v>
      </c>
      <c r="J1571" t="s">
        <v>152</v>
      </c>
      <c r="K1571">
        <v>1.4</v>
      </c>
      <c r="L1571" t="s">
        <v>152</v>
      </c>
      <c r="M1571" s="70">
        <v>0.85736111111111113</v>
      </c>
      <c r="N1571">
        <v>2.4</v>
      </c>
      <c r="O1571" t="s">
        <v>148</v>
      </c>
      <c r="P1571" s="70">
        <v>0.85438657407407403</v>
      </c>
      <c r="Q1571">
        <v>0</v>
      </c>
      <c r="R1571" t="s">
        <v>150</v>
      </c>
      <c r="S1571">
        <v>0.4</v>
      </c>
      <c r="T1571">
        <v>69.3</v>
      </c>
      <c r="U1571">
        <v>1</v>
      </c>
      <c r="V1571">
        <v>111</v>
      </c>
      <c r="W1571">
        <v>0</v>
      </c>
      <c r="X1571">
        <v>0.49299999999999999</v>
      </c>
      <c r="Y1571">
        <v>17.350000000000001</v>
      </c>
      <c r="Z1571" s="11">
        <f t="shared" si="4168"/>
        <v>0</v>
      </c>
      <c r="AA1571" s="11">
        <f t="shared" si="4169"/>
        <v>0</v>
      </c>
      <c r="AB1571" s="53">
        <f t="shared" si="4170"/>
        <v>0.18975075926982099</v>
      </c>
      <c r="AC1571" s="61" t="s">
        <v>204</v>
      </c>
    </row>
    <row r="1572" spans="1:46">
      <c r="A1572" s="11">
        <v>1572</v>
      </c>
      <c r="B1572" s="69">
        <v>44603</v>
      </c>
      <c r="C1572" s="70">
        <v>0.86805555555555547</v>
      </c>
      <c r="D1572">
        <v>3.5</v>
      </c>
      <c r="E1572">
        <v>12.9</v>
      </c>
      <c r="F1572">
        <v>0</v>
      </c>
      <c r="G1572">
        <v>4.5</v>
      </c>
      <c r="H1572">
        <v>0</v>
      </c>
      <c r="I1572">
        <v>1.3</v>
      </c>
      <c r="J1572" t="s">
        <v>148</v>
      </c>
      <c r="K1572">
        <v>1.3</v>
      </c>
      <c r="L1572" t="s">
        <v>148</v>
      </c>
      <c r="M1572" s="70">
        <v>0.86805555555555547</v>
      </c>
      <c r="N1572">
        <v>2.5</v>
      </c>
      <c r="O1572" t="s">
        <v>148</v>
      </c>
      <c r="P1572" s="70">
        <v>0.86405092592592592</v>
      </c>
      <c r="Q1572">
        <v>0.8</v>
      </c>
      <c r="R1572" t="s">
        <v>154</v>
      </c>
      <c r="S1572">
        <v>0.7</v>
      </c>
      <c r="T1572">
        <v>69.900000000000006</v>
      </c>
      <c r="U1572">
        <v>0</v>
      </c>
      <c r="V1572">
        <v>94</v>
      </c>
      <c r="W1572">
        <v>0</v>
      </c>
      <c r="X1572">
        <v>0.49299999999999999</v>
      </c>
      <c r="Y1572">
        <v>17.37</v>
      </c>
      <c r="Z1572" s="11">
        <f t="shared" si="4168"/>
        <v>0</v>
      </c>
      <c r="AA1572" s="11">
        <f t="shared" si="4169"/>
        <v>0</v>
      </c>
      <c r="AB1572" s="53">
        <f t="shared" si="4170"/>
        <v>0.18975075926982099</v>
      </c>
      <c r="AC1572" s="61" t="s">
        <v>204</v>
      </c>
    </row>
    <row r="1573" spans="1:46">
      <c r="A1573" s="11">
        <v>1573</v>
      </c>
      <c r="B1573" s="69">
        <v>44603</v>
      </c>
      <c r="C1573" s="70">
        <v>0.875</v>
      </c>
      <c r="D1573">
        <v>3.3</v>
      </c>
      <c r="E1573">
        <v>12.9</v>
      </c>
      <c r="F1573">
        <v>0</v>
      </c>
      <c r="G1573">
        <v>4.2</v>
      </c>
      <c r="H1573">
        <v>-1E-3</v>
      </c>
      <c r="I1573">
        <v>0.3</v>
      </c>
      <c r="J1573" t="s">
        <v>160</v>
      </c>
      <c r="K1573">
        <v>1.3</v>
      </c>
      <c r="L1573" t="s">
        <v>148</v>
      </c>
      <c r="M1573" s="70">
        <v>0.8682523148148148</v>
      </c>
      <c r="N1573">
        <v>1.1000000000000001</v>
      </c>
      <c r="O1573" t="s">
        <v>160</v>
      </c>
      <c r="P1573" s="70">
        <v>0.87064814814814817</v>
      </c>
      <c r="Q1573">
        <v>0</v>
      </c>
      <c r="R1573" t="s">
        <v>160</v>
      </c>
      <c r="S1573">
        <v>0.4</v>
      </c>
      <c r="T1573">
        <v>71.8</v>
      </c>
      <c r="U1573">
        <v>0</v>
      </c>
      <c r="V1573">
        <v>73</v>
      </c>
      <c r="W1573">
        <v>0</v>
      </c>
      <c r="X1573">
        <v>0.49199999999999999</v>
      </c>
      <c r="Y1573">
        <v>17.36</v>
      </c>
      <c r="Z1573" s="11">
        <f t="shared" si="4168"/>
        <v>-0.60000000000000009</v>
      </c>
      <c r="AA1573" s="11">
        <f t="shared" si="4169"/>
        <v>0</v>
      </c>
      <c r="AB1573" s="53">
        <f t="shared" si="4170"/>
        <v>0.18927909326183343</v>
      </c>
      <c r="AC1573" s="61" t="s">
        <v>204</v>
      </c>
      <c r="AE1573" s="11">
        <f t="shared" ref="AE1573" si="4235">SUM(F1573:F1578)</f>
        <v>0</v>
      </c>
      <c r="AF1573" s="11">
        <f t="shared" ref="AF1573" si="4236">AVERAGE(AB1573:AB1578)</f>
        <v>0.18927909326183343</v>
      </c>
      <c r="AG1573" s="11">
        <f t="shared" ref="AG1573" si="4237">AVERAGE(G1573:G1578)</f>
        <v>3.6500000000000004</v>
      </c>
      <c r="AH1573" s="11" t="e">
        <f t="shared" ref="AH1573" si="4238">AVERAGE(AC1573:AC1578)</f>
        <v>#DIV/0!</v>
      </c>
      <c r="AI1573" s="11">
        <f t="shared" ref="AI1573" si="4239">AVERAGE(T1573:T1578)</f>
        <v>73.749999999999986</v>
      </c>
      <c r="AJ1573" s="11">
        <f t="shared" ref="AJ1573" si="4240">SUMIF(H1573:H1578,"&gt;0",H1573:H1578)</f>
        <v>2E-3</v>
      </c>
      <c r="AK1573" s="17">
        <f t="shared" ref="AK1573" si="4241">SUM(AA1573:AA1578)/60</f>
        <v>0</v>
      </c>
      <c r="AL1573" s="17">
        <f t="shared" ref="AL1573" si="4242">SUM(V1573:V1578)</f>
        <v>372</v>
      </c>
      <c r="AM1573" s="17">
        <f t="shared" ref="AM1573" si="4243">AVERAGE(W1573:W1578)</f>
        <v>0</v>
      </c>
      <c r="AN1573" s="11">
        <f t="shared" ref="AN1573" si="4244">AVERAGE(I1573:I1578)</f>
        <v>0.46666666666666662</v>
      </c>
      <c r="AO1573" s="11">
        <f t="shared" ref="AO1573" si="4245">MAX(K1573:K1578)</f>
        <v>1.5</v>
      </c>
      <c r="AP1573" s="13" t="str">
        <f t="shared" ref="AP1573" ca="1" si="4246">INDIRECT(ADDRESS(MATCH(AO1573,K1573:K1578,0)+A1573-1,12))</f>
        <v>ENE</v>
      </c>
      <c r="AQ1573" s="13">
        <f t="shared" ref="AQ1573" ca="1" si="4247">INDIRECT(ADDRESS(MATCH(AO1573,K1573:K1578,0)+A1573-1,13))</f>
        <v>0.90972222222222221</v>
      </c>
      <c r="AR1573" s="11">
        <f t="shared" ref="AR1573" si="4248">MAX(N1573:N1578)</f>
        <v>3.4</v>
      </c>
      <c r="AS1573" s="13" t="str">
        <f t="shared" ref="AS1573" ca="1" si="4249">INDIRECT(ADDRESS(MATCH(AR1573,N1573:N1578,0)+A1573-1,15))</f>
        <v>E</v>
      </c>
      <c r="AT1573" s="13">
        <f t="shared" ref="AT1573" ca="1" si="4250">INDIRECT(ADDRESS(MATCH(AR1573,N1573:N1578,0)+A1573-1,16))</f>
        <v>0.90952546296296299</v>
      </c>
    </row>
    <row r="1574" spans="1:46">
      <c r="A1574" s="11">
        <v>1574</v>
      </c>
      <c r="B1574" s="69">
        <v>44603</v>
      </c>
      <c r="C1574" s="70">
        <v>0.88194444444444453</v>
      </c>
      <c r="D1574">
        <v>3.1</v>
      </c>
      <c r="E1574">
        <v>12.9</v>
      </c>
      <c r="F1574">
        <v>0</v>
      </c>
      <c r="G1574">
        <v>3.8</v>
      </c>
      <c r="H1574">
        <v>-1E-3</v>
      </c>
      <c r="I1574">
        <v>0</v>
      </c>
      <c r="J1574" t="s">
        <v>160</v>
      </c>
      <c r="K1574">
        <v>0.3</v>
      </c>
      <c r="L1574" t="s">
        <v>160</v>
      </c>
      <c r="M1574" s="70">
        <v>0.87501157407407415</v>
      </c>
      <c r="N1574">
        <v>0.3</v>
      </c>
      <c r="O1574" t="s">
        <v>160</v>
      </c>
      <c r="P1574" s="70">
        <v>0.88133101851851858</v>
      </c>
      <c r="Q1574">
        <v>0</v>
      </c>
      <c r="R1574" t="s">
        <v>147</v>
      </c>
      <c r="S1574">
        <v>0</v>
      </c>
      <c r="T1574">
        <v>72.599999999999994</v>
      </c>
      <c r="U1574">
        <v>0</v>
      </c>
      <c r="V1574">
        <v>68</v>
      </c>
      <c r="W1574">
        <v>0</v>
      </c>
      <c r="X1574">
        <v>0.49199999999999999</v>
      </c>
      <c r="Y1574">
        <v>17.420000000000002</v>
      </c>
      <c r="Z1574" s="11">
        <f t="shared" si="4168"/>
        <v>-0.60000000000000009</v>
      </c>
      <c r="AA1574" s="11">
        <f t="shared" si="4169"/>
        <v>0</v>
      </c>
      <c r="AB1574" s="53">
        <f t="shared" si="4170"/>
        <v>0.18927909326183343</v>
      </c>
      <c r="AC1574" s="61" t="s">
        <v>204</v>
      </c>
    </row>
    <row r="1575" spans="1:46">
      <c r="A1575" s="11">
        <v>1575</v>
      </c>
      <c r="B1575" s="69">
        <v>44603</v>
      </c>
      <c r="C1575" s="70">
        <v>0.88888888888888884</v>
      </c>
      <c r="D1575">
        <v>2.9</v>
      </c>
      <c r="E1575">
        <v>12.9</v>
      </c>
      <c r="F1575">
        <v>0</v>
      </c>
      <c r="G1575">
        <v>3.5</v>
      </c>
      <c r="H1575">
        <v>-1E-3</v>
      </c>
      <c r="I1575">
        <v>0.1</v>
      </c>
      <c r="J1575" t="s">
        <v>157</v>
      </c>
      <c r="K1575">
        <v>0.1</v>
      </c>
      <c r="L1575" t="s">
        <v>162</v>
      </c>
      <c r="M1575" s="70">
        <v>0.88824074074074078</v>
      </c>
      <c r="N1575">
        <v>0.7</v>
      </c>
      <c r="O1575" t="s">
        <v>158</v>
      </c>
      <c r="P1575" s="70">
        <v>0.88515046296296296</v>
      </c>
      <c r="Q1575">
        <v>0</v>
      </c>
      <c r="R1575" t="s">
        <v>158</v>
      </c>
      <c r="S1575">
        <v>0.2</v>
      </c>
      <c r="T1575">
        <v>73.2</v>
      </c>
      <c r="U1575">
        <v>0</v>
      </c>
      <c r="V1575">
        <v>46</v>
      </c>
      <c r="W1575">
        <v>0</v>
      </c>
      <c r="X1575">
        <v>0.49199999999999999</v>
      </c>
      <c r="Y1575">
        <v>17.41</v>
      </c>
      <c r="Z1575" s="11">
        <f t="shared" si="4168"/>
        <v>-0.60000000000000009</v>
      </c>
      <c r="AA1575" s="11">
        <f t="shared" si="4169"/>
        <v>0</v>
      </c>
      <c r="AB1575" s="53">
        <f t="shared" si="4170"/>
        <v>0.18927909326183343</v>
      </c>
      <c r="AC1575" s="61" t="s">
        <v>204</v>
      </c>
    </row>
    <row r="1576" spans="1:46">
      <c r="A1576" s="11">
        <v>1576</v>
      </c>
      <c r="B1576" s="69">
        <v>44603</v>
      </c>
      <c r="C1576" s="70">
        <v>0.89583333333333337</v>
      </c>
      <c r="D1576">
        <v>2.5</v>
      </c>
      <c r="E1576">
        <v>12.9</v>
      </c>
      <c r="F1576">
        <v>0</v>
      </c>
      <c r="G1576">
        <v>3.4</v>
      </c>
      <c r="H1576">
        <v>-1E-3</v>
      </c>
      <c r="I1576">
        <v>0.1</v>
      </c>
      <c r="J1576" t="s">
        <v>156</v>
      </c>
      <c r="K1576">
        <v>0.1</v>
      </c>
      <c r="L1576" t="s">
        <v>157</v>
      </c>
      <c r="M1576" s="70">
        <v>0.88929398148148142</v>
      </c>
      <c r="N1576">
        <v>0.7</v>
      </c>
      <c r="O1576" t="s">
        <v>158</v>
      </c>
      <c r="P1576" s="70">
        <v>0.89568287037037031</v>
      </c>
      <c r="Q1576">
        <v>0.7</v>
      </c>
      <c r="R1576" t="s">
        <v>155</v>
      </c>
      <c r="S1576">
        <v>0.1</v>
      </c>
      <c r="T1576">
        <v>73.099999999999994</v>
      </c>
      <c r="U1576">
        <v>0</v>
      </c>
      <c r="V1576">
        <v>28</v>
      </c>
      <c r="W1576">
        <v>0</v>
      </c>
      <c r="X1576">
        <v>0.49199999999999999</v>
      </c>
      <c r="Y1576">
        <v>17.420000000000002</v>
      </c>
      <c r="Z1576" s="11">
        <f t="shared" si="4168"/>
        <v>-0.60000000000000009</v>
      </c>
      <c r="AA1576" s="11">
        <f t="shared" si="4169"/>
        <v>0</v>
      </c>
      <c r="AB1576" s="53">
        <f t="shared" si="4170"/>
        <v>0.18927909326183343</v>
      </c>
      <c r="AC1576" s="61" t="s">
        <v>204</v>
      </c>
    </row>
    <row r="1577" spans="1:46">
      <c r="A1577" s="11">
        <v>1577</v>
      </c>
      <c r="B1577" s="69">
        <v>44603</v>
      </c>
      <c r="C1577" s="70">
        <v>0.90277777777777779</v>
      </c>
      <c r="D1577">
        <v>2.2999999999999998</v>
      </c>
      <c r="E1577">
        <v>12.9</v>
      </c>
      <c r="F1577">
        <v>0</v>
      </c>
      <c r="G1577">
        <v>3.2</v>
      </c>
      <c r="H1577">
        <v>0</v>
      </c>
      <c r="I1577">
        <v>0.8</v>
      </c>
      <c r="J1577" t="s">
        <v>147</v>
      </c>
      <c r="K1577">
        <v>0.8</v>
      </c>
      <c r="L1577" t="s">
        <v>147</v>
      </c>
      <c r="M1577" s="70">
        <v>0.90266203703703696</v>
      </c>
      <c r="N1577">
        <v>1.9</v>
      </c>
      <c r="O1577" t="s">
        <v>152</v>
      </c>
      <c r="P1577" s="70">
        <v>0.90101851851851855</v>
      </c>
      <c r="Q1577">
        <v>0.3</v>
      </c>
      <c r="R1577" t="s">
        <v>148</v>
      </c>
      <c r="S1577">
        <v>0.4</v>
      </c>
      <c r="T1577">
        <v>74.7</v>
      </c>
      <c r="U1577">
        <v>0</v>
      </c>
      <c r="V1577">
        <v>62</v>
      </c>
      <c r="W1577">
        <v>0</v>
      </c>
      <c r="X1577">
        <v>0.49199999999999999</v>
      </c>
      <c r="Y1577">
        <v>17.420000000000002</v>
      </c>
      <c r="Z1577" s="11">
        <f t="shared" si="4168"/>
        <v>0</v>
      </c>
      <c r="AA1577" s="11">
        <f t="shared" si="4169"/>
        <v>0</v>
      </c>
      <c r="AB1577" s="53">
        <f t="shared" si="4170"/>
        <v>0.18927909326183343</v>
      </c>
      <c r="AC1577" s="61" t="s">
        <v>204</v>
      </c>
    </row>
    <row r="1578" spans="1:46">
      <c r="A1578" s="11">
        <v>1578</v>
      </c>
      <c r="B1578" s="69">
        <v>44603</v>
      </c>
      <c r="C1578" s="70">
        <v>0.90972222222222221</v>
      </c>
      <c r="D1578">
        <v>2.1</v>
      </c>
      <c r="E1578">
        <v>12.9</v>
      </c>
      <c r="F1578">
        <v>0</v>
      </c>
      <c r="G1578">
        <v>3.8</v>
      </c>
      <c r="H1578">
        <v>2E-3</v>
      </c>
      <c r="I1578">
        <v>1.5</v>
      </c>
      <c r="J1578" t="s">
        <v>148</v>
      </c>
      <c r="K1578">
        <v>1.5</v>
      </c>
      <c r="L1578" t="s">
        <v>148</v>
      </c>
      <c r="M1578" s="70">
        <v>0.90972222222222221</v>
      </c>
      <c r="N1578">
        <v>3.4</v>
      </c>
      <c r="O1578" t="s">
        <v>152</v>
      </c>
      <c r="P1578" s="70">
        <v>0.90952546296296299</v>
      </c>
      <c r="Q1578">
        <v>2.4</v>
      </c>
      <c r="R1578" t="s">
        <v>148</v>
      </c>
      <c r="S1578">
        <v>0.6</v>
      </c>
      <c r="T1578">
        <v>77.099999999999994</v>
      </c>
      <c r="U1578">
        <v>0</v>
      </c>
      <c r="V1578">
        <v>95</v>
      </c>
      <c r="W1578">
        <v>0</v>
      </c>
      <c r="X1578">
        <v>0.49199999999999999</v>
      </c>
      <c r="Y1578">
        <v>17.43</v>
      </c>
      <c r="Z1578" s="11">
        <f t="shared" si="4168"/>
        <v>1.2000000000000002</v>
      </c>
      <c r="AA1578" s="11">
        <f t="shared" si="4169"/>
        <v>0</v>
      </c>
      <c r="AB1578" s="53">
        <f t="shared" si="4170"/>
        <v>0.18927909326183343</v>
      </c>
      <c r="AC1578" s="61" t="s">
        <v>204</v>
      </c>
    </row>
    <row r="1579" spans="1:46">
      <c r="A1579" s="11">
        <v>1579</v>
      </c>
      <c r="B1579" s="69">
        <v>44603</v>
      </c>
      <c r="C1579" s="70">
        <v>0.91666666666666663</v>
      </c>
      <c r="D1579">
        <v>2.2000000000000002</v>
      </c>
      <c r="E1579">
        <v>12.9</v>
      </c>
      <c r="F1579">
        <v>0</v>
      </c>
      <c r="G1579">
        <v>4.5</v>
      </c>
      <c r="H1579">
        <v>1E-3</v>
      </c>
      <c r="I1579">
        <v>2.2000000000000002</v>
      </c>
      <c r="J1579" t="s">
        <v>152</v>
      </c>
      <c r="K1579">
        <v>2.2000000000000002</v>
      </c>
      <c r="L1579" t="s">
        <v>152</v>
      </c>
      <c r="M1579" s="70">
        <v>0.91645833333333337</v>
      </c>
      <c r="N1579">
        <v>3.6</v>
      </c>
      <c r="O1579" t="s">
        <v>148</v>
      </c>
      <c r="P1579" s="70">
        <v>0.91314814814814815</v>
      </c>
      <c r="Q1579">
        <v>1.8</v>
      </c>
      <c r="R1579" t="s">
        <v>152</v>
      </c>
      <c r="S1579">
        <v>0.7</v>
      </c>
      <c r="T1579">
        <v>76.3</v>
      </c>
      <c r="U1579">
        <v>0</v>
      </c>
      <c r="V1579">
        <v>87</v>
      </c>
      <c r="W1579">
        <v>0</v>
      </c>
      <c r="X1579">
        <v>0.49199999999999999</v>
      </c>
      <c r="Y1579">
        <v>17.47</v>
      </c>
      <c r="Z1579" s="11">
        <f t="shared" si="4168"/>
        <v>0.60000000000000009</v>
      </c>
      <c r="AA1579" s="11">
        <f t="shared" si="4169"/>
        <v>0</v>
      </c>
      <c r="AB1579" s="53">
        <f t="shared" si="4170"/>
        <v>0.18927909326183343</v>
      </c>
      <c r="AC1579" s="61" t="s">
        <v>204</v>
      </c>
      <c r="AE1579" s="11">
        <f t="shared" ref="AE1579" si="4251">SUM(F1579:F1584)</f>
        <v>0</v>
      </c>
      <c r="AF1579" s="11">
        <f t="shared" ref="AF1579" si="4252">AVERAGE(AB1579:AB1584)</f>
        <v>0.18927909326183343</v>
      </c>
      <c r="AG1579" s="11">
        <f t="shared" ref="AG1579" si="4253">AVERAGE(G1579:G1584)</f>
        <v>4.833333333333333</v>
      </c>
      <c r="AH1579" s="11" t="e">
        <f t="shared" ref="AH1579" si="4254">AVERAGE(AC1579:AC1584)</f>
        <v>#DIV/0!</v>
      </c>
      <c r="AI1579" s="11">
        <f t="shared" ref="AI1579" si="4255">AVERAGE(T1579:T1584)</f>
        <v>74.600000000000009</v>
      </c>
      <c r="AJ1579" s="11">
        <f t="shared" ref="AJ1579" si="4256">SUMIF(H1579:H1584,"&gt;0",H1579:H1584)</f>
        <v>1E-3</v>
      </c>
      <c r="AK1579" s="17">
        <f t="shared" ref="AK1579" si="4257">SUM(AA1579:AA1584)/60</f>
        <v>0</v>
      </c>
      <c r="AL1579" s="17">
        <f t="shared" ref="AL1579" si="4258">SUM(V1579:V1584)</f>
        <v>428</v>
      </c>
      <c r="AM1579" s="17">
        <f t="shared" ref="AM1579" si="4259">AVERAGE(W1579:W1584)</f>
        <v>0</v>
      </c>
      <c r="AN1579" s="11">
        <f t="shared" ref="AN1579" si="4260">AVERAGE(I1579:I1584)</f>
        <v>2.15</v>
      </c>
      <c r="AO1579" s="11">
        <f t="shared" ref="AO1579" si="4261">MAX(K1579:K1584)</f>
        <v>2.6</v>
      </c>
      <c r="AP1579" s="13" t="str">
        <f t="shared" ref="AP1579" ca="1" si="4262">INDIRECT(ADDRESS(MATCH(AO1579,K1579:K1584,0)+A1579-1,12))</f>
        <v>E</v>
      </c>
      <c r="AQ1579" s="13">
        <f t="shared" ref="AQ1579" ca="1" si="4263">INDIRECT(ADDRESS(MATCH(AO1579,K1579:K1584,0)+A1579-1,13))</f>
        <v>0.9200462962962962</v>
      </c>
      <c r="AR1579" s="11">
        <f t="shared" ref="AR1579" si="4264">MAX(N1579:N1584)</f>
        <v>3.7</v>
      </c>
      <c r="AS1579" s="13" t="str">
        <f t="shared" ref="AS1579" ca="1" si="4265">INDIRECT(ADDRESS(MATCH(AR1579,N1579:N1584,0)+A1579-1,15))</f>
        <v>E</v>
      </c>
      <c r="AT1579" s="13">
        <f t="shared" ref="AT1579" ca="1" si="4266">INDIRECT(ADDRESS(MATCH(AR1579,N1579:N1584,0)+A1579-1,16))</f>
        <v>0.91988425925925921</v>
      </c>
    </row>
    <row r="1580" spans="1:46">
      <c r="A1580" s="11">
        <v>1580</v>
      </c>
      <c r="B1580" s="69">
        <v>44603</v>
      </c>
      <c r="C1580" s="70">
        <v>0.92361111111111116</v>
      </c>
      <c r="D1580">
        <v>2.4</v>
      </c>
      <c r="E1580">
        <v>12.9</v>
      </c>
      <c r="F1580">
        <v>0</v>
      </c>
      <c r="G1580">
        <v>4.8</v>
      </c>
      <c r="H1580">
        <v>0</v>
      </c>
      <c r="I1580">
        <v>2.5</v>
      </c>
      <c r="J1580" t="s">
        <v>152</v>
      </c>
      <c r="K1580">
        <v>2.6</v>
      </c>
      <c r="L1580" t="s">
        <v>152</v>
      </c>
      <c r="M1580" s="70">
        <v>0.9200462962962962</v>
      </c>
      <c r="N1580">
        <v>3.7</v>
      </c>
      <c r="O1580" t="s">
        <v>152</v>
      </c>
      <c r="P1580" s="70">
        <v>0.91988425925925921</v>
      </c>
      <c r="Q1580">
        <v>1.3</v>
      </c>
      <c r="R1580" t="s">
        <v>152</v>
      </c>
      <c r="S1580">
        <v>0.6</v>
      </c>
      <c r="T1580">
        <v>74.7</v>
      </c>
      <c r="U1580">
        <v>0</v>
      </c>
      <c r="V1580">
        <v>68</v>
      </c>
      <c r="W1580">
        <v>0</v>
      </c>
      <c r="X1580">
        <v>0.49199999999999999</v>
      </c>
      <c r="Y1580">
        <v>17.489999999999998</v>
      </c>
      <c r="Z1580" s="11">
        <f t="shared" si="4168"/>
        <v>0</v>
      </c>
      <c r="AA1580" s="11">
        <f t="shared" si="4169"/>
        <v>0</v>
      </c>
      <c r="AB1580" s="53">
        <f t="shared" si="4170"/>
        <v>0.18927909326183343</v>
      </c>
      <c r="AC1580" s="61" t="s">
        <v>204</v>
      </c>
    </row>
    <row r="1581" spans="1:46">
      <c r="A1581" s="11">
        <v>1581</v>
      </c>
      <c r="B1581" s="69">
        <v>44603</v>
      </c>
      <c r="C1581" s="70">
        <v>0.93055555555555547</v>
      </c>
      <c r="D1581">
        <v>2.7</v>
      </c>
      <c r="E1581">
        <v>12.9</v>
      </c>
      <c r="F1581">
        <v>0</v>
      </c>
      <c r="G1581">
        <v>5</v>
      </c>
      <c r="H1581">
        <v>-1E-3</v>
      </c>
      <c r="I1581">
        <v>2.1</v>
      </c>
      <c r="J1581" t="s">
        <v>152</v>
      </c>
      <c r="K1581">
        <v>2.5</v>
      </c>
      <c r="L1581" t="s">
        <v>152</v>
      </c>
      <c r="M1581" s="70">
        <v>0.92362268518518509</v>
      </c>
      <c r="N1581">
        <v>3.5</v>
      </c>
      <c r="O1581" t="s">
        <v>148</v>
      </c>
      <c r="P1581" s="70">
        <v>0.92457175925925927</v>
      </c>
      <c r="Q1581">
        <v>1.4</v>
      </c>
      <c r="R1581" t="s">
        <v>152</v>
      </c>
      <c r="S1581">
        <v>0.6</v>
      </c>
      <c r="T1581">
        <v>74.3</v>
      </c>
      <c r="U1581">
        <v>0</v>
      </c>
      <c r="V1581">
        <v>59</v>
      </c>
      <c r="W1581">
        <v>0</v>
      </c>
      <c r="X1581">
        <v>0.49199999999999999</v>
      </c>
      <c r="Y1581">
        <v>17.489999999999998</v>
      </c>
      <c r="Z1581" s="11">
        <f t="shared" si="4168"/>
        <v>-0.60000000000000009</v>
      </c>
      <c r="AA1581" s="11">
        <f t="shared" si="4169"/>
        <v>0</v>
      </c>
      <c r="AB1581" s="53">
        <f t="shared" si="4170"/>
        <v>0.18927909326183343</v>
      </c>
      <c r="AC1581" s="61" t="s">
        <v>204</v>
      </c>
    </row>
    <row r="1582" spans="1:46">
      <c r="A1582" s="11">
        <v>1582</v>
      </c>
      <c r="B1582" s="69">
        <v>44603</v>
      </c>
      <c r="C1582" s="70">
        <v>0.9375</v>
      </c>
      <c r="D1582">
        <v>2.9</v>
      </c>
      <c r="E1582">
        <v>12.9</v>
      </c>
      <c r="F1582">
        <v>0</v>
      </c>
      <c r="G1582">
        <v>5</v>
      </c>
      <c r="H1582">
        <v>-1E-3</v>
      </c>
      <c r="I1582">
        <v>2.2000000000000002</v>
      </c>
      <c r="J1582" t="s">
        <v>148</v>
      </c>
      <c r="K1582">
        <v>2.2000000000000002</v>
      </c>
      <c r="L1582" t="s">
        <v>148</v>
      </c>
      <c r="M1582" s="70">
        <v>0.9375</v>
      </c>
      <c r="N1582">
        <v>3.7</v>
      </c>
      <c r="O1582" t="s">
        <v>148</v>
      </c>
      <c r="P1582" s="70">
        <v>0.93627314814814822</v>
      </c>
      <c r="Q1582">
        <v>3.1</v>
      </c>
      <c r="R1582" t="s">
        <v>152</v>
      </c>
      <c r="S1582">
        <v>0.5</v>
      </c>
      <c r="T1582">
        <v>74.2</v>
      </c>
      <c r="U1582">
        <v>0</v>
      </c>
      <c r="V1582">
        <v>45</v>
      </c>
      <c r="W1582">
        <v>0</v>
      </c>
      <c r="X1582">
        <v>0.49199999999999999</v>
      </c>
      <c r="Y1582">
        <v>17.52</v>
      </c>
      <c r="Z1582" s="11">
        <f t="shared" si="4168"/>
        <v>-0.60000000000000009</v>
      </c>
      <c r="AA1582" s="11">
        <f t="shared" si="4169"/>
        <v>0</v>
      </c>
      <c r="AB1582" s="53">
        <f t="shared" si="4170"/>
        <v>0.18927909326183343</v>
      </c>
      <c r="AC1582" s="61" t="s">
        <v>204</v>
      </c>
    </row>
    <row r="1583" spans="1:46">
      <c r="A1583" s="11">
        <v>1583</v>
      </c>
      <c r="B1583" s="69">
        <v>44603</v>
      </c>
      <c r="C1583" s="70">
        <v>0.94444444444444453</v>
      </c>
      <c r="D1583">
        <v>3.1</v>
      </c>
      <c r="E1583">
        <v>12.9</v>
      </c>
      <c r="F1583">
        <v>0</v>
      </c>
      <c r="G1583">
        <v>4.8</v>
      </c>
      <c r="H1583">
        <v>-1E-3</v>
      </c>
      <c r="I1583">
        <v>2.2000000000000002</v>
      </c>
      <c r="J1583" t="s">
        <v>152</v>
      </c>
      <c r="K1583">
        <v>2.4</v>
      </c>
      <c r="L1583" t="s">
        <v>152</v>
      </c>
      <c r="M1583" s="70">
        <v>0.94266203703703699</v>
      </c>
      <c r="N1583">
        <v>3.3</v>
      </c>
      <c r="O1583" t="s">
        <v>148</v>
      </c>
      <c r="P1583" s="70">
        <v>0.93752314814814808</v>
      </c>
      <c r="Q1583">
        <v>2.4</v>
      </c>
      <c r="R1583" t="s">
        <v>152</v>
      </c>
      <c r="S1583">
        <v>0.5</v>
      </c>
      <c r="T1583">
        <v>74.099999999999994</v>
      </c>
      <c r="U1583">
        <v>0</v>
      </c>
      <c r="V1583">
        <v>64</v>
      </c>
      <c r="W1583">
        <v>0</v>
      </c>
      <c r="X1583">
        <v>0.49199999999999999</v>
      </c>
      <c r="Y1583">
        <v>17.46</v>
      </c>
      <c r="Z1583" s="11">
        <f t="shared" si="4168"/>
        <v>-0.60000000000000009</v>
      </c>
      <c r="AA1583" s="11">
        <f t="shared" si="4169"/>
        <v>0</v>
      </c>
      <c r="AB1583" s="53">
        <f t="shared" si="4170"/>
        <v>0.18927909326183343</v>
      </c>
      <c r="AC1583" s="61" t="s">
        <v>204</v>
      </c>
    </row>
    <row r="1584" spans="1:46">
      <c r="A1584" s="11">
        <v>1584</v>
      </c>
      <c r="B1584" s="69">
        <v>44603</v>
      </c>
      <c r="C1584" s="70">
        <v>0.95138888888888884</v>
      </c>
      <c r="D1584">
        <v>3.2</v>
      </c>
      <c r="E1584">
        <v>12.9</v>
      </c>
      <c r="F1584">
        <v>0</v>
      </c>
      <c r="G1584">
        <v>4.9000000000000004</v>
      </c>
      <c r="H1584">
        <v>0</v>
      </c>
      <c r="I1584">
        <v>1.7</v>
      </c>
      <c r="J1584" t="s">
        <v>148</v>
      </c>
      <c r="K1584">
        <v>2.2000000000000002</v>
      </c>
      <c r="L1584" t="s">
        <v>152</v>
      </c>
      <c r="M1584" s="70">
        <v>0.94445601851851846</v>
      </c>
      <c r="N1584">
        <v>3.2</v>
      </c>
      <c r="O1584" t="s">
        <v>152</v>
      </c>
      <c r="P1584" s="70">
        <v>0.94859953703703714</v>
      </c>
      <c r="Q1584">
        <v>1.6</v>
      </c>
      <c r="R1584" t="s">
        <v>152</v>
      </c>
      <c r="S1584">
        <v>0.6</v>
      </c>
      <c r="T1584">
        <v>74</v>
      </c>
      <c r="U1584">
        <v>0</v>
      </c>
      <c r="V1584">
        <v>105</v>
      </c>
      <c r="W1584">
        <v>0</v>
      </c>
      <c r="X1584">
        <v>0.49199999999999999</v>
      </c>
      <c r="Y1584">
        <v>17.510000000000002</v>
      </c>
      <c r="Z1584" s="11">
        <f t="shared" si="4168"/>
        <v>0</v>
      </c>
      <c r="AA1584" s="11">
        <f t="shared" si="4169"/>
        <v>0</v>
      </c>
      <c r="AB1584" s="53">
        <f t="shared" si="4170"/>
        <v>0.18927909326183343</v>
      </c>
      <c r="AC1584" s="61" t="s">
        <v>204</v>
      </c>
    </row>
    <row r="1585" spans="1:46">
      <c r="A1585" s="11">
        <v>1585</v>
      </c>
      <c r="B1585" s="69">
        <v>44603</v>
      </c>
      <c r="C1585" s="70">
        <v>0.95833333333333337</v>
      </c>
      <c r="D1585">
        <v>3.4</v>
      </c>
      <c r="E1585">
        <v>12.8</v>
      </c>
      <c r="F1585">
        <v>0</v>
      </c>
      <c r="G1585">
        <v>5</v>
      </c>
      <c r="H1585">
        <v>0</v>
      </c>
      <c r="I1585">
        <v>2.2000000000000002</v>
      </c>
      <c r="J1585" t="s">
        <v>148</v>
      </c>
      <c r="K1585">
        <v>2.2000000000000002</v>
      </c>
      <c r="L1585" t="s">
        <v>148</v>
      </c>
      <c r="M1585" s="70">
        <v>0.95828703703703699</v>
      </c>
      <c r="N1585">
        <v>4.2</v>
      </c>
      <c r="O1585" t="s">
        <v>150</v>
      </c>
      <c r="P1585" s="70">
        <v>0.9550347222222223</v>
      </c>
      <c r="Q1585">
        <v>1.7</v>
      </c>
      <c r="R1585" t="s">
        <v>150</v>
      </c>
      <c r="S1585">
        <v>0.7</v>
      </c>
      <c r="T1585">
        <v>72.7</v>
      </c>
      <c r="U1585">
        <v>0</v>
      </c>
      <c r="V1585">
        <v>77</v>
      </c>
      <c r="W1585">
        <v>0</v>
      </c>
      <c r="X1585">
        <v>0.49199999999999999</v>
      </c>
      <c r="Y1585">
        <v>17.53</v>
      </c>
      <c r="Z1585" s="11">
        <f t="shared" si="4168"/>
        <v>0</v>
      </c>
      <c r="AA1585" s="11">
        <f t="shared" si="4169"/>
        <v>0</v>
      </c>
      <c r="AB1585" s="53">
        <f t="shared" si="4170"/>
        <v>0.18927909326183343</v>
      </c>
      <c r="AC1585" s="61" t="s">
        <v>204</v>
      </c>
      <c r="AE1585" s="11">
        <f t="shared" ref="AE1585" si="4267">SUM(F1585:F1590)</f>
        <v>0</v>
      </c>
      <c r="AF1585" s="11">
        <f t="shared" ref="AF1585" si="4268">AVERAGE(AB1585:AB1590)</f>
        <v>0.18927909326183343</v>
      </c>
      <c r="AG1585" s="11">
        <f t="shared" ref="AG1585" si="4269">AVERAGE(G1585:G1590)</f>
        <v>4.333333333333333</v>
      </c>
      <c r="AH1585" s="11" t="e">
        <f t="shared" ref="AH1585" si="4270">AVERAGE(AC1585:AC1590)</f>
        <v>#DIV/0!</v>
      </c>
      <c r="AI1585" s="11">
        <f t="shared" ref="AI1585" si="4271">AVERAGE(T1585:T1590)</f>
        <v>75.149999999999991</v>
      </c>
      <c r="AJ1585" s="11">
        <f t="shared" ref="AJ1585" si="4272">SUMIF(H1585:H1590,"&gt;0",H1585:H1590)</f>
        <v>0</v>
      </c>
      <c r="AK1585" s="17">
        <f t="shared" ref="AK1585" si="4273">SUM(AA1585:AA1590)/60</f>
        <v>0</v>
      </c>
      <c r="AL1585" s="17">
        <f t="shared" ref="AL1585" si="4274">SUM(V1585:V1590)</f>
        <v>445</v>
      </c>
      <c r="AM1585" s="17">
        <f t="shared" ref="AM1585" si="4275">AVERAGE(W1585:W1590)</f>
        <v>0</v>
      </c>
      <c r="AN1585" s="11">
        <f t="shared" ref="AN1585" si="4276">AVERAGE(I1585:I1590)</f>
        <v>0.9</v>
      </c>
      <c r="AO1585" s="11">
        <f t="shared" ref="AO1585" si="4277">MAX(K1585:K1590)</f>
        <v>2.2999999999999998</v>
      </c>
      <c r="AP1585" s="13" t="str">
        <f t="shared" ref="AP1585" ca="1" si="4278">INDIRECT(ADDRESS(MATCH(AO1585,K1585:K1590,0)+A1585-1,12))</f>
        <v>E</v>
      </c>
      <c r="AQ1585" s="13">
        <f t="shared" ref="AQ1585" ca="1" si="4279">INDIRECT(ADDRESS(MATCH(AO1585,K1585:K1590,0)+A1585-1,13))</f>
        <v>0.95971064814814822</v>
      </c>
      <c r="AR1585" s="11">
        <f t="shared" ref="AR1585" si="4280">MAX(N1585:N1590)</f>
        <v>4.2</v>
      </c>
      <c r="AS1585" s="13" t="str">
        <f t="shared" ref="AS1585" ca="1" si="4281">INDIRECT(ADDRESS(MATCH(AR1585,N1585:N1590,0)+A1585-1,15))</f>
        <v>ESE</v>
      </c>
      <c r="AT1585" s="13">
        <f t="shared" ref="AT1585" ca="1" si="4282">INDIRECT(ADDRESS(MATCH(AR1585,N1585:N1590,0)+A1585-1,16))</f>
        <v>0.9550347222222223</v>
      </c>
    </row>
    <row r="1586" spans="1:46">
      <c r="A1586" s="11">
        <v>1586</v>
      </c>
      <c r="B1586" s="69">
        <v>44603</v>
      </c>
      <c r="C1586" s="70">
        <v>0.96527777777777779</v>
      </c>
      <c r="D1586">
        <v>3.5</v>
      </c>
      <c r="E1586">
        <v>12.8</v>
      </c>
      <c r="F1586">
        <v>0</v>
      </c>
      <c r="G1586">
        <v>5</v>
      </c>
      <c r="H1586">
        <v>-1E-3</v>
      </c>
      <c r="I1586">
        <v>1.7</v>
      </c>
      <c r="J1586" t="s">
        <v>152</v>
      </c>
      <c r="K1586">
        <v>2.2999999999999998</v>
      </c>
      <c r="L1586" t="s">
        <v>152</v>
      </c>
      <c r="M1586" s="70">
        <v>0.95971064814814822</v>
      </c>
      <c r="N1586">
        <v>3.1</v>
      </c>
      <c r="O1586" t="s">
        <v>152</v>
      </c>
      <c r="P1586" s="70">
        <v>0.95900462962962962</v>
      </c>
      <c r="Q1586">
        <v>0.8</v>
      </c>
      <c r="R1586" t="s">
        <v>150</v>
      </c>
      <c r="S1586">
        <v>0.5</v>
      </c>
      <c r="T1586">
        <v>73.5</v>
      </c>
      <c r="U1586">
        <v>0</v>
      </c>
      <c r="V1586">
        <v>79</v>
      </c>
      <c r="W1586">
        <v>0</v>
      </c>
      <c r="X1586">
        <v>0.49199999999999999</v>
      </c>
      <c r="Y1586">
        <v>17.54</v>
      </c>
      <c r="Z1586" s="11">
        <f t="shared" si="4168"/>
        <v>-0.60000000000000009</v>
      </c>
      <c r="AA1586" s="11">
        <f t="shared" si="4169"/>
        <v>0</v>
      </c>
      <c r="AB1586" s="53">
        <f t="shared" si="4170"/>
        <v>0.18927909326183343</v>
      </c>
      <c r="AC1586" s="61" t="s">
        <v>204</v>
      </c>
    </row>
    <row r="1587" spans="1:46">
      <c r="A1587" s="11">
        <v>1587</v>
      </c>
      <c r="B1587" s="69">
        <v>44603</v>
      </c>
      <c r="C1587" s="70">
        <v>0.97222222222222221</v>
      </c>
      <c r="D1587">
        <v>3.5</v>
      </c>
      <c r="E1587">
        <v>12.8</v>
      </c>
      <c r="F1587">
        <v>0</v>
      </c>
      <c r="G1587">
        <v>4.5999999999999996</v>
      </c>
      <c r="H1587">
        <v>-2E-3</v>
      </c>
      <c r="I1587">
        <v>0.7</v>
      </c>
      <c r="J1587" t="s">
        <v>162</v>
      </c>
      <c r="K1587">
        <v>1.7</v>
      </c>
      <c r="L1587" t="s">
        <v>152</v>
      </c>
      <c r="M1587" s="70">
        <v>0.96528935185185183</v>
      </c>
      <c r="N1587">
        <v>2.4</v>
      </c>
      <c r="O1587" t="s">
        <v>152</v>
      </c>
      <c r="P1587" s="70">
        <v>0.96552083333333327</v>
      </c>
      <c r="Q1587">
        <v>0</v>
      </c>
      <c r="R1587" t="s">
        <v>155</v>
      </c>
      <c r="S1587">
        <v>0.7</v>
      </c>
      <c r="T1587">
        <v>74.099999999999994</v>
      </c>
      <c r="U1587">
        <v>0</v>
      </c>
      <c r="V1587">
        <v>70</v>
      </c>
      <c r="W1587">
        <v>0</v>
      </c>
      <c r="X1587">
        <v>0.49199999999999999</v>
      </c>
      <c r="Y1587">
        <v>17.600000000000001</v>
      </c>
      <c r="Z1587" s="11">
        <f t="shared" si="4168"/>
        <v>-1.2000000000000002</v>
      </c>
      <c r="AA1587" s="11">
        <f t="shared" si="4169"/>
        <v>0</v>
      </c>
      <c r="AB1587" s="53">
        <f t="shared" si="4170"/>
        <v>0.18927909326183343</v>
      </c>
      <c r="AC1587" s="61" t="s">
        <v>204</v>
      </c>
    </row>
    <row r="1588" spans="1:46">
      <c r="A1588" s="11">
        <v>1588</v>
      </c>
      <c r="B1588" s="69">
        <v>44603</v>
      </c>
      <c r="C1588" s="70">
        <v>0.97916666666666663</v>
      </c>
      <c r="D1588">
        <v>3.4</v>
      </c>
      <c r="E1588">
        <v>12.8</v>
      </c>
      <c r="F1588">
        <v>0</v>
      </c>
      <c r="G1588">
        <v>4.2</v>
      </c>
      <c r="H1588">
        <v>-2E-3</v>
      </c>
      <c r="I1588">
        <v>0.3</v>
      </c>
      <c r="J1588" t="s">
        <v>153</v>
      </c>
      <c r="K1588">
        <v>0.7</v>
      </c>
      <c r="L1588" t="s">
        <v>162</v>
      </c>
      <c r="M1588" s="70">
        <v>0.97223379629629625</v>
      </c>
      <c r="N1588">
        <v>0.8</v>
      </c>
      <c r="O1588" t="s">
        <v>161</v>
      </c>
      <c r="P1588" s="70">
        <v>0.97409722222222228</v>
      </c>
      <c r="Q1588">
        <v>0.2</v>
      </c>
      <c r="R1588" t="s">
        <v>159</v>
      </c>
      <c r="S1588">
        <v>0.2</v>
      </c>
      <c r="T1588">
        <v>75.5</v>
      </c>
      <c r="U1588">
        <v>0</v>
      </c>
      <c r="V1588">
        <v>80</v>
      </c>
      <c r="W1588">
        <v>0</v>
      </c>
      <c r="X1588">
        <v>0.49199999999999999</v>
      </c>
      <c r="Y1588">
        <v>17.579999999999998</v>
      </c>
      <c r="Z1588" s="11">
        <f t="shared" si="4168"/>
        <v>-1.2000000000000002</v>
      </c>
      <c r="AA1588" s="11">
        <f t="shared" si="4169"/>
        <v>0</v>
      </c>
      <c r="AB1588" s="53">
        <f t="shared" si="4170"/>
        <v>0.18927909326183343</v>
      </c>
      <c r="AC1588" s="61" t="s">
        <v>204</v>
      </c>
    </row>
    <row r="1589" spans="1:46">
      <c r="A1589" s="11">
        <v>1589</v>
      </c>
      <c r="B1589" s="69">
        <v>44603</v>
      </c>
      <c r="C1589" s="70">
        <v>0.98611111111111116</v>
      </c>
      <c r="D1589">
        <v>3.2</v>
      </c>
      <c r="E1589">
        <v>12.8</v>
      </c>
      <c r="F1589">
        <v>0</v>
      </c>
      <c r="G1589">
        <v>3.7</v>
      </c>
      <c r="H1589">
        <v>-1E-3</v>
      </c>
      <c r="I1589">
        <v>0.2</v>
      </c>
      <c r="J1589" t="s">
        <v>153</v>
      </c>
      <c r="K1589">
        <v>0.3</v>
      </c>
      <c r="L1589" t="s">
        <v>153</v>
      </c>
      <c r="M1589" s="70">
        <v>0.98042824074074064</v>
      </c>
      <c r="N1589">
        <v>1</v>
      </c>
      <c r="O1589" t="s">
        <v>153</v>
      </c>
      <c r="P1589" s="70">
        <v>0.98311342592592599</v>
      </c>
      <c r="Q1589">
        <v>0.4</v>
      </c>
      <c r="R1589" t="s">
        <v>159</v>
      </c>
      <c r="S1589">
        <v>0.3</v>
      </c>
      <c r="T1589">
        <v>76.8</v>
      </c>
      <c r="U1589">
        <v>0</v>
      </c>
      <c r="V1589">
        <v>70</v>
      </c>
      <c r="W1589">
        <v>0</v>
      </c>
      <c r="X1589">
        <v>0.49199999999999999</v>
      </c>
      <c r="Y1589">
        <v>17.57</v>
      </c>
      <c r="Z1589" s="11">
        <f t="shared" si="4168"/>
        <v>-0.60000000000000009</v>
      </c>
      <c r="AA1589" s="11">
        <f t="shared" si="4169"/>
        <v>0</v>
      </c>
      <c r="AB1589" s="53">
        <f t="shared" si="4170"/>
        <v>0.18927909326183343</v>
      </c>
      <c r="AC1589" s="61" t="s">
        <v>204</v>
      </c>
    </row>
    <row r="1590" spans="1:46">
      <c r="A1590" s="11">
        <v>1590</v>
      </c>
      <c r="B1590" s="69">
        <v>44603</v>
      </c>
      <c r="C1590" s="70">
        <v>0.99305555555555547</v>
      </c>
      <c r="D1590">
        <v>2.9</v>
      </c>
      <c r="E1590">
        <v>12.8</v>
      </c>
      <c r="F1590">
        <v>0</v>
      </c>
      <c r="G1590">
        <v>3.5</v>
      </c>
      <c r="H1590">
        <v>-1E-3</v>
      </c>
      <c r="I1590">
        <v>0.3</v>
      </c>
      <c r="J1590" t="s">
        <v>148</v>
      </c>
      <c r="K1590">
        <v>0.4</v>
      </c>
      <c r="L1590" t="s">
        <v>159</v>
      </c>
      <c r="M1590" s="70">
        <v>0.98940972222222223</v>
      </c>
      <c r="N1590">
        <v>0.9</v>
      </c>
      <c r="O1590" t="s">
        <v>148</v>
      </c>
      <c r="P1590" s="70">
        <v>0.99250000000000005</v>
      </c>
      <c r="Q1590">
        <v>0.5</v>
      </c>
      <c r="R1590" t="s">
        <v>148</v>
      </c>
      <c r="S1590">
        <v>0.3</v>
      </c>
      <c r="T1590">
        <v>78.3</v>
      </c>
      <c r="U1590">
        <v>0</v>
      </c>
      <c r="V1590">
        <v>69</v>
      </c>
      <c r="W1590">
        <v>0</v>
      </c>
      <c r="X1590">
        <v>0.49199999999999999</v>
      </c>
      <c r="Y1590">
        <v>17.579999999999998</v>
      </c>
      <c r="Z1590" s="11">
        <f t="shared" si="4168"/>
        <v>-0.60000000000000009</v>
      </c>
      <c r="AA1590" s="11">
        <f t="shared" si="4169"/>
        <v>0</v>
      </c>
      <c r="AB1590" s="53">
        <f t="shared" si="4170"/>
        <v>0.18927909326183343</v>
      </c>
      <c r="AC1590" s="61" t="s">
        <v>204</v>
      </c>
    </row>
    <row r="1591" spans="1:46">
      <c r="A1591" s="11">
        <v>1591</v>
      </c>
      <c r="B1591" s="69">
        <v>44604</v>
      </c>
      <c r="C1591" s="70">
        <v>0</v>
      </c>
      <c r="D1591">
        <v>2.6</v>
      </c>
      <c r="E1591">
        <v>12.8</v>
      </c>
      <c r="F1591">
        <v>0</v>
      </c>
      <c r="G1591">
        <v>3.2</v>
      </c>
      <c r="H1591">
        <v>0</v>
      </c>
      <c r="I1591">
        <v>0.3</v>
      </c>
      <c r="J1591" t="s">
        <v>148</v>
      </c>
      <c r="K1591">
        <v>0.4</v>
      </c>
      <c r="L1591" t="s">
        <v>148</v>
      </c>
      <c r="M1591" s="70">
        <v>0.9978935185185186</v>
      </c>
      <c r="N1591">
        <v>1</v>
      </c>
      <c r="O1591" t="s">
        <v>148</v>
      </c>
      <c r="P1591" s="70">
        <v>0.99586805555555558</v>
      </c>
      <c r="Q1591">
        <v>0</v>
      </c>
      <c r="R1591" t="s">
        <v>148</v>
      </c>
      <c r="S1591">
        <v>0.3</v>
      </c>
      <c r="T1591">
        <v>78.599999999999994</v>
      </c>
      <c r="U1591">
        <v>0</v>
      </c>
      <c r="V1591">
        <v>49</v>
      </c>
      <c r="W1591">
        <v>0</v>
      </c>
      <c r="X1591">
        <v>0.49199999999999999</v>
      </c>
      <c r="Y1591">
        <v>17.600000000000001</v>
      </c>
      <c r="Z1591" s="11">
        <f t="shared" si="4168"/>
        <v>0</v>
      </c>
      <c r="AA1591" s="11">
        <f t="shared" si="4169"/>
        <v>0</v>
      </c>
      <c r="AB1591" s="53">
        <f t="shared" si="4170"/>
        <v>0.18927909326183343</v>
      </c>
      <c r="AC1591" s="61" t="s">
        <v>204</v>
      </c>
      <c r="AE1591" s="11">
        <f t="shared" ref="AE1591" si="4283">SUM(F1591:F1596)</f>
        <v>0</v>
      </c>
      <c r="AF1591" s="11">
        <f t="shared" ref="AF1591" si="4284">AVERAGE(AB1591:AB1596)</f>
        <v>0.18920063456142625</v>
      </c>
      <c r="AG1591" s="11">
        <f t="shared" ref="AG1591" si="4285">AVERAGE(G1591:G1596)</f>
        <v>2.8333333333333335</v>
      </c>
      <c r="AH1591" s="11" t="e">
        <f t="shared" ref="AH1591" si="4286">AVERAGE(AC1591:AC1596)</f>
        <v>#DIV/0!</v>
      </c>
      <c r="AI1591" s="11">
        <f t="shared" ref="AI1591" si="4287">AVERAGE(T1591:T1596)</f>
        <v>80.333333333333329</v>
      </c>
      <c r="AJ1591" s="11">
        <f t="shared" ref="AJ1591" si="4288">SUMIF(H1591:H1596,"&gt;0",H1591:H1596)</f>
        <v>0</v>
      </c>
      <c r="AK1591" s="17">
        <f t="shared" ref="AK1591" si="4289">SUM(AA1591:AA1596)/60</f>
        <v>0</v>
      </c>
      <c r="AL1591" s="17">
        <f t="shared" ref="AL1591" si="4290">SUM(V1591:V1596)</f>
        <v>381</v>
      </c>
      <c r="AM1591" s="17">
        <f t="shared" ref="AM1591" si="4291">AVERAGE(W1591:W1596)</f>
        <v>0</v>
      </c>
      <c r="AN1591" s="11">
        <f t="shared" ref="AN1591" si="4292">AVERAGE(I1591:I1596)</f>
        <v>0.35000000000000003</v>
      </c>
      <c r="AO1591" s="11">
        <f t="shared" ref="AO1591" si="4293">MAX(K1591:K1596)</f>
        <v>0.7</v>
      </c>
      <c r="AP1591" s="13" t="str">
        <f t="shared" ref="AP1591" ca="1" si="4294">INDIRECT(ADDRESS(MATCH(AO1591,K1591:K1596,0)+A1591-1,12))</f>
        <v>E</v>
      </c>
      <c r="AQ1591" s="13">
        <f t="shared" ref="AQ1591" ca="1" si="4295">INDIRECT(ADDRESS(MATCH(AO1591,K1591:K1596,0)+A1591-1,13))</f>
        <v>1.6620370370370372E-2</v>
      </c>
      <c r="AR1591" s="11">
        <f t="shared" ref="AR1591" si="4296">MAX(N1591:N1596)</f>
        <v>1.6</v>
      </c>
      <c r="AS1591" s="13" t="str">
        <f t="shared" ref="AS1591" ca="1" si="4297">INDIRECT(ADDRESS(MATCH(AR1591,N1591:N1596,0)+A1591-1,15))</f>
        <v>E</v>
      </c>
      <c r="AT1591" s="13">
        <f t="shared" ref="AT1591" ca="1" si="4298">INDIRECT(ADDRESS(MATCH(AR1591,N1591:N1596,0)+A1591-1,16))</f>
        <v>1.5081018518518516E-2</v>
      </c>
    </row>
    <row r="1592" spans="1:46">
      <c r="A1592" s="11">
        <v>1592</v>
      </c>
      <c r="B1592" s="69">
        <v>44604</v>
      </c>
      <c r="C1592" s="70">
        <v>6.9444444444444441E-3</v>
      </c>
      <c r="D1592">
        <v>2.4</v>
      </c>
      <c r="E1592">
        <v>12.8</v>
      </c>
      <c r="F1592">
        <v>0</v>
      </c>
      <c r="G1592">
        <v>3.1</v>
      </c>
      <c r="H1592">
        <v>-1E-3</v>
      </c>
      <c r="I1592">
        <v>0.5</v>
      </c>
      <c r="J1592" t="s">
        <v>147</v>
      </c>
      <c r="K1592">
        <v>0.5</v>
      </c>
      <c r="L1592" t="s">
        <v>147</v>
      </c>
      <c r="M1592" s="70">
        <v>6.9444444444444441E-3</v>
      </c>
      <c r="N1592">
        <v>1.3</v>
      </c>
      <c r="O1592" t="s">
        <v>149</v>
      </c>
      <c r="P1592" s="70">
        <v>6.5972222222222222E-3</v>
      </c>
      <c r="Q1592">
        <v>0.7</v>
      </c>
      <c r="R1592" t="s">
        <v>149</v>
      </c>
      <c r="S1592">
        <v>0.3</v>
      </c>
      <c r="T1592">
        <v>79.400000000000006</v>
      </c>
      <c r="U1592">
        <v>1</v>
      </c>
      <c r="V1592">
        <v>60</v>
      </c>
      <c r="W1592">
        <v>0</v>
      </c>
      <c r="X1592">
        <v>0.49199999999999999</v>
      </c>
      <c r="Y1592">
        <v>17.62</v>
      </c>
      <c r="Z1592" s="11">
        <f t="shared" si="4168"/>
        <v>-0.60000000000000009</v>
      </c>
      <c r="AA1592" s="11">
        <f t="shared" si="4169"/>
        <v>0</v>
      </c>
      <c r="AB1592" s="53">
        <f t="shared" si="4170"/>
        <v>0.18927909326183343</v>
      </c>
      <c r="AC1592" s="61" t="s">
        <v>204</v>
      </c>
    </row>
    <row r="1593" spans="1:46">
      <c r="A1593" s="11">
        <v>1593</v>
      </c>
      <c r="B1593" s="69">
        <v>44604</v>
      </c>
      <c r="C1593" s="70">
        <v>1.3888888888888888E-2</v>
      </c>
      <c r="D1593">
        <v>2.2000000000000002</v>
      </c>
      <c r="E1593">
        <v>12.8</v>
      </c>
      <c r="F1593">
        <v>0</v>
      </c>
      <c r="G1593">
        <v>2.9</v>
      </c>
      <c r="H1593">
        <v>-1E-3</v>
      </c>
      <c r="I1593">
        <v>0.5</v>
      </c>
      <c r="J1593" t="s">
        <v>148</v>
      </c>
      <c r="K1593">
        <v>0.6</v>
      </c>
      <c r="L1593" t="s">
        <v>147</v>
      </c>
      <c r="M1593" s="70">
        <v>7.3726851851851861E-3</v>
      </c>
      <c r="N1593">
        <v>1.1000000000000001</v>
      </c>
      <c r="O1593" t="s">
        <v>152</v>
      </c>
      <c r="P1593" s="70">
        <v>1.3888888888888888E-2</v>
      </c>
      <c r="Q1593">
        <v>1.1000000000000001</v>
      </c>
      <c r="R1593" t="s">
        <v>152</v>
      </c>
      <c r="S1593">
        <v>0.4</v>
      </c>
      <c r="T1593">
        <v>80.2</v>
      </c>
      <c r="U1593">
        <v>0</v>
      </c>
      <c r="V1593">
        <v>56</v>
      </c>
      <c r="W1593">
        <v>0</v>
      </c>
      <c r="X1593">
        <v>0.49199999999999999</v>
      </c>
      <c r="Y1593">
        <v>17.649999999999999</v>
      </c>
      <c r="Z1593" s="11">
        <f t="shared" si="4168"/>
        <v>-0.60000000000000009</v>
      </c>
      <c r="AA1593" s="11">
        <f t="shared" si="4169"/>
        <v>0</v>
      </c>
      <c r="AB1593" s="53">
        <f t="shared" si="4170"/>
        <v>0.18927909326183343</v>
      </c>
      <c r="AC1593" s="61" t="s">
        <v>204</v>
      </c>
    </row>
    <row r="1594" spans="1:46">
      <c r="A1594" s="11">
        <v>1594</v>
      </c>
      <c r="B1594" s="69">
        <v>44604</v>
      </c>
      <c r="C1594" s="70">
        <v>2.0833333333333332E-2</v>
      </c>
      <c r="D1594">
        <v>2</v>
      </c>
      <c r="E1594">
        <v>12.8</v>
      </c>
      <c r="F1594">
        <v>0</v>
      </c>
      <c r="G1594">
        <v>2.8</v>
      </c>
      <c r="H1594">
        <v>0</v>
      </c>
      <c r="I1594">
        <v>0.4</v>
      </c>
      <c r="J1594" t="s">
        <v>148</v>
      </c>
      <c r="K1594">
        <v>0.7</v>
      </c>
      <c r="L1594" t="s">
        <v>152</v>
      </c>
      <c r="M1594" s="70">
        <v>1.6620370370370372E-2</v>
      </c>
      <c r="N1594">
        <v>1.6</v>
      </c>
      <c r="O1594" t="s">
        <v>152</v>
      </c>
      <c r="P1594" s="70">
        <v>1.5081018518518516E-2</v>
      </c>
      <c r="Q1594">
        <v>0.2</v>
      </c>
      <c r="R1594" t="s">
        <v>148</v>
      </c>
      <c r="S1594">
        <v>0.5</v>
      </c>
      <c r="T1594">
        <v>81</v>
      </c>
      <c r="U1594">
        <v>0</v>
      </c>
      <c r="V1594">
        <v>86</v>
      </c>
      <c r="W1594">
        <v>0</v>
      </c>
      <c r="X1594">
        <v>0.49199999999999999</v>
      </c>
      <c r="Y1594">
        <v>17.64</v>
      </c>
      <c r="Z1594" s="11">
        <f t="shared" si="4168"/>
        <v>0</v>
      </c>
      <c r="AA1594" s="11">
        <f t="shared" si="4169"/>
        <v>0</v>
      </c>
      <c r="AB1594" s="53">
        <f t="shared" si="4170"/>
        <v>0.18927909326183343</v>
      </c>
      <c r="AC1594" s="61" t="s">
        <v>204</v>
      </c>
    </row>
    <row r="1595" spans="1:46">
      <c r="A1595" s="11">
        <v>1595</v>
      </c>
      <c r="B1595" s="69">
        <v>44604</v>
      </c>
      <c r="C1595" s="70">
        <v>2.7777777777777776E-2</v>
      </c>
      <c r="D1595">
        <v>1.8</v>
      </c>
      <c r="E1595">
        <v>12.8</v>
      </c>
      <c r="F1595">
        <v>0</v>
      </c>
      <c r="G1595">
        <v>2.6</v>
      </c>
      <c r="H1595">
        <v>-1E-3</v>
      </c>
      <c r="I1595">
        <v>0.2</v>
      </c>
      <c r="J1595" t="s">
        <v>148</v>
      </c>
      <c r="K1595">
        <v>0.4</v>
      </c>
      <c r="L1595" t="s">
        <v>148</v>
      </c>
      <c r="M1595" s="70">
        <v>2.0844907407407406E-2</v>
      </c>
      <c r="N1595">
        <v>1</v>
      </c>
      <c r="O1595" t="s">
        <v>152</v>
      </c>
      <c r="P1595" s="70">
        <v>2.1435185185185186E-2</v>
      </c>
      <c r="Q1595">
        <v>0</v>
      </c>
      <c r="R1595" t="s">
        <v>152</v>
      </c>
      <c r="S1595">
        <v>0.2</v>
      </c>
      <c r="T1595">
        <v>81.2</v>
      </c>
      <c r="U1595">
        <v>1</v>
      </c>
      <c r="V1595">
        <v>57</v>
      </c>
      <c r="W1595">
        <v>0</v>
      </c>
      <c r="X1595">
        <v>0.49199999999999999</v>
      </c>
      <c r="Y1595">
        <v>17.64</v>
      </c>
      <c r="Z1595" s="11">
        <f t="shared" si="4168"/>
        <v>-0.60000000000000009</v>
      </c>
      <c r="AA1595" s="11">
        <f t="shared" si="4169"/>
        <v>0</v>
      </c>
      <c r="AB1595" s="53">
        <f t="shared" si="4170"/>
        <v>0.18927909326183343</v>
      </c>
      <c r="AC1595" s="61" t="s">
        <v>204</v>
      </c>
    </row>
    <row r="1596" spans="1:46">
      <c r="A1596" s="11">
        <v>1596</v>
      </c>
      <c r="B1596" s="69">
        <v>44604</v>
      </c>
      <c r="C1596" s="70">
        <v>3.4722222222222224E-2</v>
      </c>
      <c r="D1596">
        <v>1.6</v>
      </c>
      <c r="E1596">
        <v>12.8</v>
      </c>
      <c r="F1596">
        <v>0</v>
      </c>
      <c r="G1596">
        <v>2.4</v>
      </c>
      <c r="H1596">
        <v>-1E-3</v>
      </c>
      <c r="I1596">
        <v>0.2</v>
      </c>
      <c r="J1596" t="s">
        <v>148</v>
      </c>
      <c r="K1596">
        <v>0.2</v>
      </c>
      <c r="L1596" t="s">
        <v>148</v>
      </c>
      <c r="M1596" s="70">
        <v>3.4317129629629628E-2</v>
      </c>
      <c r="N1596">
        <v>1.1000000000000001</v>
      </c>
      <c r="O1596" t="s">
        <v>152</v>
      </c>
      <c r="P1596" s="70">
        <v>3.2951388888888891E-2</v>
      </c>
      <c r="Q1596">
        <v>0</v>
      </c>
      <c r="R1596" t="s">
        <v>147</v>
      </c>
      <c r="S1596">
        <v>0.3</v>
      </c>
      <c r="T1596">
        <v>81.599999999999994</v>
      </c>
      <c r="U1596">
        <v>0</v>
      </c>
      <c r="V1596">
        <v>73</v>
      </c>
      <c r="W1596">
        <v>0</v>
      </c>
      <c r="X1596">
        <v>0.49099999999999999</v>
      </c>
      <c r="Y1596">
        <v>17.64</v>
      </c>
      <c r="Z1596" s="11">
        <f t="shared" si="4168"/>
        <v>-0.60000000000000009</v>
      </c>
      <c r="AA1596" s="11">
        <f t="shared" si="4169"/>
        <v>0</v>
      </c>
      <c r="AB1596" s="53">
        <f t="shared" si="4170"/>
        <v>0.18880834105939034</v>
      </c>
      <c r="AC1596" s="61" t="s">
        <v>204</v>
      </c>
    </row>
    <row r="1597" spans="1:46">
      <c r="A1597" s="11">
        <v>1597</v>
      </c>
      <c r="B1597" s="69">
        <v>44604</v>
      </c>
      <c r="C1597" s="70">
        <v>4.1666666666666664E-2</v>
      </c>
      <c r="D1597">
        <v>1.4</v>
      </c>
      <c r="E1597">
        <v>12.8</v>
      </c>
      <c r="F1597">
        <v>0</v>
      </c>
      <c r="G1597">
        <v>2.6</v>
      </c>
      <c r="H1597">
        <v>1E-3</v>
      </c>
      <c r="I1597">
        <v>0.9</v>
      </c>
      <c r="J1597" t="s">
        <v>152</v>
      </c>
      <c r="K1597">
        <v>0.9</v>
      </c>
      <c r="L1597" t="s">
        <v>152</v>
      </c>
      <c r="M1597" s="70">
        <v>4.1666666666666664E-2</v>
      </c>
      <c r="N1597">
        <v>1.7</v>
      </c>
      <c r="O1597" t="s">
        <v>148</v>
      </c>
      <c r="P1597" s="70">
        <v>3.9780092592592589E-2</v>
      </c>
      <c r="Q1597">
        <v>0.3</v>
      </c>
      <c r="R1597" t="s">
        <v>152</v>
      </c>
      <c r="S1597">
        <v>0.3</v>
      </c>
      <c r="T1597">
        <v>82.9</v>
      </c>
      <c r="U1597">
        <v>0</v>
      </c>
      <c r="V1597">
        <v>91</v>
      </c>
      <c r="W1597">
        <v>0</v>
      </c>
      <c r="X1597">
        <v>0.49099999999999999</v>
      </c>
      <c r="Y1597">
        <v>17.68</v>
      </c>
      <c r="Z1597" s="11">
        <f t="shared" si="4168"/>
        <v>0.60000000000000009</v>
      </c>
      <c r="AA1597" s="11">
        <f t="shared" si="4169"/>
        <v>0</v>
      </c>
      <c r="AB1597" s="53">
        <f t="shared" si="4170"/>
        <v>0.18880834105939034</v>
      </c>
      <c r="AC1597" s="61" t="s">
        <v>204</v>
      </c>
      <c r="AE1597" s="11">
        <f t="shared" ref="AE1597" si="4299">SUM(F1597:F1602)</f>
        <v>0</v>
      </c>
      <c r="AF1597" s="11">
        <f t="shared" ref="AF1597" si="4300">AVERAGE(AB1597:AB1602)</f>
        <v>0.18880834105939034</v>
      </c>
      <c r="AG1597" s="11">
        <f t="shared" ref="AG1597" si="4301">AVERAGE(G1597:G1602)</f>
        <v>3.4000000000000004</v>
      </c>
      <c r="AH1597" s="11" t="e">
        <f t="shared" ref="AH1597" si="4302">AVERAGE(AC1597:AC1602)</f>
        <v>#DIV/0!</v>
      </c>
      <c r="AI1597" s="11">
        <f t="shared" ref="AI1597" si="4303">AVERAGE(T1597:T1602)</f>
        <v>82.483333333333334</v>
      </c>
      <c r="AJ1597" s="11">
        <f t="shared" ref="AJ1597" si="4304">SUMIF(H1597:H1602,"&gt;0",H1597:H1602)</f>
        <v>3.0000000000000001E-3</v>
      </c>
      <c r="AK1597" s="17">
        <f t="shared" ref="AK1597" si="4305">SUM(AA1597:AA1602)/60</f>
        <v>0</v>
      </c>
      <c r="AL1597" s="17">
        <f t="shared" ref="AL1597" si="4306">SUM(V1597:V1602)</f>
        <v>548</v>
      </c>
      <c r="AM1597" s="17">
        <f t="shared" ref="AM1597" si="4307">AVERAGE(W1597:W1602)</f>
        <v>0</v>
      </c>
      <c r="AN1597" s="11">
        <f t="shared" ref="AN1597" si="4308">AVERAGE(I1597:I1602)</f>
        <v>1.2000000000000002</v>
      </c>
      <c r="AO1597" s="11">
        <f t="shared" ref="AO1597" si="4309">MAX(K1597:K1602)</f>
        <v>1.8</v>
      </c>
      <c r="AP1597" s="13" t="str">
        <f t="shared" ref="AP1597" ca="1" si="4310">INDIRECT(ADDRESS(MATCH(AO1597,K1597:K1602,0)+A1597-1,12))</f>
        <v>ENE</v>
      </c>
      <c r="AQ1597" s="13">
        <f t="shared" ref="AQ1597" ca="1" si="4311">INDIRECT(ADDRESS(MATCH(AO1597,K1597:K1602,0)+A1597-1,13))</f>
        <v>6.87962962962963E-2</v>
      </c>
      <c r="AR1597" s="11">
        <f t="shared" ref="AR1597" si="4312">MAX(N1597:N1602)</f>
        <v>3.4</v>
      </c>
      <c r="AS1597" s="13" t="str">
        <f t="shared" ref="AS1597" ca="1" si="4313">INDIRECT(ADDRESS(MATCH(AR1597,N1597:N1602,0)+A1597-1,15))</f>
        <v>E</v>
      </c>
      <c r="AT1597" s="13">
        <f t="shared" ref="AT1597" ca="1" si="4314">INDIRECT(ADDRESS(MATCH(AR1597,N1597:N1602,0)+A1597-1,16))</f>
        <v>7.1122685185185178E-2</v>
      </c>
    </row>
    <row r="1598" spans="1:46">
      <c r="A1598" s="11">
        <v>1598</v>
      </c>
      <c r="B1598" s="69">
        <v>44604</v>
      </c>
      <c r="C1598" s="70">
        <v>4.8611111111111112E-2</v>
      </c>
      <c r="D1598">
        <v>1.3</v>
      </c>
      <c r="E1598">
        <v>12.8</v>
      </c>
      <c r="F1598">
        <v>0</v>
      </c>
      <c r="G1598">
        <v>2.9</v>
      </c>
      <c r="H1598">
        <v>1E-3</v>
      </c>
      <c r="I1598">
        <v>0.8</v>
      </c>
      <c r="J1598" t="s">
        <v>152</v>
      </c>
      <c r="K1598">
        <v>0.9</v>
      </c>
      <c r="L1598" t="s">
        <v>152</v>
      </c>
      <c r="M1598" s="70">
        <v>4.1736111111111113E-2</v>
      </c>
      <c r="N1598">
        <v>2.6</v>
      </c>
      <c r="O1598" t="s">
        <v>150</v>
      </c>
      <c r="P1598" s="70">
        <v>4.5856481481481477E-2</v>
      </c>
      <c r="Q1598">
        <v>1.3</v>
      </c>
      <c r="R1598" t="s">
        <v>150</v>
      </c>
      <c r="S1598">
        <v>0.8</v>
      </c>
      <c r="T1598">
        <v>84.6</v>
      </c>
      <c r="U1598">
        <v>1</v>
      </c>
      <c r="V1598">
        <v>97</v>
      </c>
      <c r="W1598">
        <v>0</v>
      </c>
      <c r="X1598">
        <v>0.49099999999999999</v>
      </c>
      <c r="Y1598">
        <v>17.68</v>
      </c>
      <c r="Z1598" s="11">
        <f t="shared" si="4168"/>
        <v>0.60000000000000009</v>
      </c>
      <c r="AA1598" s="11">
        <f t="shared" si="4169"/>
        <v>0</v>
      </c>
      <c r="AB1598" s="53">
        <f t="shared" si="4170"/>
        <v>0.18880834105939034</v>
      </c>
      <c r="AC1598" s="61" t="s">
        <v>204</v>
      </c>
    </row>
    <row r="1599" spans="1:46">
      <c r="A1599" s="11">
        <v>1599</v>
      </c>
      <c r="B1599" s="69">
        <v>44604</v>
      </c>
      <c r="C1599" s="70">
        <v>5.5555555555555552E-2</v>
      </c>
      <c r="D1599">
        <v>1.4</v>
      </c>
      <c r="E1599">
        <v>12.8</v>
      </c>
      <c r="F1599">
        <v>0</v>
      </c>
      <c r="G1599">
        <v>3.1</v>
      </c>
      <c r="H1599">
        <v>0</v>
      </c>
      <c r="I1599">
        <v>1</v>
      </c>
      <c r="J1599" t="s">
        <v>149</v>
      </c>
      <c r="K1599">
        <v>1.4</v>
      </c>
      <c r="L1599" t="s">
        <v>152</v>
      </c>
      <c r="M1599" s="70">
        <v>5.1956018518518519E-2</v>
      </c>
      <c r="N1599">
        <v>2.5</v>
      </c>
      <c r="O1599" t="s">
        <v>152</v>
      </c>
      <c r="P1599" s="70">
        <v>5.0034722222222223E-2</v>
      </c>
      <c r="Q1599">
        <v>1.5</v>
      </c>
      <c r="R1599" t="s">
        <v>148</v>
      </c>
      <c r="S1599">
        <v>0.7</v>
      </c>
      <c r="T1599">
        <v>83.4</v>
      </c>
      <c r="U1599">
        <v>0</v>
      </c>
      <c r="V1599">
        <v>98</v>
      </c>
      <c r="W1599">
        <v>0</v>
      </c>
      <c r="X1599">
        <v>0.49099999999999999</v>
      </c>
      <c r="Y1599">
        <v>17.7</v>
      </c>
      <c r="Z1599" s="11">
        <f t="shared" si="4168"/>
        <v>0</v>
      </c>
      <c r="AA1599" s="11">
        <f t="shared" si="4169"/>
        <v>0</v>
      </c>
      <c r="AB1599" s="53">
        <f t="shared" si="4170"/>
        <v>0.18880834105939034</v>
      </c>
      <c r="AC1599" s="61" t="s">
        <v>204</v>
      </c>
    </row>
    <row r="1600" spans="1:46">
      <c r="A1600" s="11">
        <v>1600</v>
      </c>
      <c r="B1600" s="69">
        <v>44604</v>
      </c>
      <c r="C1600" s="70">
        <v>6.25E-2</v>
      </c>
      <c r="D1600">
        <v>1.5</v>
      </c>
      <c r="E1600">
        <v>12.8</v>
      </c>
      <c r="F1600">
        <v>0</v>
      </c>
      <c r="G1600">
        <v>3.5</v>
      </c>
      <c r="H1600">
        <v>1E-3</v>
      </c>
      <c r="I1600">
        <v>1.1000000000000001</v>
      </c>
      <c r="J1600" t="s">
        <v>148</v>
      </c>
      <c r="K1600">
        <v>1.1000000000000001</v>
      </c>
      <c r="L1600" t="s">
        <v>148</v>
      </c>
      <c r="M1600" s="70">
        <v>6.2118055555555551E-2</v>
      </c>
      <c r="N1600">
        <v>2.8</v>
      </c>
      <c r="O1600" t="s">
        <v>148</v>
      </c>
      <c r="P1600" s="70">
        <v>6.2013888888888889E-2</v>
      </c>
      <c r="Q1600">
        <v>1.6</v>
      </c>
      <c r="R1600" t="s">
        <v>147</v>
      </c>
      <c r="S1600">
        <v>0.5</v>
      </c>
      <c r="T1600">
        <v>83.7</v>
      </c>
      <c r="U1600">
        <v>0</v>
      </c>
      <c r="V1600">
        <v>72</v>
      </c>
      <c r="W1600">
        <v>0</v>
      </c>
      <c r="X1600">
        <v>0.49099999999999999</v>
      </c>
      <c r="Y1600">
        <v>17.71</v>
      </c>
      <c r="Z1600" s="11">
        <f t="shared" si="4168"/>
        <v>0.60000000000000009</v>
      </c>
      <c r="AA1600" s="11">
        <f t="shared" si="4169"/>
        <v>0</v>
      </c>
      <c r="AB1600" s="53">
        <f t="shared" si="4170"/>
        <v>0.18880834105939034</v>
      </c>
      <c r="AC1600" s="61" t="s">
        <v>204</v>
      </c>
    </row>
    <row r="1601" spans="1:46">
      <c r="A1601" s="11">
        <v>1601</v>
      </c>
      <c r="B1601" s="69">
        <v>44604</v>
      </c>
      <c r="C1601" s="70">
        <v>6.9444444444444434E-2</v>
      </c>
      <c r="D1601">
        <v>1.7</v>
      </c>
      <c r="E1601">
        <v>12.8</v>
      </c>
      <c r="F1601">
        <v>0</v>
      </c>
      <c r="G1601">
        <v>4</v>
      </c>
      <c r="H1601">
        <v>0</v>
      </c>
      <c r="I1601">
        <v>1.8</v>
      </c>
      <c r="J1601" t="s">
        <v>148</v>
      </c>
      <c r="K1601">
        <v>1.8</v>
      </c>
      <c r="L1601" t="s">
        <v>148</v>
      </c>
      <c r="M1601" s="70">
        <v>6.87962962962963E-2</v>
      </c>
      <c r="N1601">
        <v>3.3</v>
      </c>
      <c r="O1601" t="s">
        <v>152</v>
      </c>
      <c r="P1601" s="70">
        <v>6.6516203703703702E-2</v>
      </c>
      <c r="Q1601">
        <v>1.7</v>
      </c>
      <c r="R1601" t="s">
        <v>148</v>
      </c>
      <c r="S1601">
        <v>0.5</v>
      </c>
      <c r="T1601">
        <v>81</v>
      </c>
      <c r="U1601">
        <v>1</v>
      </c>
      <c r="V1601">
        <v>89</v>
      </c>
      <c r="W1601">
        <v>0</v>
      </c>
      <c r="X1601">
        <v>0.49099999999999999</v>
      </c>
      <c r="Y1601">
        <v>17.71</v>
      </c>
      <c r="Z1601" s="11">
        <f t="shared" si="4168"/>
        <v>0</v>
      </c>
      <c r="AA1601" s="11">
        <f t="shared" si="4169"/>
        <v>0</v>
      </c>
      <c r="AB1601" s="53">
        <f t="shared" si="4170"/>
        <v>0.18880834105939034</v>
      </c>
      <c r="AC1601" s="61" t="s">
        <v>204</v>
      </c>
    </row>
    <row r="1602" spans="1:46">
      <c r="A1602" s="11">
        <v>1602</v>
      </c>
      <c r="B1602" s="69">
        <v>44604</v>
      </c>
      <c r="C1602" s="70">
        <v>7.6388888888888895E-2</v>
      </c>
      <c r="D1602">
        <v>1.9</v>
      </c>
      <c r="E1602">
        <v>12.8</v>
      </c>
      <c r="F1602">
        <v>0</v>
      </c>
      <c r="G1602">
        <v>4.3</v>
      </c>
      <c r="H1602">
        <v>0</v>
      </c>
      <c r="I1602">
        <v>1.6</v>
      </c>
      <c r="J1602" t="s">
        <v>152</v>
      </c>
      <c r="K1602">
        <v>1.8</v>
      </c>
      <c r="L1602" t="s">
        <v>148</v>
      </c>
      <c r="M1602" s="70">
        <v>7.149305555555556E-2</v>
      </c>
      <c r="N1602">
        <v>3.4</v>
      </c>
      <c r="O1602" t="s">
        <v>152</v>
      </c>
      <c r="P1602" s="70">
        <v>7.1122685185185178E-2</v>
      </c>
      <c r="Q1602">
        <v>1.9</v>
      </c>
      <c r="R1602" t="s">
        <v>153</v>
      </c>
      <c r="S1602">
        <v>0.6</v>
      </c>
      <c r="T1602">
        <v>79.3</v>
      </c>
      <c r="U1602">
        <v>0</v>
      </c>
      <c r="V1602">
        <v>101</v>
      </c>
      <c r="W1602">
        <v>0</v>
      </c>
      <c r="X1602">
        <v>0.49099999999999999</v>
      </c>
      <c r="Y1602">
        <v>17.73</v>
      </c>
      <c r="Z1602" s="11">
        <f t="shared" si="4168"/>
        <v>0</v>
      </c>
      <c r="AA1602" s="11">
        <f t="shared" si="4169"/>
        <v>0</v>
      </c>
      <c r="AB1602" s="53">
        <f t="shared" si="4170"/>
        <v>0.18880834105939034</v>
      </c>
      <c r="AC1602" s="61" t="s">
        <v>204</v>
      </c>
    </row>
    <row r="1603" spans="1:46">
      <c r="A1603" s="11">
        <v>1603</v>
      </c>
      <c r="B1603" s="69">
        <v>44604</v>
      </c>
      <c r="C1603" s="70">
        <v>8.3333333333333329E-2</v>
      </c>
      <c r="D1603">
        <v>2.1</v>
      </c>
      <c r="E1603">
        <v>12.8</v>
      </c>
      <c r="F1603">
        <v>0</v>
      </c>
      <c r="G1603">
        <v>3.8</v>
      </c>
      <c r="H1603">
        <v>-2E-3</v>
      </c>
      <c r="I1603">
        <v>0.7</v>
      </c>
      <c r="J1603" t="s">
        <v>153</v>
      </c>
      <c r="K1603">
        <v>1.6</v>
      </c>
      <c r="L1603" t="s">
        <v>152</v>
      </c>
      <c r="M1603" s="70">
        <v>7.6423611111111109E-2</v>
      </c>
      <c r="N1603">
        <v>1.8</v>
      </c>
      <c r="O1603" t="s">
        <v>159</v>
      </c>
      <c r="P1603" s="70">
        <v>7.7268518518518514E-2</v>
      </c>
      <c r="Q1603">
        <v>0.7</v>
      </c>
      <c r="R1603" t="s">
        <v>148</v>
      </c>
      <c r="S1603">
        <v>0.6</v>
      </c>
      <c r="T1603">
        <v>79.3</v>
      </c>
      <c r="U1603">
        <v>0</v>
      </c>
      <c r="V1603">
        <v>73</v>
      </c>
      <c r="W1603">
        <v>0</v>
      </c>
      <c r="X1603">
        <v>0.49099999999999999</v>
      </c>
      <c r="Y1603">
        <v>17.760000000000002</v>
      </c>
      <c r="Z1603" s="11">
        <f t="shared" si="4168"/>
        <v>-1.2000000000000002</v>
      </c>
      <c r="AA1603" s="11">
        <f t="shared" si="4169"/>
        <v>0</v>
      </c>
      <c r="AB1603" s="53">
        <f t="shared" si="4170"/>
        <v>0.18880834105939034</v>
      </c>
      <c r="AC1603" s="61" t="s">
        <v>204</v>
      </c>
      <c r="AE1603" s="11">
        <f t="shared" ref="AE1603" si="4315">SUM(F1603:F1608)</f>
        <v>0</v>
      </c>
      <c r="AF1603" s="11">
        <f t="shared" ref="AF1603" si="4316">AVERAGE(AB1603:AB1608)</f>
        <v>0.18880834105939034</v>
      </c>
      <c r="AG1603" s="11">
        <f t="shared" ref="AG1603" si="4317">AVERAGE(G1603:G1608)</f>
        <v>4.2666666666666666</v>
      </c>
      <c r="AH1603" s="11" t="e">
        <f t="shared" ref="AH1603" si="4318">AVERAGE(AC1603:AC1608)</f>
        <v>#DIV/0!</v>
      </c>
      <c r="AI1603" s="11">
        <f t="shared" ref="AI1603" si="4319">AVERAGE(T1603:T1608)</f>
        <v>78.833333333333329</v>
      </c>
      <c r="AJ1603" s="11">
        <f t="shared" ref="AJ1603" si="4320">SUMIF(H1603:H1608,"&gt;0",H1603:H1608)</f>
        <v>1E-3</v>
      </c>
      <c r="AK1603" s="17">
        <f t="shared" ref="AK1603" si="4321">SUM(AA1603:AA1608)/60</f>
        <v>0</v>
      </c>
      <c r="AL1603" s="17">
        <f t="shared" ref="AL1603" si="4322">SUM(V1603:V1608)</f>
        <v>381</v>
      </c>
      <c r="AM1603" s="17">
        <f t="shared" ref="AM1603" si="4323">AVERAGE(W1603:W1608)</f>
        <v>0</v>
      </c>
      <c r="AN1603" s="11">
        <f t="shared" ref="AN1603" si="4324">AVERAGE(I1603:I1608)</f>
        <v>1.1500000000000001</v>
      </c>
      <c r="AO1603" s="11">
        <f t="shared" ref="AO1603" si="4325">MAX(K1603:K1608)</f>
        <v>1.9</v>
      </c>
      <c r="AP1603" s="13" t="str">
        <f t="shared" ref="AP1603" ca="1" si="4326">INDIRECT(ADDRESS(MATCH(AO1603,K1603:K1608,0)+A1603-1,12))</f>
        <v>ENE</v>
      </c>
      <c r="AQ1603" s="13">
        <f t="shared" ref="AQ1603" ca="1" si="4327">INDIRECT(ADDRESS(MATCH(AO1603,K1603:K1608,0)+A1603-1,13))</f>
        <v>0.11104166666666666</v>
      </c>
      <c r="AR1603" s="11">
        <f t="shared" ref="AR1603" si="4328">MAX(N1603:N1608)</f>
        <v>3.4</v>
      </c>
      <c r="AS1603" s="13" t="str">
        <f t="shared" ref="AS1603" ca="1" si="4329">INDIRECT(ADDRESS(MATCH(AR1603,N1603:N1608,0)+A1603-1,15))</f>
        <v>ENE</v>
      </c>
      <c r="AT1603" s="13">
        <f t="shared" ref="AT1603" ca="1" si="4330">INDIRECT(ADDRESS(MATCH(AR1603,N1603:N1608,0)+A1603-1,16))</f>
        <v>0.11070601851851852</v>
      </c>
    </row>
    <row r="1604" spans="1:46">
      <c r="A1604" s="11">
        <v>1604</v>
      </c>
      <c r="B1604" s="69">
        <v>44604</v>
      </c>
      <c r="C1604" s="70">
        <v>9.0277777777777776E-2</v>
      </c>
      <c r="D1604">
        <v>2.2000000000000002</v>
      </c>
      <c r="E1604">
        <v>12.8</v>
      </c>
      <c r="F1604">
        <v>0</v>
      </c>
      <c r="G1604">
        <v>3.9</v>
      </c>
      <c r="H1604">
        <v>0</v>
      </c>
      <c r="I1604">
        <v>0.6</v>
      </c>
      <c r="J1604" t="s">
        <v>149</v>
      </c>
      <c r="K1604">
        <v>0.7</v>
      </c>
      <c r="L1604" t="s">
        <v>153</v>
      </c>
      <c r="M1604" s="70">
        <v>8.3344907407407409E-2</v>
      </c>
      <c r="N1604">
        <v>1.4</v>
      </c>
      <c r="O1604" t="s">
        <v>149</v>
      </c>
      <c r="P1604" s="70">
        <v>8.8564814814814818E-2</v>
      </c>
      <c r="Q1604">
        <v>0.8</v>
      </c>
      <c r="R1604" t="s">
        <v>149</v>
      </c>
      <c r="S1604">
        <v>0.3</v>
      </c>
      <c r="T1604">
        <v>80</v>
      </c>
      <c r="U1604">
        <v>0</v>
      </c>
      <c r="V1604">
        <v>83</v>
      </c>
      <c r="W1604">
        <v>0</v>
      </c>
      <c r="X1604">
        <v>0.49099999999999999</v>
      </c>
      <c r="Y1604">
        <v>17.73</v>
      </c>
      <c r="Z1604" s="11">
        <f t="shared" si="4168"/>
        <v>0</v>
      </c>
      <c r="AA1604" s="11">
        <f t="shared" si="4169"/>
        <v>0</v>
      </c>
      <c r="AB1604" s="53">
        <f t="shared" si="4170"/>
        <v>0.18880834105939034</v>
      </c>
      <c r="AC1604" s="61" t="s">
        <v>204</v>
      </c>
    </row>
    <row r="1605" spans="1:46">
      <c r="A1605" s="11">
        <v>1605</v>
      </c>
      <c r="B1605" s="69">
        <v>44604</v>
      </c>
      <c r="C1605" s="70">
        <v>9.7222222222222224E-2</v>
      </c>
      <c r="D1605">
        <v>2.4</v>
      </c>
      <c r="E1605">
        <v>12.8</v>
      </c>
      <c r="F1605">
        <v>0</v>
      </c>
      <c r="G1605">
        <v>4</v>
      </c>
      <c r="H1605">
        <v>0</v>
      </c>
      <c r="I1605">
        <v>1.1000000000000001</v>
      </c>
      <c r="J1605" t="s">
        <v>148</v>
      </c>
      <c r="K1605">
        <v>1.1000000000000001</v>
      </c>
      <c r="L1605" t="s">
        <v>148</v>
      </c>
      <c r="M1605" s="70">
        <v>9.7222222222222224E-2</v>
      </c>
      <c r="N1605">
        <v>2.6</v>
      </c>
      <c r="O1605" t="s">
        <v>152</v>
      </c>
      <c r="P1605" s="70">
        <v>9.4398148148148134E-2</v>
      </c>
      <c r="Q1605">
        <v>0.9</v>
      </c>
      <c r="R1605" t="s">
        <v>152</v>
      </c>
      <c r="S1605">
        <v>0.4</v>
      </c>
      <c r="T1605">
        <v>80.2</v>
      </c>
      <c r="U1605">
        <v>0</v>
      </c>
      <c r="V1605">
        <v>70</v>
      </c>
      <c r="W1605">
        <v>0</v>
      </c>
      <c r="X1605">
        <v>0.49099999999999999</v>
      </c>
      <c r="Y1605">
        <v>17.739999999999998</v>
      </c>
      <c r="Z1605" s="11">
        <f t="shared" si="4168"/>
        <v>0</v>
      </c>
      <c r="AA1605" s="11">
        <f t="shared" si="4169"/>
        <v>0</v>
      </c>
      <c r="AB1605" s="53">
        <f t="shared" si="4170"/>
        <v>0.18880834105939034</v>
      </c>
      <c r="AC1605" s="61" t="s">
        <v>204</v>
      </c>
    </row>
    <row r="1606" spans="1:46">
      <c r="A1606" s="11">
        <v>1606</v>
      </c>
      <c r="B1606" s="69">
        <v>44604</v>
      </c>
      <c r="C1606" s="70">
        <v>0.10416666666666667</v>
      </c>
      <c r="D1606">
        <v>2.5</v>
      </c>
      <c r="E1606">
        <v>12.8</v>
      </c>
      <c r="F1606">
        <v>0</v>
      </c>
      <c r="G1606">
        <v>4.3</v>
      </c>
      <c r="H1606">
        <v>0</v>
      </c>
      <c r="I1606">
        <v>1</v>
      </c>
      <c r="J1606" t="s">
        <v>148</v>
      </c>
      <c r="K1606">
        <v>1.2</v>
      </c>
      <c r="L1606" t="s">
        <v>148</v>
      </c>
      <c r="M1606" s="70">
        <v>9.8379629629629636E-2</v>
      </c>
      <c r="N1606">
        <v>3</v>
      </c>
      <c r="O1606" t="s">
        <v>148</v>
      </c>
      <c r="P1606" s="70">
        <v>0.10304398148148149</v>
      </c>
      <c r="Q1606">
        <v>1.9</v>
      </c>
      <c r="R1606" t="s">
        <v>148</v>
      </c>
      <c r="S1606">
        <v>0.6</v>
      </c>
      <c r="T1606">
        <v>79.400000000000006</v>
      </c>
      <c r="U1606">
        <v>1</v>
      </c>
      <c r="V1606">
        <v>57</v>
      </c>
      <c r="W1606">
        <v>0</v>
      </c>
      <c r="X1606">
        <v>0.49099999999999999</v>
      </c>
      <c r="Y1606">
        <v>17.760000000000002</v>
      </c>
      <c r="Z1606" s="11">
        <f t="shared" si="4168"/>
        <v>0</v>
      </c>
      <c r="AA1606" s="11">
        <f t="shared" si="4169"/>
        <v>0</v>
      </c>
      <c r="AB1606" s="53">
        <f t="shared" si="4170"/>
        <v>0.18880834105939034</v>
      </c>
      <c r="AC1606" s="61" t="s">
        <v>204</v>
      </c>
    </row>
    <row r="1607" spans="1:46">
      <c r="A1607" s="11">
        <v>1607</v>
      </c>
      <c r="B1607" s="69">
        <v>44604</v>
      </c>
      <c r="C1607" s="70">
        <v>0.1111111111111111</v>
      </c>
      <c r="D1607">
        <v>2.7</v>
      </c>
      <c r="E1607">
        <v>12.8</v>
      </c>
      <c r="F1607">
        <v>0</v>
      </c>
      <c r="G1607">
        <v>4.5999999999999996</v>
      </c>
      <c r="H1607">
        <v>1E-3</v>
      </c>
      <c r="I1607">
        <v>1.9</v>
      </c>
      <c r="J1607" t="s">
        <v>148</v>
      </c>
      <c r="K1607">
        <v>1.9</v>
      </c>
      <c r="L1607" t="s">
        <v>148</v>
      </c>
      <c r="M1607" s="70">
        <v>0.11104166666666666</v>
      </c>
      <c r="N1607">
        <v>3.4</v>
      </c>
      <c r="O1607" t="s">
        <v>148</v>
      </c>
      <c r="P1607" s="70">
        <v>0.11070601851851852</v>
      </c>
      <c r="Q1607">
        <v>1.7</v>
      </c>
      <c r="R1607" t="s">
        <v>147</v>
      </c>
      <c r="S1607">
        <v>0.6</v>
      </c>
      <c r="T1607">
        <v>77.599999999999994</v>
      </c>
      <c r="U1607">
        <v>0</v>
      </c>
      <c r="V1607">
        <v>54</v>
      </c>
      <c r="W1607">
        <v>0</v>
      </c>
      <c r="X1607">
        <v>0.49099999999999999</v>
      </c>
      <c r="Y1607">
        <v>17.77</v>
      </c>
      <c r="Z1607" s="11">
        <f t="shared" si="4168"/>
        <v>0.60000000000000009</v>
      </c>
      <c r="AA1607" s="11">
        <f t="shared" si="4169"/>
        <v>0</v>
      </c>
      <c r="AB1607" s="53">
        <f t="shared" si="4170"/>
        <v>0.18880834105939034</v>
      </c>
      <c r="AC1607" s="61" t="s">
        <v>204</v>
      </c>
    </row>
    <row r="1608" spans="1:46">
      <c r="A1608" s="11">
        <v>1608</v>
      </c>
      <c r="B1608" s="69">
        <v>44604</v>
      </c>
      <c r="C1608" s="70">
        <v>0.11805555555555557</v>
      </c>
      <c r="D1608">
        <v>2.9</v>
      </c>
      <c r="E1608">
        <v>12.8</v>
      </c>
      <c r="F1608">
        <v>0</v>
      </c>
      <c r="G1608">
        <v>5</v>
      </c>
      <c r="H1608">
        <v>0</v>
      </c>
      <c r="I1608">
        <v>1.6</v>
      </c>
      <c r="J1608" t="s">
        <v>148</v>
      </c>
      <c r="K1608">
        <v>1.9</v>
      </c>
      <c r="L1608" t="s">
        <v>148</v>
      </c>
      <c r="M1608" s="70">
        <v>0.11112268518518519</v>
      </c>
      <c r="N1608">
        <v>3.4</v>
      </c>
      <c r="O1608" t="s">
        <v>152</v>
      </c>
      <c r="P1608" s="70">
        <v>0.11265046296296295</v>
      </c>
      <c r="Q1608">
        <v>2</v>
      </c>
      <c r="R1608" t="s">
        <v>147</v>
      </c>
      <c r="S1608">
        <v>0.5</v>
      </c>
      <c r="T1608">
        <v>76.5</v>
      </c>
      <c r="U1608">
        <v>0</v>
      </c>
      <c r="V1608">
        <v>44</v>
      </c>
      <c r="W1608">
        <v>0</v>
      </c>
      <c r="X1608">
        <v>0.49099999999999999</v>
      </c>
      <c r="Y1608">
        <v>17.78</v>
      </c>
      <c r="Z1608" s="11">
        <f t="shared" ref="Z1608:Z1671" si="4331">H1608*3.6/(60)*10*10^3</f>
        <v>0</v>
      </c>
      <c r="AA1608" s="11">
        <f t="shared" ref="AA1608:AA1671" si="4332">IF(Z1608&gt;120,10,0)</f>
        <v>0</v>
      </c>
      <c r="AB1608" s="53">
        <f t="shared" ref="AB1608:AB1671" si="4333">-0.071+0.735*X1608+0.75*X1608^2-8.759*X1608^3+21.838*X1608^4-21.998*X1608^5+8.097*X1608^6</f>
        <v>0.18880834105939034</v>
      </c>
      <c r="AC1608" s="61" t="s">
        <v>204</v>
      </c>
    </row>
    <row r="1609" spans="1:46">
      <c r="A1609" s="11">
        <v>1609</v>
      </c>
      <c r="B1609" s="69">
        <v>44604</v>
      </c>
      <c r="C1609" s="70">
        <v>0.125</v>
      </c>
      <c r="D1609">
        <v>3.2</v>
      </c>
      <c r="E1609">
        <v>12.8</v>
      </c>
      <c r="F1609">
        <v>0</v>
      </c>
      <c r="G1609">
        <v>5.0999999999999996</v>
      </c>
      <c r="H1609">
        <v>0</v>
      </c>
      <c r="I1609">
        <v>1.5</v>
      </c>
      <c r="J1609" t="s">
        <v>148</v>
      </c>
      <c r="K1609">
        <v>1.7</v>
      </c>
      <c r="L1609" t="s">
        <v>148</v>
      </c>
      <c r="M1609" s="70">
        <v>0.11950231481481481</v>
      </c>
      <c r="N1609">
        <v>3.3</v>
      </c>
      <c r="O1609" t="s">
        <v>148</v>
      </c>
      <c r="P1609" s="70">
        <v>0.11872685185185185</v>
      </c>
      <c r="Q1609">
        <v>1.7</v>
      </c>
      <c r="R1609" t="s">
        <v>147</v>
      </c>
      <c r="S1609">
        <v>0.6</v>
      </c>
      <c r="T1609">
        <v>75.900000000000006</v>
      </c>
      <c r="U1609">
        <v>0</v>
      </c>
      <c r="V1609">
        <v>61</v>
      </c>
      <c r="W1609">
        <v>0</v>
      </c>
      <c r="X1609">
        <v>0.49099999999999999</v>
      </c>
      <c r="Y1609">
        <v>17.78</v>
      </c>
      <c r="Z1609" s="11">
        <f t="shared" si="4331"/>
        <v>0</v>
      </c>
      <c r="AA1609" s="11">
        <f t="shared" si="4332"/>
        <v>0</v>
      </c>
      <c r="AB1609" s="53">
        <f t="shared" si="4333"/>
        <v>0.18880834105939034</v>
      </c>
      <c r="AC1609" s="61" t="s">
        <v>204</v>
      </c>
      <c r="AE1609" s="11">
        <f t="shared" ref="AE1609" si="4334">SUM(F1609:F1614)</f>
        <v>0</v>
      </c>
      <c r="AF1609" s="11">
        <f t="shared" ref="AF1609" si="4335">AVERAGE(AB1609:AB1614)</f>
        <v>0.1891224804628672</v>
      </c>
      <c r="AG1609" s="11">
        <f t="shared" ref="AG1609" si="4336">AVERAGE(G1609:G1614)</f>
        <v>5.2166666666666668</v>
      </c>
      <c r="AH1609" s="11" t="e">
        <f t="shared" ref="AH1609" si="4337">AVERAGE(AC1609:AC1614)</f>
        <v>#DIV/0!</v>
      </c>
      <c r="AI1609" s="11">
        <f t="shared" ref="AI1609" si="4338">AVERAGE(T1609:T1614)</f>
        <v>75.5</v>
      </c>
      <c r="AJ1609" s="11">
        <f t="shared" ref="AJ1609" si="4339">SUMIF(H1609:H1614,"&gt;0",H1609:H1614)</f>
        <v>0</v>
      </c>
      <c r="AK1609" s="17">
        <f t="shared" ref="AK1609" si="4340">SUM(AA1609:AA1614)/60</f>
        <v>0</v>
      </c>
      <c r="AL1609" s="17">
        <f t="shared" ref="AL1609" si="4341">SUM(V1609:V1614)</f>
        <v>498</v>
      </c>
      <c r="AM1609" s="17">
        <f t="shared" ref="AM1609" si="4342">AVERAGE(W1609:W1614)</f>
        <v>0</v>
      </c>
      <c r="AN1609" s="11">
        <f t="shared" ref="AN1609" si="4343">AVERAGE(I1609:I1614)</f>
        <v>1.0999999999999999</v>
      </c>
      <c r="AO1609" s="11">
        <f t="shared" ref="AO1609" si="4344">MAX(K1609:K1614)</f>
        <v>1.7</v>
      </c>
      <c r="AP1609" s="13" t="str">
        <f t="shared" ref="AP1609" ca="1" si="4345">INDIRECT(ADDRESS(MATCH(AO1609,K1609:K1614,0)+A1609-1,12))</f>
        <v>ENE</v>
      </c>
      <c r="AQ1609" s="13">
        <f t="shared" ref="AQ1609" ca="1" si="4346">INDIRECT(ADDRESS(MATCH(AO1609,K1609:K1614,0)+A1609-1,13))</f>
        <v>0.11950231481481481</v>
      </c>
      <c r="AR1609" s="11">
        <f t="shared" ref="AR1609" si="4347">MAX(N1609:N1614)</f>
        <v>3.3</v>
      </c>
      <c r="AS1609" s="13" t="str">
        <f t="shared" ref="AS1609" ca="1" si="4348">INDIRECT(ADDRESS(MATCH(AR1609,N1609:N1614,0)+A1609-1,15))</f>
        <v>ENE</v>
      </c>
      <c r="AT1609" s="13">
        <f t="shared" ref="AT1609" ca="1" si="4349">INDIRECT(ADDRESS(MATCH(AR1609,N1609:N1614,0)+A1609-1,16))</f>
        <v>0.11872685185185185</v>
      </c>
    </row>
    <row r="1610" spans="1:46">
      <c r="A1610" s="11">
        <v>1610</v>
      </c>
      <c r="B1610" s="69">
        <v>44604</v>
      </c>
      <c r="C1610" s="70">
        <v>0.13194444444444445</v>
      </c>
      <c r="D1610">
        <v>3.5</v>
      </c>
      <c r="E1610">
        <v>12.8</v>
      </c>
      <c r="F1610">
        <v>0</v>
      </c>
      <c r="G1610">
        <v>5.2</v>
      </c>
      <c r="H1610">
        <v>0</v>
      </c>
      <c r="I1610">
        <v>1.3</v>
      </c>
      <c r="J1610" t="s">
        <v>148</v>
      </c>
      <c r="K1610">
        <v>1.5</v>
      </c>
      <c r="L1610" t="s">
        <v>148</v>
      </c>
      <c r="M1610" s="70">
        <v>0.12501157407407407</v>
      </c>
      <c r="N1610">
        <v>3</v>
      </c>
      <c r="O1610" t="s">
        <v>152</v>
      </c>
      <c r="P1610" s="70">
        <v>0.12814814814814815</v>
      </c>
      <c r="Q1610">
        <v>1.3</v>
      </c>
      <c r="R1610" t="s">
        <v>152</v>
      </c>
      <c r="S1610">
        <v>0.5</v>
      </c>
      <c r="T1610">
        <v>74.8</v>
      </c>
      <c r="U1610">
        <v>0</v>
      </c>
      <c r="V1610">
        <v>83</v>
      </c>
      <c r="W1610">
        <v>0</v>
      </c>
      <c r="X1610">
        <v>0.49099999999999999</v>
      </c>
      <c r="Y1610">
        <v>17.8</v>
      </c>
      <c r="Z1610" s="11">
        <f t="shared" si="4331"/>
        <v>0</v>
      </c>
      <c r="AA1610" s="11">
        <f t="shared" si="4332"/>
        <v>0</v>
      </c>
      <c r="AB1610" s="53">
        <f t="shared" si="4333"/>
        <v>0.18880834105939034</v>
      </c>
      <c r="AC1610" s="61" t="s">
        <v>204</v>
      </c>
    </row>
    <row r="1611" spans="1:46">
      <c r="A1611" s="11">
        <v>1611</v>
      </c>
      <c r="B1611" s="69">
        <v>44604</v>
      </c>
      <c r="C1611" s="70">
        <v>0.1388888888888889</v>
      </c>
      <c r="D1611">
        <v>3.7</v>
      </c>
      <c r="E1611">
        <v>12.8</v>
      </c>
      <c r="F1611">
        <v>0</v>
      </c>
      <c r="G1611">
        <v>5.3</v>
      </c>
      <c r="H1611">
        <v>-1E-3</v>
      </c>
      <c r="I1611">
        <v>1.4</v>
      </c>
      <c r="J1611" t="s">
        <v>148</v>
      </c>
      <c r="K1611">
        <v>1.4</v>
      </c>
      <c r="L1611" t="s">
        <v>148</v>
      </c>
      <c r="M1611" s="70">
        <v>0.13268518518518518</v>
      </c>
      <c r="N1611">
        <v>2.7</v>
      </c>
      <c r="O1611" t="s">
        <v>152</v>
      </c>
      <c r="P1611" s="70">
        <v>0.13754629629629631</v>
      </c>
      <c r="Q1611">
        <v>1</v>
      </c>
      <c r="R1611" t="s">
        <v>152</v>
      </c>
      <c r="S1611">
        <v>0.4</v>
      </c>
      <c r="T1611">
        <v>75.099999999999994</v>
      </c>
      <c r="U1611">
        <v>0</v>
      </c>
      <c r="V1611">
        <v>87</v>
      </c>
      <c r="W1611">
        <v>0</v>
      </c>
      <c r="X1611">
        <v>0.49099999999999999</v>
      </c>
      <c r="Y1611">
        <v>17.77</v>
      </c>
      <c r="Z1611" s="11">
        <f t="shared" si="4331"/>
        <v>-0.60000000000000009</v>
      </c>
      <c r="AA1611" s="11">
        <f t="shared" si="4332"/>
        <v>0</v>
      </c>
      <c r="AB1611" s="53">
        <f t="shared" si="4333"/>
        <v>0.18880834105939034</v>
      </c>
      <c r="AC1611" s="61" t="s">
        <v>204</v>
      </c>
    </row>
    <row r="1612" spans="1:46">
      <c r="A1612" s="11">
        <v>1612</v>
      </c>
      <c r="B1612" s="69">
        <v>44604</v>
      </c>
      <c r="C1612" s="70">
        <v>0.14583333333333334</v>
      </c>
      <c r="D1612">
        <v>3.9</v>
      </c>
      <c r="E1612">
        <v>12.8</v>
      </c>
      <c r="F1612">
        <v>0</v>
      </c>
      <c r="G1612">
        <v>5.3</v>
      </c>
      <c r="H1612">
        <v>-1E-3</v>
      </c>
      <c r="I1612">
        <v>1.1000000000000001</v>
      </c>
      <c r="J1612" t="s">
        <v>148</v>
      </c>
      <c r="K1612">
        <v>1.6</v>
      </c>
      <c r="L1612" t="s">
        <v>148</v>
      </c>
      <c r="M1612" s="70">
        <v>0.14245370370370369</v>
      </c>
      <c r="N1612">
        <v>3.1</v>
      </c>
      <c r="O1612" t="s">
        <v>148</v>
      </c>
      <c r="P1612" s="70">
        <v>0.14033564814814814</v>
      </c>
      <c r="Q1612">
        <v>0.3</v>
      </c>
      <c r="R1612" t="s">
        <v>148</v>
      </c>
      <c r="S1612">
        <v>0.6</v>
      </c>
      <c r="T1612">
        <v>75.599999999999994</v>
      </c>
      <c r="U1612">
        <v>0</v>
      </c>
      <c r="V1612">
        <v>84</v>
      </c>
      <c r="W1612">
        <v>0</v>
      </c>
      <c r="X1612">
        <v>0.49099999999999999</v>
      </c>
      <c r="Y1612">
        <v>17.8</v>
      </c>
      <c r="Z1612" s="11">
        <f t="shared" si="4331"/>
        <v>-0.60000000000000009</v>
      </c>
      <c r="AA1612" s="11">
        <f t="shared" si="4332"/>
        <v>0</v>
      </c>
      <c r="AB1612" s="53">
        <f t="shared" si="4333"/>
        <v>0.18880834105939034</v>
      </c>
      <c r="AC1612" s="61" t="s">
        <v>204</v>
      </c>
    </row>
    <row r="1613" spans="1:46">
      <c r="A1613" s="11">
        <v>1613</v>
      </c>
      <c r="B1613" s="69">
        <v>44604</v>
      </c>
      <c r="C1613" s="70">
        <v>0.15277777777777776</v>
      </c>
      <c r="D1613">
        <v>4</v>
      </c>
      <c r="E1613">
        <v>12.8</v>
      </c>
      <c r="F1613">
        <v>0</v>
      </c>
      <c r="G1613">
        <v>5.2</v>
      </c>
      <c r="H1613">
        <v>-1E-3</v>
      </c>
      <c r="I1613">
        <v>0.2</v>
      </c>
      <c r="J1613" t="s">
        <v>148</v>
      </c>
      <c r="K1613">
        <v>1.1000000000000001</v>
      </c>
      <c r="L1613" t="s">
        <v>148</v>
      </c>
      <c r="M1613" s="70">
        <v>0.14584490740740741</v>
      </c>
      <c r="N1613">
        <v>1.1000000000000001</v>
      </c>
      <c r="O1613" t="s">
        <v>149</v>
      </c>
      <c r="P1613" s="70">
        <v>0.14741898148148147</v>
      </c>
      <c r="Q1613">
        <v>0.8</v>
      </c>
      <c r="R1613" t="s">
        <v>150</v>
      </c>
      <c r="S1613">
        <v>0.3</v>
      </c>
      <c r="T1613">
        <v>75.7</v>
      </c>
      <c r="U1613">
        <v>0</v>
      </c>
      <c r="V1613">
        <v>95</v>
      </c>
      <c r="W1613">
        <v>0</v>
      </c>
      <c r="X1613">
        <v>0.49299999999999999</v>
      </c>
      <c r="Y1613">
        <v>17.79</v>
      </c>
      <c r="Z1613" s="11">
        <f t="shared" si="4331"/>
        <v>-0.60000000000000009</v>
      </c>
      <c r="AA1613" s="11">
        <f t="shared" si="4332"/>
        <v>0</v>
      </c>
      <c r="AB1613" s="53">
        <f t="shared" si="4333"/>
        <v>0.18975075926982099</v>
      </c>
      <c r="AC1613" s="61" t="s">
        <v>204</v>
      </c>
    </row>
    <row r="1614" spans="1:46">
      <c r="A1614" s="11">
        <v>1614</v>
      </c>
      <c r="B1614" s="69">
        <v>44604</v>
      </c>
      <c r="C1614" s="70">
        <v>0.15972222222222224</v>
      </c>
      <c r="D1614">
        <v>4.0999999999999996</v>
      </c>
      <c r="E1614">
        <v>12.8</v>
      </c>
      <c r="F1614">
        <v>0</v>
      </c>
      <c r="G1614">
        <v>5.2</v>
      </c>
      <c r="H1614">
        <v>-1E-3</v>
      </c>
      <c r="I1614">
        <v>1.1000000000000001</v>
      </c>
      <c r="J1614" t="s">
        <v>152</v>
      </c>
      <c r="K1614">
        <v>1.1000000000000001</v>
      </c>
      <c r="L1614" t="s">
        <v>152</v>
      </c>
      <c r="M1614" s="70">
        <v>0.15962962962962965</v>
      </c>
      <c r="N1614">
        <v>1.5</v>
      </c>
      <c r="O1614" t="s">
        <v>152</v>
      </c>
      <c r="P1614" s="70">
        <v>0.15483796296296296</v>
      </c>
      <c r="Q1614">
        <v>0.8</v>
      </c>
      <c r="R1614" t="s">
        <v>152</v>
      </c>
      <c r="S1614">
        <v>0.1</v>
      </c>
      <c r="T1614">
        <v>75.900000000000006</v>
      </c>
      <c r="U1614">
        <v>0</v>
      </c>
      <c r="V1614">
        <v>88</v>
      </c>
      <c r="W1614">
        <v>0</v>
      </c>
      <c r="X1614">
        <v>0.49299999999999999</v>
      </c>
      <c r="Y1614">
        <v>17.82</v>
      </c>
      <c r="Z1614" s="11">
        <f t="shared" si="4331"/>
        <v>-0.60000000000000009</v>
      </c>
      <c r="AA1614" s="11">
        <f t="shared" si="4332"/>
        <v>0</v>
      </c>
      <c r="AB1614" s="53">
        <f t="shared" si="4333"/>
        <v>0.18975075926982099</v>
      </c>
      <c r="AC1614" s="61" t="s">
        <v>204</v>
      </c>
    </row>
    <row r="1615" spans="1:46">
      <c r="A1615" s="11">
        <v>1615</v>
      </c>
      <c r="B1615" s="69">
        <v>44604</v>
      </c>
      <c r="C1615" s="70">
        <v>0.16666666666666666</v>
      </c>
      <c r="D1615">
        <v>4.0999999999999996</v>
      </c>
      <c r="E1615">
        <v>12.8</v>
      </c>
      <c r="F1615">
        <v>0</v>
      </c>
      <c r="G1615">
        <v>4.9000000000000004</v>
      </c>
      <c r="H1615">
        <v>-1E-3</v>
      </c>
      <c r="I1615">
        <v>1.2</v>
      </c>
      <c r="J1615" t="s">
        <v>150</v>
      </c>
      <c r="K1615">
        <v>1.2</v>
      </c>
      <c r="L1615" t="s">
        <v>150</v>
      </c>
      <c r="M1615" s="70">
        <v>0.16621527777777778</v>
      </c>
      <c r="N1615">
        <v>2.1</v>
      </c>
      <c r="O1615" t="s">
        <v>150</v>
      </c>
      <c r="P1615" s="70">
        <v>0.16527777777777777</v>
      </c>
      <c r="Q1615">
        <v>0.6</v>
      </c>
      <c r="R1615" t="s">
        <v>150</v>
      </c>
      <c r="S1615">
        <v>0.4</v>
      </c>
      <c r="T1615">
        <v>75.900000000000006</v>
      </c>
      <c r="U1615">
        <v>0</v>
      </c>
      <c r="V1615">
        <v>83</v>
      </c>
      <c r="W1615">
        <v>0</v>
      </c>
      <c r="X1615">
        <v>0.49299999999999999</v>
      </c>
      <c r="Y1615">
        <v>17.84</v>
      </c>
      <c r="Z1615" s="11">
        <f t="shared" si="4331"/>
        <v>-0.60000000000000009</v>
      </c>
      <c r="AA1615" s="11">
        <f t="shared" si="4332"/>
        <v>0</v>
      </c>
      <c r="AB1615" s="53">
        <f t="shared" si="4333"/>
        <v>0.18975075926982099</v>
      </c>
      <c r="AC1615" s="61" t="s">
        <v>204</v>
      </c>
      <c r="AE1615" s="11">
        <f t="shared" ref="AE1615" si="4350">SUM(F1615:F1620)</f>
        <v>0</v>
      </c>
      <c r="AF1615" s="11">
        <f t="shared" ref="AF1615" si="4351">AVERAGE(AB1615:AB1620)</f>
        <v>0.18975075926982099</v>
      </c>
      <c r="AG1615" s="11">
        <f t="shared" ref="AG1615" si="4352">AVERAGE(G1615:G1620)</f>
        <v>4.5166666666666666</v>
      </c>
      <c r="AH1615" s="11" t="e">
        <f t="shared" ref="AH1615" si="4353">AVERAGE(AC1615:AC1620)</f>
        <v>#DIV/0!</v>
      </c>
      <c r="AI1615" s="11">
        <f t="shared" ref="AI1615" si="4354">AVERAGE(T1615:T1620)</f>
        <v>76.600000000000009</v>
      </c>
      <c r="AJ1615" s="11">
        <f t="shared" ref="AJ1615" si="4355">SUMIF(H1615:H1620,"&gt;0",H1615:H1620)</f>
        <v>0</v>
      </c>
      <c r="AK1615" s="17">
        <f t="shared" ref="AK1615" si="4356">SUM(AA1615:AA1620)/60</f>
        <v>0</v>
      </c>
      <c r="AL1615" s="17">
        <f t="shared" ref="AL1615" si="4357">SUM(V1615:V1620)</f>
        <v>535</v>
      </c>
      <c r="AM1615" s="17">
        <f t="shared" ref="AM1615" si="4358">AVERAGE(W1615:W1620)</f>
        <v>0</v>
      </c>
      <c r="AN1615" s="11">
        <f t="shared" ref="AN1615" si="4359">AVERAGE(I1615:I1620)</f>
        <v>0.81666666666666676</v>
      </c>
      <c r="AO1615" s="11">
        <f t="shared" ref="AO1615" si="4360">MAX(K1615:K1620)</f>
        <v>1.2</v>
      </c>
      <c r="AP1615" s="13" t="str">
        <f t="shared" ref="AP1615" ca="1" si="4361">INDIRECT(ADDRESS(MATCH(AO1615,K1615:K1620,0)+A1615-1,12))</f>
        <v>ESE</v>
      </c>
      <c r="AQ1615" s="13">
        <f t="shared" ref="AQ1615" ca="1" si="4362">INDIRECT(ADDRESS(MATCH(AO1615,K1615:K1620,0)+A1615-1,13))</f>
        <v>0.16621527777777778</v>
      </c>
      <c r="AR1615" s="11">
        <f t="shared" ref="AR1615" si="4363">MAX(N1615:N1620)</f>
        <v>2.1</v>
      </c>
      <c r="AS1615" s="13" t="str">
        <f t="shared" ref="AS1615" ca="1" si="4364">INDIRECT(ADDRESS(MATCH(AR1615,N1615:N1620,0)+A1615-1,15))</f>
        <v>ESE</v>
      </c>
      <c r="AT1615" s="13">
        <f t="shared" ref="AT1615" ca="1" si="4365">INDIRECT(ADDRESS(MATCH(AR1615,N1615:N1620,0)+A1615-1,16))</f>
        <v>0.16527777777777777</v>
      </c>
    </row>
    <row r="1616" spans="1:46">
      <c r="A1616" s="11">
        <v>1616</v>
      </c>
      <c r="B1616" s="69">
        <v>44604</v>
      </c>
      <c r="C1616" s="70">
        <v>0.17361111111111113</v>
      </c>
      <c r="D1616">
        <v>4.0999999999999996</v>
      </c>
      <c r="E1616">
        <v>12.7</v>
      </c>
      <c r="F1616">
        <v>0</v>
      </c>
      <c r="G1616">
        <v>4.8</v>
      </c>
      <c r="H1616">
        <v>-1E-3</v>
      </c>
      <c r="I1616">
        <v>0.8</v>
      </c>
      <c r="J1616" t="s">
        <v>150</v>
      </c>
      <c r="K1616">
        <v>1.2</v>
      </c>
      <c r="L1616" t="s">
        <v>150</v>
      </c>
      <c r="M1616" s="70">
        <v>0.16667824074074075</v>
      </c>
      <c r="N1616">
        <v>1.5</v>
      </c>
      <c r="O1616" t="s">
        <v>150</v>
      </c>
      <c r="P1616" s="70">
        <v>0.17091435185185186</v>
      </c>
      <c r="Q1616">
        <v>0.4</v>
      </c>
      <c r="R1616" t="s">
        <v>151</v>
      </c>
      <c r="S1616">
        <v>0.2</v>
      </c>
      <c r="T1616">
        <v>76</v>
      </c>
      <c r="U1616">
        <v>0</v>
      </c>
      <c r="V1616">
        <v>81</v>
      </c>
      <c r="W1616">
        <v>0</v>
      </c>
      <c r="X1616">
        <v>0.49299999999999999</v>
      </c>
      <c r="Y1616">
        <v>17.84</v>
      </c>
      <c r="Z1616" s="11">
        <f t="shared" si="4331"/>
        <v>-0.60000000000000009</v>
      </c>
      <c r="AA1616" s="11">
        <f t="shared" si="4332"/>
        <v>0</v>
      </c>
      <c r="AB1616" s="53">
        <f t="shared" si="4333"/>
        <v>0.18975075926982099</v>
      </c>
      <c r="AC1616" s="61" t="s">
        <v>204</v>
      </c>
    </row>
    <row r="1617" spans="1:46">
      <c r="A1617" s="11">
        <v>1617</v>
      </c>
      <c r="B1617" s="69">
        <v>44604</v>
      </c>
      <c r="C1617" s="70">
        <v>0.18055555555555555</v>
      </c>
      <c r="D1617">
        <v>4.0999999999999996</v>
      </c>
      <c r="E1617">
        <v>12.7</v>
      </c>
      <c r="F1617">
        <v>0</v>
      </c>
      <c r="G1617">
        <v>4.7</v>
      </c>
      <c r="H1617">
        <v>-1E-3</v>
      </c>
      <c r="I1617">
        <v>0.7</v>
      </c>
      <c r="J1617" t="s">
        <v>150</v>
      </c>
      <c r="K1617">
        <v>0.8</v>
      </c>
      <c r="L1617" t="s">
        <v>150</v>
      </c>
      <c r="M1617" s="70">
        <v>0.1736226851851852</v>
      </c>
      <c r="N1617">
        <v>1.3</v>
      </c>
      <c r="O1617" t="s">
        <v>152</v>
      </c>
      <c r="P1617" s="70">
        <v>0.17728009259259259</v>
      </c>
      <c r="Q1617">
        <v>0.7</v>
      </c>
      <c r="R1617" t="s">
        <v>152</v>
      </c>
      <c r="S1617">
        <v>0.3</v>
      </c>
      <c r="T1617">
        <v>76</v>
      </c>
      <c r="U1617">
        <v>0</v>
      </c>
      <c r="V1617">
        <v>91</v>
      </c>
      <c r="W1617">
        <v>0</v>
      </c>
      <c r="X1617">
        <v>0.49299999999999999</v>
      </c>
      <c r="Y1617">
        <v>17.84</v>
      </c>
      <c r="Z1617" s="11">
        <f t="shared" si="4331"/>
        <v>-0.60000000000000009</v>
      </c>
      <c r="AA1617" s="11">
        <f t="shared" si="4332"/>
        <v>0</v>
      </c>
      <c r="AB1617" s="53">
        <f t="shared" si="4333"/>
        <v>0.18975075926982099</v>
      </c>
      <c r="AC1617" s="61" t="s">
        <v>204</v>
      </c>
    </row>
    <row r="1618" spans="1:46">
      <c r="A1618" s="11">
        <v>1618</v>
      </c>
      <c r="B1618" s="69">
        <v>44604</v>
      </c>
      <c r="C1618" s="70">
        <v>0.1875</v>
      </c>
      <c r="D1618">
        <v>4</v>
      </c>
      <c r="E1618">
        <v>12.7</v>
      </c>
      <c r="F1618">
        <v>0</v>
      </c>
      <c r="G1618">
        <v>4.5</v>
      </c>
      <c r="H1618">
        <v>-1E-3</v>
      </c>
      <c r="I1618">
        <v>1.2</v>
      </c>
      <c r="J1618" t="s">
        <v>152</v>
      </c>
      <c r="K1618">
        <v>1.2</v>
      </c>
      <c r="L1618" t="s">
        <v>152</v>
      </c>
      <c r="M1618" s="70">
        <v>0.1875</v>
      </c>
      <c r="N1618">
        <v>1.5</v>
      </c>
      <c r="O1618" t="s">
        <v>152</v>
      </c>
      <c r="P1618" s="70">
        <v>0.18730324074074076</v>
      </c>
      <c r="Q1618">
        <v>1.1000000000000001</v>
      </c>
      <c r="R1618" t="s">
        <v>152</v>
      </c>
      <c r="S1618">
        <v>0.2</v>
      </c>
      <c r="T1618">
        <v>76.3</v>
      </c>
      <c r="U1618">
        <v>0</v>
      </c>
      <c r="V1618">
        <v>86</v>
      </c>
      <c r="W1618">
        <v>0</v>
      </c>
      <c r="X1618">
        <v>0.49299999999999999</v>
      </c>
      <c r="Y1618">
        <v>17.84</v>
      </c>
      <c r="Z1618" s="11">
        <f t="shared" si="4331"/>
        <v>-0.60000000000000009</v>
      </c>
      <c r="AA1618" s="11">
        <f t="shared" si="4332"/>
        <v>0</v>
      </c>
      <c r="AB1618" s="53">
        <f t="shared" si="4333"/>
        <v>0.18975075926982099</v>
      </c>
      <c r="AC1618" s="61" t="s">
        <v>204</v>
      </c>
    </row>
    <row r="1619" spans="1:46">
      <c r="A1619" s="11">
        <v>1619</v>
      </c>
      <c r="B1619" s="69">
        <v>44604</v>
      </c>
      <c r="C1619" s="70">
        <v>0.19444444444444445</v>
      </c>
      <c r="D1619">
        <v>3.9</v>
      </c>
      <c r="E1619">
        <v>12.7</v>
      </c>
      <c r="F1619">
        <v>0</v>
      </c>
      <c r="G1619">
        <v>4.3</v>
      </c>
      <c r="H1619">
        <v>-1E-3</v>
      </c>
      <c r="I1619">
        <v>0.8</v>
      </c>
      <c r="J1619" t="s">
        <v>152</v>
      </c>
      <c r="K1619">
        <v>1.2</v>
      </c>
      <c r="L1619" t="s">
        <v>152</v>
      </c>
      <c r="M1619" s="70">
        <v>0.18888888888888888</v>
      </c>
      <c r="N1619">
        <v>1.4</v>
      </c>
      <c r="O1619" t="s">
        <v>152</v>
      </c>
      <c r="P1619" s="70">
        <v>0.1879861111111111</v>
      </c>
      <c r="Q1619">
        <v>0.3</v>
      </c>
      <c r="R1619" t="s">
        <v>158</v>
      </c>
      <c r="S1619">
        <v>0.4</v>
      </c>
      <c r="T1619">
        <v>76.900000000000006</v>
      </c>
      <c r="U1619">
        <v>0</v>
      </c>
      <c r="V1619">
        <v>97</v>
      </c>
      <c r="W1619">
        <v>0</v>
      </c>
      <c r="X1619">
        <v>0.49299999999999999</v>
      </c>
      <c r="Y1619">
        <v>17.84</v>
      </c>
      <c r="Z1619" s="11">
        <f t="shared" si="4331"/>
        <v>-0.60000000000000009</v>
      </c>
      <c r="AA1619" s="11">
        <f t="shared" si="4332"/>
        <v>0</v>
      </c>
      <c r="AB1619" s="53">
        <f t="shared" si="4333"/>
        <v>0.18975075926982099</v>
      </c>
      <c r="AC1619" s="61" t="s">
        <v>204</v>
      </c>
    </row>
    <row r="1620" spans="1:46">
      <c r="A1620" s="11">
        <v>1620</v>
      </c>
      <c r="B1620" s="69">
        <v>44604</v>
      </c>
      <c r="C1620" s="70">
        <v>0.20138888888888887</v>
      </c>
      <c r="D1620">
        <v>3.8</v>
      </c>
      <c r="E1620">
        <v>12.7</v>
      </c>
      <c r="F1620">
        <v>0</v>
      </c>
      <c r="G1620">
        <v>3.9</v>
      </c>
      <c r="H1620">
        <v>-2E-3</v>
      </c>
      <c r="I1620">
        <v>0.2</v>
      </c>
      <c r="J1620" t="s">
        <v>155</v>
      </c>
      <c r="K1620">
        <v>0.8</v>
      </c>
      <c r="L1620" t="s">
        <v>152</v>
      </c>
      <c r="M1620" s="70">
        <v>0.19445601851851854</v>
      </c>
      <c r="N1620">
        <v>0.8</v>
      </c>
      <c r="O1620" t="s">
        <v>149</v>
      </c>
      <c r="P1620" s="70">
        <v>0.2005787037037037</v>
      </c>
      <c r="Q1620">
        <v>0.7</v>
      </c>
      <c r="R1620" t="s">
        <v>148</v>
      </c>
      <c r="S1620">
        <v>0.3</v>
      </c>
      <c r="T1620">
        <v>78.5</v>
      </c>
      <c r="U1620">
        <v>0</v>
      </c>
      <c r="V1620">
        <v>97</v>
      </c>
      <c r="W1620">
        <v>0</v>
      </c>
      <c r="X1620">
        <v>0.49299999999999999</v>
      </c>
      <c r="Y1620">
        <v>17.86</v>
      </c>
      <c r="Z1620" s="11">
        <f t="shared" si="4331"/>
        <v>-1.2000000000000002</v>
      </c>
      <c r="AA1620" s="11">
        <f t="shared" si="4332"/>
        <v>0</v>
      </c>
      <c r="AB1620" s="53">
        <f t="shared" si="4333"/>
        <v>0.18975075926982099</v>
      </c>
      <c r="AC1620" s="61" t="s">
        <v>204</v>
      </c>
    </row>
    <row r="1621" spans="1:46">
      <c r="A1621" s="11">
        <v>1621</v>
      </c>
      <c r="B1621" s="69">
        <v>44604</v>
      </c>
      <c r="C1621" s="70">
        <v>0.20833333333333334</v>
      </c>
      <c r="D1621">
        <v>3.6</v>
      </c>
      <c r="E1621">
        <v>12.7</v>
      </c>
      <c r="F1621">
        <v>0</v>
      </c>
      <c r="G1621">
        <v>3.7</v>
      </c>
      <c r="H1621">
        <v>-1E-3</v>
      </c>
      <c r="I1621">
        <v>0.6</v>
      </c>
      <c r="J1621" t="s">
        <v>148</v>
      </c>
      <c r="K1621">
        <v>0.7</v>
      </c>
      <c r="L1621" t="s">
        <v>148</v>
      </c>
      <c r="M1621" s="70">
        <v>0.20769675925925926</v>
      </c>
      <c r="N1621">
        <v>1.7</v>
      </c>
      <c r="O1621" t="s">
        <v>152</v>
      </c>
      <c r="P1621" s="70">
        <v>0.20715277777777777</v>
      </c>
      <c r="Q1621">
        <v>0.4</v>
      </c>
      <c r="R1621" t="s">
        <v>148</v>
      </c>
      <c r="S1621">
        <v>0.3</v>
      </c>
      <c r="T1621">
        <v>79.3</v>
      </c>
      <c r="U1621">
        <v>0</v>
      </c>
      <c r="V1621">
        <v>94</v>
      </c>
      <c r="W1621">
        <v>0</v>
      </c>
      <c r="X1621">
        <v>0.49299999999999999</v>
      </c>
      <c r="Y1621">
        <v>17.86</v>
      </c>
      <c r="Z1621" s="11">
        <f t="shared" si="4331"/>
        <v>-0.60000000000000009</v>
      </c>
      <c r="AA1621" s="11">
        <f t="shared" si="4332"/>
        <v>0</v>
      </c>
      <c r="AB1621" s="53">
        <f t="shared" si="4333"/>
        <v>0.18975075926982099</v>
      </c>
      <c r="AC1621" s="61" t="s">
        <v>204</v>
      </c>
      <c r="AE1621" s="11">
        <f t="shared" ref="AE1621" si="4366">SUM(F1621:F1626)</f>
        <v>0</v>
      </c>
      <c r="AF1621" s="11">
        <f t="shared" ref="AF1621" si="4367">AVERAGE(AB1621:AB1626)</f>
        <v>0.18943631526449597</v>
      </c>
      <c r="AG1621" s="11">
        <f t="shared" ref="AG1621" si="4368">AVERAGE(G1621:G1626)</f>
        <v>3.1666666666666665</v>
      </c>
      <c r="AH1621" s="11" t="e">
        <f t="shared" ref="AH1621" si="4369">AVERAGE(AC1621:AC1626)</f>
        <v>#DIV/0!</v>
      </c>
      <c r="AI1621" s="11">
        <f t="shared" ref="AI1621" si="4370">AVERAGE(T1621:T1626)</f>
        <v>80.733333333333334</v>
      </c>
      <c r="AJ1621" s="11">
        <f t="shared" ref="AJ1621" si="4371">SUMIF(H1621:H1626,"&gt;0",H1621:H1626)</f>
        <v>0</v>
      </c>
      <c r="AK1621" s="17">
        <f t="shared" ref="AK1621" si="4372">SUM(AA1621:AA1626)/60</f>
        <v>0</v>
      </c>
      <c r="AL1621" s="17">
        <f t="shared" ref="AL1621" si="4373">SUM(V1621:V1626)</f>
        <v>377</v>
      </c>
      <c r="AM1621" s="17">
        <f t="shared" ref="AM1621" si="4374">AVERAGE(W1621:W1626)</f>
        <v>0</v>
      </c>
      <c r="AN1621" s="11">
        <f t="shared" ref="AN1621" si="4375">AVERAGE(I1621:I1626)</f>
        <v>0.53333333333333333</v>
      </c>
      <c r="AO1621" s="11">
        <f t="shared" ref="AO1621" si="4376">MAX(K1621:K1626)</f>
        <v>1.1000000000000001</v>
      </c>
      <c r="AP1621" s="13" t="str">
        <f t="shared" ref="AP1621" ca="1" si="4377">INDIRECT(ADDRESS(MATCH(AO1621,K1621:K1626,0)+A1621-1,12))</f>
        <v>NNE</v>
      </c>
      <c r="AQ1621" s="13">
        <f t="shared" ref="AQ1621" ca="1" si="4378">INDIRECT(ADDRESS(MATCH(AO1621,K1621:K1626,0)+A1621-1,13))</f>
        <v>0.22159722222222222</v>
      </c>
      <c r="AR1621" s="11">
        <f t="shared" ref="AR1621" si="4379">MAX(N1621:N1626)</f>
        <v>1.9</v>
      </c>
      <c r="AS1621" s="13" t="str">
        <f t="shared" ref="AS1621" ca="1" si="4380">INDIRECT(ADDRESS(MATCH(AR1621,N1621:N1626,0)+A1621-1,15))</f>
        <v>NNE</v>
      </c>
      <c r="AT1621" s="13">
        <f t="shared" ref="AT1621" ca="1" si="4381">INDIRECT(ADDRESS(MATCH(AR1621,N1621:N1626,0)+A1621-1,16))</f>
        <v>0.21487268518518518</v>
      </c>
    </row>
    <row r="1622" spans="1:46">
      <c r="A1622" s="11">
        <v>1622</v>
      </c>
      <c r="B1622" s="69">
        <v>44604</v>
      </c>
      <c r="C1622" s="70">
        <v>0.21527777777777779</v>
      </c>
      <c r="D1622">
        <v>3.3</v>
      </c>
      <c r="E1622">
        <v>12.7</v>
      </c>
      <c r="F1622">
        <v>0</v>
      </c>
      <c r="G1622">
        <v>3.1</v>
      </c>
      <c r="H1622">
        <v>-2E-3</v>
      </c>
      <c r="I1622">
        <v>0.5</v>
      </c>
      <c r="J1622" t="s">
        <v>157</v>
      </c>
      <c r="K1622">
        <v>0.7</v>
      </c>
      <c r="L1622" t="s">
        <v>148</v>
      </c>
      <c r="M1622" s="70">
        <v>0.20881944444444445</v>
      </c>
      <c r="N1622">
        <v>1.9</v>
      </c>
      <c r="O1622" t="s">
        <v>149</v>
      </c>
      <c r="P1622" s="70">
        <v>0.21487268518518518</v>
      </c>
      <c r="Q1622">
        <v>1</v>
      </c>
      <c r="R1622" t="s">
        <v>149</v>
      </c>
      <c r="S1622">
        <v>0.4</v>
      </c>
      <c r="T1622">
        <v>81.099999999999994</v>
      </c>
      <c r="U1622">
        <v>0</v>
      </c>
      <c r="V1622">
        <v>58</v>
      </c>
      <c r="W1622">
        <v>0</v>
      </c>
      <c r="X1622">
        <v>0.49299999999999999</v>
      </c>
      <c r="Y1622">
        <v>17.87</v>
      </c>
      <c r="Z1622" s="11">
        <f t="shared" si="4331"/>
        <v>-1.2000000000000002</v>
      </c>
      <c r="AA1622" s="11">
        <f t="shared" si="4332"/>
        <v>0</v>
      </c>
      <c r="AB1622" s="53">
        <f t="shared" si="4333"/>
        <v>0.18975075926982099</v>
      </c>
      <c r="AC1622" s="61" t="s">
        <v>204</v>
      </c>
    </row>
    <row r="1623" spans="1:46">
      <c r="A1623" s="11">
        <v>1623</v>
      </c>
      <c r="B1623" s="69">
        <v>44604</v>
      </c>
      <c r="C1623" s="70">
        <v>0.22222222222222221</v>
      </c>
      <c r="D1623">
        <v>3</v>
      </c>
      <c r="E1623">
        <v>12.7</v>
      </c>
      <c r="F1623">
        <v>0</v>
      </c>
      <c r="G1623">
        <v>3.1</v>
      </c>
      <c r="H1623">
        <v>0</v>
      </c>
      <c r="I1623">
        <v>1</v>
      </c>
      <c r="J1623" t="s">
        <v>149</v>
      </c>
      <c r="K1623">
        <v>1.1000000000000001</v>
      </c>
      <c r="L1623" t="s">
        <v>149</v>
      </c>
      <c r="M1623" s="70">
        <v>0.22159722222222222</v>
      </c>
      <c r="N1623">
        <v>1.8</v>
      </c>
      <c r="O1623" t="s">
        <v>149</v>
      </c>
      <c r="P1623" s="70">
        <v>0.21600694444444446</v>
      </c>
      <c r="Q1623">
        <v>1.2</v>
      </c>
      <c r="R1623" t="s">
        <v>149</v>
      </c>
      <c r="S1623">
        <v>0.3</v>
      </c>
      <c r="T1623">
        <v>81</v>
      </c>
      <c r="U1623">
        <v>0</v>
      </c>
      <c r="V1623">
        <v>70</v>
      </c>
      <c r="W1623">
        <v>0</v>
      </c>
      <c r="X1623">
        <v>0.49199999999999999</v>
      </c>
      <c r="Y1623">
        <v>17.88</v>
      </c>
      <c r="Z1623" s="11">
        <f t="shared" si="4331"/>
        <v>0</v>
      </c>
      <c r="AA1623" s="11">
        <f t="shared" si="4332"/>
        <v>0</v>
      </c>
      <c r="AB1623" s="53">
        <f t="shared" si="4333"/>
        <v>0.18927909326183343</v>
      </c>
      <c r="AC1623" s="61" t="s">
        <v>204</v>
      </c>
    </row>
    <row r="1624" spans="1:46">
      <c r="A1624" s="11">
        <v>1624</v>
      </c>
      <c r="B1624" s="69">
        <v>44604</v>
      </c>
      <c r="C1624" s="70">
        <v>0.22916666666666666</v>
      </c>
      <c r="D1624">
        <v>2.8</v>
      </c>
      <c r="E1624">
        <v>12.7</v>
      </c>
      <c r="F1624">
        <v>0</v>
      </c>
      <c r="G1624">
        <v>3.1</v>
      </c>
      <c r="H1624">
        <v>0</v>
      </c>
      <c r="I1624">
        <v>0.6</v>
      </c>
      <c r="J1624" t="s">
        <v>147</v>
      </c>
      <c r="K1624">
        <v>1.1000000000000001</v>
      </c>
      <c r="L1624" t="s">
        <v>149</v>
      </c>
      <c r="M1624" s="70">
        <v>0.22238425925925928</v>
      </c>
      <c r="N1624">
        <v>1.5</v>
      </c>
      <c r="O1624" t="s">
        <v>147</v>
      </c>
      <c r="P1624" s="70">
        <v>0.22318287037037035</v>
      </c>
      <c r="Q1624">
        <v>0</v>
      </c>
      <c r="R1624" t="s">
        <v>148</v>
      </c>
      <c r="S1624">
        <v>0.4</v>
      </c>
      <c r="T1624">
        <v>81.099999999999994</v>
      </c>
      <c r="U1624">
        <v>0</v>
      </c>
      <c r="V1624">
        <v>47</v>
      </c>
      <c r="W1624">
        <v>0</v>
      </c>
      <c r="X1624">
        <v>0.49199999999999999</v>
      </c>
      <c r="Y1624">
        <v>17.87</v>
      </c>
      <c r="Z1624" s="11">
        <f t="shared" si="4331"/>
        <v>0</v>
      </c>
      <c r="AA1624" s="11">
        <f t="shared" si="4332"/>
        <v>0</v>
      </c>
      <c r="AB1624" s="53">
        <f t="shared" si="4333"/>
        <v>0.18927909326183343</v>
      </c>
      <c r="AC1624" s="61" t="s">
        <v>204</v>
      </c>
    </row>
    <row r="1625" spans="1:46">
      <c r="A1625" s="11">
        <v>1625</v>
      </c>
      <c r="B1625" s="69">
        <v>44604</v>
      </c>
      <c r="C1625" s="70">
        <v>0.23611111111111113</v>
      </c>
      <c r="D1625">
        <v>2.6</v>
      </c>
      <c r="E1625">
        <v>12.7</v>
      </c>
      <c r="F1625">
        <v>0</v>
      </c>
      <c r="G1625">
        <v>3.1</v>
      </c>
      <c r="H1625">
        <v>-1E-3</v>
      </c>
      <c r="I1625">
        <v>0.1</v>
      </c>
      <c r="J1625" t="s">
        <v>153</v>
      </c>
      <c r="K1625">
        <v>0.6</v>
      </c>
      <c r="L1625" t="s">
        <v>147</v>
      </c>
      <c r="M1625" s="70">
        <v>0.22917824074074075</v>
      </c>
      <c r="N1625">
        <v>0.6</v>
      </c>
      <c r="O1625" t="s">
        <v>156</v>
      </c>
      <c r="P1625" s="70">
        <v>0.23248842592592592</v>
      </c>
      <c r="Q1625">
        <v>0</v>
      </c>
      <c r="R1625" t="s">
        <v>156</v>
      </c>
      <c r="S1625">
        <v>0.1</v>
      </c>
      <c r="T1625">
        <v>80.900000000000006</v>
      </c>
      <c r="U1625">
        <v>0</v>
      </c>
      <c r="V1625">
        <v>45</v>
      </c>
      <c r="W1625">
        <v>0</v>
      </c>
      <c r="X1625">
        <v>0.49199999999999999</v>
      </c>
      <c r="Y1625">
        <v>17.89</v>
      </c>
      <c r="Z1625" s="11">
        <f t="shared" si="4331"/>
        <v>-0.60000000000000009</v>
      </c>
      <c r="AA1625" s="11">
        <f t="shared" si="4332"/>
        <v>0</v>
      </c>
      <c r="AB1625" s="53">
        <f t="shared" si="4333"/>
        <v>0.18927909326183343</v>
      </c>
      <c r="AC1625" s="61" t="s">
        <v>204</v>
      </c>
    </row>
    <row r="1626" spans="1:46">
      <c r="A1626" s="11">
        <v>1626</v>
      </c>
      <c r="B1626" s="69">
        <v>44604</v>
      </c>
      <c r="C1626" s="70">
        <v>0.24305555555555555</v>
      </c>
      <c r="D1626">
        <v>2.4</v>
      </c>
      <c r="E1626">
        <v>12.7</v>
      </c>
      <c r="F1626">
        <v>0</v>
      </c>
      <c r="G1626">
        <v>2.9</v>
      </c>
      <c r="H1626">
        <v>0</v>
      </c>
      <c r="I1626">
        <v>0.4</v>
      </c>
      <c r="J1626" t="s">
        <v>152</v>
      </c>
      <c r="K1626">
        <v>0.4</v>
      </c>
      <c r="L1626" t="s">
        <v>152</v>
      </c>
      <c r="M1626" s="70">
        <v>0.24305555555555555</v>
      </c>
      <c r="N1626">
        <v>1.2</v>
      </c>
      <c r="O1626" t="s">
        <v>152</v>
      </c>
      <c r="P1626" s="70">
        <v>0.24171296296296296</v>
      </c>
      <c r="Q1626">
        <v>0.6</v>
      </c>
      <c r="R1626" t="s">
        <v>150</v>
      </c>
      <c r="S1626">
        <v>0.3</v>
      </c>
      <c r="T1626">
        <v>81</v>
      </c>
      <c r="U1626">
        <v>0</v>
      </c>
      <c r="V1626">
        <v>63</v>
      </c>
      <c r="W1626">
        <v>0</v>
      </c>
      <c r="X1626">
        <v>0.49199999999999999</v>
      </c>
      <c r="Y1626">
        <v>17.87</v>
      </c>
      <c r="Z1626" s="11">
        <f t="shared" si="4331"/>
        <v>0</v>
      </c>
      <c r="AA1626" s="11">
        <f t="shared" si="4332"/>
        <v>0</v>
      </c>
      <c r="AB1626" s="53">
        <f t="shared" si="4333"/>
        <v>0.18927909326183343</v>
      </c>
      <c r="AC1626" s="61" t="s">
        <v>204</v>
      </c>
    </row>
    <row r="1627" spans="1:46">
      <c r="A1627" s="11">
        <v>1627</v>
      </c>
      <c r="B1627" s="69">
        <v>44604</v>
      </c>
      <c r="C1627" s="70">
        <v>0.25</v>
      </c>
      <c r="D1627">
        <v>2.2000000000000002</v>
      </c>
      <c r="E1627">
        <v>12.7</v>
      </c>
      <c r="F1627">
        <v>0</v>
      </c>
      <c r="G1627">
        <v>2.8</v>
      </c>
      <c r="H1627">
        <v>-1E-3</v>
      </c>
      <c r="I1627">
        <v>0.1</v>
      </c>
      <c r="J1627" t="s">
        <v>161</v>
      </c>
      <c r="K1627">
        <v>0.5</v>
      </c>
      <c r="L1627" t="s">
        <v>152</v>
      </c>
      <c r="M1627" s="70">
        <v>0.24369212962962963</v>
      </c>
      <c r="N1627">
        <v>0.7</v>
      </c>
      <c r="O1627" t="s">
        <v>150</v>
      </c>
      <c r="P1627" s="70">
        <v>0.24306712962962962</v>
      </c>
      <c r="Q1627">
        <v>0</v>
      </c>
      <c r="R1627" t="s">
        <v>154</v>
      </c>
      <c r="S1627">
        <v>0.2</v>
      </c>
      <c r="T1627">
        <v>81.400000000000006</v>
      </c>
      <c r="U1627">
        <v>0</v>
      </c>
      <c r="V1627">
        <v>79</v>
      </c>
      <c r="W1627">
        <v>0</v>
      </c>
      <c r="X1627">
        <v>0.49199999999999999</v>
      </c>
      <c r="Y1627">
        <v>17.87</v>
      </c>
      <c r="Z1627" s="11">
        <f t="shared" si="4331"/>
        <v>-0.60000000000000009</v>
      </c>
      <c r="AA1627" s="11">
        <f t="shared" si="4332"/>
        <v>0</v>
      </c>
      <c r="AB1627" s="53">
        <f t="shared" si="4333"/>
        <v>0.18927909326183343</v>
      </c>
      <c r="AC1627" s="61" t="s">
        <v>204</v>
      </c>
      <c r="AE1627" s="11">
        <f t="shared" ref="AE1627" si="4382">SUM(F1627:F1632)</f>
        <v>0</v>
      </c>
      <c r="AF1627" s="11">
        <f t="shared" ref="AF1627" si="4383">AVERAGE(AB1627:AB1632)</f>
        <v>0.18927909326183343</v>
      </c>
      <c r="AG1627" s="11">
        <f t="shared" ref="AG1627" si="4384">AVERAGE(G1627:G1632)</f>
        <v>2.5500000000000003</v>
      </c>
      <c r="AH1627" s="11" t="e">
        <f t="shared" ref="AH1627" si="4385">AVERAGE(AC1627:AC1632)</f>
        <v>#DIV/0!</v>
      </c>
      <c r="AI1627" s="11">
        <f t="shared" ref="AI1627" si="4386">AVERAGE(T1627:T1632)</f>
        <v>81.433333333333337</v>
      </c>
      <c r="AJ1627" s="11">
        <f t="shared" ref="AJ1627" si="4387">SUMIF(H1627:H1632,"&gt;0",H1627:H1632)</f>
        <v>1E-3</v>
      </c>
      <c r="AK1627" s="17">
        <f t="shared" ref="AK1627" si="4388">SUM(AA1627:AA1632)/60</f>
        <v>0</v>
      </c>
      <c r="AL1627" s="17">
        <f t="shared" ref="AL1627" si="4389">SUM(V1627:V1632)</f>
        <v>4597</v>
      </c>
      <c r="AM1627" s="17">
        <f t="shared" ref="AM1627" si="4390">AVERAGE(W1627:W1632)</f>
        <v>1.1666666666666667</v>
      </c>
      <c r="AN1627" s="11">
        <f t="shared" ref="AN1627" si="4391">AVERAGE(I1627:I1632)</f>
        <v>8.3333333333333329E-2</v>
      </c>
      <c r="AO1627" s="11">
        <f t="shared" ref="AO1627" si="4392">MAX(K1627:K1632)</f>
        <v>0.5</v>
      </c>
      <c r="AP1627" s="13" t="str">
        <f t="shared" ref="AP1627" ca="1" si="4393">INDIRECT(ADDRESS(MATCH(AO1627,K1627:K1632,0)+A1627-1,12))</f>
        <v>E</v>
      </c>
      <c r="AQ1627" s="13">
        <f t="shared" ref="AQ1627" ca="1" si="4394">INDIRECT(ADDRESS(MATCH(AO1627,K1627:K1632,0)+A1627-1,13))</f>
        <v>0.24369212962962963</v>
      </c>
      <c r="AR1627" s="11">
        <f t="shared" ref="AR1627" si="4395">MAX(N1627:N1632)</f>
        <v>1.2</v>
      </c>
      <c r="AS1627" s="13" t="str">
        <f t="shared" ref="AS1627" ca="1" si="4396">INDIRECT(ADDRESS(MATCH(AR1627,N1627:N1632,0)+A1627-1,15))</f>
        <v>ENE</v>
      </c>
      <c r="AT1627" s="13">
        <f t="shared" ref="AT1627" ca="1" si="4397">INDIRECT(ADDRESS(MATCH(AR1627,N1627:N1632,0)+A1627-1,16))</f>
        <v>0.27932870370370372</v>
      </c>
    </row>
    <row r="1628" spans="1:46">
      <c r="A1628" s="11">
        <v>1628</v>
      </c>
      <c r="B1628" s="69">
        <v>44604</v>
      </c>
      <c r="C1628" s="70">
        <v>0.25694444444444448</v>
      </c>
      <c r="D1628">
        <v>2</v>
      </c>
      <c r="E1628">
        <v>12.7</v>
      </c>
      <c r="F1628">
        <v>0</v>
      </c>
      <c r="G1628">
        <v>2.7</v>
      </c>
      <c r="H1628">
        <v>-1E-3</v>
      </c>
      <c r="I1628">
        <v>0</v>
      </c>
      <c r="J1628" t="s">
        <v>154</v>
      </c>
      <c r="K1628">
        <v>0.1</v>
      </c>
      <c r="L1628" t="s">
        <v>161</v>
      </c>
      <c r="M1628" s="70">
        <v>0.25001157407407409</v>
      </c>
      <c r="N1628">
        <v>0.4</v>
      </c>
      <c r="O1628" t="s">
        <v>161</v>
      </c>
      <c r="P1628" s="70">
        <v>0.25678240740740738</v>
      </c>
      <c r="Q1628">
        <v>0.2</v>
      </c>
      <c r="R1628" t="s">
        <v>161</v>
      </c>
      <c r="S1628">
        <v>0.1</v>
      </c>
      <c r="T1628">
        <v>81.599999999999994</v>
      </c>
      <c r="U1628">
        <v>0</v>
      </c>
      <c r="V1628">
        <v>91</v>
      </c>
      <c r="W1628">
        <v>0</v>
      </c>
      <c r="X1628">
        <v>0.49199999999999999</v>
      </c>
      <c r="Y1628">
        <v>17.899999999999999</v>
      </c>
      <c r="Z1628" s="11">
        <f t="shared" si="4331"/>
        <v>-0.60000000000000009</v>
      </c>
      <c r="AA1628" s="11">
        <f t="shared" si="4332"/>
        <v>0</v>
      </c>
      <c r="AB1628" s="53">
        <f t="shared" si="4333"/>
        <v>0.18927909326183343</v>
      </c>
      <c r="AC1628" s="61" t="s">
        <v>204</v>
      </c>
    </row>
    <row r="1629" spans="1:46">
      <c r="A1629" s="11">
        <v>1629</v>
      </c>
      <c r="B1629" s="69">
        <v>44604</v>
      </c>
      <c r="C1629" s="70">
        <v>0.2638888888888889</v>
      </c>
      <c r="D1629">
        <v>1.8</v>
      </c>
      <c r="E1629">
        <v>12.7</v>
      </c>
      <c r="F1629">
        <v>0</v>
      </c>
      <c r="G1629">
        <v>2.6</v>
      </c>
      <c r="H1629">
        <v>0</v>
      </c>
      <c r="I1629">
        <v>0.1</v>
      </c>
      <c r="J1629" t="s">
        <v>161</v>
      </c>
      <c r="K1629">
        <v>0.1</v>
      </c>
      <c r="L1629" t="s">
        <v>161</v>
      </c>
      <c r="M1629" s="70">
        <v>0.26363425925925926</v>
      </c>
      <c r="N1629">
        <v>0.6</v>
      </c>
      <c r="O1629" t="s">
        <v>161</v>
      </c>
      <c r="P1629" s="70">
        <v>0.26211805555555556</v>
      </c>
      <c r="Q1629">
        <v>0</v>
      </c>
      <c r="R1629" t="s">
        <v>152</v>
      </c>
      <c r="S1629">
        <v>0.1</v>
      </c>
      <c r="T1629">
        <v>81.400000000000006</v>
      </c>
      <c r="U1629">
        <v>0</v>
      </c>
      <c r="V1629">
        <v>117</v>
      </c>
      <c r="W1629">
        <v>0</v>
      </c>
      <c r="X1629">
        <v>0.49199999999999999</v>
      </c>
      <c r="Y1629">
        <v>17.89</v>
      </c>
      <c r="Z1629" s="11">
        <f t="shared" si="4331"/>
        <v>0</v>
      </c>
      <c r="AA1629" s="11">
        <f t="shared" si="4332"/>
        <v>0</v>
      </c>
      <c r="AB1629" s="53">
        <f t="shared" si="4333"/>
        <v>0.18927909326183343</v>
      </c>
      <c r="AC1629" s="61" t="s">
        <v>204</v>
      </c>
    </row>
    <row r="1630" spans="1:46">
      <c r="A1630" s="11">
        <v>1630</v>
      </c>
      <c r="B1630" s="69">
        <v>44604</v>
      </c>
      <c r="C1630" s="70">
        <v>0.27083333333333331</v>
      </c>
      <c r="D1630">
        <v>1.7</v>
      </c>
      <c r="E1630">
        <v>12.7</v>
      </c>
      <c r="F1630">
        <v>0</v>
      </c>
      <c r="G1630">
        <v>2.4</v>
      </c>
      <c r="H1630">
        <v>-1E-3</v>
      </c>
      <c r="I1630">
        <v>0</v>
      </c>
      <c r="J1630" t="s">
        <v>152</v>
      </c>
      <c r="K1630">
        <v>0.1</v>
      </c>
      <c r="L1630" t="s">
        <v>161</v>
      </c>
      <c r="M1630" s="70">
        <v>0.26390046296296293</v>
      </c>
      <c r="N1630">
        <v>0</v>
      </c>
      <c r="O1630" t="s">
        <v>152</v>
      </c>
      <c r="P1630" s="70">
        <v>0.26390046296296293</v>
      </c>
      <c r="Q1630">
        <v>0</v>
      </c>
      <c r="R1630" t="s">
        <v>152</v>
      </c>
      <c r="S1630">
        <v>0</v>
      </c>
      <c r="T1630">
        <v>81.400000000000006</v>
      </c>
      <c r="U1630">
        <v>1</v>
      </c>
      <c r="V1630">
        <v>107</v>
      </c>
      <c r="W1630">
        <v>0</v>
      </c>
      <c r="X1630">
        <v>0.49199999999999999</v>
      </c>
      <c r="Y1630">
        <v>17.920000000000002</v>
      </c>
      <c r="Z1630" s="11">
        <f t="shared" si="4331"/>
        <v>-0.60000000000000009</v>
      </c>
      <c r="AA1630" s="11">
        <f t="shared" si="4332"/>
        <v>0</v>
      </c>
      <c r="AB1630" s="53">
        <f t="shared" si="4333"/>
        <v>0.18927909326183343</v>
      </c>
      <c r="AC1630" s="61" t="s">
        <v>204</v>
      </c>
    </row>
    <row r="1631" spans="1:46">
      <c r="A1631" s="11">
        <v>1631</v>
      </c>
      <c r="B1631" s="69">
        <v>44604</v>
      </c>
      <c r="C1631" s="70">
        <v>0.27777777777777779</v>
      </c>
      <c r="D1631">
        <v>1.5</v>
      </c>
      <c r="E1631">
        <v>12.7</v>
      </c>
      <c r="F1631">
        <v>0</v>
      </c>
      <c r="G1631">
        <v>2.4</v>
      </c>
      <c r="H1631">
        <v>0</v>
      </c>
      <c r="I1631">
        <v>0.2</v>
      </c>
      <c r="J1631" t="s">
        <v>151</v>
      </c>
      <c r="K1631">
        <v>0.2</v>
      </c>
      <c r="L1631" t="s">
        <v>150</v>
      </c>
      <c r="M1631" s="70">
        <v>0.27483796296296298</v>
      </c>
      <c r="N1631">
        <v>1</v>
      </c>
      <c r="O1631" t="s">
        <v>159</v>
      </c>
      <c r="P1631" s="70">
        <v>0.27368055555555554</v>
      </c>
      <c r="Q1631">
        <v>0</v>
      </c>
      <c r="R1631" t="s">
        <v>159</v>
      </c>
      <c r="S1631">
        <v>0.3</v>
      </c>
      <c r="T1631">
        <v>81.3</v>
      </c>
      <c r="U1631">
        <v>3</v>
      </c>
      <c r="V1631">
        <v>810</v>
      </c>
      <c r="W1631">
        <v>1</v>
      </c>
      <c r="X1631">
        <v>0.49199999999999999</v>
      </c>
      <c r="Y1631">
        <v>17.899999999999999</v>
      </c>
      <c r="Z1631" s="11">
        <f t="shared" si="4331"/>
        <v>0</v>
      </c>
      <c r="AA1631" s="11">
        <f t="shared" si="4332"/>
        <v>0</v>
      </c>
      <c r="AB1631" s="53">
        <f t="shared" si="4333"/>
        <v>0.18927909326183343</v>
      </c>
      <c r="AC1631" s="61" t="s">
        <v>204</v>
      </c>
    </row>
    <row r="1632" spans="1:46">
      <c r="A1632" s="11">
        <v>1632</v>
      </c>
      <c r="B1632" s="69">
        <v>44604</v>
      </c>
      <c r="C1632" s="70">
        <v>0.28472222222222221</v>
      </c>
      <c r="D1632">
        <v>1.3</v>
      </c>
      <c r="E1632">
        <v>12.7</v>
      </c>
      <c r="F1632">
        <v>0</v>
      </c>
      <c r="G1632">
        <v>2.4</v>
      </c>
      <c r="H1632">
        <v>1E-3</v>
      </c>
      <c r="I1632">
        <v>0.1</v>
      </c>
      <c r="J1632" t="s">
        <v>148</v>
      </c>
      <c r="K1632">
        <v>0.3</v>
      </c>
      <c r="L1632" t="s">
        <v>151</v>
      </c>
      <c r="M1632" s="70">
        <v>0.27996527777777774</v>
      </c>
      <c r="N1632">
        <v>1.2</v>
      </c>
      <c r="O1632" t="s">
        <v>148</v>
      </c>
      <c r="P1632" s="70">
        <v>0.27932870370370372</v>
      </c>
      <c r="Q1632">
        <v>0</v>
      </c>
      <c r="R1632" t="s">
        <v>147</v>
      </c>
      <c r="S1632">
        <v>0.3</v>
      </c>
      <c r="T1632">
        <v>81.5</v>
      </c>
      <c r="U1632">
        <v>10</v>
      </c>
      <c r="V1632">
        <v>3393</v>
      </c>
      <c r="W1632">
        <v>6</v>
      </c>
      <c r="X1632">
        <v>0.49199999999999999</v>
      </c>
      <c r="Y1632">
        <v>17.920000000000002</v>
      </c>
      <c r="Z1632" s="11">
        <f t="shared" si="4331"/>
        <v>0.60000000000000009</v>
      </c>
      <c r="AA1632" s="11">
        <f t="shared" si="4332"/>
        <v>0</v>
      </c>
      <c r="AB1632" s="53">
        <f t="shared" si="4333"/>
        <v>0.18927909326183343</v>
      </c>
      <c r="AC1632" s="61" t="s">
        <v>204</v>
      </c>
    </row>
    <row r="1633" spans="1:46">
      <c r="A1633" s="11">
        <v>1633</v>
      </c>
      <c r="B1633" s="69">
        <v>44604</v>
      </c>
      <c r="C1633" s="70">
        <v>0.29166666666666669</v>
      </c>
      <c r="D1633">
        <v>1.3</v>
      </c>
      <c r="E1633">
        <v>12.7</v>
      </c>
      <c r="F1633">
        <v>0</v>
      </c>
      <c r="G1633">
        <v>2.5</v>
      </c>
      <c r="H1633">
        <v>5.0000000000000001E-3</v>
      </c>
      <c r="I1633">
        <v>0.3</v>
      </c>
      <c r="J1633" t="s">
        <v>147</v>
      </c>
      <c r="K1633">
        <v>0.3</v>
      </c>
      <c r="L1633" t="s">
        <v>147</v>
      </c>
      <c r="M1633" s="70">
        <v>0.29166666666666669</v>
      </c>
      <c r="N1633">
        <v>0.9</v>
      </c>
      <c r="O1633" t="s">
        <v>147</v>
      </c>
      <c r="P1633" s="70">
        <v>0.28881944444444446</v>
      </c>
      <c r="Q1633">
        <v>0.1</v>
      </c>
      <c r="R1633" t="s">
        <v>148</v>
      </c>
      <c r="S1633">
        <v>0.2</v>
      </c>
      <c r="T1633">
        <v>81.900000000000006</v>
      </c>
      <c r="U1633">
        <v>25</v>
      </c>
      <c r="V1633">
        <v>9841</v>
      </c>
      <c r="W1633">
        <v>16</v>
      </c>
      <c r="X1633">
        <v>0.49199999999999999</v>
      </c>
      <c r="Y1633">
        <v>17.940000000000001</v>
      </c>
      <c r="Z1633" s="11">
        <f t="shared" si="4331"/>
        <v>3</v>
      </c>
      <c r="AA1633" s="11">
        <f t="shared" si="4332"/>
        <v>0</v>
      </c>
      <c r="AB1633" s="53">
        <f t="shared" si="4333"/>
        <v>0.18927909326183343</v>
      </c>
      <c r="AC1633" s="61" t="s">
        <v>204</v>
      </c>
      <c r="AE1633" s="11">
        <f t="shared" ref="AE1633" si="4398">SUM(F1633:F1638)</f>
        <v>0</v>
      </c>
      <c r="AF1633" s="11">
        <f t="shared" ref="AF1633" si="4399">AVERAGE(AB1633:AB1638)</f>
        <v>0.18904371716061188</v>
      </c>
      <c r="AG1633" s="11">
        <f t="shared" ref="AG1633" si="4400">AVERAGE(G1633:G1638)</f>
        <v>2.9666666666666668</v>
      </c>
      <c r="AH1633" s="11" t="e">
        <f t="shared" ref="AH1633" si="4401">AVERAGE(AC1633:AC1638)</f>
        <v>#DIV/0!</v>
      </c>
      <c r="AI1633" s="11">
        <f t="shared" ref="AI1633" si="4402">AVERAGE(T1633:T1638)</f>
        <v>81.666666666666671</v>
      </c>
      <c r="AJ1633" s="11">
        <f t="shared" ref="AJ1633" si="4403">SUMIF(H1633:H1638,"&gt;0",H1633:H1638)</f>
        <v>0.121</v>
      </c>
      <c r="AK1633" s="17">
        <f t="shared" ref="AK1633" si="4404">SUM(AA1633:AA1638)/60</f>
        <v>0</v>
      </c>
      <c r="AL1633" s="17">
        <f t="shared" ref="AL1633" si="4405">SUM(V1633:V1638)</f>
        <v>248902</v>
      </c>
      <c r="AM1633" s="17">
        <f t="shared" ref="AM1633" si="4406">AVERAGE(W1633:W1638)</f>
        <v>69</v>
      </c>
      <c r="AN1633" s="11">
        <f t="shared" ref="AN1633" si="4407">AVERAGE(I1633:I1638)</f>
        <v>0.28333333333333333</v>
      </c>
      <c r="AO1633" s="11">
        <f t="shared" ref="AO1633" si="4408">MAX(K1633:K1638)</f>
        <v>0.6</v>
      </c>
      <c r="AP1633" s="13" t="str">
        <f t="shared" ref="AP1633" ca="1" si="4409">INDIRECT(ADDRESS(MATCH(AO1633,K1633:K1638,0)+A1633-1,12))</f>
        <v>E</v>
      </c>
      <c r="AQ1633" s="13">
        <f t="shared" ref="AQ1633" ca="1" si="4410">INDIRECT(ADDRESS(MATCH(AO1633,K1633:K1638,0)+A1633-1,13))</f>
        <v>0.30303240740740739</v>
      </c>
      <c r="AR1633" s="11">
        <f t="shared" ref="AR1633" si="4411">MAX(N1633:N1638)</f>
        <v>1.3</v>
      </c>
      <c r="AS1633" s="13" t="str">
        <f t="shared" ref="AS1633" ca="1" si="4412">INDIRECT(ADDRESS(MATCH(AR1633,N1633:N1638,0)+A1633-1,15))</f>
        <v>ESE</v>
      </c>
      <c r="AT1633" s="13">
        <f t="shared" ref="AT1633" ca="1" si="4413">INDIRECT(ADDRESS(MATCH(AR1633,N1633:N1638,0)+A1633-1,16))</f>
        <v>0.30135416666666665</v>
      </c>
    </row>
    <row r="1634" spans="1:46">
      <c r="A1634" s="11">
        <v>1634</v>
      </c>
      <c r="B1634" s="69">
        <v>44604</v>
      </c>
      <c r="C1634" s="70">
        <v>0.2986111111111111</v>
      </c>
      <c r="D1634">
        <v>1.3</v>
      </c>
      <c r="E1634">
        <v>12.7</v>
      </c>
      <c r="F1634">
        <v>0</v>
      </c>
      <c r="G1634">
        <v>2.7</v>
      </c>
      <c r="H1634">
        <v>1.0999999999999999E-2</v>
      </c>
      <c r="I1634">
        <v>0.3</v>
      </c>
      <c r="J1634" t="s">
        <v>148</v>
      </c>
      <c r="K1634">
        <v>0.3</v>
      </c>
      <c r="L1634" t="s">
        <v>147</v>
      </c>
      <c r="M1634" s="70">
        <v>0.29178240740740741</v>
      </c>
      <c r="N1634">
        <v>1.1000000000000001</v>
      </c>
      <c r="O1634" t="s">
        <v>152</v>
      </c>
      <c r="P1634" s="70">
        <v>0.29776620370370371</v>
      </c>
      <c r="Q1634">
        <v>0.6</v>
      </c>
      <c r="R1634" t="s">
        <v>150</v>
      </c>
      <c r="S1634">
        <v>0.4</v>
      </c>
      <c r="T1634">
        <v>82</v>
      </c>
      <c r="U1634">
        <v>46</v>
      </c>
      <c r="V1634">
        <v>21093</v>
      </c>
      <c r="W1634">
        <v>35</v>
      </c>
      <c r="X1634">
        <v>0.49199999999999999</v>
      </c>
      <c r="Y1634">
        <v>17.95</v>
      </c>
      <c r="Z1634" s="11">
        <f t="shared" si="4331"/>
        <v>6.5999999999999988</v>
      </c>
      <c r="AA1634" s="11">
        <f t="shared" si="4332"/>
        <v>0</v>
      </c>
      <c r="AB1634" s="53">
        <f t="shared" si="4333"/>
        <v>0.18927909326183343</v>
      </c>
      <c r="AC1634" s="61" t="s">
        <v>204</v>
      </c>
    </row>
    <row r="1635" spans="1:46">
      <c r="A1635" s="11">
        <v>1635</v>
      </c>
      <c r="B1635" s="69">
        <v>44604</v>
      </c>
      <c r="C1635" s="70">
        <v>0.30555555555555552</v>
      </c>
      <c r="D1635">
        <v>1.4</v>
      </c>
      <c r="E1635">
        <v>12.8</v>
      </c>
      <c r="F1635">
        <v>0</v>
      </c>
      <c r="G1635">
        <v>2.9</v>
      </c>
      <c r="H1635">
        <v>1.7999999999999999E-2</v>
      </c>
      <c r="I1635">
        <v>0.4</v>
      </c>
      <c r="J1635" t="s">
        <v>162</v>
      </c>
      <c r="K1635">
        <v>0.6</v>
      </c>
      <c r="L1635" t="s">
        <v>152</v>
      </c>
      <c r="M1635" s="70">
        <v>0.30303240740740739</v>
      </c>
      <c r="N1635">
        <v>1.3</v>
      </c>
      <c r="O1635" t="s">
        <v>150</v>
      </c>
      <c r="P1635" s="70">
        <v>0.30135416666666665</v>
      </c>
      <c r="Q1635">
        <v>0</v>
      </c>
      <c r="R1635" t="s">
        <v>154</v>
      </c>
      <c r="S1635">
        <v>0.3</v>
      </c>
      <c r="T1635">
        <v>81.7</v>
      </c>
      <c r="U1635">
        <v>67</v>
      </c>
      <c r="V1635">
        <v>35683</v>
      </c>
      <c r="W1635">
        <v>59</v>
      </c>
      <c r="X1635">
        <v>0.49199999999999999</v>
      </c>
      <c r="Y1635">
        <v>17.95</v>
      </c>
      <c r="Z1635" s="11">
        <f t="shared" si="4331"/>
        <v>10.8</v>
      </c>
      <c r="AA1635" s="11">
        <f t="shared" si="4332"/>
        <v>0</v>
      </c>
      <c r="AB1635" s="53">
        <f t="shared" si="4333"/>
        <v>0.18927909326183343</v>
      </c>
      <c r="AC1635" s="61" t="s">
        <v>204</v>
      </c>
    </row>
    <row r="1636" spans="1:46">
      <c r="A1636" s="11">
        <v>1636</v>
      </c>
      <c r="B1636" s="69">
        <v>44604</v>
      </c>
      <c r="C1636" s="70">
        <v>0.3125</v>
      </c>
      <c r="D1636">
        <v>1.5</v>
      </c>
      <c r="E1636">
        <v>12.9</v>
      </c>
      <c r="F1636">
        <v>0</v>
      </c>
      <c r="G1636">
        <v>3</v>
      </c>
      <c r="H1636">
        <v>2.1999999999999999E-2</v>
      </c>
      <c r="I1636">
        <v>0</v>
      </c>
      <c r="J1636" t="s">
        <v>160</v>
      </c>
      <c r="K1636">
        <v>0.4</v>
      </c>
      <c r="L1636" t="s">
        <v>162</v>
      </c>
      <c r="M1636" s="70">
        <v>0.30556712962962962</v>
      </c>
      <c r="N1636">
        <v>0.4</v>
      </c>
      <c r="O1636" t="s">
        <v>159</v>
      </c>
      <c r="P1636" s="70">
        <v>0.30980324074074073</v>
      </c>
      <c r="Q1636">
        <v>0</v>
      </c>
      <c r="R1636" t="s">
        <v>159</v>
      </c>
      <c r="S1636">
        <v>0.1</v>
      </c>
      <c r="T1636">
        <v>81.400000000000006</v>
      </c>
      <c r="U1636">
        <v>80</v>
      </c>
      <c r="V1636">
        <v>44984</v>
      </c>
      <c r="W1636">
        <v>75</v>
      </c>
      <c r="X1636">
        <v>0.49099999999999999</v>
      </c>
      <c r="Y1636">
        <v>17.97</v>
      </c>
      <c r="Z1636" s="11">
        <f t="shared" si="4331"/>
        <v>13.199999999999998</v>
      </c>
      <c r="AA1636" s="11">
        <f t="shared" si="4332"/>
        <v>0</v>
      </c>
      <c r="AB1636" s="53">
        <f t="shared" si="4333"/>
        <v>0.18880834105939034</v>
      </c>
      <c r="AC1636" s="61" t="s">
        <v>204</v>
      </c>
    </row>
    <row r="1637" spans="1:46">
      <c r="A1637" s="11">
        <v>1637</v>
      </c>
      <c r="B1637" s="69">
        <v>44604</v>
      </c>
      <c r="C1637" s="70">
        <v>0.31944444444444448</v>
      </c>
      <c r="D1637">
        <v>1.6</v>
      </c>
      <c r="E1637">
        <v>12.9</v>
      </c>
      <c r="F1637">
        <v>0</v>
      </c>
      <c r="G1637">
        <v>3.2</v>
      </c>
      <c r="H1637">
        <v>2.8000000000000001E-2</v>
      </c>
      <c r="I1637">
        <v>0.2</v>
      </c>
      <c r="J1637" t="s">
        <v>150</v>
      </c>
      <c r="K1637">
        <v>0.2</v>
      </c>
      <c r="L1637" t="s">
        <v>150</v>
      </c>
      <c r="M1637" s="70">
        <v>0.31944444444444448</v>
      </c>
      <c r="N1637">
        <v>1.2</v>
      </c>
      <c r="O1637" t="s">
        <v>148</v>
      </c>
      <c r="P1637" s="70">
        <v>0.31624999999999998</v>
      </c>
      <c r="Q1637">
        <v>0</v>
      </c>
      <c r="R1637" t="s">
        <v>154</v>
      </c>
      <c r="S1637">
        <v>0.3</v>
      </c>
      <c r="T1637">
        <v>81.3</v>
      </c>
      <c r="U1637">
        <v>110</v>
      </c>
      <c r="V1637">
        <v>58856</v>
      </c>
      <c r="W1637">
        <v>98</v>
      </c>
      <c r="X1637">
        <v>0.49099999999999999</v>
      </c>
      <c r="Y1637">
        <v>18</v>
      </c>
      <c r="Z1637" s="11">
        <f t="shared" si="4331"/>
        <v>16.8</v>
      </c>
      <c r="AA1637" s="11">
        <f t="shared" si="4332"/>
        <v>0</v>
      </c>
      <c r="AB1637" s="53">
        <f t="shared" si="4333"/>
        <v>0.18880834105939034</v>
      </c>
      <c r="AC1637" s="61" t="s">
        <v>204</v>
      </c>
    </row>
    <row r="1638" spans="1:46">
      <c r="A1638" s="11">
        <v>1638</v>
      </c>
      <c r="B1638" s="69">
        <v>44604</v>
      </c>
      <c r="C1638" s="70">
        <v>0.3263888888888889</v>
      </c>
      <c r="D1638">
        <v>1.8</v>
      </c>
      <c r="E1638">
        <v>13.1</v>
      </c>
      <c r="F1638">
        <v>0</v>
      </c>
      <c r="G1638">
        <v>3.5</v>
      </c>
      <c r="H1638">
        <v>3.6999999999999998E-2</v>
      </c>
      <c r="I1638">
        <v>0.5</v>
      </c>
      <c r="J1638" t="s">
        <v>156</v>
      </c>
      <c r="K1638">
        <v>0.5</v>
      </c>
      <c r="L1638" t="s">
        <v>156</v>
      </c>
      <c r="M1638" s="70">
        <v>0.3263888888888889</v>
      </c>
      <c r="N1638">
        <v>1.1000000000000001</v>
      </c>
      <c r="O1638" t="s">
        <v>160</v>
      </c>
      <c r="P1638" s="70">
        <v>0.32145833333333335</v>
      </c>
      <c r="Q1638">
        <v>0.8</v>
      </c>
      <c r="R1638" t="s">
        <v>153</v>
      </c>
      <c r="S1638">
        <v>0.2</v>
      </c>
      <c r="T1638">
        <v>81.7</v>
      </c>
      <c r="U1638">
        <v>166</v>
      </c>
      <c r="V1638">
        <v>78445</v>
      </c>
      <c r="W1638">
        <v>131</v>
      </c>
      <c r="X1638">
        <v>0.49099999999999999</v>
      </c>
      <c r="Y1638">
        <v>17.989999999999998</v>
      </c>
      <c r="Z1638" s="11">
        <f t="shared" si="4331"/>
        <v>22.199999999999996</v>
      </c>
      <c r="AA1638" s="11">
        <f t="shared" si="4332"/>
        <v>0</v>
      </c>
      <c r="AB1638" s="53">
        <f t="shared" si="4333"/>
        <v>0.18880834105939034</v>
      </c>
      <c r="AC1638" s="61" t="s">
        <v>204</v>
      </c>
    </row>
    <row r="1639" spans="1:46">
      <c r="A1639" s="11">
        <v>1639</v>
      </c>
      <c r="B1639" s="69">
        <v>44604</v>
      </c>
      <c r="C1639" s="70">
        <v>0.33333333333333331</v>
      </c>
      <c r="D1639">
        <v>2</v>
      </c>
      <c r="E1639">
        <v>13.5</v>
      </c>
      <c r="F1639">
        <v>0</v>
      </c>
      <c r="G1639">
        <v>4.2</v>
      </c>
      <c r="H1639">
        <v>0.06</v>
      </c>
      <c r="I1639">
        <v>0.7</v>
      </c>
      <c r="J1639" t="s">
        <v>151</v>
      </c>
      <c r="K1639">
        <v>0.7</v>
      </c>
      <c r="L1639" t="s">
        <v>151</v>
      </c>
      <c r="M1639" s="70">
        <v>0.33276620370370369</v>
      </c>
      <c r="N1639">
        <v>2.1</v>
      </c>
      <c r="O1639" t="s">
        <v>147</v>
      </c>
      <c r="P1639" s="70">
        <v>0.33077546296296295</v>
      </c>
      <c r="Q1639">
        <v>0.3</v>
      </c>
      <c r="R1639" t="s">
        <v>152</v>
      </c>
      <c r="S1639">
        <v>0.4</v>
      </c>
      <c r="T1639">
        <v>81.8</v>
      </c>
      <c r="U1639">
        <v>219</v>
      </c>
      <c r="V1639">
        <v>120357</v>
      </c>
      <c r="W1639">
        <v>201</v>
      </c>
      <c r="X1639">
        <v>0.49099999999999999</v>
      </c>
      <c r="Y1639">
        <v>18.010000000000002</v>
      </c>
      <c r="Z1639" s="11">
        <f t="shared" si="4331"/>
        <v>36</v>
      </c>
      <c r="AA1639" s="11">
        <f t="shared" si="4332"/>
        <v>0</v>
      </c>
      <c r="AB1639" s="53">
        <f t="shared" si="4333"/>
        <v>0.18880834105939034</v>
      </c>
      <c r="AC1639" s="61" t="s">
        <v>204</v>
      </c>
      <c r="AE1639" s="11">
        <f t="shared" ref="AE1639" si="4414">SUM(F1639:F1644)</f>
        <v>0</v>
      </c>
      <c r="AF1639" s="11">
        <f t="shared" ref="AF1639" si="4415">AVERAGE(AB1639:AB1644)</f>
        <v>0.18841680775681255</v>
      </c>
      <c r="AG1639" s="11">
        <f t="shared" ref="AG1639" si="4416">AVERAGE(G1639:G1644)</f>
        <v>6.2333333333333334</v>
      </c>
      <c r="AH1639" s="11" t="e">
        <f t="shared" ref="AH1639" si="4417">AVERAGE(AC1639:AC1644)</f>
        <v>#DIV/0!</v>
      </c>
      <c r="AI1639" s="11">
        <f t="shared" ref="AI1639" si="4418">AVERAGE(T1639:T1644)</f>
        <v>75.11666666666666</v>
      </c>
      <c r="AJ1639" s="11">
        <f t="shared" ref="AJ1639" si="4419">SUMIF(H1639:H1644,"&gt;0",H1639:H1644)</f>
        <v>0.44500000000000006</v>
      </c>
      <c r="AK1639" s="17">
        <f t="shared" ref="AK1639" si="4420">SUM(AA1639:AA1644)/60</f>
        <v>0</v>
      </c>
      <c r="AL1639" s="17">
        <f t="shared" ref="AL1639" si="4421">SUM(V1639:V1644)</f>
        <v>935110</v>
      </c>
      <c r="AM1639" s="17">
        <f t="shared" ref="AM1639" si="4422">AVERAGE(W1639:W1644)</f>
        <v>259.83333333333331</v>
      </c>
      <c r="AN1639" s="11">
        <f t="shared" ref="AN1639" si="4423">AVERAGE(I1639:I1644)</f>
        <v>0.5</v>
      </c>
      <c r="AO1639" s="11">
        <f t="shared" ref="AO1639" si="4424">MAX(K1639:K1644)</f>
        <v>0.9</v>
      </c>
      <c r="AP1639" s="13" t="str">
        <f t="shared" ref="AP1639" ca="1" si="4425">INDIRECT(ADDRESS(MATCH(AO1639,K1639:K1644,0)+A1639-1,12))</f>
        <v>E</v>
      </c>
      <c r="AQ1639" s="13">
        <f t="shared" ref="AQ1639" ca="1" si="4426">INDIRECT(ADDRESS(MATCH(AO1639,K1639:K1644,0)+A1639-1,13))</f>
        <v>0.36655092592592592</v>
      </c>
      <c r="AR1639" s="11">
        <f t="shared" ref="AR1639" si="4427">MAX(N1639:N1644)</f>
        <v>2.1</v>
      </c>
      <c r="AS1639" s="13" t="str">
        <f t="shared" ref="AS1639" ca="1" si="4428">INDIRECT(ADDRESS(MATCH(AR1639,N1639:N1644,0)+A1639-1,15))</f>
        <v>NE</v>
      </c>
      <c r="AT1639" s="13">
        <f t="shared" ref="AT1639" ca="1" si="4429">INDIRECT(ADDRESS(MATCH(AR1639,N1639:N1644,0)+A1639-1,16))</f>
        <v>0.33077546296296295</v>
      </c>
    </row>
    <row r="1640" spans="1:46">
      <c r="A1640" s="11">
        <v>1640</v>
      </c>
      <c r="B1640" s="69">
        <v>44604</v>
      </c>
      <c r="C1640" s="70">
        <v>0.34027777777777773</v>
      </c>
      <c r="D1640">
        <v>2.5</v>
      </c>
      <c r="E1640">
        <v>13.8</v>
      </c>
      <c r="F1640">
        <v>0</v>
      </c>
      <c r="G1640">
        <v>5.0999999999999996</v>
      </c>
      <c r="H1640">
        <v>7.3999999999999996E-2</v>
      </c>
      <c r="I1640">
        <v>0.1</v>
      </c>
      <c r="J1640" t="s">
        <v>149</v>
      </c>
      <c r="K1640">
        <v>0.7</v>
      </c>
      <c r="L1640" t="s">
        <v>151</v>
      </c>
      <c r="M1640" s="70">
        <v>0.33334490740740735</v>
      </c>
      <c r="N1640">
        <v>0.7</v>
      </c>
      <c r="O1640" t="s">
        <v>148</v>
      </c>
      <c r="P1640" s="70">
        <v>0.33354166666666668</v>
      </c>
      <c r="Q1640">
        <v>0.5</v>
      </c>
      <c r="R1640" t="s">
        <v>161</v>
      </c>
      <c r="S1640">
        <v>0.2</v>
      </c>
      <c r="T1640">
        <v>82.1</v>
      </c>
      <c r="U1640">
        <v>263</v>
      </c>
      <c r="V1640">
        <v>148097</v>
      </c>
      <c r="W1640">
        <v>247</v>
      </c>
      <c r="X1640">
        <v>0.49</v>
      </c>
      <c r="Y1640">
        <v>18</v>
      </c>
      <c r="Z1640" s="11">
        <f t="shared" si="4331"/>
        <v>44.399999999999991</v>
      </c>
      <c r="AA1640" s="11">
        <f t="shared" si="4332"/>
        <v>0</v>
      </c>
      <c r="AB1640" s="53">
        <f t="shared" si="4333"/>
        <v>0.18833850109629696</v>
      </c>
      <c r="AC1640" s="61" t="s">
        <v>204</v>
      </c>
    </row>
    <row r="1641" spans="1:46">
      <c r="A1641" s="11">
        <v>1641</v>
      </c>
      <c r="B1641" s="69">
        <v>44604</v>
      </c>
      <c r="C1641" s="70">
        <v>0.34722222222222227</v>
      </c>
      <c r="D1641">
        <v>3.1</v>
      </c>
      <c r="E1641">
        <v>13.8</v>
      </c>
      <c r="F1641">
        <v>0</v>
      </c>
      <c r="G1641">
        <v>6</v>
      </c>
      <c r="H1641">
        <v>6.7000000000000004E-2</v>
      </c>
      <c r="I1641">
        <v>0.4</v>
      </c>
      <c r="J1641" t="s">
        <v>160</v>
      </c>
      <c r="K1641">
        <v>0.4</v>
      </c>
      <c r="L1641" t="s">
        <v>160</v>
      </c>
      <c r="M1641" s="70">
        <v>0.34711805555555553</v>
      </c>
      <c r="N1641">
        <v>1.4</v>
      </c>
      <c r="O1641" t="s">
        <v>153</v>
      </c>
      <c r="P1641" s="70">
        <v>0.34506944444444443</v>
      </c>
      <c r="Q1641">
        <v>0.5</v>
      </c>
      <c r="R1641" t="s">
        <v>156</v>
      </c>
      <c r="S1641">
        <v>0.5</v>
      </c>
      <c r="T1641">
        <v>77</v>
      </c>
      <c r="U1641">
        <v>245</v>
      </c>
      <c r="V1641">
        <v>142574</v>
      </c>
      <c r="W1641">
        <v>238</v>
      </c>
      <c r="X1641">
        <v>0.49</v>
      </c>
      <c r="Y1641">
        <v>18</v>
      </c>
      <c r="Z1641" s="11">
        <f t="shared" si="4331"/>
        <v>40.200000000000003</v>
      </c>
      <c r="AA1641" s="11">
        <f t="shared" si="4332"/>
        <v>0</v>
      </c>
      <c r="AB1641" s="53">
        <f t="shared" si="4333"/>
        <v>0.18833850109629696</v>
      </c>
      <c r="AC1641" s="61" t="s">
        <v>204</v>
      </c>
    </row>
    <row r="1642" spans="1:46">
      <c r="A1642" s="11">
        <v>1642</v>
      </c>
      <c r="B1642" s="69">
        <v>44604</v>
      </c>
      <c r="C1642" s="70">
        <v>0.35416666666666669</v>
      </c>
      <c r="D1642">
        <v>3.7</v>
      </c>
      <c r="E1642">
        <v>13.9</v>
      </c>
      <c r="F1642">
        <v>0</v>
      </c>
      <c r="G1642">
        <v>6.7</v>
      </c>
      <c r="H1642">
        <v>7.3999999999999996E-2</v>
      </c>
      <c r="I1642">
        <v>0.4</v>
      </c>
      <c r="J1642" t="s">
        <v>153</v>
      </c>
      <c r="K1642">
        <v>0.7</v>
      </c>
      <c r="L1642" t="s">
        <v>153</v>
      </c>
      <c r="M1642" s="70">
        <v>0.35144675925925922</v>
      </c>
      <c r="N1642">
        <v>1</v>
      </c>
      <c r="O1642" t="s">
        <v>153</v>
      </c>
      <c r="P1642" s="70">
        <v>0.34767361111111111</v>
      </c>
      <c r="Q1642">
        <v>0.3</v>
      </c>
      <c r="R1642" t="s">
        <v>156</v>
      </c>
      <c r="S1642">
        <v>0.2</v>
      </c>
      <c r="T1642">
        <v>75.400000000000006</v>
      </c>
      <c r="U1642">
        <v>268</v>
      </c>
      <c r="V1642">
        <v>158504</v>
      </c>
      <c r="W1642">
        <v>264</v>
      </c>
      <c r="X1642">
        <v>0.49</v>
      </c>
      <c r="Y1642">
        <v>18.03</v>
      </c>
      <c r="Z1642" s="11">
        <f t="shared" si="4331"/>
        <v>44.399999999999991</v>
      </c>
      <c r="AA1642" s="11">
        <f t="shared" si="4332"/>
        <v>0</v>
      </c>
      <c r="AB1642" s="53">
        <f t="shared" si="4333"/>
        <v>0.18833850109629696</v>
      </c>
      <c r="AC1642" s="61" t="s">
        <v>204</v>
      </c>
    </row>
    <row r="1643" spans="1:46">
      <c r="A1643" s="11">
        <v>1643</v>
      </c>
      <c r="B1643" s="69">
        <v>44604</v>
      </c>
      <c r="C1643" s="70">
        <v>0.3611111111111111</v>
      </c>
      <c r="D1643">
        <v>4.4000000000000004</v>
      </c>
      <c r="E1643">
        <v>14.1</v>
      </c>
      <c r="F1643">
        <v>0</v>
      </c>
      <c r="G1643">
        <v>7.4</v>
      </c>
      <c r="H1643">
        <v>0.08</v>
      </c>
      <c r="I1643">
        <v>0.5</v>
      </c>
      <c r="J1643" t="s">
        <v>159</v>
      </c>
      <c r="K1643">
        <v>0.5</v>
      </c>
      <c r="L1643" t="s">
        <v>159</v>
      </c>
      <c r="M1643" s="70">
        <v>0.3611111111111111</v>
      </c>
      <c r="N1643">
        <v>1.4</v>
      </c>
      <c r="O1643" t="s">
        <v>150</v>
      </c>
      <c r="P1643" s="70">
        <v>0.36079861111111106</v>
      </c>
      <c r="Q1643">
        <v>1.1000000000000001</v>
      </c>
      <c r="R1643" t="s">
        <v>150</v>
      </c>
      <c r="S1643">
        <v>0.3</v>
      </c>
      <c r="T1643">
        <v>70.5</v>
      </c>
      <c r="U1643">
        <v>299</v>
      </c>
      <c r="V1643">
        <v>172273</v>
      </c>
      <c r="W1643">
        <v>287</v>
      </c>
      <c r="X1643">
        <v>0.49</v>
      </c>
      <c r="Y1643">
        <v>18.03</v>
      </c>
      <c r="Z1643" s="11">
        <f t="shared" si="4331"/>
        <v>48</v>
      </c>
      <c r="AA1643" s="11">
        <f t="shared" si="4332"/>
        <v>0</v>
      </c>
      <c r="AB1643" s="53">
        <f t="shared" si="4333"/>
        <v>0.18833850109629696</v>
      </c>
      <c r="AC1643" s="61" t="s">
        <v>204</v>
      </c>
    </row>
    <row r="1644" spans="1:46">
      <c r="A1644" s="11">
        <v>1644</v>
      </c>
      <c r="B1644" s="69">
        <v>44604</v>
      </c>
      <c r="C1644" s="70">
        <v>0.36805555555555558</v>
      </c>
      <c r="D1644">
        <v>5</v>
      </c>
      <c r="E1644">
        <v>14.7</v>
      </c>
      <c r="F1644">
        <v>0</v>
      </c>
      <c r="G1644">
        <v>8</v>
      </c>
      <c r="H1644">
        <v>0.09</v>
      </c>
      <c r="I1644">
        <v>0.9</v>
      </c>
      <c r="J1644" t="s">
        <v>148</v>
      </c>
      <c r="K1644">
        <v>0.9</v>
      </c>
      <c r="L1644" t="s">
        <v>152</v>
      </c>
      <c r="M1644" s="70">
        <v>0.36655092592592592</v>
      </c>
      <c r="N1644">
        <v>1.9</v>
      </c>
      <c r="O1644" t="s">
        <v>152</v>
      </c>
      <c r="P1644" s="70">
        <v>0.3626967592592592</v>
      </c>
      <c r="Q1644">
        <v>1.5</v>
      </c>
      <c r="R1644" t="s">
        <v>148</v>
      </c>
      <c r="S1644">
        <v>0.5</v>
      </c>
      <c r="T1644">
        <v>63.9</v>
      </c>
      <c r="U1644">
        <v>352</v>
      </c>
      <c r="V1644">
        <v>193305</v>
      </c>
      <c r="W1644">
        <v>322</v>
      </c>
      <c r="X1644">
        <v>0.49</v>
      </c>
      <c r="Y1644">
        <v>18.07</v>
      </c>
      <c r="Z1644" s="11">
        <f t="shared" si="4331"/>
        <v>54.000000000000007</v>
      </c>
      <c r="AA1644" s="11">
        <f t="shared" si="4332"/>
        <v>0</v>
      </c>
      <c r="AB1644" s="53">
        <f t="shared" si="4333"/>
        <v>0.18833850109629696</v>
      </c>
      <c r="AC1644" s="61" t="s">
        <v>204</v>
      </c>
    </row>
    <row r="1645" spans="1:46">
      <c r="A1645" s="11">
        <v>1645</v>
      </c>
      <c r="B1645" s="69">
        <v>44604</v>
      </c>
      <c r="C1645" s="70">
        <v>0.375</v>
      </c>
      <c r="D1645">
        <v>5.8</v>
      </c>
      <c r="E1645">
        <v>14.7</v>
      </c>
      <c r="F1645">
        <v>0</v>
      </c>
      <c r="G1645">
        <v>8.8000000000000007</v>
      </c>
      <c r="H1645">
        <v>0.10299999999999999</v>
      </c>
      <c r="I1645">
        <v>0.3</v>
      </c>
      <c r="J1645" t="s">
        <v>149</v>
      </c>
      <c r="K1645">
        <v>0.9</v>
      </c>
      <c r="L1645" t="s">
        <v>148</v>
      </c>
      <c r="M1645" s="70">
        <v>0.36822916666666666</v>
      </c>
      <c r="N1645">
        <v>1.5</v>
      </c>
      <c r="O1645" t="s">
        <v>148</v>
      </c>
      <c r="P1645" s="70">
        <v>0.36807870370370371</v>
      </c>
      <c r="Q1645">
        <v>0</v>
      </c>
      <c r="R1645" t="s">
        <v>147</v>
      </c>
      <c r="S1645">
        <v>0.4</v>
      </c>
      <c r="T1645">
        <v>65.900000000000006</v>
      </c>
      <c r="U1645">
        <v>459</v>
      </c>
      <c r="V1645">
        <v>221686</v>
      </c>
      <c r="W1645">
        <v>369</v>
      </c>
      <c r="X1645">
        <v>0.49</v>
      </c>
      <c r="Y1645">
        <v>18.03</v>
      </c>
      <c r="Z1645" s="11">
        <f t="shared" si="4331"/>
        <v>61.8</v>
      </c>
      <c r="AA1645" s="11">
        <f t="shared" si="4332"/>
        <v>0</v>
      </c>
      <c r="AB1645" s="53">
        <f t="shared" si="4333"/>
        <v>0.18833850109629696</v>
      </c>
      <c r="AC1645" s="61" t="s">
        <v>204</v>
      </c>
      <c r="AE1645" s="11">
        <f t="shared" ref="AE1645" si="4430">SUM(F1645:F1650)</f>
        <v>0</v>
      </c>
      <c r="AF1645" s="11">
        <f t="shared" ref="AF1645" si="4431">AVERAGE(AB1645:AB1650)</f>
        <v>0.1884952664572197</v>
      </c>
      <c r="AG1645" s="11">
        <f t="shared" ref="AG1645" si="4432">AVERAGE(G1645:G1650)</f>
        <v>10.733333333333334</v>
      </c>
      <c r="AH1645" s="11" t="e">
        <f t="shared" ref="AH1645" si="4433">AVERAGE(AC1645:AC1650)</f>
        <v>#DIV/0!</v>
      </c>
      <c r="AI1645" s="11">
        <f t="shared" ref="AI1645" si="4434">AVERAGE(T1645:T1650)</f>
        <v>59.583333333333336</v>
      </c>
      <c r="AJ1645" s="11">
        <f t="shared" ref="AJ1645" si="4435">SUMIF(H1645:H1650,"&gt;0",H1645:H1650)</f>
        <v>0.92599999999999993</v>
      </c>
      <c r="AK1645" s="17">
        <f t="shared" ref="AK1645" si="4436">SUM(AA1645:AA1650)/60</f>
        <v>0.16666666666666666</v>
      </c>
      <c r="AL1645" s="17">
        <f t="shared" ref="AL1645" si="4437">SUM(V1645:V1650)</f>
        <v>1990735</v>
      </c>
      <c r="AM1645" s="17">
        <f t="shared" ref="AM1645" si="4438">AVERAGE(W1645:W1650)</f>
        <v>552.83333333333337</v>
      </c>
      <c r="AN1645" s="11">
        <f t="shared" ref="AN1645" si="4439">AVERAGE(I1645:I1650)</f>
        <v>0.73333333333333328</v>
      </c>
      <c r="AO1645" s="11">
        <f t="shared" ref="AO1645" si="4440">MAX(K1645:K1650)</f>
        <v>1.3</v>
      </c>
      <c r="AP1645" s="13" t="str">
        <f t="shared" ref="AP1645" ca="1" si="4441">INDIRECT(ADDRESS(MATCH(AO1645,K1645:K1650,0)+A1645-1,12))</f>
        <v>NNE</v>
      </c>
      <c r="AQ1645" s="13">
        <f t="shared" ref="AQ1645" ca="1" si="4442">INDIRECT(ADDRESS(MATCH(AO1645,K1645:K1650,0)+A1645-1,13))</f>
        <v>0.39583333333333331</v>
      </c>
      <c r="AR1645" s="11">
        <f t="shared" ref="AR1645" si="4443">MAX(N1645:N1650)</f>
        <v>3</v>
      </c>
      <c r="AS1645" s="13" t="str">
        <f t="shared" ref="AS1645" ca="1" si="4444">INDIRECT(ADDRESS(MATCH(AR1645,N1645:N1650,0)+A1645-1,15))</f>
        <v>NNE</v>
      </c>
      <c r="AT1645" s="13">
        <f t="shared" ref="AT1645" ca="1" si="4445">INDIRECT(ADDRESS(MATCH(AR1645,N1645:N1650,0)+A1645-1,16))</f>
        <v>0.39543981481481483</v>
      </c>
    </row>
    <row r="1646" spans="1:46">
      <c r="A1646" s="11">
        <v>1646</v>
      </c>
      <c r="B1646" s="69">
        <v>44604</v>
      </c>
      <c r="C1646" s="70">
        <v>0.38194444444444442</v>
      </c>
      <c r="D1646">
        <v>6.4</v>
      </c>
      <c r="E1646">
        <v>14.7</v>
      </c>
      <c r="F1646">
        <v>0</v>
      </c>
      <c r="G1646">
        <v>9.6</v>
      </c>
      <c r="H1646">
        <v>0.106</v>
      </c>
      <c r="I1646">
        <v>0.1</v>
      </c>
      <c r="J1646" t="s">
        <v>157</v>
      </c>
      <c r="K1646">
        <v>0.3</v>
      </c>
      <c r="L1646" t="s">
        <v>149</v>
      </c>
      <c r="M1646" s="70">
        <v>0.37501157407407404</v>
      </c>
      <c r="N1646">
        <v>1.1000000000000001</v>
      </c>
      <c r="O1646" t="s">
        <v>149</v>
      </c>
      <c r="P1646" s="70">
        <v>0.37930555555555556</v>
      </c>
      <c r="Q1646">
        <v>0</v>
      </c>
      <c r="R1646" t="s">
        <v>155</v>
      </c>
      <c r="S1646">
        <v>0.3</v>
      </c>
      <c r="T1646">
        <v>63.1</v>
      </c>
      <c r="U1646">
        <v>374</v>
      </c>
      <c r="V1646">
        <v>231914</v>
      </c>
      <c r="W1646">
        <v>387</v>
      </c>
      <c r="X1646">
        <v>0.49</v>
      </c>
      <c r="Y1646">
        <v>17.98</v>
      </c>
      <c r="Z1646" s="11">
        <f t="shared" si="4331"/>
        <v>63.6</v>
      </c>
      <c r="AA1646" s="11">
        <f t="shared" si="4332"/>
        <v>0</v>
      </c>
      <c r="AB1646" s="53">
        <f t="shared" si="4333"/>
        <v>0.18833850109629696</v>
      </c>
      <c r="AC1646" s="61" t="s">
        <v>204</v>
      </c>
    </row>
    <row r="1647" spans="1:46">
      <c r="A1647" s="11">
        <v>1647</v>
      </c>
      <c r="B1647" s="69">
        <v>44604</v>
      </c>
      <c r="C1647" s="70">
        <v>0.3888888888888889</v>
      </c>
      <c r="D1647">
        <v>7.2</v>
      </c>
      <c r="E1647">
        <v>14.7</v>
      </c>
      <c r="F1647">
        <v>0</v>
      </c>
      <c r="G1647">
        <v>10.3</v>
      </c>
      <c r="H1647">
        <v>0.151</v>
      </c>
      <c r="I1647">
        <v>0.6</v>
      </c>
      <c r="J1647" t="s">
        <v>149</v>
      </c>
      <c r="K1647">
        <v>0.6</v>
      </c>
      <c r="L1647" t="s">
        <v>149</v>
      </c>
      <c r="M1647" s="70">
        <v>0.3888888888888889</v>
      </c>
      <c r="N1647">
        <v>1.6</v>
      </c>
      <c r="O1647" t="s">
        <v>162</v>
      </c>
      <c r="P1647" s="70">
        <v>0.38627314814814812</v>
      </c>
      <c r="Q1647">
        <v>1.4</v>
      </c>
      <c r="R1647" t="s">
        <v>149</v>
      </c>
      <c r="S1647">
        <v>0.4</v>
      </c>
      <c r="T1647">
        <v>61.6</v>
      </c>
      <c r="U1647">
        <v>621</v>
      </c>
      <c r="V1647">
        <v>323570</v>
      </c>
      <c r="W1647">
        <v>539</v>
      </c>
      <c r="X1647">
        <v>0.49</v>
      </c>
      <c r="Y1647">
        <v>18</v>
      </c>
      <c r="Z1647" s="11">
        <f t="shared" si="4331"/>
        <v>90.6</v>
      </c>
      <c r="AA1647" s="11">
        <f t="shared" si="4332"/>
        <v>0</v>
      </c>
      <c r="AB1647" s="53">
        <f t="shared" si="4333"/>
        <v>0.18833850109629696</v>
      </c>
      <c r="AC1647" s="61" t="s">
        <v>204</v>
      </c>
    </row>
    <row r="1648" spans="1:46">
      <c r="A1648" s="11">
        <v>1648</v>
      </c>
      <c r="B1648" s="69">
        <v>44604</v>
      </c>
      <c r="C1648" s="70">
        <v>0.39583333333333331</v>
      </c>
      <c r="D1648">
        <v>8.1</v>
      </c>
      <c r="E1648">
        <v>14.7</v>
      </c>
      <c r="F1648">
        <v>0</v>
      </c>
      <c r="G1648">
        <v>11.2</v>
      </c>
      <c r="H1648">
        <v>0.18099999999999999</v>
      </c>
      <c r="I1648">
        <v>1.3</v>
      </c>
      <c r="J1648" t="s">
        <v>149</v>
      </c>
      <c r="K1648">
        <v>1.3</v>
      </c>
      <c r="L1648" t="s">
        <v>149</v>
      </c>
      <c r="M1648" s="70">
        <v>0.39583333333333331</v>
      </c>
      <c r="N1648">
        <v>3</v>
      </c>
      <c r="O1648" t="s">
        <v>149</v>
      </c>
      <c r="P1648" s="70">
        <v>0.39543981481481483</v>
      </c>
      <c r="Q1648">
        <v>1.9</v>
      </c>
      <c r="R1648" t="s">
        <v>149</v>
      </c>
      <c r="S1648">
        <v>0.5</v>
      </c>
      <c r="T1648">
        <v>57.8</v>
      </c>
      <c r="U1648">
        <v>588</v>
      </c>
      <c r="V1648">
        <v>388278</v>
      </c>
      <c r="W1648">
        <v>647</v>
      </c>
      <c r="X1648">
        <v>0.49</v>
      </c>
      <c r="Y1648">
        <v>18</v>
      </c>
      <c r="Z1648" s="11">
        <f t="shared" si="4331"/>
        <v>108.60000000000001</v>
      </c>
      <c r="AA1648" s="11">
        <f t="shared" si="4332"/>
        <v>0</v>
      </c>
      <c r="AB1648" s="53">
        <f t="shared" si="4333"/>
        <v>0.18833850109629696</v>
      </c>
      <c r="AC1648" s="61" t="s">
        <v>204</v>
      </c>
    </row>
    <row r="1649" spans="1:46">
      <c r="A1649" s="11">
        <v>1649</v>
      </c>
      <c r="B1649" s="69">
        <v>44604</v>
      </c>
      <c r="C1649" s="70">
        <v>0.40277777777777773</v>
      </c>
      <c r="D1649">
        <v>9</v>
      </c>
      <c r="E1649">
        <v>14.6</v>
      </c>
      <c r="F1649">
        <v>0</v>
      </c>
      <c r="G1649">
        <v>12</v>
      </c>
      <c r="H1649">
        <v>0.217</v>
      </c>
      <c r="I1649">
        <v>0.9</v>
      </c>
      <c r="J1649" t="s">
        <v>149</v>
      </c>
      <c r="K1649">
        <v>1.3</v>
      </c>
      <c r="L1649" t="s">
        <v>149</v>
      </c>
      <c r="M1649" s="70">
        <v>0.39607638888888891</v>
      </c>
      <c r="N1649">
        <v>2.2999999999999998</v>
      </c>
      <c r="O1649" t="s">
        <v>149</v>
      </c>
      <c r="P1649" s="70">
        <v>0.3989583333333333</v>
      </c>
      <c r="Q1649">
        <v>1</v>
      </c>
      <c r="R1649" t="s">
        <v>162</v>
      </c>
      <c r="S1649">
        <v>0.5</v>
      </c>
      <c r="T1649">
        <v>54.8</v>
      </c>
      <c r="U1649">
        <v>603</v>
      </c>
      <c r="V1649">
        <v>457354</v>
      </c>
      <c r="W1649">
        <v>762</v>
      </c>
      <c r="X1649">
        <v>0.49</v>
      </c>
      <c r="Y1649">
        <v>18.02</v>
      </c>
      <c r="Z1649" s="11">
        <f t="shared" si="4331"/>
        <v>130.20000000000002</v>
      </c>
      <c r="AA1649" s="11">
        <f t="shared" si="4332"/>
        <v>10</v>
      </c>
      <c r="AB1649" s="53">
        <f t="shared" si="4333"/>
        <v>0.18833850109629696</v>
      </c>
      <c r="AC1649" s="61" t="s">
        <v>204</v>
      </c>
    </row>
    <row r="1650" spans="1:46">
      <c r="A1650" s="11">
        <v>1650</v>
      </c>
      <c r="B1650" s="69">
        <v>44604</v>
      </c>
      <c r="C1650" s="70">
        <v>0.40972222222222227</v>
      </c>
      <c r="D1650">
        <v>10.1</v>
      </c>
      <c r="E1650">
        <v>14.6</v>
      </c>
      <c r="F1650">
        <v>0</v>
      </c>
      <c r="G1650">
        <v>12.5</v>
      </c>
      <c r="H1650">
        <v>0.16800000000000001</v>
      </c>
      <c r="I1650">
        <v>1.2</v>
      </c>
      <c r="J1650" t="s">
        <v>155</v>
      </c>
      <c r="K1650">
        <v>1.2</v>
      </c>
      <c r="L1650" t="s">
        <v>157</v>
      </c>
      <c r="M1650" s="70">
        <v>0.40922453703703704</v>
      </c>
      <c r="N1650">
        <v>2.5</v>
      </c>
      <c r="O1650" t="s">
        <v>154</v>
      </c>
      <c r="P1650" s="70">
        <v>0.40663194444444445</v>
      </c>
      <c r="Q1650">
        <v>0.4</v>
      </c>
      <c r="R1650" t="s">
        <v>158</v>
      </c>
      <c r="S1650">
        <v>0.4</v>
      </c>
      <c r="T1650">
        <v>54.3</v>
      </c>
      <c r="U1650">
        <v>679</v>
      </c>
      <c r="V1650">
        <v>367933</v>
      </c>
      <c r="W1650">
        <v>613</v>
      </c>
      <c r="X1650">
        <v>0.49199999999999999</v>
      </c>
      <c r="Y1650">
        <v>18.010000000000002</v>
      </c>
      <c r="Z1650" s="11">
        <f t="shared" si="4331"/>
        <v>100.8</v>
      </c>
      <c r="AA1650" s="11">
        <f t="shared" si="4332"/>
        <v>0</v>
      </c>
      <c r="AB1650" s="53">
        <f t="shared" si="4333"/>
        <v>0.18927909326183343</v>
      </c>
      <c r="AC1650" s="61" t="s">
        <v>204</v>
      </c>
    </row>
    <row r="1651" spans="1:46">
      <c r="A1651" s="11">
        <v>1651</v>
      </c>
      <c r="B1651" s="69">
        <v>44604</v>
      </c>
      <c r="C1651" s="70">
        <v>0.41666666666666669</v>
      </c>
      <c r="D1651">
        <v>11</v>
      </c>
      <c r="E1651">
        <v>14.6</v>
      </c>
      <c r="F1651">
        <v>0</v>
      </c>
      <c r="G1651">
        <v>12.7</v>
      </c>
      <c r="H1651">
        <v>0.16800000000000001</v>
      </c>
      <c r="I1651">
        <v>0.9</v>
      </c>
      <c r="J1651" t="s">
        <v>158</v>
      </c>
      <c r="K1651">
        <v>1.2</v>
      </c>
      <c r="L1651" t="s">
        <v>158</v>
      </c>
      <c r="M1651" s="70">
        <v>0.41271990740740744</v>
      </c>
      <c r="N1651">
        <v>2.1</v>
      </c>
      <c r="O1651" t="s">
        <v>161</v>
      </c>
      <c r="P1651" s="70">
        <v>0.41636574074074079</v>
      </c>
      <c r="Q1651">
        <v>1.9</v>
      </c>
      <c r="R1651" t="s">
        <v>160</v>
      </c>
      <c r="S1651">
        <v>0.5</v>
      </c>
      <c r="T1651">
        <v>52.7</v>
      </c>
      <c r="U1651">
        <v>566</v>
      </c>
      <c r="V1651">
        <v>366171</v>
      </c>
      <c r="W1651">
        <v>610</v>
      </c>
      <c r="X1651">
        <v>0.49199999999999999</v>
      </c>
      <c r="Y1651">
        <v>17.98</v>
      </c>
      <c r="Z1651" s="11">
        <f t="shared" si="4331"/>
        <v>100.8</v>
      </c>
      <c r="AA1651" s="11">
        <f t="shared" si="4332"/>
        <v>0</v>
      </c>
      <c r="AB1651" s="53">
        <f t="shared" si="4333"/>
        <v>0.18927909326183343</v>
      </c>
      <c r="AC1651" s="61" t="s">
        <v>204</v>
      </c>
      <c r="AE1651" s="11">
        <f t="shared" ref="AE1651" si="4446">SUM(F1651:F1656)</f>
        <v>0</v>
      </c>
      <c r="AF1651" s="11">
        <f t="shared" ref="AF1651" si="4447">AVERAGE(AB1651:AB1656)</f>
        <v>0.1889652584602047</v>
      </c>
      <c r="AG1651" s="11">
        <f t="shared" ref="AG1651" si="4448">AVERAGE(G1651:G1656)</f>
        <v>13.75</v>
      </c>
      <c r="AH1651" s="11" t="e">
        <f t="shared" ref="AH1651" si="4449">AVERAGE(AC1651:AC1656)</f>
        <v>#DIV/0!</v>
      </c>
      <c r="AI1651" s="11">
        <f t="shared" ref="AI1651" si="4450">AVERAGE(T1651:T1656)</f>
        <v>49.383333333333333</v>
      </c>
      <c r="AJ1651" s="11">
        <f t="shared" ref="AJ1651" si="4451">SUMIF(H1651:H1656,"&gt;0",H1651:H1656)</f>
        <v>1.6270000000000002</v>
      </c>
      <c r="AK1651" s="17">
        <f t="shared" ref="AK1651" si="4452">SUM(AA1651:AA1656)/60</f>
        <v>0.66666666666666663</v>
      </c>
      <c r="AL1651" s="17">
        <f t="shared" ref="AL1651" si="4453">SUM(V1651:V1656)</f>
        <v>3381661</v>
      </c>
      <c r="AM1651" s="17">
        <f t="shared" ref="AM1651" si="4454">AVERAGE(W1651:W1656)</f>
        <v>939.33333333333337</v>
      </c>
      <c r="AN1651" s="11">
        <f t="shared" ref="AN1651" si="4455">AVERAGE(I1651:I1656)</f>
        <v>1.3333333333333333</v>
      </c>
      <c r="AO1651" s="11">
        <f t="shared" ref="AO1651" si="4456">MAX(K1651:K1656)</f>
        <v>2</v>
      </c>
      <c r="AP1651" s="13" t="str">
        <f t="shared" ref="AP1651" ca="1" si="4457">INDIRECT(ADDRESS(MATCH(AO1651,K1651:K1656,0)+A1651-1,12))</f>
        <v>WSW</v>
      </c>
      <c r="AQ1651" s="13">
        <f t="shared" ref="AQ1651" ca="1" si="4458">INDIRECT(ADDRESS(MATCH(AO1651,K1651:K1656,0)+A1651-1,13))</f>
        <v>0.42644675925925929</v>
      </c>
      <c r="AR1651" s="11">
        <f t="shared" ref="AR1651" si="4459">MAX(N1651:N1656)</f>
        <v>3.1</v>
      </c>
      <c r="AS1651" s="13" t="str">
        <f t="shared" ref="AS1651" ca="1" si="4460">INDIRECT(ADDRESS(MATCH(AR1651,N1651:N1656,0)+A1651-1,15))</f>
        <v>NE</v>
      </c>
      <c r="AT1651" s="13">
        <f t="shared" ref="AT1651" ca="1" si="4461">INDIRECT(ADDRESS(MATCH(AR1651,N1651:N1656,0)+A1651-1,16))</f>
        <v>0.45063657407407409</v>
      </c>
    </row>
    <row r="1652" spans="1:46">
      <c r="A1652" s="11">
        <v>1652</v>
      </c>
      <c r="B1652" s="69">
        <v>44604</v>
      </c>
      <c r="C1652" s="70">
        <v>0.4236111111111111</v>
      </c>
      <c r="D1652">
        <v>11.7</v>
      </c>
      <c r="E1652">
        <v>14.6</v>
      </c>
      <c r="F1652">
        <v>0</v>
      </c>
      <c r="G1652">
        <v>12.8</v>
      </c>
      <c r="H1652">
        <v>0.17299999999999999</v>
      </c>
      <c r="I1652">
        <v>1.8</v>
      </c>
      <c r="J1652" t="s">
        <v>161</v>
      </c>
      <c r="K1652">
        <v>1.8</v>
      </c>
      <c r="L1652" t="s">
        <v>161</v>
      </c>
      <c r="M1652" s="70">
        <v>0.42344907407407412</v>
      </c>
      <c r="N1652">
        <v>3</v>
      </c>
      <c r="O1652" t="s">
        <v>160</v>
      </c>
      <c r="P1652" s="70">
        <v>0.42173611111111109</v>
      </c>
      <c r="Q1652">
        <v>2.2999999999999998</v>
      </c>
      <c r="R1652" t="s">
        <v>160</v>
      </c>
      <c r="S1652">
        <v>0.5</v>
      </c>
      <c r="T1652">
        <v>51.7</v>
      </c>
      <c r="U1652">
        <v>697</v>
      </c>
      <c r="V1652">
        <v>375562</v>
      </c>
      <c r="W1652">
        <v>626</v>
      </c>
      <c r="X1652">
        <v>0.49099999999999999</v>
      </c>
      <c r="Y1652">
        <v>18.010000000000002</v>
      </c>
      <c r="Z1652" s="11">
        <f t="shared" si="4331"/>
        <v>103.8</v>
      </c>
      <c r="AA1652" s="11">
        <f t="shared" si="4332"/>
        <v>0</v>
      </c>
      <c r="AB1652" s="53">
        <f t="shared" si="4333"/>
        <v>0.18880834105939034</v>
      </c>
      <c r="AC1652" s="61" t="s">
        <v>204</v>
      </c>
    </row>
    <row r="1653" spans="1:46">
      <c r="A1653" s="11">
        <v>1653</v>
      </c>
      <c r="B1653" s="69">
        <v>44604</v>
      </c>
      <c r="C1653" s="70">
        <v>0.43055555555555558</v>
      </c>
      <c r="D1653">
        <v>12.2</v>
      </c>
      <c r="E1653">
        <v>14.6</v>
      </c>
      <c r="F1653">
        <v>0</v>
      </c>
      <c r="G1653">
        <v>12.9</v>
      </c>
      <c r="H1653">
        <v>0.27900000000000003</v>
      </c>
      <c r="I1653">
        <v>1.9</v>
      </c>
      <c r="J1653" t="s">
        <v>161</v>
      </c>
      <c r="K1653">
        <v>2</v>
      </c>
      <c r="L1653" t="s">
        <v>161</v>
      </c>
      <c r="M1653" s="70">
        <v>0.42644675925925929</v>
      </c>
      <c r="N1653">
        <v>2.6</v>
      </c>
      <c r="O1653" t="s">
        <v>161</v>
      </c>
      <c r="P1653" s="70">
        <v>0.42908564814814815</v>
      </c>
      <c r="Q1653">
        <v>1.9</v>
      </c>
      <c r="R1653" t="s">
        <v>153</v>
      </c>
      <c r="S1653">
        <v>0.3</v>
      </c>
      <c r="T1653">
        <v>51.6</v>
      </c>
      <c r="U1653">
        <v>1130</v>
      </c>
      <c r="V1653">
        <v>569961</v>
      </c>
      <c r="W1653">
        <v>950</v>
      </c>
      <c r="X1653">
        <v>0.49199999999999999</v>
      </c>
      <c r="Y1653">
        <v>17.98</v>
      </c>
      <c r="Z1653" s="11">
        <f t="shared" si="4331"/>
        <v>167.40000000000003</v>
      </c>
      <c r="AA1653" s="11">
        <f t="shared" si="4332"/>
        <v>10</v>
      </c>
      <c r="AB1653" s="53">
        <f t="shared" si="4333"/>
        <v>0.18927909326183343</v>
      </c>
      <c r="AC1653" s="61" t="s">
        <v>204</v>
      </c>
    </row>
    <row r="1654" spans="1:46">
      <c r="A1654" s="11">
        <v>1654</v>
      </c>
      <c r="B1654" s="69">
        <v>44604</v>
      </c>
      <c r="C1654" s="70">
        <v>0.4375</v>
      </c>
      <c r="D1654">
        <v>12.7</v>
      </c>
      <c r="E1654">
        <v>14.5</v>
      </c>
      <c r="F1654">
        <v>0</v>
      </c>
      <c r="G1654">
        <v>13.4</v>
      </c>
      <c r="H1654">
        <v>0.32700000000000001</v>
      </c>
      <c r="I1654">
        <v>1.8</v>
      </c>
      <c r="J1654" t="s">
        <v>153</v>
      </c>
      <c r="K1654">
        <v>2</v>
      </c>
      <c r="L1654" t="s">
        <v>160</v>
      </c>
      <c r="M1654" s="70">
        <v>0.43280092592592595</v>
      </c>
      <c r="N1654">
        <v>2.7</v>
      </c>
      <c r="O1654" t="s">
        <v>153</v>
      </c>
      <c r="P1654" s="70">
        <v>0.4309027777777778</v>
      </c>
      <c r="Q1654">
        <v>0.8</v>
      </c>
      <c r="R1654" t="s">
        <v>160</v>
      </c>
      <c r="S1654">
        <v>0.4</v>
      </c>
      <c r="T1654">
        <v>53.6</v>
      </c>
      <c r="U1654">
        <v>924</v>
      </c>
      <c r="V1654">
        <v>664581</v>
      </c>
      <c r="W1654">
        <v>1108</v>
      </c>
      <c r="X1654">
        <v>0.49099999999999999</v>
      </c>
      <c r="Y1654">
        <v>17.97</v>
      </c>
      <c r="Z1654" s="11">
        <f t="shared" si="4331"/>
        <v>196.20000000000002</v>
      </c>
      <c r="AA1654" s="11">
        <f t="shared" si="4332"/>
        <v>10</v>
      </c>
      <c r="AB1654" s="53">
        <f t="shared" si="4333"/>
        <v>0.18880834105939034</v>
      </c>
      <c r="AC1654" s="61" t="s">
        <v>204</v>
      </c>
    </row>
    <row r="1655" spans="1:46">
      <c r="A1655" s="11">
        <v>1655</v>
      </c>
      <c r="B1655" s="69">
        <v>44604</v>
      </c>
      <c r="C1655" s="70">
        <v>0.44444444444444442</v>
      </c>
      <c r="D1655">
        <v>13.4</v>
      </c>
      <c r="E1655">
        <v>14.5</v>
      </c>
      <c r="F1655">
        <v>0</v>
      </c>
      <c r="G1655">
        <v>14.8</v>
      </c>
      <c r="H1655">
        <v>0.32800000000000001</v>
      </c>
      <c r="I1655">
        <v>0.6</v>
      </c>
      <c r="J1655" t="s">
        <v>149</v>
      </c>
      <c r="K1655">
        <v>1.8</v>
      </c>
      <c r="L1655" t="s">
        <v>153</v>
      </c>
      <c r="M1655" s="70">
        <v>0.43751157407407404</v>
      </c>
      <c r="N1655">
        <v>1.5</v>
      </c>
      <c r="O1655" t="s">
        <v>158</v>
      </c>
      <c r="P1655" s="70">
        <v>0.43807870370370372</v>
      </c>
      <c r="Q1655">
        <v>1.1000000000000001</v>
      </c>
      <c r="R1655" t="s">
        <v>162</v>
      </c>
      <c r="S1655">
        <v>0.3</v>
      </c>
      <c r="T1655">
        <v>47.4</v>
      </c>
      <c r="U1655">
        <v>1199</v>
      </c>
      <c r="V1655">
        <v>673376</v>
      </c>
      <c r="W1655">
        <v>1122</v>
      </c>
      <c r="X1655">
        <v>0.49099999999999999</v>
      </c>
      <c r="Y1655">
        <v>17.96</v>
      </c>
      <c r="Z1655" s="11">
        <f t="shared" si="4331"/>
        <v>196.8</v>
      </c>
      <c r="AA1655" s="11">
        <f t="shared" si="4332"/>
        <v>10</v>
      </c>
      <c r="AB1655" s="53">
        <f t="shared" si="4333"/>
        <v>0.18880834105939034</v>
      </c>
      <c r="AC1655" s="61" t="s">
        <v>204</v>
      </c>
    </row>
    <row r="1656" spans="1:46">
      <c r="A1656" s="11">
        <v>1656</v>
      </c>
      <c r="B1656" s="69">
        <v>44604</v>
      </c>
      <c r="C1656" s="70">
        <v>0.4513888888888889</v>
      </c>
      <c r="D1656">
        <v>14.3</v>
      </c>
      <c r="E1656">
        <v>14.4</v>
      </c>
      <c r="F1656">
        <v>0</v>
      </c>
      <c r="G1656">
        <v>15.9</v>
      </c>
      <c r="H1656">
        <v>0.35199999999999998</v>
      </c>
      <c r="I1656">
        <v>1</v>
      </c>
      <c r="J1656" t="s">
        <v>149</v>
      </c>
      <c r="K1656">
        <v>1</v>
      </c>
      <c r="L1656" t="s">
        <v>149</v>
      </c>
      <c r="M1656" s="70">
        <v>0.4513888888888889</v>
      </c>
      <c r="N1656">
        <v>3.1</v>
      </c>
      <c r="O1656" t="s">
        <v>147</v>
      </c>
      <c r="P1656" s="70">
        <v>0.45063657407407409</v>
      </c>
      <c r="Q1656">
        <v>1.6</v>
      </c>
      <c r="R1656" t="s">
        <v>149</v>
      </c>
      <c r="S1656">
        <v>0.8</v>
      </c>
      <c r="T1656">
        <v>39.299999999999997</v>
      </c>
      <c r="U1656">
        <v>1245</v>
      </c>
      <c r="V1656">
        <v>732010</v>
      </c>
      <c r="W1656">
        <v>1220</v>
      </c>
      <c r="X1656">
        <v>0.49099999999999999</v>
      </c>
      <c r="Y1656">
        <v>17.96</v>
      </c>
      <c r="Z1656" s="11">
        <f t="shared" si="4331"/>
        <v>211.19999999999996</v>
      </c>
      <c r="AA1656" s="11">
        <f t="shared" si="4332"/>
        <v>10</v>
      </c>
      <c r="AB1656" s="53">
        <f t="shared" si="4333"/>
        <v>0.18880834105939034</v>
      </c>
      <c r="AC1656" s="61" t="s">
        <v>204</v>
      </c>
    </row>
    <row r="1657" spans="1:46">
      <c r="A1657" s="11">
        <v>1657</v>
      </c>
      <c r="B1657" s="69">
        <v>44604</v>
      </c>
      <c r="C1657" s="70">
        <v>0.45833333333333331</v>
      </c>
      <c r="D1657">
        <v>15.3</v>
      </c>
      <c r="E1657">
        <v>14.4</v>
      </c>
      <c r="F1657">
        <v>0</v>
      </c>
      <c r="G1657">
        <v>15.9</v>
      </c>
      <c r="H1657">
        <v>0.35899999999999999</v>
      </c>
      <c r="I1657">
        <v>2.1</v>
      </c>
      <c r="J1657" t="s">
        <v>149</v>
      </c>
      <c r="K1657">
        <v>2.1</v>
      </c>
      <c r="L1657" t="s">
        <v>149</v>
      </c>
      <c r="M1657" s="70">
        <v>0.45833333333333331</v>
      </c>
      <c r="N1657">
        <v>4.7</v>
      </c>
      <c r="O1657" t="s">
        <v>162</v>
      </c>
      <c r="P1657" s="70">
        <v>0.45798611111111115</v>
      </c>
      <c r="Q1657">
        <v>3.1</v>
      </c>
      <c r="R1657" t="s">
        <v>149</v>
      </c>
      <c r="S1657">
        <v>0.9</v>
      </c>
      <c r="T1657">
        <v>38.799999999999997</v>
      </c>
      <c r="U1657">
        <v>1273</v>
      </c>
      <c r="V1657">
        <v>753223</v>
      </c>
      <c r="W1657">
        <v>1255</v>
      </c>
      <c r="X1657">
        <v>0.49099999999999999</v>
      </c>
      <c r="Y1657">
        <v>17.93</v>
      </c>
      <c r="Z1657" s="11">
        <f t="shared" si="4331"/>
        <v>215.4</v>
      </c>
      <c r="AA1657" s="11">
        <f t="shared" si="4332"/>
        <v>10</v>
      </c>
      <c r="AB1657" s="53">
        <f t="shared" si="4333"/>
        <v>0.18880834105939034</v>
      </c>
      <c r="AC1657" s="61" t="s">
        <v>204</v>
      </c>
      <c r="AE1657" s="11">
        <f t="shared" ref="AE1657" si="4462">SUM(F1657:F1662)</f>
        <v>0</v>
      </c>
      <c r="AF1657" s="11">
        <f t="shared" ref="AF1657" si="4463">AVERAGE(AB1657:AB1662)</f>
        <v>0.18880834105939034</v>
      </c>
      <c r="AG1657" s="11">
        <f t="shared" ref="AG1657" si="4464">AVERAGE(G1657:G1662)</f>
        <v>15.866666666666665</v>
      </c>
      <c r="AH1657" s="11" t="e">
        <f t="shared" ref="AH1657" si="4465">AVERAGE(AC1657:AC1662)</f>
        <v>#DIV/0!</v>
      </c>
      <c r="AI1657" s="11">
        <f t="shared" ref="AI1657" si="4466">AVERAGE(T1657:T1662)</f>
        <v>39.93333333333333</v>
      </c>
      <c r="AJ1657" s="11">
        <f t="shared" ref="AJ1657" si="4467">SUMIF(H1657:H1662,"&gt;0",H1657:H1662)</f>
        <v>2.2490000000000001</v>
      </c>
      <c r="AK1657" s="17">
        <f t="shared" ref="AK1657" si="4468">SUM(AA1657:AA1662)/60</f>
        <v>1</v>
      </c>
      <c r="AL1657" s="17">
        <f t="shared" ref="AL1657" si="4469">SUM(V1657:V1662)</f>
        <v>4677901</v>
      </c>
      <c r="AM1657" s="17">
        <f t="shared" ref="AM1657" si="4470">AVERAGE(W1657:W1662)</f>
        <v>1299.5</v>
      </c>
      <c r="AN1657" s="11">
        <f t="shared" ref="AN1657" si="4471">AVERAGE(I1657:I1662)</f>
        <v>2.4499999999999997</v>
      </c>
      <c r="AO1657" s="11">
        <f t="shared" ref="AO1657" si="4472">MAX(K1657:K1662)</f>
        <v>3.3</v>
      </c>
      <c r="AP1657" s="13" t="str">
        <f t="shared" ref="AP1657" ca="1" si="4473">INDIRECT(ADDRESS(MATCH(AO1657,K1657:K1662,0)+A1657-1,12))</f>
        <v>NNE</v>
      </c>
      <c r="AQ1657" s="13">
        <f t="shared" ref="AQ1657" ca="1" si="4474">INDIRECT(ADDRESS(MATCH(AO1657,K1657:K1662,0)+A1657-1,13))</f>
        <v>0.48318287037037039</v>
      </c>
      <c r="AR1657" s="11">
        <f t="shared" ref="AR1657" si="4475">MAX(N1657:N1662)</f>
        <v>5.4</v>
      </c>
      <c r="AS1657" s="13" t="str">
        <f t="shared" ref="AS1657" ca="1" si="4476">INDIRECT(ADDRESS(MATCH(AR1657,N1657:N1662,0)+A1657-1,15))</f>
        <v>N</v>
      </c>
      <c r="AT1657" s="13">
        <f t="shared" ref="AT1657" ca="1" si="4477">INDIRECT(ADDRESS(MATCH(AR1657,N1657:N1662,0)+A1657-1,16))</f>
        <v>0.48064814814814816</v>
      </c>
    </row>
    <row r="1658" spans="1:46">
      <c r="A1658" s="11">
        <v>1658</v>
      </c>
      <c r="B1658" s="69">
        <v>44604</v>
      </c>
      <c r="C1658" s="70">
        <v>0.46527777777777773</v>
      </c>
      <c r="D1658">
        <v>16.2</v>
      </c>
      <c r="E1658">
        <v>14.4</v>
      </c>
      <c r="F1658">
        <v>0</v>
      </c>
      <c r="G1658">
        <v>16</v>
      </c>
      <c r="H1658">
        <v>0.36699999999999999</v>
      </c>
      <c r="I1658">
        <v>2.1</v>
      </c>
      <c r="J1658" t="s">
        <v>149</v>
      </c>
      <c r="K1658">
        <v>2.5</v>
      </c>
      <c r="L1658" t="s">
        <v>149</v>
      </c>
      <c r="M1658" s="70">
        <v>0.46196759259259257</v>
      </c>
      <c r="N1658">
        <v>4.8</v>
      </c>
      <c r="O1658" t="s">
        <v>149</v>
      </c>
      <c r="P1658" s="70">
        <v>0.45936342592592588</v>
      </c>
      <c r="Q1658">
        <v>1.7</v>
      </c>
      <c r="R1658" t="s">
        <v>148</v>
      </c>
      <c r="S1658">
        <v>0.8</v>
      </c>
      <c r="T1658">
        <v>38</v>
      </c>
      <c r="U1658">
        <v>1286</v>
      </c>
      <c r="V1658">
        <v>765952</v>
      </c>
      <c r="W1658">
        <v>1277</v>
      </c>
      <c r="X1658">
        <v>0.49099999999999999</v>
      </c>
      <c r="Y1658">
        <v>17.91</v>
      </c>
      <c r="Z1658" s="11">
        <f t="shared" si="4331"/>
        <v>220.2</v>
      </c>
      <c r="AA1658" s="11">
        <f t="shared" si="4332"/>
        <v>10</v>
      </c>
      <c r="AB1658" s="53">
        <f t="shared" si="4333"/>
        <v>0.18880834105939034</v>
      </c>
      <c r="AC1658" s="61" t="s">
        <v>204</v>
      </c>
    </row>
    <row r="1659" spans="1:46">
      <c r="A1659" s="11">
        <v>1659</v>
      </c>
      <c r="B1659" s="69">
        <v>44604</v>
      </c>
      <c r="C1659" s="70">
        <v>0.47222222222222227</v>
      </c>
      <c r="D1659">
        <v>17</v>
      </c>
      <c r="E1659">
        <v>14</v>
      </c>
      <c r="F1659">
        <v>0</v>
      </c>
      <c r="G1659">
        <v>16</v>
      </c>
      <c r="H1659">
        <v>0.374</v>
      </c>
      <c r="I1659">
        <v>2.7</v>
      </c>
      <c r="J1659" t="s">
        <v>149</v>
      </c>
      <c r="K1659">
        <v>2.7</v>
      </c>
      <c r="L1659" t="s">
        <v>149</v>
      </c>
      <c r="M1659" s="70">
        <v>0.47215277777777781</v>
      </c>
      <c r="N1659">
        <v>5.3</v>
      </c>
      <c r="O1659" t="s">
        <v>149</v>
      </c>
      <c r="P1659" s="70">
        <v>0.47118055555555555</v>
      </c>
      <c r="Q1659">
        <v>1.4</v>
      </c>
      <c r="R1659" t="s">
        <v>147</v>
      </c>
      <c r="S1659">
        <v>0.8</v>
      </c>
      <c r="T1659">
        <v>39.200000000000003</v>
      </c>
      <c r="U1659">
        <v>1300</v>
      </c>
      <c r="V1659">
        <v>777596</v>
      </c>
      <c r="W1659">
        <v>1296</v>
      </c>
      <c r="X1659">
        <v>0.49099999999999999</v>
      </c>
      <c r="Y1659">
        <v>17.88</v>
      </c>
      <c r="Z1659" s="11">
        <f t="shared" si="4331"/>
        <v>224.4</v>
      </c>
      <c r="AA1659" s="11">
        <f t="shared" si="4332"/>
        <v>10</v>
      </c>
      <c r="AB1659" s="53">
        <f t="shared" si="4333"/>
        <v>0.18880834105939034</v>
      </c>
      <c r="AC1659" s="61" t="s">
        <v>204</v>
      </c>
    </row>
    <row r="1660" spans="1:46">
      <c r="A1660" s="11">
        <v>1660</v>
      </c>
      <c r="B1660" s="69">
        <v>44604</v>
      </c>
      <c r="C1660" s="70">
        <v>0.47916666666666669</v>
      </c>
      <c r="D1660">
        <v>17.600000000000001</v>
      </c>
      <c r="E1660">
        <v>14</v>
      </c>
      <c r="F1660">
        <v>0</v>
      </c>
      <c r="G1660">
        <v>15.7</v>
      </c>
      <c r="H1660">
        <v>0.379</v>
      </c>
      <c r="I1660">
        <v>2.8</v>
      </c>
      <c r="J1660" t="s">
        <v>149</v>
      </c>
      <c r="K1660">
        <v>2.8</v>
      </c>
      <c r="L1660" t="s">
        <v>149</v>
      </c>
      <c r="M1660" s="70">
        <v>0.47799768518518521</v>
      </c>
      <c r="N1660">
        <v>4.9000000000000004</v>
      </c>
      <c r="O1660" t="s">
        <v>162</v>
      </c>
      <c r="P1660" s="70">
        <v>0.47627314814814814</v>
      </c>
      <c r="Q1660">
        <v>3.1</v>
      </c>
      <c r="R1660" t="s">
        <v>147</v>
      </c>
      <c r="S1660">
        <v>0.7</v>
      </c>
      <c r="T1660">
        <v>40.4</v>
      </c>
      <c r="U1660">
        <v>1321</v>
      </c>
      <c r="V1660">
        <v>787228</v>
      </c>
      <c r="W1660">
        <v>1312</v>
      </c>
      <c r="X1660">
        <v>0.49099999999999999</v>
      </c>
      <c r="Y1660">
        <v>17.88</v>
      </c>
      <c r="Z1660" s="11">
        <f t="shared" si="4331"/>
        <v>227.39999999999998</v>
      </c>
      <c r="AA1660" s="11">
        <f t="shared" si="4332"/>
        <v>10</v>
      </c>
      <c r="AB1660" s="53">
        <f t="shared" si="4333"/>
        <v>0.18880834105939034</v>
      </c>
      <c r="AC1660" s="61" t="s">
        <v>204</v>
      </c>
    </row>
    <row r="1661" spans="1:46">
      <c r="A1661" s="11">
        <v>1661</v>
      </c>
      <c r="B1661" s="69">
        <v>44604</v>
      </c>
      <c r="C1661" s="70">
        <v>0.4861111111111111</v>
      </c>
      <c r="D1661">
        <v>18</v>
      </c>
      <c r="E1661">
        <v>13.9</v>
      </c>
      <c r="F1661">
        <v>0</v>
      </c>
      <c r="G1661">
        <v>15.6</v>
      </c>
      <c r="H1661">
        <v>0.38400000000000001</v>
      </c>
      <c r="I1661">
        <v>3.1</v>
      </c>
      <c r="J1661" t="s">
        <v>149</v>
      </c>
      <c r="K1661">
        <v>3.3</v>
      </c>
      <c r="L1661" t="s">
        <v>149</v>
      </c>
      <c r="M1661" s="70">
        <v>0.48318287037037039</v>
      </c>
      <c r="N1661">
        <v>5.4</v>
      </c>
      <c r="O1661" t="s">
        <v>162</v>
      </c>
      <c r="P1661" s="70">
        <v>0.48064814814814816</v>
      </c>
      <c r="Q1661">
        <v>2.2000000000000002</v>
      </c>
      <c r="R1661" t="s">
        <v>149</v>
      </c>
      <c r="S1661">
        <v>0.8</v>
      </c>
      <c r="T1661">
        <v>42.3</v>
      </c>
      <c r="U1661">
        <v>1328</v>
      </c>
      <c r="V1661">
        <v>794710</v>
      </c>
      <c r="W1661">
        <v>1325</v>
      </c>
      <c r="X1661">
        <v>0.49099999999999999</v>
      </c>
      <c r="Y1661">
        <v>17.87</v>
      </c>
      <c r="Z1661" s="11">
        <f t="shared" si="4331"/>
        <v>230.40000000000003</v>
      </c>
      <c r="AA1661" s="11">
        <f t="shared" si="4332"/>
        <v>10</v>
      </c>
      <c r="AB1661" s="53">
        <f t="shared" si="4333"/>
        <v>0.18880834105939034</v>
      </c>
      <c r="AC1661" s="61" t="s">
        <v>204</v>
      </c>
    </row>
    <row r="1662" spans="1:46">
      <c r="A1662" s="11">
        <v>1662</v>
      </c>
      <c r="B1662" s="69">
        <v>44604</v>
      </c>
      <c r="C1662" s="70">
        <v>0.49305555555555558</v>
      </c>
      <c r="D1662">
        <v>18.399999999999999</v>
      </c>
      <c r="E1662">
        <v>13.9</v>
      </c>
      <c r="F1662">
        <v>0</v>
      </c>
      <c r="G1662">
        <v>16</v>
      </c>
      <c r="H1662">
        <v>0.38600000000000001</v>
      </c>
      <c r="I1662">
        <v>1.9</v>
      </c>
      <c r="J1662" t="s">
        <v>147</v>
      </c>
      <c r="K1662">
        <v>3.1</v>
      </c>
      <c r="L1662" t="s">
        <v>149</v>
      </c>
      <c r="M1662" s="70">
        <v>0.48658564814814814</v>
      </c>
      <c r="N1662">
        <v>5</v>
      </c>
      <c r="O1662" t="s">
        <v>149</v>
      </c>
      <c r="P1662" s="70">
        <v>0.48646990740740742</v>
      </c>
      <c r="Q1662">
        <v>1.3</v>
      </c>
      <c r="R1662" t="s">
        <v>147</v>
      </c>
      <c r="S1662">
        <v>1</v>
      </c>
      <c r="T1662">
        <v>40.9</v>
      </c>
      <c r="U1662">
        <v>1344</v>
      </c>
      <c r="V1662">
        <v>799192</v>
      </c>
      <c r="W1662">
        <v>1332</v>
      </c>
      <c r="X1662">
        <v>0.49099999999999999</v>
      </c>
      <c r="Y1662">
        <v>17.84</v>
      </c>
      <c r="Z1662" s="11">
        <f t="shared" si="4331"/>
        <v>231.60000000000002</v>
      </c>
      <c r="AA1662" s="11">
        <f t="shared" si="4332"/>
        <v>10</v>
      </c>
      <c r="AB1662" s="53">
        <f t="shared" si="4333"/>
        <v>0.18880834105939034</v>
      </c>
      <c r="AC1662" s="61" t="s">
        <v>204</v>
      </c>
    </row>
    <row r="1663" spans="1:46">
      <c r="A1663" s="11">
        <v>1663</v>
      </c>
      <c r="B1663" s="69">
        <v>44604</v>
      </c>
      <c r="C1663" s="70">
        <v>0.5</v>
      </c>
      <c r="D1663">
        <v>18.8</v>
      </c>
      <c r="E1663">
        <v>13.9</v>
      </c>
      <c r="F1663">
        <v>0</v>
      </c>
      <c r="G1663">
        <v>16.600000000000001</v>
      </c>
      <c r="H1663">
        <v>0.38800000000000001</v>
      </c>
      <c r="I1663">
        <v>2</v>
      </c>
      <c r="J1663" t="s">
        <v>147</v>
      </c>
      <c r="K1663">
        <v>2</v>
      </c>
      <c r="L1663" t="s">
        <v>147</v>
      </c>
      <c r="M1663" s="70">
        <v>0.49833333333333335</v>
      </c>
      <c r="N1663">
        <v>6.1</v>
      </c>
      <c r="O1663" t="s">
        <v>149</v>
      </c>
      <c r="P1663" s="70">
        <v>0.49635416666666665</v>
      </c>
      <c r="Q1663">
        <v>2.6</v>
      </c>
      <c r="R1663" t="s">
        <v>149</v>
      </c>
      <c r="S1663">
        <v>1</v>
      </c>
      <c r="T1663">
        <v>41.6</v>
      </c>
      <c r="U1663">
        <v>1336</v>
      </c>
      <c r="V1663">
        <v>806214</v>
      </c>
      <c r="W1663">
        <v>1344</v>
      </c>
      <c r="X1663">
        <v>0.49099999999999999</v>
      </c>
      <c r="Y1663">
        <v>17.84</v>
      </c>
      <c r="Z1663" s="11">
        <f t="shared" si="4331"/>
        <v>232.8</v>
      </c>
      <c r="AA1663" s="11">
        <f t="shared" si="4332"/>
        <v>10</v>
      </c>
      <c r="AB1663" s="53">
        <f t="shared" si="4333"/>
        <v>0.18880834105939034</v>
      </c>
      <c r="AC1663" s="61" t="s">
        <v>204</v>
      </c>
      <c r="AE1663" s="11">
        <f t="shared" ref="AE1663" si="4478">SUM(F1663:F1668)</f>
        <v>0</v>
      </c>
      <c r="AF1663" s="11">
        <f t="shared" ref="AF1663" si="4479">AVERAGE(AB1663:AB1668)</f>
        <v>0.18888679975979752</v>
      </c>
      <c r="AG1663" s="11">
        <f t="shared" ref="AG1663" si="4480">AVERAGE(G1663:G1668)</f>
        <v>16.716666666666665</v>
      </c>
      <c r="AH1663" s="11" t="e">
        <f t="shared" ref="AH1663" si="4481">AVERAGE(AC1663:AC1668)</f>
        <v>#DIV/0!</v>
      </c>
      <c r="AI1663" s="11">
        <f t="shared" ref="AI1663" si="4482">AVERAGE(T1663:T1668)</f>
        <v>40.866666666666667</v>
      </c>
      <c r="AJ1663" s="11">
        <f t="shared" ref="AJ1663" si="4483">SUMIF(H1663:H1668,"&gt;0",H1663:H1668)</f>
        <v>2.3109999999999999</v>
      </c>
      <c r="AK1663" s="17">
        <f t="shared" ref="AK1663" si="4484">SUM(AA1663:AA1668)/60</f>
        <v>1</v>
      </c>
      <c r="AL1663" s="17">
        <f t="shared" ref="AL1663" si="4485">SUM(V1663:V1668)</f>
        <v>4812448</v>
      </c>
      <c r="AM1663" s="17">
        <f t="shared" ref="AM1663" si="4486">AVERAGE(W1663:W1668)</f>
        <v>1336.8333333333333</v>
      </c>
      <c r="AN1663" s="11">
        <f t="shared" ref="AN1663" si="4487">AVERAGE(I1663:I1668)</f>
        <v>2.2666666666666662</v>
      </c>
      <c r="AO1663" s="11">
        <f t="shared" ref="AO1663" si="4488">MAX(K1663:K1668)</f>
        <v>2.8</v>
      </c>
      <c r="AP1663" s="13" t="str">
        <f t="shared" ref="AP1663" ca="1" si="4489">INDIRECT(ADDRESS(MATCH(AO1663,K1663:K1668,0)+A1663-1,12))</f>
        <v>NE</v>
      </c>
      <c r="AQ1663" s="13">
        <f t="shared" ref="AQ1663" ca="1" si="4490">INDIRECT(ADDRESS(MATCH(AO1663,K1663:K1668,0)+A1663-1,13))</f>
        <v>0.5096180555555555</v>
      </c>
      <c r="AR1663" s="11">
        <f t="shared" ref="AR1663" si="4491">MAX(N1663:N1668)</f>
        <v>6.1</v>
      </c>
      <c r="AS1663" s="13" t="str">
        <f t="shared" ref="AS1663" ca="1" si="4492">INDIRECT(ADDRESS(MATCH(AR1663,N1663:N1668,0)+A1663-1,15))</f>
        <v>NNE</v>
      </c>
      <c r="AT1663" s="13">
        <f t="shared" ref="AT1663" ca="1" si="4493">INDIRECT(ADDRESS(MATCH(AR1663,N1663:N1668,0)+A1663-1,16))</f>
        <v>0.49635416666666665</v>
      </c>
    </row>
    <row r="1664" spans="1:46">
      <c r="A1664" s="11">
        <v>1664</v>
      </c>
      <c r="B1664" s="69">
        <v>44604</v>
      </c>
      <c r="C1664" s="70">
        <v>0.50694444444444442</v>
      </c>
      <c r="D1664">
        <v>19.2</v>
      </c>
      <c r="E1664">
        <v>13.9</v>
      </c>
      <c r="F1664">
        <v>0</v>
      </c>
      <c r="G1664">
        <v>16.600000000000001</v>
      </c>
      <c r="H1664">
        <v>0.38700000000000001</v>
      </c>
      <c r="I1664">
        <v>2.6</v>
      </c>
      <c r="J1664" t="s">
        <v>149</v>
      </c>
      <c r="K1664">
        <v>2.6</v>
      </c>
      <c r="L1664" t="s">
        <v>149</v>
      </c>
      <c r="M1664" s="70">
        <v>0.50694444444444442</v>
      </c>
      <c r="N1664">
        <v>4.8</v>
      </c>
      <c r="O1664" t="s">
        <v>149</v>
      </c>
      <c r="P1664" s="70">
        <v>0.50629629629629636</v>
      </c>
      <c r="Q1664">
        <v>3.7</v>
      </c>
      <c r="R1664" t="s">
        <v>149</v>
      </c>
      <c r="S1664">
        <v>1</v>
      </c>
      <c r="T1664">
        <v>41.5</v>
      </c>
      <c r="U1664">
        <v>1353</v>
      </c>
      <c r="V1664">
        <v>806663</v>
      </c>
      <c r="W1664">
        <v>1344</v>
      </c>
      <c r="X1664">
        <v>0.49099999999999999</v>
      </c>
      <c r="Y1664">
        <v>17.809999999999999</v>
      </c>
      <c r="Z1664" s="11">
        <f t="shared" si="4331"/>
        <v>232.20000000000002</v>
      </c>
      <c r="AA1664" s="11">
        <f t="shared" si="4332"/>
        <v>10</v>
      </c>
      <c r="AB1664" s="53">
        <f t="shared" si="4333"/>
        <v>0.18880834105939034</v>
      </c>
      <c r="AC1664" s="61" t="s">
        <v>204</v>
      </c>
    </row>
    <row r="1665" spans="1:46">
      <c r="A1665" s="11">
        <v>1665</v>
      </c>
      <c r="B1665" s="69">
        <v>44604</v>
      </c>
      <c r="C1665" s="70">
        <v>0.51388888888888895</v>
      </c>
      <c r="D1665">
        <v>19.399999999999999</v>
      </c>
      <c r="E1665">
        <v>13.9</v>
      </c>
      <c r="F1665">
        <v>0</v>
      </c>
      <c r="G1665">
        <v>16.600000000000001</v>
      </c>
      <c r="H1665">
        <v>0.39</v>
      </c>
      <c r="I1665">
        <v>2.2000000000000002</v>
      </c>
      <c r="J1665" t="s">
        <v>147</v>
      </c>
      <c r="K1665">
        <v>2.8</v>
      </c>
      <c r="L1665" t="s">
        <v>147</v>
      </c>
      <c r="M1665" s="70">
        <v>0.5096180555555555</v>
      </c>
      <c r="N1665">
        <v>5</v>
      </c>
      <c r="O1665" t="s">
        <v>152</v>
      </c>
      <c r="P1665" s="70">
        <v>0.51388888888888895</v>
      </c>
      <c r="Q1665">
        <v>5</v>
      </c>
      <c r="R1665" t="s">
        <v>152</v>
      </c>
      <c r="S1665">
        <v>1.1000000000000001</v>
      </c>
      <c r="T1665">
        <v>40.5</v>
      </c>
      <c r="U1665">
        <v>1348</v>
      </c>
      <c r="V1665">
        <v>807463</v>
      </c>
      <c r="W1665">
        <v>1346</v>
      </c>
      <c r="X1665">
        <v>0.49099999999999999</v>
      </c>
      <c r="Y1665">
        <v>17.79</v>
      </c>
      <c r="Z1665" s="11">
        <f t="shared" si="4331"/>
        <v>234</v>
      </c>
      <c r="AA1665" s="11">
        <f t="shared" si="4332"/>
        <v>10</v>
      </c>
      <c r="AB1665" s="53">
        <f t="shared" si="4333"/>
        <v>0.18880834105939034</v>
      </c>
      <c r="AC1665" s="61" t="s">
        <v>204</v>
      </c>
    </row>
    <row r="1666" spans="1:46">
      <c r="A1666" s="11">
        <v>1666</v>
      </c>
      <c r="B1666" s="69">
        <v>44604</v>
      </c>
      <c r="C1666" s="70">
        <v>0.52083333333333337</v>
      </c>
      <c r="D1666">
        <v>19.600000000000001</v>
      </c>
      <c r="E1666">
        <v>13.9</v>
      </c>
      <c r="F1666">
        <v>0</v>
      </c>
      <c r="G1666">
        <v>16.7</v>
      </c>
      <c r="H1666">
        <v>0.38900000000000001</v>
      </c>
      <c r="I1666">
        <v>2.4</v>
      </c>
      <c r="J1666" t="s">
        <v>147</v>
      </c>
      <c r="K1666">
        <v>2.4</v>
      </c>
      <c r="L1666" t="s">
        <v>147</v>
      </c>
      <c r="M1666" s="70">
        <v>0.52043981481481483</v>
      </c>
      <c r="N1666">
        <v>5.4</v>
      </c>
      <c r="O1666" t="s">
        <v>152</v>
      </c>
      <c r="P1666" s="70">
        <v>0.51393518518518522</v>
      </c>
      <c r="Q1666">
        <v>1.6</v>
      </c>
      <c r="R1666" t="s">
        <v>149</v>
      </c>
      <c r="S1666">
        <v>0.9</v>
      </c>
      <c r="T1666">
        <v>41.1</v>
      </c>
      <c r="U1666">
        <v>1352</v>
      </c>
      <c r="V1666">
        <v>810802</v>
      </c>
      <c r="W1666">
        <v>1351</v>
      </c>
      <c r="X1666">
        <v>0.49099999999999999</v>
      </c>
      <c r="Y1666">
        <v>17.78</v>
      </c>
      <c r="Z1666" s="11">
        <f t="shared" si="4331"/>
        <v>233.40000000000003</v>
      </c>
      <c r="AA1666" s="11">
        <f t="shared" si="4332"/>
        <v>10</v>
      </c>
      <c r="AB1666" s="53">
        <f t="shared" si="4333"/>
        <v>0.18880834105939034</v>
      </c>
      <c r="AC1666" s="61" t="s">
        <v>204</v>
      </c>
    </row>
    <row r="1667" spans="1:46">
      <c r="A1667" s="11">
        <v>1667</v>
      </c>
      <c r="B1667" s="69">
        <v>44604</v>
      </c>
      <c r="C1667" s="70">
        <v>0.52777777777777779</v>
      </c>
      <c r="D1667">
        <v>19.7</v>
      </c>
      <c r="E1667">
        <v>13.9</v>
      </c>
      <c r="F1667">
        <v>0</v>
      </c>
      <c r="G1667">
        <v>16.600000000000001</v>
      </c>
      <c r="H1667">
        <v>0.38700000000000001</v>
      </c>
      <c r="I1667">
        <v>2.7</v>
      </c>
      <c r="J1667" t="s">
        <v>147</v>
      </c>
      <c r="K1667">
        <v>2.8</v>
      </c>
      <c r="L1667" t="s">
        <v>149</v>
      </c>
      <c r="M1667" s="70">
        <v>0.52599537037037036</v>
      </c>
      <c r="N1667">
        <v>5.5</v>
      </c>
      <c r="O1667" t="s">
        <v>147</v>
      </c>
      <c r="P1667" s="70">
        <v>0.5273958333333334</v>
      </c>
      <c r="Q1667">
        <v>2.4</v>
      </c>
      <c r="R1667" t="s">
        <v>147</v>
      </c>
      <c r="S1667">
        <v>1</v>
      </c>
      <c r="T1667">
        <v>40.799999999999997</v>
      </c>
      <c r="U1667">
        <v>1413</v>
      </c>
      <c r="V1667">
        <v>804592</v>
      </c>
      <c r="W1667">
        <v>1341</v>
      </c>
      <c r="X1667">
        <v>0.49199999999999999</v>
      </c>
      <c r="Y1667">
        <v>17.77</v>
      </c>
      <c r="Z1667" s="11">
        <f t="shared" si="4331"/>
        <v>232.20000000000002</v>
      </c>
      <c r="AA1667" s="11">
        <f t="shared" si="4332"/>
        <v>10</v>
      </c>
      <c r="AB1667" s="53">
        <f t="shared" si="4333"/>
        <v>0.18927909326183343</v>
      </c>
      <c r="AC1667" s="61" t="s">
        <v>204</v>
      </c>
    </row>
    <row r="1668" spans="1:46">
      <c r="A1668" s="11">
        <v>1668</v>
      </c>
      <c r="B1668" s="69">
        <v>44604</v>
      </c>
      <c r="C1668" s="70">
        <v>0.53472222222222221</v>
      </c>
      <c r="D1668">
        <v>19.7</v>
      </c>
      <c r="E1668">
        <v>13.9</v>
      </c>
      <c r="F1668">
        <v>0</v>
      </c>
      <c r="G1668">
        <v>17.2</v>
      </c>
      <c r="H1668">
        <v>0.37</v>
      </c>
      <c r="I1668">
        <v>1.7</v>
      </c>
      <c r="J1668" t="s">
        <v>147</v>
      </c>
      <c r="K1668">
        <v>2.7</v>
      </c>
      <c r="L1668" t="s">
        <v>147</v>
      </c>
      <c r="M1668" s="70">
        <v>0.52782407407407406</v>
      </c>
      <c r="N1668">
        <v>4.4000000000000004</v>
      </c>
      <c r="O1668" t="s">
        <v>147</v>
      </c>
      <c r="P1668" s="70">
        <v>0.53033564814814815</v>
      </c>
      <c r="Q1668">
        <v>2.7</v>
      </c>
      <c r="R1668" t="s">
        <v>147</v>
      </c>
      <c r="S1668">
        <v>0.9</v>
      </c>
      <c r="T1668">
        <v>39.700000000000003</v>
      </c>
      <c r="U1668">
        <v>1270</v>
      </c>
      <c r="V1668">
        <v>776714</v>
      </c>
      <c r="W1668">
        <v>1295</v>
      </c>
      <c r="X1668">
        <v>0.49099999999999999</v>
      </c>
      <c r="Y1668">
        <v>17.739999999999998</v>
      </c>
      <c r="Z1668" s="11">
        <f t="shared" si="4331"/>
        <v>222</v>
      </c>
      <c r="AA1668" s="11">
        <f t="shared" si="4332"/>
        <v>10</v>
      </c>
      <c r="AB1668" s="53">
        <f t="shared" si="4333"/>
        <v>0.18880834105939034</v>
      </c>
      <c r="AC1668" s="61" t="s">
        <v>204</v>
      </c>
    </row>
    <row r="1669" spans="1:46">
      <c r="A1669" s="11">
        <v>1669</v>
      </c>
      <c r="B1669" s="69">
        <v>44604</v>
      </c>
      <c r="C1669" s="70">
        <v>0.54166666666666663</v>
      </c>
      <c r="D1669">
        <v>19.7</v>
      </c>
      <c r="E1669">
        <v>13.9</v>
      </c>
      <c r="F1669">
        <v>0</v>
      </c>
      <c r="G1669">
        <v>17</v>
      </c>
      <c r="H1669">
        <v>0.29099999999999998</v>
      </c>
      <c r="I1669">
        <v>2.2999999999999998</v>
      </c>
      <c r="J1669" t="s">
        <v>147</v>
      </c>
      <c r="K1669">
        <v>2.2999999999999998</v>
      </c>
      <c r="L1669" t="s">
        <v>147</v>
      </c>
      <c r="M1669" s="70">
        <v>0.54166666666666663</v>
      </c>
      <c r="N1669">
        <v>5</v>
      </c>
      <c r="O1669" t="s">
        <v>149</v>
      </c>
      <c r="P1669" s="70">
        <v>0.54107638888888887</v>
      </c>
      <c r="Q1669">
        <v>3.6</v>
      </c>
      <c r="R1669" t="s">
        <v>149</v>
      </c>
      <c r="S1669">
        <v>1</v>
      </c>
      <c r="T1669">
        <v>39.299999999999997</v>
      </c>
      <c r="U1669">
        <v>1055</v>
      </c>
      <c r="V1669">
        <v>632639</v>
      </c>
      <c r="W1669">
        <v>1054</v>
      </c>
      <c r="X1669">
        <v>0.49199999999999999</v>
      </c>
      <c r="Y1669">
        <v>17.71</v>
      </c>
      <c r="Z1669" s="11">
        <f t="shared" si="4331"/>
        <v>174.59999999999997</v>
      </c>
      <c r="AA1669" s="11">
        <f t="shared" si="4332"/>
        <v>10</v>
      </c>
      <c r="AB1669" s="53">
        <f t="shared" si="4333"/>
        <v>0.18927909326183343</v>
      </c>
      <c r="AC1669" s="61" t="s">
        <v>204</v>
      </c>
      <c r="AE1669" s="11">
        <f t="shared" ref="AE1669" si="4494">SUM(F1669:F1674)</f>
        <v>0</v>
      </c>
      <c r="AF1669" s="11">
        <f t="shared" ref="AF1669" si="4495">AVERAGE(AB1669:AB1674)</f>
        <v>0.18920063456142625</v>
      </c>
      <c r="AG1669" s="11">
        <f t="shared" ref="AG1669" si="4496">AVERAGE(G1669:G1674)</f>
        <v>16.416666666666668</v>
      </c>
      <c r="AH1669" s="11" t="e">
        <f t="shared" ref="AH1669" si="4497">AVERAGE(AC1669:AC1674)</f>
        <v>#DIV/0!</v>
      </c>
      <c r="AI1669" s="11">
        <f t="shared" ref="AI1669" si="4498">AVERAGE(T1669:T1674)</f>
        <v>41.1</v>
      </c>
      <c r="AJ1669" s="11">
        <f t="shared" ref="AJ1669" si="4499">SUMIF(H1669:H1674,"&gt;0",H1669:H1674)</f>
        <v>1.6639999999999999</v>
      </c>
      <c r="AK1669" s="17">
        <f t="shared" ref="AK1669" si="4500">SUM(AA1669:AA1674)/60</f>
        <v>1</v>
      </c>
      <c r="AL1669" s="17">
        <f t="shared" ref="AL1669" si="4501">SUM(V1669:V1674)</f>
        <v>3531765</v>
      </c>
      <c r="AM1669" s="17">
        <f t="shared" ref="AM1669" si="4502">AVERAGE(W1669:W1674)</f>
        <v>981</v>
      </c>
      <c r="AN1669" s="11">
        <f t="shared" ref="AN1669" si="4503">AVERAGE(I1669:I1674)</f>
        <v>2.083333333333333</v>
      </c>
      <c r="AO1669" s="11">
        <f t="shared" ref="AO1669" si="4504">MAX(K1669:K1674)</f>
        <v>2.7</v>
      </c>
      <c r="AP1669" s="13" t="str">
        <f t="shared" ref="AP1669" ca="1" si="4505">INDIRECT(ADDRESS(MATCH(AO1669,K1669:K1674,0)+A1669-1,12))</f>
        <v>NE</v>
      </c>
      <c r="AQ1669" s="13">
        <f t="shared" ref="AQ1669" ca="1" si="4506">INDIRECT(ADDRESS(MATCH(AO1669,K1669:K1674,0)+A1669-1,13))</f>
        <v>0.54704861111111114</v>
      </c>
      <c r="AR1669" s="11">
        <f t="shared" ref="AR1669" si="4507">MAX(N1669:N1674)</f>
        <v>5.0999999999999996</v>
      </c>
      <c r="AS1669" s="13" t="str">
        <f t="shared" ref="AS1669" ca="1" si="4508">INDIRECT(ADDRESS(MATCH(AR1669,N1669:N1674,0)+A1669-1,15))</f>
        <v>ENE</v>
      </c>
      <c r="AT1669" s="13">
        <f t="shared" ref="AT1669" ca="1" si="4509">INDIRECT(ADDRESS(MATCH(AR1669,N1669:N1674,0)+A1669-1,16))</f>
        <v>0.54677083333333332</v>
      </c>
    </row>
    <row r="1670" spans="1:46">
      <c r="A1670" s="11">
        <v>1670</v>
      </c>
      <c r="B1670" s="69">
        <v>44604</v>
      </c>
      <c r="C1670" s="70">
        <v>0.54861111111111105</v>
      </c>
      <c r="D1670">
        <v>19.7</v>
      </c>
      <c r="E1670">
        <v>13.9</v>
      </c>
      <c r="F1670">
        <v>0</v>
      </c>
      <c r="G1670">
        <v>16.7</v>
      </c>
      <c r="H1670">
        <v>0.34599999999999997</v>
      </c>
      <c r="I1670">
        <v>2.2999999999999998</v>
      </c>
      <c r="J1670" t="s">
        <v>147</v>
      </c>
      <c r="K1670">
        <v>2.7</v>
      </c>
      <c r="L1670" t="s">
        <v>147</v>
      </c>
      <c r="M1670" s="70">
        <v>0.54704861111111114</v>
      </c>
      <c r="N1670">
        <v>5.0999999999999996</v>
      </c>
      <c r="O1670" t="s">
        <v>148</v>
      </c>
      <c r="P1670" s="70">
        <v>0.54677083333333332</v>
      </c>
      <c r="Q1670">
        <v>1.8</v>
      </c>
      <c r="R1670" t="s">
        <v>147</v>
      </c>
      <c r="S1670">
        <v>1.1000000000000001</v>
      </c>
      <c r="T1670">
        <v>40.200000000000003</v>
      </c>
      <c r="U1670">
        <v>1222</v>
      </c>
      <c r="V1670">
        <v>721636</v>
      </c>
      <c r="W1670">
        <v>1203</v>
      </c>
      <c r="X1670">
        <v>0.49199999999999999</v>
      </c>
      <c r="Y1670">
        <v>17.7</v>
      </c>
      <c r="Z1670" s="11">
        <f t="shared" si="4331"/>
        <v>207.6</v>
      </c>
      <c r="AA1670" s="11">
        <f t="shared" si="4332"/>
        <v>10</v>
      </c>
      <c r="AB1670" s="53">
        <f t="shared" si="4333"/>
        <v>0.18927909326183343</v>
      </c>
      <c r="AC1670" s="61" t="s">
        <v>204</v>
      </c>
    </row>
    <row r="1671" spans="1:46">
      <c r="A1671" s="11">
        <v>1671</v>
      </c>
      <c r="B1671" s="69">
        <v>44604</v>
      </c>
      <c r="C1671" s="70">
        <v>0.55555555555555558</v>
      </c>
      <c r="D1671">
        <v>19.7</v>
      </c>
      <c r="E1671">
        <v>13.9</v>
      </c>
      <c r="F1671">
        <v>0</v>
      </c>
      <c r="G1671">
        <v>16.100000000000001</v>
      </c>
      <c r="H1671">
        <v>0.219</v>
      </c>
      <c r="I1671">
        <v>2.5</v>
      </c>
      <c r="J1671" t="s">
        <v>149</v>
      </c>
      <c r="K1671">
        <v>2.5</v>
      </c>
      <c r="L1671" t="s">
        <v>149</v>
      </c>
      <c r="M1671" s="70">
        <v>0.55555555555555558</v>
      </c>
      <c r="N1671">
        <v>4.5999999999999996</v>
      </c>
      <c r="O1671" t="s">
        <v>148</v>
      </c>
      <c r="P1671" s="70">
        <v>0.54975694444444445</v>
      </c>
      <c r="Q1671">
        <v>2.2999999999999998</v>
      </c>
      <c r="R1671" t="s">
        <v>149</v>
      </c>
      <c r="S1671">
        <v>0.7</v>
      </c>
      <c r="T1671">
        <v>41.5</v>
      </c>
      <c r="U1671">
        <v>658</v>
      </c>
      <c r="V1671">
        <v>479368</v>
      </c>
      <c r="W1671">
        <v>799</v>
      </c>
      <c r="X1671">
        <v>0.49099999999999999</v>
      </c>
      <c r="Y1671">
        <v>17.649999999999999</v>
      </c>
      <c r="Z1671" s="11">
        <f t="shared" si="4331"/>
        <v>131.4</v>
      </c>
      <c r="AA1671" s="11">
        <f t="shared" si="4332"/>
        <v>10</v>
      </c>
      <c r="AB1671" s="53">
        <f t="shared" si="4333"/>
        <v>0.18880834105939034</v>
      </c>
      <c r="AC1671" s="61" t="s">
        <v>204</v>
      </c>
    </row>
    <row r="1672" spans="1:46">
      <c r="A1672" s="11">
        <v>1672</v>
      </c>
      <c r="B1672" s="69">
        <v>44604</v>
      </c>
      <c r="C1672" s="70">
        <v>0.5625</v>
      </c>
      <c r="D1672">
        <v>19.399999999999999</v>
      </c>
      <c r="E1672">
        <v>13.9</v>
      </c>
      <c r="F1672">
        <v>0</v>
      </c>
      <c r="G1672">
        <v>15.7</v>
      </c>
      <c r="H1672">
        <v>0.221</v>
      </c>
      <c r="I1672">
        <v>1.7</v>
      </c>
      <c r="J1672" t="s">
        <v>147</v>
      </c>
      <c r="K1672">
        <v>2.5</v>
      </c>
      <c r="L1672" t="s">
        <v>149</v>
      </c>
      <c r="M1672" s="70">
        <v>0.55569444444444438</v>
      </c>
      <c r="N1672">
        <v>3.8</v>
      </c>
      <c r="O1672" t="s">
        <v>162</v>
      </c>
      <c r="P1672" s="70">
        <v>0.55763888888888891</v>
      </c>
      <c r="Q1672">
        <v>1.3</v>
      </c>
      <c r="R1672" t="s">
        <v>152</v>
      </c>
      <c r="S1672">
        <v>0.7</v>
      </c>
      <c r="T1672">
        <v>43.1</v>
      </c>
      <c r="U1672">
        <v>967</v>
      </c>
      <c r="V1672">
        <v>471892</v>
      </c>
      <c r="W1672">
        <v>786</v>
      </c>
      <c r="X1672">
        <v>0.49199999999999999</v>
      </c>
      <c r="Y1672">
        <v>17.62</v>
      </c>
      <c r="Z1672" s="11">
        <f t="shared" ref="Z1672:Z1735" si="4510">H1672*3.6/(60)*10*10^3</f>
        <v>132.6</v>
      </c>
      <c r="AA1672" s="11">
        <f t="shared" ref="AA1672:AA1735" si="4511">IF(Z1672&gt;120,10,0)</f>
        <v>10</v>
      </c>
      <c r="AB1672" s="53">
        <f t="shared" ref="AB1672:AB1735" si="4512">-0.071+0.735*X1672+0.75*X1672^2-8.759*X1672^3+21.838*X1672^4-21.998*X1672^5+8.097*X1672^6</f>
        <v>0.18927909326183343</v>
      </c>
      <c r="AC1672" s="61" t="s">
        <v>204</v>
      </c>
    </row>
    <row r="1673" spans="1:46">
      <c r="A1673" s="11">
        <v>1673</v>
      </c>
      <c r="B1673" s="69">
        <v>44604</v>
      </c>
      <c r="C1673" s="70">
        <v>0.56944444444444442</v>
      </c>
      <c r="D1673">
        <v>19.2</v>
      </c>
      <c r="E1673">
        <v>13.9</v>
      </c>
      <c r="F1673">
        <v>0</v>
      </c>
      <c r="G1673">
        <v>16</v>
      </c>
      <c r="H1673">
        <v>0.224</v>
      </c>
      <c r="I1673">
        <v>1.7</v>
      </c>
      <c r="J1673" t="s">
        <v>147</v>
      </c>
      <c r="K1673">
        <v>1.7</v>
      </c>
      <c r="L1673" t="s">
        <v>147</v>
      </c>
      <c r="M1673" s="70">
        <v>0.56944444444444442</v>
      </c>
      <c r="N1673">
        <v>4.0999999999999996</v>
      </c>
      <c r="O1673" t="s">
        <v>149</v>
      </c>
      <c r="P1673" s="70">
        <v>0.56581018518518522</v>
      </c>
      <c r="Q1673">
        <v>1.4</v>
      </c>
      <c r="R1673" t="s">
        <v>148</v>
      </c>
      <c r="S1673">
        <v>0.9</v>
      </c>
      <c r="T1673">
        <v>42</v>
      </c>
      <c r="U1673">
        <v>1036</v>
      </c>
      <c r="V1673">
        <v>482825</v>
      </c>
      <c r="W1673">
        <v>805</v>
      </c>
      <c r="X1673">
        <v>0.49199999999999999</v>
      </c>
      <c r="Y1673">
        <v>17.62</v>
      </c>
      <c r="Z1673" s="11">
        <f t="shared" si="4510"/>
        <v>134.4</v>
      </c>
      <c r="AA1673" s="11">
        <f t="shared" si="4511"/>
        <v>10</v>
      </c>
      <c r="AB1673" s="53">
        <f t="shared" si="4512"/>
        <v>0.18927909326183343</v>
      </c>
      <c r="AC1673" s="61" t="s">
        <v>204</v>
      </c>
    </row>
    <row r="1674" spans="1:46">
      <c r="A1674" s="11">
        <v>1674</v>
      </c>
      <c r="B1674" s="69">
        <v>44604</v>
      </c>
      <c r="C1674" s="70">
        <v>0.57638888888888895</v>
      </c>
      <c r="D1674">
        <v>19.100000000000001</v>
      </c>
      <c r="E1674">
        <v>13.9</v>
      </c>
      <c r="F1674">
        <v>0</v>
      </c>
      <c r="G1674">
        <v>17</v>
      </c>
      <c r="H1674">
        <v>0.36299999999999999</v>
      </c>
      <c r="I1674">
        <v>2</v>
      </c>
      <c r="J1674" t="s">
        <v>147</v>
      </c>
      <c r="K1674">
        <v>2</v>
      </c>
      <c r="L1674" t="s">
        <v>147</v>
      </c>
      <c r="M1674" s="70">
        <v>0.57618055555555558</v>
      </c>
      <c r="N1674">
        <v>4.3</v>
      </c>
      <c r="O1674" t="s">
        <v>152</v>
      </c>
      <c r="P1674" s="70">
        <v>0.5700115740740741</v>
      </c>
      <c r="Q1674">
        <v>1.4</v>
      </c>
      <c r="R1674" t="s">
        <v>149</v>
      </c>
      <c r="S1674">
        <v>0.7</v>
      </c>
      <c r="T1674">
        <v>40.5</v>
      </c>
      <c r="U1674">
        <v>1256</v>
      </c>
      <c r="V1674">
        <v>743405</v>
      </c>
      <c r="W1674">
        <v>1239</v>
      </c>
      <c r="X1674">
        <v>0.49199999999999999</v>
      </c>
      <c r="Y1674">
        <v>17.579999999999998</v>
      </c>
      <c r="Z1674" s="11">
        <f t="shared" si="4510"/>
        <v>217.79999999999998</v>
      </c>
      <c r="AA1674" s="11">
        <f t="shared" si="4511"/>
        <v>10</v>
      </c>
      <c r="AB1674" s="53">
        <f t="shared" si="4512"/>
        <v>0.18927909326183343</v>
      </c>
      <c r="AC1674" s="61" t="s">
        <v>204</v>
      </c>
    </row>
    <row r="1675" spans="1:46">
      <c r="A1675" s="11">
        <v>1675</v>
      </c>
      <c r="B1675" s="69">
        <v>44604</v>
      </c>
      <c r="C1675" s="70">
        <v>0.58333333333333337</v>
      </c>
      <c r="D1675">
        <v>19</v>
      </c>
      <c r="E1675">
        <v>13.9</v>
      </c>
      <c r="F1675">
        <v>0</v>
      </c>
      <c r="G1675">
        <v>17.3</v>
      </c>
      <c r="H1675">
        <v>0.33900000000000002</v>
      </c>
      <c r="I1675">
        <v>2.6</v>
      </c>
      <c r="J1675" t="s">
        <v>149</v>
      </c>
      <c r="K1675">
        <v>2.6</v>
      </c>
      <c r="L1675" t="s">
        <v>149</v>
      </c>
      <c r="M1675" s="70">
        <v>0.58333333333333337</v>
      </c>
      <c r="N1675">
        <v>5</v>
      </c>
      <c r="O1675" t="s">
        <v>149</v>
      </c>
      <c r="P1675" s="70">
        <v>0.58269675925925923</v>
      </c>
      <c r="Q1675">
        <v>3.6</v>
      </c>
      <c r="R1675" t="s">
        <v>149</v>
      </c>
      <c r="S1675">
        <v>0.8</v>
      </c>
      <c r="T1675">
        <v>38.6</v>
      </c>
      <c r="U1675">
        <v>1146</v>
      </c>
      <c r="V1675">
        <v>708897</v>
      </c>
      <c r="W1675">
        <v>1181</v>
      </c>
      <c r="X1675">
        <v>0.49199999999999999</v>
      </c>
      <c r="Y1675">
        <v>17.57</v>
      </c>
      <c r="Z1675" s="11">
        <f t="shared" si="4510"/>
        <v>203.40000000000003</v>
      </c>
      <c r="AA1675" s="11">
        <f t="shared" si="4511"/>
        <v>10</v>
      </c>
      <c r="AB1675" s="53">
        <f t="shared" si="4512"/>
        <v>0.18927909326183343</v>
      </c>
      <c r="AC1675" s="61" t="s">
        <v>204</v>
      </c>
      <c r="AE1675" s="11">
        <f t="shared" ref="AE1675" si="4513">SUM(F1675:F1680)</f>
        <v>0</v>
      </c>
      <c r="AF1675" s="11">
        <f t="shared" ref="AF1675" si="4514">AVERAGE(AB1675:AB1680)</f>
        <v>0.18927909326183343</v>
      </c>
      <c r="AG1675" s="11">
        <f t="shared" ref="AG1675" si="4515">AVERAGE(G1675:G1680)</f>
        <v>16.333333333333332</v>
      </c>
      <c r="AH1675" s="11" t="e">
        <f t="shared" ref="AH1675" si="4516">AVERAGE(AC1675:AC1680)</f>
        <v>#DIV/0!</v>
      </c>
      <c r="AI1675" s="11">
        <f t="shared" ref="AI1675" si="4517">AVERAGE(T1675:T1680)</f>
        <v>40.650000000000006</v>
      </c>
      <c r="AJ1675" s="11">
        <f t="shared" ref="AJ1675" si="4518">SUMIF(H1675:H1680,"&gt;0",H1675:H1680)</f>
        <v>1.3109999999999999</v>
      </c>
      <c r="AK1675" s="17">
        <f t="shared" ref="AK1675" si="4519">SUM(AA1675:AA1680)/60</f>
        <v>0.5</v>
      </c>
      <c r="AL1675" s="17">
        <f t="shared" ref="AL1675" si="4520">SUM(V1675:V1680)</f>
        <v>2828098</v>
      </c>
      <c r="AM1675" s="17">
        <f t="shared" ref="AM1675" si="4521">AVERAGE(W1675:W1680)</f>
        <v>785.5</v>
      </c>
      <c r="AN1675" s="11">
        <f t="shared" ref="AN1675" si="4522">AVERAGE(I1675:I1680)</f>
        <v>2.1666666666666665</v>
      </c>
      <c r="AO1675" s="11">
        <f t="shared" ref="AO1675" si="4523">MAX(K1675:K1680)</f>
        <v>2.8</v>
      </c>
      <c r="AP1675" s="13" t="str">
        <f t="shared" ref="AP1675" ca="1" si="4524">INDIRECT(ADDRESS(MATCH(AO1675,K1675:K1680,0)+A1675-1,12))</f>
        <v>NNE</v>
      </c>
      <c r="AQ1675" s="13">
        <f t="shared" ref="AQ1675" ca="1" si="4525">INDIRECT(ADDRESS(MATCH(AO1675,K1675:K1680,0)+A1675-1,13))</f>
        <v>0.58429398148148148</v>
      </c>
      <c r="AR1675" s="11">
        <f t="shared" ref="AR1675" si="4526">MAX(N1675:N1680)</f>
        <v>5.6</v>
      </c>
      <c r="AS1675" s="13" t="str">
        <f t="shared" ref="AS1675" ca="1" si="4527">INDIRECT(ADDRESS(MATCH(AR1675,N1675:N1680,0)+A1675-1,15))</f>
        <v>N</v>
      </c>
      <c r="AT1675" s="13">
        <f t="shared" ref="AT1675" ca="1" si="4528">INDIRECT(ADDRESS(MATCH(AR1675,N1675:N1680,0)+A1675-1,16))</f>
        <v>0.58975694444444449</v>
      </c>
    </row>
    <row r="1676" spans="1:46">
      <c r="A1676" s="11">
        <v>1676</v>
      </c>
      <c r="B1676" s="69">
        <v>44604</v>
      </c>
      <c r="C1676" s="70">
        <v>0.59027777777777779</v>
      </c>
      <c r="D1676">
        <v>19</v>
      </c>
      <c r="E1676">
        <v>13.9</v>
      </c>
      <c r="F1676">
        <v>0</v>
      </c>
      <c r="G1676">
        <v>17.2</v>
      </c>
      <c r="H1676">
        <v>0.28199999999999997</v>
      </c>
      <c r="I1676">
        <v>2.5</v>
      </c>
      <c r="J1676" t="s">
        <v>149</v>
      </c>
      <c r="K1676">
        <v>2.8</v>
      </c>
      <c r="L1676" t="s">
        <v>149</v>
      </c>
      <c r="M1676" s="70">
        <v>0.58429398148148148</v>
      </c>
      <c r="N1676">
        <v>5.6</v>
      </c>
      <c r="O1676" t="s">
        <v>162</v>
      </c>
      <c r="P1676" s="70">
        <v>0.58975694444444449</v>
      </c>
      <c r="Q1676">
        <v>4.3</v>
      </c>
      <c r="R1676" t="s">
        <v>162</v>
      </c>
      <c r="S1676">
        <v>0.9</v>
      </c>
      <c r="T1676">
        <v>39.200000000000003</v>
      </c>
      <c r="U1676">
        <v>793</v>
      </c>
      <c r="V1676">
        <v>597435</v>
      </c>
      <c r="W1676">
        <v>996</v>
      </c>
      <c r="X1676">
        <v>0.49199999999999999</v>
      </c>
      <c r="Y1676">
        <v>17.53</v>
      </c>
      <c r="Z1676" s="11">
        <f t="shared" si="4510"/>
        <v>169.19999999999996</v>
      </c>
      <c r="AA1676" s="11">
        <f t="shared" si="4511"/>
        <v>10</v>
      </c>
      <c r="AB1676" s="53">
        <f t="shared" si="4512"/>
        <v>0.18927909326183343</v>
      </c>
      <c r="AC1676" s="61" t="s">
        <v>204</v>
      </c>
    </row>
    <row r="1677" spans="1:46">
      <c r="A1677" s="11">
        <v>1677</v>
      </c>
      <c r="B1677" s="69">
        <v>44604</v>
      </c>
      <c r="C1677" s="70">
        <v>0.59722222222222221</v>
      </c>
      <c r="D1677">
        <v>18.899999999999999</v>
      </c>
      <c r="E1677">
        <v>13.9</v>
      </c>
      <c r="F1677">
        <v>0</v>
      </c>
      <c r="G1677">
        <v>16.5</v>
      </c>
      <c r="H1677">
        <v>0.20799999999999999</v>
      </c>
      <c r="I1677">
        <v>2.4</v>
      </c>
      <c r="J1677" t="s">
        <v>149</v>
      </c>
      <c r="K1677">
        <v>2.7</v>
      </c>
      <c r="L1677" t="s">
        <v>149</v>
      </c>
      <c r="M1677" s="70">
        <v>0.59372685185185181</v>
      </c>
      <c r="N1677">
        <v>4.0999999999999996</v>
      </c>
      <c r="O1677" t="s">
        <v>149</v>
      </c>
      <c r="P1677" s="70">
        <v>0.59054398148148146</v>
      </c>
      <c r="Q1677">
        <v>2</v>
      </c>
      <c r="R1677" t="s">
        <v>147</v>
      </c>
      <c r="S1677">
        <v>0.7</v>
      </c>
      <c r="T1677">
        <v>39.5</v>
      </c>
      <c r="U1677">
        <v>458</v>
      </c>
      <c r="V1677">
        <v>460046</v>
      </c>
      <c r="W1677">
        <v>767</v>
      </c>
      <c r="X1677">
        <v>0.49199999999999999</v>
      </c>
      <c r="Y1677">
        <v>17.5</v>
      </c>
      <c r="Z1677" s="11">
        <f t="shared" si="4510"/>
        <v>124.8</v>
      </c>
      <c r="AA1677" s="11">
        <f t="shared" si="4511"/>
        <v>10</v>
      </c>
      <c r="AB1677" s="53">
        <f t="shared" si="4512"/>
        <v>0.18927909326183343</v>
      </c>
      <c r="AC1677" s="61" t="s">
        <v>204</v>
      </c>
    </row>
    <row r="1678" spans="1:46">
      <c r="A1678" s="11">
        <v>1678</v>
      </c>
      <c r="B1678" s="69">
        <v>44604</v>
      </c>
      <c r="C1678" s="70">
        <v>0.60416666666666663</v>
      </c>
      <c r="D1678">
        <v>18.7</v>
      </c>
      <c r="E1678">
        <v>13.9</v>
      </c>
      <c r="F1678">
        <v>0</v>
      </c>
      <c r="G1678">
        <v>15.6</v>
      </c>
      <c r="H1678">
        <v>0.153</v>
      </c>
      <c r="I1678">
        <v>2</v>
      </c>
      <c r="J1678" t="s">
        <v>147</v>
      </c>
      <c r="K1678">
        <v>2.4</v>
      </c>
      <c r="L1678" t="s">
        <v>149</v>
      </c>
      <c r="M1678" s="70">
        <v>0.59723379629629625</v>
      </c>
      <c r="N1678">
        <v>4.7</v>
      </c>
      <c r="O1678" t="s">
        <v>149</v>
      </c>
      <c r="P1678" s="70">
        <v>0.60185185185185186</v>
      </c>
      <c r="Q1678">
        <v>1.4</v>
      </c>
      <c r="R1678" t="s">
        <v>152</v>
      </c>
      <c r="S1678">
        <v>0.8</v>
      </c>
      <c r="T1678">
        <v>42</v>
      </c>
      <c r="U1678">
        <v>571</v>
      </c>
      <c r="V1678">
        <v>339588</v>
      </c>
      <c r="W1678">
        <v>566</v>
      </c>
      <c r="X1678">
        <v>0.49199999999999999</v>
      </c>
      <c r="Y1678">
        <v>17.48</v>
      </c>
      <c r="Z1678" s="11">
        <f t="shared" si="4510"/>
        <v>91.8</v>
      </c>
      <c r="AA1678" s="11">
        <f t="shared" si="4511"/>
        <v>0</v>
      </c>
      <c r="AB1678" s="53">
        <f t="shared" si="4512"/>
        <v>0.18927909326183343</v>
      </c>
      <c r="AC1678" s="61" t="s">
        <v>204</v>
      </c>
    </row>
    <row r="1679" spans="1:46">
      <c r="A1679" s="11">
        <v>1679</v>
      </c>
      <c r="B1679" s="69">
        <v>44604</v>
      </c>
      <c r="C1679" s="70">
        <v>0.61111111111111105</v>
      </c>
      <c r="D1679">
        <v>18.5</v>
      </c>
      <c r="E1679">
        <v>13.9</v>
      </c>
      <c r="F1679">
        <v>0</v>
      </c>
      <c r="G1679">
        <v>15.9</v>
      </c>
      <c r="H1679">
        <v>0.188</v>
      </c>
      <c r="I1679">
        <v>1.6</v>
      </c>
      <c r="J1679" t="s">
        <v>147</v>
      </c>
      <c r="K1679">
        <v>2</v>
      </c>
      <c r="L1679" t="s">
        <v>147</v>
      </c>
      <c r="M1679" s="70">
        <v>0.60417824074074067</v>
      </c>
      <c r="N1679">
        <v>5.0999999999999996</v>
      </c>
      <c r="O1679" t="s">
        <v>147</v>
      </c>
      <c r="P1679" s="70">
        <v>0.60803240740740738</v>
      </c>
      <c r="Q1679">
        <v>0.9</v>
      </c>
      <c r="R1679" t="s">
        <v>147</v>
      </c>
      <c r="S1679">
        <v>0.7</v>
      </c>
      <c r="T1679">
        <v>41.8</v>
      </c>
      <c r="U1679">
        <v>652</v>
      </c>
      <c r="V1679">
        <v>402757</v>
      </c>
      <c r="W1679">
        <v>671</v>
      </c>
      <c r="X1679">
        <v>0.49199999999999999</v>
      </c>
      <c r="Y1679">
        <v>17.46</v>
      </c>
      <c r="Z1679" s="11">
        <f t="shared" si="4510"/>
        <v>112.80000000000001</v>
      </c>
      <c r="AA1679" s="11">
        <f t="shared" si="4511"/>
        <v>0</v>
      </c>
      <c r="AB1679" s="53">
        <f t="shared" si="4512"/>
        <v>0.18927909326183343</v>
      </c>
      <c r="AC1679" s="61" t="s">
        <v>204</v>
      </c>
    </row>
    <row r="1680" spans="1:46">
      <c r="A1680" s="11">
        <v>1680</v>
      </c>
      <c r="B1680" s="69">
        <v>44604</v>
      </c>
      <c r="C1680" s="70">
        <v>0.61805555555555558</v>
      </c>
      <c r="D1680">
        <v>18.2</v>
      </c>
      <c r="E1680">
        <v>13.9</v>
      </c>
      <c r="F1680">
        <v>0</v>
      </c>
      <c r="G1680">
        <v>15.5</v>
      </c>
      <c r="H1680">
        <v>0.14099999999999999</v>
      </c>
      <c r="I1680">
        <v>1.9</v>
      </c>
      <c r="J1680" t="s">
        <v>147</v>
      </c>
      <c r="K1680">
        <v>1.9</v>
      </c>
      <c r="L1680" t="s">
        <v>147</v>
      </c>
      <c r="M1680" s="70">
        <v>0.61805555555555558</v>
      </c>
      <c r="N1680">
        <v>3.7</v>
      </c>
      <c r="O1680" t="s">
        <v>149</v>
      </c>
      <c r="P1680" s="70">
        <v>0.61712962962962969</v>
      </c>
      <c r="Q1680">
        <v>2.2000000000000002</v>
      </c>
      <c r="R1680" t="s">
        <v>149</v>
      </c>
      <c r="S1680">
        <v>0.7</v>
      </c>
      <c r="T1680">
        <v>42.8</v>
      </c>
      <c r="U1680">
        <v>584</v>
      </c>
      <c r="V1680">
        <v>319375</v>
      </c>
      <c r="W1680">
        <v>532</v>
      </c>
      <c r="X1680">
        <v>0.49199999999999999</v>
      </c>
      <c r="Y1680">
        <v>17.420000000000002</v>
      </c>
      <c r="Z1680" s="11">
        <f t="shared" si="4510"/>
        <v>84.59999999999998</v>
      </c>
      <c r="AA1680" s="11">
        <f t="shared" si="4511"/>
        <v>0</v>
      </c>
      <c r="AB1680" s="53">
        <f t="shared" si="4512"/>
        <v>0.18927909326183343</v>
      </c>
      <c r="AC1680" s="61" t="s">
        <v>204</v>
      </c>
    </row>
    <row r="1681" spans="1:46">
      <c r="A1681" s="11">
        <v>1681</v>
      </c>
      <c r="B1681" s="69">
        <v>44604</v>
      </c>
      <c r="C1681" s="70">
        <v>0.625</v>
      </c>
      <c r="D1681">
        <v>17.899999999999999</v>
      </c>
      <c r="E1681">
        <v>14</v>
      </c>
      <c r="F1681">
        <v>0</v>
      </c>
      <c r="G1681">
        <v>15.3</v>
      </c>
      <c r="H1681">
        <v>0.187</v>
      </c>
      <c r="I1681">
        <v>2.1</v>
      </c>
      <c r="J1681" t="s">
        <v>149</v>
      </c>
      <c r="K1681">
        <v>2.2000000000000002</v>
      </c>
      <c r="L1681" t="s">
        <v>149</v>
      </c>
      <c r="M1681" s="70">
        <v>0.62047453703703703</v>
      </c>
      <c r="N1681">
        <v>4.5999999999999996</v>
      </c>
      <c r="O1681" t="s">
        <v>147</v>
      </c>
      <c r="P1681" s="70">
        <v>0.62398148148148147</v>
      </c>
      <c r="Q1681">
        <v>1.8</v>
      </c>
      <c r="R1681" t="s">
        <v>147</v>
      </c>
      <c r="S1681">
        <v>0.7</v>
      </c>
      <c r="T1681">
        <v>42.8</v>
      </c>
      <c r="U1681">
        <v>592</v>
      </c>
      <c r="V1681">
        <v>400754</v>
      </c>
      <c r="W1681">
        <v>668</v>
      </c>
      <c r="X1681">
        <v>0.49199999999999999</v>
      </c>
      <c r="Y1681">
        <v>17.41</v>
      </c>
      <c r="Z1681" s="11">
        <f t="shared" si="4510"/>
        <v>112.2</v>
      </c>
      <c r="AA1681" s="11">
        <f t="shared" si="4511"/>
        <v>0</v>
      </c>
      <c r="AB1681" s="53">
        <f t="shared" si="4512"/>
        <v>0.18927909326183343</v>
      </c>
      <c r="AC1681" s="61" t="s">
        <v>204</v>
      </c>
      <c r="AE1681" s="11">
        <f t="shared" ref="AE1681" si="4529">SUM(F1681:F1686)</f>
        <v>0</v>
      </c>
      <c r="AF1681" s="11">
        <f t="shared" ref="AF1681" si="4530">AVERAGE(AB1681:AB1686)</f>
        <v>0.18833941224533191</v>
      </c>
      <c r="AG1681" s="11">
        <f t="shared" ref="AG1681" si="4531">AVERAGE(G1681:G1686)</f>
        <v>15.649999999999999</v>
      </c>
      <c r="AH1681" s="11" t="e">
        <f t="shared" ref="AH1681" si="4532">AVERAGE(AC1681:AC1686)</f>
        <v>#DIV/0!</v>
      </c>
      <c r="AI1681" s="11">
        <f t="shared" ref="AI1681" si="4533">AVERAGE(T1681:T1686)</f>
        <v>41.166666666666664</v>
      </c>
      <c r="AJ1681" s="11">
        <f t="shared" ref="AJ1681" si="4534">SUMIF(H1681:H1686,"&gt;0",H1681:H1686)</f>
        <v>0.92400000000000004</v>
      </c>
      <c r="AK1681" s="17">
        <f t="shared" ref="AK1681" si="4535">SUM(AA1681:AA1686)/60</f>
        <v>0.16666666666666666</v>
      </c>
      <c r="AL1681" s="17">
        <f t="shared" ref="AL1681" si="4536">SUM(V1681:V1686)</f>
        <v>2010934</v>
      </c>
      <c r="AM1681" s="17">
        <f t="shared" ref="AM1681" si="4537">AVERAGE(W1681:W1686)</f>
        <v>558.66666666666663</v>
      </c>
      <c r="AN1681" s="11">
        <f t="shared" ref="AN1681" si="4538">AVERAGE(I1681:I1686)</f>
        <v>1.6500000000000001</v>
      </c>
      <c r="AO1681" s="11">
        <f t="shared" ref="AO1681" si="4539">MAX(K1681:K1686)</f>
        <v>2.2000000000000002</v>
      </c>
      <c r="AP1681" s="13" t="str">
        <f t="shared" ref="AP1681" ca="1" si="4540">INDIRECT(ADDRESS(MATCH(AO1681,K1681:K1686,0)+A1681-1,12))</f>
        <v>NNE</v>
      </c>
      <c r="AQ1681" s="13">
        <f t="shared" ref="AQ1681" ca="1" si="4541">INDIRECT(ADDRESS(MATCH(AO1681,K1681:K1686,0)+A1681-1,13))</f>
        <v>0.62047453703703703</v>
      </c>
      <c r="AR1681" s="11">
        <f t="shared" ref="AR1681" si="4542">MAX(N1681:N1686)</f>
        <v>4.5999999999999996</v>
      </c>
      <c r="AS1681" s="13" t="str">
        <f t="shared" ref="AS1681" ca="1" si="4543">INDIRECT(ADDRESS(MATCH(AR1681,N1681:N1686,0)+A1681-1,15))</f>
        <v>NE</v>
      </c>
      <c r="AT1681" s="13">
        <f t="shared" ref="AT1681" ca="1" si="4544">INDIRECT(ADDRESS(MATCH(AR1681,N1681:N1686,0)+A1681-1,16))</f>
        <v>0.62398148148148147</v>
      </c>
    </row>
    <row r="1682" spans="1:46">
      <c r="A1682" s="11">
        <v>1682</v>
      </c>
      <c r="B1682" s="69">
        <v>44604</v>
      </c>
      <c r="C1682" s="70">
        <v>0.63194444444444442</v>
      </c>
      <c r="D1682">
        <v>17.7</v>
      </c>
      <c r="E1682">
        <v>14</v>
      </c>
      <c r="F1682">
        <v>0</v>
      </c>
      <c r="G1682">
        <v>16.600000000000001</v>
      </c>
      <c r="H1682">
        <v>0.249</v>
      </c>
      <c r="I1682">
        <v>1.3</v>
      </c>
      <c r="J1682" t="s">
        <v>147</v>
      </c>
      <c r="K1682">
        <v>2.1</v>
      </c>
      <c r="L1682" t="s">
        <v>149</v>
      </c>
      <c r="M1682" s="70">
        <v>0.62501157407407404</v>
      </c>
      <c r="N1682">
        <v>3.1</v>
      </c>
      <c r="O1682" t="s">
        <v>149</v>
      </c>
      <c r="P1682" s="70">
        <v>0.63192129629629623</v>
      </c>
      <c r="Q1682">
        <v>2.7</v>
      </c>
      <c r="R1682" t="s">
        <v>149</v>
      </c>
      <c r="S1682">
        <v>0.6</v>
      </c>
      <c r="T1682">
        <v>39.9</v>
      </c>
      <c r="U1682">
        <v>666</v>
      </c>
      <c r="V1682">
        <v>504653</v>
      </c>
      <c r="W1682">
        <v>841</v>
      </c>
      <c r="X1682">
        <v>0.49199999999999999</v>
      </c>
      <c r="Y1682">
        <v>17.37</v>
      </c>
      <c r="Z1682" s="11">
        <f t="shared" si="4510"/>
        <v>149.4</v>
      </c>
      <c r="AA1682" s="11">
        <f t="shared" si="4511"/>
        <v>10</v>
      </c>
      <c r="AB1682" s="53">
        <f t="shared" si="4512"/>
        <v>0.18927909326183343</v>
      </c>
      <c r="AC1682" s="61" t="s">
        <v>204</v>
      </c>
    </row>
    <row r="1683" spans="1:46">
      <c r="A1683" s="11">
        <v>1683</v>
      </c>
      <c r="B1683" s="69">
        <v>44604</v>
      </c>
      <c r="C1683" s="70">
        <v>0.63888888888888895</v>
      </c>
      <c r="D1683">
        <v>17.600000000000001</v>
      </c>
      <c r="E1683">
        <v>14</v>
      </c>
      <c r="F1683">
        <v>0</v>
      </c>
      <c r="G1683">
        <v>16.2</v>
      </c>
      <c r="H1683">
        <v>0.108</v>
      </c>
      <c r="I1683">
        <v>2</v>
      </c>
      <c r="J1683" t="s">
        <v>147</v>
      </c>
      <c r="K1683">
        <v>2</v>
      </c>
      <c r="L1683" t="s">
        <v>147</v>
      </c>
      <c r="M1683" s="70">
        <v>0.63879629629629631</v>
      </c>
      <c r="N1683">
        <v>4</v>
      </c>
      <c r="O1683" t="s">
        <v>147</v>
      </c>
      <c r="P1683" s="70">
        <v>0.63473379629629634</v>
      </c>
      <c r="Q1683">
        <v>1</v>
      </c>
      <c r="R1683" t="s">
        <v>148</v>
      </c>
      <c r="S1683">
        <v>0.7</v>
      </c>
      <c r="T1683">
        <v>39.200000000000003</v>
      </c>
      <c r="U1683">
        <v>344</v>
      </c>
      <c r="V1683">
        <v>264276</v>
      </c>
      <c r="W1683">
        <v>440</v>
      </c>
      <c r="X1683">
        <v>0.48899999999999999</v>
      </c>
      <c r="Y1683">
        <v>17.329999999999998</v>
      </c>
      <c r="Z1683" s="11">
        <f t="shared" si="4510"/>
        <v>64.8</v>
      </c>
      <c r="AA1683" s="11">
        <f t="shared" si="4511"/>
        <v>0</v>
      </c>
      <c r="AB1683" s="53">
        <f t="shared" si="4512"/>
        <v>0.18786957173708119</v>
      </c>
      <c r="AC1683" s="61" t="s">
        <v>204</v>
      </c>
    </row>
    <row r="1684" spans="1:46">
      <c r="A1684" s="11">
        <v>1684</v>
      </c>
      <c r="B1684" s="69">
        <v>44604</v>
      </c>
      <c r="C1684" s="70">
        <v>0.64583333333333337</v>
      </c>
      <c r="D1684">
        <v>17.3</v>
      </c>
      <c r="E1684">
        <v>14</v>
      </c>
      <c r="F1684">
        <v>0</v>
      </c>
      <c r="G1684">
        <v>15</v>
      </c>
      <c r="H1684">
        <v>8.3000000000000004E-2</v>
      </c>
      <c r="I1684">
        <v>1.6</v>
      </c>
      <c r="J1684" t="s">
        <v>148</v>
      </c>
      <c r="K1684">
        <v>2</v>
      </c>
      <c r="L1684" t="s">
        <v>147</v>
      </c>
      <c r="M1684" s="70">
        <v>0.63890046296296299</v>
      </c>
      <c r="N1684">
        <v>3.7</v>
      </c>
      <c r="O1684" t="s">
        <v>152</v>
      </c>
      <c r="P1684" s="70">
        <v>0.64118055555555553</v>
      </c>
      <c r="Q1684">
        <v>1</v>
      </c>
      <c r="R1684" t="s">
        <v>147</v>
      </c>
      <c r="S1684">
        <v>0.8</v>
      </c>
      <c r="T1684">
        <v>41.7</v>
      </c>
      <c r="U1684">
        <v>293</v>
      </c>
      <c r="V1684">
        <v>207328</v>
      </c>
      <c r="W1684">
        <v>346</v>
      </c>
      <c r="X1684">
        <v>0.48899999999999999</v>
      </c>
      <c r="Y1684">
        <v>17.309999999999999</v>
      </c>
      <c r="Z1684" s="11">
        <f t="shared" si="4510"/>
        <v>49.8</v>
      </c>
      <c r="AA1684" s="11">
        <f t="shared" si="4511"/>
        <v>0</v>
      </c>
      <c r="AB1684" s="53">
        <f t="shared" si="4512"/>
        <v>0.18786957173708119</v>
      </c>
      <c r="AC1684" s="61" t="s">
        <v>204</v>
      </c>
    </row>
    <row r="1685" spans="1:46">
      <c r="A1685" s="11">
        <v>1685</v>
      </c>
      <c r="B1685" s="69">
        <v>44604</v>
      </c>
      <c r="C1685" s="70">
        <v>0.65277777777777779</v>
      </c>
      <c r="D1685">
        <v>16.899999999999999</v>
      </c>
      <c r="E1685">
        <v>14</v>
      </c>
      <c r="F1685">
        <v>0</v>
      </c>
      <c r="G1685">
        <v>15</v>
      </c>
      <c r="H1685">
        <v>0.13200000000000001</v>
      </c>
      <c r="I1685">
        <v>1.3</v>
      </c>
      <c r="J1685" t="s">
        <v>147</v>
      </c>
      <c r="K1685">
        <v>1.6</v>
      </c>
      <c r="L1685" t="s">
        <v>148</v>
      </c>
      <c r="M1685" s="70">
        <v>0.64584490740740741</v>
      </c>
      <c r="N1685">
        <v>2.6</v>
      </c>
      <c r="O1685" t="s">
        <v>149</v>
      </c>
      <c r="P1685" s="70">
        <v>0.64954861111111117</v>
      </c>
      <c r="Q1685">
        <v>1.2</v>
      </c>
      <c r="R1685" t="s">
        <v>147</v>
      </c>
      <c r="S1685">
        <v>0.6</v>
      </c>
      <c r="T1685">
        <v>43.1</v>
      </c>
      <c r="U1685">
        <v>537</v>
      </c>
      <c r="V1685">
        <v>289587</v>
      </c>
      <c r="W1685">
        <v>483</v>
      </c>
      <c r="X1685">
        <v>0.48899999999999999</v>
      </c>
      <c r="Y1685">
        <v>17.3</v>
      </c>
      <c r="Z1685" s="11">
        <f t="shared" si="4510"/>
        <v>79.199999999999989</v>
      </c>
      <c r="AA1685" s="11">
        <f t="shared" si="4511"/>
        <v>0</v>
      </c>
      <c r="AB1685" s="53">
        <f t="shared" si="4512"/>
        <v>0.18786957173708119</v>
      </c>
      <c r="AC1685" s="61" t="s">
        <v>204</v>
      </c>
    </row>
    <row r="1686" spans="1:46">
      <c r="A1686" s="11">
        <v>1686</v>
      </c>
      <c r="B1686" s="69">
        <v>44604</v>
      </c>
      <c r="C1686" s="70">
        <v>0.65972222222222221</v>
      </c>
      <c r="D1686">
        <v>16.600000000000001</v>
      </c>
      <c r="E1686">
        <v>14</v>
      </c>
      <c r="F1686">
        <v>0</v>
      </c>
      <c r="G1686">
        <v>15.8</v>
      </c>
      <c r="H1686">
        <v>0.16500000000000001</v>
      </c>
      <c r="I1686">
        <v>1.6</v>
      </c>
      <c r="J1686" t="s">
        <v>147</v>
      </c>
      <c r="K1686">
        <v>1.6</v>
      </c>
      <c r="L1686" t="s">
        <v>147</v>
      </c>
      <c r="M1686" s="70">
        <v>0.65972222222222221</v>
      </c>
      <c r="N1686">
        <v>3.3</v>
      </c>
      <c r="O1686" t="s">
        <v>147</v>
      </c>
      <c r="P1686" s="70">
        <v>0.65361111111111114</v>
      </c>
      <c r="Q1686">
        <v>2.2000000000000002</v>
      </c>
      <c r="R1686" t="s">
        <v>149</v>
      </c>
      <c r="S1686">
        <v>0.6</v>
      </c>
      <c r="T1686">
        <v>40.299999999999997</v>
      </c>
      <c r="U1686">
        <v>554</v>
      </c>
      <c r="V1686">
        <v>344336</v>
      </c>
      <c r="W1686">
        <v>574</v>
      </c>
      <c r="X1686">
        <v>0.48899999999999999</v>
      </c>
      <c r="Y1686">
        <v>17.309999999999999</v>
      </c>
      <c r="Z1686" s="11">
        <f t="shared" si="4510"/>
        <v>99</v>
      </c>
      <c r="AA1686" s="11">
        <f t="shared" si="4511"/>
        <v>0</v>
      </c>
      <c r="AB1686" s="53">
        <f t="shared" si="4512"/>
        <v>0.18786957173708119</v>
      </c>
      <c r="AC1686" s="61" t="s">
        <v>204</v>
      </c>
    </row>
    <row r="1687" spans="1:46">
      <c r="A1687" s="11">
        <v>1687</v>
      </c>
      <c r="B1687" s="69">
        <v>44604</v>
      </c>
      <c r="C1687" s="70">
        <v>0.66666666666666663</v>
      </c>
      <c r="D1687">
        <v>16.5</v>
      </c>
      <c r="E1687">
        <v>14</v>
      </c>
      <c r="F1687">
        <v>0</v>
      </c>
      <c r="G1687">
        <v>16.100000000000001</v>
      </c>
      <c r="H1687">
        <v>0.14799999999999999</v>
      </c>
      <c r="I1687">
        <v>1.7</v>
      </c>
      <c r="J1687" t="s">
        <v>147</v>
      </c>
      <c r="K1687">
        <v>1.8</v>
      </c>
      <c r="L1687" t="s">
        <v>147</v>
      </c>
      <c r="M1687" s="70">
        <v>0.66228009259259257</v>
      </c>
      <c r="N1687">
        <v>4.5999999999999996</v>
      </c>
      <c r="O1687" t="s">
        <v>149</v>
      </c>
      <c r="P1687" s="70">
        <v>0.66069444444444447</v>
      </c>
      <c r="Q1687">
        <v>1.6</v>
      </c>
      <c r="R1687" t="s">
        <v>149</v>
      </c>
      <c r="S1687">
        <v>0.8</v>
      </c>
      <c r="T1687">
        <v>38.799999999999997</v>
      </c>
      <c r="U1687">
        <v>500</v>
      </c>
      <c r="V1687">
        <v>314102</v>
      </c>
      <c r="W1687">
        <v>524</v>
      </c>
      <c r="X1687">
        <v>0.48899999999999999</v>
      </c>
      <c r="Y1687">
        <v>17.29</v>
      </c>
      <c r="Z1687" s="11">
        <f t="shared" si="4510"/>
        <v>88.799999999999983</v>
      </c>
      <c r="AA1687" s="11">
        <f t="shared" si="4511"/>
        <v>0</v>
      </c>
      <c r="AB1687" s="53">
        <f t="shared" si="4512"/>
        <v>0.18786957173708119</v>
      </c>
      <c r="AC1687" s="61" t="s">
        <v>204</v>
      </c>
      <c r="AE1687" s="11">
        <f t="shared" ref="AE1687" si="4545">SUM(F1687:F1692)</f>
        <v>0</v>
      </c>
      <c r="AF1687" s="11">
        <f t="shared" ref="AF1687" si="4546">AVERAGE(AB1687:AB1692)</f>
        <v>0.18786957173708119</v>
      </c>
      <c r="AG1687" s="11">
        <f t="shared" ref="AG1687" si="4547">AVERAGE(G1687:G1692)</f>
        <v>16.333333333333332</v>
      </c>
      <c r="AH1687" s="11" t="e">
        <f t="shared" ref="AH1687" si="4548">AVERAGE(AC1687:AC1692)</f>
        <v>#DIV/0!</v>
      </c>
      <c r="AI1687" s="11">
        <f t="shared" ref="AI1687" si="4549">AVERAGE(T1687:T1692)</f>
        <v>36.9</v>
      </c>
      <c r="AJ1687" s="11">
        <f t="shared" ref="AJ1687" si="4550">SUMIF(H1687:H1692,"&gt;0",H1687:H1692)</f>
        <v>0.61099999999999999</v>
      </c>
      <c r="AK1687" s="17">
        <f t="shared" ref="AK1687" si="4551">SUM(AA1687:AA1692)/60</f>
        <v>0</v>
      </c>
      <c r="AL1687" s="17">
        <f t="shared" ref="AL1687" si="4552">SUM(V1687:V1692)</f>
        <v>1328783</v>
      </c>
      <c r="AM1687" s="17">
        <f t="shared" ref="AM1687" si="4553">AVERAGE(W1687:W1692)</f>
        <v>369</v>
      </c>
      <c r="AN1687" s="11">
        <f t="shared" ref="AN1687" si="4554">AVERAGE(I1687:I1692)</f>
        <v>1.2833333333333334</v>
      </c>
      <c r="AO1687" s="11">
        <f t="shared" ref="AO1687" si="4555">MAX(K1687:K1692)</f>
        <v>1.8</v>
      </c>
      <c r="AP1687" s="13" t="str">
        <f t="shared" ref="AP1687" ca="1" si="4556">INDIRECT(ADDRESS(MATCH(AO1687,K1687:K1692,0)+A1687-1,12))</f>
        <v>NE</v>
      </c>
      <c r="AQ1687" s="13">
        <f t="shared" ref="AQ1687" ca="1" si="4557">INDIRECT(ADDRESS(MATCH(AO1687,K1687:K1692,0)+A1687-1,13))</f>
        <v>0.66228009259259257</v>
      </c>
      <c r="AR1687" s="11">
        <f t="shared" ref="AR1687" si="4558">MAX(N1687:N1692)</f>
        <v>4.5999999999999996</v>
      </c>
      <c r="AS1687" s="13" t="str">
        <f t="shared" ref="AS1687" ca="1" si="4559">INDIRECT(ADDRESS(MATCH(AR1687,N1687:N1692,0)+A1687-1,15))</f>
        <v>NNE</v>
      </c>
      <c r="AT1687" s="13">
        <f t="shared" ref="AT1687" ca="1" si="4560">INDIRECT(ADDRESS(MATCH(AR1687,N1687:N1692,0)+A1687-1,16))</f>
        <v>0.66069444444444447</v>
      </c>
    </row>
    <row r="1688" spans="1:46">
      <c r="A1688" s="11">
        <v>1688</v>
      </c>
      <c r="B1688" s="69">
        <v>44604</v>
      </c>
      <c r="C1688" s="70">
        <v>0.67361111111111116</v>
      </c>
      <c r="D1688">
        <v>16.5</v>
      </c>
      <c r="E1688">
        <v>14</v>
      </c>
      <c r="F1688">
        <v>0</v>
      </c>
      <c r="G1688">
        <v>16.2</v>
      </c>
      <c r="H1688">
        <v>0.129</v>
      </c>
      <c r="I1688">
        <v>1.7</v>
      </c>
      <c r="J1688" t="s">
        <v>147</v>
      </c>
      <c r="K1688">
        <v>1.8</v>
      </c>
      <c r="L1688" t="s">
        <v>147</v>
      </c>
      <c r="M1688" s="70">
        <v>0.67090277777777774</v>
      </c>
      <c r="N1688">
        <v>4.5</v>
      </c>
      <c r="O1688" t="s">
        <v>147</v>
      </c>
      <c r="P1688" s="70">
        <v>0.6693634259259259</v>
      </c>
      <c r="Q1688">
        <v>2.1</v>
      </c>
      <c r="R1688" t="s">
        <v>152</v>
      </c>
      <c r="S1688">
        <v>0.8</v>
      </c>
      <c r="T1688">
        <v>37.200000000000003</v>
      </c>
      <c r="U1688">
        <v>435</v>
      </c>
      <c r="V1688">
        <v>278500</v>
      </c>
      <c r="W1688">
        <v>464</v>
      </c>
      <c r="X1688">
        <v>0.48899999999999999</v>
      </c>
      <c r="Y1688">
        <v>17.28</v>
      </c>
      <c r="Z1688" s="11">
        <f t="shared" si="4510"/>
        <v>77.399999999999991</v>
      </c>
      <c r="AA1688" s="11">
        <f t="shared" si="4511"/>
        <v>0</v>
      </c>
      <c r="AB1688" s="53">
        <f t="shared" si="4512"/>
        <v>0.18786957173708119</v>
      </c>
      <c r="AC1688" s="61" t="s">
        <v>204</v>
      </c>
    </row>
    <row r="1689" spans="1:46">
      <c r="A1689" s="11">
        <v>1689</v>
      </c>
      <c r="B1689" s="69">
        <v>44604</v>
      </c>
      <c r="C1689" s="70">
        <v>0.68055555555555547</v>
      </c>
      <c r="D1689">
        <v>16.600000000000001</v>
      </c>
      <c r="E1689">
        <v>14</v>
      </c>
      <c r="F1689">
        <v>0</v>
      </c>
      <c r="G1689">
        <v>16.7</v>
      </c>
      <c r="H1689">
        <v>0.109</v>
      </c>
      <c r="I1689">
        <v>1</v>
      </c>
      <c r="J1689" t="s">
        <v>148</v>
      </c>
      <c r="K1689">
        <v>1.7</v>
      </c>
      <c r="L1689" t="s">
        <v>147</v>
      </c>
      <c r="M1689" s="70">
        <v>0.67364583333333339</v>
      </c>
      <c r="N1689">
        <v>2.8</v>
      </c>
      <c r="O1689" t="s">
        <v>150</v>
      </c>
      <c r="P1689" s="70">
        <v>0.67931712962962953</v>
      </c>
      <c r="Q1689">
        <v>1.4</v>
      </c>
      <c r="R1689" t="s">
        <v>147</v>
      </c>
      <c r="S1689">
        <v>0.5</v>
      </c>
      <c r="T1689">
        <v>37.1</v>
      </c>
      <c r="U1689">
        <v>365</v>
      </c>
      <c r="V1689">
        <v>237117</v>
      </c>
      <c r="W1689">
        <v>395</v>
      </c>
      <c r="X1689">
        <v>0.48899999999999999</v>
      </c>
      <c r="Y1689">
        <v>17.260000000000002</v>
      </c>
      <c r="Z1689" s="11">
        <f t="shared" si="4510"/>
        <v>65.40000000000002</v>
      </c>
      <c r="AA1689" s="11">
        <f t="shared" si="4511"/>
        <v>0</v>
      </c>
      <c r="AB1689" s="53">
        <f t="shared" si="4512"/>
        <v>0.18786957173708119</v>
      </c>
      <c r="AC1689" s="61" t="s">
        <v>204</v>
      </c>
    </row>
    <row r="1690" spans="1:46">
      <c r="A1690" s="11">
        <v>1690</v>
      </c>
      <c r="B1690" s="69">
        <v>44604</v>
      </c>
      <c r="C1690" s="70">
        <v>0.6875</v>
      </c>
      <c r="D1690">
        <v>16.7</v>
      </c>
      <c r="E1690">
        <v>14</v>
      </c>
      <c r="F1690">
        <v>0</v>
      </c>
      <c r="G1690">
        <v>16.600000000000001</v>
      </c>
      <c r="H1690">
        <v>9.0999999999999998E-2</v>
      </c>
      <c r="I1690">
        <v>1</v>
      </c>
      <c r="J1690" t="s">
        <v>148</v>
      </c>
      <c r="K1690">
        <v>1.1000000000000001</v>
      </c>
      <c r="L1690" t="s">
        <v>148</v>
      </c>
      <c r="M1690" s="70">
        <v>0.68171296296296291</v>
      </c>
      <c r="N1690">
        <v>2.6</v>
      </c>
      <c r="O1690" t="s">
        <v>147</v>
      </c>
      <c r="P1690" s="70">
        <v>0.68652777777777774</v>
      </c>
      <c r="Q1690">
        <v>1</v>
      </c>
      <c r="R1690" t="s">
        <v>152</v>
      </c>
      <c r="S1690">
        <v>0.4</v>
      </c>
      <c r="T1690">
        <v>36.1</v>
      </c>
      <c r="U1690">
        <v>312</v>
      </c>
      <c r="V1690">
        <v>198849</v>
      </c>
      <c r="W1690">
        <v>331</v>
      </c>
      <c r="X1690">
        <v>0.48899999999999999</v>
      </c>
      <c r="Y1690">
        <v>17.25</v>
      </c>
      <c r="Z1690" s="11">
        <f t="shared" si="4510"/>
        <v>54.6</v>
      </c>
      <c r="AA1690" s="11">
        <f t="shared" si="4511"/>
        <v>0</v>
      </c>
      <c r="AB1690" s="53">
        <f t="shared" si="4512"/>
        <v>0.18786957173708119</v>
      </c>
      <c r="AC1690" s="61" t="s">
        <v>204</v>
      </c>
    </row>
    <row r="1691" spans="1:46">
      <c r="A1691" s="11">
        <v>1691</v>
      </c>
      <c r="B1691" s="69">
        <v>44604</v>
      </c>
      <c r="C1691" s="70">
        <v>0.69444444444444453</v>
      </c>
      <c r="D1691">
        <v>16.8</v>
      </c>
      <c r="E1691">
        <v>14</v>
      </c>
      <c r="F1691">
        <v>0</v>
      </c>
      <c r="G1691">
        <v>16.399999999999999</v>
      </c>
      <c r="H1691">
        <v>7.4999999999999997E-2</v>
      </c>
      <c r="I1691">
        <v>1.1000000000000001</v>
      </c>
      <c r="J1691" t="s">
        <v>148</v>
      </c>
      <c r="K1691">
        <v>1.3</v>
      </c>
      <c r="L1691" t="s">
        <v>148</v>
      </c>
      <c r="M1691" s="70">
        <v>0.69215277777777784</v>
      </c>
      <c r="N1691">
        <v>2.6</v>
      </c>
      <c r="O1691" t="s">
        <v>152</v>
      </c>
      <c r="P1691" s="70">
        <v>0.69052083333333336</v>
      </c>
      <c r="Q1691">
        <v>0.9</v>
      </c>
      <c r="R1691" t="s">
        <v>148</v>
      </c>
      <c r="S1691">
        <v>0.5</v>
      </c>
      <c r="T1691">
        <v>36.5</v>
      </c>
      <c r="U1691">
        <v>251</v>
      </c>
      <c r="V1691">
        <v>169161</v>
      </c>
      <c r="W1691">
        <v>282</v>
      </c>
      <c r="X1691">
        <v>0.48899999999999999</v>
      </c>
      <c r="Y1691">
        <v>17.260000000000002</v>
      </c>
      <c r="Z1691" s="11">
        <f t="shared" si="4510"/>
        <v>45.000000000000007</v>
      </c>
      <c r="AA1691" s="11">
        <f t="shared" si="4511"/>
        <v>0</v>
      </c>
      <c r="AB1691" s="53">
        <f t="shared" si="4512"/>
        <v>0.18786957173708119</v>
      </c>
      <c r="AC1691" s="61" t="s">
        <v>204</v>
      </c>
    </row>
    <row r="1692" spans="1:46">
      <c r="A1692" s="11">
        <v>1692</v>
      </c>
      <c r="B1692" s="69">
        <v>44604</v>
      </c>
      <c r="C1692" s="70">
        <v>0.70138888888888884</v>
      </c>
      <c r="D1692">
        <v>16.8</v>
      </c>
      <c r="E1692">
        <v>14</v>
      </c>
      <c r="F1692">
        <v>0</v>
      </c>
      <c r="G1692">
        <v>16</v>
      </c>
      <c r="H1692">
        <v>5.8999999999999997E-2</v>
      </c>
      <c r="I1692">
        <v>1.2</v>
      </c>
      <c r="J1692" t="s">
        <v>147</v>
      </c>
      <c r="K1692">
        <v>1.2</v>
      </c>
      <c r="L1692" t="s">
        <v>147</v>
      </c>
      <c r="M1692" s="70">
        <v>0.7013194444444445</v>
      </c>
      <c r="N1692">
        <v>2.8</v>
      </c>
      <c r="O1692" t="s">
        <v>147</v>
      </c>
      <c r="P1692" s="70">
        <v>0.69657407407407401</v>
      </c>
      <c r="Q1692">
        <v>0.7</v>
      </c>
      <c r="R1692" t="s">
        <v>149</v>
      </c>
      <c r="S1692">
        <v>0.5</v>
      </c>
      <c r="T1692">
        <v>35.700000000000003</v>
      </c>
      <c r="U1692">
        <v>184</v>
      </c>
      <c r="V1692">
        <v>131054</v>
      </c>
      <c r="W1692">
        <v>218</v>
      </c>
      <c r="X1692">
        <v>0.48899999999999999</v>
      </c>
      <c r="Y1692">
        <v>17.260000000000002</v>
      </c>
      <c r="Z1692" s="11">
        <f t="shared" si="4510"/>
        <v>35.4</v>
      </c>
      <c r="AA1692" s="11">
        <f t="shared" si="4511"/>
        <v>0</v>
      </c>
      <c r="AB1692" s="53">
        <f t="shared" si="4512"/>
        <v>0.18786957173708119</v>
      </c>
      <c r="AC1692" s="61" t="s">
        <v>204</v>
      </c>
    </row>
    <row r="1693" spans="1:46">
      <c r="A1693" s="11">
        <v>1693</v>
      </c>
      <c r="B1693" s="69">
        <v>44604</v>
      </c>
      <c r="C1693" s="70">
        <v>0.70833333333333337</v>
      </c>
      <c r="D1693">
        <v>16.7</v>
      </c>
      <c r="E1693">
        <v>14</v>
      </c>
      <c r="F1693">
        <v>0</v>
      </c>
      <c r="G1693">
        <v>15.6</v>
      </c>
      <c r="H1693">
        <v>4.2999999999999997E-2</v>
      </c>
      <c r="I1693">
        <v>0.9</v>
      </c>
      <c r="J1693" t="s">
        <v>148</v>
      </c>
      <c r="K1693">
        <v>1.2</v>
      </c>
      <c r="L1693" t="s">
        <v>147</v>
      </c>
      <c r="M1693" s="70">
        <v>0.70194444444444448</v>
      </c>
      <c r="N1693">
        <v>2.4</v>
      </c>
      <c r="O1693" t="s">
        <v>152</v>
      </c>
      <c r="P1693" s="70">
        <v>0.70753472222222225</v>
      </c>
      <c r="Q1693">
        <v>1.6</v>
      </c>
      <c r="R1693" t="s">
        <v>148</v>
      </c>
      <c r="S1693">
        <v>0.5</v>
      </c>
      <c r="T1693">
        <v>35.6</v>
      </c>
      <c r="U1693">
        <v>134</v>
      </c>
      <c r="V1693">
        <v>94390</v>
      </c>
      <c r="W1693">
        <v>157</v>
      </c>
      <c r="X1693">
        <v>0.48899999999999999</v>
      </c>
      <c r="Y1693">
        <v>17.23</v>
      </c>
      <c r="Z1693" s="11">
        <f t="shared" si="4510"/>
        <v>25.799999999999997</v>
      </c>
      <c r="AA1693" s="11">
        <f t="shared" si="4511"/>
        <v>0</v>
      </c>
      <c r="AB1693" s="53">
        <f t="shared" si="4512"/>
        <v>0.18786957173708119</v>
      </c>
      <c r="AC1693" s="61" t="s">
        <v>204</v>
      </c>
      <c r="AE1693" s="11">
        <f t="shared" ref="AE1693" si="4561">SUM(F1693:F1698)</f>
        <v>0</v>
      </c>
      <c r="AF1693" s="11">
        <f t="shared" ref="AF1693" si="4562">AVERAGE(AB1693:AB1698)</f>
        <v>0.18786957173708119</v>
      </c>
      <c r="AG1693" s="11">
        <f t="shared" ref="AG1693" si="4563">AVERAGE(G1693:G1698)</f>
        <v>13.716666666666669</v>
      </c>
      <c r="AH1693" s="11" t="e">
        <f t="shared" ref="AH1693" si="4564">AVERAGE(AC1693:AC1698)</f>
        <v>#DIV/0!</v>
      </c>
      <c r="AI1693" s="11">
        <f t="shared" ref="AI1693" si="4565">AVERAGE(T1693:T1698)</f>
        <v>42.233333333333334</v>
      </c>
      <c r="AJ1693" s="11">
        <f t="shared" ref="AJ1693" si="4566">SUMIF(H1693:H1698,"&gt;0",H1693:H1698)</f>
        <v>9.7000000000000003E-2</v>
      </c>
      <c r="AK1693" s="17">
        <f t="shared" ref="AK1693" si="4567">SUM(AA1693:AA1698)/60</f>
        <v>0</v>
      </c>
      <c r="AL1693" s="17">
        <f t="shared" ref="AL1693" si="4568">SUM(V1693:V1698)</f>
        <v>240105</v>
      </c>
      <c r="AM1693" s="17">
        <f t="shared" ref="AM1693" si="4569">AVERAGE(W1693:W1698)</f>
        <v>66.666666666666671</v>
      </c>
      <c r="AN1693" s="11">
        <f t="shared" ref="AN1693" si="4570">AVERAGE(I1693:I1698)</f>
        <v>1.0166666666666666</v>
      </c>
      <c r="AO1693" s="11">
        <f t="shared" ref="AO1693" si="4571">MAX(K1693:K1698)</f>
        <v>1.4</v>
      </c>
      <c r="AP1693" s="13" t="str">
        <f t="shared" ref="AP1693" ca="1" si="4572">INDIRECT(ADDRESS(MATCH(AO1693,K1693:K1698,0)+A1693-1,12))</f>
        <v>ENE</v>
      </c>
      <c r="AQ1693" s="13">
        <f t="shared" ref="AQ1693" ca="1" si="4573">INDIRECT(ADDRESS(MATCH(AO1693,K1693:K1698,0)+A1693-1,13))</f>
        <v>0.7321643518518518</v>
      </c>
      <c r="AR1693" s="11">
        <f t="shared" ref="AR1693" si="4574">MAX(N1693:N1698)</f>
        <v>2.6</v>
      </c>
      <c r="AS1693" s="13" t="str">
        <f t="shared" ref="AS1693" ca="1" si="4575">INDIRECT(ADDRESS(MATCH(AR1693,N1693:N1698,0)+A1693-1,15))</f>
        <v>E</v>
      </c>
      <c r="AT1693" s="13">
        <f t="shared" ref="AT1693" ca="1" si="4576">INDIRECT(ADDRESS(MATCH(AR1693,N1693:N1698,0)+A1693-1,16))</f>
        <v>0.72350694444444441</v>
      </c>
    </row>
    <row r="1694" spans="1:46">
      <c r="A1694" s="11">
        <v>1694</v>
      </c>
      <c r="B1694" s="69">
        <v>44604</v>
      </c>
      <c r="C1694" s="70">
        <v>0.71527777777777779</v>
      </c>
      <c r="D1694">
        <v>16.5</v>
      </c>
      <c r="E1694">
        <v>14</v>
      </c>
      <c r="F1694">
        <v>0</v>
      </c>
      <c r="G1694">
        <v>14.8</v>
      </c>
      <c r="H1694">
        <v>2.8000000000000001E-2</v>
      </c>
      <c r="I1694">
        <v>0.7</v>
      </c>
      <c r="J1694" t="s">
        <v>148</v>
      </c>
      <c r="K1694">
        <v>1</v>
      </c>
      <c r="L1694" t="s">
        <v>148</v>
      </c>
      <c r="M1694" s="70">
        <v>0.71298611111111121</v>
      </c>
      <c r="N1694">
        <v>2.1</v>
      </c>
      <c r="O1694" t="s">
        <v>152</v>
      </c>
      <c r="P1694" s="70">
        <v>0.70857638888888885</v>
      </c>
      <c r="Q1694">
        <v>0.5</v>
      </c>
      <c r="R1694" t="s">
        <v>162</v>
      </c>
      <c r="S1694">
        <v>0.5</v>
      </c>
      <c r="T1694">
        <v>38.1</v>
      </c>
      <c r="U1694">
        <v>89</v>
      </c>
      <c r="V1694">
        <v>66497</v>
      </c>
      <c r="W1694">
        <v>111</v>
      </c>
      <c r="X1694">
        <v>0.48899999999999999</v>
      </c>
      <c r="Y1694">
        <v>17.22</v>
      </c>
      <c r="Z1694" s="11">
        <f t="shared" si="4510"/>
        <v>16.8</v>
      </c>
      <c r="AA1694" s="11">
        <f t="shared" si="4511"/>
        <v>0</v>
      </c>
      <c r="AB1694" s="53">
        <f t="shared" si="4512"/>
        <v>0.18786957173708119</v>
      </c>
      <c r="AC1694" s="61" t="s">
        <v>204</v>
      </c>
    </row>
    <row r="1695" spans="1:46">
      <c r="A1695" s="11">
        <v>1695</v>
      </c>
      <c r="B1695" s="69">
        <v>44604</v>
      </c>
      <c r="C1695" s="70">
        <v>0.72222222222222221</v>
      </c>
      <c r="D1695">
        <v>16.2</v>
      </c>
      <c r="E1695">
        <v>14.1</v>
      </c>
      <c r="F1695">
        <v>0</v>
      </c>
      <c r="G1695">
        <v>14.3</v>
      </c>
      <c r="H1695">
        <v>1.6E-2</v>
      </c>
      <c r="I1695">
        <v>0.9</v>
      </c>
      <c r="J1695" t="s">
        <v>148</v>
      </c>
      <c r="K1695">
        <v>0.9</v>
      </c>
      <c r="L1695" t="s">
        <v>148</v>
      </c>
      <c r="M1695" s="70">
        <v>0.72222222222222221</v>
      </c>
      <c r="N1695">
        <v>2.2999999999999998</v>
      </c>
      <c r="O1695" t="s">
        <v>147</v>
      </c>
      <c r="P1695" s="70">
        <v>0.72039351851851852</v>
      </c>
      <c r="Q1695">
        <v>0.9</v>
      </c>
      <c r="R1695" t="s">
        <v>148</v>
      </c>
      <c r="S1695">
        <v>0.4</v>
      </c>
      <c r="T1695">
        <v>40.299999999999997</v>
      </c>
      <c r="U1695">
        <v>53</v>
      </c>
      <c r="V1695">
        <v>42097</v>
      </c>
      <c r="W1695">
        <v>70</v>
      </c>
      <c r="X1695">
        <v>0.48899999999999999</v>
      </c>
      <c r="Y1695">
        <v>17.2</v>
      </c>
      <c r="Z1695" s="11">
        <f t="shared" si="4510"/>
        <v>9.6000000000000014</v>
      </c>
      <c r="AA1695" s="11">
        <f t="shared" si="4511"/>
        <v>0</v>
      </c>
      <c r="AB1695" s="53">
        <f t="shared" si="4512"/>
        <v>0.18786957173708119</v>
      </c>
      <c r="AC1695" s="61" t="s">
        <v>204</v>
      </c>
    </row>
    <row r="1696" spans="1:46">
      <c r="A1696" s="11">
        <v>1696</v>
      </c>
      <c r="B1696" s="69">
        <v>44604</v>
      </c>
      <c r="C1696" s="70">
        <v>0.72916666666666663</v>
      </c>
      <c r="D1696">
        <v>15.7</v>
      </c>
      <c r="E1696">
        <v>13.2</v>
      </c>
      <c r="F1696">
        <v>0</v>
      </c>
      <c r="G1696">
        <v>13.6</v>
      </c>
      <c r="H1696">
        <v>8.0000000000000002E-3</v>
      </c>
      <c r="I1696">
        <v>1.3</v>
      </c>
      <c r="J1696" t="s">
        <v>148</v>
      </c>
      <c r="K1696">
        <v>1.3</v>
      </c>
      <c r="L1696" t="s">
        <v>148</v>
      </c>
      <c r="M1696" s="70">
        <v>0.72721064814814806</v>
      </c>
      <c r="N1696">
        <v>2.6</v>
      </c>
      <c r="O1696" t="s">
        <v>152</v>
      </c>
      <c r="P1696" s="70">
        <v>0.72350694444444441</v>
      </c>
      <c r="Q1696">
        <v>1</v>
      </c>
      <c r="R1696" t="s">
        <v>148</v>
      </c>
      <c r="S1696">
        <v>0.5</v>
      </c>
      <c r="T1696">
        <v>42.8</v>
      </c>
      <c r="U1696">
        <v>26</v>
      </c>
      <c r="V1696">
        <v>23249</v>
      </c>
      <c r="W1696">
        <v>39</v>
      </c>
      <c r="X1696">
        <v>0.48899999999999999</v>
      </c>
      <c r="Y1696">
        <v>17.149999999999999</v>
      </c>
      <c r="Z1696" s="11">
        <f t="shared" si="4510"/>
        <v>4.8000000000000007</v>
      </c>
      <c r="AA1696" s="11">
        <f t="shared" si="4511"/>
        <v>0</v>
      </c>
      <c r="AB1696" s="53">
        <f t="shared" si="4512"/>
        <v>0.18786957173708119</v>
      </c>
      <c r="AC1696" s="61" t="s">
        <v>204</v>
      </c>
    </row>
    <row r="1697" spans="1:46">
      <c r="A1697" s="11">
        <v>1697</v>
      </c>
      <c r="B1697" s="69">
        <v>44604</v>
      </c>
      <c r="C1697" s="70">
        <v>0.73611111111111116</v>
      </c>
      <c r="D1697">
        <v>15.1</v>
      </c>
      <c r="E1697">
        <v>13.1</v>
      </c>
      <c r="F1697">
        <v>0</v>
      </c>
      <c r="G1697">
        <v>12.5</v>
      </c>
      <c r="H1697">
        <v>2E-3</v>
      </c>
      <c r="I1697">
        <v>1.2</v>
      </c>
      <c r="J1697" t="s">
        <v>148</v>
      </c>
      <c r="K1697">
        <v>1.4</v>
      </c>
      <c r="L1697" t="s">
        <v>148</v>
      </c>
      <c r="M1697" s="70">
        <v>0.7321643518518518</v>
      </c>
      <c r="N1697">
        <v>2.5</v>
      </c>
      <c r="O1697" t="s">
        <v>152</v>
      </c>
      <c r="P1697" s="70">
        <v>0.73182870370370379</v>
      </c>
      <c r="Q1697">
        <v>0.7</v>
      </c>
      <c r="R1697" t="s">
        <v>148</v>
      </c>
      <c r="S1697">
        <v>0.5</v>
      </c>
      <c r="T1697">
        <v>46.5</v>
      </c>
      <c r="U1697">
        <v>9</v>
      </c>
      <c r="V1697">
        <v>10445</v>
      </c>
      <c r="W1697">
        <v>17</v>
      </c>
      <c r="X1697">
        <v>0.48899999999999999</v>
      </c>
      <c r="Y1697">
        <v>17.190000000000001</v>
      </c>
      <c r="Z1697" s="11">
        <f t="shared" si="4510"/>
        <v>1.2000000000000002</v>
      </c>
      <c r="AA1697" s="11">
        <f t="shared" si="4511"/>
        <v>0</v>
      </c>
      <c r="AB1697" s="53">
        <f t="shared" si="4512"/>
        <v>0.18786957173708119</v>
      </c>
      <c r="AC1697" s="61" t="s">
        <v>204</v>
      </c>
    </row>
    <row r="1698" spans="1:46">
      <c r="A1698" s="11">
        <v>1698</v>
      </c>
      <c r="B1698" s="69">
        <v>44604</v>
      </c>
      <c r="C1698" s="70">
        <v>0.74305555555555547</v>
      </c>
      <c r="D1698">
        <v>14.4</v>
      </c>
      <c r="E1698">
        <v>13</v>
      </c>
      <c r="F1698">
        <v>0</v>
      </c>
      <c r="G1698">
        <v>11.5</v>
      </c>
      <c r="H1698">
        <v>-1E-3</v>
      </c>
      <c r="I1698">
        <v>1.1000000000000001</v>
      </c>
      <c r="J1698" t="s">
        <v>148</v>
      </c>
      <c r="K1698">
        <v>1.2</v>
      </c>
      <c r="L1698" t="s">
        <v>148</v>
      </c>
      <c r="M1698" s="70">
        <v>0.73612268518518509</v>
      </c>
      <c r="N1698">
        <v>2</v>
      </c>
      <c r="O1698" t="s">
        <v>152</v>
      </c>
      <c r="P1698" s="70">
        <v>0.73857638888888888</v>
      </c>
      <c r="Q1698">
        <v>1.3</v>
      </c>
      <c r="R1698" t="s">
        <v>152</v>
      </c>
      <c r="S1698">
        <v>0.3</v>
      </c>
      <c r="T1698">
        <v>50.1</v>
      </c>
      <c r="U1698">
        <v>2</v>
      </c>
      <c r="V1698">
        <v>3427</v>
      </c>
      <c r="W1698">
        <v>6</v>
      </c>
      <c r="X1698">
        <v>0.48899999999999999</v>
      </c>
      <c r="Y1698">
        <v>17.18</v>
      </c>
      <c r="Z1698" s="11">
        <f t="shared" si="4510"/>
        <v>-0.60000000000000009</v>
      </c>
      <c r="AA1698" s="11">
        <f t="shared" si="4511"/>
        <v>0</v>
      </c>
      <c r="AB1698" s="53">
        <f t="shared" si="4512"/>
        <v>0.18786957173708119</v>
      </c>
      <c r="AC1698" s="61" t="s">
        <v>204</v>
      </c>
    </row>
    <row r="1699" spans="1:46">
      <c r="A1699" s="11">
        <v>1699</v>
      </c>
      <c r="B1699" s="69">
        <v>44604</v>
      </c>
      <c r="C1699" s="70">
        <v>0.75</v>
      </c>
      <c r="D1699">
        <v>13.6</v>
      </c>
      <c r="E1699">
        <v>13</v>
      </c>
      <c r="F1699">
        <v>0</v>
      </c>
      <c r="G1699">
        <v>10.8</v>
      </c>
      <c r="H1699">
        <v>-2E-3</v>
      </c>
      <c r="I1699">
        <v>0.9</v>
      </c>
      <c r="J1699" t="s">
        <v>148</v>
      </c>
      <c r="K1699">
        <v>1.2</v>
      </c>
      <c r="L1699" t="s">
        <v>148</v>
      </c>
      <c r="M1699" s="70">
        <v>0.74462962962962964</v>
      </c>
      <c r="N1699">
        <v>1.9</v>
      </c>
      <c r="O1699" t="s">
        <v>148</v>
      </c>
      <c r="P1699" s="70">
        <v>0.7443749999999999</v>
      </c>
      <c r="Q1699">
        <v>0.8</v>
      </c>
      <c r="R1699" t="s">
        <v>152</v>
      </c>
      <c r="S1699">
        <v>0.4</v>
      </c>
      <c r="T1699">
        <v>53</v>
      </c>
      <c r="U1699">
        <v>1</v>
      </c>
      <c r="V1699">
        <v>689</v>
      </c>
      <c r="W1699">
        <v>1</v>
      </c>
      <c r="X1699">
        <v>0.48899999999999999</v>
      </c>
      <c r="Y1699">
        <v>17.170000000000002</v>
      </c>
      <c r="Z1699" s="11">
        <f t="shared" si="4510"/>
        <v>-1.2000000000000002</v>
      </c>
      <c r="AA1699" s="11">
        <f t="shared" si="4511"/>
        <v>0</v>
      </c>
      <c r="AB1699" s="53">
        <f t="shared" si="4512"/>
        <v>0.18786957173708119</v>
      </c>
      <c r="AC1699" s="61" t="s">
        <v>204</v>
      </c>
      <c r="AE1699" s="11">
        <f t="shared" ref="AE1699" si="4577">SUM(F1699:F1704)</f>
        <v>0</v>
      </c>
      <c r="AF1699" s="11">
        <f t="shared" ref="AF1699" si="4578">AVERAGE(AB1699:AB1704)</f>
        <v>0.18786957173708119</v>
      </c>
      <c r="AG1699" s="11">
        <f t="shared" ref="AG1699" si="4579">AVERAGE(G1699:G1704)</f>
        <v>9.2166666666666668</v>
      </c>
      <c r="AH1699" s="11" t="e">
        <f t="shared" ref="AH1699" si="4580">AVERAGE(AC1699:AC1704)</f>
        <v>#DIV/0!</v>
      </c>
      <c r="AI1699" s="11">
        <f t="shared" ref="AI1699" si="4581">AVERAGE(T1699:T1704)</f>
        <v>58.816666666666663</v>
      </c>
      <c r="AJ1699" s="11">
        <f t="shared" ref="AJ1699" si="4582">SUMIF(H1699:H1704,"&gt;0",H1699:H1704)</f>
        <v>0</v>
      </c>
      <c r="AK1699" s="17">
        <f t="shared" ref="AK1699" si="4583">SUM(AA1699:AA1704)/60</f>
        <v>0</v>
      </c>
      <c r="AL1699" s="17">
        <f t="shared" ref="AL1699" si="4584">SUM(V1699:V1704)</f>
        <v>1337</v>
      </c>
      <c r="AM1699" s="17">
        <f t="shared" ref="AM1699" si="4585">AVERAGE(W1699:W1704)</f>
        <v>0.16666666666666666</v>
      </c>
      <c r="AN1699" s="11">
        <f t="shared" ref="AN1699" si="4586">AVERAGE(I1699:I1704)</f>
        <v>0.6333333333333333</v>
      </c>
      <c r="AO1699" s="11">
        <f t="shared" ref="AO1699" si="4587">MAX(K1699:K1704)</f>
        <v>1.2</v>
      </c>
      <c r="AP1699" s="13" t="str">
        <f t="shared" ref="AP1699" ca="1" si="4588">INDIRECT(ADDRESS(MATCH(AO1699,K1699:K1704,0)+A1699-1,12))</f>
        <v>ENE</v>
      </c>
      <c r="AQ1699" s="13">
        <f t="shared" ref="AQ1699" ca="1" si="4589">INDIRECT(ADDRESS(MATCH(AO1699,K1699:K1704,0)+A1699-1,13))</f>
        <v>0.74462962962962964</v>
      </c>
      <c r="AR1699" s="11">
        <f t="shared" ref="AR1699" si="4590">MAX(N1699:N1704)</f>
        <v>1.9</v>
      </c>
      <c r="AS1699" s="13" t="str">
        <f t="shared" ref="AS1699" ca="1" si="4591">INDIRECT(ADDRESS(MATCH(AR1699,N1699:N1704,0)+A1699-1,15))</f>
        <v>ENE</v>
      </c>
      <c r="AT1699" s="13">
        <f t="shared" ref="AT1699" ca="1" si="4592">INDIRECT(ADDRESS(MATCH(AR1699,N1699:N1704,0)+A1699-1,16))</f>
        <v>0.7443749999999999</v>
      </c>
    </row>
    <row r="1700" spans="1:46">
      <c r="A1700" s="11">
        <v>1700</v>
      </c>
      <c r="B1700" s="69">
        <v>44604</v>
      </c>
      <c r="C1700" s="70">
        <v>0.75694444444444453</v>
      </c>
      <c r="D1700">
        <v>12.6</v>
      </c>
      <c r="E1700">
        <v>13</v>
      </c>
      <c r="F1700">
        <v>0</v>
      </c>
      <c r="G1700">
        <v>9.9</v>
      </c>
      <c r="H1700">
        <v>-1E-3</v>
      </c>
      <c r="I1700">
        <v>0.7</v>
      </c>
      <c r="J1700" t="s">
        <v>150</v>
      </c>
      <c r="K1700">
        <v>0.9</v>
      </c>
      <c r="L1700" t="s">
        <v>148</v>
      </c>
      <c r="M1700" s="70">
        <v>0.75001157407407415</v>
      </c>
      <c r="N1700">
        <v>1.4</v>
      </c>
      <c r="O1700" t="s">
        <v>151</v>
      </c>
      <c r="P1700" s="70">
        <v>0.75406249999999997</v>
      </c>
      <c r="Q1700">
        <v>0.3</v>
      </c>
      <c r="R1700" t="s">
        <v>150</v>
      </c>
      <c r="S1700">
        <v>0.3</v>
      </c>
      <c r="T1700">
        <v>55.3</v>
      </c>
      <c r="U1700">
        <v>1</v>
      </c>
      <c r="V1700">
        <v>136</v>
      </c>
      <c r="W1700">
        <v>0</v>
      </c>
      <c r="X1700">
        <v>0.48899999999999999</v>
      </c>
      <c r="Y1700">
        <v>17.18</v>
      </c>
      <c r="Z1700" s="11">
        <f t="shared" si="4510"/>
        <v>-0.60000000000000009</v>
      </c>
      <c r="AA1700" s="11">
        <f t="shared" si="4511"/>
        <v>0</v>
      </c>
      <c r="AB1700" s="53">
        <f t="shared" si="4512"/>
        <v>0.18786957173708119</v>
      </c>
      <c r="AC1700" s="61" t="s">
        <v>204</v>
      </c>
    </row>
    <row r="1701" spans="1:46">
      <c r="A1701" s="11">
        <v>1701</v>
      </c>
      <c r="B1701" s="69">
        <v>44604</v>
      </c>
      <c r="C1701" s="70">
        <v>0.76388888888888884</v>
      </c>
      <c r="D1701">
        <v>11.8</v>
      </c>
      <c r="E1701">
        <v>13</v>
      </c>
      <c r="F1701">
        <v>0</v>
      </c>
      <c r="G1701">
        <v>9.1</v>
      </c>
      <c r="H1701">
        <v>-2E-3</v>
      </c>
      <c r="I1701">
        <v>0.1</v>
      </c>
      <c r="J1701" t="s">
        <v>150</v>
      </c>
      <c r="K1701">
        <v>0.7</v>
      </c>
      <c r="L1701" t="s">
        <v>150</v>
      </c>
      <c r="M1701" s="70">
        <v>0.75695601851851846</v>
      </c>
      <c r="N1701">
        <v>0.6</v>
      </c>
      <c r="O1701" t="s">
        <v>155</v>
      </c>
      <c r="P1701" s="70">
        <v>0.76093749999999993</v>
      </c>
      <c r="Q1701">
        <v>0</v>
      </c>
      <c r="R1701" t="s">
        <v>148</v>
      </c>
      <c r="S1701">
        <v>0.2</v>
      </c>
      <c r="T1701">
        <v>58.9</v>
      </c>
      <c r="U1701">
        <v>0</v>
      </c>
      <c r="V1701">
        <v>142</v>
      </c>
      <c r="W1701">
        <v>0</v>
      </c>
      <c r="X1701">
        <v>0.48899999999999999</v>
      </c>
      <c r="Y1701">
        <v>17.2</v>
      </c>
      <c r="Z1701" s="11">
        <f t="shared" si="4510"/>
        <v>-1.2000000000000002</v>
      </c>
      <c r="AA1701" s="11">
        <f t="shared" si="4511"/>
        <v>0</v>
      </c>
      <c r="AB1701" s="53">
        <f t="shared" si="4512"/>
        <v>0.18786957173708119</v>
      </c>
      <c r="AC1701" s="61" t="s">
        <v>204</v>
      </c>
    </row>
    <row r="1702" spans="1:46">
      <c r="A1702" s="11">
        <v>1702</v>
      </c>
      <c r="B1702" s="69">
        <v>44604</v>
      </c>
      <c r="C1702" s="70">
        <v>0.77083333333333337</v>
      </c>
      <c r="D1702">
        <v>10.9</v>
      </c>
      <c r="E1702">
        <v>13</v>
      </c>
      <c r="F1702">
        <v>0</v>
      </c>
      <c r="G1702">
        <v>8.6999999999999993</v>
      </c>
      <c r="H1702">
        <v>-1E-3</v>
      </c>
      <c r="I1702">
        <v>0.3</v>
      </c>
      <c r="J1702" t="s">
        <v>152</v>
      </c>
      <c r="K1702">
        <v>0.3</v>
      </c>
      <c r="L1702" t="s">
        <v>152</v>
      </c>
      <c r="M1702" s="70">
        <v>0.76966435185185178</v>
      </c>
      <c r="N1702">
        <v>0.9</v>
      </c>
      <c r="O1702" t="s">
        <v>152</v>
      </c>
      <c r="P1702" s="70">
        <v>0.76856481481481476</v>
      </c>
      <c r="Q1702">
        <v>0</v>
      </c>
      <c r="R1702" t="s">
        <v>152</v>
      </c>
      <c r="S1702">
        <v>0.3</v>
      </c>
      <c r="T1702">
        <v>60.2</v>
      </c>
      <c r="U1702">
        <v>0</v>
      </c>
      <c r="V1702">
        <v>134</v>
      </c>
      <c r="W1702">
        <v>0</v>
      </c>
      <c r="X1702">
        <v>0.48899999999999999</v>
      </c>
      <c r="Y1702">
        <v>17.13</v>
      </c>
      <c r="Z1702" s="11">
        <f t="shared" si="4510"/>
        <v>-0.60000000000000009</v>
      </c>
      <c r="AA1702" s="11">
        <f t="shared" si="4511"/>
        <v>0</v>
      </c>
      <c r="AB1702" s="53">
        <f t="shared" si="4512"/>
        <v>0.18786957173708119</v>
      </c>
      <c r="AC1702" s="61" t="s">
        <v>204</v>
      </c>
    </row>
    <row r="1703" spans="1:46">
      <c r="A1703" s="11">
        <v>1703</v>
      </c>
      <c r="B1703" s="69">
        <v>44604</v>
      </c>
      <c r="C1703" s="70">
        <v>0.77777777777777779</v>
      </c>
      <c r="D1703">
        <v>10.1</v>
      </c>
      <c r="E1703">
        <v>13</v>
      </c>
      <c r="F1703">
        <v>0</v>
      </c>
      <c r="G1703">
        <v>8.5</v>
      </c>
      <c r="H1703">
        <v>0</v>
      </c>
      <c r="I1703">
        <v>1</v>
      </c>
      <c r="J1703" t="s">
        <v>148</v>
      </c>
      <c r="K1703">
        <v>1</v>
      </c>
      <c r="L1703" t="s">
        <v>148</v>
      </c>
      <c r="M1703" s="70">
        <v>0.77777777777777779</v>
      </c>
      <c r="N1703">
        <v>1.6</v>
      </c>
      <c r="O1703" t="s">
        <v>148</v>
      </c>
      <c r="P1703" s="70">
        <v>0.77476851851851858</v>
      </c>
      <c r="Q1703">
        <v>1.2</v>
      </c>
      <c r="R1703" t="s">
        <v>148</v>
      </c>
      <c r="S1703">
        <v>0.4</v>
      </c>
      <c r="T1703">
        <v>61.7</v>
      </c>
      <c r="U1703">
        <v>0</v>
      </c>
      <c r="V1703">
        <v>128</v>
      </c>
      <c r="W1703">
        <v>0</v>
      </c>
      <c r="X1703">
        <v>0.48899999999999999</v>
      </c>
      <c r="Y1703">
        <v>17.149999999999999</v>
      </c>
      <c r="Z1703" s="11">
        <f t="shared" si="4510"/>
        <v>0</v>
      </c>
      <c r="AA1703" s="11">
        <f t="shared" si="4511"/>
        <v>0</v>
      </c>
      <c r="AB1703" s="53">
        <f t="shared" si="4512"/>
        <v>0.18786957173708119</v>
      </c>
      <c r="AC1703" s="61" t="s">
        <v>204</v>
      </c>
    </row>
    <row r="1704" spans="1:46">
      <c r="A1704" s="11">
        <v>1704</v>
      </c>
      <c r="B1704" s="69">
        <v>44604</v>
      </c>
      <c r="C1704" s="70">
        <v>0.78472222222222221</v>
      </c>
      <c r="D1704">
        <v>9.5</v>
      </c>
      <c r="E1704">
        <v>13</v>
      </c>
      <c r="F1704">
        <v>0</v>
      </c>
      <c r="G1704">
        <v>8.3000000000000007</v>
      </c>
      <c r="H1704">
        <v>-1E-3</v>
      </c>
      <c r="I1704">
        <v>0.8</v>
      </c>
      <c r="J1704" t="s">
        <v>148</v>
      </c>
      <c r="K1704">
        <v>1.1000000000000001</v>
      </c>
      <c r="L1704" t="s">
        <v>148</v>
      </c>
      <c r="M1704" s="70">
        <v>0.78109953703703694</v>
      </c>
      <c r="N1704">
        <v>1.4</v>
      </c>
      <c r="O1704" t="s">
        <v>152</v>
      </c>
      <c r="P1704" s="70">
        <v>0.78068287037037043</v>
      </c>
      <c r="Q1704">
        <v>0</v>
      </c>
      <c r="R1704" t="s">
        <v>147</v>
      </c>
      <c r="S1704">
        <v>0.4</v>
      </c>
      <c r="T1704">
        <v>63.8</v>
      </c>
      <c r="U1704">
        <v>0</v>
      </c>
      <c r="V1704">
        <v>108</v>
      </c>
      <c r="W1704">
        <v>0</v>
      </c>
      <c r="X1704">
        <v>0.48899999999999999</v>
      </c>
      <c r="Y1704">
        <v>17.18</v>
      </c>
      <c r="Z1704" s="11">
        <f t="shared" si="4510"/>
        <v>-0.60000000000000009</v>
      </c>
      <c r="AA1704" s="11">
        <f t="shared" si="4511"/>
        <v>0</v>
      </c>
      <c r="AB1704" s="53">
        <f t="shared" si="4512"/>
        <v>0.18786957173708119</v>
      </c>
      <c r="AC1704" s="61" t="s">
        <v>204</v>
      </c>
    </row>
    <row r="1705" spans="1:46">
      <c r="A1705" s="11">
        <v>1705</v>
      </c>
      <c r="B1705" s="69">
        <v>44604</v>
      </c>
      <c r="C1705" s="70">
        <v>0.79166666666666663</v>
      </c>
      <c r="D1705">
        <v>9.1</v>
      </c>
      <c r="E1705">
        <v>13</v>
      </c>
      <c r="F1705">
        <v>0</v>
      </c>
      <c r="G1705">
        <v>7.8</v>
      </c>
      <c r="H1705">
        <v>-2E-3</v>
      </c>
      <c r="I1705">
        <v>0.1</v>
      </c>
      <c r="J1705" t="s">
        <v>150</v>
      </c>
      <c r="K1705">
        <v>0.8</v>
      </c>
      <c r="L1705" t="s">
        <v>148</v>
      </c>
      <c r="M1705" s="70">
        <v>0.78473379629629625</v>
      </c>
      <c r="N1705">
        <v>0.4</v>
      </c>
      <c r="O1705" t="s">
        <v>150</v>
      </c>
      <c r="P1705" s="70">
        <v>0.78700231481481486</v>
      </c>
      <c r="Q1705">
        <v>0</v>
      </c>
      <c r="R1705" t="s">
        <v>150</v>
      </c>
      <c r="S1705">
        <v>0.1</v>
      </c>
      <c r="T1705">
        <v>64.5</v>
      </c>
      <c r="U1705">
        <v>0</v>
      </c>
      <c r="V1705">
        <v>98</v>
      </c>
      <c r="W1705">
        <v>0</v>
      </c>
      <c r="X1705">
        <v>0.48899999999999999</v>
      </c>
      <c r="Y1705">
        <v>17.149999999999999</v>
      </c>
      <c r="Z1705" s="11">
        <f t="shared" si="4510"/>
        <v>-1.2000000000000002</v>
      </c>
      <c r="AA1705" s="11">
        <f t="shared" si="4511"/>
        <v>0</v>
      </c>
      <c r="AB1705" s="53">
        <f t="shared" si="4512"/>
        <v>0.18786957173708119</v>
      </c>
      <c r="AC1705" s="61" t="s">
        <v>204</v>
      </c>
      <c r="AE1705" s="11">
        <f t="shared" ref="AE1705" si="4593">SUM(F1705:F1710)</f>
        <v>0</v>
      </c>
      <c r="AF1705" s="11">
        <f t="shared" ref="AF1705" si="4594">AVERAGE(AB1705:AB1710)</f>
        <v>0.18810418818400201</v>
      </c>
      <c r="AG1705" s="11">
        <f t="shared" ref="AG1705" si="4595">AVERAGE(G1705:G1710)</f>
        <v>7.2166666666666659</v>
      </c>
      <c r="AH1705" s="11" t="e">
        <f t="shared" ref="AH1705" si="4596">AVERAGE(AC1705:AC1710)</f>
        <v>#DIV/0!</v>
      </c>
      <c r="AI1705" s="11">
        <f t="shared" ref="AI1705" si="4597">AVERAGE(T1705:T1710)</f>
        <v>66.63333333333334</v>
      </c>
      <c r="AJ1705" s="11">
        <f t="shared" ref="AJ1705" si="4598">SUMIF(H1705:H1710,"&gt;0",H1705:H1710)</f>
        <v>0</v>
      </c>
      <c r="AK1705" s="17">
        <f t="shared" ref="AK1705" si="4599">SUM(AA1705:AA1710)/60</f>
        <v>0</v>
      </c>
      <c r="AL1705" s="17">
        <f t="shared" ref="AL1705" si="4600">SUM(V1705:V1710)</f>
        <v>572</v>
      </c>
      <c r="AM1705" s="17">
        <f t="shared" ref="AM1705" si="4601">AVERAGE(W1705:W1710)</f>
        <v>0</v>
      </c>
      <c r="AN1705" s="11">
        <f t="shared" ref="AN1705" si="4602">AVERAGE(I1705:I1710)</f>
        <v>0.13333333333333333</v>
      </c>
      <c r="AO1705" s="11">
        <f t="shared" ref="AO1705" si="4603">MAX(K1705:K1710)</f>
        <v>0.8</v>
      </c>
      <c r="AP1705" s="13" t="str">
        <f t="shared" ref="AP1705" ca="1" si="4604">INDIRECT(ADDRESS(MATCH(AO1705,K1705:K1710,0)+A1705-1,12))</f>
        <v>ENE</v>
      </c>
      <c r="AQ1705" s="13">
        <f t="shared" ref="AQ1705" ca="1" si="4605">INDIRECT(ADDRESS(MATCH(AO1705,K1705:K1710,0)+A1705-1,13))</f>
        <v>0.78473379629629625</v>
      </c>
      <c r="AR1705" s="11">
        <f t="shared" ref="AR1705" si="4606">MAX(N1705:N1710)</f>
        <v>1</v>
      </c>
      <c r="AS1705" s="13" t="str">
        <f t="shared" ref="AS1705" ca="1" si="4607">INDIRECT(ADDRESS(MATCH(AR1705,N1705:N1710,0)+A1705-1,15))</f>
        <v>ESE</v>
      </c>
      <c r="AT1705" s="13">
        <f t="shared" ref="AT1705" ca="1" si="4608">INDIRECT(ADDRESS(MATCH(AR1705,N1705:N1710,0)+A1705-1,16))</f>
        <v>0.79856481481481489</v>
      </c>
    </row>
    <row r="1706" spans="1:46">
      <c r="A1706" s="11">
        <v>1706</v>
      </c>
      <c r="B1706" s="69">
        <v>44604</v>
      </c>
      <c r="C1706" s="70">
        <v>0.79861111111111116</v>
      </c>
      <c r="D1706">
        <v>8.4</v>
      </c>
      <c r="E1706">
        <v>12.9</v>
      </c>
      <c r="F1706">
        <v>0</v>
      </c>
      <c r="G1706">
        <v>7.6</v>
      </c>
      <c r="H1706">
        <v>0</v>
      </c>
      <c r="I1706">
        <v>0.2</v>
      </c>
      <c r="J1706" t="s">
        <v>150</v>
      </c>
      <c r="K1706">
        <v>0.2</v>
      </c>
      <c r="L1706" t="s">
        <v>150</v>
      </c>
      <c r="M1706" s="70">
        <v>0.79861111111111116</v>
      </c>
      <c r="N1706">
        <v>1</v>
      </c>
      <c r="O1706" t="s">
        <v>150</v>
      </c>
      <c r="P1706" s="70">
        <v>0.79856481481481489</v>
      </c>
      <c r="Q1706">
        <v>0.9</v>
      </c>
      <c r="R1706" t="s">
        <v>150</v>
      </c>
      <c r="S1706">
        <v>0.3</v>
      </c>
      <c r="T1706">
        <v>64.5</v>
      </c>
      <c r="U1706">
        <v>0</v>
      </c>
      <c r="V1706">
        <v>112</v>
      </c>
      <c r="W1706">
        <v>0</v>
      </c>
      <c r="X1706">
        <v>0.48899999999999999</v>
      </c>
      <c r="Y1706">
        <v>17.170000000000002</v>
      </c>
      <c r="Z1706" s="11">
        <f t="shared" si="4510"/>
        <v>0</v>
      </c>
      <c r="AA1706" s="11">
        <f t="shared" si="4511"/>
        <v>0</v>
      </c>
      <c r="AB1706" s="53">
        <f t="shared" si="4512"/>
        <v>0.18786957173708119</v>
      </c>
      <c r="AC1706" s="61" t="s">
        <v>204</v>
      </c>
    </row>
    <row r="1707" spans="1:46">
      <c r="A1707" s="11">
        <v>1707</v>
      </c>
      <c r="B1707" s="69">
        <v>44604</v>
      </c>
      <c r="C1707" s="70">
        <v>0.80555555555555547</v>
      </c>
      <c r="D1707">
        <v>7.9</v>
      </c>
      <c r="E1707">
        <v>12.9</v>
      </c>
      <c r="F1707">
        <v>0</v>
      </c>
      <c r="G1707">
        <v>7.5</v>
      </c>
      <c r="H1707">
        <v>-1E-3</v>
      </c>
      <c r="I1707">
        <v>0.4</v>
      </c>
      <c r="J1707" t="s">
        <v>153</v>
      </c>
      <c r="K1707">
        <v>0.5</v>
      </c>
      <c r="L1707" t="s">
        <v>159</v>
      </c>
      <c r="M1707" s="70">
        <v>0.80395833333333344</v>
      </c>
      <c r="N1707">
        <v>1</v>
      </c>
      <c r="O1707" t="s">
        <v>150</v>
      </c>
      <c r="P1707" s="70">
        <v>0.7990046296296297</v>
      </c>
      <c r="Q1707">
        <v>0</v>
      </c>
      <c r="R1707" t="s">
        <v>156</v>
      </c>
      <c r="S1707">
        <v>0.3</v>
      </c>
      <c r="T1707">
        <v>66.599999999999994</v>
      </c>
      <c r="U1707">
        <v>0</v>
      </c>
      <c r="V1707">
        <v>98</v>
      </c>
      <c r="W1707">
        <v>0</v>
      </c>
      <c r="X1707">
        <v>0.48899999999999999</v>
      </c>
      <c r="Y1707">
        <v>17.190000000000001</v>
      </c>
      <c r="Z1707" s="11">
        <f t="shared" si="4510"/>
        <v>-0.60000000000000009</v>
      </c>
      <c r="AA1707" s="11">
        <f t="shared" si="4511"/>
        <v>0</v>
      </c>
      <c r="AB1707" s="53">
        <f t="shared" si="4512"/>
        <v>0.18786957173708119</v>
      </c>
      <c r="AC1707" s="61" t="s">
        <v>204</v>
      </c>
    </row>
    <row r="1708" spans="1:46">
      <c r="A1708" s="11">
        <v>1708</v>
      </c>
      <c r="B1708" s="69">
        <v>44604</v>
      </c>
      <c r="C1708" s="70">
        <v>0.8125</v>
      </c>
      <c r="D1708">
        <v>7.4</v>
      </c>
      <c r="E1708">
        <v>12.9</v>
      </c>
      <c r="F1708">
        <v>0</v>
      </c>
      <c r="G1708">
        <v>7</v>
      </c>
      <c r="H1708">
        <v>-1E-3</v>
      </c>
      <c r="I1708">
        <v>0</v>
      </c>
      <c r="J1708" t="s">
        <v>159</v>
      </c>
      <c r="K1708">
        <v>0.4</v>
      </c>
      <c r="L1708" t="s">
        <v>153</v>
      </c>
      <c r="M1708" s="70">
        <v>0.80556712962962962</v>
      </c>
      <c r="N1708">
        <v>0</v>
      </c>
      <c r="O1708" t="s">
        <v>156</v>
      </c>
      <c r="P1708" s="70">
        <v>0.80556712962962962</v>
      </c>
      <c r="Q1708">
        <v>0</v>
      </c>
      <c r="R1708" t="s">
        <v>159</v>
      </c>
      <c r="S1708">
        <v>0</v>
      </c>
      <c r="T1708">
        <v>67.2</v>
      </c>
      <c r="U1708">
        <v>0</v>
      </c>
      <c r="V1708">
        <v>86</v>
      </c>
      <c r="W1708">
        <v>0</v>
      </c>
      <c r="X1708">
        <v>0.48899999999999999</v>
      </c>
      <c r="Y1708">
        <v>17.239999999999998</v>
      </c>
      <c r="Z1708" s="11">
        <f t="shared" si="4510"/>
        <v>-0.60000000000000009</v>
      </c>
      <c r="AA1708" s="11">
        <f t="shared" si="4511"/>
        <v>0</v>
      </c>
      <c r="AB1708" s="53">
        <f t="shared" si="4512"/>
        <v>0.18786957173708119</v>
      </c>
      <c r="AC1708" s="61" t="s">
        <v>204</v>
      </c>
    </row>
    <row r="1709" spans="1:46">
      <c r="A1709" s="11">
        <v>1709</v>
      </c>
      <c r="B1709" s="69">
        <v>44604</v>
      </c>
      <c r="C1709" s="70">
        <v>0.81944444444444453</v>
      </c>
      <c r="D1709">
        <v>6.9</v>
      </c>
      <c r="E1709">
        <v>12.9</v>
      </c>
      <c r="F1709">
        <v>0</v>
      </c>
      <c r="G1709">
        <v>6.8</v>
      </c>
      <c r="H1709">
        <v>-1E-3</v>
      </c>
      <c r="I1709">
        <v>0</v>
      </c>
      <c r="J1709" t="s">
        <v>159</v>
      </c>
      <c r="K1709">
        <v>0</v>
      </c>
      <c r="L1709" t="s">
        <v>159</v>
      </c>
      <c r="M1709" s="70">
        <v>0.81251157407407415</v>
      </c>
      <c r="N1709">
        <v>0</v>
      </c>
      <c r="O1709" t="s">
        <v>159</v>
      </c>
      <c r="P1709" s="70">
        <v>0.81251157407407415</v>
      </c>
      <c r="Q1709">
        <v>0</v>
      </c>
      <c r="R1709" t="s">
        <v>159</v>
      </c>
      <c r="S1709">
        <v>0</v>
      </c>
      <c r="T1709">
        <v>66.8</v>
      </c>
      <c r="U1709">
        <v>0</v>
      </c>
      <c r="V1709">
        <v>97</v>
      </c>
      <c r="W1709">
        <v>0</v>
      </c>
      <c r="X1709">
        <v>0.49</v>
      </c>
      <c r="Y1709">
        <v>17.25</v>
      </c>
      <c r="Z1709" s="11">
        <f t="shared" si="4510"/>
        <v>-0.60000000000000009</v>
      </c>
      <c r="AA1709" s="11">
        <f t="shared" si="4511"/>
        <v>0</v>
      </c>
      <c r="AB1709" s="53">
        <f t="shared" si="4512"/>
        <v>0.18833850109629696</v>
      </c>
      <c r="AC1709" s="61" t="s">
        <v>204</v>
      </c>
    </row>
    <row r="1710" spans="1:46">
      <c r="A1710" s="11">
        <v>1710</v>
      </c>
      <c r="B1710" s="69">
        <v>44604</v>
      </c>
      <c r="C1710" s="70">
        <v>0.82638888888888884</v>
      </c>
      <c r="D1710">
        <v>6.5</v>
      </c>
      <c r="E1710">
        <v>12.9</v>
      </c>
      <c r="F1710">
        <v>0</v>
      </c>
      <c r="G1710">
        <v>6.6</v>
      </c>
      <c r="H1710">
        <v>-1E-3</v>
      </c>
      <c r="I1710">
        <v>0.1</v>
      </c>
      <c r="J1710" t="s">
        <v>152</v>
      </c>
      <c r="K1710">
        <v>0.1</v>
      </c>
      <c r="L1710" t="s">
        <v>151</v>
      </c>
      <c r="M1710" s="70">
        <v>0.82255787037037031</v>
      </c>
      <c r="N1710">
        <v>0.7</v>
      </c>
      <c r="O1710" t="s">
        <v>148</v>
      </c>
      <c r="P1710" s="70">
        <v>0.82210648148148147</v>
      </c>
      <c r="Q1710">
        <v>0</v>
      </c>
      <c r="R1710" t="s">
        <v>149</v>
      </c>
      <c r="S1710">
        <v>0.2</v>
      </c>
      <c r="T1710">
        <v>70.2</v>
      </c>
      <c r="U1710">
        <v>0</v>
      </c>
      <c r="V1710">
        <v>81</v>
      </c>
      <c r="W1710">
        <v>0</v>
      </c>
      <c r="X1710">
        <v>0.49099999999999999</v>
      </c>
      <c r="Y1710">
        <v>17.239999999999998</v>
      </c>
      <c r="Z1710" s="11">
        <f t="shared" si="4510"/>
        <v>-0.60000000000000009</v>
      </c>
      <c r="AA1710" s="11">
        <f t="shared" si="4511"/>
        <v>0</v>
      </c>
      <c r="AB1710" s="53">
        <f t="shared" si="4512"/>
        <v>0.18880834105939034</v>
      </c>
      <c r="AC1710" s="61" t="s">
        <v>204</v>
      </c>
    </row>
    <row r="1711" spans="1:46">
      <c r="A1711" s="11">
        <v>1711</v>
      </c>
      <c r="B1711" s="69">
        <v>44604</v>
      </c>
      <c r="C1711" s="70">
        <v>0.83333333333333337</v>
      </c>
      <c r="D1711">
        <v>6.1</v>
      </c>
      <c r="E1711">
        <v>12.9</v>
      </c>
      <c r="F1711">
        <v>0</v>
      </c>
      <c r="G1711">
        <v>6.3</v>
      </c>
      <c r="H1711">
        <v>-1E-3</v>
      </c>
      <c r="I1711">
        <v>0.2</v>
      </c>
      <c r="J1711" t="s">
        <v>147</v>
      </c>
      <c r="K1711">
        <v>0.2</v>
      </c>
      <c r="L1711" t="s">
        <v>147</v>
      </c>
      <c r="M1711" s="70">
        <v>0.83333333333333337</v>
      </c>
      <c r="N1711">
        <v>0.8</v>
      </c>
      <c r="O1711" t="s">
        <v>149</v>
      </c>
      <c r="P1711" s="70">
        <v>0.82650462962962967</v>
      </c>
      <c r="Q1711">
        <v>0.5</v>
      </c>
      <c r="R1711" t="s">
        <v>151</v>
      </c>
      <c r="S1711">
        <v>0.2</v>
      </c>
      <c r="T1711">
        <v>69.400000000000006</v>
      </c>
      <c r="U1711">
        <v>0</v>
      </c>
      <c r="V1711">
        <v>110</v>
      </c>
      <c r="W1711">
        <v>0</v>
      </c>
      <c r="X1711">
        <v>0.49099999999999999</v>
      </c>
      <c r="Y1711">
        <v>17.239999999999998</v>
      </c>
      <c r="Z1711" s="11">
        <f t="shared" si="4510"/>
        <v>-0.60000000000000009</v>
      </c>
      <c r="AA1711" s="11">
        <f t="shared" si="4511"/>
        <v>0</v>
      </c>
      <c r="AB1711" s="53">
        <f t="shared" si="4512"/>
        <v>0.18880834105939034</v>
      </c>
      <c r="AC1711" s="61" t="s">
        <v>204</v>
      </c>
      <c r="AE1711" s="11">
        <f t="shared" ref="AE1711" si="4609">SUM(F1711:F1716)</f>
        <v>0</v>
      </c>
      <c r="AF1711" s="11">
        <f t="shared" ref="AF1711" si="4610">AVERAGE(AB1711:AB1716)</f>
        <v>0.18880834105939034</v>
      </c>
      <c r="AG1711" s="11">
        <f t="shared" ref="AG1711" si="4611">AVERAGE(G1711:G1716)</f>
        <v>5.8666666666666663</v>
      </c>
      <c r="AH1711" s="11" t="e">
        <f t="shared" ref="AH1711" si="4612">AVERAGE(AC1711:AC1716)</f>
        <v>#DIV/0!</v>
      </c>
      <c r="AI1711" s="11">
        <f t="shared" ref="AI1711" si="4613">AVERAGE(T1711:T1716)</f>
        <v>71.86666666666666</v>
      </c>
      <c r="AJ1711" s="11">
        <f t="shared" ref="AJ1711" si="4614">SUMIF(H1711:H1716,"&gt;0",H1711:H1716)</f>
        <v>0</v>
      </c>
      <c r="AK1711" s="17">
        <f t="shared" ref="AK1711" si="4615">SUM(AA1711:AA1716)/60</f>
        <v>0</v>
      </c>
      <c r="AL1711" s="17">
        <f t="shared" ref="AL1711" si="4616">SUM(V1711:V1716)</f>
        <v>593</v>
      </c>
      <c r="AM1711" s="17">
        <f t="shared" ref="AM1711" si="4617">AVERAGE(W1711:W1716)</f>
        <v>0</v>
      </c>
      <c r="AN1711" s="11">
        <f t="shared" ref="AN1711" si="4618">AVERAGE(I1711:I1716)</f>
        <v>0.16666666666666666</v>
      </c>
      <c r="AO1711" s="11">
        <f t="shared" ref="AO1711" si="4619">MAX(K1711:K1716)</f>
        <v>0.4</v>
      </c>
      <c r="AP1711" s="13" t="str">
        <f t="shared" ref="AP1711" ca="1" si="4620">INDIRECT(ADDRESS(MATCH(AO1711,K1711:K1716,0)+A1711-1,12))</f>
        <v>NE</v>
      </c>
      <c r="AQ1711" s="13">
        <f t="shared" ref="AQ1711" ca="1" si="4621">INDIRECT(ADDRESS(MATCH(AO1711,K1711:K1716,0)+A1711-1,13))</f>
        <v>0.86111111111111116</v>
      </c>
      <c r="AR1711" s="11">
        <f t="shared" ref="AR1711" si="4622">MAX(N1711:N1716)</f>
        <v>1</v>
      </c>
      <c r="AS1711" s="13" t="str">
        <f t="shared" ref="AS1711" ca="1" si="4623">INDIRECT(ADDRESS(MATCH(AR1711,N1711:N1716,0)+A1711-1,15))</f>
        <v>ENE</v>
      </c>
      <c r="AT1711" s="13">
        <f t="shared" ref="AT1711" ca="1" si="4624">INDIRECT(ADDRESS(MATCH(AR1711,N1711:N1716,0)+A1711-1,16))</f>
        <v>0.86182870370370368</v>
      </c>
    </row>
    <row r="1712" spans="1:46">
      <c r="A1712" s="11">
        <v>1712</v>
      </c>
      <c r="B1712" s="69">
        <v>44604</v>
      </c>
      <c r="C1712" s="70">
        <v>0.84027777777777779</v>
      </c>
      <c r="D1712">
        <v>5.8</v>
      </c>
      <c r="E1712">
        <v>12.9</v>
      </c>
      <c r="F1712">
        <v>0</v>
      </c>
      <c r="G1712">
        <v>6.2</v>
      </c>
      <c r="H1712">
        <v>0</v>
      </c>
      <c r="I1712">
        <v>0.2</v>
      </c>
      <c r="J1712" t="s">
        <v>151</v>
      </c>
      <c r="K1712">
        <v>0.2</v>
      </c>
      <c r="L1712" t="s">
        <v>151</v>
      </c>
      <c r="M1712" s="70">
        <v>0.84010416666666676</v>
      </c>
      <c r="N1712">
        <v>0.8</v>
      </c>
      <c r="O1712" t="s">
        <v>150</v>
      </c>
      <c r="P1712" s="70">
        <v>0.83858796296296301</v>
      </c>
      <c r="Q1712">
        <v>0.3</v>
      </c>
      <c r="R1712" t="s">
        <v>150</v>
      </c>
      <c r="S1712">
        <v>0.3</v>
      </c>
      <c r="T1712">
        <v>70.599999999999994</v>
      </c>
      <c r="U1712">
        <v>0</v>
      </c>
      <c r="V1712">
        <v>118</v>
      </c>
      <c r="W1712">
        <v>0</v>
      </c>
      <c r="X1712">
        <v>0.49099999999999999</v>
      </c>
      <c r="Y1712">
        <v>17.27</v>
      </c>
      <c r="Z1712" s="11">
        <f t="shared" si="4510"/>
        <v>0</v>
      </c>
      <c r="AA1712" s="11">
        <f t="shared" si="4511"/>
        <v>0</v>
      </c>
      <c r="AB1712" s="53">
        <f t="shared" si="4512"/>
        <v>0.18880834105939034</v>
      </c>
      <c r="AC1712" s="61" t="s">
        <v>204</v>
      </c>
    </row>
    <row r="1713" spans="1:46">
      <c r="A1713" s="11">
        <v>1713</v>
      </c>
      <c r="B1713" s="69">
        <v>44604</v>
      </c>
      <c r="C1713" s="70">
        <v>0.84722222222222221</v>
      </c>
      <c r="D1713">
        <v>5.5</v>
      </c>
      <c r="E1713">
        <v>12.9</v>
      </c>
      <c r="F1713">
        <v>0</v>
      </c>
      <c r="G1713">
        <v>5.9</v>
      </c>
      <c r="H1713">
        <v>-1E-3</v>
      </c>
      <c r="I1713">
        <v>0</v>
      </c>
      <c r="J1713" t="s">
        <v>150</v>
      </c>
      <c r="K1713">
        <v>0.2</v>
      </c>
      <c r="L1713" t="s">
        <v>151</v>
      </c>
      <c r="M1713" s="70">
        <v>0.84028935185185183</v>
      </c>
      <c r="N1713">
        <v>0.3</v>
      </c>
      <c r="O1713" t="s">
        <v>150</v>
      </c>
      <c r="P1713" s="70">
        <v>0.84028935185185183</v>
      </c>
      <c r="Q1713">
        <v>0</v>
      </c>
      <c r="R1713" t="s">
        <v>150</v>
      </c>
      <c r="S1713">
        <v>0.1</v>
      </c>
      <c r="T1713">
        <v>72</v>
      </c>
      <c r="U1713">
        <v>0</v>
      </c>
      <c r="V1713">
        <v>82</v>
      </c>
      <c r="W1713">
        <v>0</v>
      </c>
      <c r="X1713">
        <v>0.49099999999999999</v>
      </c>
      <c r="Y1713">
        <v>17.260000000000002</v>
      </c>
      <c r="Z1713" s="11">
        <f t="shared" si="4510"/>
        <v>-0.60000000000000009</v>
      </c>
      <c r="AA1713" s="11">
        <f t="shared" si="4511"/>
        <v>0</v>
      </c>
      <c r="AB1713" s="53">
        <f t="shared" si="4512"/>
        <v>0.18880834105939034</v>
      </c>
      <c r="AC1713" s="61" t="s">
        <v>204</v>
      </c>
    </row>
    <row r="1714" spans="1:46">
      <c r="A1714" s="11">
        <v>1714</v>
      </c>
      <c r="B1714" s="69">
        <v>44604</v>
      </c>
      <c r="C1714" s="70">
        <v>0.85416666666666663</v>
      </c>
      <c r="D1714">
        <v>5.0999999999999996</v>
      </c>
      <c r="E1714">
        <v>12.9</v>
      </c>
      <c r="F1714">
        <v>0</v>
      </c>
      <c r="G1714">
        <v>5.7</v>
      </c>
      <c r="H1714">
        <v>-1E-3</v>
      </c>
      <c r="I1714">
        <v>0</v>
      </c>
      <c r="J1714" t="s">
        <v>150</v>
      </c>
      <c r="K1714">
        <v>0</v>
      </c>
      <c r="L1714" t="s">
        <v>150</v>
      </c>
      <c r="M1714" s="70">
        <v>0.84723379629629625</v>
      </c>
      <c r="N1714">
        <v>0.4</v>
      </c>
      <c r="O1714" t="s">
        <v>147</v>
      </c>
      <c r="P1714" s="70">
        <v>0.85412037037037036</v>
      </c>
      <c r="Q1714">
        <v>0.4</v>
      </c>
      <c r="R1714" t="s">
        <v>147</v>
      </c>
      <c r="S1714">
        <v>0</v>
      </c>
      <c r="T1714">
        <v>72.400000000000006</v>
      </c>
      <c r="U1714">
        <v>0</v>
      </c>
      <c r="V1714">
        <v>86</v>
      </c>
      <c r="W1714">
        <v>0</v>
      </c>
      <c r="X1714">
        <v>0.49099999999999999</v>
      </c>
      <c r="Y1714">
        <v>17.3</v>
      </c>
      <c r="Z1714" s="11">
        <f t="shared" si="4510"/>
        <v>-0.60000000000000009</v>
      </c>
      <c r="AA1714" s="11">
        <f t="shared" si="4511"/>
        <v>0</v>
      </c>
      <c r="AB1714" s="53">
        <f t="shared" si="4512"/>
        <v>0.18880834105939034</v>
      </c>
      <c r="AC1714" s="61" t="s">
        <v>204</v>
      </c>
    </row>
    <row r="1715" spans="1:46">
      <c r="A1715" s="11">
        <v>1715</v>
      </c>
      <c r="B1715" s="69">
        <v>44604</v>
      </c>
      <c r="C1715" s="70">
        <v>0.86111111111111116</v>
      </c>
      <c r="D1715">
        <v>4.8</v>
      </c>
      <c r="E1715">
        <v>12.9</v>
      </c>
      <c r="F1715">
        <v>0</v>
      </c>
      <c r="G1715">
        <v>5.6</v>
      </c>
      <c r="H1715">
        <v>0</v>
      </c>
      <c r="I1715">
        <v>0.4</v>
      </c>
      <c r="J1715" t="s">
        <v>147</v>
      </c>
      <c r="K1715">
        <v>0.4</v>
      </c>
      <c r="L1715" t="s">
        <v>147</v>
      </c>
      <c r="M1715" s="70">
        <v>0.86111111111111116</v>
      </c>
      <c r="N1715">
        <v>0.8</v>
      </c>
      <c r="O1715" t="s">
        <v>147</v>
      </c>
      <c r="P1715" s="70">
        <v>0.85503472222222221</v>
      </c>
      <c r="Q1715">
        <v>0.7</v>
      </c>
      <c r="R1715" t="s">
        <v>147</v>
      </c>
      <c r="S1715">
        <v>0.3</v>
      </c>
      <c r="T1715">
        <v>72.900000000000006</v>
      </c>
      <c r="U1715">
        <v>0</v>
      </c>
      <c r="V1715">
        <v>120</v>
      </c>
      <c r="W1715">
        <v>0</v>
      </c>
      <c r="X1715">
        <v>0.49099999999999999</v>
      </c>
      <c r="Y1715">
        <v>17.32</v>
      </c>
      <c r="Z1715" s="11">
        <f t="shared" si="4510"/>
        <v>0</v>
      </c>
      <c r="AA1715" s="11">
        <f t="shared" si="4511"/>
        <v>0</v>
      </c>
      <c r="AB1715" s="53">
        <f t="shared" si="4512"/>
        <v>0.18880834105939034</v>
      </c>
      <c r="AC1715" s="61" t="s">
        <v>204</v>
      </c>
    </row>
    <row r="1716" spans="1:46">
      <c r="A1716" s="11">
        <v>1716</v>
      </c>
      <c r="B1716" s="69">
        <v>44604</v>
      </c>
      <c r="C1716" s="70">
        <v>0.86805555555555547</v>
      </c>
      <c r="D1716">
        <v>4.5999999999999996</v>
      </c>
      <c r="E1716">
        <v>12.9</v>
      </c>
      <c r="F1716">
        <v>0</v>
      </c>
      <c r="G1716">
        <v>5.5</v>
      </c>
      <c r="H1716">
        <v>-1E-3</v>
      </c>
      <c r="I1716">
        <v>0.2</v>
      </c>
      <c r="J1716" t="s">
        <v>152</v>
      </c>
      <c r="K1716">
        <v>0.4</v>
      </c>
      <c r="L1716" t="s">
        <v>148</v>
      </c>
      <c r="M1716" s="70">
        <v>0.86196759259259259</v>
      </c>
      <c r="N1716">
        <v>1</v>
      </c>
      <c r="O1716" t="s">
        <v>148</v>
      </c>
      <c r="P1716" s="70">
        <v>0.86182870370370368</v>
      </c>
      <c r="Q1716">
        <v>0</v>
      </c>
      <c r="R1716" t="s">
        <v>150</v>
      </c>
      <c r="S1716">
        <v>0.3</v>
      </c>
      <c r="T1716">
        <v>73.900000000000006</v>
      </c>
      <c r="U1716">
        <v>0</v>
      </c>
      <c r="V1716">
        <v>77</v>
      </c>
      <c r="W1716">
        <v>0</v>
      </c>
      <c r="X1716">
        <v>0.49099999999999999</v>
      </c>
      <c r="Y1716">
        <v>17.309999999999999</v>
      </c>
      <c r="Z1716" s="11">
        <f t="shared" si="4510"/>
        <v>-0.60000000000000009</v>
      </c>
      <c r="AA1716" s="11">
        <f t="shared" si="4511"/>
        <v>0</v>
      </c>
      <c r="AB1716" s="53">
        <f t="shared" si="4512"/>
        <v>0.18880834105939034</v>
      </c>
      <c r="AC1716" s="61" t="s">
        <v>204</v>
      </c>
    </row>
    <row r="1717" spans="1:46">
      <c r="A1717" s="11">
        <v>1717</v>
      </c>
      <c r="B1717" s="69">
        <v>44604</v>
      </c>
      <c r="C1717" s="70">
        <v>0.875</v>
      </c>
      <c r="D1717">
        <v>4.4000000000000004</v>
      </c>
      <c r="E1717">
        <v>12.9</v>
      </c>
      <c r="F1717">
        <v>0</v>
      </c>
      <c r="G1717">
        <v>5.2</v>
      </c>
      <c r="H1717">
        <v>-1E-3</v>
      </c>
      <c r="I1717">
        <v>0</v>
      </c>
      <c r="J1717" t="s">
        <v>150</v>
      </c>
      <c r="K1717">
        <v>0.2</v>
      </c>
      <c r="L1717" t="s">
        <v>152</v>
      </c>
      <c r="M1717" s="70">
        <v>0.86806712962962962</v>
      </c>
      <c r="N1717">
        <v>0</v>
      </c>
      <c r="O1717" t="s">
        <v>150</v>
      </c>
      <c r="P1717" s="70">
        <v>0.86806712962962962</v>
      </c>
      <c r="Q1717">
        <v>0</v>
      </c>
      <c r="R1717" t="s">
        <v>150</v>
      </c>
      <c r="S1717">
        <v>0</v>
      </c>
      <c r="T1717">
        <v>73.400000000000006</v>
      </c>
      <c r="U1717">
        <v>0</v>
      </c>
      <c r="V1717">
        <v>90</v>
      </c>
      <c r="W1717">
        <v>0</v>
      </c>
      <c r="X1717">
        <v>0.49099999999999999</v>
      </c>
      <c r="Y1717">
        <v>17.3</v>
      </c>
      <c r="Z1717" s="11">
        <f t="shared" si="4510"/>
        <v>-0.60000000000000009</v>
      </c>
      <c r="AA1717" s="11">
        <f t="shared" si="4511"/>
        <v>0</v>
      </c>
      <c r="AB1717" s="53">
        <f t="shared" si="4512"/>
        <v>0.18880834105939034</v>
      </c>
      <c r="AC1717" s="61" t="s">
        <v>204</v>
      </c>
      <c r="AE1717" s="11">
        <f t="shared" ref="AE1717" si="4625">SUM(F1717:F1722)</f>
        <v>0</v>
      </c>
      <c r="AF1717" s="11">
        <f t="shared" ref="AF1717" si="4626">AVERAGE(AB1717:AB1722)</f>
        <v>0.18880834105939034</v>
      </c>
      <c r="AG1717" s="11">
        <f t="shared" ref="AG1717" si="4627">AVERAGE(G1717:G1722)</f>
        <v>4.7</v>
      </c>
      <c r="AH1717" s="11" t="e">
        <f t="shared" ref="AH1717" si="4628">AVERAGE(AC1717:AC1722)</f>
        <v>#DIV/0!</v>
      </c>
      <c r="AI1717" s="11">
        <f t="shared" ref="AI1717" si="4629">AVERAGE(T1717:T1722)</f>
        <v>75.599999999999994</v>
      </c>
      <c r="AJ1717" s="11">
        <f t="shared" ref="AJ1717" si="4630">SUMIF(H1717:H1722,"&gt;0",H1717:H1722)</f>
        <v>0</v>
      </c>
      <c r="AK1717" s="17">
        <f t="shared" ref="AK1717" si="4631">SUM(AA1717:AA1722)/60</f>
        <v>0</v>
      </c>
      <c r="AL1717" s="17">
        <f t="shared" ref="AL1717" si="4632">SUM(V1717:V1722)</f>
        <v>521</v>
      </c>
      <c r="AM1717" s="17">
        <f t="shared" ref="AM1717" si="4633">AVERAGE(W1717:W1722)</f>
        <v>0</v>
      </c>
      <c r="AN1717" s="11">
        <f t="shared" ref="AN1717" si="4634">AVERAGE(I1717:I1722)</f>
        <v>8.3333333333333329E-2</v>
      </c>
      <c r="AO1717" s="11">
        <f t="shared" ref="AO1717" si="4635">MAX(K1717:K1722)</f>
        <v>0.4</v>
      </c>
      <c r="AP1717" s="13" t="str">
        <f t="shared" ref="AP1717" ca="1" si="4636">INDIRECT(ADDRESS(MATCH(AO1717,K1717:K1722,0)+A1717-1,12))</f>
        <v>ENE</v>
      </c>
      <c r="AQ1717" s="13">
        <f t="shared" ref="AQ1717" ca="1" si="4637">INDIRECT(ADDRESS(MATCH(AO1717,K1717:K1722,0)+A1717-1,13))</f>
        <v>0.88799768518518529</v>
      </c>
      <c r="AR1717" s="11">
        <f t="shared" ref="AR1717" si="4638">MAX(N1717:N1722)</f>
        <v>1</v>
      </c>
      <c r="AS1717" s="13" t="str">
        <f t="shared" ref="AS1717" ca="1" si="4639">INDIRECT(ADDRESS(MATCH(AR1717,N1717:N1722,0)+A1717-1,15))</f>
        <v>E</v>
      </c>
      <c r="AT1717" s="13">
        <f t="shared" ref="AT1717" ca="1" si="4640">INDIRECT(ADDRESS(MATCH(AR1717,N1717:N1722,0)+A1717-1,16))</f>
        <v>0.88728009259259266</v>
      </c>
    </row>
    <row r="1718" spans="1:46">
      <c r="A1718" s="11">
        <v>1718</v>
      </c>
      <c r="B1718" s="69">
        <v>44604</v>
      </c>
      <c r="C1718" s="70">
        <v>0.88194444444444453</v>
      </c>
      <c r="D1718">
        <v>4.0999999999999996</v>
      </c>
      <c r="E1718">
        <v>12.9</v>
      </c>
      <c r="F1718">
        <v>0</v>
      </c>
      <c r="G1718">
        <v>4.9000000000000004</v>
      </c>
      <c r="H1718">
        <v>-1E-3</v>
      </c>
      <c r="I1718">
        <v>0.1</v>
      </c>
      <c r="J1718" t="s">
        <v>152</v>
      </c>
      <c r="K1718">
        <v>0.1</v>
      </c>
      <c r="L1718" t="s">
        <v>152</v>
      </c>
      <c r="M1718" s="70">
        <v>0.88141203703703708</v>
      </c>
      <c r="N1718">
        <v>0.5</v>
      </c>
      <c r="O1718" t="s">
        <v>162</v>
      </c>
      <c r="P1718" s="70">
        <v>0.8806250000000001</v>
      </c>
      <c r="Q1718">
        <v>0</v>
      </c>
      <c r="R1718" t="s">
        <v>147</v>
      </c>
      <c r="S1718">
        <v>0.1</v>
      </c>
      <c r="T1718">
        <v>76.5</v>
      </c>
      <c r="U1718">
        <v>0</v>
      </c>
      <c r="V1718">
        <v>71</v>
      </c>
      <c r="W1718">
        <v>0</v>
      </c>
      <c r="X1718">
        <v>0.49099999999999999</v>
      </c>
      <c r="Y1718">
        <v>17.309999999999999</v>
      </c>
      <c r="Z1718" s="11">
        <f t="shared" si="4510"/>
        <v>-0.60000000000000009</v>
      </c>
      <c r="AA1718" s="11">
        <f t="shared" si="4511"/>
        <v>0</v>
      </c>
      <c r="AB1718" s="53">
        <f t="shared" si="4512"/>
        <v>0.18880834105939034</v>
      </c>
      <c r="AC1718" s="61" t="s">
        <v>204</v>
      </c>
    </row>
    <row r="1719" spans="1:46">
      <c r="A1719" s="11">
        <v>1719</v>
      </c>
      <c r="B1719" s="69">
        <v>44604</v>
      </c>
      <c r="C1719" s="70">
        <v>0.88888888888888884</v>
      </c>
      <c r="D1719">
        <v>3.9</v>
      </c>
      <c r="E1719">
        <v>12.9</v>
      </c>
      <c r="F1719">
        <v>0</v>
      </c>
      <c r="G1719">
        <v>4.8</v>
      </c>
      <c r="H1719">
        <v>0</v>
      </c>
      <c r="I1719">
        <v>0.4</v>
      </c>
      <c r="J1719" t="s">
        <v>152</v>
      </c>
      <c r="K1719">
        <v>0.4</v>
      </c>
      <c r="L1719" t="s">
        <v>148</v>
      </c>
      <c r="M1719" s="70">
        <v>0.88799768518518529</v>
      </c>
      <c r="N1719">
        <v>1</v>
      </c>
      <c r="O1719" t="s">
        <v>152</v>
      </c>
      <c r="P1719" s="70">
        <v>0.88728009259259266</v>
      </c>
      <c r="Q1719">
        <v>0</v>
      </c>
      <c r="R1719" t="s">
        <v>151</v>
      </c>
      <c r="S1719">
        <v>0.3</v>
      </c>
      <c r="T1719">
        <v>75.400000000000006</v>
      </c>
      <c r="U1719">
        <v>0</v>
      </c>
      <c r="V1719">
        <v>117</v>
      </c>
      <c r="W1719">
        <v>0</v>
      </c>
      <c r="X1719">
        <v>0.49099999999999999</v>
      </c>
      <c r="Y1719">
        <v>17.34</v>
      </c>
      <c r="Z1719" s="11">
        <f t="shared" si="4510"/>
        <v>0</v>
      </c>
      <c r="AA1719" s="11">
        <f t="shared" si="4511"/>
        <v>0</v>
      </c>
      <c r="AB1719" s="53">
        <f t="shared" si="4512"/>
        <v>0.18880834105939034</v>
      </c>
      <c r="AC1719" s="61" t="s">
        <v>204</v>
      </c>
    </row>
    <row r="1720" spans="1:46">
      <c r="A1720" s="11">
        <v>1720</v>
      </c>
      <c r="B1720" s="69">
        <v>44604</v>
      </c>
      <c r="C1720" s="70">
        <v>0.89583333333333337</v>
      </c>
      <c r="D1720">
        <v>3.6</v>
      </c>
      <c r="E1720">
        <v>12.9</v>
      </c>
      <c r="F1720">
        <v>0</v>
      </c>
      <c r="G1720">
        <v>4.5999999999999996</v>
      </c>
      <c r="H1720">
        <v>-1E-3</v>
      </c>
      <c r="I1720">
        <v>0</v>
      </c>
      <c r="J1720" t="s">
        <v>151</v>
      </c>
      <c r="K1720">
        <v>0.4</v>
      </c>
      <c r="L1720" t="s">
        <v>152</v>
      </c>
      <c r="M1720" s="70">
        <v>0.88890046296296299</v>
      </c>
      <c r="N1720">
        <v>0</v>
      </c>
      <c r="O1720" t="s">
        <v>150</v>
      </c>
      <c r="P1720" s="70">
        <v>0.88890046296296299</v>
      </c>
      <c r="Q1720">
        <v>0</v>
      </c>
      <c r="R1720" t="s">
        <v>151</v>
      </c>
      <c r="S1720">
        <v>0</v>
      </c>
      <c r="T1720">
        <v>76.099999999999994</v>
      </c>
      <c r="U1720">
        <v>0</v>
      </c>
      <c r="V1720">
        <v>71</v>
      </c>
      <c r="W1720">
        <v>0</v>
      </c>
      <c r="X1720">
        <v>0.49099999999999999</v>
      </c>
      <c r="Y1720">
        <v>17.350000000000001</v>
      </c>
      <c r="Z1720" s="11">
        <f t="shared" si="4510"/>
        <v>-0.60000000000000009</v>
      </c>
      <c r="AA1720" s="11">
        <f t="shared" si="4511"/>
        <v>0</v>
      </c>
      <c r="AB1720" s="53">
        <f t="shared" si="4512"/>
        <v>0.18880834105939034</v>
      </c>
      <c r="AC1720" s="61" t="s">
        <v>204</v>
      </c>
    </row>
    <row r="1721" spans="1:46">
      <c r="A1721" s="11">
        <v>1721</v>
      </c>
      <c r="B1721" s="69">
        <v>44604</v>
      </c>
      <c r="C1721" s="70">
        <v>0.90277777777777779</v>
      </c>
      <c r="D1721">
        <v>3.4</v>
      </c>
      <c r="E1721">
        <v>12.9</v>
      </c>
      <c r="F1721">
        <v>0</v>
      </c>
      <c r="G1721">
        <v>4.4000000000000004</v>
      </c>
      <c r="H1721">
        <v>-1E-3</v>
      </c>
      <c r="I1721">
        <v>0</v>
      </c>
      <c r="J1721" t="s">
        <v>151</v>
      </c>
      <c r="K1721">
        <v>0</v>
      </c>
      <c r="L1721" t="s">
        <v>151</v>
      </c>
      <c r="M1721" s="70">
        <v>0.89584490740740741</v>
      </c>
      <c r="N1721">
        <v>0</v>
      </c>
      <c r="O1721" t="s">
        <v>151</v>
      </c>
      <c r="P1721" s="70">
        <v>0.89584490740740741</v>
      </c>
      <c r="Q1721">
        <v>0</v>
      </c>
      <c r="R1721" t="s">
        <v>151</v>
      </c>
      <c r="S1721">
        <v>0</v>
      </c>
      <c r="T1721">
        <v>75.900000000000006</v>
      </c>
      <c r="U1721">
        <v>0</v>
      </c>
      <c r="V1721">
        <v>77</v>
      </c>
      <c r="W1721">
        <v>0</v>
      </c>
      <c r="X1721">
        <v>0.49099999999999999</v>
      </c>
      <c r="Y1721">
        <v>17.34</v>
      </c>
      <c r="Z1721" s="11">
        <f t="shared" si="4510"/>
        <v>-0.60000000000000009</v>
      </c>
      <c r="AA1721" s="11">
        <f t="shared" si="4511"/>
        <v>0</v>
      </c>
      <c r="AB1721" s="53">
        <f t="shared" si="4512"/>
        <v>0.18880834105939034</v>
      </c>
      <c r="AC1721" s="61" t="s">
        <v>204</v>
      </c>
    </row>
    <row r="1722" spans="1:46">
      <c r="A1722" s="11">
        <v>1722</v>
      </c>
      <c r="B1722" s="69">
        <v>44604</v>
      </c>
      <c r="C1722" s="70">
        <v>0.90972222222222221</v>
      </c>
      <c r="D1722">
        <v>3.2</v>
      </c>
      <c r="E1722">
        <v>12.9</v>
      </c>
      <c r="F1722">
        <v>0</v>
      </c>
      <c r="G1722">
        <v>4.3</v>
      </c>
      <c r="H1722">
        <v>0</v>
      </c>
      <c r="I1722">
        <v>0</v>
      </c>
      <c r="J1722" t="s">
        <v>151</v>
      </c>
      <c r="K1722">
        <v>0</v>
      </c>
      <c r="L1722" t="s">
        <v>151</v>
      </c>
      <c r="M1722" s="70">
        <v>0.90278935185185183</v>
      </c>
      <c r="N1722">
        <v>0</v>
      </c>
      <c r="O1722" t="s">
        <v>151</v>
      </c>
      <c r="P1722" s="70">
        <v>0.90278935185185183</v>
      </c>
      <c r="Q1722">
        <v>0</v>
      </c>
      <c r="R1722" t="s">
        <v>151</v>
      </c>
      <c r="S1722">
        <v>0</v>
      </c>
      <c r="T1722">
        <v>76.3</v>
      </c>
      <c r="U1722">
        <v>0</v>
      </c>
      <c r="V1722">
        <v>95</v>
      </c>
      <c r="W1722">
        <v>0</v>
      </c>
      <c r="X1722">
        <v>0.49099999999999999</v>
      </c>
      <c r="Y1722">
        <v>17.37</v>
      </c>
      <c r="Z1722" s="11">
        <f t="shared" si="4510"/>
        <v>0</v>
      </c>
      <c r="AA1722" s="11">
        <f t="shared" si="4511"/>
        <v>0</v>
      </c>
      <c r="AB1722" s="53">
        <f t="shared" si="4512"/>
        <v>0.18880834105939034</v>
      </c>
      <c r="AC1722" s="61" t="s">
        <v>204</v>
      </c>
    </row>
    <row r="1723" spans="1:46">
      <c r="A1723" s="11">
        <v>1723</v>
      </c>
      <c r="B1723" s="69">
        <v>44604</v>
      </c>
      <c r="C1723" s="70">
        <v>0.91666666666666663</v>
      </c>
      <c r="D1723">
        <v>3</v>
      </c>
      <c r="E1723">
        <v>12.9</v>
      </c>
      <c r="F1723">
        <v>0</v>
      </c>
      <c r="G1723">
        <v>4.4000000000000004</v>
      </c>
      <c r="H1723">
        <v>0</v>
      </c>
      <c r="I1723">
        <v>0.1</v>
      </c>
      <c r="J1723" t="s">
        <v>152</v>
      </c>
      <c r="K1723">
        <v>0.1</v>
      </c>
      <c r="L1723" t="s">
        <v>152</v>
      </c>
      <c r="M1723" s="70">
        <v>0.91666666666666663</v>
      </c>
      <c r="N1723">
        <v>0.5</v>
      </c>
      <c r="O1723" t="s">
        <v>147</v>
      </c>
      <c r="P1723" s="70">
        <v>0.91613425925925929</v>
      </c>
      <c r="Q1723">
        <v>0</v>
      </c>
      <c r="R1723" t="s">
        <v>148</v>
      </c>
      <c r="S1723">
        <v>0.1</v>
      </c>
      <c r="T1723">
        <v>78.7</v>
      </c>
      <c r="U1723">
        <v>0</v>
      </c>
      <c r="V1723">
        <v>61</v>
      </c>
      <c r="W1723">
        <v>0</v>
      </c>
      <c r="X1723">
        <v>0.49099999999999999</v>
      </c>
      <c r="Y1723">
        <v>17.39</v>
      </c>
      <c r="Z1723" s="11">
        <f t="shared" si="4510"/>
        <v>0</v>
      </c>
      <c r="AA1723" s="11">
        <f t="shared" si="4511"/>
        <v>0</v>
      </c>
      <c r="AB1723" s="53">
        <f t="shared" si="4512"/>
        <v>0.18880834105939034</v>
      </c>
      <c r="AC1723" s="61" t="s">
        <v>204</v>
      </c>
      <c r="AE1723" s="11">
        <f t="shared" ref="AE1723" si="4641">SUM(F1723:F1728)</f>
        <v>0</v>
      </c>
      <c r="AF1723" s="11">
        <f t="shared" ref="AF1723" si="4642">AVERAGE(AB1723:AB1728)</f>
        <v>0.18873003439887479</v>
      </c>
      <c r="AG1723" s="11">
        <f t="shared" ref="AG1723" si="4643">AVERAGE(G1723:G1728)</f>
        <v>4.416666666666667</v>
      </c>
      <c r="AH1723" s="11" t="e">
        <f t="shared" ref="AH1723" si="4644">AVERAGE(AC1723:AC1728)</f>
        <v>#DIV/0!</v>
      </c>
      <c r="AI1723" s="11">
        <f t="shared" ref="AI1723" si="4645">AVERAGE(T1723:T1728)</f>
        <v>80.350000000000009</v>
      </c>
      <c r="AJ1723" s="11">
        <f t="shared" ref="AJ1723" si="4646">SUMIF(H1723:H1728,"&gt;0",H1723:H1728)</f>
        <v>1E-3</v>
      </c>
      <c r="AK1723" s="17">
        <f t="shared" ref="AK1723" si="4647">SUM(AA1723:AA1728)/60</f>
        <v>0</v>
      </c>
      <c r="AL1723" s="17">
        <f t="shared" ref="AL1723" si="4648">SUM(V1723:V1728)</f>
        <v>282</v>
      </c>
      <c r="AM1723" s="17">
        <f t="shared" ref="AM1723" si="4649">AVERAGE(W1723:W1728)</f>
        <v>0</v>
      </c>
      <c r="AN1723" s="11">
        <f t="shared" ref="AN1723" si="4650">AVERAGE(I1723:I1728)</f>
        <v>0.41666666666666669</v>
      </c>
      <c r="AO1723" s="11">
        <f t="shared" ref="AO1723" si="4651">MAX(K1723:K1728)</f>
        <v>1</v>
      </c>
      <c r="AP1723" s="13" t="str">
        <f t="shared" ref="AP1723" ca="1" si="4652">INDIRECT(ADDRESS(MATCH(AO1723,K1723:K1728,0)+A1723-1,12))</f>
        <v>E</v>
      </c>
      <c r="AQ1723" s="13">
        <f t="shared" ref="AQ1723" ca="1" si="4653">INDIRECT(ADDRESS(MATCH(AO1723,K1723:K1728,0)+A1723-1,13))</f>
        <v>0.94206018518518519</v>
      </c>
      <c r="AR1723" s="11">
        <f t="shared" ref="AR1723" si="4654">MAX(N1723:N1728)</f>
        <v>2.4</v>
      </c>
      <c r="AS1723" s="13" t="str">
        <f t="shared" ref="AS1723" ca="1" si="4655">INDIRECT(ADDRESS(MATCH(AR1723,N1723:N1728,0)+A1723-1,15))</f>
        <v>E</v>
      </c>
      <c r="AT1723" s="13">
        <f t="shared" ref="AT1723" ca="1" si="4656">INDIRECT(ADDRESS(MATCH(AR1723,N1723:N1728,0)+A1723-1,16))</f>
        <v>0.9381018518518518</v>
      </c>
    </row>
    <row r="1724" spans="1:46">
      <c r="A1724" s="11">
        <v>1724</v>
      </c>
      <c r="B1724" s="69">
        <v>44604</v>
      </c>
      <c r="C1724" s="70">
        <v>0.92361111111111116</v>
      </c>
      <c r="D1724">
        <v>3</v>
      </c>
      <c r="E1724">
        <v>12.9</v>
      </c>
      <c r="F1724">
        <v>0</v>
      </c>
      <c r="G1724">
        <v>4.5</v>
      </c>
      <c r="H1724">
        <v>0</v>
      </c>
      <c r="I1724">
        <v>0.6</v>
      </c>
      <c r="J1724" t="s">
        <v>150</v>
      </c>
      <c r="K1724">
        <v>0.6</v>
      </c>
      <c r="L1724" t="s">
        <v>150</v>
      </c>
      <c r="M1724" s="70">
        <v>0.92361111111111116</v>
      </c>
      <c r="N1724">
        <v>0.9</v>
      </c>
      <c r="O1724" t="s">
        <v>150</v>
      </c>
      <c r="P1724" s="70">
        <v>0.92101851851851846</v>
      </c>
      <c r="Q1724">
        <v>0.2</v>
      </c>
      <c r="R1724" t="s">
        <v>153</v>
      </c>
      <c r="S1724">
        <v>0.2</v>
      </c>
      <c r="T1724">
        <v>79.900000000000006</v>
      </c>
      <c r="U1724">
        <v>0</v>
      </c>
      <c r="V1724">
        <v>84</v>
      </c>
      <c r="W1724">
        <v>0</v>
      </c>
      <c r="X1724">
        <v>0.49099999999999999</v>
      </c>
      <c r="Y1724">
        <v>17.399999999999999</v>
      </c>
      <c r="Z1724" s="11">
        <f t="shared" si="4510"/>
        <v>0</v>
      </c>
      <c r="AA1724" s="11">
        <f t="shared" si="4511"/>
        <v>0</v>
      </c>
      <c r="AB1724" s="53">
        <f t="shared" si="4512"/>
        <v>0.18880834105939034</v>
      </c>
      <c r="AC1724" s="61" t="s">
        <v>204</v>
      </c>
    </row>
    <row r="1725" spans="1:46">
      <c r="A1725" s="11">
        <v>1725</v>
      </c>
      <c r="B1725" s="69">
        <v>44604</v>
      </c>
      <c r="C1725" s="70">
        <v>0.93055555555555547</v>
      </c>
      <c r="D1725">
        <v>2.9</v>
      </c>
      <c r="E1725">
        <v>12.9</v>
      </c>
      <c r="F1725">
        <v>0</v>
      </c>
      <c r="G1725">
        <v>4.4000000000000004</v>
      </c>
      <c r="H1725">
        <v>-1E-3</v>
      </c>
      <c r="I1725">
        <v>0.3</v>
      </c>
      <c r="J1725" t="s">
        <v>159</v>
      </c>
      <c r="K1725">
        <v>0.6</v>
      </c>
      <c r="L1725" t="s">
        <v>150</v>
      </c>
      <c r="M1725" s="70">
        <v>0.92366898148148147</v>
      </c>
      <c r="N1725">
        <v>0.9</v>
      </c>
      <c r="O1725" t="s">
        <v>152</v>
      </c>
      <c r="P1725" s="70">
        <v>0.93055555555555547</v>
      </c>
      <c r="Q1725">
        <v>0.9</v>
      </c>
      <c r="R1725" t="s">
        <v>152</v>
      </c>
      <c r="S1725">
        <v>0.3</v>
      </c>
      <c r="T1725">
        <v>80.8</v>
      </c>
      <c r="U1725">
        <v>0</v>
      </c>
      <c r="V1725">
        <v>46</v>
      </c>
      <c r="W1725">
        <v>0</v>
      </c>
      <c r="X1725">
        <v>0.49099999999999999</v>
      </c>
      <c r="Y1725">
        <v>17.41</v>
      </c>
      <c r="Z1725" s="11">
        <f t="shared" si="4510"/>
        <v>-0.60000000000000009</v>
      </c>
      <c r="AA1725" s="11">
        <f t="shared" si="4511"/>
        <v>0</v>
      </c>
      <c r="AB1725" s="53">
        <f t="shared" si="4512"/>
        <v>0.18880834105939034</v>
      </c>
      <c r="AC1725" s="61" t="s">
        <v>204</v>
      </c>
    </row>
    <row r="1726" spans="1:46">
      <c r="A1726" s="11">
        <v>1726</v>
      </c>
      <c r="B1726" s="69">
        <v>44604</v>
      </c>
      <c r="C1726" s="70">
        <v>0.9375</v>
      </c>
      <c r="D1726">
        <v>2.8</v>
      </c>
      <c r="E1726">
        <v>12.9</v>
      </c>
      <c r="F1726">
        <v>0</v>
      </c>
      <c r="G1726">
        <v>4.2</v>
      </c>
      <c r="H1726">
        <v>0</v>
      </c>
      <c r="I1726">
        <v>0.5</v>
      </c>
      <c r="J1726" t="s">
        <v>148</v>
      </c>
      <c r="K1726">
        <v>0.5</v>
      </c>
      <c r="L1726" t="s">
        <v>148</v>
      </c>
      <c r="M1726" s="70">
        <v>0.9375</v>
      </c>
      <c r="N1726">
        <v>1.8</v>
      </c>
      <c r="O1726" t="s">
        <v>152</v>
      </c>
      <c r="P1726" s="70">
        <v>0.93707175925925934</v>
      </c>
      <c r="Q1726">
        <v>1.5</v>
      </c>
      <c r="R1726" t="s">
        <v>152</v>
      </c>
      <c r="S1726">
        <v>0.6</v>
      </c>
      <c r="T1726">
        <v>80.599999999999994</v>
      </c>
      <c r="U1726">
        <v>0</v>
      </c>
      <c r="V1726">
        <v>17</v>
      </c>
      <c r="W1726">
        <v>0</v>
      </c>
      <c r="X1726">
        <v>0.49099999999999999</v>
      </c>
      <c r="Y1726">
        <v>17.420000000000002</v>
      </c>
      <c r="Z1726" s="11">
        <f t="shared" si="4510"/>
        <v>0</v>
      </c>
      <c r="AA1726" s="11">
        <f t="shared" si="4511"/>
        <v>0</v>
      </c>
      <c r="AB1726" s="53">
        <f t="shared" si="4512"/>
        <v>0.18880834105939034</v>
      </c>
      <c r="AC1726" s="61" t="s">
        <v>204</v>
      </c>
    </row>
    <row r="1727" spans="1:46">
      <c r="A1727" s="11">
        <v>1727</v>
      </c>
      <c r="B1727" s="69">
        <v>44604</v>
      </c>
      <c r="C1727" s="70">
        <v>0.94444444444444453</v>
      </c>
      <c r="D1727">
        <v>2.8</v>
      </c>
      <c r="E1727">
        <v>12.9</v>
      </c>
      <c r="F1727">
        <v>0</v>
      </c>
      <c r="G1727">
        <v>4.5</v>
      </c>
      <c r="H1727">
        <v>1E-3</v>
      </c>
      <c r="I1727">
        <v>0.7</v>
      </c>
      <c r="J1727" t="s">
        <v>152</v>
      </c>
      <c r="K1727">
        <v>1</v>
      </c>
      <c r="L1727" t="s">
        <v>152</v>
      </c>
      <c r="M1727" s="70">
        <v>0.94206018518518519</v>
      </c>
      <c r="N1727">
        <v>2.4</v>
      </c>
      <c r="O1727" t="s">
        <v>152</v>
      </c>
      <c r="P1727" s="70">
        <v>0.9381018518518518</v>
      </c>
      <c r="Q1727">
        <v>0</v>
      </c>
      <c r="R1727" t="s">
        <v>153</v>
      </c>
      <c r="S1727">
        <v>0.7</v>
      </c>
      <c r="T1727">
        <v>81.3</v>
      </c>
      <c r="U1727">
        <v>0</v>
      </c>
      <c r="V1727">
        <v>44</v>
      </c>
      <c r="W1727">
        <v>0</v>
      </c>
      <c r="X1727">
        <v>0.49</v>
      </c>
      <c r="Y1727">
        <v>17.440000000000001</v>
      </c>
      <c r="Z1727" s="11">
        <f t="shared" si="4510"/>
        <v>0.60000000000000009</v>
      </c>
      <c r="AA1727" s="11">
        <f t="shared" si="4511"/>
        <v>0</v>
      </c>
      <c r="AB1727" s="53">
        <f t="shared" si="4512"/>
        <v>0.18833850109629696</v>
      </c>
      <c r="AC1727" s="61" t="s">
        <v>204</v>
      </c>
    </row>
    <row r="1728" spans="1:46">
      <c r="A1728" s="11">
        <v>1728</v>
      </c>
      <c r="B1728" s="69">
        <v>44604</v>
      </c>
      <c r="C1728" s="70">
        <v>0.95138888888888884</v>
      </c>
      <c r="D1728">
        <v>2.8</v>
      </c>
      <c r="E1728">
        <v>12.9</v>
      </c>
      <c r="F1728">
        <v>0</v>
      </c>
      <c r="G1728">
        <v>4.5</v>
      </c>
      <c r="H1728">
        <v>-1E-3</v>
      </c>
      <c r="I1728">
        <v>0.3</v>
      </c>
      <c r="J1728" t="s">
        <v>152</v>
      </c>
      <c r="K1728">
        <v>0.7</v>
      </c>
      <c r="L1728" t="s">
        <v>152</v>
      </c>
      <c r="M1728" s="70">
        <v>0.94445601851851846</v>
      </c>
      <c r="N1728">
        <v>1</v>
      </c>
      <c r="O1728" t="s">
        <v>152</v>
      </c>
      <c r="P1728" s="70">
        <v>0.94922453703703702</v>
      </c>
      <c r="Q1728">
        <v>0</v>
      </c>
      <c r="R1728" t="s">
        <v>147</v>
      </c>
      <c r="S1728">
        <v>0.3</v>
      </c>
      <c r="T1728">
        <v>80.8</v>
      </c>
      <c r="U1728">
        <v>0</v>
      </c>
      <c r="V1728">
        <v>30</v>
      </c>
      <c r="W1728">
        <v>0</v>
      </c>
      <c r="X1728">
        <v>0.49099999999999999</v>
      </c>
      <c r="Y1728">
        <v>17.46</v>
      </c>
      <c r="Z1728" s="11">
        <f t="shared" si="4510"/>
        <v>-0.60000000000000009</v>
      </c>
      <c r="AA1728" s="11">
        <f t="shared" si="4511"/>
        <v>0</v>
      </c>
      <c r="AB1728" s="53">
        <f t="shared" si="4512"/>
        <v>0.18880834105939034</v>
      </c>
      <c r="AC1728" s="61" t="s">
        <v>204</v>
      </c>
    </row>
    <row r="1729" spans="1:46">
      <c r="A1729" s="11">
        <v>1729</v>
      </c>
      <c r="B1729" s="69">
        <v>44604</v>
      </c>
      <c r="C1729" s="70">
        <v>0.95833333333333337</v>
      </c>
      <c r="D1729">
        <v>2.8</v>
      </c>
      <c r="E1729">
        <v>12.9</v>
      </c>
      <c r="F1729">
        <v>0</v>
      </c>
      <c r="G1729">
        <v>4.5999999999999996</v>
      </c>
      <c r="H1729">
        <v>-1E-3</v>
      </c>
      <c r="I1729">
        <v>0.4</v>
      </c>
      <c r="J1729" t="s">
        <v>148</v>
      </c>
      <c r="K1729">
        <v>0.4</v>
      </c>
      <c r="L1729" t="s">
        <v>148</v>
      </c>
      <c r="M1729" s="70">
        <v>0.95833333333333337</v>
      </c>
      <c r="N1729">
        <v>2.2999999999999998</v>
      </c>
      <c r="O1729" t="s">
        <v>152</v>
      </c>
      <c r="P1729" s="70">
        <v>0.95818287037037031</v>
      </c>
      <c r="Q1729">
        <v>1.1000000000000001</v>
      </c>
      <c r="R1729" t="s">
        <v>149</v>
      </c>
      <c r="S1729">
        <v>0.5</v>
      </c>
      <c r="T1729">
        <v>80.7</v>
      </c>
      <c r="U1729">
        <v>0</v>
      </c>
      <c r="V1729">
        <v>32</v>
      </c>
      <c r="W1729">
        <v>0</v>
      </c>
      <c r="X1729">
        <v>0.49</v>
      </c>
      <c r="Y1729">
        <v>17.43</v>
      </c>
      <c r="Z1729" s="11">
        <f t="shared" si="4510"/>
        <v>-0.60000000000000009</v>
      </c>
      <c r="AA1729" s="11">
        <f t="shared" si="4511"/>
        <v>0</v>
      </c>
      <c r="AB1729" s="53">
        <f t="shared" si="4512"/>
        <v>0.18833850109629696</v>
      </c>
      <c r="AC1729" s="61" t="s">
        <v>204</v>
      </c>
      <c r="AE1729" s="11">
        <f t="shared" ref="AE1729" si="4657">SUM(F1729:F1734)</f>
        <v>0</v>
      </c>
      <c r="AF1729" s="11">
        <f t="shared" ref="AF1729" si="4658">AVERAGE(AB1729:AB1734)</f>
        <v>0.18818234279304313</v>
      </c>
      <c r="AG1729" s="11">
        <f t="shared" ref="AG1729" si="4659">AVERAGE(G1729:G1734)</f>
        <v>5.6166666666666663</v>
      </c>
      <c r="AH1729" s="11" t="e">
        <f t="shared" ref="AH1729" si="4660">AVERAGE(AC1729:AC1734)</f>
        <v>#DIV/0!</v>
      </c>
      <c r="AI1729" s="11">
        <f t="shared" ref="AI1729" si="4661">AVERAGE(T1729:T1734)</f>
        <v>76.199999999999989</v>
      </c>
      <c r="AJ1729" s="11">
        <f t="shared" ref="AJ1729" si="4662">SUMIF(H1729:H1734,"&gt;0",H1729:H1734)</f>
        <v>3.0000000000000001E-3</v>
      </c>
      <c r="AK1729" s="17">
        <f t="shared" ref="AK1729" si="4663">SUM(AA1729:AA1734)/60</f>
        <v>0</v>
      </c>
      <c r="AL1729" s="17">
        <f t="shared" ref="AL1729" si="4664">SUM(V1729:V1734)</f>
        <v>351</v>
      </c>
      <c r="AM1729" s="17">
        <f t="shared" ref="AM1729" si="4665">AVERAGE(W1729:W1734)</f>
        <v>0</v>
      </c>
      <c r="AN1729" s="11">
        <f t="shared" ref="AN1729" si="4666">AVERAGE(I1729:I1734)</f>
        <v>1.0999999999999999</v>
      </c>
      <c r="AO1729" s="11">
        <f t="shared" ref="AO1729" si="4667">MAX(K1729:K1734)</f>
        <v>2.4</v>
      </c>
      <c r="AP1729" s="13" t="str">
        <f t="shared" ref="AP1729" ca="1" si="4668">INDIRECT(ADDRESS(MATCH(AO1729,K1729:K1734,0)+A1729-1,12))</f>
        <v>ENE</v>
      </c>
      <c r="AQ1729" s="13">
        <f t="shared" ref="AQ1729" ca="1" si="4669">INDIRECT(ADDRESS(MATCH(AO1729,K1729:K1734,0)+A1729-1,13))</f>
        <v>0.96885416666666668</v>
      </c>
      <c r="AR1729" s="11">
        <f t="shared" ref="AR1729" si="4670">MAX(N1729:N1734)</f>
        <v>4.8</v>
      </c>
      <c r="AS1729" s="13" t="str">
        <f t="shared" ref="AS1729" ca="1" si="4671">INDIRECT(ADDRESS(MATCH(AR1729,N1729:N1734,0)+A1729-1,15))</f>
        <v>E</v>
      </c>
      <c r="AT1729" s="13">
        <f t="shared" ref="AT1729" ca="1" si="4672">INDIRECT(ADDRESS(MATCH(AR1729,N1729:N1734,0)+A1729-1,16))</f>
        <v>0.96796296296296302</v>
      </c>
    </row>
    <row r="1730" spans="1:46">
      <c r="A1730" s="11">
        <v>1730</v>
      </c>
      <c r="B1730" s="69">
        <v>44604</v>
      </c>
      <c r="C1730" s="70">
        <v>0.96527777777777779</v>
      </c>
      <c r="D1730">
        <v>2.8</v>
      </c>
      <c r="E1730">
        <v>12.9</v>
      </c>
      <c r="F1730">
        <v>0</v>
      </c>
      <c r="G1730">
        <v>5.3</v>
      </c>
      <c r="H1730">
        <v>2E-3</v>
      </c>
      <c r="I1730">
        <v>1.7</v>
      </c>
      <c r="J1730" t="s">
        <v>148</v>
      </c>
      <c r="K1730">
        <v>1.7</v>
      </c>
      <c r="L1730" t="s">
        <v>148</v>
      </c>
      <c r="M1730" s="70">
        <v>0.96527777777777779</v>
      </c>
      <c r="N1730">
        <v>4.5</v>
      </c>
      <c r="O1730" t="s">
        <v>148</v>
      </c>
      <c r="P1730" s="70">
        <v>0.96521990740740737</v>
      </c>
      <c r="Q1730">
        <v>3.1</v>
      </c>
      <c r="R1730" t="s">
        <v>147</v>
      </c>
      <c r="S1730">
        <v>0.8</v>
      </c>
      <c r="T1730">
        <v>79.2</v>
      </c>
      <c r="U1730">
        <v>0</v>
      </c>
      <c r="V1730">
        <v>48</v>
      </c>
      <c r="W1730">
        <v>0</v>
      </c>
      <c r="X1730">
        <v>0.49</v>
      </c>
      <c r="Y1730">
        <v>17.46</v>
      </c>
      <c r="Z1730" s="11">
        <f t="shared" si="4510"/>
        <v>1.2000000000000002</v>
      </c>
      <c r="AA1730" s="11">
        <f t="shared" si="4511"/>
        <v>0</v>
      </c>
      <c r="AB1730" s="53">
        <f t="shared" si="4512"/>
        <v>0.18833850109629696</v>
      </c>
      <c r="AC1730" s="61" t="s">
        <v>204</v>
      </c>
    </row>
    <row r="1731" spans="1:46">
      <c r="A1731" s="11">
        <v>1731</v>
      </c>
      <c r="B1731" s="69">
        <v>44604</v>
      </c>
      <c r="C1731" s="70">
        <v>0.97222222222222221</v>
      </c>
      <c r="D1731">
        <v>3</v>
      </c>
      <c r="E1731">
        <v>12.8</v>
      </c>
      <c r="F1731">
        <v>0</v>
      </c>
      <c r="G1731">
        <v>6</v>
      </c>
      <c r="H1731">
        <v>1E-3</v>
      </c>
      <c r="I1731">
        <v>2</v>
      </c>
      <c r="J1731" t="s">
        <v>148</v>
      </c>
      <c r="K1731">
        <v>2.4</v>
      </c>
      <c r="L1731" t="s">
        <v>148</v>
      </c>
      <c r="M1731" s="70">
        <v>0.96885416666666668</v>
      </c>
      <c r="N1731">
        <v>4.8</v>
      </c>
      <c r="O1731" t="s">
        <v>152</v>
      </c>
      <c r="P1731" s="70">
        <v>0.96796296296296302</v>
      </c>
      <c r="Q1731">
        <v>1.4</v>
      </c>
      <c r="R1731" t="s">
        <v>152</v>
      </c>
      <c r="S1731">
        <v>1.2</v>
      </c>
      <c r="T1731">
        <v>74.3</v>
      </c>
      <c r="U1731">
        <v>0</v>
      </c>
      <c r="V1731">
        <v>43</v>
      </c>
      <c r="W1731">
        <v>0</v>
      </c>
      <c r="X1731">
        <v>0.49</v>
      </c>
      <c r="Y1731">
        <v>17.510000000000002</v>
      </c>
      <c r="Z1731" s="11">
        <f t="shared" si="4510"/>
        <v>0.60000000000000009</v>
      </c>
      <c r="AA1731" s="11">
        <f t="shared" si="4511"/>
        <v>0</v>
      </c>
      <c r="AB1731" s="53">
        <f t="shared" si="4512"/>
        <v>0.18833850109629696</v>
      </c>
      <c r="AC1731" s="61" t="s">
        <v>204</v>
      </c>
    </row>
    <row r="1732" spans="1:46">
      <c r="A1732" s="11">
        <v>1732</v>
      </c>
      <c r="B1732" s="69">
        <v>44604</v>
      </c>
      <c r="C1732" s="70">
        <v>0.97916666666666663</v>
      </c>
      <c r="D1732">
        <v>3.3</v>
      </c>
      <c r="E1732">
        <v>12.8</v>
      </c>
      <c r="F1732">
        <v>0</v>
      </c>
      <c r="G1732">
        <v>6</v>
      </c>
      <c r="H1732">
        <v>-1E-3</v>
      </c>
      <c r="I1732">
        <v>1.3</v>
      </c>
      <c r="J1732" t="s">
        <v>152</v>
      </c>
      <c r="K1732">
        <v>2</v>
      </c>
      <c r="L1732" t="s">
        <v>148</v>
      </c>
      <c r="M1732" s="70">
        <v>0.97223379629629625</v>
      </c>
      <c r="N1732">
        <v>3.3</v>
      </c>
      <c r="O1732" t="s">
        <v>152</v>
      </c>
      <c r="P1732" s="70">
        <v>0.97767361111111117</v>
      </c>
      <c r="Q1732">
        <v>1</v>
      </c>
      <c r="R1732" t="s">
        <v>148</v>
      </c>
      <c r="S1732">
        <v>0.7</v>
      </c>
      <c r="T1732">
        <v>73.599999999999994</v>
      </c>
      <c r="U1732">
        <v>0</v>
      </c>
      <c r="V1732">
        <v>73</v>
      </c>
      <c r="W1732">
        <v>0</v>
      </c>
      <c r="X1732">
        <v>0.49</v>
      </c>
      <c r="Y1732">
        <v>17.510000000000002</v>
      </c>
      <c r="Z1732" s="11">
        <f t="shared" si="4510"/>
        <v>-0.60000000000000009</v>
      </c>
      <c r="AA1732" s="11">
        <f t="shared" si="4511"/>
        <v>0</v>
      </c>
      <c r="AB1732" s="53">
        <f t="shared" si="4512"/>
        <v>0.18833850109629696</v>
      </c>
      <c r="AC1732" s="61" t="s">
        <v>204</v>
      </c>
    </row>
    <row r="1733" spans="1:46">
      <c r="A1733" s="11">
        <v>1733</v>
      </c>
      <c r="B1733" s="69">
        <v>44604</v>
      </c>
      <c r="C1733" s="70">
        <v>0.98611111111111116</v>
      </c>
      <c r="D1733">
        <v>3.5</v>
      </c>
      <c r="E1733">
        <v>12.8</v>
      </c>
      <c r="F1733">
        <v>0</v>
      </c>
      <c r="G1733">
        <v>5.9</v>
      </c>
      <c r="H1733">
        <v>-1E-3</v>
      </c>
      <c r="I1733">
        <v>0.6</v>
      </c>
      <c r="J1733" t="s">
        <v>150</v>
      </c>
      <c r="K1733">
        <v>1.3</v>
      </c>
      <c r="L1733" t="s">
        <v>152</v>
      </c>
      <c r="M1733" s="70">
        <v>0.97917824074074078</v>
      </c>
      <c r="N1733">
        <v>1.6</v>
      </c>
      <c r="O1733" t="s">
        <v>159</v>
      </c>
      <c r="P1733" s="70">
        <v>0.98357638888888888</v>
      </c>
      <c r="Q1733">
        <v>0.5</v>
      </c>
      <c r="R1733" t="s">
        <v>147</v>
      </c>
      <c r="S1733">
        <v>0.4</v>
      </c>
      <c r="T1733">
        <v>74.7</v>
      </c>
      <c r="U1733">
        <v>0</v>
      </c>
      <c r="V1733">
        <v>75</v>
      </c>
      <c r="W1733">
        <v>0</v>
      </c>
      <c r="X1733">
        <v>0.49</v>
      </c>
      <c r="Y1733">
        <v>17.54</v>
      </c>
      <c r="Z1733" s="11">
        <f t="shared" si="4510"/>
        <v>-0.60000000000000009</v>
      </c>
      <c r="AA1733" s="11">
        <f t="shared" si="4511"/>
        <v>0</v>
      </c>
      <c r="AB1733" s="53">
        <f t="shared" si="4512"/>
        <v>0.18833850109629696</v>
      </c>
      <c r="AC1733" s="61" t="s">
        <v>204</v>
      </c>
    </row>
    <row r="1734" spans="1:46">
      <c r="A1734" s="11">
        <v>1734</v>
      </c>
      <c r="B1734" s="69">
        <v>44604</v>
      </c>
      <c r="C1734" s="70">
        <v>0.99305555555555547</v>
      </c>
      <c r="D1734">
        <v>3.7</v>
      </c>
      <c r="E1734">
        <v>12.8</v>
      </c>
      <c r="F1734">
        <v>0</v>
      </c>
      <c r="G1734">
        <v>5.9</v>
      </c>
      <c r="H1734">
        <v>0</v>
      </c>
      <c r="I1734">
        <v>0.6</v>
      </c>
      <c r="J1734" t="s">
        <v>152</v>
      </c>
      <c r="K1734">
        <v>0.8</v>
      </c>
      <c r="L1734" t="s">
        <v>150</v>
      </c>
      <c r="M1734" s="70">
        <v>0.98887731481481478</v>
      </c>
      <c r="N1734">
        <v>2.5</v>
      </c>
      <c r="O1734" t="s">
        <v>152</v>
      </c>
      <c r="P1734" s="70">
        <v>0.98811342592592588</v>
      </c>
      <c r="Q1734">
        <v>0.6</v>
      </c>
      <c r="R1734" t="s">
        <v>159</v>
      </c>
      <c r="S1734">
        <v>0.5</v>
      </c>
      <c r="T1734">
        <v>74.7</v>
      </c>
      <c r="U1734">
        <v>0</v>
      </c>
      <c r="V1734">
        <v>80</v>
      </c>
      <c r="W1734">
        <v>0</v>
      </c>
      <c r="X1734">
        <v>0.48799999999999999</v>
      </c>
      <c r="Y1734">
        <v>17.5</v>
      </c>
      <c r="Z1734" s="11">
        <f t="shared" si="4510"/>
        <v>0</v>
      </c>
      <c r="AA1734" s="11">
        <f t="shared" si="4511"/>
        <v>0</v>
      </c>
      <c r="AB1734" s="53">
        <f t="shared" si="4512"/>
        <v>0.18740155127677383</v>
      </c>
      <c r="AC1734" s="61" t="s">
        <v>204</v>
      </c>
    </row>
    <row r="1735" spans="1:46">
      <c r="A1735" s="11">
        <v>1735</v>
      </c>
      <c r="B1735" s="69">
        <v>44605</v>
      </c>
      <c r="C1735" s="70">
        <v>0</v>
      </c>
      <c r="D1735">
        <v>3.9</v>
      </c>
      <c r="E1735">
        <v>12.8</v>
      </c>
      <c r="F1735">
        <v>0</v>
      </c>
      <c r="G1735">
        <v>6</v>
      </c>
      <c r="H1735">
        <v>0</v>
      </c>
      <c r="I1735">
        <v>0.2</v>
      </c>
      <c r="J1735" t="s">
        <v>159</v>
      </c>
      <c r="K1735">
        <v>0.7</v>
      </c>
      <c r="L1735" t="s">
        <v>150</v>
      </c>
      <c r="M1735" s="70">
        <v>0.99446759259259254</v>
      </c>
      <c r="N1735">
        <v>1</v>
      </c>
      <c r="O1735" t="s">
        <v>159</v>
      </c>
      <c r="P1735" s="70">
        <v>0.99425925925925929</v>
      </c>
      <c r="Q1735">
        <v>0</v>
      </c>
      <c r="R1735" t="s">
        <v>156</v>
      </c>
      <c r="S1735">
        <v>0.3</v>
      </c>
      <c r="T1735">
        <v>75</v>
      </c>
      <c r="U1735">
        <v>0</v>
      </c>
      <c r="V1735">
        <v>70</v>
      </c>
      <c r="W1735">
        <v>0</v>
      </c>
      <c r="X1735">
        <v>0.48799999999999999</v>
      </c>
      <c r="Y1735">
        <v>17.55</v>
      </c>
      <c r="Z1735" s="11">
        <f t="shared" si="4510"/>
        <v>0</v>
      </c>
      <c r="AA1735" s="11">
        <f t="shared" si="4511"/>
        <v>0</v>
      </c>
      <c r="AB1735" s="53">
        <f t="shared" si="4512"/>
        <v>0.18740155127677383</v>
      </c>
      <c r="AC1735" s="61" t="s">
        <v>204</v>
      </c>
      <c r="AE1735" s="11">
        <f t="shared" ref="AE1735" si="4673">SUM(F1735:F1740)</f>
        <v>0</v>
      </c>
      <c r="AF1735" s="11">
        <f t="shared" ref="AF1735" si="4674">AVERAGE(AB1735:AB1740)</f>
        <v>0.18802618448978928</v>
      </c>
      <c r="AG1735" s="11">
        <f t="shared" ref="AG1735" si="4675">AVERAGE(G1735:G1740)</f>
        <v>5.95</v>
      </c>
      <c r="AH1735" s="11" t="e">
        <f t="shared" ref="AH1735" si="4676">AVERAGE(AC1735:AC1740)</f>
        <v>#DIV/0!</v>
      </c>
      <c r="AI1735" s="11">
        <f t="shared" ref="AI1735" si="4677">AVERAGE(T1735:T1740)</f>
        <v>75.583333333333343</v>
      </c>
      <c r="AJ1735" s="11">
        <f t="shared" ref="AJ1735" si="4678">SUMIF(H1735:H1740,"&gt;0",H1735:H1740)</f>
        <v>1E-3</v>
      </c>
      <c r="AK1735" s="17">
        <f t="shared" ref="AK1735" si="4679">SUM(AA1735:AA1740)/60</f>
        <v>0</v>
      </c>
      <c r="AL1735" s="17">
        <f t="shared" ref="AL1735" si="4680">SUM(V1735:V1740)</f>
        <v>476</v>
      </c>
      <c r="AM1735" s="17">
        <f t="shared" ref="AM1735" si="4681">AVERAGE(W1735:W1740)</f>
        <v>0</v>
      </c>
      <c r="AN1735" s="11">
        <f t="shared" ref="AN1735" si="4682">AVERAGE(I1735:I1740)</f>
        <v>0.66666666666666663</v>
      </c>
      <c r="AO1735" s="11">
        <f t="shared" ref="AO1735" si="4683">MAX(K1735:K1740)</f>
        <v>1.4</v>
      </c>
      <c r="AP1735" s="13" t="str">
        <f t="shared" ref="AP1735" ca="1" si="4684">INDIRECT(ADDRESS(MATCH(AO1735,K1735:K1740,0)+A1735-1,12))</f>
        <v>S</v>
      </c>
      <c r="AQ1735" s="13">
        <f t="shared" ref="AQ1735" ca="1" si="4685">INDIRECT(ADDRESS(MATCH(AO1735,K1735:K1740,0)+A1735-1,13))</f>
        <v>2.7118055555555552E-2</v>
      </c>
      <c r="AR1735" s="11">
        <f t="shared" ref="AR1735" si="4686">MAX(N1735:N1740)</f>
        <v>1.9</v>
      </c>
      <c r="AS1735" s="13" t="str">
        <f t="shared" ref="AS1735" ca="1" si="4687">INDIRECT(ADDRESS(MATCH(AR1735,N1735:N1740,0)+A1735-1,15))</f>
        <v>S</v>
      </c>
      <c r="AT1735" s="13">
        <f t="shared" ref="AT1735" ca="1" si="4688">INDIRECT(ADDRESS(MATCH(AR1735,N1735:N1740,0)+A1735-1,16))</f>
        <v>2.1921296296296296E-2</v>
      </c>
    </row>
    <row r="1736" spans="1:46">
      <c r="A1736" s="11">
        <v>1736</v>
      </c>
      <c r="B1736" s="69">
        <v>44605</v>
      </c>
      <c r="C1736" s="70">
        <v>6.9444444444444441E-3</v>
      </c>
      <c r="D1736">
        <v>4.0999999999999996</v>
      </c>
      <c r="E1736">
        <v>12.8</v>
      </c>
      <c r="F1736">
        <v>0</v>
      </c>
      <c r="G1736">
        <v>5.9</v>
      </c>
      <c r="H1736">
        <v>-1E-3</v>
      </c>
      <c r="I1736">
        <v>0.1</v>
      </c>
      <c r="J1736" t="s">
        <v>153</v>
      </c>
      <c r="K1736">
        <v>0.2</v>
      </c>
      <c r="L1736" t="s">
        <v>159</v>
      </c>
      <c r="M1736" s="70">
        <v>1.1574074074074073E-5</v>
      </c>
      <c r="N1736">
        <v>0.7</v>
      </c>
      <c r="O1736" t="s">
        <v>156</v>
      </c>
      <c r="P1736" s="70">
        <v>5.208333333333333E-3</v>
      </c>
      <c r="Q1736">
        <v>0</v>
      </c>
      <c r="R1736" t="s">
        <v>156</v>
      </c>
      <c r="S1736">
        <v>0.2</v>
      </c>
      <c r="T1736">
        <v>75.3</v>
      </c>
      <c r="U1736">
        <v>0</v>
      </c>
      <c r="V1736">
        <v>81</v>
      </c>
      <c r="W1736">
        <v>0</v>
      </c>
      <c r="X1736">
        <v>0.48799999999999999</v>
      </c>
      <c r="Y1736">
        <v>17.55</v>
      </c>
      <c r="Z1736" s="11">
        <f t="shared" ref="Z1736:Z1799" si="4689">H1736*3.6/(60)*10*10^3</f>
        <v>-0.60000000000000009</v>
      </c>
      <c r="AA1736" s="11">
        <f t="shared" ref="AA1736:AA1799" si="4690">IF(Z1736&gt;120,10,0)</f>
        <v>0</v>
      </c>
      <c r="AB1736" s="53">
        <f t="shared" ref="AB1736:AB1799" si="4691">-0.071+0.735*X1736+0.75*X1736^2-8.759*X1736^3+21.838*X1736^4-21.998*X1736^5+8.097*X1736^6</f>
        <v>0.18740155127677383</v>
      </c>
      <c r="AC1736" s="61" t="s">
        <v>204</v>
      </c>
    </row>
    <row r="1737" spans="1:46">
      <c r="A1737" s="11">
        <v>1737</v>
      </c>
      <c r="B1737" s="69">
        <v>44605</v>
      </c>
      <c r="C1737" s="70">
        <v>1.3888888888888888E-2</v>
      </c>
      <c r="D1737">
        <v>4.2</v>
      </c>
      <c r="E1737">
        <v>12.8</v>
      </c>
      <c r="F1737">
        <v>0</v>
      </c>
      <c r="G1737">
        <v>5.9</v>
      </c>
      <c r="H1737">
        <v>0</v>
      </c>
      <c r="I1737">
        <v>0.5</v>
      </c>
      <c r="J1737" t="s">
        <v>159</v>
      </c>
      <c r="K1737">
        <v>0.5</v>
      </c>
      <c r="L1737" t="s">
        <v>159</v>
      </c>
      <c r="M1737" s="70">
        <v>1.3888888888888888E-2</v>
      </c>
      <c r="N1737">
        <v>1.1000000000000001</v>
      </c>
      <c r="O1737" t="s">
        <v>159</v>
      </c>
      <c r="P1737" s="70">
        <v>1.0636574074074074E-2</v>
      </c>
      <c r="Q1737">
        <v>0.9</v>
      </c>
      <c r="R1737" t="s">
        <v>159</v>
      </c>
      <c r="S1737">
        <v>0.4</v>
      </c>
      <c r="T1737">
        <v>75.400000000000006</v>
      </c>
      <c r="U1737">
        <v>0</v>
      </c>
      <c r="V1737">
        <v>82</v>
      </c>
      <c r="W1737">
        <v>0</v>
      </c>
      <c r="X1737">
        <v>0.49</v>
      </c>
      <c r="Y1737">
        <v>17.579999999999998</v>
      </c>
      <c r="Z1737" s="11">
        <f t="shared" si="4689"/>
        <v>0</v>
      </c>
      <c r="AA1737" s="11">
        <f t="shared" si="4690"/>
        <v>0</v>
      </c>
      <c r="AB1737" s="53">
        <f t="shared" si="4691"/>
        <v>0.18833850109629696</v>
      </c>
      <c r="AC1737" s="61" t="s">
        <v>204</v>
      </c>
    </row>
    <row r="1738" spans="1:46">
      <c r="A1738" s="11">
        <v>1738</v>
      </c>
      <c r="B1738" s="69">
        <v>44605</v>
      </c>
      <c r="C1738" s="70">
        <v>2.0833333333333332E-2</v>
      </c>
      <c r="D1738">
        <v>4.4000000000000004</v>
      </c>
      <c r="E1738">
        <v>12.8</v>
      </c>
      <c r="F1738">
        <v>0</v>
      </c>
      <c r="G1738">
        <v>5.8</v>
      </c>
      <c r="H1738">
        <v>-1E-3</v>
      </c>
      <c r="I1738">
        <v>0.6</v>
      </c>
      <c r="J1738" t="s">
        <v>156</v>
      </c>
      <c r="K1738">
        <v>0.7</v>
      </c>
      <c r="L1738" t="s">
        <v>159</v>
      </c>
      <c r="M1738" s="70">
        <v>1.5914351851851853E-2</v>
      </c>
      <c r="N1738">
        <v>1.5</v>
      </c>
      <c r="O1738" t="s">
        <v>156</v>
      </c>
      <c r="P1738" s="70">
        <v>2.0833333333333332E-2</v>
      </c>
      <c r="Q1738">
        <v>1.5</v>
      </c>
      <c r="R1738" t="s">
        <v>156</v>
      </c>
      <c r="S1738">
        <v>0.4</v>
      </c>
      <c r="T1738">
        <v>75.7</v>
      </c>
      <c r="U1738">
        <v>0</v>
      </c>
      <c r="V1738">
        <v>69</v>
      </c>
      <c r="W1738">
        <v>0</v>
      </c>
      <c r="X1738">
        <v>0.49</v>
      </c>
      <c r="Y1738">
        <v>17.579999999999998</v>
      </c>
      <c r="Z1738" s="11">
        <f t="shared" si="4689"/>
        <v>-0.60000000000000009</v>
      </c>
      <c r="AA1738" s="11">
        <f t="shared" si="4690"/>
        <v>0</v>
      </c>
      <c r="AB1738" s="53">
        <f t="shared" si="4691"/>
        <v>0.18833850109629696</v>
      </c>
      <c r="AC1738" s="61" t="s">
        <v>204</v>
      </c>
    </row>
    <row r="1739" spans="1:46">
      <c r="A1739" s="11">
        <v>1739</v>
      </c>
      <c r="B1739" s="69">
        <v>44605</v>
      </c>
      <c r="C1739" s="70">
        <v>2.7777777777777776E-2</v>
      </c>
      <c r="D1739">
        <v>4.5</v>
      </c>
      <c r="E1739">
        <v>12.8</v>
      </c>
      <c r="F1739">
        <v>0</v>
      </c>
      <c r="G1739">
        <v>5.9</v>
      </c>
      <c r="H1739">
        <v>0</v>
      </c>
      <c r="I1739">
        <v>1.4</v>
      </c>
      <c r="J1739" t="s">
        <v>153</v>
      </c>
      <c r="K1739">
        <v>1.4</v>
      </c>
      <c r="L1739" t="s">
        <v>153</v>
      </c>
      <c r="M1739" s="70">
        <v>2.7118055555555552E-2</v>
      </c>
      <c r="N1739">
        <v>1.9</v>
      </c>
      <c r="O1739" t="s">
        <v>153</v>
      </c>
      <c r="P1739" s="70">
        <v>2.1921296296296296E-2</v>
      </c>
      <c r="Q1739">
        <v>1.6</v>
      </c>
      <c r="R1739" t="s">
        <v>153</v>
      </c>
      <c r="S1739">
        <v>0.2</v>
      </c>
      <c r="T1739">
        <v>76.400000000000006</v>
      </c>
      <c r="U1739">
        <v>0</v>
      </c>
      <c r="V1739">
        <v>80</v>
      </c>
      <c r="W1739">
        <v>0</v>
      </c>
      <c r="X1739">
        <v>0.49</v>
      </c>
      <c r="Y1739">
        <v>17.579999999999998</v>
      </c>
      <c r="Z1739" s="11">
        <f t="shared" si="4689"/>
        <v>0</v>
      </c>
      <c r="AA1739" s="11">
        <f t="shared" si="4690"/>
        <v>0</v>
      </c>
      <c r="AB1739" s="53">
        <f t="shared" si="4691"/>
        <v>0.18833850109629696</v>
      </c>
      <c r="AC1739" s="61" t="s">
        <v>204</v>
      </c>
    </row>
    <row r="1740" spans="1:46">
      <c r="A1740" s="11">
        <v>1740</v>
      </c>
      <c r="B1740" s="69">
        <v>44605</v>
      </c>
      <c r="C1740" s="70">
        <v>3.4722222222222224E-2</v>
      </c>
      <c r="D1740">
        <v>4.5999999999999996</v>
      </c>
      <c r="E1740">
        <v>12.8</v>
      </c>
      <c r="F1740">
        <v>0</v>
      </c>
      <c r="G1740">
        <v>6.2</v>
      </c>
      <c r="H1740">
        <v>1E-3</v>
      </c>
      <c r="I1740">
        <v>1.2</v>
      </c>
      <c r="J1740" t="s">
        <v>159</v>
      </c>
      <c r="K1740">
        <v>1.4</v>
      </c>
      <c r="L1740" t="s">
        <v>153</v>
      </c>
      <c r="M1740" s="70">
        <v>2.826388888888889E-2</v>
      </c>
      <c r="N1740">
        <v>1.7</v>
      </c>
      <c r="O1740" t="s">
        <v>153</v>
      </c>
      <c r="P1740" s="70">
        <v>2.78125E-2</v>
      </c>
      <c r="Q1740">
        <v>1</v>
      </c>
      <c r="R1740" t="s">
        <v>159</v>
      </c>
      <c r="S1740">
        <v>0.2</v>
      </c>
      <c r="T1740">
        <v>75.7</v>
      </c>
      <c r="U1740">
        <v>0</v>
      </c>
      <c r="V1740">
        <v>94</v>
      </c>
      <c r="W1740">
        <v>0</v>
      </c>
      <c r="X1740">
        <v>0.49</v>
      </c>
      <c r="Y1740">
        <v>17.57</v>
      </c>
      <c r="Z1740" s="11">
        <f t="shared" si="4689"/>
        <v>0.60000000000000009</v>
      </c>
      <c r="AA1740" s="11">
        <f t="shared" si="4690"/>
        <v>0</v>
      </c>
      <c r="AB1740" s="53">
        <f t="shared" si="4691"/>
        <v>0.18833850109629696</v>
      </c>
      <c r="AC1740" s="61" t="s">
        <v>204</v>
      </c>
    </row>
    <row r="1741" spans="1:46">
      <c r="A1741" s="11">
        <v>1741</v>
      </c>
      <c r="B1741" s="69">
        <v>44605</v>
      </c>
      <c r="C1741" s="70">
        <v>4.1666666666666664E-2</v>
      </c>
      <c r="D1741">
        <v>4.9000000000000004</v>
      </c>
      <c r="E1741">
        <v>12.8</v>
      </c>
      <c r="F1741">
        <v>0</v>
      </c>
      <c r="G1741">
        <v>6.3</v>
      </c>
      <c r="H1741">
        <v>0</v>
      </c>
      <c r="I1741">
        <v>0.8</v>
      </c>
      <c r="J1741" t="s">
        <v>151</v>
      </c>
      <c r="K1741">
        <v>1.2</v>
      </c>
      <c r="L1741" t="s">
        <v>159</v>
      </c>
      <c r="M1741" s="70">
        <v>3.4733796296296297E-2</v>
      </c>
      <c r="N1741">
        <v>1.4</v>
      </c>
      <c r="O1741" t="s">
        <v>159</v>
      </c>
      <c r="P1741" s="70">
        <v>3.4872685185185187E-2</v>
      </c>
      <c r="Q1741">
        <v>1.2</v>
      </c>
      <c r="R1741" t="s">
        <v>159</v>
      </c>
      <c r="S1741">
        <v>0.1</v>
      </c>
      <c r="T1741">
        <v>75.5</v>
      </c>
      <c r="U1741">
        <v>0</v>
      </c>
      <c r="V1741">
        <v>85</v>
      </c>
      <c r="W1741">
        <v>0</v>
      </c>
      <c r="X1741">
        <v>0.49</v>
      </c>
      <c r="Y1741">
        <v>17.600000000000001</v>
      </c>
      <c r="Z1741" s="11">
        <f t="shared" si="4689"/>
        <v>0</v>
      </c>
      <c r="AA1741" s="11">
        <f t="shared" si="4690"/>
        <v>0</v>
      </c>
      <c r="AB1741" s="53">
        <f t="shared" si="4691"/>
        <v>0.18833850109629696</v>
      </c>
      <c r="AC1741" s="61" t="s">
        <v>204</v>
      </c>
      <c r="AE1741" s="11">
        <f t="shared" ref="AE1741" si="4692">SUM(F1741:F1746)</f>
        <v>0</v>
      </c>
      <c r="AF1741" s="11">
        <f t="shared" ref="AF1741" si="4693">AVERAGE(AB1741:AB1746)</f>
        <v>0.18833850109629699</v>
      </c>
      <c r="AG1741" s="11">
        <f t="shared" ref="AG1741" si="4694">AVERAGE(G1741:G1746)</f>
        <v>6.5333333333333323</v>
      </c>
      <c r="AH1741" s="11" t="e">
        <f t="shared" ref="AH1741" si="4695">AVERAGE(AC1741:AC1746)</f>
        <v>#DIV/0!</v>
      </c>
      <c r="AI1741" s="11">
        <f t="shared" ref="AI1741" si="4696">AVERAGE(T1741:T1746)</f>
        <v>75.3</v>
      </c>
      <c r="AJ1741" s="11">
        <f t="shared" ref="AJ1741" si="4697">SUMIF(H1741:H1746,"&gt;0",H1741:H1746)</f>
        <v>0</v>
      </c>
      <c r="AK1741" s="17">
        <f t="shared" ref="AK1741" si="4698">SUM(AA1741:AA1746)/60</f>
        <v>0</v>
      </c>
      <c r="AL1741" s="17">
        <f t="shared" ref="AL1741" si="4699">SUM(V1741:V1746)</f>
        <v>472</v>
      </c>
      <c r="AM1741" s="17">
        <f t="shared" ref="AM1741" si="4700">AVERAGE(W1741:W1746)</f>
        <v>0</v>
      </c>
      <c r="AN1741" s="11">
        <f t="shared" ref="AN1741" si="4701">AVERAGE(I1741:I1746)</f>
        <v>0.41666666666666674</v>
      </c>
      <c r="AO1741" s="11">
        <f t="shared" ref="AO1741" si="4702">MAX(K1741:K1746)</f>
        <v>1.2</v>
      </c>
      <c r="AP1741" s="13" t="str">
        <f t="shared" ref="AP1741" ca="1" si="4703">INDIRECT(ADDRESS(MATCH(AO1741,K1741:K1746,0)+A1741-1,12))</f>
        <v>SSE</v>
      </c>
      <c r="AQ1741" s="13">
        <f t="shared" ref="AQ1741" ca="1" si="4704">INDIRECT(ADDRESS(MATCH(AO1741,K1741:K1746,0)+A1741-1,13))</f>
        <v>3.4733796296296297E-2</v>
      </c>
      <c r="AR1741" s="11">
        <f t="shared" ref="AR1741" si="4705">MAX(N1741:N1746)</f>
        <v>1.4</v>
      </c>
      <c r="AS1741" s="13" t="str">
        <f t="shared" ref="AS1741" ca="1" si="4706">INDIRECT(ADDRESS(MATCH(AR1741,N1741:N1746,0)+A1741-1,15))</f>
        <v>SSE</v>
      </c>
      <c r="AT1741" s="13">
        <f t="shared" ref="AT1741" ca="1" si="4707">INDIRECT(ADDRESS(MATCH(AR1741,N1741:N1746,0)+A1741-1,16))</f>
        <v>3.4872685185185187E-2</v>
      </c>
    </row>
    <row r="1742" spans="1:46">
      <c r="A1742" s="11">
        <v>1742</v>
      </c>
      <c r="B1742" s="69">
        <v>44605</v>
      </c>
      <c r="C1742" s="70">
        <v>4.8611111111111112E-2</v>
      </c>
      <c r="D1742">
        <v>5.0999999999999996</v>
      </c>
      <c r="E1742">
        <v>12.8</v>
      </c>
      <c r="F1742">
        <v>0</v>
      </c>
      <c r="G1742">
        <v>6.4</v>
      </c>
      <c r="H1742">
        <v>0</v>
      </c>
      <c r="I1742">
        <v>0.7</v>
      </c>
      <c r="J1742" t="s">
        <v>151</v>
      </c>
      <c r="K1742">
        <v>0.9</v>
      </c>
      <c r="L1742" t="s">
        <v>151</v>
      </c>
      <c r="M1742" s="70">
        <v>4.4363425925925924E-2</v>
      </c>
      <c r="N1742">
        <v>1.3</v>
      </c>
      <c r="O1742" t="s">
        <v>151</v>
      </c>
      <c r="P1742" s="70">
        <v>4.3159722222222224E-2</v>
      </c>
      <c r="Q1742">
        <v>0.4</v>
      </c>
      <c r="R1742" t="s">
        <v>150</v>
      </c>
      <c r="S1742">
        <v>0.3</v>
      </c>
      <c r="T1742">
        <v>75.3</v>
      </c>
      <c r="U1742">
        <v>1</v>
      </c>
      <c r="V1742">
        <v>90</v>
      </c>
      <c r="W1742">
        <v>0</v>
      </c>
      <c r="X1742">
        <v>0.49</v>
      </c>
      <c r="Y1742">
        <v>17.579999999999998</v>
      </c>
      <c r="Z1742" s="11">
        <f t="shared" si="4689"/>
        <v>0</v>
      </c>
      <c r="AA1742" s="11">
        <f t="shared" si="4690"/>
        <v>0</v>
      </c>
      <c r="AB1742" s="53">
        <f t="shared" si="4691"/>
        <v>0.18833850109629696</v>
      </c>
      <c r="AC1742" s="61" t="s">
        <v>204</v>
      </c>
    </row>
    <row r="1743" spans="1:46">
      <c r="A1743" s="11">
        <v>1743</v>
      </c>
      <c r="B1743" s="69">
        <v>44605</v>
      </c>
      <c r="C1743" s="70">
        <v>5.5555555555555552E-2</v>
      </c>
      <c r="D1743">
        <v>5.3</v>
      </c>
      <c r="E1743">
        <v>12.8</v>
      </c>
      <c r="F1743">
        <v>0</v>
      </c>
      <c r="G1743">
        <v>6.6</v>
      </c>
      <c r="H1743">
        <v>0</v>
      </c>
      <c r="I1743">
        <v>0.2</v>
      </c>
      <c r="J1743" t="s">
        <v>151</v>
      </c>
      <c r="K1743">
        <v>0.7</v>
      </c>
      <c r="L1743" t="s">
        <v>151</v>
      </c>
      <c r="M1743" s="70">
        <v>4.8622685185185179E-2</v>
      </c>
      <c r="N1743">
        <v>0.8</v>
      </c>
      <c r="O1743" t="s">
        <v>151</v>
      </c>
      <c r="P1743" s="70">
        <v>4.9999999999999996E-2</v>
      </c>
      <c r="Q1743">
        <v>0.5</v>
      </c>
      <c r="R1743" t="s">
        <v>150</v>
      </c>
      <c r="S1743">
        <v>0.2</v>
      </c>
      <c r="T1743">
        <v>74.8</v>
      </c>
      <c r="U1743">
        <v>1</v>
      </c>
      <c r="V1743">
        <v>86</v>
      </c>
      <c r="W1743">
        <v>0</v>
      </c>
      <c r="X1743">
        <v>0.49</v>
      </c>
      <c r="Y1743">
        <v>17.59</v>
      </c>
      <c r="Z1743" s="11">
        <f t="shared" si="4689"/>
        <v>0</v>
      </c>
      <c r="AA1743" s="11">
        <f t="shared" si="4690"/>
        <v>0</v>
      </c>
      <c r="AB1743" s="53">
        <f t="shared" si="4691"/>
        <v>0.18833850109629696</v>
      </c>
      <c r="AC1743" s="61" t="s">
        <v>204</v>
      </c>
    </row>
    <row r="1744" spans="1:46">
      <c r="A1744" s="11">
        <v>1744</v>
      </c>
      <c r="B1744" s="69">
        <v>44605</v>
      </c>
      <c r="C1744" s="70">
        <v>6.25E-2</v>
      </c>
      <c r="D1744">
        <v>5.5</v>
      </c>
      <c r="E1744">
        <v>12.8</v>
      </c>
      <c r="F1744">
        <v>0</v>
      </c>
      <c r="G1744">
        <v>6.7</v>
      </c>
      <c r="H1744">
        <v>-1E-3</v>
      </c>
      <c r="I1744">
        <v>0.5</v>
      </c>
      <c r="J1744" t="s">
        <v>152</v>
      </c>
      <c r="K1744">
        <v>0.5</v>
      </c>
      <c r="L1744" t="s">
        <v>152</v>
      </c>
      <c r="M1744" s="70">
        <v>6.2222222222222227E-2</v>
      </c>
      <c r="N1744">
        <v>1</v>
      </c>
      <c r="O1744" t="s">
        <v>148</v>
      </c>
      <c r="P1744" s="70">
        <v>5.8483796296296298E-2</v>
      </c>
      <c r="Q1744">
        <v>0</v>
      </c>
      <c r="R1744" t="s">
        <v>148</v>
      </c>
      <c r="S1744">
        <v>0.2</v>
      </c>
      <c r="T1744">
        <v>74.400000000000006</v>
      </c>
      <c r="U1744">
        <v>0</v>
      </c>
      <c r="V1744">
        <v>75</v>
      </c>
      <c r="W1744">
        <v>0</v>
      </c>
      <c r="X1744">
        <v>0.49</v>
      </c>
      <c r="Y1744">
        <v>17.59</v>
      </c>
      <c r="Z1744" s="11">
        <f t="shared" si="4689"/>
        <v>-0.60000000000000009</v>
      </c>
      <c r="AA1744" s="11">
        <f t="shared" si="4690"/>
        <v>0</v>
      </c>
      <c r="AB1744" s="53">
        <f t="shared" si="4691"/>
        <v>0.18833850109629696</v>
      </c>
      <c r="AC1744" s="61" t="s">
        <v>204</v>
      </c>
    </row>
    <row r="1745" spans="1:46">
      <c r="A1745" s="11">
        <v>1745</v>
      </c>
      <c r="B1745" s="69">
        <v>44605</v>
      </c>
      <c r="C1745" s="70">
        <v>6.9444444444444434E-2</v>
      </c>
      <c r="D1745">
        <v>5.7</v>
      </c>
      <c r="E1745">
        <v>12.8</v>
      </c>
      <c r="F1745">
        <v>0</v>
      </c>
      <c r="G1745">
        <v>6.6</v>
      </c>
      <c r="H1745">
        <v>-1E-3</v>
      </c>
      <c r="I1745">
        <v>0.2</v>
      </c>
      <c r="J1745" t="s">
        <v>162</v>
      </c>
      <c r="K1745">
        <v>0.5</v>
      </c>
      <c r="L1745" t="s">
        <v>152</v>
      </c>
      <c r="M1745" s="70">
        <v>6.2511574074074081E-2</v>
      </c>
      <c r="N1745">
        <v>0.6</v>
      </c>
      <c r="O1745" t="s">
        <v>149</v>
      </c>
      <c r="P1745" s="70">
        <v>6.5115740740740738E-2</v>
      </c>
      <c r="Q1745">
        <v>0</v>
      </c>
      <c r="R1745" t="s">
        <v>162</v>
      </c>
      <c r="S1745">
        <v>0.2</v>
      </c>
      <c r="T1745">
        <v>76</v>
      </c>
      <c r="U1745">
        <v>0</v>
      </c>
      <c r="V1745">
        <v>69</v>
      </c>
      <c r="W1745">
        <v>0</v>
      </c>
      <c r="X1745">
        <v>0.49</v>
      </c>
      <c r="Y1745">
        <v>17.62</v>
      </c>
      <c r="Z1745" s="11">
        <f t="shared" si="4689"/>
        <v>-0.60000000000000009</v>
      </c>
      <c r="AA1745" s="11">
        <f t="shared" si="4690"/>
        <v>0</v>
      </c>
      <c r="AB1745" s="53">
        <f t="shared" si="4691"/>
        <v>0.18833850109629696</v>
      </c>
      <c r="AC1745" s="61" t="s">
        <v>204</v>
      </c>
    </row>
    <row r="1746" spans="1:46">
      <c r="A1746" s="11">
        <v>1746</v>
      </c>
      <c r="B1746" s="69">
        <v>44605</v>
      </c>
      <c r="C1746" s="70">
        <v>7.6388888888888895E-2</v>
      </c>
      <c r="D1746">
        <v>5.7</v>
      </c>
      <c r="E1746">
        <v>12.8</v>
      </c>
      <c r="F1746">
        <v>0</v>
      </c>
      <c r="G1746">
        <v>6.6</v>
      </c>
      <c r="H1746">
        <v>0</v>
      </c>
      <c r="I1746">
        <v>0.1</v>
      </c>
      <c r="J1746" t="s">
        <v>149</v>
      </c>
      <c r="K1746">
        <v>0.2</v>
      </c>
      <c r="L1746" t="s">
        <v>149</v>
      </c>
      <c r="M1746" s="70">
        <v>7.1435185185185185E-2</v>
      </c>
      <c r="N1746">
        <v>0.5</v>
      </c>
      <c r="O1746" t="s">
        <v>162</v>
      </c>
      <c r="P1746" s="70">
        <v>7.3587962962962966E-2</v>
      </c>
      <c r="Q1746">
        <v>0</v>
      </c>
      <c r="R1746" t="s">
        <v>150</v>
      </c>
      <c r="S1746">
        <v>0.2</v>
      </c>
      <c r="T1746">
        <v>75.8</v>
      </c>
      <c r="U1746">
        <v>0</v>
      </c>
      <c r="V1746">
        <v>67</v>
      </c>
      <c r="W1746">
        <v>0</v>
      </c>
      <c r="X1746">
        <v>0.49</v>
      </c>
      <c r="Y1746">
        <v>17.600000000000001</v>
      </c>
      <c r="Z1746" s="11">
        <f t="shared" si="4689"/>
        <v>0</v>
      </c>
      <c r="AA1746" s="11">
        <f t="shared" si="4690"/>
        <v>0</v>
      </c>
      <c r="AB1746" s="53">
        <f t="shared" si="4691"/>
        <v>0.18833850109629696</v>
      </c>
      <c r="AC1746" s="61" t="s">
        <v>204</v>
      </c>
    </row>
    <row r="1747" spans="1:46">
      <c r="A1747" s="11">
        <v>1747</v>
      </c>
      <c r="B1747" s="69">
        <v>44605</v>
      </c>
      <c r="C1747" s="70">
        <v>8.3333333333333329E-2</v>
      </c>
      <c r="D1747">
        <v>5.8</v>
      </c>
      <c r="E1747">
        <v>12.8</v>
      </c>
      <c r="F1747">
        <v>0</v>
      </c>
      <c r="G1747">
        <v>6.9</v>
      </c>
      <c r="H1747">
        <v>1E-3</v>
      </c>
      <c r="I1747">
        <v>1.5</v>
      </c>
      <c r="J1747" t="s">
        <v>152</v>
      </c>
      <c r="K1747">
        <v>1.5</v>
      </c>
      <c r="L1747" t="s">
        <v>152</v>
      </c>
      <c r="M1747" s="70">
        <v>8.3333333333333329E-2</v>
      </c>
      <c r="N1747">
        <v>3.4</v>
      </c>
      <c r="O1747" t="s">
        <v>152</v>
      </c>
      <c r="P1747" s="70">
        <v>8.2685185185185181E-2</v>
      </c>
      <c r="Q1747">
        <v>1.1000000000000001</v>
      </c>
      <c r="R1747" t="s">
        <v>147</v>
      </c>
      <c r="S1747">
        <v>0.7</v>
      </c>
      <c r="T1747">
        <v>75.400000000000006</v>
      </c>
      <c r="U1747">
        <v>0</v>
      </c>
      <c r="V1747">
        <v>94</v>
      </c>
      <c r="W1747">
        <v>0</v>
      </c>
      <c r="X1747">
        <v>0.49</v>
      </c>
      <c r="Y1747">
        <v>17.59</v>
      </c>
      <c r="Z1747" s="11">
        <f t="shared" si="4689"/>
        <v>0.60000000000000009</v>
      </c>
      <c r="AA1747" s="11">
        <f t="shared" si="4690"/>
        <v>0</v>
      </c>
      <c r="AB1747" s="53">
        <f t="shared" si="4691"/>
        <v>0.18833850109629696</v>
      </c>
      <c r="AC1747" s="61" t="s">
        <v>204</v>
      </c>
      <c r="AE1747" s="11">
        <f t="shared" ref="AE1747" si="4708">SUM(F1747:F1752)</f>
        <v>0</v>
      </c>
      <c r="AF1747" s="11">
        <f t="shared" ref="AF1747" si="4709">AVERAGE(AB1747:AB1752)</f>
        <v>0.18833850109629699</v>
      </c>
      <c r="AG1747" s="11">
        <f t="shared" ref="AG1747" si="4710">AVERAGE(G1747:G1752)</f>
        <v>7.2833333333333341</v>
      </c>
      <c r="AH1747" s="11" t="e">
        <f t="shared" ref="AH1747" si="4711">AVERAGE(AC1747:AC1752)</f>
        <v>#DIV/0!</v>
      </c>
      <c r="AI1747" s="11">
        <f t="shared" ref="AI1747" si="4712">AVERAGE(T1747:T1752)</f>
        <v>75.05</v>
      </c>
      <c r="AJ1747" s="11">
        <f t="shared" ref="AJ1747" si="4713">SUMIF(H1747:H1752,"&gt;0",H1747:H1752)</f>
        <v>2E-3</v>
      </c>
      <c r="AK1747" s="17">
        <f t="shared" ref="AK1747" si="4714">SUM(AA1747:AA1752)/60</f>
        <v>0</v>
      </c>
      <c r="AL1747" s="17">
        <f t="shared" ref="AL1747" si="4715">SUM(V1747:V1752)</f>
        <v>464</v>
      </c>
      <c r="AM1747" s="17">
        <f t="shared" ref="AM1747" si="4716">AVERAGE(W1747:W1752)</f>
        <v>0</v>
      </c>
      <c r="AN1747" s="11">
        <f t="shared" ref="AN1747" si="4717">AVERAGE(I1747:I1752)</f>
        <v>1.0666666666666667</v>
      </c>
      <c r="AO1747" s="11">
        <f t="shared" ref="AO1747" si="4718">MAX(K1747:K1752)</f>
        <v>1.9</v>
      </c>
      <c r="AP1747" s="13" t="str">
        <f t="shared" ref="AP1747" ca="1" si="4719">INDIRECT(ADDRESS(MATCH(AO1747,K1747:K1752,0)+A1747-1,12))</f>
        <v>ENE</v>
      </c>
      <c r="AQ1747" s="13">
        <f t="shared" ref="AQ1747" ca="1" si="4720">INDIRECT(ADDRESS(MATCH(AO1747,K1747:K1752,0)+A1747-1,13))</f>
        <v>0.11805555555555557</v>
      </c>
      <c r="AR1747" s="11">
        <f t="shared" ref="AR1747" si="4721">MAX(N1747:N1752)</f>
        <v>3.5</v>
      </c>
      <c r="AS1747" s="13" t="str">
        <f t="shared" ref="AS1747" ca="1" si="4722">INDIRECT(ADDRESS(MATCH(AR1747,N1747:N1752,0)+A1747-1,15))</f>
        <v>E</v>
      </c>
      <c r="AT1747" s="13">
        <f t="shared" ref="AT1747" ca="1" si="4723">INDIRECT(ADDRESS(MATCH(AR1747,N1747:N1752,0)+A1747-1,16))</f>
        <v>0.11557870370370371</v>
      </c>
    </row>
    <row r="1748" spans="1:46">
      <c r="A1748" s="11">
        <v>1748</v>
      </c>
      <c r="B1748" s="69">
        <v>44605</v>
      </c>
      <c r="C1748" s="70">
        <v>9.0277777777777776E-2</v>
      </c>
      <c r="D1748">
        <v>5.9</v>
      </c>
      <c r="E1748">
        <v>12.8</v>
      </c>
      <c r="F1748">
        <v>0</v>
      </c>
      <c r="G1748">
        <v>7.3</v>
      </c>
      <c r="H1748">
        <v>1E-3</v>
      </c>
      <c r="I1748">
        <v>0.9</v>
      </c>
      <c r="J1748" t="s">
        <v>152</v>
      </c>
      <c r="K1748">
        <v>1.5</v>
      </c>
      <c r="L1748" t="s">
        <v>152</v>
      </c>
      <c r="M1748" s="70">
        <v>8.3425925925925917E-2</v>
      </c>
      <c r="N1748">
        <v>2.7</v>
      </c>
      <c r="O1748" t="s">
        <v>152</v>
      </c>
      <c r="P1748" s="70">
        <v>8.6481481481481479E-2</v>
      </c>
      <c r="Q1748">
        <v>1</v>
      </c>
      <c r="R1748" t="s">
        <v>149</v>
      </c>
      <c r="S1748">
        <v>0.6</v>
      </c>
      <c r="T1748">
        <v>74.400000000000006</v>
      </c>
      <c r="U1748">
        <v>0</v>
      </c>
      <c r="V1748">
        <v>62</v>
      </c>
      <c r="W1748">
        <v>0</v>
      </c>
      <c r="X1748">
        <v>0.49</v>
      </c>
      <c r="Y1748">
        <v>17.600000000000001</v>
      </c>
      <c r="Z1748" s="11">
        <f t="shared" si="4689"/>
        <v>0.60000000000000009</v>
      </c>
      <c r="AA1748" s="11">
        <f t="shared" si="4690"/>
        <v>0</v>
      </c>
      <c r="AB1748" s="53">
        <f t="shared" si="4691"/>
        <v>0.18833850109629696</v>
      </c>
      <c r="AC1748" s="61" t="s">
        <v>204</v>
      </c>
    </row>
    <row r="1749" spans="1:46">
      <c r="A1749" s="11">
        <v>1749</v>
      </c>
      <c r="B1749" s="69">
        <v>44605</v>
      </c>
      <c r="C1749" s="70">
        <v>9.7222222222222224E-2</v>
      </c>
      <c r="D1749">
        <v>6.1</v>
      </c>
      <c r="E1749">
        <v>12.8</v>
      </c>
      <c r="F1749">
        <v>0</v>
      </c>
      <c r="G1749">
        <v>7.3</v>
      </c>
      <c r="H1749">
        <v>-1E-3</v>
      </c>
      <c r="I1749">
        <v>0.6</v>
      </c>
      <c r="J1749" t="s">
        <v>153</v>
      </c>
      <c r="K1749">
        <v>1</v>
      </c>
      <c r="L1749" t="s">
        <v>152</v>
      </c>
      <c r="M1749" s="70">
        <v>9.0706018518518519E-2</v>
      </c>
      <c r="N1749">
        <v>1.5</v>
      </c>
      <c r="O1749" t="s">
        <v>158</v>
      </c>
      <c r="P1749" s="70">
        <v>9.043981481481482E-2</v>
      </c>
      <c r="Q1749">
        <v>0</v>
      </c>
      <c r="R1749" t="s">
        <v>153</v>
      </c>
      <c r="S1749">
        <v>0.4</v>
      </c>
      <c r="T1749">
        <v>73.7</v>
      </c>
      <c r="U1749">
        <v>0</v>
      </c>
      <c r="V1749">
        <v>76</v>
      </c>
      <c r="W1749">
        <v>0</v>
      </c>
      <c r="X1749">
        <v>0.49</v>
      </c>
      <c r="Y1749">
        <v>17.600000000000001</v>
      </c>
      <c r="Z1749" s="11">
        <f t="shared" si="4689"/>
        <v>-0.60000000000000009</v>
      </c>
      <c r="AA1749" s="11">
        <f t="shared" si="4690"/>
        <v>0</v>
      </c>
      <c r="AB1749" s="53">
        <f t="shared" si="4691"/>
        <v>0.18833850109629696</v>
      </c>
      <c r="AC1749" s="61" t="s">
        <v>204</v>
      </c>
    </row>
    <row r="1750" spans="1:46">
      <c r="A1750" s="11">
        <v>1750</v>
      </c>
      <c r="B1750" s="69">
        <v>44605</v>
      </c>
      <c r="C1750" s="70">
        <v>0.10416666666666667</v>
      </c>
      <c r="D1750">
        <v>6.3</v>
      </c>
      <c r="E1750">
        <v>12.8</v>
      </c>
      <c r="F1750">
        <v>0</v>
      </c>
      <c r="G1750">
        <v>7.3</v>
      </c>
      <c r="H1750">
        <v>0</v>
      </c>
      <c r="I1750">
        <v>0.6</v>
      </c>
      <c r="J1750" t="s">
        <v>150</v>
      </c>
      <c r="K1750">
        <v>0.6</v>
      </c>
      <c r="L1750" t="s">
        <v>153</v>
      </c>
      <c r="M1750" s="70">
        <v>9.723379629629629E-2</v>
      </c>
      <c r="N1750">
        <v>1.4</v>
      </c>
      <c r="O1750" t="s">
        <v>150</v>
      </c>
      <c r="P1750" s="70">
        <v>0.10391203703703704</v>
      </c>
      <c r="Q1750">
        <v>1.2</v>
      </c>
      <c r="R1750" t="s">
        <v>150</v>
      </c>
      <c r="S1750">
        <v>0.3</v>
      </c>
      <c r="T1750">
        <v>74.2</v>
      </c>
      <c r="U1750">
        <v>0</v>
      </c>
      <c r="V1750">
        <v>67</v>
      </c>
      <c r="W1750">
        <v>0</v>
      </c>
      <c r="X1750">
        <v>0.49</v>
      </c>
      <c r="Y1750">
        <v>17.649999999999999</v>
      </c>
      <c r="Z1750" s="11">
        <f t="shared" si="4689"/>
        <v>0</v>
      </c>
      <c r="AA1750" s="11">
        <f t="shared" si="4690"/>
        <v>0</v>
      </c>
      <c r="AB1750" s="53">
        <f t="shared" si="4691"/>
        <v>0.18833850109629696</v>
      </c>
      <c r="AC1750" s="61" t="s">
        <v>204</v>
      </c>
    </row>
    <row r="1751" spans="1:46">
      <c r="A1751" s="11">
        <v>1751</v>
      </c>
      <c r="B1751" s="69">
        <v>44605</v>
      </c>
      <c r="C1751" s="70">
        <v>0.1111111111111111</v>
      </c>
      <c r="D1751">
        <v>6.5</v>
      </c>
      <c r="E1751">
        <v>12.8</v>
      </c>
      <c r="F1751">
        <v>0</v>
      </c>
      <c r="G1751">
        <v>7.4</v>
      </c>
      <c r="H1751">
        <v>-1E-3</v>
      </c>
      <c r="I1751">
        <v>0.9</v>
      </c>
      <c r="J1751" t="s">
        <v>152</v>
      </c>
      <c r="K1751">
        <v>1</v>
      </c>
      <c r="L1751" t="s">
        <v>152</v>
      </c>
      <c r="M1751" s="70">
        <v>0.11028935185185185</v>
      </c>
      <c r="N1751">
        <v>2.5</v>
      </c>
      <c r="O1751" t="s">
        <v>148</v>
      </c>
      <c r="P1751" s="70">
        <v>0.10853009259259259</v>
      </c>
      <c r="Q1751">
        <v>1.4</v>
      </c>
      <c r="R1751" t="s">
        <v>152</v>
      </c>
      <c r="S1751">
        <v>0.4</v>
      </c>
      <c r="T1751">
        <v>75.3</v>
      </c>
      <c r="U1751">
        <v>0</v>
      </c>
      <c r="V1751">
        <v>87</v>
      </c>
      <c r="W1751">
        <v>0</v>
      </c>
      <c r="X1751">
        <v>0.49</v>
      </c>
      <c r="Y1751">
        <v>17.64</v>
      </c>
      <c r="Z1751" s="11">
        <f t="shared" si="4689"/>
        <v>-0.60000000000000009</v>
      </c>
      <c r="AA1751" s="11">
        <f t="shared" si="4690"/>
        <v>0</v>
      </c>
      <c r="AB1751" s="53">
        <f t="shared" si="4691"/>
        <v>0.18833850109629696</v>
      </c>
      <c r="AC1751" s="61" t="s">
        <v>204</v>
      </c>
    </row>
    <row r="1752" spans="1:46">
      <c r="A1752" s="11">
        <v>1752</v>
      </c>
      <c r="B1752" s="69">
        <v>44605</v>
      </c>
      <c r="C1752" s="70">
        <v>0.11805555555555557</v>
      </c>
      <c r="D1752">
        <v>6.6</v>
      </c>
      <c r="E1752">
        <v>12.8</v>
      </c>
      <c r="F1752">
        <v>0</v>
      </c>
      <c r="G1752">
        <v>7.5</v>
      </c>
      <c r="H1752">
        <v>-1E-3</v>
      </c>
      <c r="I1752">
        <v>1.9</v>
      </c>
      <c r="J1752" t="s">
        <v>148</v>
      </c>
      <c r="K1752">
        <v>1.9</v>
      </c>
      <c r="L1752" t="s">
        <v>148</v>
      </c>
      <c r="M1752" s="70">
        <v>0.11805555555555557</v>
      </c>
      <c r="N1752">
        <v>3.5</v>
      </c>
      <c r="O1752" t="s">
        <v>152</v>
      </c>
      <c r="P1752" s="70">
        <v>0.11557870370370371</v>
      </c>
      <c r="Q1752">
        <v>2.2000000000000002</v>
      </c>
      <c r="R1752" t="s">
        <v>147</v>
      </c>
      <c r="S1752">
        <v>0.6</v>
      </c>
      <c r="T1752">
        <v>77.3</v>
      </c>
      <c r="U1752">
        <v>1</v>
      </c>
      <c r="V1752">
        <v>78</v>
      </c>
      <c r="W1752">
        <v>0</v>
      </c>
      <c r="X1752">
        <v>0.49</v>
      </c>
      <c r="Y1752">
        <v>17.64</v>
      </c>
      <c r="Z1752" s="11">
        <f t="shared" si="4689"/>
        <v>-0.60000000000000009</v>
      </c>
      <c r="AA1752" s="11">
        <f t="shared" si="4690"/>
        <v>0</v>
      </c>
      <c r="AB1752" s="53">
        <f t="shared" si="4691"/>
        <v>0.18833850109629696</v>
      </c>
      <c r="AC1752" s="61" t="s">
        <v>204</v>
      </c>
    </row>
    <row r="1753" spans="1:46">
      <c r="A1753" s="11">
        <v>1753</v>
      </c>
      <c r="B1753" s="69">
        <v>44605</v>
      </c>
      <c r="C1753" s="70">
        <v>0.125</v>
      </c>
      <c r="D1753">
        <v>6.7</v>
      </c>
      <c r="E1753">
        <v>12.8</v>
      </c>
      <c r="F1753">
        <v>0</v>
      </c>
      <c r="G1753">
        <v>7.4</v>
      </c>
      <c r="H1753">
        <v>0</v>
      </c>
      <c r="I1753">
        <v>2.2999999999999998</v>
      </c>
      <c r="J1753" t="s">
        <v>148</v>
      </c>
      <c r="K1753">
        <v>2.2999999999999998</v>
      </c>
      <c r="L1753" t="s">
        <v>148</v>
      </c>
      <c r="M1753" s="70">
        <v>0.125</v>
      </c>
      <c r="N1753">
        <v>4.0999999999999996</v>
      </c>
      <c r="O1753" t="s">
        <v>148</v>
      </c>
      <c r="P1753" s="70">
        <v>0.12063657407407408</v>
      </c>
      <c r="Q1753">
        <v>2.9</v>
      </c>
      <c r="R1753" t="s">
        <v>148</v>
      </c>
      <c r="S1753">
        <v>0.8</v>
      </c>
      <c r="T1753">
        <v>78.599999999999994</v>
      </c>
      <c r="U1753">
        <v>0</v>
      </c>
      <c r="V1753">
        <v>72</v>
      </c>
      <c r="W1753">
        <v>0</v>
      </c>
      <c r="X1753">
        <v>0.49</v>
      </c>
      <c r="Y1753">
        <v>17.66</v>
      </c>
      <c r="Z1753" s="11">
        <f t="shared" si="4689"/>
        <v>0</v>
      </c>
      <c r="AA1753" s="11">
        <f t="shared" si="4690"/>
        <v>0</v>
      </c>
      <c r="AB1753" s="53">
        <f t="shared" si="4691"/>
        <v>0.18833850109629696</v>
      </c>
      <c r="AC1753" s="61" t="s">
        <v>204</v>
      </c>
      <c r="AE1753" s="11">
        <f t="shared" ref="AE1753" si="4724">SUM(F1753:F1758)</f>
        <v>0</v>
      </c>
      <c r="AF1753" s="11">
        <f t="shared" ref="AF1753" si="4725">AVERAGE(AB1753:AB1758)</f>
        <v>0.18833850109629699</v>
      </c>
      <c r="AG1753" s="11">
        <f t="shared" ref="AG1753" si="4726">AVERAGE(G1753:G1758)</f>
        <v>7.1999999999999993</v>
      </c>
      <c r="AH1753" s="11" t="e">
        <f t="shared" ref="AH1753" si="4727">AVERAGE(AC1753:AC1758)</f>
        <v>#DIV/0!</v>
      </c>
      <c r="AI1753" s="11">
        <f t="shared" ref="AI1753" si="4728">AVERAGE(T1753:T1758)</f>
        <v>79.583333333333329</v>
      </c>
      <c r="AJ1753" s="11">
        <f t="shared" ref="AJ1753" si="4729">SUMIF(H1753:H1758,"&gt;0",H1753:H1758)</f>
        <v>0</v>
      </c>
      <c r="AK1753" s="17">
        <f t="shared" ref="AK1753" si="4730">SUM(AA1753:AA1758)/60</f>
        <v>0</v>
      </c>
      <c r="AL1753" s="17">
        <f t="shared" ref="AL1753" si="4731">SUM(V1753:V1758)</f>
        <v>420</v>
      </c>
      <c r="AM1753" s="17">
        <f t="shared" ref="AM1753" si="4732">AVERAGE(W1753:W1758)</f>
        <v>0</v>
      </c>
      <c r="AN1753" s="11">
        <f t="shared" ref="AN1753" si="4733">AVERAGE(I1753:I1758)</f>
        <v>2.6333333333333333</v>
      </c>
      <c r="AO1753" s="11">
        <f t="shared" ref="AO1753" si="4734">MAX(K1753:K1758)</f>
        <v>3.1</v>
      </c>
      <c r="AP1753" s="13" t="str">
        <f t="shared" ref="AP1753" ca="1" si="4735">INDIRECT(ADDRESS(MATCH(AO1753,K1753:K1758,0)+A1753-1,12))</f>
        <v>ENE</v>
      </c>
      <c r="AQ1753" s="13">
        <f t="shared" ref="AQ1753" ca="1" si="4736">INDIRECT(ADDRESS(MATCH(AO1753,K1753:K1758,0)+A1753-1,13))</f>
        <v>0.14711805555555554</v>
      </c>
      <c r="AR1753" s="11">
        <f t="shared" ref="AR1753" si="4737">MAX(N1753:N1758)</f>
        <v>5.9</v>
      </c>
      <c r="AS1753" s="13" t="str">
        <f t="shared" ref="AS1753" ca="1" si="4738">INDIRECT(ADDRESS(MATCH(AR1753,N1753:N1758,0)+A1753-1,15))</f>
        <v>ENE</v>
      </c>
      <c r="AT1753" s="13">
        <f t="shared" ref="AT1753" ca="1" si="4739">INDIRECT(ADDRESS(MATCH(AR1753,N1753:N1758,0)+A1753-1,16))</f>
        <v>0.14624999999999999</v>
      </c>
    </row>
    <row r="1754" spans="1:46">
      <c r="A1754" s="11">
        <v>1754</v>
      </c>
      <c r="B1754" s="69">
        <v>44605</v>
      </c>
      <c r="C1754" s="70">
        <v>0.13194444444444445</v>
      </c>
      <c r="D1754">
        <v>6.7</v>
      </c>
      <c r="E1754">
        <v>12.8</v>
      </c>
      <c r="F1754">
        <v>0</v>
      </c>
      <c r="G1754">
        <v>7.4</v>
      </c>
      <c r="H1754">
        <v>0</v>
      </c>
      <c r="I1754">
        <v>2.7</v>
      </c>
      <c r="J1754" t="s">
        <v>148</v>
      </c>
      <c r="K1754">
        <v>2.7</v>
      </c>
      <c r="L1754" t="s">
        <v>148</v>
      </c>
      <c r="M1754" s="70">
        <v>0.1312962962962963</v>
      </c>
      <c r="N1754">
        <v>5.7</v>
      </c>
      <c r="O1754" t="s">
        <v>148</v>
      </c>
      <c r="P1754" s="70">
        <v>0.12563657407407408</v>
      </c>
      <c r="Q1754">
        <v>2.6</v>
      </c>
      <c r="R1754" t="s">
        <v>147</v>
      </c>
      <c r="S1754">
        <v>0.9</v>
      </c>
      <c r="T1754">
        <v>78.900000000000006</v>
      </c>
      <c r="U1754">
        <v>1</v>
      </c>
      <c r="V1754">
        <v>77</v>
      </c>
      <c r="W1754">
        <v>0</v>
      </c>
      <c r="X1754">
        <v>0.49</v>
      </c>
      <c r="Y1754">
        <v>17.64</v>
      </c>
      <c r="Z1754" s="11">
        <f t="shared" si="4689"/>
        <v>0</v>
      </c>
      <c r="AA1754" s="11">
        <f t="shared" si="4690"/>
        <v>0</v>
      </c>
      <c r="AB1754" s="53">
        <f t="shared" si="4691"/>
        <v>0.18833850109629696</v>
      </c>
      <c r="AC1754" s="61" t="s">
        <v>204</v>
      </c>
    </row>
    <row r="1755" spans="1:46">
      <c r="A1755" s="11">
        <v>1755</v>
      </c>
      <c r="B1755" s="69">
        <v>44605</v>
      </c>
      <c r="C1755" s="70">
        <v>0.1388888888888889</v>
      </c>
      <c r="D1755">
        <v>6.9</v>
      </c>
      <c r="E1755">
        <v>12.8</v>
      </c>
      <c r="F1755">
        <v>0</v>
      </c>
      <c r="G1755">
        <v>7.3</v>
      </c>
      <c r="H1755">
        <v>-1E-3</v>
      </c>
      <c r="I1755">
        <v>2.8</v>
      </c>
      <c r="J1755" t="s">
        <v>148</v>
      </c>
      <c r="K1755">
        <v>2.9</v>
      </c>
      <c r="L1755" t="s">
        <v>148</v>
      </c>
      <c r="M1755" s="70">
        <v>0.13443287037037036</v>
      </c>
      <c r="N1755">
        <v>5.2</v>
      </c>
      <c r="O1755" t="s">
        <v>148</v>
      </c>
      <c r="P1755" s="70">
        <v>0.13712962962962963</v>
      </c>
      <c r="Q1755">
        <v>2.1</v>
      </c>
      <c r="R1755" t="s">
        <v>148</v>
      </c>
      <c r="S1755">
        <v>0.9</v>
      </c>
      <c r="T1755">
        <v>78.900000000000006</v>
      </c>
      <c r="U1755">
        <v>0</v>
      </c>
      <c r="V1755">
        <v>60</v>
      </c>
      <c r="W1755">
        <v>0</v>
      </c>
      <c r="X1755">
        <v>0.49</v>
      </c>
      <c r="Y1755">
        <v>17.649999999999999</v>
      </c>
      <c r="Z1755" s="11">
        <f t="shared" si="4689"/>
        <v>-0.60000000000000009</v>
      </c>
      <c r="AA1755" s="11">
        <f t="shared" si="4690"/>
        <v>0</v>
      </c>
      <c r="AB1755" s="53">
        <f t="shared" si="4691"/>
        <v>0.18833850109629696</v>
      </c>
      <c r="AC1755" s="61" t="s">
        <v>204</v>
      </c>
    </row>
    <row r="1756" spans="1:46">
      <c r="A1756" s="11">
        <v>1756</v>
      </c>
      <c r="B1756" s="69">
        <v>44605</v>
      </c>
      <c r="C1756" s="70">
        <v>0.14583333333333334</v>
      </c>
      <c r="D1756">
        <v>6.9</v>
      </c>
      <c r="E1756">
        <v>12.8</v>
      </c>
      <c r="F1756">
        <v>0</v>
      </c>
      <c r="G1756">
        <v>7.2</v>
      </c>
      <c r="H1756">
        <v>-1E-3</v>
      </c>
      <c r="I1756">
        <v>2.9</v>
      </c>
      <c r="J1756" t="s">
        <v>148</v>
      </c>
      <c r="K1756">
        <v>3</v>
      </c>
      <c r="L1756" t="s">
        <v>148</v>
      </c>
      <c r="M1756" s="70">
        <v>0.14394675925925926</v>
      </c>
      <c r="N1756">
        <v>5.5</v>
      </c>
      <c r="O1756" t="s">
        <v>152</v>
      </c>
      <c r="P1756" s="70">
        <v>0.14231481481481481</v>
      </c>
      <c r="Q1756">
        <v>2.1</v>
      </c>
      <c r="R1756" t="s">
        <v>152</v>
      </c>
      <c r="S1756">
        <v>0.8</v>
      </c>
      <c r="T1756">
        <v>79.400000000000006</v>
      </c>
      <c r="U1756">
        <v>0</v>
      </c>
      <c r="V1756">
        <v>73</v>
      </c>
      <c r="W1756">
        <v>0</v>
      </c>
      <c r="X1756">
        <v>0.49</v>
      </c>
      <c r="Y1756">
        <v>17.66</v>
      </c>
      <c r="Z1756" s="11">
        <f t="shared" si="4689"/>
        <v>-0.60000000000000009</v>
      </c>
      <c r="AA1756" s="11">
        <f t="shared" si="4690"/>
        <v>0</v>
      </c>
      <c r="AB1756" s="53">
        <f t="shared" si="4691"/>
        <v>0.18833850109629696</v>
      </c>
      <c r="AC1756" s="61" t="s">
        <v>204</v>
      </c>
    </row>
    <row r="1757" spans="1:46">
      <c r="A1757" s="11">
        <v>1757</v>
      </c>
      <c r="B1757" s="69">
        <v>44605</v>
      </c>
      <c r="C1757" s="70">
        <v>0.15277777777777776</v>
      </c>
      <c r="D1757">
        <v>6.9</v>
      </c>
      <c r="E1757">
        <v>12.8</v>
      </c>
      <c r="F1757">
        <v>0</v>
      </c>
      <c r="G1757">
        <v>7</v>
      </c>
      <c r="H1757">
        <v>-1E-3</v>
      </c>
      <c r="I1757">
        <v>2.5</v>
      </c>
      <c r="J1757" t="s">
        <v>148</v>
      </c>
      <c r="K1757">
        <v>3.1</v>
      </c>
      <c r="L1757" t="s">
        <v>148</v>
      </c>
      <c r="M1757" s="70">
        <v>0.14711805555555554</v>
      </c>
      <c r="N1757">
        <v>5.9</v>
      </c>
      <c r="O1757" t="s">
        <v>148</v>
      </c>
      <c r="P1757" s="70">
        <v>0.14624999999999999</v>
      </c>
      <c r="Q1757">
        <v>4.8</v>
      </c>
      <c r="R1757" t="s">
        <v>152</v>
      </c>
      <c r="S1757">
        <v>1.1000000000000001</v>
      </c>
      <c r="T1757">
        <v>80.7</v>
      </c>
      <c r="U1757">
        <v>0</v>
      </c>
      <c r="V1757">
        <v>68</v>
      </c>
      <c r="W1757">
        <v>0</v>
      </c>
      <c r="X1757">
        <v>0.49</v>
      </c>
      <c r="Y1757">
        <v>17.66</v>
      </c>
      <c r="Z1757" s="11">
        <f t="shared" si="4689"/>
        <v>-0.60000000000000009</v>
      </c>
      <c r="AA1757" s="11">
        <f t="shared" si="4690"/>
        <v>0</v>
      </c>
      <c r="AB1757" s="53">
        <f t="shared" si="4691"/>
        <v>0.18833850109629696</v>
      </c>
      <c r="AC1757" s="61" t="s">
        <v>204</v>
      </c>
    </row>
    <row r="1758" spans="1:46">
      <c r="A1758" s="11">
        <v>1758</v>
      </c>
      <c r="B1758" s="69">
        <v>44605</v>
      </c>
      <c r="C1758" s="70">
        <v>0.15972222222222224</v>
      </c>
      <c r="D1758">
        <v>6.9</v>
      </c>
      <c r="E1758">
        <v>12.8</v>
      </c>
      <c r="F1758">
        <v>0</v>
      </c>
      <c r="G1758">
        <v>6.9</v>
      </c>
      <c r="H1758">
        <v>0</v>
      </c>
      <c r="I1758">
        <v>2.6</v>
      </c>
      <c r="J1758" t="s">
        <v>148</v>
      </c>
      <c r="K1758">
        <v>2.7</v>
      </c>
      <c r="L1758" t="s">
        <v>148</v>
      </c>
      <c r="M1758" s="70">
        <v>0.15949074074074074</v>
      </c>
      <c r="N1758">
        <v>5.5</v>
      </c>
      <c r="O1758" t="s">
        <v>148</v>
      </c>
      <c r="P1758" s="70">
        <v>0.15312499999999998</v>
      </c>
      <c r="Q1758">
        <v>2.4</v>
      </c>
      <c r="R1758" t="s">
        <v>148</v>
      </c>
      <c r="S1758">
        <v>1.1000000000000001</v>
      </c>
      <c r="T1758">
        <v>81</v>
      </c>
      <c r="U1758">
        <v>1</v>
      </c>
      <c r="V1758">
        <v>70</v>
      </c>
      <c r="W1758">
        <v>0</v>
      </c>
      <c r="X1758">
        <v>0.49</v>
      </c>
      <c r="Y1758">
        <v>17.62</v>
      </c>
      <c r="Z1758" s="11">
        <f t="shared" si="4689"/>
        <v>0</v>
      </c>
      <c r="AA1758" s="11">
        <f t="shared" si="4690"/>
        <v>0</v>
      </c>
      <c r="AB1758" s="53">
        <f t="shared" si="4691"/>
        <v>0.18833850109629696</v>
      </c>
      <c r="AC1758" s="61" t="s">
        <v>204</v>
      </c>
    </row>
    <row r="1759" spans="1:46">
      <c r="A1759" s="11">
        <v>1759</v>
      </c>
      <c r="B1759" s="69">
        <v>44605</v>
      </c>
      <c r="C1759" s="70">
        <v>0.16666666666666666</v>
      </c>
      <c r="D1759">
        <v>6.8</v>
      </c>
      <c r="E1759">
        <v>12.8</v>
      </c>
      <c r="F1759">
        <v>0</v>
      </c>
      <c r="G1759">
        <v>6.8</v>
      </c>
      <c r="H1759">
        <v>0</v>
      </c>
      <c r="I1759">
        <v>2.2999999999999998</v>
      </c>
      <c r="J1759" t="s">
        <v>148</v>
      </c>
      <c r="K1759">
        <v>2.6</v>
      </c>
      <c r="L1759" t="s">
        <v>148</v>
      </c>
      <c r="M1759" s="70">
        <v>0.16001157407407407</v>
      </c>
      <c r="N1759">
        <v>4.8</v>
      </c>
      <c r="O1759" t="s">
        <v>148</v>
      </c>
      <c r="P1759" s="70">
        <v>0.16064814814814815</v>
      </c>
      <c r="Q1759">
        <v>3.3</v>
      </c>
      <c r="R1759" t="s">
        <v>151</v>
      </c>
      <c r="S1759">
        <v>0.9</v>
      </c>
      <c r="T1759">
        <v>81.599999999999994</v>
      </c>
      <c r="U1759">
        <v>0</v>
      </c>
      <c r="V1759">
        <v>55</v>
      </c>
      <c r="W1759">
        <v>0</v>
      </c>
      <c r="X1759">
        <v>0.49</v>
      </c>
      <c r="Y1759">
        <v>17.68</v>
      </c>
      <c r="Z1759" s="11">
        <f t="shared" si="4689"/>
        <v>0</v>
      </c>
      <c r="AA1759" s="11">
        <f t="shared" si="4690"/>
        <v>0</v>
      </c>
      <c r="AB1759" s="53">
        <f t="shared" si="4691"/>
        <v>0.18833850109629696</v>
      </c>
      <c r="AC1759" s="61" t="s">
        <v>204</v>
      </c>
      <c r="AE1759" s="11">
        <f t="shared" ref="AE1759" si="4740">SUM(F1759:F1764)</f>
        <v>0.5</v>
      </c>
      <c r="AF1759" s="11">
        <f t="shared" ref="AF1759" si="4741">AVERAGE(AB1759:AB1764)</f>
        <v>0.1877921739638555</v>
      </c>
      <c r="AG1759" s="11">
        <f t="shared" ref="AG1759" si="4742">AVERAGE(G1759:G1764)</f>
        <v>6.7333333333333334</v>
      </c>
      <c r="AH1759" s="11" t="e">
        <f t="shared" ref="AH1759" si="4743">AVERAGE(AC1759:AC1764)</f>
        <v>#DIV/0!</v>
      </c>
      <c r="AI1759" s="11">
        <f t="shared" ref="AI1759" si="4744">AVERAGE(T1759:T1764)</f>
        <v>82.083333333333329</v>
      </c>
      <c r="AJ1759" s="11">
        <f t="shared" ref="AJ1759" si="4745">SUMIF(H1759:H1764,"&gt;0",H1759:H1764)</f>
        <v>0</v>
      </c>
      <c r="AK1759" s="17">
        <f t="shared" ref="AK1759" si="4746">SUM(AA1759:AA1764)/60</f>
        <v>0</v>
      </c>
      <c r="AL1759" s="17">
        <f t="shared" ref="AL1759" si="4747">SUM(V1759:V1764)</f>
        <v>446</v>
      </c>
      <c r="AM1759" s="17">
        <f t="shared" ref="AM1759" si="4748">AVERAGE(W1759:W1764)</f>
        <v>0</v>
      </c>
      <c r="AN1759" s="11">
        <f t="shared" ref="AN1759" si="4749">AVERAGE(I1759:I1764)</f>
        <v>2.1666666666666665</v>
      </c>
      <c r="AO1759" s="11">
        <f t="shared" ref="AO1759" si="4750">MAX(K1759:K1764)</f>
        <v>2.7</v>
      </c>
      <c r="AP1759" s="13" t="str">
        <f t="shared" ref="AP1759" ca="1" si="4751">INDIRECT(ADDRESS(MATCH(AO1759,K1759:K1764,0)+A1759-1,12))</f>
        <v>ENE</v>
      </c>
      <c r="AQ1759" s="13">
        <f t="shared" ref="AQ1759" ca="1" si="4752">INDIRECT(ADDRESS(MATCH(AO1759,K1759:K1764,0)+A1759-1,13))</f>
        <v>0.18863425925925925</v>
      </c>
      <c r="AR1759" s="11">
        <f t="shared" ref="AR1759" si="4753">MAX(N1759:N1764)</f>
        <v>7.9</v>
      </c>
      <c r="AS1759" s="13" t="str">
        <f t="shared" ref="AS1759" ca="1" si="4754">INDIRECT(ADDRESS(MATCH(AR1759,N1759:N1764,0)+A1759-1,15))</f>
        <v>ENE</v>
      </c>
      <c r="AT1759" s="13">
        <f t="shared" ref="AT1759" ca="1" si="4755">INDIRECT(ADDRESS(MATCH(AR1759,N1759:N1764,0)+A1759-1,16))</f>
        <v>0.17901620370370372</v>
      </c>
    </row>
    <row r="1760" spans="1:46">
      <c r="A1760" s="11">
        <v>1760</v>
      </c>
      <c r="B1760" s="69">
        <v>44605</v>
      </c>
      <c r="C1760" s="70">
        <v>0.17361111111111113</v>
      </c>
      <c r="D1760">
        <v>6.7</v>
      </c>
      <c r="E1760">
        <v>12.8</v>
      </c>
      <c r="F1760">
        <v>0</v>
      </c>
      <c r="G1760">
        <v>6.8</v>
      </c>
      <c r="H1760">
        <v>0</v>
      </c>
      <c r="I1760">
        <v>2.2999999999999998</v>
      </c>
      <c r="J1760" t="s">
        <v>148</v>
      </c>
      <c r="K1760">
        <v>2.4</v>
      </c>
      <c r="L1760" t="s">
        <v>148</v>
      </c>
      <c r="M1760" s="70">
        <v>0.17171296296296298</v>
      </c>
      <c r="N1760">
        <v>5.7</v>
      </c>
      <c r="O1760" t="s">
        <v>152</v>
      </c>
      <c r="P1760" s="70">
        <v>0.17127314814814817</v>
      </c>
      <c r="Q1760">
        <v>1.4</v>
      </c>
      <c r="R1760" t="s">
        <v>149</v>
      </c>
      <c r="S1760">
        <v>1</v>
      </c>
      <c r="T1760">
        <v>81.3</v>
      </c>
      <c r="U1760">
        <v>0</v>
      </c>
      <c r="V1760">
        <v>83</v>
      </c>
      <c r="W1760">
        <v>0</v>
      </c>
      <c r="X1760">
        <v>0.49</v>
      </c>
      <c r="Y1760">
        <v>17.62</v>
      </c>
      <c r="Z1760" s="11">
        <f t="shared" si="4689"/>
        <v>0</v>
      </c>
      <c r="AA1760" s="11">
        <f t="shared" si="4690"/>
        <v>0</v>
      </c>
      <c r="AB1760" s="53">
        <f t="shared" si="4691"/>
        <v>0.18833850109629696</v>
      </c>
      <c r="AC1760" s="61" t="s">
        <v>204</v>
      </c>
    </row>
    <row r="1761" spans="1:46">
      <c r="A1761" s="11">
        <v>1761</v>
      </c>
      <c r="B1761" s="69">
        <v>44605</v>
      </c>
      <c r="C1761" s="70">
        <v>0.18055555555555555</v>
      </c>
      <c r="D1761">
        <v>6.7</v>
      </c>
      <c r="E1761">
        <v>12.7</v>
      </c>
      <c r="F1761">
        <v>0</v>
      </c>
      <c r="G1761">
        <v>6.8</v>
      </c>
      <c r="H1761">
        <v>0</v>
      </c>
      <c r="I1761">
        <v>2</v>
      </c>
      <c r="J1761" t="s">
        <v>148</v>
      </c>
      <c r="K1761">
        <v>2.2999999999999998</v>
      </c>
      <c r="L1761" t="s">
        <v>148</v>
      </c>
      <c r="M1761" s="70">
        <v>0.1738888888888889</v>
      </c>
      <c r="N1761">
        <v>7.9</v>
      </c>
      <c r="O1761" t="s">
        <v>148</v>
      </c>
      <c r="P1761" s="70">
        <v>0.17901620370370372</v>
      </c>
      <c r="Q1761">
        <v>1.2</v>
      </c>
      <c r="R1761" t="s">
        <v>152</v>
      </c>
      <c r="S1761">
        <v>1.2</v>
      </c>
      <c r="T1761">
        <v>81.5</v>
      </c>
      <c r="U1761">
        <v>0</v>
      </c>
      <c r="V1761">
        <v>75</v>
      </c>
      <c r="W1761">
        <v>0</v>
      </c>
      <c r="X1761">
        <v>0.49</v>
      </c>
      <c r="Y1761">
        <v>17.64</v>
      </c>
      <c r="Z1761" s="11">
        <f t="shared" si="4689"/>
        <v>0</v>
      </c>
      <c r="AA1761" s="11">
        <f t="shared" si="4690"/>
        <v>0</v>
      </c>
      <c r="AB1761" s="53">
        <f t="shared" si="4691"/>
        <v>0.18833850109629696</v>
      </c>
      <c r="AC1761" s="61" t="s">
        <v>204</v>
      </c>
    </row>
    <row r="1762" spans="1:46">
      <c r="A1762" s="11">
        <v>1762</v>
      </c>
      <c r="B1762" s="69">
        <v>44605</v>
      </c>
      <c r="C1762" s="70">
        <v>0.1875</v>
      </c>
      <c r="D1762">
        <v>6.7</v>
      </c>
      <c r="E1762">
        <v>12.7</v>
      </c>
      <c r="F1762">
        <v>0.5</v>
      </c>
      <c r="G1762">
        <v>6.7</v>
      </c>
      <c r="H1762">
        <v>0</v>
      </c>
      <c r="I1762">
        <v>2.5</v>
      </c>
      <c r="J1762" t="s">
        <v>148</v>
      </c>
      <c r="K1762">
        <v>2.5</v>
      </c>
      <c r="L1762" t="s">
        <v>148</v>
      </c>
      <c r="M1762" s="70">
        <v>0.1875</v>
      </c>
      <c r="N1762">
        <v>6.5</v>
      </c>
      <c r="O1762" t="s">
        <v>152</v>
      </c>
      <c r="P1762" s="70">
        <v>0.18748842592592593</v>
      </c>
      <c r="Q1762">
        <v>6.3</v>
      </c>
      <c r="R1762" t="s">
        <v>148</v>
      </c>
      <c r="S1762">
        <v>1.1000000000000001</v>
      </c>
      <c r="T1762">
        <v>81.900000000000006</v>
      </c>
      <c r="U1762">
        <v>0</v>
      </c>
      <c r="V1762">
        <v>73</v>
      </c>
      <c r="W1762">
        <v>0</v>
      </c>
      <c r="X1762">
        <v>0.48799999999999999</v>
      </c>
      <c r="Y1762">
        <v>17.63</v>
      </c>
      <c r="Z1762" s="11">
        <f t="shared" si="4689"/>
        <v>0</v>
      </c>
      <c r="AA1762" s="11">
        <f t="shared" si="4690"/>
        <v>0</v>
      </c>
      <c r="AB1762" s="53">
        <f t="shared" si="4691"/>
        <v>0.18740155127677383</v>
      </c>
      <c r="AC1762" s="61" t="s">
        <v>204</v>
      </c>
    </row>
    <row r="1763" spans="1:46">
      <c r="A1763" s="11">
        <v>1763</v>
      </c>
      <c r="B1763" s="69">
        <v>44605</v>
      </c>
      <c r="C1763" s="70">
        <v>0.19444444444444445</v>
      </c>
      <c r="D1763">
        <v>6.6</v>
      </c>
      <c r="E1763">
        <v>12.7</v>
      </c>
      <c r="F1763">
        <v>0</v>
      </c>
      <c r="G1763">
        <v>6.7</v>
      </c>
      <c r="H1763">
        <v>0</v>
      </c>
      <c r="I1763">
        <v>2.2999999999999998</v>
      </c>
      <c r="J1763" t="s">
        <v>148</v>
      </c>
      <c r="K1763">
        <v>2.7</v>
      </c>
      <c r="L1763" t="s">
        <v>148</v>
      </c>
      <c r="M1763" s="70">
        <v>0.18863425925925925</v>
      </c>
      <c r="N1763">
        <v>5.4</v>
      </c>
      <c r="O1763" t="s">
        <v>148</v>
      </c>
      <c r="P1763" s="70">
        <v>0.18751157407407407</v>
      </c>
      <c r="Q1763">
        <v>1.4</v>
      </c>
      <c r="R1763" t="s">
        <v>149</v>
      </c>
      <c r="S1763">
        <v>1</v>
      </c>
      <c r="T1763">
        <v>82.9</v>
      </c>
      <c r="U1763">
        <v>0</v>
      </c>
      <c r="V1763">
        <v>83</v>
      </c>
      <c r="W1763">
        <v>0</v>
      </c>
      <c r="X1763">
        <v>0.48799999999999999</v>
      </c>
      <c r="Y1763">
        <v>17.64</v>
      </c>
      <c r="Z1763" s="11">
        <f t="shared" si="4689"/>
        <v>0</v>
      </c>
      <c r="AA1763" s="11">
        <f t="shared" si="4690"/>
        <v>0</v>
      </c>
      <c r="AB1763" s="53">
        <f t="shared" si="4691"/>
        <v>0.18740155127677383</v>
      </c>
      <c r="AC1763" s="61" t="s">
        <v>204</v>
      </c>
    </row>
    <row r="1764" spans="1:46">
      <c r="A1764" s="11">
        <v>1764</v>
      </c>
      <c r="B1764" s="69">
        <v>44605</v>
      </c>
      <c r="C1764" s="70">
        <v>0.20138888888888887</v>
      </c>
      <c r="D1764">
        <v>6.6</v>
      </c>
      <c r="E1764">
        <v>12.7</v>
      </c>
      <c r="F1764">
        <v>0</v>
      </c>
      <c r="G1764">
        <v>6.6</v>
      </c>
      <c r="H1764">
        <v>0</v>
      </c>
      <c r="I1764">
        <v>1.6</v>
      </c>
      <c r="J1764" t="s">
        <v>148</v>
      </c>
      <c r="K1764">
        <v>2.2999999999999998</v>
      </c>
      <c r="L1764" t="s">
        <v>148</v>
      </c>
      <c r="M1764" s="70">
        <v>0.1960300925925926</v>
      </c>
      <c r="N1764">
        <v>7.6</v>
      </c>
      <c r="O1764" t="s">
        <v>152</v>
      </c>
      <c r="P1764" s="70">
        <v>0.19510416666666666</v>
      </c>
      <c r="Q1764">
        <v>0.9</v>
      </c>
      <c r="R1764" t="s">
        <v>148</v>
      </c>
      <c r="S1764">
        <v>1.1000000000000001</v>
      </c>
      <c r="T1764">
        <v>83.3</v>
      </c>
      <c r="U1764">
        <v>0</v>
      </c>
      <c r="V1764">
        <v>77</v>
      </c>
      <c r="W1764">
        <v>0</v>
      </c>
      <c r="X1764">
        <v>0.48699999999999999</v>
      </c>
      <c r="Y1764">
        <v>17.63</v>
      </c>
      <c r="Z1764" s="11">
        <f t="shared" si="4689"/>
        <v>0</v>
      </c>
      <c r="AA1764" s="11">
        <f t="shared" si="4690"/>
        <v>0</v>
      </c>
      <c r="AB1764" s="53">
        <f t="shared" si="4691"/>
        <v>0.18693443794069442</v>
      </c>
      <c r="AC1764" s="61" t="s">
        <v>204</v>
      </c>
    </row>
    <row r="1765" spans="1:46">
      <c r="A1765" s="11">
        <v>1765</v>
      </c>
      <c r="B1765" s="69">
        <v>44605</v>
      </c>
      <c r="C1765" s="70">
        <v>0.20833333333333334</v>
      </c>
      <c r="D1765">
        <v>6.6</v>
      </c>
      <c r="E1765">
        <v>12.7</v>
      </c>
      <c r="F1765">
        <v>0</v>
      </c>
      <c r="G1765">
        <v>6.7</v>
      </c>
      <c r="H1765">
        <v>0</v>
      </c>
      <c r="I1765">
        <v>1.1000000000000001</v>
      </c>
      <c r="J1765" t="s">
        <v>148</v>
      </c>
      <c r="K1765">
        <v>1.6</v>
      </c>
      <c r="L1765" t="s">
        <v>148</v>
      </c>
      <c r="M1765" s="70">
        <v>0.20140046296296296</v>
      </c>
      <c r="N1765">
        <v>4.0999999999999996</v>
      </c>
      <c r="O1765" t="s">
        <v>149</v>
      </c>
      <c r="P1765" s="70">
        <v>0.20231481481481484</v>
      </c>
      <c r="Q1765">
        <v>1.8</v>
      </c>
      <c r="R1765" t="s">
        <v>149</v>
      </c>
      <c r="S1765">
        <v>0.8</v>
      </c>
      <c r="T1765">
        <v>83.5</v>
      </c>
      <c r="U1765">
        <v>0</v>
      </c>
      <c r="V1765">
        <v>75</v>
      </c>
      <c r="W1765">
        <v>0</v>
      </c>
      <c r="X1765">
        <v>0.48699999999999999</v>
      </c>
      <c r="Y1765">
        <v>17.61</v>
      </c>
      <c r="Z1765" s="11">
        <f t="shared" si="4689"/>
        <v>0</v>
      </c>
      <c r="AA1765" s="11">
        <f t="shared" si="4690"/>
        <v>0</v>
      </c>
      <c r="AB1765" s="53">
        <f t="shared" si="4691"/>
        <v>0.18693443794069442</v>
      </c>
      <c r="AC1765" s="61" t="s">
        <v>204</v>
      </c>
      <c r="AE1765" s="11">
        <f t="shared" ref="AE1765" si="4756">SUM(F1765:F1770)</f>
        <v>0.5</v>
      </c>
      <c r="AF1765" s="11">
        <f t="shared" ref="AF1765" si="4757">AVERAGE(AB1765:AB1770)</f>
        <v>0.18693443794069442</v>
      </c>
      <c r="AG1765" s="11">
        <f t="shared" ref="AG1765" si="4758">AVERAGE(G1765:G1770)</f>
        <v>6.6166666666666671</v>
      </c>
      <c r="AH1765" s="11" t="e">
        <f t="shared" ref="AH1765" si="4759">AVERAGE(AC1765:AC1770)</f>
        <v>#DIV/0!</v>
      </c>
      <c r="AI1765" s="11">
        <f t="shared" ref="AI1765" si="4760">AVERAGE(T1765:T1770)</f>
        <v>83.9</v>
      </c>
      <c r="AJ1765" s="11">
        <f t="shared" ref="AJ1765" si="4761">SUMIF(H1765:H1770,"&gt;0",H1765:H1770)</f>
        <v>0</v>
      </c>
      <c r="AK1765" s="17">
        <f t="shared" ref="AK1765" si="4762">SUM(AA1765:AA1770)/60</f>
        <v>0</v>
      </c>
      <c r="AL1765" s="17">
        <f t="shared" ref="AL1765" si="4763">SUM(V1765:V1770)</f>
        <v>432</v>
      </c>
      <c r="AM1765" s="17">
        <f t="shared" ref="AM1765" si="4764">AVERAGE(W1765:W1770)</f>
        <v>0</v>
      </c>
      <c r="AN1765" s="11">
        <f t="shared" ref="AN1765" si="4765">AVERAGE(I1765:I1770)</f>
        <v>1.6499999999999997</v>
      </c>
      <c r="AO1765" s="11">
        <f t="shared" ref="AO1765" si="4766">MAX(K1765:K1770)</f>
        <v>2.5</v>
      </c>
      <c r="AP1765" s="13" t="str">
        <f t="shared" ref="AP1765" ca="1" si="4767">INDIRECT(ADDRESS(MATCH(AO1765,K1765:K1770,0)+A1765-1,12))</f>
        <v>ENE</v>
      </c>
      <c r="AQ1765" s="13">
        <f t="shared" ref="AQ1765" ca="1" si="4768">INDIRECT(ADDRESS(MATCH(AO1765,K1765:K1770,0)+A1765-1,13))</f>
        <v>0.22439814814814815</v>
      </c>
      <c r="AR1765" s="11">
        <f t="shared" ref="AR1765" si="4769">MAX(N1765:N1770)</f>
        <v>5.5</v>
      </c>
      <c r="AS1765" s="13" t="str">
        <f t="shared" ref="AS1765" ca="1" si="4770">INDIRECT(ADDRESS(MATCH(AR1765,N1765:N1770,0)+A1765-1,15))</f>
        <v>ENE</v>
      </c>
      <c r="AT1765" s="13">
        <f t="shared" ref="AT1765" ca="1" si="4771">INDIRECT(ADDRESS(MATCH(AR1765,N1765:N1770,0)+A1765-1,16))</f>
        <v>0.21850694444444443</v>
      </c>
    </row>
    <row r="1766" spans="1:46">
      <c r="A1766" s="11">
        <v>1766</v>
      </c>
      <c r="B1766" s="69">
        <v>44605</v>
      </c>
      <c r="C1766" s="70">
        <v>0.21527777777777779</v>
      </c>
      <c r="D1766">
        <v>6.5</v>
      </c>
      <c r="E1766">
        <v>12.7</v>
      </c>
      <c r="F1766">
        <v>0</v>
      </c>
      <c r="G1766">
        <v>6.7</v>
      </c>
      <c r="H1766">
        <v>0</v>
      </c>
      <c r="I1766">
        <v>1.4</v>
      </c>
      <c r="J1766" t="s">
        <v>148</v>
      </c>
      <c r="K1766">
        <v>1.5</v>
      </c>
      <c r="L1766" t="s">
        <v>148</v>
      </c>
      <c r="M1766" s="70">
        <v>0.21365740740740743</v>
      </c>
      <c r="N1766">
        <v>5</v>
      </c>
      <c r="O1766" t="s">
        <v>148</v>
      </c>
      <c r="P1766" s="70">
        <v>0.21187500000000001</v>
      </c>
      <c r="Q1766">
        <v>2.6</v>
      </c>
      <c r="R1766" t="s">
        <v>147</v>
      </c>
      <c r="S1766">
        <v>1</v>
      </c>
      <c r="T1766">
        <v>83.5</v>
      </c>
      <c r="U1766">
        <v>0</v>
      </c>
      <c r="V1766">
        <v>83</v>
      </c>
      <c r="W1766">
        <v>0</v>
      </c>
      <c r="X1766">
        <v>0.48699999999999999</v>
      </c>
      <c r="Y1766">
        <v>17.63</v>
      </c>
      <c r="Z1766" s="11">
        <f t="shared" si="4689"/>
        <v>0</v>
      </c>
      <c r="AA1766" s="11">
        <f t="shared" si="4690"/>
        <v>0</v>
      </c>
      <c r="AB1766" s="53">
        <f t="shared" si="4691"/>
        <v>0.18693443794069442</v>
      </c>
      <c r="AC1766" s="61" t="s">
        <v>204</v>
      </c>
    </row>
    <row r="1767" spans="1:46">
      <c r="A1767" s="11">
        <v>1767</v>
      </c>
      <c r="B1767" s="69">
        <v>44605</v>
      </c>
      <c r="C1767" s="70">
        <v>0.22222222222222221</v>
      </c>
      <c r="D1767">
        <v>6.5</v>
      </c>
      <c r="E1767">
        <v>12.7</v>
      </c>
      <c r="F1767">
        <v>0</v>
      </c>
      <c r="G1767">
        <v>6.7</v>
      </c>
      <c r="H1767">
        <v>0</v>
      </c>
      <c r="I1767">
        <v>2.1</v>
      </c>
      <c r="J1767" t="s">
        <v>148</v>
      </c>
      <c r="K1767">
        <v>2.1</v>
      </c>
      <c r="L1767" t="s">
        <v>148</v>
      </c>
      <c r="M1767" s="70">
        <v>0.22217592592592594</v>
      </c>
      <c r="N1767">
        <v>5.5</v>
      </c>
      <c r="O1767" t="s">
        <v>148</v>
      </c>
      <c r="P1767" s="70">
        <v>0.21850694444444443</v>
      </c>
      <c r="Q1767">
        <v>1.9</v>
      </c>
      <c r="R1767" t="s">
        <v>148</v>
      </c>
      <c r="S1767">
        <v>0.9</v>
      </c>
      <c r="T1767">
        <v>83</v>
      </c>
      <c r="U1767">
        <v>0</v>
      </c>
      <c r="V1767">
        <v>72</v>
      </c>
      <c r="W1767">
        <v>0</v>
      </c>
      <c r="X1767">
        <v>0.48699999999999999</v>
      </c>
      <c r="Y1767">
        <v>17.66</v>
      </c>
      <c r="Z1767" s="11">
        <f t="shared" si="4689"/>
        <v>0</v>
      </c>
      <c r="AA1767" s="11">
        <f t="shared" si="4690"/>
        <v>0</v>
      </c>
      <c r="AB1767" s="53">
        <f t="shared" si="4691"/>
        <v>0.18693443794069442</v>
      </c>
      <c r="AC1767" s="61" t="s">
        <v>204</v>
      </c>
    </row>
    <row r="1768" spans="1:46">
      <c r="A1768" s="11">
        <v>1768</v>
      </c>
      <c r="B1768" s="69">
        <v>44605</v>
      </c>
      <c r="C1768" s="70">
        <v>0.22916666666666666</v>
      </c>
      <c r="D1768">
        <v>6.5</v>
      </c>
      <c r="E1768">
        <v>12.7</v>
      </c>
      <c r="F1768">
        <v>0</v>
      </c>
      <c r="G1768">
        <v>6.6</v>
      </c>
      <c r="H1768">
        <v>0</v>
      </c>
      <c r="I1768">
        <v>2.2999999999999998</v>
      </c>
      <c r="J1768" t="s">
        <v>152</v>
      </c>
      <c r="K1768">
        <v>2.5</v>
      </c>
      <c r="L1768" t="s">
        <v>148</v>
      </c>
      <c r="M1768" s="70">
        <v>0.22439814814814815</v>
      </c>
      <c r="N1768">
        <v>5.3</v>
      </c>
      <c r="O1768" t="s">
        <v>150</v>
      </c>
      <c r="P1768" s="70">
        <v>0.22375</v>
      </c>
      <c r="Q1768">
        <v>2.6</v>
      </c>
      <c r="R1768" t="s">
        <v>152</v>
      </c>
      <c r="S1768">
        <v>0.9</v>
      </c>
      <c r="T1768">
        <v>83.6</v>
      </c>
      <c r="U1768">
        <v>0</v>
      </c>
      <c r="V1768">
        <v>65</v>
      </c>
      <c r="W1768">
        <v>0</v>
      </c>
      <c r="X1768">
        <v>0.48699999999999999</v>
      </c>
      <c r="Y1768">
        <v>17.649999999999999</v>
      </c>
      <c r="Z1768" s="11">
        <f t="shared" si="4689"/>
        <v>0</v>
      </c>
      <c r="AA1768" s="11">
        <f t="shared" si="4690"/>
        <v>0</v>
      </c>
      <c r="AB1768" s="53">
        <f t="shared" si="4691"/>
        <v>0.18693443794069442</v>
      </c>
      <c r="AC1768" s="61" t="s">
        <v>204</v>
      </c>
    </row>
    <row r="1769" spans="1:46">
      <c r="A1769" s="11">
        <v>1769</v>
      </c>
      <c r="B1769" s="69">
        <v>44605</v>
      </c>
      <c r="C1769" s="70">
        <v>0.23611111111111113</v>
      </c>
      <c r="D1769">
        <v>6.5</v>
      </c>
      <c r="E1769">
        <v>12.7</v>
      </c>
      <c r="F1769">
        <v>0</v>
      </c>
      <c r="G1769">
        <v>6.5</v>
      </c>
      <c r="H1769">
        <v>0</v>
      </c>
      <c r="I1769">
        <v>1.8</v>
      </c>
      <c r="J1769" t="s">
        <v>152</v>
      </c>
      <c r="K1769">
        <v>2.2999999999999998</v>
      </c>
      <c r="L1769" t="s">
        <v>148</v>
      </c>
      <c r="M1769" s="70">
        <v>0.22929398148148147</v>
      </c>
      <c r="N1769">
        <v>3.6</v>
      </c>
      <c r="O1769" t="s">
        <v>152</v>
      </c>
      <c r="P1769" s="70">
        <v>0.22952546296296297</v>
      </c>
      <c r="Q1769">
        <v>1.5</v>
      </c>
      <c r="R1769" t="s">
        <v>147</v>
      </c>
      <c r="S1769">
        <v>0.6</v>
      </c>
      <c r="T1769">
        <v>84.5</v>
      </c>
      <c r="U1769">
        <v>1</v>
      </c>
      <c r="V1769">
        <v>62</v>
      </c>
      <c r="W1769">
        <v>0</v>
      </c>
      <c r="X1769">
        <v>0.48699999999999999</v>
      </c>
      <c r="Y1769">
        <v>17.64</v>
      </c>
      <c r="Z1769" s="11">
        <f t="shared" si="4689"/>
        <v>0</v>
      </c>
      <c r="AA1769" s="11">
        <f t="shared" si="4690"/>
        <v>0</v>
      </c>
      <c r="AB1769" s="53">
        <f t="shared" si="4691"/>
        <v>0.18693443794069442</v>
      </c>
      <c r="AC1769" s="61" t="s">
        <v>204</v>
      </c>
    </row>
    <row r="1770" spans="1:46">
      <c r="A1770" s="11">
        <v>1770</v>
      </c>
      <c r="B1770" s="69">
        <v>44605</v>
      </c>
      <c r="C1770" s="70">
        <v>0.24305555555555555</v>
      </c>
      <c r="D1770">
        <v>6.4</v>
      </c>
      <c r="E1770">
        <v>12.7</v>
      </c>
      <c r="F1770">
        <v>0.5</v>
      </c>
      <c r="G1770">
        <v>6.5</v>
      </c>
      <c r="H1770">
        <v>0</v>
      </c>
      <c r="I1770">
        <v>1.2</v>
      </c>
      <c r="J1770" t="s">
        <v>148</v>
      </c>
      <c r="K1770">
        <v>1.8</v>
      </c>
      <c r="L1770" t="s">
        <v>152</v>
      </c>
      <c r="M1770" s="70">
        <v>0.2363888888888889</v>
      </c>
      <c r="N1770">
        <v>3.3</v>
      </c>
      <c r="O1770" t="s">
        <v>147</v>
      </c>
      <c r="P1770" s="70">
        <v>0.23876157407407406</v>
      </c>
      <c r="Q1770">
        <v>3</v>
      </c>
      <c r="R1770" t="s">
        <v>147</v>
      </c>
      <c r="S1770">
        <v>0.7</v>
      </c>
      <c r="T1770">
        <v>85.3</v>
      </c>
      <c r="U1770">
        <v>0</v>
      </c>
      <c r="V1770">
        <v>75</v>
      </c>
      <c r="W1770">
        <v>0</v>
      </c>
      <c r="X1770">
        <v>0.48699999999999999</v>
      </c>
      <c r="Y1770">
        <v>17.670000000000002</v>
      </c>
      <c r="Z1770" s="11">
        <f t="shared" si="4689"/>
        <v>0</v>
      </c>
      <c r="AA1770" s="11">
        <f t="shared" si="4690"/>
        <v>0</v>
      </c>
      <c r="AB1770" s="53">
        <f t="shared" si="4691"/>
        <v>0.18693443794069442</v>
      </c>
      <c r="AC1770" s="61" t="s">
        <v>204</v>
      </c>
    </row>
    <row r="1771" spans="1:46">
      <c r="A1771" s="11">
        <v>1771</v>
      </c>
      <c r="B1771" s="69">
        <v>44605</v>
      </c>
      <c r="C1771" s="70">
        <v>0.25</v>
      </c>
      <c r="D1771">
        <v>6.4</v>
      </c>
      <c r="E1771">
        <v>12.7</v>
      </c>
      <c r="F1771">
        <v>0</v>
      </c>
      <c r="G1771">
        <v>6.4</v>
      </c>
      <c r="H1771">
        <v>0</v>
      </c>
      <c r="I1771">
        <v>1.6</v>
      </c>
      <c r="J1771" t="s">
        <v>148</v>
      </c>
      <c r="K1771">
        <v>1.6</v>
      </c>
      <c r="L1771" t="s">
        <v>148</v>
      </c>
      <c r="M1771" s="70">
        <v>0.24980324074074076</v>
      </c>
      <c r="N1771">
        <v>4.3</v>
      </c>
      <c r="O1771" t="s">
        <v>147</v>
      </c>
      <c r="P1771" s="70">
        <v>0.24318287037037037</v>
      </c>
      <c r="Q1771">
        <v>0.9</v>
      </c>
      <c r="R1771" t="s">
        <v>147</v>
      </c>
      <c r="S1771">
        <v>0.6</v>
      </c>
      <c r="T1771">
        <v>86</v>
      </c>
      <c r="U1771">
        <v>0</v>
      </c>
      <c r="V1771">
        <v>72</v>
      </c>
      <c r="W1771">
        <v>0</v>
      </c>
      <c r="X1771">
        <v>0.48699999999999999</v>
      </c>
      <c r="Y1771">
        <v>17.64</v>
      </c>
      <c r="Z1771" s="11">
        <f t="shared" si="4689"/>
        <v>0</v>
      </c>
      <c r="AA1771" s="11">
        <f t="shared" si="4690"/>
        <v>0</v>
      </c>
      <c r="AB1771" s="53">
        <f t="shared" si="4691"/>
        <v>0.18693443794069442</v>
      </c>
      <c r="AC1771" s="61" t="s">
        <v>204</v>
      </c>
      <c r="AE1771" s="11">
        <f t="shared" ref="AE1771" si="4772">SUM(F1771:F1776)</f>
        <v>0.5</v>
      </c>
      <c r="AF1771" s="11">
        <f t="shared" ref="AF1771" si="4773">AVERAGE(AB1771:AB1776)</f>
        <v>0.18693443794069442</v>
      </c>
      <c r="AG1771" s="11">
        <f t="shared" ref="AG1771" si="4774">AVERAGE(G1771:G1776)</f>
        <v>6.2333333333333334</v>
      </c>
      <c r="AH1771" s="11" t="e">
        <f t="shared" ref="AH1771" si="4775">AVERAGE(AC1771:AC1776)</f>
        <v>#DIV/0!</v>
      </c>
      <c r="AI1771" s="11">
        <f t="shared" ref="AI1771" si="4776">AVERAGE(T1771:T1776)</f>
        <v>87.100000000000009</v>
      </c>
      <c r="AJ1771" s="11">
        <f t="shared" ref="AJ1771" si="4777">SUMIF(H1771:H1776,"&gt;0",H1771:H1776)</f>
        <v>0</v>
      </c>
      <c r="AK1771" s="17">
        <f t="shared" ref="AK1771" si="4778">SUM(AA1771:AA1776)/60</f>
        <v>0</v>
      </c>
      <c r="AL1771" s="17">
        <f t="shared" ref="AL1771" si="4779">SUM(V1771:V1776)</f>
        <v>1086</v>
      </c>
      <c r="AM1771" s="17">
        <f t="shared" ref="AM1771" si="4780">AVERAGE(W1771:W1776)</f>
        <v>0.16666666666666666</v>
      </c>
      <c r="AN1771" s="11">
        <f t="shared" ref="AN1771" si="4781">AVERAGE(I1771:I1776)</f>
        <v>1.75</v>
      </c>
      <c r="AO1771" s="11">
        <f t="shared" ref="AO1771" si="4782">MAX(K1771:K1776)</f>
        <v>2.7</v>
      </c>
      <c r="AP1771" s="13" t="str">
        <f t="shared" ref="AP1771" ca="1" si="4783">INDIRECT(ADDRESS(MATCH(AO1771,K1771:K1776,0)+A1771-1,12))</f>
        <v>NE</v>
      </c>
      <c r="AQ1771" s="13">
        <f t="shared" ref="AQ1771" ca="1" si="4784">INDIRECT(ADDRESS(MATCH(AO1771,K1771:K1776,0)+A1771-1,13))</f>
        <v>0.28289351851851852</v>
      </c>
      <c r="AR1771" s="11">
        <f t="shared" ref="AR1771" si="4785">MAX(N1771:N1776)</f>
        <v>7.1</v>
      </c>
      <c r="AS1771" s="13" t="str">
        <f t="shared" ref="AS1771" ca="1" si="4786">INDIRECT(ADDRESS(MATCH(AR1771,N1771:N1776,0)+A1771-1,15))</f>
        <v>ENE</v>
      </c>
      <c r="AT1771" s="13">
        <f t="shared" ref="AT1771" ca="1" si="4787">INDIRECT(ADDRESS(MATCH(AR1771,N1771:N1776,0)+A1771-1,16))</f>
        <v>0.27999999999999997</v>
      </c>
    </row>
    <row r="1772" spans="1:46">
      <c r="A1772" s="11">
        <v>1772</v>
      </c>
      <c r="B1772" s="69">
        <v>44605</v>
      </c>
      <c r="C1772" s="70">
        <v>0.25694444444444448</v>
      </c>
      <c r="D1772">
        <v>6.4</v>
      </c>
      <c r="E1772">
        <v>12.7</v>
      </c>
      <c r="F1772">
        <v>0</v>
      </c>
      <c r="G1772">
        <v>6.2</v>
      </c>
      <c r="H1772">
        <v>0</v>
      </c>
      <c r="I1772">
        <v>1.9</v>
      </c>
      <c r="J1772" t="s">
        <v>148</v>
      </c>
      <c r="K1772">
        <v>2</v>
      </c>
      <c r="L1772" t="s">
        <v>148</v>
      </c>
      <c r="M1772" s="70">
        <v>0.25631944444444443</v>
      </c>
      <c r="N1772">
        <v>5</v>
      </c>
      <c r="O1772" t="s">
        <v>148</v>
      </c>
      <c r="P1772" s="70">
        <v>0.25263888888888891</v>
      </c>
      <c r="Q1772">
        <v>0.6</v>
      </c>
      <c r="R1772" t="s">
        <v>147</v>
      </c>
      <c r="S1772">
        <v>0.6</v>
      </c>
      <c r="T1772">
        <v>86.6</v>
      </c>
      <c r="U1772">
        <v>0</v>
      </c>
      <c r="V1772">
        <v>64</v>
      </c>
      <c r="W1772">
        <v>0</v>
      </c>
      <c r="X1772">
        <v>0.48699999999999999</v>
      </c>
      <c r="Y1772">
        <v>17.66</v>
      </c>
      <c r="Z1772" s="11">
        <f t="shared" si="4689"/>
        <v>0</v>
      </c>
      <c r="AA1772" s="11">
        <f t="shared" si="4690"/>
        <v>0</v>
      </c>
      <c r="AB1772" s="53">
        <f t="shared" si="4691"/>
        <v>0.18693443794069442</v>
      </c>
      <c r="AC1772" s="61" t="s">
        <v>204</v>
      </c>
    </row>
    <row r="1773" spans="1:46">
      <c r="A1773" s="11">
        <v>1773</v>
      </c>
      <c r="B1773" s="69">
        <v>44605</v>
      </c>
      <c r="C1773" s="70">
        <v>0.2638888888888889</v>
      </c>
      <c r="D1773">
        <v>6.3</v>
      </c>
      <c r="E1773">
        <v>12.7</v>
      </c>
      <c r="F1773">
        <v>0.5</v>
      </c>
      <c r="G1773">
        <v>6.3</v>
      </c>
      <c r="H1773">
        <v>0</v>
      </c>
      <c r="I1773">
        <v>1.4</v>
      </c>
      <c r="J1773" t="s">
        <v>148</v>
      </c>
      <c r="K1773">
        <v>1.9</v>
      </c>
      <c r="L1773" t="s">
        <v>148</v>
      </c>
      <c r="M1773" s="70">
        <v>0.25695601851851851</v>
      </c>
      <c r="N1773">
        <v>4.8</v>
      </c>
      <c r="O1773" t="s">
        <v>148</v>
      </c>
      <c r="P1773" s="70">
        <v>0.26363425925925926</v>
      </c>
      <c r="Q1773">
        <v>4</v>
      </c>
      <c r="R1773" t="s">
        <v>148</v>
      </c>
      <c r="S1773">
        <v>0.9</v>
      </c>
      <c r="T1773">
        <v>86.9</v>
      </c>
      <c r="U1773">
        <v>0</v>
      </c>
      <c r="V1773">
        <v>71</v>
      </c>
      <c r="W1773">
        <v>0</v>
      </c>
      <c r="X1773">
        <v>0.48699999999999999</v>
      </c>
      <c r="Y1773">
        <v>17.649999999999999</v>
      </c>
      <c r="Z1773" s="11">
        <f t="shared" si="4689"/>
        <v>0</v>
      </c>
      <c r="AA1773" s="11">
        <f t="shared" si="4690"/>
        <v>0</v>
      </c>
      <c r="AB1773" s="53">
        <f t="shared" si="4691"/>
        <v>0.18693443794069442</v>
      </c>
      <c r="AC1773" s="61" t="s">
        <v>204</v>
      </c>
    </row>
    <row r="1774" spans="1:46">
      <c r="A1774" s="11">
        <v>1774</v>
      </c>
      <c r="B1774" s="69">
        <v>44605</v>
      </c>
      <c r="C1774" s="70">
        <v>0.27083333333333331</v>
      </c>
      <c r="D1774">
        <v>6.3</v>
      </c>
      <c r="E1774">
        <v>12.7</v>
      </c>
      <c r="F1774">
        <v>0</v>
      </c>
      <c r="G1774">
        <v>6.2</v>
      </c>
      <c r="H1774">
        <v>0</v>
      </c>
      <c r="I1774">
        <v>1.4</v>
      </c>
      <c r="J1774" t="s">
        <v>152</v>
      </c>
      <c r="K1774">
        <v>1.9</v>
      </c>
      <c r="L1774" t="s">
        <v>148</v>
      </c>
      <c r="M1774" s="70">
        <v>0.26868055555555553</v>
      </c>
      <c r="N1774">
        <v>4.9000000000000004</v>
      </c>
      <c r="O1774" t="s">
        <v>152</v>
      </c>
      <c r="P1774" s="70">
        <v>0.26559027777777777</v>
      </c>
      <c r="Q1774">
        <v>1.8</v>
      </c>
      <c r="R1774" t="s">
        <v>150</v>
      </c>
      <c r="S1774">
        <v>1.1000000000000001</v>
      </c>
      <c r="T1774">
        <v>87.4</v>
      </c>
      <c r="U1774">
        <v>0</v>
      </c>
      <c r="V1774">
        <v>73</v>
      </c>
      <c r="W1774">
        <v>0</v>
      </c>
      <c r="X1774">
        <v>0.48699999999999999</v>
      </c>
      <c r="Y1774">
        <v>17.649999999999999</v>
      </c>
      <c r="Z1774" s="11">
        <f t="shared" si="4689"/>
        <v>0</v>
      </c>
      <c r="AA1774" s="11">
        <f t="shared" si="4690"/>
        <v>0</v>
      </c>
      <c r="AB1774" s="53">
        <f t="shared" si="4691"/>
        <v>0.18693443794069442</v>
      </c>
      <c r="AC1774" s="61" t="s">
        <v>204</v>
      </c>
    </row>
    <row r="1775" spans="1:46">
      <c r="A1775" s="11">
        <v>1775</v>
      </c>
      <c r="B1775" s="69">
        <v>44605</v>
      </c>
      <c r="C1775" s="70">
        <v>0.27777777777777779</v>
      </c>
      <c r="D1775">
        <v>6.3</v>
      </c>
      <c r="E1775">
        <v>12.7</v>
      </c>
      <c r="F1775">
        <v>0</v>
      </c>
      <c r="G1775">
        <v>6.2</v>
      </c>
      <c r="H1775">
        <v>0</v>
      </c>
      <c r="I1775">
        <v>1.9</v>
      </c>
      <c r="J1775" t="s">
        <v>147</v>
      </c>
      <c r="K1775">
        <v>1.9</v>
      </c>
      <c r="L1775" t="s">
        <v>147</v>
      </c>
      <c r="M1775" s="70">
        <v>0.27777777777777779</v>
      </c>
      <c r="N1775">
        <v>5.8</v>
      </c>
      <c r="O1775" t="s">
        <v>147</v>
      </c>
      <c r="P1775" s="70">
        <v>0.27377314814814818</v>
      </c>
      <c r="Q1775">
        <v>3.1</v>
      </c>
      <c r="R1775" t="s">
        <v>152</v>
      </c>
      <c r="S1775">
        <v>1.3</v>
      </c>
      <c r="T1775">
        <v>87.6</v>
      </c>
      <c r="U1775">
        <v>1</v>
      </c>
      <c r="V1775">
        <v>149</v>
      </c>
      <c r="W1775">
        <v>0</v>
      </c>
      <c r="X1775">
        <v>0.48699999999999999</v>
      </c>
      <c r="Y1775">
        <v>17.64</v>
      </c>
      <c r="Z1775" s="11">
        <f t="shared" si="4689"/>
        <v>0</v>
      </c>
      <c r="AA1775" s="11">
        <f t="shared" si="4690"/>
        <v>0</v>
      </c>
      <c r="AB1775" s="53">
        <f t="shared" si="4691"/>
        <v>0.18693443794069442</v>
      </c>
      <c r="AC1775" s="61" t="s">
        <v>204</v>
      </c>
    </row>
    <row r="1776" spans="1:46">
      <c r="A1776" s="11">
        <v>1776</v>
      </c>
      <c r="B1776" s="69">
        <v>44605</v>
      </c>
      <c r="C1776" s="70">
        <v>0.28472222222222221</v>
      </c>
      <c r="D1776">
        <v>6.2</v>
      </c>
      <c r="E1776">
        <v>12.7</v>
      </c>
      <c r="F1776">
        <v>0</v>
      </c>
      <c r="G1776">
        <v>6.1</v>
      </c>
      <c r="H1776">
        <v>0</v>
      </c>
      <c r="I1776">
        <v>2.2999999999999998</v>
      </c>
      <c r="J1776" t="s">
        <v>147</v>
      </c>
      <c r="K1776">
        <v>2.7</v>
      </c>
      <c r="L1776" t="s">
        <v>147</v>
      </c>
      <c r="M1776" s="70">
        <v>0.28289351851851852</v>
      </c>
      <c r="N1776">
        <v>7.1</v>
      </c>
      <c r="O1776" t="s">
        <v>148</v>
      </c>
      <c r="P1776" s="70">
        <v>0.27999999999999997</v>
      </c>
      <c r="Q1776">
        <v>3.3</v>
      </c>
      <c r="R1776" t="s">
        <v>147</v>
      </c>
      <c r="S1776">
        <v>1.3</v>
      </c>
      <c r="T1776">
        <v>88.1</v>
      </c>
      <c r="U1776">
        <v>2</v>
      </c>
      <c r="V1776">
        <v>657</v>
      </c>
      <c r="W1776">
        <v>1</v>
      </c>
      <c r="X1776">
        <v>0.48699999999999999</v>
      </c>
      <c r="Y1776">
        <v>17.649999999999999</v>
      </c>
      <c r="Z1776" s="11">
        <f t="shared" si="4689"/>
        <v>0</v>
      </c>
      <c r="AA1776" s="11">
        <f t="shared" si="4690"/>
        <v>0</v>
      </c>
      <c r="AB1776" s="53">
        <f t="shared" si="4691"/>
        <v>0.18693443794069442</v>
      </c>
      <c r="AC1776" s="61" t="s">
        <v>204</v>
      </c>
    </row>
    <row r="1777" spans="1:46">
      <c r="A1777" s="11">
        <v>1777</v>
      </c>
      <c r="B1777" s="69">
        <v>44605</v>
      </c>
      <c r="C1777" s="70">
        <v>0.29166666666666669</v>
      </c>
      <c r="D1777">
        <v>6.1</v>
      </c>
      <c r="E1777">
        <v>12.7</v>
      </c>
      <c r="F1777">
        <v>0.5</v>
      </c>
      <c r="G1777">
        <v>6</v>
      </c>
      <c r="H1777">
        <v>0</v>
      </c>
      <c r="I1777">
        <v>1.8</v>
      </c>
      <c r="J1777" t="s">
        <v>147</v>
      </c>
      <c r="K1777">
        <v>2.2999999999999998</v>
      </c>
      <c r="L1777" t="s">
        <v>147</v>
      </c>
      <c r="M1777" s="70">
        <v>0.28506944444444443</v>
      </c>
      <c r="N1777">
        <v>4.7</v>
      </c>
      <c r="O1777" t="s">
        <v>162</v>
      </c>
      <c r="P1777" s="70">
        <v>0.29089120370370369</v>
      </c>
      <c r="Q1777">
        <v>2</v>
      </c>
      <c r="R1777" t="s">
        <v>162</v>
      </c>
      <c r="S1777">
        <v>0.9</v>
      </c>
      <c r="T1777">
        <v>88.2</v>
      </c>
      <c r="U1777">
        <v>3</v>
      </c>
      <c r="V1777">
        <v>1599</v>
      </c>
      <c r="W1777">
        <v>3</v>
      </c>
      <c r="X1777">
        <v>0.48699999999999999</v>
      </c>
      <c r="Y1777">
        <v>17.649999999999999</v>
      </c>
      <c r="Z1777" s="11">
        <f t="shared" si="4689"/>
        <v>0</v>
      </c>
      <c r="AA1777" s="11">
        <f t="shared" si="4690"/>
        <v>0</v>
      </c>
      <c r="AB1777" s="53">
        <f t="shared" si="4691"/>
        <v>0.18693443794069442</v>
      </c>
      <c r="AC1777" s="61" t="s">
        <v>204</v>
      </c>
      <c r="AE1777" s="11">
        <f t="shared" ref="AE1777" si="4788">SUM(F1777:F1782)</f>
        <v>1</v>
      </c>
      <c r="AF1777" s="11">
        <f t="shared" ref="AF1777" si="4789">AVERAGE(AB1777:AB1782)</f>
        <v>0.18677903525521103</v>
      </c>
      <c r="AG1777" s="11">
        <f t="shared" ref="AG1777" si="4790">AVERAGE(G1777:G1782)</f>
        <v>5.833333333333333</v>
      </c>
      <c r="AH1777" s="11" t="e">
        <f t="shared" ref="AH1777" si="4791">AVERAGE(AC1777:AC1782)</f>
        <v>#DIV/0!</v>
      </c>
      <c r="AI1777" s="11">
        <f t="shared" ref="AI1777" si="4792">AVERAGE(T1777:T1782)</f>
        <v>88.533333333333317</v>
      </c>
      <c r="AJ1777" s="11">
        <f t="shared" ref="AJ1777" si="4793">SUMIF(H1777:H1782,"&gt;0",H1777:H1782)</f>
        <v>1.3000000000000001E-2</v>
      </c>
      <c r="AK1777" s="17">
        <f t="shared" ref="AK1777" si="4794">SUM(AA1777:AA1782)/60</f>
        <v>0</v>
      </c>
      <c r="AL1777" s="17">
        <f t="shared" ref="AL1777" si="4795">SUM(V1777:V1782)</f>
        <v>39463</v>
      </c>
      <c r="AM1777" s="17">
        <f t="shared" ref="AM1777" si="4796">AVERAGE(W1777:W1782)</f>
        <v>11</v>
      </c>
      <c r="AN1777" s="11">
        <f t="shared" ref="AN1777" si="4797">AVERAGE(I1777:I1782)</f>
        <v>2.9666666666666668</v>
      </c>
      <c r="AO1777" s="11">
        <f t="shared" ref="AO1777" si="4798">MAX(K1777:K1782)</f>
        <v>3.9</v>
      </c>
      <c r="AP1777" s="13" t="str">
        <f t="shared" ref="AP1777" ca="1" si="4799">INDIRECT(ADDRESS(MATCH(AO1777,K1777:K1782,0)+A1777-1,12))</f>
        <v>NE</v>
      </c>
      <c r="AQ1777" s="13">
        <f t="shared" ref="AQ1777" ca="1" si="4800">INDIRECT(ADDRESS(MATCH(AO1777,K1777:K1782,0)+A1777-1,13))</f>
        <v>0.32275462962962964</v>
      </c>
      <c r="AR1777" s="11">
        <f t="shared" ref="AR1777" si="4801">MAX(N1777:N1782)</f>
        <v>8.1</v>
      </c>
      <c r="AS1777" s="13" t="str">
        <f t="shared" ref="AS1777" ca="1" si="4802">INDIRECT(ADDRESS(MATCH(AR1777,N1777:N1782,0)+A1777-1,15))</f>
        <v>NNE</v>
      </c>
      <c r="AT1777" s="13">
        <f t="shared" ref="AT1777" ca="1" si="4803">INDIRECT(ADDRESS(MATCH(AR1777,N1777:N1782,0)+A1777-1,16))</f>
        <v>0.32146990740740738</v>
      </c>
    </row>
    <row r="1778" spans="1:46">
      <c r="A1778" s="11">
        <v>1778</v>
      </c>
      <c r="B1778" s="69">
        <v>44605</v>
      </c>
      <c r="C1778" s="70">
        <v>0.2986111111111111</v>
      </c>
      <c r="D1778">
        <v>6.1</v>
      </c>
      <c r="E1778">
        <v>12.7</v>
      </c>
      <c r="F1778">
        <v>0</v>
      </c>
      <c r="G1778">
        <v>5.9</v>
      </c>
      <c r="H1778">
        <v>1E-3</v>
      </c>
      <c r="I1778">
        <v>2.4</v>
      </c>
      <c r="J1778" t="s">
        <v>147</v>
      </c>
      <c r="K1778">
        <v>2.4</v>
      </c>
      <c r="L1778" t="s">
        <v>147</v>
      </c>
      <c r="M1778" s="70">
        <v>0.29733796296296294</v>
      </c>
      <c r="N1778">
        <v>6</v>
      </c>
      <c r="O1778" t="s">
        <v>149</v>
      </c>
      <c r="P1778" s="70">
        <v>0.29538194444444443</v>
      </c>
      <c r="Q1778">
        <v>4.7</v>
      </c>
      <c r="R1778" t="s">
        <v>149</v>
      </c>
      <c r="S1778">
        <v>1.2</v>
      </c>
      <c r="T1778">
        <v>88.5</v>
      </c>
      <c r="U1778">
        <v>4</v>
      </c>
      <c r="V1778">
        <v>2647</v>
      </c>
      <c r="W1778">
        <v>4</v>
      </c>
      <c r="X1778">
        <v>0.48699999999999999</v>
      </c>
      <c r="Y1778">
        <v>17.64</v>
      </c>
      <c r="Z1778" s="11">
        <f t="shared" si="4689"/>
        <v>0.60000000000000009</v>
      </c>
      <c r="AA1778" s="11">
        <f t="shared" si="4690"/>
        <v>0</v>
      </c>
      <c r="AB1778" s="53">
        <f t="shared" si="4691"/>
        <v>0.18693443794069442</v>
      </c>
      <c r="AC1778" s="61" t="s">
        <v>204</v>
      </c>
    </row>
    <row r="1779" spans="1:46">
      <c r="A1779" s="11">
        <v>1779</v>
      </c>
      <c r="B1779" s="69">
        <v>44605</v>
      </c>
      <c r="C1779" s="70">
        <v>0.30555555555555552</v>
      </c>
      <c r="D1779">
        <v>6.1</v>
      </c>
      <c r="E1779">
        <v>12.7</v>
      </c>
      <c r="F1779">
        <v>0.5</v>
      </c>
      <c r="G1779">
        <v>5.9</v>
      </c>
      <c r="H1779">
        <v>2E-3</v>
      </c>
      <c r="I1779">
        <v>2.9</v>
      </c>
      <c r="J1779" t="s">
        <v>147</v>
      </c>
      <c r="K1779">
        <v>2.9</v>
      </c>
      <c r="L1779" t="s">
        <v>147</v>
      </c>
      <c r="M1779" s="70">
        <v>0.30549768518518522</v>
      </c>
      <c r="N1779">
        <v>7.6</v>
      </c>
      <c r="O1779" t="s">
        <v>147</v>
      </c>
      <c r="P1779" s="70">
        <v>0.29881944444444447</v>
      </c>
      <c r="Q1779">
        <v>3.7</v>
      </c>
      <c r="R1779" t="s">
        <v>147</v>
      </c>
      <c r="S1779">
        <v>1.3</v>
      </c>
      <c r="T1779">
        <v>88.7</v>
      </c>
      <c r="U1779">
        <v>17</v>
      </c>
      <c r="V1779">
        <v>7063</v>
      </c>
      <c r="W1779">
        <v>12</v>
      </c>
      <c r="X1779">
        <v>0.48599999999999999</v>
      </c>
      <c r="Y1779">
        <v>17.63</v>
      </c>
      <c r="Z1779" s="11">
        <f t="shared" si="4689"/>
        <v>1.2000000000000002</v>
      </c>
      <c r="AA1779" s="11">
        <f t="shared" si="4690"/>
        <v>0</v>
      </c>
      <c r="AB1779" s="53">
        <f t="shared" si="4691"/>
        <v>0.18646822988424427</v>
      </c>
      <c r="AC1779" s="61" t="s">
        <v>204</v>
      </c>
    </row>
    <row r="1780" spans="1:46">
      <c r="A1780" s="11">
        <v>1780</v>
      </c>
      <c r="B1780" s="69">
        <v>44605</v>
      </c>
      <c r="C1780" s="70">
        <v>0.3125</v>
      </c>
      <c r="D1780">
        <v>6</v>
      </c>
      <c r="E1780">
        <v>12.7</v>
      </c>
      <c r="F1780">
        <v>0</v>
      </c>
      <c r="G1780">
        <v>5.9</v>
      </c>
      <c r="H1780">
        <v>4.0000000000000001E-3</v>
      </c>
      <c r="I1780">
        <v>3.6</v>
      </c>
      <c r="J1780" t="s">
        <v>147</v>
      </c>
      <c r="K1780">
        <v>3.6</v>
      </c>
      <c r="L1780" t="s">
        <v>147</v>
      </c>
      <c r="M1780" s="70">
        <v>0.31106481481481479</v>
      </c>
      <c r="N1780">
        <v>7</v>
      </c>
      <c r="O1780" t="s">
        <v>147</v>
      </c>
      <c r="P1780" s="70">
        <v>0.30693287037037037</v>
      </c>
      <c r="Q1780">
        <v>3.9</v>
      </c>
      <c r="R1780" t="s">
        <v>149</v>
      </c>
      <c r="S1780">
        <v>1</v>
      </c>
      <c r="T1780">
        <v>89</v>
      </c>
      <c r="U1780">
        <v>14</v>
      </c>
      <c r="V1780">
        <v>9853</v>
      </c>
      <c r="W1780">
        <v>16</v>
      </c>
      <c r="X1780">
        <v>0.48599999999999999</v>
      </c>
      <c r="Y1780">
        <v>17.649999999999999</v>
      </c>
      <c r="Z1780" s="11">
        <f t="shared" si="4689"/>
        <v>2.4000000000000004</v>
      </c>
      <c r="AA1780" s="11">
        <f t="shared" si="4690"/>
        <v>0</v>
      </c>
      <c r="AB1780" s="53">
        <f t="shared" si="4691"/>
        <v>0.18646822988424427</v>
      </c>
      <c r="AC1780" s="61" t="s">
        <v>204</v>
      </c>
    </row>
    <row r="1781" spans="1:46">
      <c r="A1781" s="11">
        <v>1781</v>
      </c>
      <c r="B1781" s="69">
        <v>44605</v>
      </c>
      <c r="C1781" s="70">
        <v>0.31944444444444448</v>
      </c>
      <c r="D1781">
        <v>6</v>
      </c>
      <c r="E1781">
        <v>12.7</v>
      </c>
      <c r="F1781">
        <v>0</v>
      </c>
      <c r="G1781">
        <v>5.7</v>
      </c>
      <c r="H1781">
        <v>3.0000000000000001E-3</v>
      </c>
      <c r="I1781">
        <v>3.5</v>
      </c>
      <c r="J1781" t="s">
        <v>147</v>
      </c>
      <c r="K1781">
        <v>3.8</v>
      </c>
      <c r="L1781" t="s">
        <v>147</v>
      </c>
      <c r="M1781" s="70">
        <v>0.31321759259259258</v>
      </c>
      <c r="N1781">
        <v>7.5</v>
      </c>
      <c r="O1781" t="s">
        <v>147</v>
      </c>
      <c r="P1781" s="70">
        <v>0.31556712962962963</v>
      </c>
      <c r="Q1781">
        <v>3</v>
      </c>
      <c r="R1781" t="s">
        <v>149</v>
      </c>
      <c r="S1781">
        <v>1.3</v>
      </c>
      <c r="T1781">
        <v>88.7</v>
      </c>
      <c r="U1781">
        <v>13</v>
      </c>
      <c r="V1781">
        <v>9381</v>
      </c>
      <c r="W1781">
        <v>16</v>
      </c>
      <c r="X1781">
        <v>0.48699999999999999</v>
      </c>
      <c r="Y1781">
        <v>17.64</v>
      </c>
      <c r="Z1781" s="11">
        <f t="shared" si="4689"/>
        <v>1.8000000000000003</v>
      </c>
      <c r="AA1781" s="11">
        <f t="shared" si="4690"/>
        <v>0</v>
      </c>
      <c r="AB1781" s="53">
        <f t="shared" si="4691"/>
        <v>0.18693443794069442</v>
      </c>
      <c r="AC1781" s="61" t="s">
        <v>204</v>
      </c>
    </row>
    <row r="1782" spans="1:46">
      <c r="A1782" s="11">
        <v>1782</v>
      </c>
      <c r="B1782" s="69">
        <v>44605</v>
      </c>
      <c r="C1782" s="70">
        <v>0.3263888888888889</v>
      </c>
      <c r="D1782">
        <v>5.9</v>
      </c>
      <c r="E1782">
        <v>12.7</v>
      </c>
      <c r="F1782">
        <v>0</v>
      </c>
      <c r="G1782">
        <v>5.6</v>
      </c>
      <c r="H1782">
        <v>3.0000000000000001E-3</v>
      </c>
      <c r="I1782">
        <v>3.6</v>
      </c>
      <c r="J1782" t="s">
        <v>147</v>
      </c>
      <c r="K1782">
        <v>3.9</v>
      </c>
      <c r="L1782" t="s">
        <v>147</v>
      </c>
      <c r="M1782" s="70">
        <v>0.32275462962962964</v>
      </c>
      <c r="N1782">
        <v>8.1</v>
      </c>
      <c r="O1782" t="s">
        <v>149</v>
      </c>
      <c r="P1782" s="70">
        <v>0.32146990740740738</v>
      </c>
      <c r="Q1782">
        <v>4.3</v>
      </c>
      <c r="R1782" t="s">
        <v>149</v>
      </c>
      <c r="S1782">
        <v>1.2</v>
      </c>
      <c r="T1782">
        <v>88.1</v>
      </c>
      <c r="U1782">
        <v>18</v>
      </c>
      <c r="V1782">
        <v>8920</v>
      </c>
      <c r="W1782">
        <v>15</v>
      </c>
      <c r="X1782">
        <v>0.48699999999999999</v>
      </c>
      <c r="Y1782">
        <v>17.63</v>
      </c>
      <c r="Z1782" s="11">
        <f t="shared" si="4689"/>
        <v>1.8000000000000003</v>
      </c>
      <c r="AA1782" s="11">
        <f t="shared" si="4690"/>
        <v>0</v>
      </c>
      <c r="AB1782" s="53">
        <f t="shared" si="4691"/>
        <v>0.18693443794069442</v>
      </c>
      <c r="AC1782" s="61" t="s">
        <v>204</v>
      </c>
    </row>
    <row r="1783" spans="1:46">
      <c r="A1783" s="11">
        <v>1783</v>
      </c>
      <c r="B1783" s="69">
        <v>44605</v>
      </c>
      <c r="C1783" s="70">
        <v>0.33333333333333331</v>
      </c>
      <c r="D1783">
        <v>5.9</v>
      </c>
      <c r="E1783">
        <v>12.7</v>
      </c>
      <c r="F1783">
        <v>0.5</v>
      </c>
      <c r="G1783">
        <v>5.6</v>
      </c>
      <c r="H1783">
        <v>5.0000000000000001E-3</v>
      </c>
      <c r="I1783">
        <v>2</v>
      </c>
      <c r="J1783" t="s">
        <v>148</v>
      </c>
      <c r="K1783">
        <v>3.6</v>
      </c>
      <c r="L1783" t="s">
        <v>147</v>
      </c>
      <c r="M1783" s="70">
        <v>0.32652777777777781</v>
      </c>
      <c r="N1783">
        <v>5.8</v>
      </c>
      <c r="O1783" t="s">
        <v>152</v>
      </c>
      <c r="P1783" s="70">
        <v>0.32975694444444442</v>
      </c>
      <c r="Q1783">
        <v>1.8</v>
      </c>
      <c r="R1783" t="s">
        <v>152</v>
      </c>
      <c r="S1783">
        <v>1</v>
      </c>
      <c r="T1783">
        <v>88.2</v>
      </c>
      <c r="U1783">
        <v>25</v>
      </c>
      <c r="V1783">
        <v>14437</v>
      </c>
      <c r="W1783">
        <v>24</v>
      </c>
      <c r="X1783">
        <v>0.48899999999999999</v>
      </c>
      <c r="Y1783">
        <v>17.649999999999999</v>
      </c>
      <c r="Z1783" s="11">
        <f t="shared" si="4689"/>
        <v>3</v>
      </c>
      <c r="AA1783" s="11">
        <f t="shared" si="4690"/>
        <v>0</v>
      </c>
      <c r="AB1783" s="53">
        <f t="shared" si="4691"/>
        <v>0.18786957173708119</v>
      </c>
      <c r="AC1783" s="61" t="s">
        <v>204</v>
      </c>
      <c r="AE1783" s="11">
        <f t="shared" ref="AE1783" si="4804">SUM(F1783:F1788)</f>
        <v>2.5</v>
      </c>
      <c r="AF1783" s="11">
        <f t="shared" ref="AF1783" si="4805">AVERAGE(AB1783:AB1788)</f>
        <v>0.19323871281258131</v>
      </c>
      <c r="AG1783" s="11">
        <f t="shared" ref="AG1783" si="4806">AVERAGE(G1783:G1788)</f>
        <v>5.45</v>
      </c>
      <c r="AH1783" s="11" t="e">
        <f t="shared" ref="AH1783" si="4807">AVERAGE(AC1783:AC1788)</f>
        <v>#DIV/0!</v>
      </c>
      <c r="AI1783" s="11">
        <f t="shared" ref="AI1783" si="4808">AVERAGE(T1783:T1788)</f>
        <v>88.95</v>
      </c>
      <c r="AJ1783" s="11">
        <f t="shared" ref="AJ1783" si="4809">SUMIF(H1783:H1788,"&gt;0",H1783:H1788)</f>
        <v>4.3000000000000003E-2</v>
      </c>
      <c r="AK1783" s="17">
        <f t="shared" ref="AK1783" si="4810">SUM(AA1783:AA1788)/60</f>
        <v>0</v>
      </c>
      <c r="AL1783" s="17">
        <f t="shared" ref="AL1783" si="4811">SUM(V1783:V1788)</f>
        <v>121695</v>
      </c>
      <c r="AM1783" s="17">
        <f t="shared" ref="AM1783" si="4812">AVERAGE(W1783:W1788)</f>
        <v>33.833333333333336</v>
      </c>
      <c r="AN1783" s="11">
        <f t="shared" ref="AN1783" si="4813">AVERAGE(I1783:I1788)</f>
        <v>2.5999999999999996</v>
      </c>
      <c r="AO1783" s="11">
        <f t="shared" ref="AO1783" si="4814">MAX(K1783:K1788)</f>
        <v>3.8</v>
      </c>
      <c r="AP1783" s="13" t="str">
        <f t="shared" ref="AP1783" ca="1" si="4815">INDIRECT(ADDRESS(MATCH(AO1783,K1783:K1788,0)+A1783-1,12))</f>
        <v>NNE</v>
      </c>
      <c r="AQ1783" s="13">
        <f t="shared" ref="AQ1783" ca="1" si="4816">INDIRECT(ADDRESS(MATCH(AO1783,K1783:K1788,0)+A1783-1,13))</f>
        <v>0.36226851851851855</v>
      </c>
      <c r="AR1783" s="11">
        <f t="shared" ref="AR1783" si="4817">MAX(N1783:N1788)</f>
        <v>7.3</v>
      </c>
      <c r="AS1783" s="13" t="str">
        <f t="shared" ref="AS1783" ca="1" si="4818">INDIRECT(ADDRESS(MATCH(AR1783,N1783:N1788,0)+A1783-1,15))</f>
        <v>N</v>
      </c>
      <c r="AT1783" s="13">
        <f t="shared" ref="AT1783" ca="1" si="4819">INDIRECT(ADDRESS(MATCH(AR1783,N1783:N1788,0)+A1783-1,16))</f>
        <v>0.35810185185185189</v>
      </c>
    </row>
    <row r="1784" spans="1:46">
      <c r="A1784" s="11">
        <v>1784</v>
      </c>
      <c r="B1784" s="69">
        <v>44605</v>
      </c>
      <c r="C1784" s="70">
        <v>0.34027777777777773</v>
      </c>
      <c r="D1784">
        <v>5.8</v>
      </c>
      <c r="E1784">
        <v>12.7</v>
      </c>
      <c r="F1784">
        <v>0</v>
      </c>
      <c r="G1784">
        <v>5.6</v>
      </c>
      <c r="H1784">
        <v>6.0000000000000001E-3</v>
      </c>
      <c r="I1784">
        <v>1.5</v>
      </c>
      <c r="J1784" t="s">
        <v>148</v>
      </c>
      <c r="K1784">
        <v>2</v>
      </c>
      <c r="L1784" t="s">
        <v>148</v>
      </c>
      <c r="M1784" s="70">
        <v>0.33334490740740735</v>
      </c>
      <c r="N1784">
        <v>5.5</v>
      </c>
      <c r="O1784" t="s">
        <v>152</v>
      </c>
      <c r="P1784" s="70">
        <v>0.33726851851851852</v>
      </c>
      <c r="Q1784">
        <v>3.3</v>
      </c>
      <c r="R1784" t="s">
        <v>149</v>
      </c>
      <c r="S1784">
        <v>0.9</v>
      </c>
      <c r="T1784">
        <v>88.4</v>
      </c>
      <c r="U1784">
        <v>24</v>
      </c>
      <c r="V1784">
        <v>16321</v>
      </c>
      <c r="W1784">
        <v>27</v>
      </c>
      <c r="X1784">
        <v>0.49099999999999999</v>
      </c>
      <c r="Y1784">
        <v>17.64</v>
      </c>
      <c r="Z1784" s="11">
        <f t="shared" si="4689"/>
        <v>3.6000000000000005</v>
      </c>
      <c r="AA1784" s="11">
        <f t="shared" si="4690"/>
        <v>0</v>
      </c>
      <c r="AB1784" s="53">
        <f t="shared" si="4691"/>
        <v>0.18880834105939034</v>
      </c>
      <c r="AC1784" s="61" t="s">
        <v>204</v>
      </c>
    </row>
    <row r="1785" spans="1:46">
      <c r="A1785" s="11">
        <v>1785</v>
      </c>
      <c r="B1785" s="69">
        <v>44605</v>
      </c>
      <c r="C1785" s="70">
        <v>0.34722222222222227</v>
      </c>
      <c r="D1785">
        <v>5.8</v>
      </c>
      <c r="E1785">
        <v>12.7</v>
      </c>
      <c r="F1785">
        <v>0.5</v>
      </c>
      <c r="G1785">
        <v>5.5</v>
      </c>
      <c r="H1785">
        <v>6.0000000000000001E-3</v>
      </c>
      <c r="I1785">
        <v>2.1</v>
      </c>
      <c r="J1785" t="s">
        <v>147</v>
      </c>
      <c r="K1785">
        <v>2.1</v>
      </c>
      <c r="L1785" t="s">
        <v>147</v>
      </c>
      <c r="M1785" s="70">
        <v>0.34699074074074071</v>
      </c>
      <c r="N1785">
        <v>5.5</v>
      </c>
      <c r="O1785" t="s">
        <v>147</v>
      </c>
      <c r="P1785" s="70">
        <v>0.34403935185185186</v>
      </c>
      <c r="Q1785">
        <v>2.1</v>
      </c>
      <c r="R1785" t="s">
        <v>147</v>
      </c>
      <c r="S1785">
        <v>1.1000000000000001</v>
      </c>
      <c r="T1785">
        <v>88.4</v>
      </c>
      <c r="U1785">
        <v>33</v>
      </c>
      <c r="V1785">
        <v>16530</v>
      </c>
      <c r="W1785">
        <v>28</v>
      </c>
      <c r="X1785">
        <v>0.49199999999999999</v>
      </c>
      <c r="Y1785">
        <v>17.649999999999999</v>
      </c>
      <c r="Z1785" s="11">
        <f t="shared" si="4689"/>
        <v>3.6000000000000005</v>
      </c>
      <c r="AA1785" s="11">
        <f t="shared" si="4690"/>
        <v>0</v>
      </c>
      <c r="AB1785" s="53">
        <f t="shared" si="4691"/>
        <v>0.18927909326183343</v>
      </c>
      <c r="AC1785" s="61" t="s">
        <v>204</v>
      </c>
    </row>
    <row r="1786" spans="1:46">
      <c r="A1786" s="11">
        <v>1786</v>
      </c>
      <c r="B1786" s="69">
        <v>44605</v>
      </c>
      <c r="C1786" s="70">
        <v>0.35416666666666669</v>
      </c>
      <c r="D1786">
        <v>5.7</v>
      </c>
      <c r="E1786">
        <v>12.7</v>
      </c>
      <c r="F1786">
        <v>0.5</v>
      </c>
      <c r="G1786">
        <v>5.4</v>
      </c>
      <c r="H1786">
        <v>6.0000000000000001E-3</v>
      </c>
      <c r="I1786">
        <v>3.1</v>
      </c>
      <c r="J1786" t="s">
        <v>147</v>
      </c>
      <c r="K1786">
        <v>3.1</v>
      </c>
      <c r="L1786" t="s">
        <v>147</v>
      </c>
      <c r="M1786" s="70">
        <v>0.35416666666666669</v>
      </c>
      <c r="N1786">
        <v>7</v>
      </c>
      <c r="O1786" t="s">
        <v>147</v>
      </c>
      <c r="P1786" s="70">
        <v>0.35054398148148147</v>
      </c>
      <c r="Q1786">
        <v>2.6</v>
      </c>
      <c r="R1786" t="s">
        <v>149</v>
      </c>
      <c r="S1786">
        <v>1.1000000000000001</v>
      </c>
      <c r="T1786">
        <v>89</v>
      </c>
      <c r="U1786">
        <v>32</v>
      </c>
      <c r="V1786">
        <v>18746</v>
      </c>
      <c r="W1786">
        <v>31</v>
      </c>
      <c r="X1786">
        <v>0.496</v>
      </c>
      <c r="Y1786">
        <v>17.68</v>
      </c>
      <c r="Z1786" s="11">
        <f t="shared" si="4689"/>
        <v>3.6000000000000005</v>
      </c>
      <c r="AA1786" s="11">
        <f t="shared" si="4690"/>
        <v>0</v>
      </c>
      <c r="AB1786" s="53">
        <f t="shared" si="4691"/>
        <v>0.191171254754613</v>
      </c>
      <c r="AC1786" s="61" t="s">
        <v>204</v>
      </c>
    </row>
    <row r="1787" spans="1:46">
      <c r="A1787" s="11">
        <v>1787</v>
      </c>
      <c r="B1787" s="69">
        <v>44605</v>
      </c>
      <c r="C1787" s="70">
        <v>0.3611111111111111</v>
      </c>
      <c r="D1787">
        <v>5.6</v>
      </c>
      <c r="E1787">
        <v>12.7</v>
      </c>
      <c r="F1787">
        <v>0.5</v>
      </c>
      <c r="G1787">
        <v>5.4</v>
      </c>
      <c r="H1787">
        <v>0.01</v>
      </c>
      <c r="I1787">
        <v>3.7</v>
      </c>
      <c r="J1787" t="s">
        <v>149</v>
      </c>
      <c r="K1787">
        <v>3.7</v>
      </c>
      <c r="L1787" t="s">
        <v>149</v>
      </c>
      <c r="M1787" s="70">
        <v>0.36061342592592593</v>
      </c>
      <c r="N1787">
        <v>7.3</v>
      </c>
      <c r="O1787" t="s">
        <v>162</v>
      </c>
      <c r="P1787" s="70">
        <v>0.35810185185185189</v>
      </c>
      <c r="Q1787">
        <v>3</v>
      </c>
      <c r="R1787" t="s">
        <v>149</v>
      </c>
      <c r="S1787">
        <v>1.1000000000000001</v>
      </c>
      <c r="T1787">
        <v>89.8</v>
      </c>
      <c r="U1787">
        <v>54</v>
      </c>
      <c r="V1787">
        <v>28284</v>
      </c>
      <c r="W1787">
        <v>47</v>
      </c>
      <c r="X1787">
        <v>0.50600000000000001</v>
      </c>
      <c r="Y1787">
        <v>17.670000000000002</v>
      </c>
      <c r="Z1787" s="11">
        <f t="shared" si="4689"/>
        <v>6</v>
      </c>
      <c r="AA1787" s="11">
        <f t="shared" si="4690"/>
        <v>0</v>
      </c>
      <c r="AB1787" s="53">
        <f t="shared" si="4691"/>
        <v>0.19596616168015585</v>
      </c>
      <c r="AC1787" s="61" t="s">
        <v>204</v>
      </c>
    </row>
    <row r="1788" spans="1:46">
      <c r="A1788" s="11">
        <v>1788</v>
      </c>
      <c r="B1788" s="69">
        <v>44605</v>
      </c>
      <c r="C1788" s="70">
        <v>0.36805555555555558</v>
      </c>
      <c r="D1788">
        <v>5.6</v>
      </c>
      <c r="E1788">
        <v>12.7</v>
      </c>
      <c r="F1788">
        <v>0.5</v>
      </c>
      <c r="G1788">
        <v>5.2</v>
      </c>
      <c r="H1788">
        <v>0.01</v>
      </c>
      <c r="I1788">
        <v>3.2</v>
      </c>
      <c r="J1788" t="s">
        <v>147</v>
      </c>
      <c r="K1788">
        <v>3.8</v>
      </c>
      <c r="L1788" t="s">
        <v>149</v>
      </c>
      <c r="M1788" s="70">
        <v>0.36226851851851855</v>
      </c>
      <c r="N1788">
        <v>7.3</v>
      </c>
      <c r="O1788" t="s">
        <v>149</v>
      </c>
      <c r="P1788" s="70">
        <v>0.36182870370370374</v>
      </c>
      <c r="Q1788">
        <v>2.2000000000000002</v>
      </c>
      <c r="R1788" t="s">
        <v>148</v>
      </c>
      <c r="S1788">
        <v>1.1000000000000001</v>
      </c>
      <c r="T1788">
        <v>89.9</v>
      </c>
      <c r="U1788">
        <v>64</v>
      </c>
      <c r="V1788">
        <v>27377</v>
      </c>
      <c r="W1788">
        <v>46</v>
      </c>
      <c r="X1788">
        <v>0.52700000000000002</v>
      </c>
      <c r="Y1788">
        <v>17.66</v>
      </c>
      <c r="Z1788" s="11">
        <f t="shared" si="4689"/>
        <v>6</v>
      </c>
      <c r="AA1788" s="11">
        <f t="shared" si="4690"/>
        <v>0</v>
      </c>
      <c r="AB1788" s="53">
        <f t="shared" si="4691"/>
        <v>0.2063378543824142</v>
      </c>
      <c r="AC1788" s="61" t="s">
        <v>204</v>
      </c>
    </row>
    <row r="1789" spans="1:46">
      <c r="A1789" s="11">
        <v>1789</v>
      </c>
      <c r="B1789" s="69">
        <v>44605</v>
      </c>
      <c r="C1789" s="70">
        <v>0.375</v>
      </c>
      <c r="D1789">
        <v>5.5</v>
      </c>
      <c r="E1789">
        <v>12.9</v>
      </c>
      <c r="F1789">
        <v>0.5</v>
      </c>
      <c r="G1789">
        <v>5.0999999999999996</v>
      </c>
      <c r="H1789">
        <v>0.02</v>
      </c>
      <c r="I1789">
        <v>2.2000000000000002</v>
      </c>
      <c r="J1789" t="s">
        <v>147</v>
      </c>
      <c r="K1789">
        <v>3.2</v>
      </c>
      <c r="L1789" t="s">
        <v>147</v>
      </c>
      <c r="M1789" s="70">
        <v>0.36806712962962962</v>
      </c>
      <c r="N1789">
        <v>6</v>
      </c>
      <c r="O1789" t="s">
        <v>149</v>
      </c>
      <c r="P1789" s="70">
        <v>0.37153935185185188</v>
      </c>
      <c r="Q1789">
        <v>4</v>
      </c>
      <c r="R1789" t="s">
        <v>148</v>
      </c>
      <c r="S1789">
        <v>1.2</v>
      </c>
      <c r="T1789">
        <v>89.7</v>
      </c>
      <c r="U1789">
        <v>100</v>
      </c>
      <c r="V1789">
        <v>51670</v>
      </c>
      <c r="W1789">
        <v>86</v>
      </c>
      <c r="X1789">
        <v>0.59299999999999997</v>
      </c>
      <c r="Y1789">
        <v>17.7</v>
      </c>
      <c r="Z1789" s="11">
        <f t="shared" si="4689"/>
        <v>12</v>
      </c>
      <c r="AA1789" s="11">
        <f t="shared" si="4690"/>
        <v>0</v>
      </c>
      <c r="AB1789" s="53">
        <f t="shared" si="4691"/>
        <v>0.24152429285013005</v>
      </c>
      <c r="AC1789" s="61" t="s">
        <v>204</v>
      </c>
      <c r="AE1789" s="11">
        <f t="shared" ref="AE1789" si="4820">SUM(F1789:F1794)</f>
        <v>1.5</v>
      </c>
      <c r="AF1789" s="11">
        <f t="shared" ref="AF1789" si="4821">AVERAGE(AB1789:AB1794)</f>
        <v>0.30198221951890286</v>
      </c>
      <c r="AG1789" s="11">
        <f t="shared" ref="AG1789" si="4822">AVERAGE(G1789:G1794)</f>
        <v>4.9000000000000004</v>
      </c>
      <c r="AH1789" s="11" t="e">
        <f t="shared" ref="AH1789" si="4823">AVERAGE(AC1789:AC1794)</f>
        <v>#DIV/0!</v>
      </c>
      <c r="AI1789" s="11">
        <f t="shared" ref="AI1789" si="4824">AVERAGE(T1789:T1794)</f>
        <v>88.90000000000002</v>
      </c>
      <c r="AJ1789" s="11">
        <f t="shared" ref="AJ1789" si="4825">SUMIF(H1789:H1794,"&gt;0",H1789:H1794)</f>
        <v>0.14799999999999999</v>
      </c>
      <c r="AK1789" s="17">
        <f t="shared" ref="AK1789" si="4826">SUM(AA1789:AA1794)/60</f>
        <v>0</v>
      </c>
      <c r="AL1789" s="17">
        <f t="shared" ref="AL1789" si="4827">SUM(V1789:V1794)</f>
        <v>383670</v>
      </c>
      <c r="AM1789" s="17">
        <f t="shared" ref="AM1789" si="4828">AVERAGE(W1789:W1794)</f>
        <v>106.5</v>
      </c>
      <c r="AN1789" s="11">
        <f t="shared" ref="AN1789" si="4829">AVERAGE(I1789:I1794)</f>
        <v>3.1333333333333329</v>
      </c>
      <c r="AO1789" s="11">
        <f t="shared" ref="AO1789" si="4830">MAX(K1789:K1794)</f>
        <v>3.9</v>
      </c>
      <c r="AP1789" s="13" t="str">
        <f t="shared" ref="AP1789" ca="1" si="4831">INDIRECT(ADDRESS(MATCH(AO1789,K1789:K1794,0)+A1789-1,12))</f>
        <v>NNE</v>
      </c>
      <c r="AQ1789" s="13">
        <f t="shared" ref="AQ1789" ca="1" si="4832">INDIRECT(ADDRESS(MATCH(AO1789,K1789:K1794,0)+A1789-1,13))</f>
        <v>0.40574074074074074</v>
      </c>
      <c r="AR1789" s="11">
        <f t="shared" ref="AR1789" si="4833">MAX(N1789:N1794)</f>
        <v>8.5</v>
      </c>
      <c r="AS1789" s="13" t="str">
        <f t="shared" ref="AS1789" ca="1" si="4834">INDIRECT(ADDRESS(MATCH(AR1789,N1789:N1794,0)+A1789-1,15))</f>
        <v>NE</v>
      </c>
      <c r="AT1789" s="13">
        <f t="shared" ref="AT1789" ca="1" si="4835">INDIRECT(ADDRESS(MATCH(AR1789,N1789:N1794,0)+A1789-1,16))</f>
        <v>0.39781249999999996</v>
      </c>
    </row>
    <row r="1790" spans="1:46">
      <c r="A1790" s="11">
        <v>1790</v>
      </c>
      <c r="B1790" s="69">
        <v>44605</v>
      </c>
      <c r="C1790" s="70">
        <v>0.38194444444444442</v>
      </c>
      <c r="D1790">
        <v>5.5</v>
      </c>
      <c r="E1790">
        <v>12.9</v>
      </c>
      <c r="F1790">
        <v>0.5</v>
      </c>
      <c r="G1790">
        <v>5</v>
      </c>
      <c r="H1790">
        <v>0.02</v>
      </c>
      <c r="I1790">
        <v>2.9</v>
      </c>
      <c r="J1790" t="s">
        <v>147</v>
      </c>
      <c r="K1790">
        <v>2.9</v>
      </c>
      <c r="L1790" t="s">
        <v>147</v>
      </c>
      <c r="M1790" s="70">
        <v>0.38188657407407406</v>
      </c>
      <c r="N1790">
        <v>5.9</v>
      </c>
      <c r="O1790" t="s">
        <v>147</v>
      </c>
      <c r="P1790" s="70">
        <v>0.37716435185185188</v>
      </c>
      <c r="Q1790">
        <v>3</v>
      </c>
      <c r="R1790" t="s">
        <v>147</v>
      </c>
      <c r="S1790">
        <v>1</v>
      </c>
      <c r="T1790">
        <v>89.1</v>
      </c>
      <c r="U1790">
        <v>88</v>
      </c>
      <c r="V1790">
        <v>54577</v>
      </c>
      <c r="W1790">
        <v>91</v>
      </c>
      <c r="X1790">
        <v>0.67700000000000005</v>
      </c>
      <c r="Y1790">
        <v>17.72</v>
      </c>
      <c r="Z1790" s="11">
        <f t="shared" si="4689"/>
        <v>12</v>
      </c>
      <c r="AA1790" s="11">
        <f t="shared" si="4690"/>
        <v>0</v>
      </c>
      <c r="AB1790" s="53">
        <f t="shared" si="4691"/>
        <v>0.29107366064707496</v>
      </c>
      <c r="AC1790" s="61" t="s">
        <v>204</v>
      </c>
    </row>
    <row r="1791" spans="1:46">
      <c r="A1791" s="11">
        <v>1791</v>
      </c>
      <c r="B1791" s="69">
        <v>44605</v>
      </c>
      <c r="C1791" s="70">
        <v>0.3888888888888889</v>
      </c>
      <c r="D1791">
        <v>5.4</v>
      </c>
      <c r="E1791">
        <v>13</v>
      </c>
      <c r="F1791">
        <v>0</v>
      </c>
      <c r="G1791">
        <v>4.9000000000000004</v>
      </c>
      <c r="H1791">
        <v>2.1999999999999999E-2</v>
      </c>
      <c r="I1791">
        <v>3.5</v>
      </c>
      <c r="J1791" t="s">
        <v>147</v>
      </c>
      <c r="K1791">
        <v>3.5</v>
      </c>
      <c r="L1791" t="s">
        <v>147</v>
      </c>
      <c r="M1791" s="70">
        <v>0.38811342592592596</v>
      </c>
      <c r="N1791">
        <v>7.9</v>
      </c>
      <c r="O1791" t="s">
        <v>148</v>
      </c>
      <c r="P1791" s="70">
        <v>0.38638888888888889</v>
      </c>
      <c r="Q1791">
        <v>3.8</v>
      </c>
      <c r="R1791" t="s">
        <v>147</v>
      </c>
      <c r="S1791">
        <v>1.3</v>
      </c>
      <c r="T1791">
        <v>89</v>
      </c>
      <c r="U1791">
        <v>108</v>
      </c>
      <c r="V1791">
        <v>58324</v>
      </c>
      <c r="W1791">
        <v>97</v>
      </c>
      <c r="X1791">
        <v>0.70499999999999996</v>
      </c>
      <c r="Y1791">
        <v>17.72</v>
      </c>
      <c r="Z1791" s="11">
        <f t="shared" si="4689"/>
        <v>13.199999999999998</v>
      </c>
      <c r="AA1791" s="11">
        <f t="shared" si="4690"/>
        <v>0</v>
      </c>
      <c r="AB1791" s="53">
        <f t="shared" si="4691"/>
        <v>0.30851153292637512</v>
      </c>
      <c r="AC1791" s="61" t="s">
        <v>204</v>
      </c>
    </row>
    <row r="1792" spans="1:46">
      <c r="A1792" s="11">
        <v>1792</v>
      </c>
      <c r="B1792" s="69">
        <v>44605</v>
      </c>
      <c r="C1792" s="70">
        <v>0.39583333333333331</v>
      </c>
      <c r="D1792">
        <v>5.3</v>
      </c>
      <c r="E1792">
        <v>13.1</v>
      </c>
      <c r="F1792">
        <v>0.5</v>
      </c>
      <c r="G1792">
        <v>4.8</v>
      </c>
      <c r="H1792">
        <v>2.9000000000000001E-2</v>
      </c>
      <c r="I1792">
        <v>3.1</v>
      </c>
      <c r="J1792" t="s">
        <v>147</v>
      </c>
      <c r="K1792">
        <v>3.6</v>
      </c>
      <c r="L1792" t="s">
        <v>147</v>
      </c>
      <c r="M1792" s="70">
        <v>0.39019675925925923</v>
      </c>
      <c r="N1792">
        <v>7.8</v>
      </c>
      <c r="O1792" t="s">
        <v>147</v>
      </c>
      <c r="P1792" s="70">
        <v>0.38938657407407407</v>
      </c>
      <c r="Q1792">
        <v>3.2</v>
      </c>
      <c r="R1792" t="s">
        <v>148</v>
      </c>
      <c r="S1792">
        <v>1.3</v>
      </c>
      <c r="T1792">
        <v>88.8</v>
      </c>
      <c r="U1792">
        <v>135</v>
      </c>
      <c r="V1792">
        <v>73303</v>
      </c>
      <c r="W1792">
        <v>122</v>
      </c>
      <c r="X1792">
        <v>0.72099999999999997</v>
      </c>
      <c r="Y1792">
        <v>17.739999999999998</v>
      </c>
      <c r="Z1792" s="11">
        <f t="shared" si="4689"/>
        <v>17.399999999999999</v>
      </c>
      <c r="AA1792" s="11">
        <f t="shared" si="4690"/>
        <v>0</v>
      </c>
      <c r="AB1792" s="53">
        <f t="shared" si="4691"/>
        <v>0.31866656886984424</v>
      </c>
      <c r="AC1792" s="61" t="s">
        <v>204</v>
      </c>
    </row>
    <row r="1793" spans="1:46">
      <c r="A1793" s="11">
        <v>1793</v>
      </c>
      <c r="B1793" s="69">
        <v>44605</v>
      </c>
      <c r="C1793" s="70">
        <v>0.40277777777777773</v>
      </c>
      <c r="D1793">
        <v>5.2</v>
      </c>
      <c r="E1793">
        <v>13.2</v>
      </c>
      <c r="F1793">
        <v>0</v>
      </c>
      <c r="G1793">
        <v>4.8</v>
      </c>
      <c r="H1793">
        <v>3.6999999999999998E-2</v>
      </c>
      <c r="I1793">
        <v>3.6</v>
      </c>
      <c r="J1793" t="s">
        <v>147</v>
      </c>
      <c r="K1793">
        <v>3.6</v>
      </c>
      <c r="L1793" t="s">
        <v>147</v>
      </c>
      <c r="M1793" s="70">
        <v>0.40271990740740743</v>
      </c>
      <c r="N1793">
        <v>8.5</v>
      </c>
      <c r="O1793" t="s">
        <v>147</v>
      </c>
      <c r="P1793" s="70">
        <v>0.39781249999999996</v>
      </c>
      <c r="Q1793">
        <v>3.6</v>
      </c>
      <c r="R1793" t="s">
        <v>149</v>
      </c>
      <c r="S1793">
        <v>1.2</v>
      </c>
      <c r="T1793">
        <v>88.6</v>
      </c>
      <c r="U1793">
        <v>128</v>
      </c>
      <c r="V1793">
        <v>91271</v>
      </c>
      <c r="W1793">
        <v>152</v>
      </c>
      <c r="X1793">
        <v>0.73</v>
      </c>
      <c r="Y1793">
        <v>17.75</v>
      </c>
      <c r="Z1793" s="11">
        <f t="shared" si="4689"/>
        <v>22.199999999999996</v>
      </c>
      <c r="AA1793" s="11">
        <f t="shared" si="4690"/>
        <v>0</v>
      </c>
      <c r="AB1793" s="53">
        <f t="shared" si="4691"/>
        <v>0.32444330656063203</v>
      </c>
      <c r="AC1793" s="61" t="s">
        <v>204</v>
      </c>
    </row>
    <row r="1794" spans="1:46">
      <c r="A1794" s="11">
        <v>1794</v>
      </c>
      <c r="B1794" s="69">
        <v>44605</v>
      </c>
      <c r="C1794" s="70">
        <v>0.40972222222222227</v>
      </c>
      <c r="D1794">
        <v>5.2</v>
      </c>
      <c r="E1794">
        <v>13.1</v>
      </c>
      <c r="F1794">
        <v>0</v>
      </c>
      <c r="G1794">
        <v>4.8</v>
      </c>
      <c r="H1794">
        <v>0.02</v>
      </c>
      <c r="I1794">
        <v>3.5</v>
      </c>
      <c r="J1794" t="s">
        <v>147</v>
      </c>
      <c r="K1794">
        <v>3.9</v>
      </c>
      <c r="L1794" t="s">
        <v>149</v>
      </c>
      <c r="M1794" s="70">
        <v>0.40574074074074074</v>
      </c>
      <c r="N1794">
        <v>8.1999999999999993</v>
      </c>
      <c r="O1794" t="s">
        <v>149</v>
      </c>
      <c r="P1794" s="70">
        <v>0.40408564814814812</v>
      </c>
      <c r="Q1794">
        <v>3.6</v>
      </c>
      <c r="R1794" t="s">
        <v>149</v>
      </c>
      <c r="S1794">
        <v>1.2</v>
      </c>
      <c r="T1794">
        <v>88.2</v>
      </c>
      <c r="U1794">
        <v>82</v>
      </c>
      <c r="V1794">
        <v>54525</v>
      </c>
      <c r="W1794">
        <v>91</v>
      </c>
      <c r="X1794">
        <v>0.73499999999999999</v>
      </c>
      <c r="Y1794">
        <v>17.75</v>
      </c>
      <c r="Z1794" s="11">
        <f t="shared" si="4689"/>
        <v>12</v>
      </c>
      <c r="AA1794" s="11">
        <f t="shared" si="4690"/>
        <v>0</v>
      </c>
      <c r="AB1794" s="53">
        <f t="shared" si="4691"/>
        <v>0.32767395525936083</v>
      </c>
      <c r="AC1794" s="61" t="s">
        <v>204</v>
      </c>
    </row>
    <row r="1795" spans="1:46">
      <c r="A1795" s="11">
        <v>1795</v>
      </c>
      <c r="B1795" s="69">
        <v>44605</v>
      </c>
      <c r="C1795" s="70">
        <v>0.41666666666666669</v>
      </c>
      <c r="D1795">
        <v>5.2</v>
      </c>
      <c r="E1795">
        <v>13.1</v>
      </c>
      <c r="F1795">
        <v>0</v>
      </c>
      <c r="G1795">
        <v>4.8</v>
      </c>
      <c r="H1795">
        <v>1.7000000000000001E-2</v>
      </c>
      <c r="I1795">
        <v>4.3</v>
      </c>
      <c r="J1795" t="s">
        <v>149</v>
      </c>
      <c r="K1795">
        <v>4.3</v>
      </c>
      <c r="L1795" t="s">
        <v>149</v>
      </c>
      <c r="M1795" s="70">
        <v>0.41666666666666669</v>
      </c>
      <c r="N1795">
        <v>7.3</v>
      </c>
      <c r="O1795" t="s">
        <v>162</v>
      </c>
      <c r="P1795" s="70">
        <v>0.4152777777777778</v>
      </c>
      <c r="Q1795">
        <v>4.8</v>
      </c>
      <c r="R1795" t="s">
        <v>149</v>
      </c>
      <c r="S1795">
        <v>0.8</v>
      </c>
      <c r="T1795">
        <v>88.3</v>
      </c>
      <c r="U1795">
        <v>71</v>
      </c>
      <c r="V1795">
        <v>47920</v>
      </c>
      <c r="W1795">
        <v>80</v>
      </c>
      <c r="X1795">
        <v>0.73499999999999999</v>
      </c>
      <c r="Y1795">
        <v>17.77</v>
      </c>
      <c r="Z1795" s="11">
        <f t="shared" si="4689"/>
        <v>10.200000000000001</v>
      </c>
      <c r="AA1795" s="11">
        <f t="shared" si="4690"/>
        <v>0</v>
      </c>
      <c r="AB1795" s="53">
        <f t="shared" si="4691"/>
        <v>0.32767395525936083</v>
      </c>
      <c r="AC1795" s="61" t="s">
        <v>204</v>
      </c>
      <c r="AE1795" s="11">
        <f t="shared" ref="AE1795" si="4836">SUM(F1795:F1800)</f>
        <v>2</v>
      </c>
      <c r="AF1795" s="11">
        <f t="shared" ref="AF1795" si="4837">AVERAGE(AB1795:AB1800)</f>
        <v>0.33631810824775848</v>
      </c>
      <c r="AG1795" s="11">
        <f t="shared" ref="AG1795" si="4838">AVERAGE(G1795:G1800)</f>
        <v>4.8166666666666664</v>
      </c>
      <c r="AH1795" s="11" t="e">
        <f t="shared" ref="AH1795" si="4839">AVERAGE(AC1795:AC1800)</f>
        <v>#DIV/0!</v>
      </c>
      <c r="AI1795" s="11">
        <f t="shared" ref="AI1795" si="4840">AVERAGE(T1795:T1800)</f>
        <v>89.283333333333346</v>
      </c>
      <c r="AJ1795" s="11">
        <f t="shared" ref="AJ1795" si="4841">SUMIF(H1795:H1800,"&gt;0",H1795:H1800)</f>
        <v>0.155</v>
      </c>
      <c r="AK1795" s="17">
        <f t="shared" ref="AK1795" si="4842">SUM(AA1795:AA1800)/60</f>
        <v>0</v>
      </c>
      <c r="AL1795" s="17">
        <f t="shared" ref="AL1795" si="4843">SUM(V1795:V1800)</f>
        <v>419446</v>
      </c>
      <c r="AM1795" s="17">
        <f t="shared" ref="AM1795" si="4844">AVERAGE(W1795:W1800)</f>
        <v>116.5</v>
      </c>
      <c r="AN1795" s="11">
        <f t="shared" ref="AN1795" si="4845">AVERAGE(I1795:I1800)</f>
        <v>4.6500000000000012</v>
      </c>
      <c r="AO1795" s="11">
        <f t="shared" ref="AO1795" si="4846">MAX(K1795:K1800)</f>
        <v>5.3</v>
      </c>
      <c r="AP1795" s="13" t="str">
        <f t="shared" ref="AP1795" ca="1" si="4847">INDIRECT(ADDRESS(MATCH(AO1795,K1795:K1800,0)+A1795-1,12))</f>
        <v>NNE</v>
      </c>
      <c r="AQ1795" s="13">
        <f t="shared" ref="AQ1795" ca="1" si="4848">INDIRECT(ADDRESS(MATCH(AO1795,K1795:K1800,0)+A1795-1,13))</f>
        <v>0.42851851851851852</v>
      </c>
      <c r="AR1795" s="11">
        <f t="shared" ref="AR1795" si="4849">MAX(N1795:N1800)</f>
        <v>9.1999999999999993</v>
      </c>
      <c r="AS1795" s="13" t="str">
        <f t="shared" ref="AS1795" ca="1" si="4850">INDIRECT(ADDRESS(MATCH(AR1795,N1795:N1800,0)+A1795-1,15))</f>
        <v>NNE</v>
      </c>
      <c r="AT1795" s="13">
        <f t="shared" ref="AT1795" ca="1" si="4851">INDIRECT(ADDRESS(MATCH(AR1795,N1795:N1800,0)+A1795-1,16))</f>
        <v>0.43385416666666665</v>
      </c>
    </row>
    <row r="1796" spans="1:46">
      <c r="A1796" s="11">
        <v>1796</v>
      </c>
      <c r="B1796" s="69">
        <v>44605</v>
      </c>
      <c r="C1796" s="70">
        <v>0.4236111111111111</v>
      </c>
      <c r="D1796">
        <v>5.0999999999999996</v>
      </c>
      <c r="E1796">
        <v>13.2</v>
      </c>
      <c r="F1796">
        <v>0.5</v>
      </c>
      <c r="G1796">
        <v>4.8</v>
      </c>
      <c r="H1796">
        <v>2.1999999999999999E-2</v>
      </c>
      <c r="I1796">
        <v>5</v>
      </c>
      <c r="J1796" t="s">
        <v>149</v>
      </c>
      <c r="K1796">
        <v>5</v>
      </c>
      <c r="L1796" t="s">
        <v>149</v>
      </c>
      <c r="M1796" s="70">
        <v>0.42322916666666671</v>
      </c>
      <c r="N1796">
        <v>7.5</v>
      </c>
      <c r="O1796" t="s">
        <v>162</v>
      </c>
      <c r="P1796" s="70">
        <v>0.42185185185185187</v>
      </c>
      <c r="Q1796">
        <v>4.8</v>
      </c>
      <c r="R1796" t="s">
        <v>149</v>
      </c>
      <c r="S1796">
        <v>0.9</v>
      </c>
      <c r="T1796">
        <v>88.8</v>
      </c>
      <c r="U1796">
        <v>160</v>
      </c>
      <c r="V1796">
        <v>60903</v>
      </c>
      <c r="W1796">
        <v>102</v>
      </c>
      <c r="X1796">
        <v>0.73599999999999999</v>
      </c>
      <c r="Y1796">
        <v>17.760000000000002</v>
      </c>
      <c r="Z1796" s="11">
        <f t="shared" si="4689"/>
        <v>13.199999999999998</v>
      </c>
      <c r="AA1796" s="11">
        <f t="shared" si="4690"/>
        <v>0</v>
      </c>
      <c r="AB1796" s="53">
        <f t="shared" si="4691"/>
        <v>0.32832198623716691</v>
      </c>
      <c r="AC1796" s="61" t="s">
        <v>204</v>
      </c>
    </row>
    <row r="1797" spans="1:46">
      <c r="A1797" s="11">
        <v>1797</v>
      </c>
      <c r="B1797" s="69">
        <v>44605</v>
      </c>
      <c r="C1797" s="70">
        <v>0.43055555555555558</v>
      </c>
      <c r="D1797">
        <v>5.0999999999999996</v>
      </c>
      <c r="E1797">
        <v>13.3</v>
      </c>
      <c r="F1797">
        <v>0.5</v>
      </c>
      <c r="G1797">
        <v>4.9000000000000004</v>
      </c>
      <c r="H1797">
        <v>4.2999999999999997E-2</v>
      </c>
      <c r="I1797">
        <v>4.9000000000000004</v>
      </c>
      <c r="J1797" t="s">
        <v>149</v>
      </c>
      <c r="K1797">
        <v>5.3</v>
      </c>
      <c r="L1797" t="s">
        <v>149</v>
      </c>
      <c r="M1797" s="70">
        <v>0.42851851851851852</v>
      </c>
      <c r="N1797">
        <v>7.9</v>
      </c>
      <c r="O1797" t="s">
        <v>162</v>
      </c>
      <c r="P1797" s="70">
        <v>0.42787037037037035</v>
      </c>
      <c r="Q1797">
        <v>4.2</v>
      </c>
      <c r="R1797" t="s">
        <v>149</v>
      </c>
      <c r="S1797">
        <v>0.9</v>
      </c>
      <c r="T1797">
        <v>89.9</v>
      </c>
      <c r="U1797">
        <v>160</v>
      </c>
      <c r="V1797">
        <v>108078</v>
      </c>
      <c r="W1797">
        <v>180</v>
      </c>
      <c r="X1797">
        <v>0.74099999999999999</v>
      </c>
      <c r="Y1797">
        <v>17.77</v>
      </c>
      <c r="Z1797" s="11">
        <f t="shared" si="4689"/>
        <v>25.799999999999997</v>
      </c>
      <c r="AA1797" s="11">
        <f t="shared" si="4690"/>
        <v>0</v>
      </c>
      <c r="AB1797" s="53">
        <f t="shared" si="4691"/>
        <v>0.3315719510687245</v>
      </c>
      <c r="AC1797" s="61" t="s">
        <v>204</v>
      </c>
    </row>
    <row r="1798" spans="1:46">
      <c r="A1798" s="11">
        <v>1798</v>
      </c>
      <c r="B1798" s="69">
        <v>44605</v>
      </c>
      <c r="C1798" s="70">
        <v>0.4375</v>
      </c>
      <c r="D1798">
        <v>5.0999999999999996</v>
      </c>
      <c r="E1798">
        <v>13.2</v>
      </c>
      <c r="F1798">
        <v>0</v>
      </c>
      <c r="G1798">
        <v>4.9000000000000004</v>
      </c>
      <c r="H1798">
        <v>2.7E-2</v>
      </c>
      <c r="I1798">
        <v>5</v>
      </c>
      <c r="J1798" t="s">
        <v>149</v>
      </c>
      <c r="K1798">
        <v>5</v>
      </c>
      <c r="L1798" t="s">
        <v>149</v>
      </c>
      <c r="M1798" s="70">
        <v>0.4375</v>
      </c>
      <c r="N1798">
        <v>9.1999999999999993</v>
      </c>
      <c r="O1798" t="s">
        <v>149</v>
      </c>
      <c r="P1798" s="70">
        <v>0.43385416666666665</v>
      </c>
      <c r="Q1798">
        <v>4.8</v>
      </c>
      <c r="R1798" t="s">
        <v>149</v>
      </c>
      <c r="S1798">
        <v>1</v>
      </c>
      <c r="T1798">
        <v>89.6</v>
      </c>
      <c r="U1798">
        <v>73</v>
      </c>
      <c r="V1798">
        <v>73997</v>
      </c>
      <c r="W1798">
        <v>123</v>
      </c>
      <c r="X1798">
        <v>0.75</v>
      </c>
      <c r="Y1798">
        <v>17.77</v>
      </c>
      <c r="Z1798" s="11">
        <f t="shared" si="4689"/>
        <v>16.2</v>
      </c>
      <c r="AA1798" s="11">
        <f t="shared" si="4690"/>
        <v>0</v>
      </c>
      <c r="AB1798" s="53">
        <f t="shared" si="4691"/>
        <v>0.33746508789062535</v>
      </c>
      <c r="AC1798" s="61" t="s">
        <v>204</v>
      </c>
    </row>
    <row r="1799" spans="1:46">
      <c r="A1799" s="11">
        <v>1799</v>
      </c>
      <c r="B1799" s="69">
        <v>44605</v>
      </c>
      <c r="C1799" s="70">
        <v>0.44444444444444442</v>
      </c>
      <c r="D1799">
        <v>5.0999999999999996</v>
      </c>
      <c r="E1799">
        <v>13.2</v>
      </c>
      <c r="F1799">
        <v>0.5</v>
      </c>
      <c r="G1799">
        <v>4.8</v>
      </c>
      <c r="H1799">
        <v>1.7000000000000001E-2</v>
      </c>
      <c r="I1799">
        <v>4.3</v>
      </c>
      <c r="J1799" t="s">
        <v>149</v>
      </c>
      <c r="K1799">
        <v>5</v>
      </c>
      <c r="L1799" t="s">
        <v>149</v>
      </c>
      <c r="M1799" s="70">
        <v>0.4377199074074074</v>
      </c>
      <c r="N1799">
        <v>7.9</v>
      </c>
      <c r="O1799" t="s">
        <v>149</v>
      </c>
      <c r="P1799" s="70">
        <v>0.44320601851851849</v>
      </c>
      <c r="Q1799">
        <v>4.8</v>
      </c>
      <c r="R1799" t="s">
        <v>149</v>
      </c>
      <c r="S1799">
        <v>1.1000000000000001</v>
      </c>
      <c r="T1799">
        <v>89.6</v>
      </c>
      <c r="U1799">
        <v>113</v>
      </c>
      <c r="V1799">
        <v>49907</v>
      </c>
      <c r="W1799">
        <v>83</v>
      </c>
      <c r="X1799">
        <v>0.75700000000000001</v>
      </c>
      <c r="Y1799">
        <v>17.79</v>
      </c>
      <c r="Z1799" s="11">
        <f t="shared" si="4689"/>
        <v>10.200000000000001</v>
      </c>
      <c r="AA1799" s="11">
        <f t="shared" si="4690"/>
        <v>0</v>
      </c>
      <c r="AB1799" s="53">
        <f t="shared" si="4691"/>
        <v>0.34208989943864077</v>
      </c>
      <c r="AC1799" s="61" t="s">
        <v>204</v>
      </c>
    </row>
    <row r="1800" spans="1:46">
      <c r="A1800" s="11">
        <v>1800</v>
      </c>
      <c r="B1800" s="69">
        <v>44605</v>
      </c>
      <c r="C1800" s="70">
        <v>0.4513888888888889</v>
      </c>
      <c r="D1800">
        <v>5.0999999999999996</v>
      </c>
      <c r="E1800">
        <v>13.3</v>
      </c>
      <c r="F1800">
        <v>0.5</v>
      </c>
      <c r="G1800">
        <v>4.7</v>
      </c>
      <c r="H1800">
        <v>2.9000000000000001E-2</v>
      </c>
      <c r="I1800">
        <v>4.4000000000000004</v>
      </c>
      <c r="J1800" t="s">
        <v>149</v>
      </c>
      <c r="K1800">
        <v>4.5999999999999996</v>
      </c>
      <c r="L1800" t="s">
        <v>149</v>
      </c>
      <c r="M1800" s="70">
        <v>0.4490277777777778</v>
      </c>
      <c r="N1800">
        <v>7.6</v>
      </c>
      <c r="O1800" t="s">
        <v>149</v>
      </c>
      <c r="P1800" s="70">
        <v>0.44839120370370367</v>
      </c>
      <c r="Q1800">
        <v>2.8</v>
      </c>
      <c r="R1800" t="s">
        <v>149</v>
      </c>
      <c r="S1800">
        <v>0.9</v>
      </c>
      <c r="T1800">
        <v>89.5</v>
      </c>
      <c r="U1800">
        <v>149</v>
      </c>
      <c r="V1800">
        <v>78641</v>
      </c>
      <c r="W1800">
        <v>131</v>
      </c>
      <c r="X1800">
        <v>0.77</v>
      </c>
      <c r="Y1800">
        <v>17.77</v>
      </c>
      <c r="Z1800" s="11">
        <f t="shared" ref="Z1800:Z1863" si="4852">H1800*3.6/(60)*10*10^3</f>
        <v>17.399999999999999</v>
      </c>
      <c r="AA1800" s="11">
        <f t="shared" ref="AA1800:AA1863" si="4853">IF(Z1800&gt;120,10,0)</f>
        <v>0</v>
      </c>
      <c r="AB1800" s="53">
        <f t="shared" ref="AB1800:AB1863" si="4854">-0.071+0.735*X1800+0.75*X1800^2-8.759*X1800^3+21.838*X1800^4-21.998*X1800^5+8.097*X1800^6</f>
        <v>0.35078576959203289</v>
      </c>
      <c r="AC1800" s="61" t="s">
        <v>204</v>
      </c>
    </row>
    <row r="1801" spans="1:46">
      <c r="A1801" s="11">
        <v>1801</v>
      </c>
      <c r="B1801" s="69">
        <v>44605</v>
      </c>
      <c r="C1801" s="70">
        <v>0.45833333333333331</v>
      </c>
      <c r="D1801">
        <v>5.0999999999999996</v>
      </c>
      <c r="E1801">
        <v>13.4</v>
      </c>
      <c r="F1801">
        <v>0.5</v>
      </c>
      <c r="G1801">
        <v>4.7</v>
      </c>
      <c r="H1801">
        <v>4.1000000000000002E-2</v>
      </c>
      <c r="I1801">
        <v>3.6</v>
      </c>
      <c r="J1801" t="s">
        <v>149</v>
      </c>
      <c r="K1801">
        <v>4.4000000000000004</v>
      </c>
      <c r="L1801" t="s">
        <v>149</v>
      </c>
      <c r="M1801" s="70">
        <v>0.45150462962962962</v>
      </c>
      <c r="N1801">
        <v>6.5</v>
      </c>
      <c r="O1801" t="s">
        <v>147</v>
      </c>
      <c r="P1801" s="70">
        <v>0.45149305555555558</v>
      </c>
      <c r="Q1801">
        <v>2.9</v>
      </c>
      <c r="R1801" t="s">
        <v>147</v>
      </c>
      <c r="S1801">
        <v>0.8</v>
      </c>
      <c r="T1801">
        <v>89.8</v>
      </c>
      <c r="U1801">
        <v>185</v>
      </c>
      <c r="V1801">
        <v>105184</v>
      </c>
      <c r="W1801">
        <v>175</v>
      </c>
      <c r="X1801">
        <v>0.79700000000000004</v>
      </c>
      <c r="Y1801">
        <v>17.78</v>
      </c>
      <c r="Z1801" s="11">
        <f t="shared" si="4852"/>
        <v>24.6</v>
      </c>
      <c r="AA1801" s="11">
        <f t="shared" si="4853"/>
        <v>0</v>
      </c>
      <c r="AB1801" s="53">
        <f t="shared" si="4854"/>
        <v>0.36939021269130023</v>
      </c>
      <c r="AC1801" s="61" t="s">
        <v>204</v>
      </c>
      <c r="AE1801" s="11">
        <f t="shared" ref="AE1801" si="4855">SUM(F1801:F1806)</f>
        <v>1.5</v>
      </c>
      <c r="AF1801" s="11">
        <f t="shared" ref="AF1801" si="4856">AVERAGE(AB1801:AB1806)</f>
        <v>0.38053445751288684</v>
      </c>
      <c r="AG1801" s="11">
        <f t="shared" ref="AG1801" si="4857">AVERAGE(G1801:G1806)</f>
        <v>4.8000000000000007</v>
      </c>
      <c r="AH1801" s="11" t="e">
        <f t="shared" ref="AH1801" si="4858">AVERAGE(AC1801:AC1806)</f>
        <v>#DIV/0!</v>
      </c>
      <c r="AI1801" s="11">
        <f t="shared" ref="AI1801" si="4859">AVERAGE(T1801:T1806)</f>
        <v>89.11666666666666</v>
      </c>
      <c r="AJ1801" s="11">
        <f t="shared" ref="AJ1801" si="4860">SUMIF(H1801:H1806,"&gt;0",H1801:H1806)</f>
        <v>0.246</v>
      </c>
      <c r="AK1801" s="17">
        <f t="shared" ref="AK1801" si="4861">SUM(AA1801:AA1806)/60</f>
        <v>0</v>
      </c>
      <c r="AL1801" s="17">
        <f t="shared" ref="AL1801" si="4862">SUM(V1801:V1806)</f>
        <v>636153</v>
      </c>
      <c r="AM1801" s="17">
        <f t="shared" ref="AM1801" si="4863">AVERAGE(W1801:W1806)</f>
        <v>176.66666666666666</v>
      </c>
      <c r="AN1801" s="11">
        <f t="shared" ref="AN1801" si="4864">AVERAGE(I1801:I1806)</f>
        <v>3.6666666666666665</v>
      </c>
      <c r="AO1801" s="11">
        <f t="shared" ref="AO1801" si="4865">MAX(K1801:K1806)</f>
        <v>4.4000000000000004</v>
      </c>
      <c r="AP1801" s="13" t="str">
        <f t="shared" ref="AP1801" ca="1" si="4866">INDIRECT(ADDRESS(MATCH(AO1801,K1801:K1806,0)+A1801-1,12))</f>
        <v>NNE</v>
      </c>
      <c r="AQ1801" s="13">
        <f t="shared" ref="AQ1801" ca="1" si="4867">INDIRECT(ADDRESS(MATCH(AO1801,K1801:K1806,0)+A1801-1,13))</f>
        <v>0.45150462962962962</v>
      </c>
      <c r="AR1801" s="11">
        <f t="shared" ref="AR1801" si="4868">MAX(N1801:N1806)</f>
        <v>8.3000000000000007</v>
      </c>
      <c r="AS1801" s="13" t="str">
        <f t="shared" ref="AS1801" ca="1" si="4869">INDIRECT(ADDRESS(MATCH(AR1801,N1801:N1806,0)+A1801-1,15))</f>
        <v>NNE</v>
      </c>
      <c r="AT1801" s="13">
        <f t="shared" ref="AT1801" ca="1" si="4870">INDIRECT(ADDRESS(MATCH(AR1801,N1801:N1806,0)+A1801-1,16))</f>
        <v>0.47089120370370369</v>
      </c>
    </row>
    <row r="1802" spans="1:46">
      <c r="A1802" s="11">
        <v>1802</v>
      </c>
      <c r="B1802" s="69">
        <v>44605</v>
      </c>
      <c r="C1802" s="70">
        <v>0.46527777777777773</v>
      </c>
      <c r="D1802">
        <v>5</v>
      </c>
      <c r="E1802">
        <v>13.5</v>
      </c>
      <c r="F1802">
        <v>0.5</v>
      </c>
      <c r="G1802">
        <v>4.8</v>
      </c>
      <c r="H1802">
        <v>4.2999999999999997E-2</v>
      </c>
      <c r="I1802">
        <v>3.5</v>
      </c>
      <c r="J1802" t="s">
        <v>149</v>
      </c>
      <c r="K1802">
        <v>3.7</v>
      </c>
      <c r="L1802" t="s">
        <v>149</v>
      </c>
      <c r="M1802" s="70">
        <v>0.45917824074074076</v>
      </c>
      <c r="N1802">
        <v>6.6</v>
      </c>
      <c r="O1802" t="s">
        <v>147</v>
      </c>
      <c r="P1802" s="70">
        <v>0.46172453703703703</v>
      </c>
      <c r="Q1802">
        <v>4.3</v>
      </c>
      <c r="R1802" t="s">
        <v>147</v>
      </c>
      <c r="S1802">
        <v>1</v>
      </c>
      <c r="T1802">
        <v>89.6</v>
      </c>
      <c r="U1802">
        <v>176</v>
      </c>
      <c r="V1802">
        <v>109209</v>
      </c>
      <c r="W1802">
        <v>182</v>
      </c>
      <c r="X1802">
        <v>0.81499999999999995</v>
      </c>
      <c r="Y1802">
        <v>17.79</v>
      </c>
      <c r="Z1802" s="11">
        <f t="shared" si="4852"/>
        <v>25.799999999999997</v>
      </c>
      <c r="AA1802" s="11">
        <f t="shared" si="4853"/>
        <v>0</v>
      </c>
      <c r="AB1802" s="53">
        <f t="shared" si="4854"/>
        <v>0.38232305649181342</v>
      </c>
      <c r="AC1802" s="61" t="s">
        <v>204</v>
      </c>
    </row>
    <row r="1803" spans="1:46">
      <c r="A1803" s="11">
        <v>1803</v>
      </c>
      <c r="B1803" s="69">
        <v>44605</v>
      </c>
      <c r="C1803" s="70">
        <v>0.47222222222222227</v>
      </c>
      <c r="D1803">
        <v>5</v>
      </c>
      <c r="E1803">
        <v>13.5</v>
      </c>
      <c r="F1803">
        <v>0</v>
      </c>
      <c r="G1803">
        <v>4.8</v>
      </c>
      <c r="H1803">
        <v>0.04</v>
      </c>
      <c r="I1803">
        <v>3.8</v>
      </c>
      <c r="J1803" t="s">
        <v>149</v>
      </c>
      <c r="K1803">
        <v>3.8</v>
      </c>
      <c r="L1803" t="s">
        <v>149</v>
      </c>
      <c r="M1803" s="70">
        <v>0.47174768518518517</v>
      </c>
      <c r="N1803">
        <v>8.3000000000000007</v>
      </c>
      <c r="O1803" t="s">
        <v>149</v>
      </c>
      <c r="P1803" s="70">
        <v>0.47089120370370369</v>
      </c>
      <c r="Q1803">
        <v>6.7</v>
      </c>
      <c r="R1803" t="s">
        <v>149</v>
      </c>
      <c r="S1803">
        <v>1</v>
      </c>
      <c r="T1803">
        <v>89</v>
      </c>
      <c r="U1803">
        <v>220</v>
      </c>
      <c r="V1803">
        <v>104603</v>
      </c>
      <c r="W1803">
        <v>174</v>
      </c>
      <c r="X1803">
        <v>0.81499999999999995</v>
      </c>
      <c r="Y1803">
        <v>17.829999999999998</v>
      </c>
      <c r="Z1803" s="11">
        <f t="shared" si="4852"/>
        <v>24</v>
      </c>
      <c r="AA1803" s="11">
        <f t="shared" si="4853"/>
        <v>0</v>
      </c>
      <c r="AB1803" s="53">
        <f t="shared" si="4854"/>
        <v>0.38232305649181342</v>
      </c>
      <c r="AC1803" s="61" t="s">
        <v>204</v>
      </c>
    </row>
    <row r="1804" spans="1:46">
      <c r="A1804" s="11">
        <v>1804</v>
      </c>
      <c r="B1804" s="69">
        <v>44605</v>
      </c>
      <c r="C1804" s="70">
        <v>0.47916666666666669</v>
      </c>
      <c r="D1804">
        <v>5.0999999999999996</v>
      </c>
      <c r="E1804">
        <v>13.5</v>
      </c>
      <c r="F1804">
        <v>0</v>
      </c>
      <c r="G1804">
        <v>4.8</v>
      </c>
      <c r="H1804">
        <v>4.5999999999999999E-2</v>
      </c>
      <c r="I1804">
        <v>4</v>
      </c>
      <c r="J1804" t="s">
        <v>147</v>
      </c>
      <c r="K1804">
        <v>4.3</v>
      </c>
      <c r="L1804" t="s">
        <v>149</v>
      </c>
      <c r="M1804" s="70">
        <v>0.47629629629629627</v>
      </c>
      <c r="N1804">
        <v>7</v>
      </c>
      <c r="O1804" t="s">
        <v>149</v>
      </c>
      <c r="P1804" s="70">
        <v>0.4722337962962963</v>
      </c>
      <c r="Q1804">
        <v>4.0999999999999996</v>
      </c>
      <c r="R1804" t="s">
        <v>149</v>
      </c>
      <c r="S1804">
        <v>1.1000000000000001</v>
      </c>
      <c r="T1804">
        <v>88.6</v>
      </c>
      <c r="U1804">
        <v>186</v>
      </c>
      <c r="V1804">
        <v>117257</v>
      </c>
      <c r="W1804">
        <v>195</v>
      </c>
      <c r="X1804">
        <v>0.81599999999999995</v>
      </c>
      <c r="Y1804">
        <v>17.809999999999999</v>
      </c>
      <c r="Z1804" s="11">
        <f t="shared" si="4852"/>
        <v>27.599999999999998</v>
      </c>
      <c r="AA1804" s="11">
        <f t="shared" si="4853"/>
        <v>0</v>
      </c>
      <c r="AB1804" s="53">
        <f t="shared" si="4854"/>
        <v>0.38305680646746465</v>
      </c>
      <c r="AC1804" s="61" t="s">
        <v>204</v>
      </c>
    </row>
    <row r="1805" spans="1:46">
      <c r="A1805" s="11">
        <v>1805</v>
      </c>
      <c r="B1805" s="69">
        <v>44605</v>
      </c>
      <c r="C1805" s="70">
        <v>0.4861111111111111</v>
      </c>
      <c r="D1805">
        <v>5.0999999999999996</v>
      </c>
      <c r="E1805">
        <v>13.5</v>
      </c>
      <c r="F1805">
        <v>0</v>
      </c>
      <c r="G1805">
        <v>4.8</v>
      </c>
      <c r="H1805">
        <v>3.9E-2</v>
      </c>
      <c r="I1805">
        <v>3.5</v>
      </c>
      <c r="J1805" t="s">
        <v>149</v>
      </c>
      <c r="K1805">
        <v>4</v>
      </c>
      <c r="L1805" t="s">
        <v>147</v>
      </c>
      <c r="M1805" s="70">
        <v>0.48069444444444448</v>
      </c>
      <c r="N1805">
        <v>6.9</v>
      </c>
      <c r="O1805" t="s">
        <v>147</v>
      </c>
      <c r="P1805" s="70">
        <v>0.48530092592592594</v>
      </c>
      <c r="Q1805">
        <v>3.4</v>
      </c>
      <c r="R1805" t="s">
        <v>149</v>
      </c>
      <c r="S1805">
        <v>1.3</v>
      </c>
      <c r="T1805">
        <v>88.9</v>
      </c>
      <c r="U1805">
        <v>157</v>
      </c>
      <c r="V1805">
        <v>102363</v>
      </c>
      <c r="W1805">
        <v>171</v>
      </c>
      <c r="X1805">
        <v>0.81599999999999995</v>
      </c>
      <c r="Y1805">
        <v>17.79</v>
      </c>
      <c r="Z1805" s="11">
        <f t="shared" si="4852"/>
        <v>23.400000000000002</v>
      </c>
      <c r="AA1805" s="11">
        <f t="shared" si="4853"/>
        <v>0</v>
      </c>
      <c r="AB1805" s="53">
        <f t="shared" si="4854"/>
        <v>0.38305680646746465</v>
      </c>
      <c r="AC1805" s="61" t="s">
        <v>204</v>
      </c>
    </row>
    <row r="1806" spans="1:46">
      <c r="A1806" s="11">
        <v>1806</v>
      </c>
      <c r="B1806" s="69">
        <v>44605</v>
      </c>
      <c r="C1806" s="70">
        <v>0.49305555555555558</v>
      </c>
      <c r="D1806">
        <v>5.0999999999999996</v>
      </c>
      <c r="E1806">
        <v>13.4</v>
      </c>
      <c r="F1806">
        <v>0.5</v>
      </c>
      <c r="G1806">
        <v>4.9000000000000004</v>
      </c>
      <c r="H1806">
        <v>3.6999999999999998E-2</v>
      </c>
      <c r="I1806">
        <v>3.6</v>
      </c>
      <c r="J1806" t="s">
        <v>149</v>
      </c>
      <c r="K1806">
        <v>3.6</v>
      </c>
      <c r="L1806" t="s">
        <v>149</v>
      </c>
      <c r="M1806" s="70">
        <v>0.49305555555555558</v>
      </c>
      <c r="N1806">
        <v>7.3</v>
      </c>
      <c r="O1806" t="s">
        <v>149</v>
      </c>
      <c r="P1806" s="70">
        <v>0.49101851851851852</v>
      </c>
      <c r="Q1806">
        <v>4.2</v>
      </c>
      <c r="R1806" t="s">
        <v>147</v>
      </c>
      <c r="S1806">
        <v>1</v>
      </c>
      <c r="T1806">
        <v>88.8</v>
      </c>
      <c r="U1806">
        <v>166</v>
      </c>
      <c r="V1806">
        <v>97537</v>
      </c>
      <c r="W1806">
        <v>163</v>
      </c>
      <c r="X1806">
        <v>0.81599999999999995</v>
      </c>
      <c r="Y1806">
        <v>17.8</v>
      </c>
      <c r="Z1806" s="11">
        <f t="shared" si="4852"/>
        <v>22.199999999999996</v>
      </c>
      <c r="AA1806" s="11">
        <f t="shared" si="4853"/>
        <v>0</v>
      </c>
      <c r="AB1806" s="53">
        <f t="shared" si="4854"/>
        <v>0.38305680646746465</v>
      </c>
      <c r="AC1806" s="61" t="s">
        <v>204</v>
      </c>
    </row>
    <row r="1807" spans="1:46">
      <c r="A1807" s="11">
        <v>1807</v>
      </c>
      <c r="B1807" s="69">
        <v>44605</v>
      </c>
      <c r="C1807" s="70">
        <v>0.5</v>
      </c>
      <c r="D1807">
        <v>5.0999999999999996</v>
      </c>
      <c r="E1807">
        <v>13.5</v>
      </c>
      <c r="F1807">
        <v>0</v>
      </c>
      <c r="G1807">
        <v>5.0999999999999996</v>
      </c>
      <c r="H1807">
        <v>4.5999999999999999E-2</v>
      </c>
      <c r="I1807">
        <v>3.3</v>
      </c>
      <c r="J1807" t="s">
        <v>147</v>
      </c>
      <c r="K1807">
        <v>3.7</v>
      </c>
      <c r="L1807" t="s">
        <v>149</v>
      </c>
      <c r="M1807" s="70">
        <v>0.49438657407407405</v>
      </c>
      <c r="N1807">
        <v>6.6</v>
      </c>
      <c r="O1807" t="s">
        <v>149</v>
      </c>
      <c r="P1807" s="70">
        <v>0.49807870370370372</v>
      </c>
      <c r="Q1807">
        <v>2.7</v>
      </c>
      <c r="R1807" t="s">
        <v>149</v>
      </c>
      <c r="S1807">
        <v>1.1000000000000001</v>
      </c>
      <c r="T1807">
        <v>89.3</v>
      </c>
      <c r="U1807">
        <v>177</v>
      </c>
      <c r="V1807">
        <v>117436</v>
      </c>
      <c r="W1807">
        <v>196</v>
      </c>
      <c r="X1807">
        <v>0.81499999999999995</v>
      </c>
      <c r="Y1807">
        <v>17.84</v>
      </c>
      <c r="Z1807" s="11">
        <f t="shared" si="4852"/>
        <v>27.599999999999998</v>
      </c>
      <c r="AA1807" s="11">
        <f t="shared" si="4853"/>
        <v>0</v>
      </c>
      <c r="AB1807" s="53">
        <f t="shared" si="4854"/>
        <v>0.38232305649181342</v>
      </c>
      <c r="AC1807" s="61" t="s">
        <v>204</v>
      </c>
      <c r="AE1807" s="11">
        <f t="shared" ref="AE1807" si="4871">SUM(F1807:F1812)</f>
        <v>0.5</v>
      </c>
      <c r="AF1807" s="11">
        <f t="shared" ref="AF1807" si="4872">AVERAGE(AB1807:AB1812)</f>
        <v>0.38220105380791153</v>
      </c>
      <c r="AG1807" s="11">
        <f t="shared" ref="AG1807" si="4873">AVERAGE(G1807:G1812)</f>
        <v>5.2333333333333334</v>
      </c>
      <c r="AH1807" s="11" t="e">
        <f t="shared" ref="AH1807" si="4874">AVERAGE(AC1807:AC1812)</f>
        <v>#DIV/0!</v>
      </c>
      <c r="AI1807" s="11">
        <f t="shared" ref="AI1807" si="4875">AVERAGE(T1807:T1812)</f>
        <v>89.2</v>
      </c>
      <c r="AJ1807" s="11">
        <f t="shared" ref="AJ1807" si="4876">SUMIF(H1807:H1812,"&gt;0",H1807:H1812)</f>
        <v>0.32100000000000001</v>
      </c>
      <c r="AK1807" s="17">
        <f t="shared" ref="AK1807" si="4877">SUM(AA1807:AA1812)/60</f>
        <v>0</v>
      </c>
      <c r="AL1807" s="17">
        <f t="shared" ref="AL1807" si="4878">SUM(V1807:V1812)</f>
        <v>829030</v>
      </c>
      <c r="AM1807" s="17">
        <f t="shared" ref="AM1807" si="4879">AVERAGE(W1807:W1812)</f>
        <v>230.33333333333334</v>
      </c>
      <c r="AN1807" s="11">
        <f t="shared" ref="AN1807" si="4880">AVERAGE(I1807:I1812)</f>
        <v>3.85</v>
      </c>
      <c r="AO1807" s="11">
        <f t="shared" ref="AO1807" si="4881">MAX(K1807:K1812)</f>
        <v>4.3</v>
      </c>
      <c r="AP1807" s="13" t="str">
        <f t="shared" ref="AP1807" ca="1" si="4882">INDIRECT(ADDRESS(MATCH(AO1807,K1807:K1812,0)+A1807-1,12))</f>
        <v>NNE</v>
      </c>
      <c r="AQ1807" s="13">
        <f t="shared" ref="AQ1807" ca="1" si="4883">INDIRECT(ADDRESS(MATCH(AO1807,K1807:K1812,0)+A1807-1,13))</f>
        <v>0.52048611111111109</v>
      </c>
      <c r="AR1807" s="11">
        <f t="shared" ref="AR1807" si="4884">MAX(N1807:N1812)</f>
        <v>8</v>
      </c>
      <c r="AS1807" s="13" t="str">
        <f t="shared" ref="AS1807" ca="1" si="4885">INDIRECT(ADDRESS(MATCH(AR1807,N1807:N1812,0)+A1807-1,15))</f>
        <v>NNE</v>
      </c>
      <c r="AT1807" s="13">
        <f t="shared" ref="AT1807" ca="1" si="4886">INDIRECT(ADDRESS(MATCH(AR1807,N1807:N1812,0)+A1807-1,16))</f>
        <v>0.51973379629629635</v>
      </c>
    </row>
    <row r="1808" spans="1:46">
      <c r="A1808" s="11">
        <v>1808</v>
      </c>
      <c r="B1808" s="69">
        <v>44605</v>
      </c>
      <c r="C1808" s="70">
        <v>0.50694444444444442</v>
      </c>
      <c r="D1808">
        <v>5.0999999999999996</v>
      </c>
      <c r="E1808">
        <v>13.6</v>
      </c>
      <c r="F1808">
        <v>0</v>
      </c>
      <c r="G1808">
        <v>5.2</v>
      </c>
      <c r="H1808">
        <v>5.3999999999999999E-2</v>
      </c>
      <c r="I1808">
        <v>3.6</v>
      </c>
      <c r="J1808" t="s">
        <v>149</v>
      </c>
      <c r="K1808">
        <v>3.6</v>
      </c>
      <c r="L1808" t="s">
        <v>149</v>
      </c>
      <c r="M1808" s="70">
        <v>0.50694444444444442</v>
      </c>
      <c r="N1808">
        <v>7.2</v>
      </c>
      <c r="O1808" t="s">
        <v>147</v>
      </c>
      <c r="P1808" s="70">
        <v>0.50119212962962967</v>
      </c>
      <c r="Q1808">
        <v>4.7</v>
      </c>
      <c r="R1808" t="s">
        <v>147</v>
      </c>
      <c r="S1808">
        <v>0.9</v>
      </c>
      <c r="T1808">
        <v>89.6</v>
      </c>
      <c r="U1808">
        <v>201</v>
      </c>
      <c r="V1808">
        <v>137393</v>
      </c>
      <c r="W1808">
        <v>229</v>
      </c>
      <c r="X1808">
        <v>0.81499999999999995</v>
      </c>
      <c r="Y1808">
        <v>17.829999999999998</v>
      </c>
      <c r="Z1808" s="11">
        <f t="shared" si="4852"/>
        <v>32.4</v>
      </c>
      <c r="AA1808" s="11">
        <f t="shared" si="4853"/>
        <v>0</v>
      </c>
      <c r="AB1808" s="53">
        <f t="shared" si="4854"/>
        <v>0.38232305649181342</v>
      </c>
      <c r="AC1808" s="61" t="s">
        <v>204</v>
      </c>
    </row>
    <row r="1809" spans="1:46">
      <c r="A1809" s="11">
        <v>1809</v>
      </c>
      <c r="B1809" s="69">
        <v>44605</v>
      </c>
      <c r="C1809" s="70">
        <v>0.51388888888888895</v>
      </c>
      <c r="D1809">
        <v>5.2</v>
      </c>
      <c r="E1809">
        <v>13.7</v>
      </c>
      <c r="F1809">
        <v>0</v>
      </c>
      <c r="G1809">
        <v>5.3</v>
      </c>
      <c r="H1809">
        <v>5.5E-2</v>
      </c>
      <c r="I1809">
        <v>3.9</v>
      </c>
      <c r="J1809" t="s">
        <v>149</v>
      </c>
      <c r="K1809">
        <v>3.9</v>
      </c>
      <c r="L1809" t="s">
        <v>149</v>
      </c>
      <c r="M1809" s="70">
        <v>0.513738425925926</v>
      </c>
      <c r="N1809">
        <v>7.1</v>
      </c>
      <c r="O1809" t="s">
        <v>147</v>
      </c>
      <c r="P1809" s="70">
        <v>0.51225694444444447</v>
      </c>
      <c r="Q1809">
        <v>3.7</v>
      </c>
      <c r="R1809" t="s">
        <v>147</v>
      </c>
      <c r="S1809">
        <v>1</v>
      </c>
      <c r="T1809">
        <v>89.1</v>
      </c>
      <c r="U1809">
        <v>206</v>
      </c>
      <c r="V1809">
        <v>142182</v>
      </c>
      <c r="W1809">
        <v>237</v>
      </c>
      <c r="X1809">
        <v>0.81499999999999995</v>
      </c>
      <c r="Y1809">
        <v>17.809999999999999</v>
      </c>
      <c r="Z1809" s="11">
        <f t="shared" si="4852"/>
        <v>33</v>
      </c>
      <c r="AA1809" s="11">
        <f t="shared" si="4853"/>
        <v>0</v>
      </c>
      <c r="AB1809" s="53">
        <f t="shared" si="4854"/>
        <v>0.38232305649181342</v>
      </c>
      <c r="AC1809" s="61" t="s">
        <v>204</v>
      </c>
    </row>
    <row r="1810" spans="1:46">
      <c r="A1810" s="11">
        <v>1810</v>
      </c>
      <c r="B1810" s="69">
        <v>44605</v>
      </c>
      <c r="C1810" s="70">
        <v>0.52083333333333337</v>
      </c>
      <c r="D1810">
        <v>5.3</v>
      </c>
      <c r="E1810">
        <v>13.7</v>
      </c>
      <c r="F1810">
        <v>0</v>
      </c>
      <c r="G1810">
        <v>5.2</v>
      </c>
      <c r="H1810">
        <v>0.05</v>
      </c>
      <c r="I1810">
        <v>4.3</v>
      </c>
      <c r="J1810" t="s">
        <v>149</v>
      </c>
      <c r="K1810">
        <v>4.3</v>
      </c>
      <c r="L1810" t="s">
        <v>149</v>
      </c>
      <c r="M1810" s="70">
        <v>0.52048611111111109</v>
      </c>
      <c r="N1810">
        <v>8</v>
      </c>
      <c r="O1810" t="s">
        <v>149</v>
      </c>
      <c r="P1810" s="70">
        <v>0.51973379629629635</v>
      </c>
      <c r="Q1810">
        <v>2.6</v>
      </c>
      <c r="R1810" t="s">
        <v>147</v>
      </c>
      <c r="S1810">
        <v>1</v>
      </c>
      <c r="T1810">
        <v>89</v>
      </c>
      <c r="U1810">
        <v>194</v>
      </c>
      <c r="V1810">
        <v>131740</v>
      </c>
      <c r="W1810">
        <v>220</v>
      </c>
      <c r="X1810">
        <v>0.81499999999999995</v>
      </c>
      <c r="Y1810">
        <v>17.84</v>
      </c>
      <c r="Z1810" s="11">
        <f t="shared" si="4852"/>
        <v>30.000000000000007</v>
      </c>
      <c r="AA1810" s="11">
        <f t="shared" si="4853"/>
        <v>0</v>
      </c>
      <c r="AB1810" s="53">
        <f t="shared" si="4854"/>
        <v>0.38232305649181342</v>
      </c>
      <c r="AC1810" s="61" t="s">
        <v>204</v>
      </c>
    </row>
    <row r="1811" spans="1:46">
      <c r="A1811" s="11">
        <v>1811</v>
      </c>
      <c r="B1811" s="69">
        <v>44605</v>
      </c>
      <c r="C1811" s="70">
        <v>0.52777777777777779</v>
      </c>
      <c r="D1811">
        <v>5.3</v>
      </c>
      <c r="E1811">
        <v>13.8</v>
      </c>
      <c r="F1811">
        <v>0.5</v>
      </c>
      <c r="G1811">
        <v>5.3</v>
      </c>
      <c r="H1811">
        <v>5.3999999999999999E-2</v>
      </c>
      <c r="I1811">
        <v>3.9</v>
      </c>
      <c r="J1811" t="s">
        <v>149</v>
      </c>
      <c r="K1811">
        <v>4.3</v>
      </c>
      <c r="L1811" t="s">
        <v>149</v>
      </c>
      <c r="M1811" s="70">
        <v>0.52084490740740741</v>
      </c>
      <c r="N1811">
        <v>6.8</v>
      </c>
      <c r="O1811" t="s">
        <v>149</v>
      </c>
      <c r="P1811" s="70">
        <v>0.52520833333333339</v>
      </c>
      <c r="Q1811">
        <v>4</v>
      </c>
      <c r="R1811" t="s">
        <v>147</v>
      </c>
      <c r="S1811">
        <v>1.1000000000000001</v>
      </c>
      <c r="T1811">
        <v>89.2</v>
      </c>
      <c r="U1811">
        <v>289</v>
      </c>
      <c r="V1811">
        <v>140604</v>
      </c>
      <c r="W1811">
        <v>234</v>
      </c>
      <c r="X1811">
        <v>0.81499999999999995</v>
      </c>
      <c r="Y1811">
        <v>17.87</v>
      </c>
      <c r="Z1811" s="11">
        <f t="shared" si="4852"/>
        <v>32.4</v>
      </c>
      <c r="AA1811" s="11">
        <f t="shared" si="4853"/>
        <v>0</v>
      </c>
      <c r="AB1811" s="53">
        <f t="shared" si="4854"/>
        <v>0.38232305649181342</v>
      </c>
      <c r="AC1811" s="61" t="s">
        <v>204</v>
      </c>
    </row>
    <row r="1812" spans="1:46">
      <c r="A1812" s="11">
        <v>1812</v>
      </c>
      <c r="B1812" s="69">
        <v>44605</v>
      </c>
      <c r="C1812" s="70">
        <v>0.53472222222222221</v>
      </c>
      <c r="D1812">
        <v>5.4</v>
      </c>
      <c r="E1812">
        <v>13.9</v>
      </c>
      <c r="F1812">
        <v>0</v>
      </c>
      <c r="G1812">
        <v>5.3</v>
      </c>
      <c r="H1812">
        <v>6.2E-2</v>
      </c>
      <c r="I1812">
        <v>4.0999999999999996</v>
      </c>
      <c r="J1812" t="s">
        <v>149</v>
      </c>
      <c r="K1812">
        <v>4.3</v>
      </c>
      <c r="L1812" t="s">
        <v>149</v>
      </c>
      <c r="M1812" s="70">
        <v>0.53212962962962962</v>
      </c>
      <c r="N1812">
        <v>6.8</v>
      </c>
      <c r="O1812" t="s">
        <v>149</v>
      </c>
      <c r="P1812" s="70">
        <v>0.52850694444444446</v>
      </c>
      <c r="Q1812">
        <v>4.5</v>
      </c>
      <c r="R1812" t="s">
        <v>149</v>
      </c>
      <c r="S1812">
        <v>1</v>
      </c>
      <c r="T1812">
        <v>89</v>
      </c>
      <c r="U1812">
        <v>297</v>
      </c>
      <c r="V1812">
        <v>159675</v>
      </c>
      <c r="W1812">
        <v>266</v>
      </c>
      <c r="X1812">
        <v>0.81399999999999995</v>
      </c>
      <c r="Y1812">
        <v>17.84</v>
      </c>
      <c r="Z1812" s="11">
        <f t="shared" si="4852"/>
        <v>37.200000000000003</v>
      </c>
      <c r="AA1812" s="11">
        <f t="shared" si="4853"/>
        <v>0</v>
      </c>
      <c r="AB1812" s="53">
        <f t="shared" si="4854"/>
        <v>0.38159104038840219</v>
      </c>
      <c r="AC1812" s="61" t="s">
        <v>204</v>
      </c>
    </row>
    <row r="1813" spans="1:46">
      <c r="A1813" s="11">
        <v>1813</v>
      </c>
      <c r="B1813" s="69">
        <v>44605</v>
      </c>
      <c r="C1813" s="70">
        <v>0.54166666666666663</v>
      </c>
      <c r="D1813">
        <v>5.5</v>
      </c>
      <c r="E1813">
        <v>14.7</v>
      </c>
      <c r="F1813">
        <v>0.5</v>
      </c>
      <c r="G1813">
        <v>5.2</v>
      </c>
      <c r="H1813">
        <v>6.2E-2</v>
      </c>
      <c r="I1813">
        <v>4.4000000000000004</v>
      </c>
      <c r="J1813" t="s">
        <v>149</v>
      </c>
      <c r="K1813">
        <v>4.4000000000000004</v>
      </c>
      <c r="L1813" t="s">
        <v>149</v>
      </c>
      <c r="M1813" s="70">
        <v>0.54163194444444451</v>
      </c>
      <c r="N1813">
        <v>9</v>
      </c>
      <c r="O1813" t="s">
        <v>147</v>
      </c>
      <c r="P1813" s="70">
        <v>0.54077546296296297</v>
      </c>
      <c r="Q1813">
        <v>3.7</v>
      </c>
      <c r="R1813" t="s">
        <v>147</v>
      </c>
      <c r="S1813">
        <v>1.2</v>
      </c>
      <c r="T1813">
        <v>88.2</v>
      </c>
      <c r="U1813">
        <v>333</v>
      </c>
      <c r="V1813">
        <v>159787</v>
      </c>
      <c r="W1813">
        <v>266</v>
      </c>
      <c r="X1813">
        <v>0.81399999999999995</v>
      </c>
      <c r="Y1813">
        <v>18.010000000000002</v>
      </c>
      <c r="Z1813" s="11">
        <f t="shared" si="4852"/>
        <v>37.200000000000003</v>
      </c>
      <c r="AA1813" s="11">
        <f t="shared" si="4853"/>
        <v>0</v>
      </c>
      <c r="AB1813" s="53">
        <f t="shared" si="4854"/>
        <v>0.38159104038840219</v>
      </c>
      <c r="AC1813" s="61" t="s">
        <v>204</v>
      </c>
      <c r="AE1813" s="11">
        <f t="shared" ref="AE1813" si="4887">SUM(F1813:F1818)</f>
        <v>1</v>
      </c>
      <c r="AF1813" s="11">
        <f t="shared" ref="AF1813" si="4888">AVERAGE(AB1813:AB1818)</f>
        <v>0.38122672690262754</v>
      </c>
      <c r="AG1813" s="11">
        <f t="shared" ref="AG1813" si="4889">AVERAGE(G1813:G1818)</f>
        <v>5.2</v>
      </c>
      <c r="AH1813" s="11" t="e">
        <f t="shared" ref="AH1813" si="4890">AVERAGE(AC1813:AC1818)</f>
        <v>#DIV/0!</v>
      </c>
      <c r="AI1813" s="11">
        <f t="shared" ref="AI1813" si="4891">AVERAGE(T1813:T1818)</f>
        <v>88.283333333333317</v>
      </c>
      <c r="AJ1813" s="11">
        <f t="shared" ref="AJ1813" si="4892">SUMIF(H1813:H1818,"&gt;0",H1813:H1818)</f>
        <v>0.39300000000000002</v>
      </c>
      <c r="AK1813" s="17">
        <f t="shared" ref="AK1813" si="4893">SUM(AA1813:AA1818)/60</f>
        <v>0</v>
      </c>
      <c r="AL1813" s="17">
        <f t="shared" ref="AL1813" si="4894">SUM(V1813:V1818)</f>
        <v>1005824</v>
      </c>
      <c r="AM1813" s="17">
        <f t="shared" ref="AM1813" si="4895">AVERAGE(W1813:W1818)</f>
        <v>279.33333333333331</v>
      </c>
      <c r="AN1813" s="11">
        <f t="shared" ref="AN1813" si="4896">AVERAGE(I1813:I1818)</f>
        <v>4.2333333333333334</v>
      </c>
      <c r="AO1813" s="11">
        <f t="shared" ref="AO1813" si="4897">MAX(K1813:K1818)</f>
        <v>4.7</v>
      </c>
      <c r="AP1813" s="13" t="str">
        <f t="shared" ref="AP1813" ca="1" si="4898">INDIRECT(ADDRESS(MATCH(AO1813,K1813:K1818,0)+A1813-1,12))</f>
        <v>NNE</v>
      </c>
      <c r="AQ1813" s="13">
        <f t="shared" ref="AQ1813" ca="1" si="4899">INDIRECT(ADDRESS(MATCH(AO1813,K1813:K1818,0)+A1813-1,13))</f>
        <v>0.56792824074074078</v>
      </c>
      <c r="AR1813" s="11">
        <f t="shared" ref="AR1813" si="4900">MAX(N1813:N1818)</f>
        <v>9.6999999999999993</v>
      </c>
      <c r="AS1813" s="13" t="str">
        <f t="shared" ref="AS1813" ca="1" si="4901">INDIRECT(ADDRESS(MATCH(AR1813,N1813:N1818,0)+A1813-1,15))</f>
        <v>NE</v>
      </c>
      <c r="AT1813" s="13">
        <f t="shared" ref="AT1813" ca="1" si="4902">INDIRECT(ADDRESS(MATCH(AR1813,N1813:N1818,0)+A1813-1,16))</f>
        <v>0.57324074074074072</v>
      </c>
    </row>
    <row r="1814" spans="1:46">
      <c r="A1814" s="11">
        <v>1814</v>
      </c>
      <c r="B1814" s="69">
        <v>44605</v>
      </c>
      <c r="C1814" s="70">
        <v>0.54861111111111105</v>
      </c>
      <c r="D1814">
        <v>5.5</v>
      </c>
      <c r="E1814">
        <v>13.8</v>
      </c>
      <c r="F1814">
        <v>0</v>
      </c>
      <c r="G1814">
        <v>5.2</v>
      </c>
      <c r="H1814">
        <v>6.7000000000000004E-2</v>
      </c>
      <c r="I1814">
        <v>4</v>
      </c>
      <c r="J1814" t="s">
        <v>149</v>
      </c>
      <c r="K1814">
        <v>4.5999999999999996</v>
      </c>
      <c r="L1814" t="s">
        <v>149</v>
      </c>
      <c r="M1814" s="70">
        <v>0.54364583333333327</v>
      </c>
      <c r="N1814">
        <v>7.7</v>
      </c>
      <c r="O1814" t="s">
        <v>149</v>
      </c>
      <c r="P1814" s="70">
        <v>0.54276620370370365</v>
      </c>
      <c r="Q1814">
        <v>3.7</v>
      </c>
      <c r="R1814" t="s">
        <v>149</v>
      </c>
      <c r="S1814">
        <v>1.1000000000000001</v>
      </c>
      <c r="T1814">
        <v>89</v>
      </c>
      <c r="U1814">
        <v>226</v>
      </c>
      <c r="V1814">
        <v>170671</v>
      </c>
      <c r="W1814">
        <v>284</v>
      </c>
      <c r="X1814">
        <v>0.81399999999999995</v>
      </c>
      <c r="Y1814">
        <v>17.850000000000001</v>
      </c>
      <c r="Z1814" s="11">
        <f t="shared" si="4852"/>
        <v>40.200000000000003</v>
      </c>
      <c r="AA1814" s="11">
        <f t="shared" si="4853"/>
        <v>0</v>
      </c>
      <c r="AB1814" s="53">
        <f t="shared" si="4854"/>
        <v>0.38159104038840219</v>
      </c>
      <c r="AC1814" s="61" t="s">
        <v>204</v>
      </c>
    </row>
    <row r="1815" spans="1:46">
      <c r="A1815" s="11">
        <v>1815</v>
      </c>
      <c r="B1815" s="69">
        <v>44605</v>
      </c>
      <c r="C1815" s="70">
        <v>0.55555555555555558</v>
      </c>
      <c r="D1815">
        <v>5.5</v>
      </c>
      <c r="E1815">
        <v>14.8</v>
      </c>
      <c r="F1815">
        <v>0</v>
      </c>
      <c r="G1815">
        <v>5.2</v>
      </c>
      <c r="H1815">
        <v>6.0999999999999999E-2</v>
      </c>
      <c r="I1815">
        <v>3.6</v>
      </c>
      <c r="J1815" t="s">
        <v>147</v>
      </c>
      <c r="K1815">
        <v>4</v>
      </c>
      <c r="L1815" t="s">
        <v>149</v>
      </c>
      <c r="M1815" s="70">
        <v>0.54886574074074079</v>
      </c>
      <c r="N1815">
        <v>8.1999999999999993</v>
      </c>
      <c r="O1815" t="s">
        <v>147</v>
      </c>
      <c r="P1815" s="70">
        <v>0.5546875</v>
      </c>
      <c r="Q1815">
        <v>3.1</v>
      </c>
      <c r="R1815" t="s">
        <v>149</v>
      </c>
      <c r="S1815">
        <v>1.1000000000000001</v>
      </c>
      <c r="T1815">
        <v>89.1</v>
      </c>
      <c r="U1815">
        <v>298</v>
      </c>
      <c r="V1815">
        <v>155819</v>
      </c>
      <c r="W1815">
        <v>260</v>
      </c>
      <c r="X1815">
        <v>0.81399999999999995</v>
      </c>
      <c r="Y1815">
        <v>17.940000000000001</v>
      </c>
      <c r="Z1815" s="11">
        <f t="shared" si="4852"/>
        <v>36.599999999999994</v>
      </c>
      <c r="AA1815" s="11">
        <f t="shared" si="4853"/>
        <v>0</v>
      </c>
      <c r="AB1815" s="53">
        <f t="shared" si="4854"/>
        <v>0.38159104038840219</v>
      </c>
      <c r="AC1815" s="61" t="s">
        <v>204</v>
      </c>
    </row>
    <row r="1816" spans="1:46">
      <c r="A1816" s="11">
        <v>1816</v>
      </c>
      <c r="B1816" s="69">
        <v>44605</v>
      </c>
      <c r="C1816" s="70">
        <v>0.5625</v>
      </c>
      <c r="D1816">
        <v>5.6</v>
      </c>
      <c r="E1816">
        <v>14.8</v>
      </c>
      <c r="F1816">
        <v>0</v>
      </c>
      <c r="G1816">
        <v>5.2</v>
      </c>
      <c r="H1816">
        <v>6.9000000000000006E-2</v>
      </c>
      <c r="I1816">
        <v>4.3</v>
      </c>
      <c r="J1816" t="s">
        <v>149</v>
      </c>
      <c r="K1816">
        <v>4.3</v>
      </c>
      <c r="L1816" t="s">
        <v>149</v>
      </c>
      <c r="M1816" s="70">
        <v>0.5625</v>
      </c>
      <c r="N1816">
        <v>7.8</v>
      </c>
      <c r="O1816" t="s">
        <v>162</v>
      </c>
      <c r="P1816" s="70">
        <v>0.55885416666666665</v>
      </c>
      <c r="Q1816">
        <v>3.8</v>
      </c>
      <c r="R1816" t="s">
        <v>147</v>
      </c>
      <c r="S1816">
        <v>1.2</v>
      </c>
      <c r="T1816">
        <v>88</v>
      </c>
      <c r="U1816">
        <v>287</v>
      </c>
      <c r="V1816">
        <v>175157</v>
      </c>
      <c r="W1816">
        <v>292</v>
      </c>
      <c r="X1816">
        <v>0.81399999999999995</v>
      </c>
      <c r="Y1816">
        <v>17.86</v>
      </c>
      <c r="Z1816" s="11">
        <f t="shared" si="4852"/>
        <v>41.400000000000006</v>
      </c>
      <c r="AA1816" s="11">
        <f t="shared" si="4853"/>
        <v>0</v>
      </c>
      <c r="AB1816" s="53">
        <f t="shared" si="4854"/>
        <v>0.38159104038840219</v>
      </c>
      <c r="AC1816" s="61" t="s">
        <v>204</v>
      </c>
    </row>
    <row r="1817" spans="1:46">
      <c r="A1817" s="11">
        <v>1817</v>
      </c>
      <c r="B1817" s="69">
        <v>44605</v>
      </c>
      <c r="C1817" s="70">
        <v>0.56944444444444442</v>
      </c>
      <c r="D1817">
        <v>5.6</v>
      </c>
      <c r="E1817">
        <v>14.8</v>
      </c>
      <c r="F1817">
        <v>0</v>
      </c>
      <c r="G1817">
        <v>5.3</v>
      </c>
      <c r="H1817">
        <v>7.6999999999999999E-2</v>
      </c>
      <c r="I1817">
        <v>4.5999999999999996</v>
      </c>
      <c r="J1817" t="s">
        <v>149</v>
      </c>
      <c r="K1817">
        <v>4.7</v>
      </c>
      <c r="L1817" t="s">
        <v>149</v>
      </c>
      <c r="M1817" s="70">
        <v>0.56792824074074078</v>
      </c>
      <c r="N1817">
        <v>9.4</v>
      </c>
      <c r="O1817" t="s">
        <v>147</v>
      </c>
      <c r="P1817" s="70">
        <v>0.56346064814814811</v>
      </c>
      <c r="Q1817">
        <v>4.8</v>
      </c>
      <c r="R1817" t="s">
        <v>148</v>
      </c>
      <c r="S1817">
        <v>1.3</v>
      </c>
      <c r="T1817">
        <v>87.9</v>
      </c>
      <c r="U1817">
        <v>322</v>
      </c>
      <c r="V1817">
        <v>195410</v>
      </c>
      <c r="W1817">
        <v>326</v>
      </c>
      <c r="X1817">
        <v>0.81399999999999995</v>
      </c>
      <c r="Y1817">
        <v>17.850000000000001</v>
      </c>
      <c r="Z1817" s="11">
        <f t="shared" si="4852"/>
        <v>46.199999999999996</v>
      </c>
      <c r="AA1817" s="11">
        <f t="shared" si="4853"/>
        <v>0</v>
      </c>
      <c r="AB1817" s="53">
        <f t="shared" si="4854"/>
        <v>0.38159104038840219</v>
      </c>
      <c r="AC1817" s="61" t="s">
        <v>204</v>
      </c>
    </row>
    <row r="1818" spans="1:46">
      <c r="A1818" s="11">
        <v>1818</v>
      </c>
      <c r="B1818" s="69">
        <v>44605</v>
      </c>
      <c r="C1818" s="70">
        <v>0.57638888888888895</v>
      </c>
      <c r="D1818">
        <v>5.7</v>
      </c>
      <c r="E1818">
        <v>14</v>
      </c>
      <c r="F1818">
        <v>0.5</v>
      </c>
      <c r="G1818">
        <v>5.0999999999999996</v>
      </c>
      <c r="H1818">
        <v>5.7000000000000002E-2</v>
      </c>
      <c r="I1818">
        <v>4.5</v>
      </c>
      <c r="J1818" t="s">
        <v>147</v>
      </c>
      <c r="K1818">
        <v>4.5999999999999996</v>
      </c>
      <c r="L1818" t="s">
        <v>149</v>
      </c>
      <c r="M1818" s="70">
        <v>0.56973379629629628</v>
      </c>
      <c r="N1818">
        <v>9.6999999999999993</v>
      </c>
      <c r="O1818" t="s">
        <v>147</v>
      </c>
      <c r="P1818" s="70">
        <v>0.57324074074074072</v>
      </c>
      <c r="Q1818">
        <v>2</v>
      </c>
      <c r="R1818" t="s">
        <v>149</v>
      </c>
      <c r="S1818">
        <v>1.4</v>
      </c>
      <c r="T1818">
        <v>87.5</v>
      </c>
      <c r="U1818">
        <v>237</v>
      </c>
      <c r="V1818">
        <v>148980</v>
      </c>
      <c r="W1818">
        <v>248</v>
      </c>
      <c r="X1818">
        <v>0.81100000000000005</v>
      </c>
      <c r="Y1818">
        <v>17.84</v>
      </c>
      <c r="Z1818" s="11">
        <f t="shared" si="4852"/>
        <v>34.200000000000003</v>
      </c>
      <c r="AA1818" s="11">
        <f t="shared" si="4853"/>
        <v>0</v>
      </c>
      <c r="AB1818" s="53">
        <f t="shared" si="4854"/>
        <v>0.37940515947375442</v>
      </c>
      <c r="AC1818" s="61" t="s">
        <v>204</v>
      </c>
    </row>
    <row r="1819" spans="1:46">
      <c r="A1819" s="11">
        <v>1819</v>
      </c>
      <c r="B1819" s="69">
        <v>44605</v>
      </c>
      <c r="C1819" s="70">
        <v>0.58333333333333337</v>
      </c>
      <c r="D1819">
        <v>5.6</v>
      </c>
      <c r="E1819">
        <v>14.7</v>
      </c>
      <c r="F1819">
        <v>0</v>
      </c>
      <c r="G1819">
        <v>4.9000000000000004</v>
      </c>
      <c r="H1819">
        <v>6.0999999999999999E-2</v>
      </c>
      <c r="I1819">
        <v>5.0999999999999996</v>
      </c>
      <c r="J1819" t="s">
        <v>149</v>
      </c>
      <c r="K1819">
        <v>5.0999999999999996</v>
      </c>
      <c r="L1819" t="s">
        <v>149</v>
      </c>
      <c r="M1819" s="70">
        <v>0.58321759259259254</v>
      </c>
      <c r="N1819">
        <v>11.5</v>
      </c>
      <c r="O1819" t="s">
        <v>162</v>
      </c>
      <c r="P1819" s="70">
        <v>0.58256944444444447</v>
      </c>
      <c r="Q1819">
        <v>4.0999999999999996</v>
      </c>
      <c r="R1819" t="s">
        <v>149</v>
      </c>
      <c r="S1819">
        <v>1.5</v>
      </c>
      <c r="T1819">
        <v>88</v>
      </c>
      <c r="U1819">
        <v>325</v>
      </c>
      <c r="V1819">
        <v>156415</v>
      </c>
      <c r="W1819">
        <v>261</v>
      </c>
      <c r="X1819">
        <v>0.81100000000000005</v>
      </c>
      <c r="Y1819">
        <v>17.87</v>
      </c>
      <c r="Z1819" s="11">
        <f t="shared" si="4852"/>
        <v>36.599999999999994</v>
      </c>
      <c r="AA1819" s="11">
        <f t="shared" si="4853"/>
        <v>0</v>
      </c>
      <c r="AB1819" s="53">
        <f t="shared" si="4854"/>
        <v>0.37940515947375442</v>
      </c>
      <c r="AC1819" s="61" t="s">
        <v>204</v>
      </c>
      <c r="AE1819" s="11">
        <f t="shared" ref="AE1819" si="4903">SUM(F1819:F1824)</f>
        <v>0.5</v>
      </c>
      <c r="AF1819" s="11">
        <f t="shared" ref="AF1819" si="4904">AVERAGE(AB1819:AB1824)</f>
        <v>0.37940515947375442</v>
      </c>
      <c r="AG1819" s="11">
        <f t="shared" ref="AG1819" si="4905">AVERAGE(G1819:G1824)</f>
        <v>4.8500000000000005</v>
      </c>
      <c r="AH1819" s="11" t="e">
        <f t="shared" ref="AH1819" si="4906">AVERAGE(AC1819:AC1824)</f>
        <v>#DIV/0!</v>
      </c>
      <c r="AI1819" s="11">
        <f t="shared" ref="AI1819" si="4907">AVERAGE(T1819:T1824)</f>
        <v>88.25</v>
      </c>
      <c r="AJ1819" s="11">
        <f t="shared" ref="AJ1819" si="4908">SUMIF(H1819:H1824,"&gt;0",H1819:H1824)</f>
        <v>0.33399999999999996</v>
      </c>
      <c r="AK1819" s="17">
        <f t="shared" ref="AK1819" si="4909">SUM(AA1819:AA1824)/60</f>
        <v>0</v>
      </c>
      <c r="AL1819" s="17">
        <f t="shared" ref="AL1819" si="4910">SUM(V1819:V1824)</f>
        <v>850143</v>
      </c>
      <c r="AM1819" s="17">
        <f t="shared" ref="AM1819" si="4911">AVERAGE(W1819:W1824)</f>
        <v>236.16666666666666</v>
      </c>
      <c r="AN1819" s="11">
        <f t="shared" ref="AN1819" si="4912">AVERAGE(I1819:I1824)</f>
        <v>3.7333333333333329</v>
      </c>
      <c r="AO1819" s="11">
        <f t="shared" ref="AO1819" si="4913">MAX(K1819:K1824)</f>
        <v>5.2</v>
      </c>
      <c r="AP1819" s="13" t="str">
        <f t="shared" ref="AP1819" ca="1" si="4914">INDIRECT(ADDRESS(MATCH(AO1819,K1819:K1824,0)+A1819-1,12))</f>
        <v>NNE</v>
      </c>
      <c r="AQ1819" s="13">
        <f t="shared" ref="AQ1819" ca="1" si="4915">INDIRECT(ADDRESS(MATCH(AO1819,K1819:K1824,0)+A1819-1,13))</f>
        <v>0.58646990740740745</v>
      </c>
      <c r="AR1819" s="11">
        <f t="shared" ref="AR1819" si="4916">MAX(N1819:N1824)</f>
        <v>11.5</v>
      </c>
      <c r="AS1819" s="13" t="str">
        <f t="shared" ref="AS1819" ca="1" si="4917">INDIRECT(ADDRESS(MATCH(AR1819,N1819:N1824,0)+A1819-1,15))</f>
        <v>N</v>
      </c>
      <c r="AT1819" s="13">
        <f t="shared" ref="AT1819" ca="1" si="4918">INDIRECT(ADDRESS(MATCH(AR1819,N1819:N1824,0)+A1819-1,16))</f>
        <v>0.58256944444444447</v>
      </c>
    </row>
    <row r="1820" spans="1:46">
      <c r="A1820" s="11">
        <v>1820</v>
      </c>
      <c r="B1820" s="69">
        <v>44605</v>
      </c>
      <c r="C1820" s="70">
        <v>0.59027777777777779</v>
      </c>
      <c r="D1820">
        <v>5.5</v>
      </c>
      <c r="E1820">
        <v>14.8</v>
      </c>
      <c r="F1820">
        <v>0</v>
      </c>
      <c r="G1820">
        <v>4.9000000000000004</v>
      </c>
      <c r="H1820">
        <v>7.3999999999999996E-2</v>
      </c>
      <c r="I1820">
        <v>4.5999999999999996</v>
      </c>
      <c r="J1820" t="s">
        <v>149</v>
      </c>
      <c r="K1820">
        <v>5.2</v>
      </c>
      <c r="L1820" t="s">
        <v>149</v>
      </c>
      <c r="M1820" s="70">
        <v>0.58646990740740745</v>
      </c>
      <c r="N1820">
        <v>9</v>
      </c>
      <c r="O1820" t="s">
        <v>149</v>
      </c>
      <c r="P1820" s="70">
        <v>0.58557870370370368</v>
      </c>
      <c r="Q1820">
        <v>7.8</v>
      </c>
      <c r="R1820" t="s">
        <v>149</v>
      </c>
      <c r="S1820">
        <v>1.3</v>
      </c>
      <c r="T1820">
        <v>88.7</v>
      </c>
      <c r="U1820">
        <v>288</v>
      </c>
      <c r="V1820">
        <v>183384</v>
      </c>
      <c r="W1820">
        <v>306</v>
      </c>
      <c r="X1820">
        <v>0.81100000000000005</v>
      </c>
      <c r="Y1820">
        <v>17.88</v>
      </c>
      <c r="Z1820" s="11">
        <f t="shared" si="4852"/>
        <v>44.399999999999991</v>
      </c>
      <c r="AA1820" s="11">
        <f t="shared" si="4853"/>
        <v>0</v>
      </c>
      <c r="AB1820" s="53">
        <f t="shared" si="4854"/>
        <v>0.37940515947375442</v>
      </c>
      <c r="AC1820" s="61" t="s">
        <v>204</v>
      </c>
    </row>
    <row r="1821" spans="1:46">
      <c r="A1821" s="11">
        <v>1821</v>
      </c>
      <c r="B1821" s="69">
        <v>44605</v>
      </c>
      <c r="C1821" s="70">
        <v>0.59722222222222221</v>
      </c>
      <c r="D1821">
        <v>5.6</v>
      </c>
      <c r="E1821">
        <v>14.6</v>
      </c>
      <c r="F1821">
        <v>0</v>
      </c>
      <c r="G1821">
        <v>4.8</v>
      </c>
      <c r="H1821">
        <v>5.8999999999999997E-2</v>
      </c>
      <c r="I1821">
        <v>4.5</v>
      </c>
      <c r="J1821" t="s">
        <v>149</v>
      </c>
      <c r="K1821">
        <v>4.5999999999999996</v>
      </c>
      <c r="L1821" t="s">
        <v>149</v>
      </c>
      <c r="M1821" s="70">
        <v>0.59035879629629628</v>
      </c>
      <c r="N1821">
        <v>8.5</v>
      </c>
      <c r="O1821" t="s">
        <v>147</v>
      </c>
      <c r="P1821" s="70">
        <v>0.59062500000000007</v>
      </c>
      <c r="Q1821">
        <v>1.5</v>
      </c>
      <c r="R1821" t="s">
        <v>149</v>
      </c>
      <c r="S1821">
        <v>1.3</v>
      </c>
      <c r="T1821">
        <v>88.3</v>
      </c>
      <c r="U1821">
        <v>221</v>
      </c>
      <c r="V1821">
        <v>151068</v>
      </c>
      <c r="W1821">
        <v>252</v>
      </c>
      <c r="X1821">
        <v>0.81100000000000005</v>
      </c>
      <c r="Y1821">
        <v>17.86</v>
      </c>
      <c r="Z1821" s="11">
        <f t="shared" si="4852"/>
        <v>35.4</v>
      </c>
      <c r="AA1821" s="11">
        <f t="shared" si="4853"/>
        <v>0</v>
      </c>
      <c r="AB1821" s="53">
        <f t="shared" si="4854"/>
        <v>0.37940515947375442</v>
      </c>
      <c r="AC1821" s="61" t="s">
        <v>204</v>
      </c>
    </row>
    <row r="1822" spans="1:46">
      <c r="A1822" s="11">
        <v>1822</v>
      </c>
      <c r="B1822" s="69">
        <v>44605</v>
      </c>
      <c r="C1822" s="70">
        <v>0.60416666666666663</v>
      </c>
      <c r="D1822">
        <v>5.5</v>
      </c>
      <c r="E1822">
        <v>14.5</v>
      </c>
      <c r="F1822">
        <v>0.5</v>
      </c>
      <c r="G1822">
        <v>4.8</v>
      </c>
      <c r="H1822">
        <v>5.2999999999999999E-2</v>
      </c>
      <c r="I1822">
        <v>4.0999999999999996</v>
      </c>
      <c r="J1822" t="s">
        <v>149</v>
      </c>
      <c r="K1822">
        <v>4.5</v>
      </c>
      <c r="L1822" t="s">
        <v>149</v>
      </c>
      <c r="M1822" s="70">
        <v>0.59723379629629625</v>
      </c>
      <c r="N1822">
        <v>8.3000000000000007</v>
      </c>
      <c r="O1822" t="s">
        <v>149</v>
      </c>
      <c r="P1822" s="70">
        <v>0.59796296296296292</v>
      </c>
      <c r="Q1822">
        <v>2.9</v>
      </c>
      <c r="R1822" t="s">
        <v>147</v>
      </c>
      <c r="S1822">
        <v>1.2</v>
      </c>
      <c r="T1822">
        <v>88.4</v>
      </c>
      <c r="U1822">
        <v>241</v>
      </c>
      <c r="V1822">
        <v>135884</v>
      </c>
      <c r="W1822">
        <v>226</v>
      </c>
      <c r="X1822">
        <v>0.81100000000000005</v>
      </c>
      <c r="Y1822">
        <v>17.89</v>
      </c>
      <c r="Z1822" s="11">
        <f t="shared" si="4852"/>
        <v>31.8</v>
      </c>
      <c r="AA1822" s="11">
        <f t="shared" si="4853"/>
        <v>0</v>
      </c>
      <c r="AB1822" s="53">
        <f t="shared" si="4854"/>
        <v>0.37940515947375442</v>
      </c>
      <c r="AC1822" s="61" t="s">
        <v>204</v>
      </c>
    </row>
    <row r="1823" spans="1:46">
      <c r="A1823" s="11">
        <v>1823</v>
      </c>
      <c r="B1823" s="69">
        <v>44605</v>
      </c>
      <c r="C1823" s="70">
        <v>0.61111111111111105</v>
      </c>
      <c r="D1823">
        <v>5.5</v>
      </c>
      <c r="E1823">
        <v>13.7</v>
      </c>
      <c r="F1823">
        <v>0</v>
      </c>
      <c r="G1823">
        <v>4.8</v>
      </c>
      <c r="H1823">
        <v>4.8000000000000001E-2</v>
      </c>
      <c r="I1823">
        <v>2.2999999999999998</v>
      </c>
      <c r="J1823" t="s">
        <v>147</v>
      </c>
      <c r="K1823">
        <v>4.0999999999999996</v>
      </c>
      <c r="L1823" t="s">
        <v>149</v>
      </c>
      <c r="M1823" s="70">
        <v>0.60483796296296299</v>
      </c>
      <c r="N1823">
        <v>7.8</v>
      </c>
      <c r="O1823" t="s">
        <v>147</v>
      </c>
      <c r="P1823" s="70">
        <v>0.60464120370370367</v>
      </c>
      <c r="Q1823">
        <v>2.1</v>
      </c>
      <c r="R1823" t="s">
        <v>150</v>
      </c>
      <c r="S1823">
        <v>1.5</v>
      </c>
      <c r="T1823">
        <v>88.2</v>
      </c>
      <c r="U1823">
        <v>161</v>
      </c>
      <c r="V1823">
        <v>122390</v>
      </c>
      <c r="W1823">
        <v>204</v>
      </c>
      <c r="X1823">
        <v>0.81100000000000005</v>
      </c>
      <c r="Y1823">
        <v>17.86</v>
      </c>
      <c r="Z1823" s="11">
        <f t="shared" si="4852"/>
        <v>28.800000000000004</v>
      </c>
      <c r="AA1823" s="11">
        <f t="shared" si="4853"/>
        <v>0</v>
      </c>
      <c r="AB1823" s="53">
        <f t="shared" si="4854"/>
        <v>0.37940515947375442</v>
      </c>
      <c r="AC1823" s="61" t="s">
        <v>204</v>
      </c>
    </row>
    <row r="1824" spans="1:46">
      <c r="A1824" s="11">
        <v>1824</v>
      </c>
      <c r="B1824" s="69">
        <v>44605</v>
      </c>
      <c r="C1824" s="70">
        <v>0.61805555555555558</v>
      </c>
      <c r="D1824">
        <v>5.4</v>
      </c>
      <c r="E1824">
        <v>13.8</v>
      </c>
      <c r="F1824">
        <v>0</v>
      </c>
      <c r="G1824">
        <v>4.9000000000000004</v>
      </c>
      <c r="H1824">
        <v>3.9E-2</v>
      </c>
      <c r="I1824">
        <v>1.8</v>
      </c>
      <c r="J1824" t="s">
        <v>148</v>
      </c>
      <c r="K1824">
        <v>2.2999999999999998</v>
      </c>
      <c r="L1824" t="s">
        <v>147</v>
      </c>
      <c r="M1824" s="70">
        <v>0.6111226851851852</v>
      </c>
      <c r="N1824">
        <v>4.3</v>
      </c>
      <c r="O1824" t="s">
        <v>150</v>
      </c>
      <c r="P1824" s="70">
        <v>0.61431712962962959</v>
      </c>
      <c r="Q1824">
        <v>2.1</v>
      </c>
      <c r="R1824" t="s">
        <v>149</v>
      </c>
      <c r="S1824">
        <v>0.9</v>
      </c>
      <c r="T1824">
        <v>87.9</v>
      </c>
      <c r="U1824">
        <v>182</v>
      </c>
      <c r="V1824">
        <v>101002</v>
      </c>
      <c r="W1824">
        <v>168</v>
      </c>
      <c r="X1824">
        <v>0.81100000000000005</v>
      </c>
      <c r="Y1824">
        <v>17.88</v>
      </c>
      <c r="Z1824" s="11">
        <f t="shared" si="4852"/>
        <v>23.400000000000002</v>
      </c>
      <c r="AA1824" s="11">
        <f t="shared" si="4853"/>
        <v>0</v>
      </c>
      <c r="AB1824" s="53">
        <f t="shared" si="4854"/>
        <v>0.37940515947375442</v>
      </c>
      <c r="AC1824" s="61" t="s">
        <v>204</v>
      </c>
    </row>
    <row r="1825" spans="1:46">
      <c r="A1825" s="11">
        <v>1825</v>
      </c>
      <c r="B1825" s="69">
        <v>44605</v>
      </c>
      <c r="C1825" s="70">
        <v>0.625</v>
      </c>
      <c r="D1825">
        <v>5.4</v>
      </c>
      <c r="E1825">
        <v>13.9</v>
      </c>
      <c r="F1825">
        <v>0.5</v>
      </c>
      <c r="G1825">
        <v>4.9000000000000004</v>
      </c>
      <c r="H1825">
        <v>0.05</v>
      </c>
      <c r="I1825">
        <v>2.1</v>
      </c>
      <c r="J1825" t="s">
        <v>147</v>
      </c>
      <c r="K1825">
        <v>2.2000000000000002</v>
      </c>
      <c r="L1825" t="s">
        <v>147</v>
      </c>
      <c r="M1825" s="70">
        <v>0.62454861111111104</v>
      </c>
      <c r="N1825">
        <v>6</v>
      </c>
      <c r="O1825" t="s">
        <v>149</v>
      </c>
      <c r="P1825" s="70">
        <v>0.62208333333333332</v>
      </c>
      <c r="Q1825">
        <v>3.3</v>
      </c>
      <c r="R1825" t="s">
        <v>149</v>
      </c>
      <c r="S1825">
        <v>1.1000000000000001</v>
      </c>
      <c r="T1825">
        <v>88</v>
      </c>
      <c r="U1825">
        <v>190</v>
      </c>
      <c r="V1825">
        <v>126112</v>
      </c>
      <c r="W1825">
        <v>210</v>
      </c>
      <c r="X1825">
        <v>0.81100000000000005</v>
      </c>
      <c r="Y1825">
        <v>17.8</v>
      </c>
      <c r="Z1825" s="11">
        <f t="shared" si="4852"/>
        <v>30.000000000000007</v>
      </c>
      <c r="AA1825" s="11">
        <f t="shared" si="4853"/>
        <v>0</v>
      </c>
      <c r="AB1825" s="53">
        <f t="shared" si="4854"/>
        <v>0.37940515947375442</v>
      </c>
      <c r="AC1825" s="61" t="s">
        <v>204</v>
      </c>
      <c r="AE1825" s="11">
        <f t="shared" ref="AE1825" si="4919">SUM(F1825:F1830)</f>
        <v>0.5</v>
      </c>
      <c r="AF1825" s="11">
        <f t="shared" ref="AF1825" si="4920">AVERAGE(AB1825:AB1830)</f>
        <v>0.37976863731549404</v>
      </c>
      <c r="AG1825" s="11">
        <f t="shared" ref="AG1825" si="4921">AVERAGE(G1825:G1830)</f>
        <v>5.05</v>
      </c>
      <c r="AH1825" s="11" t="e">
        <f t="shared" ref="AH1825" si="4922">AVERAGE(AC1825:AC1830)</f>
        <v>#DIV/0!</v>
      </c>
      <c r="AI1825" s="11">
        <f t="shared" ref="AI1825" si="4923">AVERAGE(T1825:T1830)</f>
        <v>87.5</v>
      </c>
      <c r="AJ1825" s="11">
        <f t="shared" ref="AJ1825" si="4924">SUMIF(H1825:H1830,"&gt;0",H1825:H1830)</f>
        <v>0.29899999999999999</v>
      </c>
      <c r="AK1825" s="17">
        <f t="shared" ref="AK1825" si="4925">SUM(AA1825:AA1830)/60</f>
        <v>0</v>
      </c>
      <c r="AL1825" s="17">
        <f t="shared" ref="AL1825" si="4926">SUM(V1825:V1830)</f>
        <v>732943</v>
      </c>
      <c r="AM1825" s="17">
        <f t="shared" ref="AM1825" si="4927">AVERAGE(W1825:W1830)</f>
        <v>203.5</v>
      </c>
      <c r="AN1825" s="11">
        <f t="shared" ref="AN1825" si="4928">AVERAGE(I1825:I1830)</f>
        <v>1.7833333333333332</v>
      </c>
      <c r="AO1825" s="11">
        <f t="shared" ref="AO1825" si="4929">MAX(K1825:K1830)</f>
        <v>2.2999999999999998</v>
      </c>
      <c r="AP1825" s="13" t="str">
        <f t="shared" ref="AP1825" ca="1" si="4930">INDIRECT(ADDRESS(MATCH(AO1825,K1825:K1830,0)+A1825-1,12))</f>
        <v>NE</v>
      </c>
      <c r="AQ1825" s="13">
        <f t="shared" ref="AQ1825" ca="1" si="4931">INDIRECT(ADDRESS(MATCH(AO1825,K1825:K1830,0)+A1825-1,13))</f>
        <v>0.6308449074074074</v>
      </c>
      <c r="AR1825" s="11">
        <f t="shared" ref="AR1825" si="4932">MAX(N1825:N1830)</f>
        <v>6</v>
      </c>
      <c r="AS1825" s="13" t="str">
        <f t="shared" ref="AS1825" ca="1" si="4933">INDIRECT(ADDRESS(MATCH(AR1825,N1825:N1830,0)+A1825-1,15))</f>
        <v>NNE</v>
      </c>
      <c r="AT1825" s="13">
        <f t="shared" ref="AT1825" ca="1" si="4934">INDIRECT(ADDRESS(MATCH(AR1825,N1825:N1830,0)+A1825-1,16))</f>
        <v>0.62208333333333332</v>
      </c>
    </row>
    <row r="1826" spans="1:46">
      <c r="A1826" s="11">
        <v>1826</v>
      </c>
      <c r="B1826" s="69">
        <v>44605</v>
      </c>
      <c r="C1826" s="70">
        <v>0.63194444444444442</v>
      </c>
      <c r="D1826">
        <v>5.4</v>
      </c>
      <c r="E1826">
        <v>14.8</v>
      </c>
      <c r="F1826">
        <v>0</v>
      </c>
      <c r="G1826">
        <v>5</v>
      </c>
      <c r="H1826">
        <v>5.1999999999999998E-2</v>
      </c>
      <c r="I1826">
        <v>2.2000000000000002</v>
      </c>
      <c r="J1826" t="s">
        <v>147</v>
      </c>
      <c r="K1826">
        <v>2.2999999999999998</v>
      </c>
      <c r="L1826" t="s">
        <v>147</v>
      </c>
      <c r="M1826" s="70">
        <v>0.6308449074074074</v>
      </c>
      <c r="N1826">
        <v>4.2</v>
      </c>
      <c r="O1826" t="s">
        <v>147</v>
      </c>
      <c r="P1826" s="70">
        <v>0.62967592592592592</v>
      </c>
      <c r="Q1826">
        <v>2</v>
      </c>
      <c r="R1826" t="s">
        <v>152</v>
      </c>
      <c r="S1826">
        <v>0.8</v>
      </c>
      <c r="T1826">
        <v>88.3</v>
      </c>
      <c r="U1826">
        <v>222</v>
      </c>
      <c r="V1826">
        <v>129178</v>
      </c>
      <c r="W1826">
        <v>215</v>
      </c>
      <c r="X1826">
        <v>0.81200000000000006</v>
      </c>
      <c r="Y1826">
        <v>17.91</v>
      </c>
      <c r="Z1826" s="11">
        <f t="shared" si="4852"/>
        <v>31.2</v>
      </c>
      <c r="AA1826" s="11">
        <f t="shared" si="4853"/>
        <v>0</v>
      </c>
      <c r="AB1826" s="53">
        <f t="shared" si="4854"/>
        <v>0.38013211515723366</v>
      </c>
      <c r="AC1826" s="61" t="s">
        <v>204</v>
      </c>
    </row>
    <row r="1827" spans="1:46">
      <c r="A1827" s="11">
        <v>1827</v>
      </c>
      <c r="B1827" s="69">
        <v>44605</v>
      </c>
      <c r="C1827" s="70">
        <v>0.63888888888888895</v>
      </c>
      <c r="D1827">
        <v>5.4</v>
      </c>
      <c r="E1827">
        <v>14.2</v>
      </c>
      <c r="F1827">
        <v>0</v>
      </c>
      <c r="G1827">
        <v>5</v>
      </c>
      <c r="H1827">
        <v>5.2999999999999999E-2</v>
      </c>
      <c r="I1827">
        <v>1.9</v>
      </c>
      <c r="J1827" t="s">
        <v>147</v>
      </c>
      <c r="K1827">
        <v>2.2000000000000002</v>
      </c>
      <c r="L1827" t="s">
        <v>147</v>
      </c>
      <c r="M1827" s="70">
        <v>0.63290509259259264</v>
      </c>
      <c r="N1827">
        <v>5.2</v>
      </c>
      <c r="O1827" t="s">
        <v>162</v>
      </c>
      <c r="P1827" s="70">
        <v>0.63277777777777777</v>
      </c>
      <c r="Q1827">
        <v>0.3</v>
      </c>
      <c r="R1827" t="s">
        <v>149</v>
      </c>
      <c r="S1827">
        <v>1</v>
      </c>
      <c r="T1827">
        <v>87.7</v>
      </c>
      <c r="U1827">
        <v>194</v>
      </c>
      <c r="V1827">
        <v>129292</v>
      </c>
      <c r="W1827">
        <v>215</v>
      </c>
      <c r="X1827">
        <v>0.81100000000000005</v>
      </c>
      <c r="Y1827">
        <v>17.8</v>
      </c>
      <c r="Z1827" s="11">
        <f t="shared" si="4852"/>
        <v>31.8</v>
      </c>
      <c r="AA1827" s="11">
        <f t="shared" si="4853"/>
        <v>0</v>
      </c>
      <c r="AB1827" s="53">
        <f t="shared" si="4854"/>
        <v>0.37940515947375442</v>
      </c>
      <c r="AC1827" s="61" t="s">
        <v>204</v>
      </c>
    </row>
    <row r="1828" spans="1:46">
      <c r="A1828" s="11">
        <v>1828</v>
      </c>
      <c r="B1828" s="69">
        <v>44605</v>
      </c>
      <c r="C1828" s="70">
        <v>0.64583333333333337</v>
      </c>
      <c r="D1828">
        <v>5.4</v>
      </c>
      <c r="E1828">
        <v>14.8</v>
      </c>
      <c r="F1828">
        <v>0</v>
      </c>
      <c r="G1828">
        <v>5</v>
      </c>
      <c r="H1828">
        <v>3.9E-2</v>
      </c>
      <c r="I1828">
        <v>1.3</v>
      </c>
      <c r="J1828" t="s">
        <v>148</v>
      </c>
      <c r="K1828">
        <v>1.9</v>
      </c>
      <c r="L1828" t="s">
        <v>147</v>
      </c>
      <c r="M1828" s="70">
        <v>0.63890046296296299</v>
      </c>
      <c r="N1828">
        <v>4.4000000000000004</v>
      </c>
      <c r="O1828" t="s">
        <v>148</v>
      </c>
      <c r="P1828" s="70">
        <v>0.63952546296296298</v>
      </c>
      <c r="Q1828">
        <v>2.4</v>
      </c>
      <c r="R1828" t="s">
        <v>152</v>
      </c>
      <c r="S1828">
        <v>0.9</v>
      </c>
      <c r="T1828">
        <v>87</v>
      </c>
      <c r="U1828">
        <v>196</v>
      </c>
      <c r="V1828">
        <v>97573</v>
      </c>
      <c r="W1828">
        <v>163</v>
      </c>
      <c r="X1828">
        <v>0.81200000000000006</v>
      </c>
      <c r="Y1828">
        <v>17.98</v>
      </c>
      <c r="Z1828" s="11">
        <f t="shared" si="4852"/>
        <v>23.400000000000002</v>
      </c>
      <c r="AA1828" s="11">
        <f t="shared" si="4853"/>
        <v>0</v>
      </c>
      <c r="AB1828" s="53">
        <f t="shared" si="4854"/>
        <v>0.38013211515723366</v>
      </c>
      <c r="AC1828" s="61" t="s">
        <v>204</v>
      </c>
    </row>
    <row r="1829" spans="1:46">
      <c r="A1829" s="11">
        <v>1829</v>
      </c>
      <c r="B1829" s="69">
        <v>44605</v>
      </c>
      <c r="C1829" s="70">
        <v>0.65277777777777779</v>
      </c>
      <c r="D1829">
        <v>5.4</v>
      </c>
      <c r="E1829">
        <v>14.7</v>
      </c>
      <c r="F1829">
        <v>0</v>
      </c>
      <c r="G1829">
        <v>5.2</v>
      </c>
      <c r="H1829">
        <v>6.4000000000000001E-2</v>
      </c>
      <c r="I1829">
        <v>1.5</v>
      </c>
      <c r="J1829" t="s">
        <v>148</v>
      </c>
      <c r="K1829">
        <v>1.6</v>
      </c>
      <c r="L1829" t="s">
        <v>148</v>
      </c>
      <c r="M1829" s="70">
        <v>0.65221064814814811</v>
      </c>
      <c r="N1829">
        <v>3.3</v>
      </c>
      <c r="O1829" t="s">
        <v>152</v>
      </c>
      <c r="P1829" s="70">
        <v>0.65174768518518522</v>
      </c>
      <c r="Q1829">
        <v>1.5</v>
      </c>
      <c r="R1829" t="s">
        <v>147</v>
      </c>
      <c r="S1829">
        <v>0.6</v>
      </c>
      <c r="T1829">
        <v>87.3</v>
      </c>
      <c r="U1829">
        <v>208</v>
      </c>
      <c r="V1829">
        <v>150670</v>
      </c>
      <c r="W1829">
        <v>251</v>
      </c>
      <c r="X1829">
        <v>0.81200000000000006</v>
      </c>
      <c r="Y1829">
        <v>17.88</v>
      </c>
      <c r="Z1829" s="11">
        <f t="shared" si="4852"/>
        <v>38.400000000000006</v>
      </c>
      <c r="AA1829" s="11">
        <f t="shared" si="4853"/>
        <v>0</v>
      </c>
      <c r="AB1829" s="53">
        <f t="shared" si="4854"/>
        <v>0.38013211515723366</v>
      </c>
      <c r="AC1829" s="61" t="s">
        <v>204</v>
      </c>
    </row>
    <row r="1830" spans="1:46">
      <c r="A1830" s="11">
        <v>1830</v>
      </c>
      <c r="B1830" s="69">
        <v>44605</v>
      </c>
      <c r="C1830" s="70">
        <v>0.65972222222222221</v>
      </c>
      <c r="D1830">
        <v>5.4</v>
      </c>
      <c r="E1830">
        <v>13.8</v>
      </c>
      <c r="F1830">
        <v>0</v>
      </c>
      <c r="G1830">
        <v>5.2</v>
      </c>
      <c r="H1830">
        <v>4.1000000000000002E-2</v>
      </c>
      <c r="I1830">
        <v>1.7</v>
      </c>
      <c r="J1830" t="s">
        <v>147</v>
      </c>
      <c r="K1830">
        <v>1.7</v>
      </c>
      <c r="L1830" t="s">
        <v>147</v>
      </c>
      <c r="M1830" s="70">
        <v>0.65972222222222221</v>
      </c>
      <c r="N1830">
        <v>3.9</v>
      </c>
      <c r="O1830" t="s">
        <v>149</v>
      </c>
      <c r="P1830" s="70">
        <v>0.65824074074074079</v>
      </c>
      <c r="Q1830">
        <v>2.5</v>
      </c>
      <c r="R1830" t="s">
        <v>152</v>
      </c>
      <c r="S1830">
        <v>0.6</v>
      </c>
      <c r="T1830">
        <v>86.7</v>
      </c>
      <c r="U1830">
        <v>150</v>
      </c>
      <c r="V1830">
        <v>100118</v>
      </c>
      <c r="W1830">
        <v>167</v>
      </c>
      <c r="X1830">
        <v>0.81100000000000005</v>
      </c>
      <c r="Y1830">
        <v>17.850000000000001</v>
      </c>
      <c r="Z1830" s="11">
        <f t="shared" si="4852"/>
        <v>24.6</v>
      </c>
      <c r="AA1830" s="11">
        <f t="shared" si="4853"/>
        <v>0</v>
      </c>
      <c r="AB1830" s="53">
        <f t="shared" si="4854"/>
        <v>0.37940515947375442</v>
      </c>
      <c r="AC1830" s="61" t="s">
        <v>204</v>
      </c>
    </row>
    <row r="1831" spans="1:46">
      <c r="A1831" s="11">
        <v>1831</v>
      </c>
      <c r="B1831" s="69">
        <v>44605</v>
      </c>
      <c r="C1831" s="70">
        <v>0.66666666666666663</v>
      </c>
      <c r="D1831">
        <v>5.4</v>
      </c>
      <c r="E1831">
        <v>13.5</v>
      </c>
      <c r="F1831">
        <v>0.5</v>
      </c>
      <c r="G1831">
        <v>5.2</v>
      </c>
      <c r="H1831">
        <v>2.8000000000000001E-2</v>
      </c>
      <c r="I1831">
        <v>1.5</v>
      </c>
      <c r="J1831" t="s">
        <v>147</v>
      </c>
      <c r="K1831">
        <v>1.8</v>
      </c>
      <c r="L1831" t="s">
        <v>147</v>
      </c>
      <c r="M1831" s="70">
        <v>0.66282407407407407</v>
      </c>
      <c r="N1831">
        <v>3.8</v>
      </c>
      <c r="O1831" t="s">
        <v>147</v>
      </c>
      <c r="P1831" s="70">
        <v>0.66490740740740739</v>
      </c>
      <c r="Q1831">
        <v>1.1000000000000001</v>
      </c>
      <c r="R1831" t="s">
        <v>147</v>
      </c>
      <c r="S1831">
        <v>0.6</v>
      </c>
      <c r="T1831">
        <v>86.4</v>
      </c>
      <c r="U1831">
        <v>84</v>
      </c>
      <c r="V1831">
        <v>70516</v>
      </c>
      <c r="W1831">
        <v>118</v>
      </c>
      <c r="X1831">
        <v>0.81100000000000005</v>
      </c>
      <c r="Y1831">
        <v>17.850000000000001</v>
      </c>
      <c r="Z1831" s="11">
        <f t="shared" si="4852"/>
        <v>16.8</v>
      </c>
      <c r="AA1831" s="11">
        <f t="shared" si="4853"/>
        <v>0</v>
      </c>
      <c r="AB1831" s="53">
        <f t="shared" si="4854"/>
        <v>0.37940515947375442</v>
      </c>
      <c r="AC1831" s="61" t="s">
        <v>204</v>
      </c>
      <c r="AE1831" s="11">
        <f t="shared" ref="AE1831" si="4935">SUM(F1831:F1836)</f>
        <v>0.5</v>
      </c>
      <c r="AF1831" s="11">
        <f t="shared" ref="AF1831" si="4936">AVERAGE(AB1831:AB1836)</f>
        <v>0.37940515947375442</v>
      </c>
      <c r="AG1831" s="11">
        <f t="shared" ref="AG1831" si="4937">AVERAGE(G1831:G1836)</f>
        <v>5.1500000000000012</v>
      </c>
      <c r="AH1831" s="11" t="e">
        <f t="shared" ref="AH1831" si="4938">AVERAGE(AC1831:AC1836)</f>
        <v>#DIV/0!</v>
      </c>
      <c r="AI1831" s="11">
        <f t="shared" ref="AI1831" si="4939">AVERAGE(T1831:T1836)</f>
        <v>86.649999999999991</v>
      </c>
      <c r="AJ1831" s="11">
        <f t="shared" ref="AJ1831" si="4940">SUMIF(H1831:H1836,"&gt;0",H1831:H1836)</f>
        <v>0.14699999999999999</v>
      </c>
      <c r="AK1831" s="17">
        <f t="shared" ref="AK1831" si="4941">SUM(AA1831:AA1836)/60</f>
        <v>0</v>
      </c>
      <c r="AL1831" s="17">
        <f t="shared" ref="AL1831" si="4942">SUM(V1831:V1836)</f>
        <v>362641</v>
      </c>
      <c r="AM1831" s="17">
        <f t="shared" ref="AM1831" si="4943">AVERAGE(W1831:W1836)</f>
        <v>100.83333333333333</v>
      </c>
      <c r="AN1831" s="11">
        <f t="shared" ref="AN1831" si="4944">AVERAGE(I1831:I1836)</f>
        <v>1.6333333333333335</v>
      </c>
      <c r="AO1831" s="11">
        <f t="shared" ref="AO1831" si="4945">MAX(K1831:K1836)</f>
        <v>2.1</v>
      </c>
      <c r="AP1831" s="13" t="str">
        <f t="shared" ref="AP1831" ca="1" si="4946">INDIRECT(ADDRESS(MATCH(AO1831,K1831:K1836,0)+A1831-1,12))</f>
        <v>ENE</v>
      </c>
      <c r="AQ1831" s="13">
        <f t="shared" ref="AQ1831" ca="1" si="4947">INDIRECT(ADDRESS(MATCH(AO1831,K1831:K1836,0)+A1831-1,13))</f>
        <v>0.68055555555555547</v>
      </c>
      <c r="AR1831" s="11">
        <f t="shared" ref="AR1831" si="4948">MAX(N1831:N1836)</f>
        <v>4.8</v>
      </c>
      <c r="AS1831" s="13" t="str">
        <f t="shared" ref="AS1831" ca="1" si="4949">INDIRECT(ADDRESS(MATCH(AR1831,N1831:N1836,0)+A1831-1,15))</f>
        <v>E</v>
      </c>
      <c r="AT1831" s="13">
        <f t="shared" ref="AT1831" ca="1" si="4950">INDIRECT(ADDRESS(MATCH(AR1831,N1831:N1836,0)+A1831-1,16))</f>
        <v>0.67510416666666673</v>
      </c>
    </row>
    <row r="1832" spans="1:46">
      <c r="A1832" s="11">
        <v>1832</v>
      </c>
      <c r="B1832" s="69">
        <v>44605</v>
      </c>
      <c r="C1832" s="70">
        <v>0.67361111111111116</v>
      </c>
      <c r="D1832">
        <v>5.5</v>
      </c>
      <c r="E1832">
        <v>13.4</v>
      </c>
      <c r="F1832">
        <v>0</v>
      </c>
      <c r="G1832">
        <v>5.2</v>
      </c>
      <c r="H1832">
        <v>1.9E-2</v>
      </c>
      <c r="I1832">
        <v>1.6</v>
      </c>
      <c r="J1832" t="s">
        <v>147</v>
      </c>
      <c r="K1832">
        <v>1.7</v>
      </c>
      <c r="L1832" t="s">
        <v>147</v>
      </c>
      <c r="M1832" s="70">
        <v>0.66905092592592597</v>
      </c>
      <c r="N1832">
        <v>3.9</v>
      </c>
      <c r="O1832" t="s">
        <v>148</v>
      </c>
      <c r="P1832" s="70">
        <v>0.672337962962963</v>
      </c>
      <c r="Q1832">
        <v>1.9</v>
      </c>
      <c r="R1832" t="s">
        <v>148</v>
      </c>
      <c r="S1832">
        <v>0.7</v>
      </c>
      <c r="T1832">
        <v>86.1</v>
      </c>
      <c r="U1832">
        <v>90</v>
      </c>
      <c r="V1832">
        <v>49573</v>
      </c>
      <c r="W1832">
        <v>83</v>
      </c>
      <c r="X1832">
        <v>0.81100000000000005</v>
      </c>
      <c r="Y1832">
        <v>17.850000000000001</v>
      </c>
      <c r="Z1832" s="11">
        <f t="shared" si="4852"/>
        <v>11.4</v>
      </c>
      <c r="AA1832" s="11">
        <f t="shared" si="4853"/>
        <v>0</v>
      </c>
      <c r="AB1832" s="53">
        <f t="shared" si="4854"/>
        <v>0.37940515947375442</v>
      </c>
      <c r="AC1832" s="61" t="s">
        <v>204</v>
      </c>
    </row>
    <row r="1833" spans="1:46">
      <c r="A1833" s="11">
        <v>1833</v>
      </c>
      <c r="B1833" s="69">
        <v>44605</v>
      </c>
      <c r="C1833" s="70">
        <v>0.68055555555555547</v>
      </c>
      <c r="D1833">
        <v>5.4</v>
      </c>
      <c r="E1833">
        <v>13.3</v>
      </c>
      <c r="F1833">
        <v>0</v>
      </c>
      <c r="G1833">
        <v>5.2</v>
      </c>
      <c r="H1833">
        <v>0.02</v>
      </c>
      <c r="I1833">
        <v>2.1</v>
      </c>
      <c r="J1833" t="s">
        <v>148</v>
      </c>
      <c r="K1833">
        <v>2.1</v>
      </c>
      <c r="L1833" t="s">
        <v>148</v>
      </c>
      <c r="M1833" s="70">
        <v>0.68055555555555547</v>
      </c>
      <c r="N1833">
        <v>4.8</v>
      </c>
      <c r="O1833" t="s">
        <v>152</v>
      </c>
      <c r="P1833" s="70">
        <v>0.67510416666666673</v>
      </c>
      <c r="Q1833">
        <v>2.4</v>
      </c>
      <c r="R1833" t="s">
        <v>148</v>
      </c>
      <c r="S1833">
        <v>0.8</v>
      </c>
      <c r="T1833">
        <v>86.3</v>
      </c>
      <c r="U1833">
        <v>87</v>
      </c>
      <c r="V1833">
        <v>50017</v>
      </c>
      <c r="W1833">
        <v>83</v>
      </c>
      <c r="X1833">
        <v>0.81100000000000005</v>
      </c>
      <c r="Y1833">
        <v>17.89</v>
      </c>
      <c r="Z1833" s="11">
        <f t="shared" si="4852"/>
        <v>12</v>
      </c>
      <c r="AA1833" s="11">
        <f t="shared" si="4853"/>
        <v>0</v>
      </c>
      <c r="AB1833" s="53">
        <f t="shared" si="4854"/>
        <v>0.37940515947375442</v>
      </c>
      <c r="AC1833" s="61" t="s">
        <v>204</v>
      </c>
    </row>
    <row r="1834" spans="1:46">
      <c r="A1834" s="11">
        <v>1834</v>
      </c>
      <c r="B1834" s="69">
        <v>44605</v>
      </c>
      <c r="C1834" s="70">
        <v>0.6875</v>
      </c>
      <c r="D1834">
        <v>5.4</v>
      </c>
      <c r="E1834">
        <v>13.4</v>
      </c>
      <c r="F1834">
        <v>0</v>
      </c>
      <c r="G1834">
        <v>5.0999999999999996</v>
      </c>
      <c r="H1834">
        <v>2.5999999999999999E-2</v>
      </c>
      <c r="I1834">
        <v>1.6</v>
      </c>
      <c r="J1834" t="s">
        <v>147</v>
      </c>
      <c r="K1834">
        <v>2.1</v>
      </c>
      <c r="L1834" t="s">
        <v>148</v>
      </c>
      <c r="M1834" s="70">
        <v>0.68056712962962962</v>
      </c>
      <c r="N1834">
        <v>3.8</v>
      </c>
      <c r="O1834" t="s">
        <v>147</v>
      </c>
      <c r="P1834" s="70">
        <v>0.68421296296296286</v>
      </c>
      <c r="Q1834">
        <v>1.9</v>
      </c>
      <c r="R1834" t="s">
        <v>152</v>
      </c>
      <c r="S1834">
        <v>0.7</v>
      </c>
      <c r="T1834">
        <v>86.8</v>
      </c>
      <c r="U1834">
        <v>109</v>
      </c>
      <c r="V1834">
        <v>62722</v>
      </c>
      <c r="W1834">
        <v>105</v>
      </c>
      <c r="X1834">
        <v>0.81100000000000005</v>
      </c>
      <c r="Y1834">
        <v>17.88</v>
      </c>
      <c r="Z1834" s="11">
        <f t="shared" si="4852"/>
        <v>15.6</v>
      </c>
      <c r="AA1834" s="11">
        <f t="shared" si="4853"/>
        <v>0</v>
      </c>
      <c r="AB1834" s="53">
        <f t="shared" si="4854"/>
        <v>0.37940515947375442</v>
      </c>
      <c r="AC1834" s="61" t="s">
        <v>204</v>
      </c>
    </row>
    <row r="1835" spans="1:46">
      <c r="A1835" s="11">
        <v>1835</v>
      </c>
      <c r="B1835" s="69">
        <v>44605</v>
      </c>
      <c r="C1835" s="70">
        <v>0.69444444444444453</v>
      </c>
      <c r="D1835">
        <v>5.4</v>
      </c>
      <c r="E1835">
        <v>13.5</v>
      </c>
      <c r="F1835">
        <v>0</v>
      </c>
      <c r="G1835">
        <v>5.0999999999999996</v>
      </c>
      <c r="H1835">
        <v>3.1E-2</v>
      </c>
      <c r="I1835">
        <v>1.6</v>
      </c>
      <c r="J1835" t="s">
        <v>147</v>
      </c>
      <c r="K1835">
        <v>1.6</v>
      </c>
      <c r="L1835" t="s">
        <v>147</v>
      </c>
      <c r="M1835" s="70">
        <v>0.69439814814814815</v>
      </c>
      <c r="N1835">
        <v>3.7</v>
      </c>
      <c r="O1835" t="s">
        <v>147</v>
      </c>
      <c r="P1835" s="70">
        <v>0.69346064814814812</v>
      </c>
      <c r="Q1835">
        <v>1.2</v>
      </c>
      <c r="R1835" t="s">
        <v>148</v>
      </c>
      <c r="S1835">
        <v>0.5</v>
      </c>
      <c r="T1835">
        <v>87</v>
      </c>
      <c r="U1835">
        <v>119</v>
      </c>
      <c r="V1835">
        <v>72079</v>
      </c>
      <c r="W1835">
        <v>120</v>
      </c>
      <c r="X1835">
        <v>0.81100000000000005</v>
      </c>
      <c r="Y1835">
        <v>17.87</v>
      </c>
      <c r="Z1835" s="11">
        <f t="shared" si="4852"/>
        <v>18.600000000000001</v>
      </c>
      <c r="AA1835" s="11">
        <f t="shared" si="4853"/>
        <v>0</v>
      </c>
      <c r="AB1835" s="53">
        <f t="shared" si="4854"/>
        <v>0.37940515947375442</v>
      </c>
      <c r="AC1835" s="61" t="s">
        <v>204</v>
      </c>
    </row>
    <row r="1836" spans="1:46">
      <c r="A1836" s="11">
        <v>1836</v>
      </c>
      <c r="B1836" s="69">
        <v>44605</v>
      </c>
      <c r="C1836" s="70">
        <v>0.70138888888888884</v>
      </c>
      <c r="D1836">
        <v>5.4</v>
      </c>
      <c r="E1836">
        <v>13.4</v>
      </c>
      <c r="F1836">
        <v>0</v>
      </c>
      <c r="G1836">
        <v>5.0999999999999996</v>
      </c>
      <c r="H1836">
        <v>2.3E-2</v>
      </c>
      <c r="I1836">
        <v>1.4</v>
      </c>
      <c r="J1836" t="s">
        <v>147</v>
      </c>
      <c r="K1836">
        <v>1.6</v>
      </c>
      <c r="L1836" t="s">
        <v>147</v>
      </c>
      <c r="M1836" s="70">
        <v>0.69465277777777779</v>
      </c>
      <c r="N1836">
        <v>2.6</v>
      </c>
      <c r="O1836" t="s">
        <v>147</v>
      </c>
      <c r="P1836" s="70">
        <v>0.70005787037037026</v>
      </c>
      <c r="Q1836">
        <v>1.5</v>
      </c>
      <c r="R1836" t="s">
        <v>147</v>
      </c>
      <c r="S1836">
        <v>0.6</v>
      </c>
      <c r="T1836">
        <v>87.3</v>
      </c>
      <c r="U1836">
        <v>63</v>
      </c>
      <c r="V1836">
        <v>57734</v>
      </c>
      <c r="W1836">
        <v>96</v>
      </c>
      <c r="X1836">
        <v>0.81100000000000005</v>
      </c>
      <c r="Y1836">
        <v>17.87</v>
      </c>
      <c r="Z1836" s="11">
        <f t="shared" si="4852"/>
        <v>13.799999999999999</v>
      </c>
      <c r="AA1836" s="11">
        <f t="shared" si="4853"/>
        <v>0</v>
      </c>
      <c r="AB1836" s="53">
        <f t="shared" si="4854"/>
        <v>0.37940515947375442</v>
      </c>
      <c r="AC1836" s="61" t="s">
        <v>204</v>
      </c>
    </row>
    <row r="1837" spans="1:46">
      <c r="A1837" s="11">
        <v>1837</v>
      </c>
      <c r="B1837" s="69">
        <v>44605</v>
      </c>
      <c r="C1837" s="70">
        <v>0.70833333333333337</v>
      </c>
      <c r="D1837">
        <v>5.4</v>
      </c>
      <c r="E1837">
        <v>13.2</v>
      </c>
      <c r="F1837">
        <v>0</v>
      </c>
      <c r="G1837">
        <v>5</v>
      </c>
      <c r="H1837">
        <v>1.2999999999999999E-2</v>
      </c>
      <c r="I1837">
        <v>2</v>
      </c>
      <c r="J1837" t="s">
        <v>147</v>
      </c>
      <c r="K1837">
        <v>2</v>
      </c>
      <c r="L1837" t="s">
        <v>149</v>
      </c>
      <c r="M1837" s="70">
        <v>0.70699074074074064</v>
      </c>
      <c r="N1837">
        <v>3.6</v>
      </c>
      <c r="O1837" t="s">
        <v>149</v>
      </c>
      <c r="P1837" s="70">
        <v>0.70638888888888884</v>
      </c>
      <c r="Q1837">
        <v>1.6</v>
      </c>
      <c r="R1837" t="s">
        <v>148</v>
      </c>
      <c r="S1837">
        <v>0.5</v>
      </c>
      <c r="T1837">
        <v>87.1</v>
      </c>
      <c r="U1837">
        <v>54</v>
      </c>
      <c r="V1837">
        <v>33053</v>
      </c>
      <c r="W1837">
        <v>55</v>
      </c>
      <c r="X1837">
        <v>0.81100000000000005</v>
      </c>
      <c r="Y1837">
        <v>17.88</v>
      </c>
      <c r="Z1837" s="11">
        <f t="shared" si="4852"/>
        <v>7.8</v>
      </c>
      <c r="AA1837" s="11">
        <f t="shared" si="4853"/>
        <v>0</v>
      </c>
      <c r="AB1837" s="53">
        <f t="shared" si="4854"/>
        <v>0.37940515947375442</v>
      </c>
      <c r="AC1837" s="61" t="s">
        <v>204</v>
      </c>
      <c r="AE1837" s="11">
        <f t="shared" ref="AE1837" si="4951">SUM(F1837:F1842)</f>
        <v>0</v>
      </c>
      <c r="AF1837" s="11">
        <f t="shared" ref="AF1837" si="4952">AVERAGE(AB1837:AB1842)</f>
        <v>0.37940515947375442</v>
      </c>
      <c r="AG1837" s="11">
        <f t="shared" ref="AG1837" si="4953">AVERAGE(G1837:G1842)</f>
        <v>4.9333333333333327</v>
      </c>
      <c r="AH1837" s="11" t="e">
        <f t="shared" ref="AH1837" si="4954">AVERAGE(AC1837:AC1842)</f>
        <v>#DIV/0!</v>
      </c>
      <c r="AI1837" s="11">
        <f t="shared" ref="AI1837" si="4955">AVERAGE(T1837:T1842)</f>
        <v>87.033333333333317</v>
      </c>
      <c r="AJ1837" s="11">
        <f t="shared" ref="AJ1837" si="4956">SUMIF(H1837:H1842,"&gt;0",H1837:H1842)</f>
        <v>3.1E-2</v>
      </c>
      <c r="AK1837" s="17">
        <f t="shared" ref="AK1837" si="4957">SUM(AA1837:AA1842)/60</f>
        <v>0</v>
      </c>
      <c r="AL1837" s="17">
        <f t="shared" ref="AL1837" si="4958">SUM(V1837:V1842)</f>
        <v>81581</v>
      </c>
      <c r="AM1837" s="17">
        <f t="shared" ref="AM1837" si="4959">AVERAGE(W1837:W1842)</f>
        <v>22.833333333333332</v>
      </c>
      <c r="AN1837" s="11">
        <f t="shared" ref="AN1837" si="4960">AVERAGE(I1837:I1842)</f>
        <v>1.6500000000000001</v>
      </c>
      <c r="AO1837" s="11">
        <f t="shared" ref="AO1837" si="4961">MAX(K1837:K1842)</f>
        <v>2</v>
      </c>
      <c r="AP1837" s="13" t="str">
        <f t="shared" ref="AP1837" ca="1" si="4962">INDIRECT(ADDRESS(MATCH(AO1837,K1837:K1842,0)+A1837-1,12))</f>
        <v>NNE</v>
      </c>
      <c r="AQ1837" s="13">
        <f t="shared" ref="AQ1837" ca="1" si="4963">INDIRECT(ADDRESS(MATCH(AO1837,K1837:K1842,0)+A1837-1,13))</f>
        <v>0.70699074074074064</v>
      </c>
      <c r="AR1837" s="11">
        <f t="shared" ref="AR1837" si="4964">MAX(N1837:N1842)</f>
        <v>4.4000000000000004</v>
      </c>
      <c r="AS1837" s="13" t="str">
        <f t="shared" ref="AS1837" ca="1" si="4965">INDIRECT(ADDRESS(MATCH(AR1837,N1837:N1842,0)+A1837-1,15))</f>
        <v>NE</v>
      </c>
      <c r="AT1837" s="13">
        <f t="shared" ref="AT1837" ca="1" si="4966">INDIRECT(ADDRESS(MATCH(AR1837,N1837:N1842,0)+A1837-1,16))</f>
        <v>0.73288194444444443</v>
      </c>
    </row>
    <row r="1838" spans="1:46">
      <c r="A1838" s="11">
        <v>1838</v>
      </c>
      <c r="B1838" s="69">
        <v>44605</v>
      </c>
      <c r="C1838" s="70">
        <v>0.71527777777777779</v>
      </c>
      <c r="D1838">
        <v>5.3</v>
      </c>
      <c r="E1838">
        <v>13.2</v>
      </c>
      <c r="F1838">
        <v>0</v>
      </c>
      <c r="G1838">
        <v>5</v>
      </c>
      <c r="H1838">
        <v>1.2E-2</v>
      </c>
      <c r="I1838">
        <v>1.3</v>
      </c>
      <c r="J1838" t="s">
        <v>148</v>
      </c>
      <c r="K1838">
        <v>2</v>
      </c>
      <c r="L1838" t="s">
        <v>147</v>
      </c>
      <c r="M1838" s="70">
        <v>0.70834490740740741</v>
      </c>
      <c r="N1838">
        <v>2.9</v>
      </c>
      <c r="O1838" t="s">
        <v>152</v>
      </c>
      <c r="P1838" s="70">
        <v>0.71125000000000005</v>
      </c>
      <c r="Q1838">
        <v>2.4</v>
      </c>
      <c r="R1838" t="s">
        <v>147</v>
      </c>
      <c r="S1838">
        <v>0.5</v>
      </c>
      <c r="T1838">
        <v>87.7</v>
      </c>
      <c r="U1838">
        <v>35</v>
      </c>
      <c r="V1838">
        <v>27378</v>
      </c>
      <c r="W1838">
        <v>46</v>
      </c>
      <c r="X1838">
        <v>0.81100000000000005</v>
      </c>
      <c r="Y1838">
        <v>17.87</v>
      </c>
      <c r="Z1838" s="11">
        <f t="shared" si="4852"/>
        <v>7.2000000000000011</v>
      </c>
      <c r="AA1838" s="11">
        <f t="shared" si="4853"/>
        <v>0</v>
      </c>
      <c r="AB1838" s="53">
        <f t="shared" si="4854"/>
        <v>0.37940515947375442</v>
      </c>
      <c r="AC1838" s="61" t="s">
        <v>204</v>
      </c>
    </row>
    <row r="1839" spans="1:46">
      <c r="A1839" s="11">
        <v>1839</v>
      </c>
      <c r="B1839" s="69">
        <v>44605</v>
      </c>
      <c r="C1839" s="70">
        <v>0.72222222222222221</v>
      </c>
      <c r="D1839">
        <v>5.3</v>
      </c>
      <c r="E1839">
        <v>13.1</v>
      </c>
      <c r="F1839">
        <v>0</v>
      </c>
      <c r="G1839">
        <v>5</v>
      </c>
      <c r="H1839">
        <v>4.0000000000000001E-3</v>
      </c>
      <c r="I1839">
        <v>1.4</v>
      </c>
      <c r="J1839" t="s">
        <v>147</v>
      </c>
      <c r="K1839">
        <v>1.5</v>
      </c>
      <c r="L1839" t="s">
        <v>147</v>
      </c>
      <c r="M1839" s="70">
        <v>0.72200231481481481</v>
      </c>
      <c r="N1839">
        <v>3</v>
      </c>
      <c r="O1839" t="s">
        <v>148</v>
      </c>
      <c r="P1839" s="70">
        <v>0.72037037037037033</v>
      </c>
      <c r="Q1839">
        <v>1</v>
      </c>
      <c r="R1839" t="s">
        <v>147</v>
      </c>
      <c r="S1839">
        <v>0.6</v>
      </c>
      <c r="T1839">
        <v>87.2</v>
      </c>
      <c r="U1839">
        <v>11</v>
      </c>
      <c r="V1839">
        <v>11738</v>
      </c>
      <c r="W1839">
        <v>20</v>
      </c>
      <c r="X1839">
        <v>0.81100000000000005</v>
      </c>
      <c r="Y1839">
        <v>17.87</v>
      </c>
      <c r="Z1839" s="11">
        <f t="shared" si="4852"/>
        <v>2.4000000000000004</v>
      </c>
      <c r="AA1839" s="11">
        <f t="shared" si="4853"/>
        <v>0</v>
      </c>
      <c r="AB1839" s="53">
        <f t="shared" si="4854"/>
        <v>0.37940515947375442</v>
      </c>
      <c r="AC1839" s="61" t="s">
        <v>204</v>
      </c>
    </row>
    <row r="1840" spans="1:46">
      <c r="A1840" s="11">
        <v>1840</v>
      </c>
      <c r="B1840" s="69">
        <v>44605</v>
      </c>
      <c r="C1840" s="70">
        <v>0.72916666666666663</v>
      </c>
      <c r="D1840">
        <v>5.2</v>
      </c>
      <c r="E1840">
        <v>13</v>
      </c>
      <c r="F1840">
        <v>0</v>
      </c>
      <c r="G1840">
        <v>4.9000000000000004</v>
      </c>
      <c r="H1840">
        <v>2E-3</v>
      </c>
      <c r="I1840">
        <v>1.6</v>
      </c>
      <c r="J1840" t="s">
        <v>147</v>
      </c>
      <c r="K1840">
        <v>1.6</v>
      </c>
      <c r="L1840" t="s">
        <v>147</v>
      </c>
      <c r="M1840" s="70">
        <v>0.72916666666666663</v>
      </c>
      <c r="N1840">
        <v>3.5</v>
      </c>
      <c r="O1840" t="s">
        <v>148</v>
      </c>
      <c r="P1840" s="70">
        <v>0.72453703703703709</v>
      </c>
      <c r="Q1840">
        <v>1.7</v>
      </c>
      <c r="R1840" t="s">
        <v>147</v>
      </c>
      <c r="S1840">
        <v>0.5</v>
      </c>
      <c r="T1840">
        <v>86.5</v>
      </c>
      <c r="U1840">
        <v>6</v>
      </c>
      <c r="V1840">
        <v>5819</v>
      </c>
      <c r="W1840">
        <v>10</v>
      </c>
      <c r="X1840">
        <v>0.81100000000000005</v>
      </c>
      <c r="Y1840">
        <v>17.89</v>
      </c>
      <c r="Z1840" s="11">
        <f t="shared" si="4852"/>
        <v>1.2000000000000002</v>
      </c>
      <c r="AA1840" s="11">
        <f t="shared" si="4853"/>
        <v>0</v>
      </c>
      <c r="AB1840" s="53">
        <f t="shared" si="4854"/>
        <v>0.37940515947375442</v>
      </c>
      <c r="AC1840" s="61" t="s">
        <v>204</v>
      </c>
    </row>
    <row r="1841" spans="1:46">
      <c r="A1841" s="11">
        <v>1841</v>
      </c>
      <c r="B1841" s="69">
        <v>44605</v>
      </c>
      <c r="C1841" s="70">
        <v>0.73611111111111116</v>
      </c>
      <c r="D1841">
        <v>5.2</v>
      </c>
      <c r="E1841">
        <v>13</v>
      </c>
      <c r="F1841">
        <v>0</v>
      </c>
      <c r="G1841">
        <v>4.9000000000000004</v>
      </c>
      <c r="H1841">
        <v>0</v>
      </c>
      <c r="I1841">
        <v>1.8</v>
      </c>
      <c r="J1841" t="s">
        <v>147</v>
      </c>
      <c r="K1841">
        <v>1.8</v>
      </c>
      <c r="L1841" t="s">
        <v>147</v>
      </c>
      <c r="M1841" s="70">
        <v>0.7338541666666667</v>
      </c>
      <c r="N1841">
        <v>4.4000000000000004</v>
      </c>
      <c r="O1841" t="s">
        <v>147</v>
      </c>
      <c r="P1841" s="70">
        <v>0.73288194444444443</v>
      </c>
      <c r="Q1841">
        <v>0.6</v>
      </c>
      <c r="R1841" t="s">
        <v>148</v>
      </c>
      <c r="S1841">
        <v>0.5</v>
      </c>
      <c r="T1841">
        <v>86.9</v>
      </c>
      <c r="U1841">
        <v>3</v>
      </c>
      <c r="V1841">
        <v>2482</v>
      </c>
      <c r="W1841">
        <v>4</v>
      </c>
      <c r="X1841">
        <v>0.81100000000000005</v>
      </c>
      <c r="Y1841">
        <v>17.87</v>
      </c>
      <c r="Z1841" s="11">
        <f t="shared" si="4852"/>
        <v>0</v>
      </c>
      <c r="AA1841" s="11">
        <f t="shared" si="4853"/>
        <v>0</v>
      </c>
      <c r="AB1841" s="53">
        <f t="shared" si="4854"/>
        <v>0.37940515947375442</v>
      </c>
      <c r="AC1841" s="61" t="s">
        <v>204</v>
      </c>
    </row>
    <row r="1842" spans="1:46">
      <c r="A1842" s="11">
        <v>1842</v>
      </c>
      <c r="B1842" s="69">
        <v>44605</v>
      </c>
      <c r="C1842" s="70">
        <v>0.74305555555555547</v>
      </c>
      <c r="D1842">
        <v>5.2</v>
      </c>
      <c r="E1842">
        <v>13</v>
      </c>
      <c r="F1842">
        <v>0</v>
      </c>
      <c r="G1842">
        <v>4.8</v>
      </c>
      <c r="H1842">
        <v>0</v>
      </c>
      <c r="I1842">
        <v>1.8</v>
      </c>
      <c r="J1842" t="s">
        <v>147</v>
      </c>
      <c r="K1842">
        <v>1.8</v>
      </c>
      <c r="L1842" t="s">
        <v>147</v>
      </c>
      <c r="M1842" s="70">
        <v>0.74216435185185192</v>
      </c>
      <c r="N1842">
        <v>4</v>
      </c>
      <c r="O1842" t="s">
        <v>147</v>
      </c>
      <c r="P1842" s="70">
        <v>0.74048611111111118</v>
      </c>
      <c r="Q1842">
        <v>1</v>
      </c>
      <c r="R1842" t="s">
        <v>148</v>
      </c>
      <c r="S1842">
        <v>0.8</v>
      </c>
      <c r="T1842">
        <v>86.8</v>
      </c>
      <c r="U1842">
        <v>2</v>
      </c>
      <c r="V1842">
        <v>1111</v>
      </c>
      <c r="W1842">
        <v>2</v>
      </c>
      <c r="X1842">
        <v>0.81100000000000005</v>
      </c>
      <c r="Y1842">
        <v>17.86</v>
      </c>
      <c r="Z1842" s="11">
        <f t="shared" si="4852"/>
        <v>0</v>
      </c>
      <c r="AA1842" s="11">
        <f t="shared" si="4853"/>
        <v>0</v>
      </c>
      <c r="AB1842" s="53">
        <f t="shared" si="4854"/>
        <v>0.37940515947375442</v>
      </c>
      <c r="AC1842" s="61" t="s">
        <v>204</v>
      </c>
    </row>
    <row r="1843" spans="1:46">
      <c r="A1843" s="11">
        <v>1843</v>
      </c>
      <c r="B1843" s="69">
        <v>44605</v>
      </c>
      <c r="C1843" s="70">
        <v>0.75</v>
      </c>
      <c r="D1843">
        <v>5.0999999999999996</v>
      </c>
      <c r="E1843">
        <v>13</v>
      </c>
      <c r="F1843">
        <v>0</v>
      </c>
      <c r="G1843">
        <v>4.7</v>
      </c>
      <c r="H1843">
        <v>0</v>
      </c>
      <c r="I1843">
        <v>1.9</v>
      </c>
      <c r="J1843" t="s">
        <v>147</v>
      </c>
      <c r="K1843">
        <v>2.1</v>
      </c>
      <c r="L1843" t="s">
        <v>147</v>
      </c>
      <c r="M1843" s="70">
        <v>0.74554398148148149</v>
      </c>
      <c r="N1843">
        <v>5.0999999999999996</v>
      </c>
      <c r="O1843" t="s">
        <v>147</v>
      </c>
      <c r="P1843" s="70">
        <v>0.74868055555555557</v>
      </c>
      <c r="Q1843">
        <v>2.2999999999999998</v>
      </c>
      <c r="R1843" t="s">
        <v>148</v>
      </c>
      <c r="S1843">
        <v>0.9</v>
      </c>
      <c r="T1843">
        <v>86.4</v>
      </c>
      <c r="U1843">
        <v>1</v>
      </c>
      <c r="V1843">
        <v>213</v>
      </c>
      <c r="W1843">
        <v>0</v>
      </c>
      <c r="X1843">
        <v>0.81100000000000005</v>
      </c>
      <c r="Y1843">
        <v>17.88</v>
      </c>
      <c r="Z1843" s="11">
        <f t="shared" si="4852"/>
        <v>0</v>
      </c>
      <c r="AA1843" s="11">
        <f t="shared" si="4853"/>
        <v>0</v>
      </c>
      <c r="AB1843" s="53">
        <f t="shared" si="4854"/>
        <v>0.37940515947375442</v>
      </c>
      <c r="AC1843" s="61" t="s">
        <v>204</v>
      </c>
      <c r="AE1843" s="11">
        <f t="shared" ref="AE1843" si="4967">SUM(F1843:F1848)</f>
        <v>0</v>
      </c>
      <c r="AF1843" s="11">
        <f t="shared" ref="AF1843" si="4968">AVERAGE(AB1843:AB1848)</f>
        <v>0.37940515947375442</v>
      </c>
      <c r="AG1843" s="11">
        <f t="shared" ref="AG1843" si="4969">AVERAGE(G1843:G1848)</f>
        <v>4.6166666666666671</v>
      </c>
      <c r="AH1843" s="11" t="e">
        <f t="shared" ref="AH1843" si="4970">AVERAGE(AC1843:AC1848)</f>
        <v>#DIV/0!</v>
      </c>
      <c r="AI1843" s="11">
        <f t="shared" ref="AI1843" si="4971">AVERAGE(T1843:T1848)</f>
        <v>86.433333333333323</v>
      </c>
      <c r="AJ1843" s="11">
        <f t="shared" ref="AJ1843" si="4972">SUMIF(H1843:H1848,"&gt;0",H1843:H1848)</f>
        <v>0</v>
      </c>
      <c r="AK1843" s="17">
        <f t="shared" ref="AK1843" si="4973">SUM(AA1843:AA1848)/60</f>
        <v>0</v>
      </c>
      <c r="AL1843" s="17">
        <f t="shared" ref="AL1843" si="4974">SUM(V1843:V1848)</f>
        <v>559</v>
      </c>
      <c r="AM1843" s="17">
        <f t="shared" ref="AM1843" si="4975">AVERAGE(W1843:W1848)</f>
        <v>0</v>
      </c>
      <c r="AN1843" s="11">
        <f t="shared" ref="AN1843" si="4976">AVERAGE(I1843:I1848)</f>
        <v>1.9000000000000001</v>
      </c>
      <c r="AO1843" s="11">
        <f t="shared" ref="AO1843" si="4977">MAX(K1843:K1848)</f>
        <v>2.4</v>
      </c>
      <c r="AP1843" s="13" t="str">
        <f t="shared" ref="AP1843" ca="1" si="4978">INDIRECT(ADDRESS(MATCH(AO1843,K1843:K1848,0)+A1843-1,12))</f>
        <v>NE</v>
      </c>
      <c r="AQ1843" s="13">
        <f t="shared" ref="AQ1843" ca="1" si="4979">INDIRECT(ADDRESS(MATCH(AO1843,K1843:K1848,0)+A1843-1,13))</f>
        <v>0.76761574074074079</v>
      </c>
      <c r="AR1843" s="11">
        <f t="shared" ref="AR1843" si="4980">MAX(N1843:N1848)</f>
        <v>6.2</v>
      </c>
      <c r="AS1843" s="13" t="str">
        <f t="shared" ref="AS1843" ca="1" si="4981">INDIRECT(ADDRESS(MATCH(AR1843,N1843:N1848,0)+A1843-1,15))</f>
        <v>E</v>
      </c>
      <c r="AT1843" s="13">
        <f t="shared" ref="AT1843" ca="1" si="4982">INDIRECT(ADDRESS(MATCH(AR1843,N1843:N1848,0)+A1843-1,16))</f>
        <v>0.78237268518518521</v>
      </c>
    </row>
    <row r="1844" spans="1:46">
      <c r="A1844" s="11">
        <v>1844</v>
      </c>
      <c r="B1844" s="69">
        <v>44605</v>
      </c>
      <c r="C1844" s="70">
        <v>0.75694444444444453</v>
      </c>
      <c r="D1844">
        <v>5</v>
      </c>
      <c r="E1844">
        <v>13</v>
      </c>
      <c r="F1844">
        <v>0</v>
      </c>
      <c r="G1844">
        <v>4.7</v>
      </c>
      <c r="H1844">
        <v>0</v>
      </c>
      <c r="I1844">
        <v>1.9</v>
      </c>
      <c r="J1844" t="s">
        <v>147</v>
      </c>
      <c r="K1844">
        <v>2.1</v>
      </c>
      <c r="L1844" t="s">
        <v>148</v>
      </c>
      <c r="M1844" s="70">
        <v>0.75400462962962955</v>
      </c>
      <c r="N1844">
        <v>4.3</v>
      </c>
      <c r="O1844" t="s">
        <v>149</v>
      </c>
      <c r="P1844" s="70">
        <v>0.75584490740740751</v>
      </c>
      <c r="Q1844">
        <v>2.2000000000000002</v>
      </c>
      <c r="R1844" t="s">
        <v>148</v>
      </c>
      <c r="S1844">
        <v>0.7</v>
      </c>
      <c r="T1844">
        <v>86.4</v>
      </c>
      <c r="U1844">
        <v>0</v>
      </c>
      <c r="V1844">
        <v>74</v>
      </c>
      <c r="W1844">
        <v>0</v>
      </c>
      <c r="X1844">
        <v>0.81100000000000005</v>
      </c>
      <c r="Y1844">
        <v>17.850000000000001</v>
      </c>
      <c r="Z1844" s="11">
        <f t="shared" si="4852"/>
        <v>0</v>
      </c>
      <c r="AA1844" s="11">
        <f t="shared" si="4853"/>
        <v>0</v>
      </c>
      <c r="AB1844" s="53">
        <f t="shared" si="4854"/>
        <v>0.37940515947375442</v>
      </c>
      <c r="AC1844" s="61" t="s">
        <v>204</v>
      </c>
    </row>
    <row r="1845" spans="1:46">
      <c r="A1845" s="11">
        <v>1845</v>
      </c>
      <c r="B1845" s="69">
        <v>44605</v>
      </c>
      <c r="C1845" s="70">
        <v>0.76388888888888884</v>
      </c>
      <c r="D1845">
        <v>5</v>
      </c>
      <c r="E1845">
        <v>13</v>
      </c>
      <c r="F1845">
        <v>0</v>
      </c>
      <c r="G1845">
        <v>4.5999999999999996</v>
      </c>
      <c r="H1845">
        <v>0</v>
      </c>
      <c r="I1845">
        <v>2.1</v>
      </c>
      <c r="J1845" t="s">
        <v>147</v>
      </c>
      <c r="K1845">
        <v>2.1</v>
      </c>
      <c r="L1845" t="s">
        <v>147</v>
      </c>
      <c r="M1845" s="70">
        <v>0.75877314814814811</v>
      </c>
      <c r="N1845">
        <v>4.9000000000000004</v>
      </c>
      <c r="O1845" t="s">
        <v>147</v>
      </c>
      <c r="P1845" s="70">
        <v>0.76089120370370367</v>
      </c>
      <c r="Q1845">
        <v>2.1</v>
      </c>
      <c r="R1845" t="s">
        <v>149</v>
      </c>
      <c r="S1845">
        <v>0.9</v>
      </c>
      <c r="T1845">
        <v>86.5</v>
      </c>
      <c r="U1845">
        <v>0</v>
      </c>
      <c r="V1845">
        <v>70</v>
      </c>
      <c r="W1845">
        <v>0</v>
      </c>
      <c r="X1845">
        <v>0.81100000000000005</v>
      </c>
      <c r="Y1845">
        <v>17.84</v>
      </c>
      <c r="Z1845" s="11">
        <f t="shared" si="4852"/>
        <v>0</v>
      </c>
      <c r="AA1845" s="11">
        <f t="shared" si="4853"/>
        <v>0</v>
      </c>
      <c r="AB1845" s="53">
        <f t="shared" si="4854"/>
        <v>0.37940515947375442</v>
      </c>
      <c r="AC1845" s="61" t="s">
        <v>204</v>
      </c>
    </row>
    <row r="1846" spans="1:46">
      <c r="A1846" s="11">
        <v>1846</v>
      </c>
      <c r="B1846" s="69">
        <v>44605</v>
      </c>
      <c r="C1846" s="70">
        <v>0.77083333333333337</v>
      </c>
      <c r="D1846">
        <v>4.9000000000000004</v>
      </c>
      <c r="E1846">
        <v>13</v>
      </c>
      <c r="F1846">
        <v>0</v>
      </c>
      <c r="G1846">
        <v>4.5999999999999996</v>
      </c>
      <c r="H1846">
        <v>0</v>
      </c>
      <c r="I1846">
        <v>2.1</v>
      </c>
      <c r="J1846" t="s">
        <v>147</v>
      </c>
      <c r="K1846">
        <v>2.4</v>
      </c>
      <c r="L1846" t="s">
        <v>147</v>
      </c>
      <c r="M1846" s="70">
        <v>0.76761574074074079</v>
      </c>
      <c r="N1846">
        <v>6</v>
      </c>
      <c r="O1846" t="s">
        <v>162</v>
      </c>
      <c r="P1846" s="70">
        <v>0.76987268518518526</v>
      </c>
      <c r="Q1846">
        <v>0.9</v>
      </c>
      <c r="R1846" t="s">
        <v>152</v>
      </c>
      <c r="S1846">
        <v>1.2</v>
      </c>
      <c r="T1846">
        <v>86.1</v>
      </c>
      <c r="U1846">
        <v>0</v>
      </c>
      <c r="V1846">
        <v>67</v>
      </c>
      <c r="W1846">
        <v>0</v>
      </c>
      <c r="X1846">
        <v>0.81100000000000005</v>
      </c>
      <c r="Y1846">
        <v>17.850000000000001</v>
      </c>
      <c r="Z1846" s="11">
        <f t="shared" si="4852"/>
        <v>0</v>
      </c>
      <c r="AA1846" s="11">
        <f t="shared" si="4853"/>
        <v>0</v>
      </c>
      <c r="AB1846" s="53">
        <f t="shared" si="4854"/>
        <v>0.37940515947375442</v>
      </c>
      <c r="AC1846" s="61" t="s">
        <v>204</v>
      </c>
    </row>
    <row r="1847" spans="1:46">
      <c r="A1847" s="11">
        <v>1847</v>
      </c>
      <c r="B1847" s="69">
        <v>44605</v>
      </c>
      <c r="C1847" s="70">
        <v>0.77777777777777779</v>
      </c>
      <c r="D1847">
        <v>4.9000000000000004</v>
      </c>
      <c r="E1847">
        <v>12.9</v>
      </c>
      <c r="F1847">
        <v>0</v>
      </c>
      <c r="G1847">
        <v>4.5999999999999996</v>
      </c>
      <c r="H1847">
        <v>0</v>
      </c>
      <c r="I1847">
        <v>1.6</v>
      </c>
      <c r="J1847" t="s">
        <v>148</v>
      </c>
      <c r="K1847">
        <v>2.1</v>
      </c>
      <c r="L1847" t="s">
        <v>147</v>
      </c>
      <c r="M1847" s="70">
        <v>0.77089120370370379</v>
      </c>
      <c r="N1847">
        <v>4.5</v>
      </c>
      <c r="O1847" t="s">
        <v>147</v>
      </c>
      <c r="P1847" s="70">
        <v>0.77612268518518512</v>
      </c>
      <c r="Q1847">
        <v>2.5</v>
      </c>
      <c r="R1847" t="s">
        <v>148</v>
      </c>
      <c r="S1847">
        <v>0.9</v>
      </c>
      <c r="T1847">
        <v>86.4</v>
      </c>
      <c r="U1847">
        <v>0</v>
      </c>
      <c r="V1847">
        <v>65</v>
      </c>
      <c r="W1847">
        <v>0</v>
      </c>
      <c r="X1847">
        <v>0.81100000000000005</v>
      </c>
      <c r="Y1847">
        <v>17.86</v>
      </c>
      <c r="Z1847" s="11">
        <f t="shared" si="4852"/>
        <v>0</v>
      </c>
      <c r="AA1847" s="11">
        <f t="shared" si="4853"/>
        <v>0</v>
      </c>
      <c r="AB1847" s="53">
        <f t="shared" si="4854"/>
        <v>0.37940515947375442</v>
      </c>
      <c r="AC1847" s="61" t="s">
        <v>204</v>
      </c>
    </row>
    <row r="1848" spans="1:46">
      <c r="A1848" s="11">
        <v>1848</v>
      </c>
      <c r="B1848" s="69">
        <v>44605</v>
      </c>
      <c r="C1848" s="70">
        <v>0.78472222222222221</v>
      </c>
      <c r="D1848">
        <v>4.9000000000000004</v>
      </c>
      <c r="E1848">
        <v>12.9</v>
      </c>
      <c r="F1848">
        <v>0</v>
      </c>
      <c r="G1848">
        <v>4.5</v>
      </c>
      <c r="H1848">
        <v>0</v>
      </c>
      <c r="I1848">
        <v>1.8</v>
      </c>
      <c r="J1848" t="s">
        <v>148</v>
      </c>
      <c r="K1848">
        <v>1.8</v>
      </c>
      <c r="L1848" t="s">
        <v>148</v>
      </c>
      <c r="M1848" s="70">
        <v>0.78250000000000008</v>
      </c>
      <c r="N1848">
        <v>6.2</v>
      </c>
      <c r="O1848" t="s">
        <v>152</v>
      </c>
      <c r="P1848" s="70">
        <v>0.78237268518518521</v>
      </c>
      <c r="Q1848">
        <v>0.7</v>
      </c>
      <c r="R1848" t="s">
        <v>148</v>
      </c>
      <c r="S1848">
        <v>1</v>
      </c>
      <c r="T1848">
        <v>86.8</v>
      </c>
      <c r="U1848">
        <v>1</v>
      </c>
      <c r="V1848">
        <v>70</v>
      </c>
      <c r="W1848">
        <v>0</v>
      </c>
      <c r="X1848">
        <v>0.81100000000000005</v>
      </c>
      <c r="Y1848">
        <v>17.87</v>
      </c>
      <c r="Z1848" s="11">
        <f t="shared" si="4852"/>
        <v>0</v>
      </c>
      <c r="AA1848" s="11">
        <f t="shared" si="4853"/>
        <v>0</v>
      </c>
      <c r="AB1848" s="53">
        <f t="shared" si="4854"/>
        <v>0.37940515947375442</v>
      </c>
      <c r="AC1848" s="61" t="s">
        <v>204</v>
      </c>
    </row>
    <row r="1849" spans="1:46">
      <c r="A1849" s="11">
        <v>1849</v>
      </c>
      <c r="B1849" s="69">
        <v>44605</v>
      </c>
      <c r="C1849" s="70">
        <v>0.79166666666666663</v>
      </c>
      <c r="D1849">
        <v>4.9000000000000004</v>
      </c>
      <c r="E1849">
        <v>12.9</v>
      </c>
      <c r="F1849">
        <v>0</v>
      </c>
      <c r="G1849">
        <v>4.5999999999999996</v>
      </c>
      <c r="H1849">
        <v>0</v>
      </c>
      <c r="I1849">
        <v>2</v>
      </c>
      <c r="J1849" t="s">
        <v>148</v>
      </c>
      <c r="K1849">
        <v>2.2000000000000002</v>
      </c>
      <c r="L1849" t="s">
        <v>148</v>
      </c>
      <c r="M1849" s="70">
        <v>0.78907407407407415</v>
      </c>
      <c r="N1849">
        <v>4.9000000000000004</v>
      </c>
      <c r="O1849" t="s">
        <v>152</v>
      </c>
      <c r="P1849" s="70">
        <v>0.78709490740740751</v>
      </c>
      <c r="Q1849">
        <v>1.2</v>
      </c>
      <c r="R1849" t="s">
        <v>147</v>
      </c>
      <c r="S1849">
        <v>1</v>
      </c>
      <c r="T1849">
        <v>87</v>
      </c>
      <c r="U1849">
        <v>0</v>
      </c>
      <c r="V1849">
        <v>92</v>
      </c>
      <c r="W1849">
        <v>0</v>
      </c>
      <c r="X1849">
        <v>0.81100000000000005</v>
      </c>
      <c r="Y1849">
        <v>17.850000000000001</v>
      </c>
      <c r="Z1849" s="11">
        <f t="shared" si="4852"/>
        <v>0</v>
      </c>
      <c r="AA1849" s="11">
        <f t="shared" si="4853"/>
        <v>0</v>
      </c>
      <c r="AB1849" s="53">
        <f t="shared" si="4854"/>
        <v>0.37940515947375442</v>
      </c>
      <c r="AC1849" s="61" t="s">
        <v>204</v>
      </c>
      <c r="AE1849" s="11">
        <f t="shared" ref="AE1849" si="4983">SUM(F1849:F1854)</f>
        <v>0</v>
      </c>
      <c r="AF1849" s="11">
        <f t="shared" ref="AF1849" si="4984">AVERAGE(AB1849:AB1854)</f>
        <v>0.37928427365260475</v>
      </c>
      <c r="AG1849" s="11">
        <f t="shared" ref="AG1849" si="4985">AVERAGE(G1849:G1854)</f>
        <v>4.7</v>
      </c>
      <c r="AH1849" s="11" t="e">
        <f t="shared" ref="AH1849" si="4986">AVERAGE(AC1849:AC1854)</f>
        <v>#DIV/0!</v>
      </c>
      <c r="AI1849" s="11">
        <f t="shared" ref="AI1849" si="4987">AVERAGE(T1849:T1854)</f>
        <v>86.866666666666674</v>
      </c>
      <c r="AJ1849" s="11">
        <f t="shared" ref="AJ1849" si="4988">SUMIF(H1849:H1854,"&gt;0",H1849:H1854)</f>
        <v>0</v>
      </c>
      <c r="AK1849" s="17">
        <f t="shared" ref="AK1849" si="4989">SUM(AA1849:AA1854)/60</f>
        <v>0</v>
      </c>
      <c r="AL1849" s="17">
        <f t="shared" ref="AL1849" si="4990">SUM(V1849:V1854)</f>
        <v>453</v>
      </c>
      <c r="AM1849" s="17">
        <f t="shared" ref="AM1849" si="4991">AVERAGE(W1849:W1854)</f>
        <v>0</v>
      </c>
      <c r="AN1849" s="11">
        <f t="shared" ref="AN1849" si="4992">AVERAGE(I1849:I1854)</f>
        <v>3.6666666666666661</v>
      </c>
      <c r="AO1849" s="11">
        <f t="shared" ref="AO1849" si="4993">MAX(K1849:K1854)</f>
        <v>5.4</v>
      </c>
      <c r="AP1849" s="13" t="str">
        <f t="shared" ref="AP1849" ca="1" si="4994">INDIRECT(ADDRESS(MATCH(AO1849,K1849:K1854,0)+A1849-1,12))</f>
        <v>NNE</v>
      </c>
      <c r="AQ1849" s="13">
        <f t="shared" ref="AQ1849" ca="1" si="4995">INDIRECT(ADDRESS(MATCH(AO1849,K1849:K1854,0)+A1849-1,13))</f>
        <v>0.8115162037037037</v>
      </c>
      <c r="AR1849" s="11">
        <f t="shared" ref="AR1849" si="4996">MAX(N1849:N1854)</f>
        <v>9.5</v>
      </c>
      <c r="AS1849" s="13" t="str">
        <f t="shared" ref="AS1849" ca="1" si="4997">INDIRECT(ADDRESS(MATCH(AR1849,N1849:N1854,0)+A1849-1,15))</f>
        <v>NE</v>
      </c>
      <c r="AT1849" s="13">
        <f t="shared" ref="AT1849" ca="1" si="4998">INDIRECT(ADDRESS(MATCH(AR1849,N1849:N1854,0)+A1849-1,16))</f>
        <v>0.80488425925925933</v>
      </c>
    </row>
    <row r="1850" spans="1:46">
      <c r="A1850" s="11">
        <v>1850</v>
      </c>
      <c r="B1850" s="69">
        <v>44605</v>
      </c>
      <c r="C1850" s="70">
        <v>0.79861111111111116</v>
      </c>
      <c r="D1850">
        <v>4.8</v>
      </c>
      <c r="E1850">
        <v>12.9</v>
      </c>
      <c r="F1850">
        <v>0</v>
      </c>
      <c r="G1850">
        <v>4.7</v>
      </c>
      <c r="H1850">
        <v>0</v>
      </c>
      <c r="I1850">
        <v>1.5</v>
      </c>
      <c r="J1850" t="s">
        <v>148</v>
      </c>
      <c r="K1850">
        <v>2</v>
      </c>
      <c r="L1850" t="s">
        <v>148</v>
      </c>
      <c r="M1850" s="70">
        <v>0.79224537037037035</v>
      </c>
      <c r="N1850">
        <v>5</v>
      </c>
      <c r="O1850" t="s">
        <v>152</v>
      </c>
      <c r="P1850" s="70">
        <v>0.79199074074074083</v>
      </c>
      <c r="Q1850">
        <v>1</v>
      </c>
      <c r="R1850" t="s">
        <v>150</v>
      </c>
      <c r="S1850">
        <v>0.9</v>
      </c>
      <c r="T1850">
        <v>86.8</v>
      </c>
      <c r="U1850">
        <v>0</v>
      </c>
      <c r="V1850">
        <v>78</v>
      </c>
      <c r="W1850">
        <v>0</v>
      </c>
      <c r="X1850">
        <v>0.81100000000000005</v>
      </c>
      <c r="Y1850">
        <v>17.88</v>
      </c>
      <c r="Z1850" s="11">
        <f t="shared" si="4852"/>
        <v>0</v>
      </c>
      <c r="AA1850" s="11">
        <f t="shared" si="4853"/>
        <v>0</v>
      </c>
      <c r="AB1850" s="53">
        <f t="shared" si="4854"/>
        <v>0.37940515947375442</v>
      </c>
      <c r="AC1850" s="61" t="s">
        <v>204</v>
      </c>
    </row>
    <row r="1851" spans="1:46">
      <c r="A1851" s="11">
        <v>1851</v>
      </c>
      <c r="B1851" s="69">
        <v>44605</v>
      </c>
      <c r="C1851" s="70">
        <v>0.80555555555555547</v>
      </c>
      <c r="D1851">
        <v>4.8</v>
      </c>
      <c r="E1851">
        <v>12.9</v>
      </c>
      <c r="F1851">
        <v>0</v>
      </c>
      <c r="G1851">
        <v>4.7</v>
      </c>
      <c r="H1851">
        <v>0</v>
      </c>
      <c r="I1851">
        <v>3.4</v>
      </c>
      <c r="J1851" t="s">
        <v>147</v>
      </c>
      <c r="K1851">
        <v>3.4</v>
      </c>
      <c r="L1851" t="s">
        <v>147</v>
      </c>
      <c r="M1851" s="70">
        <v>0.80555555555555547</v>
      </c>
      <c r="N1851">
        <v>9.5</v>
      </c>
      <c r="O1851" t="s">
        <v>147</v>
      </c>
      <c r="P1851" s="70">
        <v>0.80488425925925933</v>
      </c>
      <c r="Q1851">
        <v>4.5</v>
      </c>
      <c r="R1851" t="s">
        <v>149</v>
      </c>
      <c r="S1851">
        <v>2.2000000000000002</v>
      </c>
      <c r="T1851">
        <v>86.9</v>
      </c>
      <c r="U1851">
        <v>0</v>
      </c>
      <c r="V1851">
        <v>83</v>
      </c>
      <c r="W1851">
        <v>0</v>
      </c>
      <c r="X1851">
        <v>0.81100000000000005</v>
      </c>
      <c r="Y1851">
        <v>17.87</v>
      </c>
      <c r="Z1851" s="11">
        <f t="shared" si="4852"/>
        <v>0</v>
      </c>
      <c r="AA1851" s="11">
        <f t="shared" si="4853"/>
        <v>0</v>
      </c>
      <c r="AB1851" s="53">
        <f t="shared" si="4854"/>
        <v>0.37940515947375442</v>
      </c>
      <c r="AC1851" s="61" t="s">
        <v>204</v>
      </c>
    </row>
    <row r="1852" spans="1:46">
      <c r="A1852" s="11">
        <v>1852</v>
      </c>
      <c r="B1852" s="69">
        <v>44605</v>
      </c>
      <c r="C1852" s="70">
        <v>0.8125</v>
      </c>
      <c r="D1852">
        <v>4.8</v>
      </c>
      <c r="E1852">
        <v>12.9</v>
      </c>
      <c r="F1852">
        <v>0</v>
      </c>
      <c r="G1852">
        <v>4.7</v>
      </c>
      <c r="H1852">
        <v>0</v>
      </c>
      <c r="I1852">
        <v>5.3</v>
      </c>
      <c r="J1852" t="s">
        <v>147</v>
      </c>
      <c r="K1852">
        <v>5.4</v>
      </c>
      <c r="L1852" t="s">
        <v>149</v>
      </c>
      <c r="M1852" s="70">
        <v>0.8115162037037037</v>
      </c>
      <c r="N1852">
        <v>9.4</v>
      </c>
      <c r="O1852" t="s">
        <v>149</v>
      </c>
      <c r="P1852" s="70">
        <v>0.80929398148148157</v>
      </c>
      <c r="Q1852">
        <v>3.3</v>
      </c>
      <c r="R1852" t="s">
        <v>149</v>
      </c>
      <c r="S1852">
        <v>1.4</v>
      </c>
      <c r="T1852">
        <v>86.9</v>
      </c>
      <c r="U1852">
        <v>0</v>
      </c>
      <c r="V1852">
        <v>63</v>
      </c>
      <c r="W1852">
        <v>0</v>
      </c>
      <c r="X1852">
        <v>0.81100000000000005</v>
      </c>
      <c r="Y1852">
        <v>17.86</v>
      </c>
      <c r="Z1852" s="11">
        <f t="shared" si="4852"/>
        <v>0</v>
      </c>
      <c r="AA1852" s="11">
        <f t="shared" si="4853"/>
        <v>0</v>
      </c>
      <c r="AB1852" s="53">
        <f t="shared" si="4854"/>
        <v>0.37940515947375442</v>
      </c>
      <c r="AC1852" s="61" t="s">
        <v>204</v>
      </c>
    </row>
    <row r="1853" spans="1:46">
      <c r="A1853" s="11">
        <v>1853</v>
      </c>
      <c r="B1853" s="69">
        <v>44605</v>
      </c>
      <c r="C1853" s="70">
        <v>0.81944444444444453</v>
      </c>
      <c r="D1853">
        <v>4.9000000000000004</v>
      </c>
      <c r="E1853">
        <v>12.9</v>
      </c>
      <c r="F1853">
        <v>0</v>
      </c>
      <c r="G1853">
        <v>4.7</v>
      </c>
      <c r="H1853">
        <v>0</v>
      </c>
      <c r="I1853">
        <v>5.0999999999999996</v>
      </c>
      <c r="J1853" t="s">
        <v>147</v>
      </c>
      <c r="K1853">
        <v>5.4</v>
      </c>
      <c r="L1853" t="s">
        <v>149</v>
      </c>
      <c r="M1853" s="70">
        <v>0.81738425925925917</v>
      </c>
      <c r="N1853">
        <v>9.1999999999999993</v>
      </c>
      <c r="O1853" t="s">
        <v>147</v>
      </c>
      <c r="P1853" s="70">
        <v>0.81347222222222226</v>
      </c>
      <c r="Q1853">
        <v>4.8</v>
      </c>
      <c r="R1853" t="s">
        <v>147</v>
      </c>
      <c r="S1853">
        <v>1.4</v>
      </c>
      <c r="T1853">
        <v>86.8</v>
      </c>
      <c r="U1853">
        <v>1</v>
      </c>
      <c r="V1853">
        <v>61</v>
      </c>
      <c r="W1853">
        <v>0</v>
      </c>
      <c r="X1853">
        <v>0.81</v>
      </c>
      <c r="Y1853">
        <v>17.84</v>
      </c>
      <c r="Z1853" s="11">
        <f t="shared" si="4852"/>
        <v>0</v>
      </c>
      <c r="AA1853" s="11">
        <f t="shared" si="4853"/>
        <v>0</v>
      </c>
      <c r="AB1853" s="53">
        <f t="shared" si="4854"/>
        <v>0.37867984454685644</v>
      </c>
      <c r="AC1853" s="61" t="s">
        <v>204</v>
      </c>
    </row>
    <row r="1854" spans="1:46">
      <c r="A1854" s="11">
        <v>1854</v>
      </c>
      <c r="B1854" s="69">
        <v>44605</v>
      </c>
      <c r="C1854" s="70">
        <v>0.82638888888888884</v>
      </c>
      <c r="D1854">
        <v>4.8</v>
      </c>
      <c r="E1854">
        <v>12.9</v>
      </c>
      <c r="F1854">
        <v>0</v>
      </c>
      <c r="G1854">
        <v>4.8</v>
      </c>
      <c r="H1854">
        <v>0</v>
      </c>
      <c r="I1854">
        <v>4.7</v>
      </c>
      <c r="J1854" t="s">
        <v>147</v>
      </c>
      <c r="K1854">
        <v>5.2</v>
      </c>
      <c r="L1854" t="s">
        <v>149</v>
      </c>
      <c r="M1854" s="70">
        <v>0.81966435185185194</v>
      </c>
      <c r="N1854">
        <v>8.5</v>
      </c>
      <c r="O1854" t="s">
        <v>149</v>
      </c>
      <c r="P1854" s="70">
        <v>0.82292824074074078</v>
      </c>
      <c r="Q1854">
        <v>2.4</v>
      </c>
      <c r="R1854" t="s">
        <v>147</v>
      </c>
      <c r="S1854">
        <v>1.3</v>
      </c>
      <c r="T1854">
        <v>86.8</v>
      </c>
      <c r="U1854">
        <v>0</v>
      </c>
      <c r="V1854">
        <v>76</v>
      </c>
      <c r="W1854">
        <v>0</v>
      </c>
      <c r="X1854">
        <v>0.81100000000000005</v>
      </c>
      <c r="Y1854">
        <v>17.86</v>
      </c>
      <c r="Z1854" s="11">
        <f t="shared" si="4852"/>
        <v>0</v>
      </c>
      <c r="AA1854" s="11">
        <f t="shared" si="4853"/>
        <v>0</v>
      </c>
      <c r="AB1854" s="53">
        <f t="shared" si="4854"/>
        <v>0.37940515947375442</v>
      </c>
      <c r="AC1854" s="61" t="s">
        <v>204</v>
      </c>
    </row>
    <row r="1855" spans="1:46">
      <c r="A1855" s="11">
        <v>1855</v>
      </c>
      <c r="B1855" s="69">
        <v>44605</v>
      </c>
      <c r="C1855" s="70">
        <v>0.83333333333333337</v>
      </c>
      <c r="D1855">
        <v>4.8</v>
      </c>
      <c r="E1855">
        <v>12.9</v>
      </c>
      <c r="F1855">
        <v>0</v>
      </c>
      <c r="G1855">
        <v>4.8</v>
      </c>
      <c r="H1855">
        <v>0</v>
      </c>
      <c r="I1855">
        <v>4.9000000000000004</v>
      </c>
      <c r="J1855" t="s">
        <v>149</v>
      </c>
      <c r="K1855">
        <v>4.9000000000000004</v>
      </c>
      <c r="L1855" t="s">
        <v>149</v>
      </c>
      <c r="M1855" s="70">
        <v>0.83333333333333337</v>
      </c>
      <c r="N1855">
        <v>9.5</v>
      </c>
      <c r="O1855" t="s">
        <v>162</v>
      </c>
      <c r="P1855" s="70">
        <v>0.82836805555555559</v>
      </c>
      <c r="Q1855">
        <v>5.9</v>
      </c>
      <c r="R1855" t="s">
        <v>162</v>
      </c>
      <c r="S1855">
        <v>1.3</v>
      </c>
      <c r="T1855">
        <v>86.8</v>
      </c>
      <c r="U1855">
        <v>0</v>
      </c>
      <c r="V1855">
        <v>73</v>
      </c>
      <c r="W1855">
        <v>0</v>
      </c>
      <c r="X1855">
        <v>0.81</v>
      </c>
      <c r="Y1855">
        <v>17.850000000000001</v>
      </c>
      <c r="Z1855" s="11">
        <f t="shared" si="4852"/>
        <v>0</v>
      </c>
      <c r="AA1855" s="11">
        <f t="shared" si="4853"/>
        <v>0</v>
      </c>
      <c r="AB1855" s="53">
        <f t="shared" si="4854"/>
        <v>0.37867984454685644</v>
      </c>
      <c r="AC1855" s="61" t="s">
        <v>204</v>
      </c>
      <c r="AE1855" s="11">
        <f t="shared" ref="AE1855" si="4999">SUM(F1855:F1860)</f>
        <v>0</v>
      </c>
      <c r="AF1855" s="11">
        <f t="shared" ref="AF1855" si="5000">AVERAGE(AB1855:AB1860)</f>
        <v>0.37867984454685644</v>
      </c>
      <c r="AG1855" s="11">
        <f t="shared" ref="AG1855" si="5001">AVERAGE(G1855:G1860)</f>
        <v>4.7666666666666666</v>
      </c>
      <c r="AH1855" s="11" t="e">
        <f t="shared" ref="AH1855" si="5002">AVERAGE(AC1855:AC1860)</f>
        <v>#DIV/0!</v>
      </c>
      <c r="AI1855" s="11">
        <f t="shared" ref="AI1855" si="5003">AVERAGE(T1855:T1860)</f>
        <v>86.966666666666654</v>
      </c>
      <c r="AJ1855" s="11">
        <f t="shared" ref="AJ1855" si="5004">SUMIF(H1855:H1860,"&gt;0",H1855:H1860)</f>
        <v>0</v>
      </c>
      <c r="AK1855" s="17">
        <f t="shared" ref="AK1855" si="5005">SUM(AA1855:AA1860)/60</f>
        <v>0</v>
      </c>
      <c r="AL1855" s="17">
        <f t="shared" ref="AL1855" si="5006">SUM(V1855:V1860)</f>
        <v>415</v>
      </c>
      <c r="AM1855" s="17">
        <f t="shared" ref="AM1855" si="5007">AVERAGE(W1855:W1860)</f>
        <v>0</v>
      </c>
      <c r="AN1855" s="11">
        <f t="shared" ref="AN1855" si="5008">AVERAGE(I1855:I1860)</f>
        <v>5.2666666666666666</v>
      </c>
      <c r="AO1855" s="11">
        <f t="shared" ref="AO1855" si="5009">MAX(K1855:K1860)</f>
        <v>6</v>
      </c>
      <c r="AP1855" s="13" t="str">
        <f t="shared" ref="AP1855" ca="1" si="5010">INDIRECT(ADDRESS(MATCH(AO1855,K1855:K1860,0)+A1855-1,12))</f>
        <v>NNE</v>
      </c>
      <c r="AQ1855" s="13">
        <f t="shared" ref="AQ1855" ca="1" si="5011">INDIRECT(ADDRESS(MATCH(AO1855,K1855:K1860,0)+A1855-1,13))</f>
        <v>0.83975694444444438</v>
      </c>
      <c r="AR1855" s="11">
        <f t="shared" ref="AR1855" si="5012">MAX(N1855:N1860)</f>
        <v>10.199999999999999</v>
      </c>
      <c r="AS1855" s="13" t="str">
        <f t="shared" ref="AS1855" ca="1" si="5013">INDIRECT(ADDRESS(MATCH(AR1855,N1855:N1860,0)+A1855-1,15))</f>
        <v>NNE</v>
      </c>
      <c r="AT1855" s="13">
        <f t="shared" ref="AT1855" ca="1" si="5014">INDIRECT(ADDRESS(MATCH(AR1855,N1855:N1860,0)+A1855-1,16))</f>
        <v>0.83488425925925924</v>
      </c>
    </row>
    <row r="1856" spans="1:46">
      <c r="A1856" s="11">
        <v>1856</v>
      </c>
      <c r="B1856" s="69">
        <v>44605</v>
      </c>
      <c r="C1856" s="70">
        <v>0.84027777777777779</v>
      </c>
      <c r="D1856">
        <v>4.9000000000000004</v>
      </c>
      <c r="E1856">
        <v>12.9</v>
      </c>
      <c r="F1856">
        <v>0</v>
      </c>
      <c r="G1856">
        <v>4.7</v>
      </c>
      <c r="H1856">
        <v>0</v>
      </c>
      <c r="I1856">
        <v>5.9</v>
      </c>
      <c r="J1856" t="s">
        <v>149</v>
      </c>
      <c r="K1856">
        <v>6</v>
      </c>
      <c r="L1856" t="s">
        <v>149</v>
      </c>
      <c r="M1856" s="70">
        <v>0.83975694444444438</v>
      </c>
      <c r="N1856">
        <v>10.199999999999999</v>
      </c>
      <c r="O1856" t="s">
        <v>149</v>
      </c>
      <c r="P1856" s="70">
        <v>0.83488425925925924</v>
      </c>
      <c r="Q1856">
        <v>4.7</v>
      </c>
      <c r="R1856" t="s">
        <v>147</v>
      </c>
      <c r="S1856">
        <v>1</v>
      </c>
      <c r="T1856">
        <v>86.9</v>
      </c>
      <c r="U1856">
        <v>0</v>
      </c>
      <c r="V1856">
        <v>70</v>
      </c>
      <c r="W1856">
        <v>0</v>
      </c>
      <c r="X1856">
        <v>0.81</v>
      </c>
      <c r="Y1856">
        <v>17.84</v>
      </c>
      <c r="Z1856" s="11">
        <f t="shared" si="4852"/>
        <v>0</v>
      </c>
      <c r="AA1856" s="11">
        <f t="shared" si="4853"/>
        <v>0</v>
      </c>
      <c r="AB1856" s="53">
        <f t="shared" si="4854"/>
        <v>0.37867984454685644</v>
      </c>
      <c r="AC1856" s="61" t="s">
        <v>204</v>
      </c>
    </row>
    <row r="1857" spans="1:46">
      <c r="A1857" s="11">
        <v>1857</v>
      </c>
      <c r="B1857" s="69">
        <v>44605</v>
      </c>
      <c r="C1857" s="70">
        <v>0.84722222222222221</v>
      </c>
      <c r="D1857">
        <v>4.9000000000000004</v>
      </c>
      <c r="E1857">
        <v>12.9</v>
      </c>
      <c r="F1857">
        <v>0</v>
      </c>
      <c r="G1857">
        <v>4.7</v>
      </c>
      <c r="H1857">
        <v>0</v>
      </c>
      <c r="I1857">
        <v>5.0999999999999996</v>
      </c>
      <c r="J1857" t="s">
        <v>149</v>
      </c>
      <c r="K1857">
        <v>5.9</v>
      </c>
      <c r="L1857" t="s">
        <v>149</v>
      </c>
      <c r="M1857" s="70">
        <v>0.84079861111111109</v>
      </c>
      <c r="N1857">
        <v>8.6</v>
      </c>
      <c r="O1857" t="s">
        <v>162</v>
      </c>
      <c r="P1857" s="70">
        <v>0.84274305555555562</v>
      </c>
      <c r="Q1857">
        <v>3.5</v>
      </c>
      <c r="R1857" t="s">
        <v>149</v>
      </c>
      <c r="S1857">
        <v>1.1000000000000001</v>
      </c>
      <c r="T1857">
        <v>87.6</v>
      </c>
      <c r="U1857">
        <v>0</v>
      </c>
      <c r="V1857">
        <v>60</v>
      </c>
      <c r="W1857">
        <v>0</v>
      </c>
      <c r="X1857">
        <v>0.81</v>
      </c>
      <c r="Y1857">
        <v>17.88</v>
      </c>
      <c r="Z1857" s="11">
        <f t="shared" si="4852"/>
        <v>0</v>
      </c>
      <c r="AA1857" s="11">
        <f t="shared" si="4853"/>
        <v>0</v>
      </c>
      <c r="AB1857" s="53">
        <f t="shared" si="4854"/>
        <v>0.37867984454685644</v>
      </c>
      <c r="AC1857" s="61" t="s">
        <v>204</v>
      </c>
    </row>
    <row r="1858" spans="1:46">
      <c r="A1858" s="11">
        <v>1858</v>
      </c>
      <c r="B1858" s="69">
        <v>44605</v>
      </c>
      <c r="C1858" s="70">
        <v>0.85416666666666663</v>
      </c>
      <c r="D1858">
        <v>4.9000000000000004</v>
      </c>
      <c r="E1858">
        <v>12.9</v>
      </c>
      <c r="F1858">
        <v>0</v>
      </c>
      <c r="G1858">
        <v>4.7</v>
      </c>
      <c r="H1858">
        <v>0</v>
      </c>
      <c r="I1858">
        <v>4.9000000000000004</v>
      </c>
      <c r="J1858" t="s">
        <v>149</v>
      </c>
      <c r="K1858">
        <v>5.2</v>
      </c>
      <c r="L1858" t="s">
        <v>149</v>
      </c>
      <c r="M1858" s="70">
        <v>0.84733796296296304</v>
      </c>
      <c r="N1858">
        <v>9.1</v>
      </c>
      <c r="O1858" t="s">
        <v>149</v>
      </c>
      <c r="P1858" s="70">
        <v>0.85268518518518521</v>
      </c>
      <c r="Q1858">
        <v>6.2</v>
      </c>
      <c r="R1858" t="s">
        <v>147</v>
      </c>
      <c r="S1858">
        <v>1.2</v>
      </c>
      <c r="T1858">
        <v>87.4</v>
      </c>
      <c r="U1858">
        <v>0</v>
      </c>
      <c r="V1858">
        <v>68</v>
      </c>
      <c r="W1858">
        <v>0</v>
      </c>
      <c r="X1858">
        <v>0.81</v>
      </c>
      <c r="Y1858">
        <v>17.88</v>
      </c>
      <c r="Z1858" s="11">
        <f t="shared" si="4852"/>
        <v>0</v>
      </c>
      <c r="AA1858" s="11">
        <f t="shared" si="4853"/>
        <v>0</v>
      </c>
      <c r="AB1858" s="53">
        <f t="shared" si="4854"/>
        <v>0.37867984454685644</v>
      </c>
      <c r="AC1858" s="61" t="s">
        <v>204</v>
      </c>
    </row>
    <row r="1859" spans="1:46">
      <c r="A1859" s="11">
        <v>1859</v>
      </c>
      <c r="B1859" s="69">
        <v>44605</v>
      </c>
      <c r="C1859" s="70">
        <v>0.86111111111111116</v>
      </c>
      <c r="D1859">
        <v>4.8</v>
      </c>
      <c r="E1859">
        <v>12.9</v>
      </c>
      <c r="F1859">
        <v>0</v>
      </c>
      <c r="G1859">
        <v>4.9000000000000004</v>
      </c>
      <c r="H1859">
        <v>0</v>
      </c>
      <c r="I1859">
        <v>5.5</v>
      </c>
      <c r="J1859" t="s">
        <v>149</v>
      </c>
      <c r="K1859">
        <v>5.5</v>
      </c>
      <c r="L1859" t="s">
        <v>149</v>
      </c>
      <c r="M1859" s="70">
        <v>0.85840277777777774</v>
      </c>
      <c r="N1859">
        <v>8.4</v>
      </c>
      <c r="O1859" t="s">
        <v>162</v>
      </c>
      <c r="P1859" s="70">
        <v>0.86104166666666659</v>
      </c>
      <c r="Q1859">
        <v>5.6</v>
      </c>
      <c r="R1859" t="s">
        <v>162</v>
      </c>
      <c r="S1859">
        <v>1.1000000000000001</v>
      </c>
      <c r="T1859">
        <v>86.7</v>
      </c>
      <c r="U1859">
        <v>0</v>
      </c>
      <c r="V1859">
        <v>72</v>
      </c>
      <c r="W1859">
        <v>0</v>
      </c>
      <c r="X1859">
        <v>0.81</v>
      </c>
      <c r="Y1859">
        <v>17.87</v>
      </c>
      <c r="Z1859" s="11">
        <f t="shared" si="4852"/>
        <v>0</v>
      </c>
      <c r="AA1859" s="11">
        <f t="shared" si="4853"/>
        <v>0</v>
      </c>
      <c r="AB1859" s="53">
        <f t="shared" si="4854"/>
        <v>0.37867984454685644</v>
      </c>
      <c r="AC1859" s="61" t="s">
        <v>204</v>
      </c>
    </row>
    <row r="1860" spans="1:46">
      <c r="A1860" s="11">
        <v>1860</v>
      </c>
      <c r="B1860" s="69">
        <v>44605</v>
      </c>
      <c r="C1860" s="70">
        <v>0.86805555555555547</v>
      </c>
      <c r="D1860">
        <v>4.9000000000000004</v>
      </c>
      <c r="E1860">
        <v>12.9</v>
      </c>
      <c r="F1860">
        <v>0</v>
      </c>
      <c r="G1860">
        <v>4.8</v>
      </c>
      <c r="H1860">
        <v>0</v>
      </c>
      <c r="I1860">
        <v>5.3</v>
      </c>
      <c r="J1860" t="s">
        <v>149</v>
      </c>
      <c r="K1860">
        <v>5.5</v>
      </c>
      <c r="L1860" t="s">
        <v>149</v>
      </c>
      <c r="M1860" s="70">
        <v>0.86584490740740738</v>
      </c>
      <c r="N1860">
        <v>9.9</v>
      </c>
      <c r="O1860" t="s">
        <v>149</v>
      </c>
      <c r="P1860" s="70">
        <v>0.86515046296296294</v>
      </c>
      <c r="Q1860">
        <v>6.6</v>
      </c>
      <c r="R1860" t="s">
        <v>147</v>
      </c>
      <c r="S1860">
        <v>1.3</v>
      </c>
      <c r="T1860">
        <v>86.4</v>
      </c>
      <c r="U1860">
        <v>0</v>
      </c>
      <c r="V1860">
        <v>72</v>
      </c>
      <c r="W1860">
        <v>0</v>
      </c>
      <c r="X1860">
        <v>0.81</v>
      </c>
      <c r="Y1860">
        <v>17.89</v>
      </c>
      <c r="Z1860" s="11">
        <f t="shared" si="4852"/>
        <v>0</v>
      </c>
      <c r="AA1860" s="11">
        <f t="shared" si="4853"/>
        <v>0</v>
      </c>
      <c r="AB1860" s="53">
        <f t="shared" si="4854"/>
        <v>0.37867984454685644</v>
      </c>
      <c r="AC1860" s="61" t="s">
        <v>204</v>
      </c>
    </row>
    <row r="1861" spans="1:46">
      <c r="A1861" s="11">
        <v>1861</v>
      </c>
      <c r="B1861" s="69">
        <v>44605</v>
      </c>
      <c r="C1861" s="70">
        <v>0.875</v>
      </c>
      <c r="D1861">
        <v>4.9000000000000004</v>
      </c>
      <c r="E1861">
        <v>12.9</v>
      </c>
      <c r="F1861">
        <v>0</v>
      </c>
      <c r="G1861">
        <v>4.9000000000000004</v>
      </c>
      <c r="H1861">
        <v>0</v>
      </c>
      <c r="I1861">
        <v>5.0999999999999996</v>
      </c>
      <c r="J1861" t="s">
        <v>149</v>
      </c>
      <c r="K1861">
        <v>5.4</v>
      </c>
      <c r="L1861" t="s">
        <v>149</v>
      </c>
      <c r="M1861" s="70">
        <v>0.86964120370370368</v>
      </c>
      <c r="N1861">
        <v>10.199999999999999</v>
      </c>
      <c r="O1861" t="s">
        <v>149</v>
      </c>
      <c r="P1861" s="70">
        <v>0.8693981481481482</v>
      </c>
      <c r="Q1861">
        <v>5.7</v>
      </c>
      <c r="R1861" t="s">
        <v>149</v>
      </c>
      <c r="S1861">
        <v>1.3</v>
      </c>
      <c r="T1861">
        <v>86.4</v>
      </c>
      <c r="U1861">
        <v>0</v>
      </c>
      <c r="V1861">
        <v>71</v>
      </c>
      <c r="W1861">
        <v>0</v>
      </c>
      <c r="X1861">
        <v>0.81</v>
      </c>
      <c r="Y1861">
        <v>17.91</v>
      </c>
      <c r="Z1861" s="11">
        <f t="shared" si="4852"/>
        <v>0</v>
      </c>
      <c r="AA1861" s="11">
        <f t="shared" si="4853"/>
        <v>0</v>
      </c>
      <c r="AB1861" s="53">
        <f t="shared" si="4854"/>
        <v>0.37867984454685644</v>
      </c>
      <c r="AC1861" s="61" t="s">
        <v>204</v>
      </c>
      <c r="AE1861" s="11">
        <f t="shared" ref="AE1861" si="5015">SUM(F1861:F1866)</f>
        <v>0</v>
      </c>
      <c r="AF1861" s="11">
        <f t="shared" ref="AF1861" si="5016">AVERAGE(AB1861:AB1866)</f>
        <v>0.37867984454685644</v>
      </c>
      <c r="AG1861" s="11">
        <f t="shared" ref="AG1861" si="5017">AVERAGE(G1861:G1866)</f>
        <v>4.95</v>
      </c>
      <c r="AH1861" s="11" t="e">
        <f t="shared" ref="AH1861" si="5018">AVERAGE(AC1861:AC1866)</f>
        <v>#DIV/0!</v>
      </c>
      <c r="AI1861" s="11">
        <f t="shared" ref="AI1861" si="5019">AVERAGE(T1861:T1866)</f>
        <v>85.95</v>
      </c>
      <c r="AJ1861" s="11">
        <f t="shared" ref="AJ1861" si="5020">SUMIF(H1861:H1866,"&gt;0",H1861:H1866)</f>
        <v>0</v>
      </c>
      <c r="AK1861" s="17">
        <f t="shared" ref="AK1861" si="5021">SUM(AA1861:AA1866)/60</f>
        <v>0</v>
      </c>
      <c r="AL1861" s="17">
        <f t="shared" ref="AL1861" si="5022">SUM(V1861:V1866)</f>
        <v>421</v>
      </c>
      <c r="AM1861" s="17">
        <f t="shared" ref="AM1861" si="5023">AVERAGE(W1861:W1866)</f>
        <v>0</v>
      </c>
      <c r="AN1861" s="11">
        <f t="shared" ref="AN1861" si="5024">AVERAGE(I1861:I1866)</f>
        <v>5.0166666666666666</v>
      </c>
      <c r="AO1861" s="11">
        <f t="shared" ref="AO1861" si="5025">MAX(K1861:K1866)</f>
        <v>5.4</v>
      </c>
      <c r="AP1861" s="13" t="str">
        <f t="shared" ref="AP1861" ca="1" si="5026">INDIRECT(ADDRESS(MATCH(AO1861,K1861:K1866,0)+A1861-1,12))</f>
        <v>NNE</v>
      </c>
      <c r="AQ1861" s="13">
        <f t="shared" ref="AQ1861" ca="1" si="5027">INDIRECT(ADDRESS(MATCH(AO1861,K1861:K1866,0)+A1861-1,13))</f>
        <v>0.86964120370370368</v>
      </c>
      <c r="AR1861" s="11">
        <f t="shared" ref="AR1861" si="5028">MAX(N1861:N1866)</f>
        <v>11</v>
      </c>
      <c r="AS1861" s="13" t="str">
        <f t="shared" ref="AS1861" ca="1" si="5029">INDIRECT(ADDRESS(MATCH(AR1861,N1861:N1866,0)+A1861-1,15))</f>
        <v>NNE</v>
      </c>
      <c r="AT1861" s="13">
        <f t="shared" ref="AT1861" ca="1" si="5030">INDIRECT(ADDRESS(MATCH(AR1861,N1861:N1866,0)+A1861-1,16))</f>
        <v>0.89094907407407409</v>
      </c>
    </row>
    <row r="1862" spans="1:46">
      <c r="A1862" s="11">
        <v>1862</v>
      </c>
      <c r="B1862" s="69">
        <v>44605</v>
      </c>
      <c r="C1862" s="70">
        <v>0.88194444444444453</v>
      </c>
      <c r="D1862">
        <v>4.9000000000000004</v>
      </c>
      <c r="E1862">
        <v>12.9</v>
      </c>
      <c r="F1862">
        <v>0</v>
      </c>
      <c r="G1862">
        <v>4.9000000000000004</v>
      </c>
      <c r="H1862">
        <v>0</v>
      </c>
      <c r="I1862">
        <v>5.0999999999999996</v>
      </c>
      <c r="J1862" t="s">
        <v>149</v>
      </c>
      <c r="K1862">
        <v>5.2</v>
      </c>
      <c r="L1862" t="s">
        <v>149</v>
      </c>
      <c r="M1862" s="70">
        <v>0.8809027777777777</v>
      </c>
      <c r="N1862">
        <v>8.5</v>
      </c>
      <c r="O1862" t="s">
        <v>149</v>
      </c>
      <c r="P1862" s="70">
        <v>0.87990740740740747</v>
      </c>
      <c r="Q1862">
        <v>4.5999999999999996</v>
      </c>
      <c r="R1862" t="s">
        <v>149</v>
      </c>
      <c r="S1862">
        <v>1</v>
      </c>
      <c r="T1862">
        <v>86.4</v>
      </c>
      <c r="U1862">
        <v>0</v>
      </c>
      <c r="V1862">
        <v>74</v>
      </c>
      <c r="W1862">
        <v>0</v>
      </c>
      <c r="X1862">
        <v>0.81</v>
      </c>
      <c r="Y1862">
        <v>17.899999999999999</v>
      </c>
      <c r="Z1862" s="11">
        <f t="shared" si="4852"/>
        <v>0</v>
      </c>
      <c r="AA1862" s="11">
        <f t="shared" si="4853"/>
        <v>0</v>
      </c>
      <c r="AB1862" s="53">
        <f t="shared" si="4854"/>
        <v>0.37867984454685644</v>
      </c>
      <c r="AC1862" s="61" t="s">
        <v>204</v>
      </c>
    </row>
    <row r="1863" spans="1:46">
      <c r="A1863" s="11">
        <v>1863</v>
      </c>
      <c r="B1863" s="69">
        <v>44605</v>
      </c>
      <c r="C1863" s="70">
        <v>0.88888888888888884</v>
      </c>
      <c r="D1863">
        <v>4.9000000000000004</v>
      </c>
      <c r="E1863">
        <v>12.9</v>
      </c>
      <c r="F1863">
        <v>0</v>
      </c>
      <c r="G1863">
        <v>4.9000000000000004</v>
      </c>
      <c r="H1863">
        <v>0</v>
      </c>
      <c r="I1863">
        <v>4.9000000000000004</v>
      </c>
      <c r="J1863" t="s">
        <v>149</v>
      </c>
      <c r="K1863">
        <v>5.0999999999999996</v>
      </c>
      <c r="L1863" t="s">
        <v>149</v>
      </c>
      <c r="M1863" s="70">
        <v>0.88195601851851846</v>
      </c>
      <c r="N1863">
        <v>9</v>
      </c>
      <c r="O1863" t="s">
        <v>149</v>
      </c>
      <c r="P1863" s="70">
        <v>0.88315972222222217</v>
      </c>
      <c r="Q1863">
        <v>4.2</v>
      </c>
      <c r="R1863" t="s">
        <v>147</v>
      </c>
      <c r="S1863">
        <v>1.1000000000000001</v>
      </c>
      <c r="T1863">
        <v>86</v>
      </c>
      <c r="U1863">
        <v>0</v>
      </c>
      <c r="V1863">
        <v>73</v>
      </c>
      <c r="W1863">
        <v>0</v>
      </c>
      <c r="X1863">
        <v>0.81</v>
      </c>
      <c r="Y1863">
        <v>17.87</v>
      </c>
      <c r="Z1863" s="11">
        <f t="shared" si="4852"/>
        <v>0</v>
      </c>
      <c r="AA1863" s="11">
        <f t="shared" si="4853"/>
        <v>0</v>
      </c>
      <c r="AB1863" s="53">
        <f t="shared" si="4854"/>
        <v>0.37867984454685644</v>
      </c>
      <c r="AC1863" s="61" t="s">
        <v>204</v>
      </c>
    </row>
    <row r="1864" spans="1:46">
      <c r="A1864" s="11">
        <v>1864</v>
      </c>
      <c r="B1864" s="69">
        <v>44605</v>
      </c>
      <c r="C1864" s="70">
        <v>0.89583333333333337</v>
      </c>
      <c r="D1864">
        <v>5</v>
      </c>
      <c r="E1864">
        <v>12.9</v>
      </c>
      <c r="F1864">
        <v>0</v>
      </c>
      <c r="G1864">
        <v>4.9000000000000004</v>
      </c>
      <c r="H1864">
        <v>0</v>
      </c>
      <c r="I1864">
        <v>5</v>
      </c>
      <c r="J1864" t="s">
        <v>149</v>
      </c>
      <c r="K1864">
        <v>5</v>
      </c>
      <c r="L1864" t="s">
        <v>149</v>
      </c>
      <c r="M1864" s="70">
        <v>0.89532407407407411</v>
      </c>
      <c r="N1864">
        <v>11</v>
      </c>
      <c r="O1864" t="s">
        <v>149</v>
      </c>
      <c r="P1864" s="70">
        <v>0.89094907407407409</v>
      </c>
      <c r="Q1864">
        <v>4.7</v>
      </c>
      <c r="R1864" t="s">
        <v>149</v>
      </c>
      <c r="S1864">
        <v>1.3</v>
      </c>
      <c r="T1864">
        <v>85.9</v>
      </c>
      <c r="U1864">
        <v>0</v>
      </c>
      <c r="V1864">
        <v>64</v>
      </c>
      <c r="W1864">
        <v>0</v>
      </c>
      <c r="X1864">
        <v>0.81</v>
      </c>
      <c r="Y1864">
        <v>17.920000000000002</v>
      </c>
      <c r="Z1864" s="11">
        <f t="shared" ref="Z1864:Z1927" si="5031">H1864*3.6/(60)*10*10^3</f>
        <v>0</v>
      </c>
      <c r="AA1864" s="11">
        <f t="shared" ref="AA1864:AA1927" si="5032">IF(Z1864&gt;120,10,0)</f>
        <v>0</v>
      </c>
      <c r="AB1864" s="53">
        <f t="shared" ref="AB1864:AB1927" si="5033">-0.071+0.735*X1864+0.75*X1864^2-8.759*X1864^3+21.838*X1864^4-21.998*X1864^5+8.097*X1864^6</f>
        <v>0.37867984454685644</v>
      </c>
      <c r="AC1864" s="61" t="s">
        <v>204</v>
      </c>
    </row>
    <row r="1865" spans="1:46">
      <c r="A1865" s="11">
        <v>1865</v>
      </c>
      <c r="B1865" s="69">
        <v>44605</v>
      </c>
      <c r="C1865" s="70">
        <v>0.90277777777777779</v>
      </c>
      <c r="D1865">
        <v>5</v>
      </c>
      <c r="E1865">
        <v>12.9</v>
      </c>
      <c r="F1865">
        <v>0</v>
      </c>
      <c r="G1865">
        <v>5</v>
      </c>
      <c r="H1865">
        <v>0</v>
      </c>
      <c r="I1865">
        <v>5</v>
      </c>
      <c r="J1865" t="s">
        <v>149</v>
      </c>
      <c r="K1865">
        <v>5.3</v>
      </c>
      <c r="L1865" t="s">
        <v>149</v>
      </c>
      <c r="M1865" s="70">
        <v>0.89885416666666673</v>
      </c>
      <c r="N1865">
        <v>8.4</v>
      </c>
      <c r="O1865" t="s">
        <v>162</v>
      </c>
      <c r="P1865" s="70">
        <v>0.89634259259259252</v>
      </c>
      <c r="Q1865">
        <v>6.1</v>
      </c>
      <c r="R1865" t="s">
        <v>157</v>
      </c>
      <c r="S1865">
        <v>1.1000000000000001</v>
      </c>
      <c r="T1865">
        <v>85.8</v>
      </c>
      <c r="U1865">
        <v>0</v>
      </c>
      <c r="V1865">
        <v>66</v>
      </c>
      <c r="W1865">
        <v>0</v>
      </c>
      <c r="X1865">
        <v>0.81</v>
      </c>
      <c r="Y1865">
        <v>17.920000000000002</v>
      </c>
      <c r="Z1865" s="11">
        <f t="shared" si="5031"/>
        <v>0</v>
      </c>
      <c r="AA1865" s="11">
        <f t="shared" si="5032"/>
        <v>0</v>
      </c>
      <c r="AB1865" s="53">
        <f t="shared" si="5033"/>
        <v>0.37867984454685644</v>
      </c>
      <c r="AC1865" s="61" t="s">
        <v>204</v>
      </c>
    </row>
    <row r="1866" spans="1:46">
      <c r="A1866" s="11">
        <v>1866</v>
      </c>
      <c r="B1866" s="69">
        <v>44605</v>
      </c>
      <c r="C1866" s="70">
        <v>0.90972222222222221</v>
      </c>
      <c r="D1866">
        <v>5</v>
      </c>
      <c r="E1866">
        <v>12.8</v>
      </c>
      <c r="F1866">
        <v>0</v>
      </c>
      <c r="G1866">
        <v>5.0999999999999996</v>
      </c>
      <c r="H1866">
        <v>0</v>
      </c>
      <c r="I1866">
        <v>5</v>
      </c>
      <c r="J1866" t="s">
        <v>149</v>
      </c>
      <c r="K1866">
        <v>5.0999999999999996</v>
      </c>
      <c r="L1866" t="s">
        <v>149</v>
      </c>
      <c r="M1866" s="70">
        <v>0.90325231481481483</v>
      </c>
      <c r="N1866">
        <v>8.4</v>
      </c>
      <c r="O1866" t="s">
        <v>162</v>
      </c>
      <c r="P1866" s="70">
        <v>0.90303240740740742</v>
      </c>
      <c r="Q1866">
        <v>2.6</v>
      </c>
      <c r="R1866" t="s">
        <v>149</v>
      </c>
      <c r="S1866">
        <v>1.1000000000000001</v>
      </c>
      <c r="T1866">
        <v>85.2</v>
      </c>
      <c r="U1866">
        <v>0</v>
      </c>
      <c r="V1866">
        <v>73</v>
      </c>
      <c r="W1866">
        <v>0</v>
      </c>
      <c r="X1866">
        <v>0.81</v>
      </c>
      <c r="Y1866">
        <v>17.920000000000002</v>
      </c>
      <c r="Z1866" s="11">
        <f t="shared" si="5031"/>
        <v>0</v>
      </c>
      <c r="AA1866" s="11">
        <f t="shared" si="5032"/>
        <v>0</v>
      </c>
      <c r="AB1866" s="53">
        <f t="shared" si="5033"/>
        <v>0.37867984454685644</v>
      </c>
      <c r="AC1866" s="61" t="s">
        <v>204</v>
      </c>
    </row>
    <row r="1867" spans="1:46">
      <c r="A1867" s="11">
        <v>1867</v>
      </c>
      <c r="B1867" s="69">
        <v>44605</v>
      </c>
      <c r="C1867" s="70">
        <v>0.91666666666666663</v>
      </c>
      <c r="D1867">
        <v>5.0999999999999996</v>
      </c>
      <c r="E1867">
        <v>12.9</v>
      </c>
      <c r="F1867">
        <v>0</v>
      </c>
      <c r="G1867">
        <v>5.0999999999999996</v>
      </c>
      <c r="H1867">
        <v>0</v>
      </c>
      <c r="I1867">
        <v>4</v>
      </c>
      <c r="J1867" t="s">
        <v>149</v>
      </c>
      <c r="K1867">
        <v>4.9000000000000004</v>
      </c>
      <c r="L1867" t="s">
        <v>149</v>
      </c>
      <c r="M1867" s="70">
        <v>0.90973379629629625</v>
      </c>
      <c r="N1867">
        <v>7.4</v>
      </c>
      <c r="O1867" t="s">
        <v>149</v>
      </c>
      <c r="P1867" s="70">
        <v>0.91179398148148139</v>
      </c>
      <c r="Q1867">
        <v>3.2</v>
      </c>
      <c r="R1867" t="s">
        <v>148</v>
      </c>
      <c r="S1867">
        <v>1</v>
      </c>
      <c r="T1867">
        <v>84.8</v>
      </c>
      <c r="U1867">
        <v>1</v>
      </c>
      <c r="V1867">
        <v>64</v>
      </c>
      <c r="W1867">
        <v>0</v>
      </c>
      <c r="X1867">
        <v>0.80900000000000005</v>
      </c>
      <c r="Y1867">
        <v>17.899999999999999</v>
      </c>
      <c r="Z1867" s="11">
        <f t="shared" si="5031"/>
        <v>0</v>
      </c>
      <c r="AA1867" s="11">
        <f t="shared" si="5032"/>
        <v>0</v>
      </c>
      <c r="AB1867" s="53">
        <f t="shared" si="5033"/>
        <v>0.37795614785404652</v>
      </c>
      <c r="AC1867" s="61" t="s">
        <v>204</v>
      </c>
      <c r="AE1867" s="11">
        <f t="shared" ref="AE1867" si="5034">SUM(F1867:F1872)</f>
        <v>0</v>
      </c>
      <c r="AF1867" s="11">
        <f t="shared" ref="AF1867" si="5035">AVERAGE(AB1867:AB1872)</f>
        <v>0.37675395845112708</v>
      </c>
      <c r="AG1867" s="11">
        <f t="shared" ref="AG1867" si="5036">AVERAGE(G1867:G1872)</f>
        <v>5.4333333333333336</v>
      </c>
      <c r="AH1867" s="11" t="e">
        <f t="shared" ref="AH1867" si="5037">AVERAGE(AC1867:AC1872)</f>
        <v>#DIV/0!</v>
      </c>
      <c r="AI1867" s="11">
        <f t="shared" ref="AI1867" si="5038">AVERAGE(T1867:T1872)</f>
        <v>82.63333333333334</v>
      </c>
      <c r="AJ1867" s="11">
        <f t="shared" ref="AJ1867" si="5039">SUMIF(H1867:H1872,"&gt;0",H1867:H1872)</f>
        <v>0</v>
      </c>
      <c r="AK1867" s="17">
        <f t="shared" ref="AK1867" si="5040">SUM(AA1867:AA1872)/60</f>
        <v>0</v>
      </c>
      <c r="AL1867" s="17">
        <f t="shared" ref="AL1867" si="5041">SUM(V1867:V1872)</f>
        <v>441</v>
      </c>
      <c r="AM1867" s="17">
        <f t="shared" ref="AM1867" si="5042">AVERAGE(W1867:W1872)</f>
        <v>0</v>
      </c>
      <c r="AN1867" s="11">
        <f t="shared" ref="AN1867" si="5043">AVERAGE(I1867:I1872)</f>
        <v>3.5500000000000003</v>
      </c>
      <c r="AO1867" s="11">
        <f t="shared" ref="AO1867" si="5044">MAX(K1867:K1872)</f>
        <v>4.9000000000000004</v>
      </c>
      <c r="AP1867" s="13" t="str">
        <f t="shared" ref="AP1867" ca="1" si="5045">INDIRECT(ADDRESS(MATCH(AO1867,K1867:K1872,0)+A1867-1,12))</f>
        <v>NNE</v>
      </c>
      <c r="AQ1867" s="13">
        <f t="shared" ref="AQ1867" ca="1" si="5046">INDIRECT(ADDRESS(MATCH(AO1867,K1867:K1872,0)+A1867-1,13))</f>
        <v>0.90973379629629625</v>
      </c>
      <c r="AR1867" s="11">
        <f t="shared" ref="AR1867" si="5047">MAX(N1867:N1872)</f>
        <v>8</v>
      </c>
      <c r="AS1867" s="13" t="str">
        <f t="shared" ref="AS1867" ca="1" si="5048">INDIRECT(ADDRESS(MATCH(AR1867,N1867:N1872,0)+A1867-1,15))</f>
        <v>NNE</v>
      </c>
      <c r="AT1867" s="13">
        <f t="shared" ref="AT1867" ca="1" si="5049">INDIRECT(ADDRESS(MATCH(AR1867,N1867:N1872,0)+A1867-1,16))</f>
        <v>0.9409143518518519</v>
      </c>
    </row>
    <row r="1868" spans="1:46">
      <c r="A1868" s="11">
        <v>1868</v>
      </c>
      <c r="B1868" s="69">
        <v>44605</v>
      </c>
      <c r="C1868" s="70">
        <v>0.92361111111111116</v>
      </c>
      <c r="D1868">
        <v>5.0999999999999996</v>
      </c>
      <c r="E1868">
        <v>12.8</v>
      </c>
      <c r="F1868">
        <v>0</v>
      </c>
      <c r="G1868">
        <v>5.2</v>
      </c>
      <c r="H1868">
        <v>0</v>
      </c>
      <c r="I1868">
        <v>3.6</v>
      </c>
      <c r="J1868" t="s">
        <v>149</v>
      </c>
      <c r="K1868">
        <v>4</v>
      </c>
      <c r="L1868" t="s">
        <v>149</v>
      </c>
      <c r="M1868" s="70">
        <v>0.91670138888888886</v>
      </c>
      <c r="N1868">
        <v>7.1</v>
      </c>
      <c r="O1868" t="s">
        <v>149</v>
      </c>
      <c r="P1868" s="70">
        <v>0.92350694444444448</v>
      </c>
      <c r="Q1868">
        <v>4.7</v>
      </c>
      <c r="R1868" t="s">
        <v>147</v>
      </c>
      <c r="S1868">
        <v>1</v>
      </c>
      <c r="T1868">
        <v>84</v>
      </c>
      <c r="U1868">
        <v>0</v>
      </c>
      <c r="V1868">
        <v>61</v>
      </c>
      <c r="W1868">
        <v>0</v>
      </c>
      <c r="X1868">
        <v>0.80700000000000005</v>
      </c>
      <c r="Y1868">
        <v>17.93</v>
      </c>
      <c r="Z1868" s="11">
        <f t="shared" si="5031"/>
        <v>0</v>
      </c>
      <c r="AA1868" s="11">
        <f t="shared" si="5032"/>
        <v>0</v>
      </c>
      <c r="AB1868" s="53">
        <f t="shared" si="5033"/>
        <v>0.37651352057054321</v>
      </c>
      <c r="AC1868" s="61" t="s">
        <v>204</v>
      </c>
    </row>
    <row r="1869" spans="1:46">
      <c r="A1869" s="11">
        <v>1869</v>
      </c>
      <c r="B1869" s="69">
        <v>44605</v>
      </c>
      <c r="C1869" s="70">
        <v>0.93055555555555547</v>
      </c>
      <c r="D1869">
        <v>5.0999999999999996</v>
      </c>
      <c r="E1869">
        <v>12.9</v>
      </c>
      <c r="F1869">
        <v>0</v>
      </c>
      <c r="G1869">
        <v>5.3</v>
      </c>
      <c r="H1869">
        <v>0</v>
      </c>
      <c r="I1869">
        <v>3.5</v>
      </c>
      <c r="J1869" t="s">
        <v>149</v>
      </c>
      <c r="K1869">
        <v>3.7</v>
      </c>
      <c r="L1869" t="s">
        <v>149</v>
      </c>
      <c r="M1869" s="70">
        <v>0.92724537037037036</v>
      </c>
      <c r="N1869">
        <v>7.3</v>
      </c>
      <c r="O1869" t="s">
        <v>149</v>
      </c>
      <c r="P1869" s="70">
        <v>0.92480324074074083</v>
      </c>
      <c r="Q1869">
        <v>3.4</v>
      </c>
      <c r="R1869" t="s">
        <v>147</v>
      </c>
      <c r="S1869">
        <v>1.1000000000000001</v>
      </c>
      <c r="T1869">
        <v>83.1</v>
      </c>
      <c r="U1869">
        <v>0</v>
      </c>
      <c r="V1869">
        <v>80</v>
      </c>
      <c r="W1869">
        <v>0</v>
      </c>
      <c r="X1869">
        <v>0.80700000000000005</v>
      </c>
      <c r="Y1869">
        <v>17.899999999999999</v>
      </c>
      <c r="Z1869" s="11">
        <f t="shared" si="5031"/>
        <v>0</v>
      </c>
      <c r="AA1869" s="11">
        <f t="shared" si="5032"/>
        <v>0</v>
      </c>
      <c r="AB1869" s="53">
        <f t="shared" si="5033"/>
        <v>0.37651352057054321</v>
      </c>
      <c r="AC1869" s="61" t="s">
        <v>204</v>
      </c>
    </row>
    <row r="1870" spans="1:46">
      <c r="A1870" s="11">
        <v>1870</v>
      </c>
      <c r="B1870" s="69">
        <v>44605</v>
      </c>
      <c r="C1870" s="70">
        <v>0.9375</v>
      </c>
      <c r="D1870">
        <v>5.2</v>
      </c>
      <c r="E1870">
        <v>12.8</v>
      </c>
      <c r="F1870">
        <v>0</v>
      </c>
      <c r="G1870">
        <v>5.5</v>
      </c>
      <c r="H1870">
        <v>0</v>
      </c>
      <c r="I1870">
        <v>3.4</v>
      </c>
      <c r="J1870" t="s">
        <v>149</v>
      </c>
      <c r="K1870">
        <v>3.5</v>
      </c>
      <c r="L1870" t="s">
        <v>149</v>
      </c>
      <c r="M1870" s="70">
        <v>0.93723379629629633</v>
      </c>
      <c r="N1870">
        <v>7.2</v>
      </c>
      <c r="O1870" t="s">
        <v>147</v>
      </c>
      <c r="P1870" s="70">
        <v>0.93687500000000001</v>
      </c>
      <c r="Q1870">
        <v>2.4</v>
      </c>
      <c r="R1870" t="s">
        <v>149</v>
      </c>
      <c r="S1870">
        <v>1.3</v>
      </c>
      <c r="T1870">
        <v>81.900000000000006</v>
      </c>
      <c r="U1870">
        <v>0</v>
      </c>
      <c r="V1870">
        <v>75</v>
      </c>
      <c r="W1870">
        <v>0</v>
      </c>
      <c r="X1870">
        <v>0.80700000000000005</v>
      </c>
      <c r="Y1870">
        <v>17.920000000000002</v>
      </c>
      <c r="Z1870" s="11">
        <f t="shared" si="5031"/>
        <v>0</v>
      </c>
      <c r="AA1870" s="11">
        <f t="shared" si="5032"/>
        <v>0</v>
      </c>
      <c r="AB1870" s="53">
        <f t="shared" si="5033"/>
        <v>0.37651352057054321</v>
      </c>
      <c r="AC1870" s="61" t="s">
        <v>204</v>
      </c>
    </row>
    <row r="1871" spans="1:46">
      <c r="A1871" s="11">
        <v>1871</v>
      </c>
      <c r="B1871" s="69">
        <v>44605</v>
      </c>
      <c r="C1871" s="70">
        <v>0.94444444444444453</v>
      </c>
      <c r="D1871">
        <v>5.3</v>
      </c>
      <c r="E1871">
        <v>12.8</v>
      </c>
      <c r="F1871">
        <v>0</v>
      </c>
      <c r="G1871">
        <v>5.7</v>
      </c>
      <c r="H1871">
        <v>0</v>
      </c>
      <c r="I1871">
        <v>3.3</v>
      </c>
      <c r="J1871" t="s">
        <v>149</v>
      </c>
      <c r="K1871">
        <v>3.6</v>
      </c>
      <c r="L1871" t="s">
        <v>149</v>
      </c>
      <c r="M1871" s="70">
        <v>0.93847222222222226</v>
      </c>
      <c r="N1871">
        <v>8</v>
      </c>
      <c r="O1871" t="s">
        <v>149</v>
      </c>
      <c r="P1871" s="70">
        <v>0.9409143518518519</v>
      </c>
      <c r="Q1871">
        <v>4.3</v>
      </c>
      <c r="R1871" t="s">
        <v>162</v>
      </c>
      <c r="S1871">
        <v>1.3</v>
      </c>
      <c r="T1871">
        <v>81.3</v>
      </c>
      <c r="U1871">
        <v>0</v>
      </c>
      <c r="V1871">
        <v>77</v>
      </c>
      <c r="W1871">
        <v>0</v>
      </c>
      <c r="X1871">
        <v>0.80700000000000005</v>
      </c>
      <c r="Y1871">
        <v>17.920000000000002</v>
      </c>
      <c r="Z1871" s="11">
        <f t="shared" si="5031"/>
        <v>0</v>
      </c>
      <c r="AA1871" s="11">
        <f t="shared" si="5032"/>
        <v>0</v>
      </c>
      <c r="AB1871" s="53">
        <f t="shared" si="5033"/>
        <v>0.37651352057054321</v>
      </c>
      <c r="AC1871" s="61" t="s">
        <v>204</v>
      </c>
    </row>
    <row r="1872" spans="1:46">
      <c r="A1872" s="11">
        <v>1872</v>
      </c>
      <c r="B1872" s="69">
        <v>44605</v>
      </c>
      <c r="C1872" s="70">
        <v>0.95138888888888884</v>
      </c>
      <c r="D1872">
        <v>5.3</v>
      </c>
      <c r="E1872">
        <v>12.8</v>
      </c>
      <c r="F1872">
        <v>0</v>
      </c>
      <c r="G1872">
        <v>5.8</v>
      </c>
      <c r="H1872">
        <v>0</v>
      </c>
      <c r="I1872">
        <v>3.5</v>
      </c>
      <c r="J1872" t="s">
        <v>149</v>
      </c>
      <c r="K1872">
        <v>3.6</v>
      </c>
      <c r="L1872" t="s">
        <v>149</v>
      </c>
      <c r="M1872" s="70">
        <v>0.95050925925925922</v>
      </c>
      <c r="N1872">
        <v>7.9</v>
      </c>
      <c r="O1872" t="s">
        <v>162</v>
      </c>
      <c r="P1872" s="70">
        <v>0.95025462962962959</v>
      </c>
      <c r="Q1872">
        <v>3.4</v>
      </c>
      <c r="R1872" t="s">
        <v>149</v>
      </c>
      <c r="S1872">
        <v>1.1000000000000001</v>
      </c>
      <c r="T1872">
        <v>80.7</v>
      </c>
      <c r="U1872">
        <v>0</v>
      </c>
      <c r="V1872">
        <v>84</v>
      </c>
      <c r="W1872">
        <v>0</v>
      </c>
      <c r="X1872">
        <v>0.80700000000000005</v>
      </c>
      <c r="Y1872">
        <v>17.91</v>
      </c>
      <c r="Z1872" s="11">
        <f t="shared" si="5031"/>
        <v>0</v>
      </c>
      <c r="AA1872" s="11">
        <f t="shared" si="5032"/>
        <v>0</v>
      </c>
      <c r="AB1872" s="53">
        <f t="shared" si="5033"/>
        <v>0.37651352057054321</v>
      </c>
      <c r="AC1872" s="61" t="s">
        <v>204</v>
      </c>
    </row>
    <row r="1873" spans="1:46">
      <c r="A1873" s="11">
        <v>1873</v>
      </c>
      <c r="B1873" s="69">
        <v>44605</v>
      </c>
      <c r="C1873" s="70">
        <v>0.95833333333333337</v>
      </c>
      <c r="D1873">
        <v>5.4</v>
      </c>
      <c r="E1873">
        <v>12.8</v>
      </c>
      <c r="F1873">
        <v>0</v>
      </c>
      <c r="G1873">
        <v>5.8</v>
      </c>
      <c r="H1873">
        <v>0</v>
      </c>
      <c r="I1873">
        <v>3.4</v>
      </c>
      <c r="J1873" t="s">
        <v>149</v>
      </c>
      <c r="K1873">
        <v>3.6</v>
      </c>
      <c r="L1873" t="s">
        <v>149</v>
      </c>
      <c r="M1873" s="70">
        <v>0.95550925925925922</v>
      </c>
      <c r="N1873">
        <v>6.4</v>
      </c>
      <c r="O1873" t="s">
        <v>162</v>
      </c>
      <c r="P1873" s="70">
        <v>0.95377314814814806</v>
      </c>
      <c r="Q1873">
        <v>2.5</v>
      </c>
      <c r="R1873" t="s">
        <v>162</v>
      </c>
      <c r="S1873">
        <v>0.9</v>
      </c>
      <c r="T1873">
        <v>80.3</v>
      </c>
      <c r="U1873">
        <v>0</v>
      </c>
      <c r="V1873">
        <v>61</v>
      </c>
      <c r="W1873">
        <v>0</v>
      </c>
      <c r="X1873">
        <v>0.80700000000000005</v>
      </c>
      <c r="Y1873">
        <v>17.899999999999999</v>
      </c>
      <c r="Z1873" s="11">
        <f t="shared" si="5031"/>
        <v>0</v>
      </c>
      <c r="AA1873" s="11">
        <f t="shared" si="5032"/>
        <v>0</v>
      </c>
      <c r="AB1873" s="53">
        <f t="shared" si="5033"/>
        <v>0.37651352057054321</v>
      </c>
      <c r="AC1873" s="61" t="s">
        <v>204</v>
      </c>
      <c r="AE1873" s="11">
        <f t="shared" ref="AE1873" si="5050">SUM(F1873:F1878)</f>
        <v>0</v>
      </c>
      <c r="AF1873" s="11">
        <f t="shared" ref="AF1873" si="5051">AVERAGE(AB1873:AB1878)</f>
        <v>0.37651352057054321</v>
      </c>
      <c r="AG1873" s="11">
        <f t="shared" ref="AG1873" si="5052">AVERAGE(G1873:G1878)</f>
        <v>6.1166666666666663</v>
      </c>
      <c r="AH1873" s="11" t="e">
        <f t="shared" ref="AH1873" si="5053">AVERAGE(AC1873:AC1878)</f>
        <v>#DIV/0!</v>
      </c>
      <c r="AI1873" s="11">
        <f t="shared" ref="AI1873" si="5054">AVERAGE(T1873:T1878)</f>
        <v>77.583333333333329</v>
      </c>
      <c r="AJ1873" s="11">
        <f t="shared" ref="AJ1873" si="5055">SUMIF(H1873:H1878,"&gt;0",H1873:H1878)</f>
        <v>0</v>
      </c>
      <c r="AK1873" s="17">
        <f t="shared" ref="AK1873" si="5056">SUM(AA1873:AA1878)/60</f>
        <v>0</v>
      </c>
      <c r="AL1873" s="17">
        <f t="shared" ref="AL1873" si="5057">SUM(V1873:V1878)</f>
        <v>408</v>
      </c>
      <c r="AM1873" s="17">
        <f t="shared" ref="AM1873" si="5058">AVERAGE(W1873:W1878)</f>
        <v>0</v>
      </c>
      <c r="AN1873" s="11">
        <f t="shared" ref="AN1873" si="5059">AVERAGE(I1873:I1878)</f>
        <v>3.0999999999999996</v>
      </c>
      <c r="AO1873" s="11">
        <f t="shared" ref="AO1873" si="5060">MAX(K1873:K1878)</f>
        <v>3.7</v>
      </c>
      <c r="AP1873" s="13" t="str">
        <f t="shared" ref="AP1873" ca="1" si="5061">INDIRECT(ADDRESS(MATCH(AO1873,K1873:K1878,0)+A1873-1,12))</f>
        <v>NNE</v>
      </c>
      <c r="AQ1873" s="13">
        <f t="shared" ref="AQ1873" ca="1" si="5062">INDIRECT(ADDRESS(MATCH(AO1873,K1873:K1878,0)+A1873-1,13))</f>
        <v>0.96067129629629633</v>
      </c>
      <c r="AR1873" s="11">
        <f t="shared" ref="AR1873" si="5063">MAX(N1873:N1878)</f>
        <v>7.9</v>
      </c>
      <c r="AS1873" s="13" t="str">
        <f t="shared" ref="AS1873" ca="1" si="5064">INDIRECT(ADDRESS(MATCH(AR1873,N1873:N1878,0)+A1873-1,15))</f>
        <v>ENE</v>
      </c>
      <c r="AT1873" s="13">
        <f t="shared" ref="AT1873" ca="1" si="5065">INDIRECT(ADDRESS(MATCH(AR1873,N1873:N1878,0)+A1873-1,16))</f>
        <v>0.97327546296296286</v>
      </c>
    </row>
    <row r="1874" spans="1:46">
      <c r="A1874" s="11">
        <v>1874</v>
      </c>
      <c r="B1874" s="69">
        <v>44605</v>
      </c>
      <c r="C1874" s="70">
        <v>0.96527777777777779</v>
      </c>
      <c r="D1874">
        <v>5.5</v>
      </c>
      <c r="E1874">
        <v>12.8</v>
      </c>
      <c r="F1874">
        <v>0</v>
      </c>
      <c r="G1874">
        <v>5.9</v>
      </c>
      <c r="H1874">
        <v>0</v>
      </c>
      <c r="I1874">
        <v>3.2</v>
      </c>
      <c r="J1874" t="s">
        <v>149</v>
      </c>
      <c r="K1874">
        <v>3.7</v>
      </c>
      <c r="L1874" t="s">
        <v>149</v>
      </c>
      <c r="M1874" s="70">
        <v>0.96067129629629633</v>
      </c>
      <c r="N1874">
        <v>7.4</v>
      </c>
      <c r="O1874" t="s">
        <v>147</v>
      </c>
      <c r="P1874" s="70">
        <v>0.96372685185185192</v>
      </c>
      <c r="Q1874">
        <v>1.9</v>
      </c>
      <c r="R1874" t="s">
        <v>149</v>
      </c>
      <c r="S1874">
        <v>1.2</v>
      </c>
      <c r="T1874">
        <v>79.7</v>
      </c>
      <c r="U1874">
        <v>0</v>
      </c>
      <c r="V1874">
        <v>62</v>
      </c>
      <c r="W1874">
        <v>0</v>
      </c>
      <c r="X1874">
        <v>0.80700000000000005</v>
      </c>
      <c r="Y1874">
        <v>17.91</v>
      </c>
      <c r="Z1874" s="11">
        <f t="shared" si="5031"/>
        <v>0</v>
      </c>
      <c r="AA1874" s="11">
        <f t="shared" si="5032"/>
        <v>0</v>
      </c>
      <c r="AB1874" s="53">
        <f t="shared" si="5033"/>
        <v>0.37651352057054321</v>
      </c>
      <c r="AC1874" s="61" t="s">
        <v>204</v>
      </c>
    </row>
    <row r="1875" spans="1:46">
      <c r="A1875" s="11">
        <v>1875</v>
      </c>
      <c r="B1875" s="69">
        <v>44605</v>
      </c>
      <c r="C1875" s="70">
        <v>0.97222222222222221</v>
      </c>
      <c r="D1875">
        <v>5.6</v>
      </c>
      <c r="E1875">
        <v>12.8</v>
      </c>
      <c r="F1875">
        <v>0</v>
      </c>
      <c r="G1875">
        <v>6.1</v>
      </c>
      <c r="H1875">
        <v>0</v>
      </c>
      <c r="I1875">
        <v>3.4</v>
      </c>
      <c r="J1875" t="s">
        <v>149</v>
      </c>
      <c r="K1875">
        <v>3.4</v>
      </c>
      <c r="L1875" t="s">
        <v>149</v>
      </c>
      <c r="M1875" s="70">
        <v>0.97050925925925924</v>
      </c>
      <c r="N1875">
        <v>6.4</v>
      </c>
      <c r="O1875" t="s">
        <v>162</v>
      </c>
      <c r="P1875" s="70">
        <v>0.97002314814814816</v>
      </c>
      <c r="Q1875">
        <v>2.7</v>
      </c>
      <c r="R1875" t="s">
        <v>149</v>
      </c>
      <c r="S1875">
        <v>1.1000000000000001</v>
      </c>
      <c r="T1875">
        <v>78</v>
      </c>
      <c r="U1875">
        <v>0</v>
      </c>
      <c r="V1875">
        <v>64</v>
      </c>
      <c r="W1875">
        <v>0</v>
      </c>
      <c r="X1875">
        <v>0.80700000000000005</v>
      </c>
      <c r="Y1875">
        <v>17.899999999999999</v>
      </c>
      <c r="Z1875" s="11">
        <f t="shared" si="5031"/>
        <v>0</v>
      </c>
      <c r="AA1875" s="11">
        <f t="shared" si="5032"/>
        <v>0</v>
      </c>
      <c r="AB1875" s="53">
        <f t="shared" si="5033"/>
        <v>0.37651352057054321</v>
      </c>
      <c r="AC1875" s="61" t="s">
        <v>204</v>
      </c>
    </row>
    <row r="1876" spans="1:46">
      <c r="A1876" s="11">
        <v>1876</v>
      </c>
      <c r="B1876" s="69">
        <v>44605</v>
      </c>
      <c r="C1876" s="70">
        <v>0.97916666666666663</v>
      </c>
      <c r="D1876">
        <v>5.6</v>
      </c>
      <c r="E1876">
        <v>12.8</v>
      </c>
      <c r="F1876">
        <v>0</v>
      </c>
      <c r="G1876">
        <v>6.2</v>
      </c>
      <c r="H1876">
        <v>0</v>
      </c>
      <c r="I1876">
        <v>3</v>
      </c>
      <c r="J1876" t="s">
        <v>147</v>
      </c>
      <c r="K1876">
        <v>3.4</v>
      </c>
      <c r="L1876" t="s">
        <v>149</v>
      </c>
      <c r="M1876" s="70">
        <v>0.97223379629629625</v>
      </c>
      <c r="N1876">
        <v>7.9</v>
      </c>
      <c r="O1876" t="s">
        <v>148</v>
      </c>
      <c r="P1876" s="70">
        <v>0.97327546296296286</v>
      </c>
      <c r="Q1876">
        <v>2.1</v>
      </c>
      <c r="R1876" t="s">
        <v>147</v>
      </c>
      <c r="S1876">
        <v>1.2</v>
      </c>
      <c r="T1876">
        <v>76.5</v>
      </c>
      <c r="U1876">
        <v>0</v>
      </c>
      <c r="V1876">
        <v>75</v>
      </c>
      <c r="W1876">
        <v>0</v>
      </c>
      <c r="X1876">
        <v>0.80700000000000005</v>
      </c>
      <c r="Y1876">
        <v>17.91</v>
      </c>
      <c r="Z1876" s="11">
        <f t="shared" si="5031"/>
        <v>0</v>
      </c>
      <c r="AA1876" s="11">
        <f t="shared" si="5032"/>
        <v>0</v>
      </c>
      <c r="AB1876" s="53">
        <f t="shared" si="5033"/>
        <v>0.37651352057054321</v>
      </c>
      <c r="AC1876" s="61" t="s">
        <v>204</v>
      </c>
    </row>
    <row r="1877" spans="1:46">
      <c r="A1877" s="11">
        <v>1877</v>
      </c>
      <c r="B1877" s="69">
        <v>44605</v>
      </c>
      <c r="C1877" s="70">
        <v>0.98611111111111116</v>
      </c>
      <c r="D1877">
        <v>5.7</v>
      </c>
      <c r="E1877">
        <v>12.8</v>
      </c>
      <c r="F1877">
        <v>0</v>
      </c>
      <c r="G1877">
        <v>6.3</v>
      </c>
      <c r="H1877">
        <v>0</v>
      </c>
      <c r="I1877">
        <v>2.7</v>
      </c>
      <c r="J1877" t="s">
        <v>149</v>
      </c>
      <c r="K1877">
        <v>3</v>
      </c>
      <c r="L1877" t="s">
        <v>147</v>
      </c>
      <c r="M1877" s="70">
        <v>0.97923611111111108</v>
      </c>
      <c r="N1877">
        <v>5.7</v>
      </c>
      <c r="O1877" t="s">
        <v>162</v>
      </c>
      <c r="P1877" s="70">
        <v>0.98026620370370365</v>
      </c>
      <c r="Q1877">
        <v>2.5</v>
      </c>
      <c r="R1877" t="s">
        <v>147</v>
      </c>
      <c r="S1877">
        <v>1</v>
      </c>
      <c r="T1877">
        <v>75.900000000000006</v>
      </c>
      <c r="U1877">
        <v>0</v>
      </c>
      <c r="V1877">
        <v>69</v>
      </c>
      <c r="W1877">
        <v>0</v>
      </c>
      <c r="X1877">
        <v>0.80700000000000005</v>
      </c>
      <c r="Y1877">
        <v>17.940000000000001</v>
      </c>
      <c r="Z1877" s="11">
        <f t="shared" si="5031"/>
        <v>0</v>
      </c>
      <c r="AA1877" s="11">
        <f t="shared" si="5032"/>
        <v>0</v>
      </c>
      <c r="AB1877" s="53">
        <f t="shared" si="5033"/>
        <v>0.37651352057054321</v>
      </c>
      <c r="AC1877" s="61" t="s">
        <v>204</v>
      </c>
    </row>
    <row r="1878" spans="1:46">
      <c r="A1878" s="11">
        <v>1878</v>
      </c>
      <c r="B1878" s="69">
        <v>44605</v>
      </c>
      <c r="C1878" s="70">
        <v>0.99305555555555547</v>
      </c>
      <c r="D1878">
        <v>5.7</v>
      </c>
      <c r="E1878">
        <v>12.8</v>
      </c>
      <c r="F1878">
        <v>0</v>
      </c>
      <c r="G1878">
        <v>6.4</v>
      </c>
      <c r="H1878">
        <v>0</v>
      </c>
      <c r="I1878">
        <v>2.9</v>
      </c>
      <c r="J1878" t="s">
        <v>149</v>
      </c>
      <c r="K1878">
        <v>3</v>
      </c>
      <c r="L1878" t="s">
        <v>149</v>
      </c>
      <c r="M1878" s="70">
        <v>0.99237268518518518</v>
      </c>
      <c r="N1878">
        <v>6.2</v>
      </c>
      <c r="O1878" t="s">
        <v>147</v>
      </c>
      <c r="P1878" s="70">
        <v>0.98741898148148144</v>
      </c>
      <c r="Q1878">
        <v>2.7</v>
      </c>
      <c r="R1878" t="s">
        <v>147</v>
      </c>
      <c r="S1878">
        <v>1</v>
      </c>
      <c r="T1878">
        <v>75.099999999999994</v>
      </c>
      <c r="U1878">
        <v>0</v>
      </c>
      <c r="V1878">
        <v>77</v>
      </c>
      <c r="W1878">
        <v>0</v>
      </c>
      <c r="X1878">
        <v>0.80700000000000005</v>
      </c>
      <c r="Y1878">
        <v>17.93</v>
      </c>
      <c r="Z1878" s="11">
        <f t="shared" si="5031"/>
        <v>0</v>
      </c>
      <c r="AA1878" s="11">
        <f t="shared" si="5032"/>
        <v>0</v>
      </c>
      <c r="AB1878" s="53">
        <f t="shared" si="5033"/>
        <v>0.37651352057054321</v>
      </c>
      <c r="AC1878" s="61" t="s">
        <v>204</v>
      </c>
    </row>
    <row r="1879" spans="1:46">
      <c r="A1879" s="11">
        <v>1879</v>
      </c>
      <c r="B1879" s="69">
        <v>44606</v>
      </c>
      <c r="C1879" s="70">
        <v>0</v>
      </c>
      <c r="D1879">
        <v>5.9</v>
      </c>
      <c r="E1879">
        <v>12.8</v>
      </c>
      <c r="F1879">
        <v>0</v>
      </c>
      <c r="G1879">
        <v>6.4</v>
      </c>
      <c r="H1879">
        <v>0</v>
      </c>
      <c r="I1879">
        <v>3.8</v>
      </c>
      <c r="J1879" t="s">
        <v>149</v>
      </c>
      <c r="K1879">
        <v>3.8</v>
      </c>
      <c r="L1879" t="s">
        <v>149</v>
      </c>
      <c r="M1879" s="70">
        <v>0.99971064814814825</v>
      </c>
      <c r="N1879">
        <v>7.3</v>
      </c>
      <c r="O1879" t="s">
        <v>147</v>
      </c>
      <c r="P1879" s="70">
        <v>0.99775462962962969</v>
      </c>
      <c r="Q1879">
        <v>3.6</v>
      </c>
      <c r="R1879" t="s">
        <v>149</v>
      </c>
      <c r="S1879">
        <v>1.1000000000000001</v>
      </c>
      <c r="T1879">
        <v>74.7</v>
      </c>
      <c r="U1879">
        <v>0</v>
      </c>
      <c r="V1879">
        <v>69</v>
      </c>
      <c r="W1879">
        <v>0</v>
      </c>
      <c r="X1879">
        <v>0.80700000000000005</v>
      </c>
      <c r="Y1879">
        <v>17.95</v>
      </c>
      <c r="Z1879" s="11">
        <f t="shared" si="5031"/>
        <v>0</v>
      </c>
      <c r="AA1879" s="11">
        <f t="shared" si="5032"/>
        <v>0</v>
      </c>
      <c r="AB1879" s="53">
        <f t="shared" si="5033"/>
        <v>0.37651352057054321</v>
      </c>
      <c r="AC1879" s="61" t="s">
        <v>204</v>
      </c>
      <c r="AE1879" s="11">
        <f t="shared" ref="AE1879" si="5066">SUM(F1879:F1884)</f>
        <v>0</v>
      </c>
      <c r="AF1879" s="11">
        <f t="shared" ref="AF1879" si="5067">AVERAGE(AB1879:AB1884)</f>
        <v>0.37531650623974649</v>
      </c>
      <c r="AG1879" s="11">
        <f t="shared" ref="AG1879" si="5068">AVERAGE(G1879:G1884)</f>
        <v>6.1833333333333327</v>
      </c>
      <c r="AH1879" s="11" t="e">
        <f t="shared" ref="AH1879" si="5069">AVERAGE(AC1879:AC1884)</f>
        <v>#DIV/0!</v>
      </c>
      <c r="AI1879" s="11">
        <f t="shared" ref="AI1879" si="5070">AVERAGE(T1879:T1884)</f>
        <v>76.583333333333329</v>
      </c>
      <c r="AJ1879" s="11">
        <f t="shared" ref="AJ1879" si="5071">SUMIF(H1879:H1884,"&gt;0",H1879:H1884)</f>
        <v>0</v>
      </c>
      <c r="AK1879" s="17">
        <f t="shared" ref="AK1879" si="5072">SUM(AA1879:AA1884)/60</f>
        <v>0</v>
      </c>
      <c r="AL1879" s="17">
        <f t="shared" ref="AL1879" si="5073">SUM(V1879:V1884)</f>
        <v>416</v>
      </c>
      <c r="AM1879" s="17">
        <f t="shared" ref="AM1879" si="5074">AVERAGE(W1879:W1884)</f>
        <v>0</v>
      </c>
      <c r="AN1879" s="11">
        <f t="shared" ref="AN1879" si="5075">AVERAGE(I1879:I1884)</f>
        <v>4.5</v>
      </c>
      <c r="AO1879" s="11">
        <f t="shared" ref="AO1879" si="5076">MAX(K1879:K1884)</f>
        <v>5.8</v>
      </c>
      <c r="AP1879" s="13" t="str">
        <f t="shared" ref="AP1879" ca="1" si="5077">INDIRECT(ADDRESS(MATCH(AO1879,K1879:K1884,0)+A1879-1,12))</f>
        <v>N</v>
      </c>
      <c r="AQ1879" s="13">
        <f t="shared" ref="AQ1879" ca="1" si="5078">INDIRECT(ADDRESS(MATCH(AO1879,K1879:K1884,0)+A1879-1,13))</f>
        <v>3.2673611111111105E-2</v>
      </c>
      <c r="AR1879" s="11">
        <f t="shared" ref="AR1879" si="5079">MAX(N1879:N1884)</f>
        <v>9.9</v>
      </c>
      <c r="AS1879" s="13" t="str">
        <f t="shared" ref="AS1879" ca="1" si="5080">INDIRECT(ADDRESS(MATCH(AR1879,N1879:N1884,0)+A1879-1,15))</f>
        <v>N</v>
      </c>
      <c r="AT1879" s="13">
        <f t="shared" ref="AT1879" ca="1" si="5081">INDIRECT(ADDRESS(MATCH(AR1879,N1879:N1884,0)+A1879-1,16))</f>
        <v>2.6296296296296293E-2</v>
      </c>
    </row>
    <row r="1880" spans="1:46">
      <c r="A1880" s="11">
        <v>1880</v>
      </c>
      <c r="B1880" s="69">
        <v>44606</v>
      </c>
      <c r="C1880" s="70">
        <v>6.9444444444444441E-3</v>
      </c>
      <c r="D1880">
        <v>5.9</v>
      </c>
      <c r="E1880">
        <v>12.8</v>
      </c>
      <c r="F1880">
        <v>0</v>
      </c>
      <c r="G1880">
        <v>6.4</v>
      </c>
      <c r="H1880">
        <v>0</v>
      </c>
      <c r="I1880">
        <v>3.8</v>
      </c>
      <c r="J1880" t="s">
        <v>149</v>
      </c>
      <c r="K1880">
        <v>4</v>
      </c>
      <c r="L1880" t="s">
        <v>149</v>
      </c>
      <c r="M1880" s="70">
        <v>2.2569444444444447E-3</v>
      </c>
      <c r="N1880">
        <v>9.3000000000000007</v>
      </c>
      <c r="O1880" t="s">
        <v>149</v>
      </c>
      <c r="P1880" s="70">
        <v>6.0995370370370361E-3</v>
      </c>
      <c r="Q1880">
        <v>1.8</v>
      </c>
      <c r="R1880" t="s">
        <v>147</v>
      </c>
      <c r="S1880">
        <v>1.3</v>
      </c>
      <c r="T1880">
        <v>74.099999999999994</v>
      </c>
      <c r="U1880">
        <v>0</v>
      </c>
      <c r="V1880">
        <v>86</v>
      </c>
      <c r="W1880">
        <v>0</v>
      </c>
      <c r="X1880">
        <v>0.80500000000000005</v>
      </c>
      <c r="Y1880">
        <v>17.93</v>
      </c>
      <c r="Z1880" s="11">
        <f t="shared" si="5031"/>
        <v>0</v>
      </c>
      <c r="AA1880" s="11">
        <f t="shared" si="5032"/>
        <v>0</v>
      </c>
      <c r="AB1880" s="53">
        <f t="shared" si="5033"/>
        <v>0.37507710337358713</v>
      </c>
      <c r="AC1880" s="61" t="s">
        <v>204</v>
      </c>
    </row>
    <row r="1881" spans="1:46">
      <c r="A1881" s="11">
        <v>1881</v>
      </c>
      <c r="B1881" s="69">
        <v>44606</v>
      </c>
      <c r="C1881" s="70">
        <v>1.3888888888888888E-2</v>
      </c>
      <c r="D1881">
        <v>5.9</v>
      </c>
      <c r="E1881">
        <v>12.8</v>
      </c>
      <c r="F1881">
        <v>0</v>
      </c>
      <c r="G1881">
        <v>6.5</v>
      </c>
      <c r="H1881">
        <v>0</v>
      </c>
      <c r="I1881">
        <v>3.5</v>
      </c>
      <c r="J1881" t="s">
        <v>149</v>
      </c>
      <c r="K1881">
        <v>3.8</v>
      </c>
      <c r="L1881" t="s">
        <v>149</v>
      </c>
      <c r="M1881" s="70">
        <v>6.9560185185185185E-3</v>
      </c>
      <c r="N1881">
        <v>7.2</v>
      </c>
      <c r="O1881" t="s">
        <v>149</v>
      </c>
      <c r="P1881" s="70">
        <v>1.0277777777777778E-2</v>
      </c>
      <c r="Q1881">
        <v>3.8</v>
      </c>
      <c r="R1881" t="s">
        <v>149</v>
      </c>
      <c r="S1881">
        <v>1</v>
      </c>
      <c r="T1881">
        <v>74.400000000000006</v>
      </c>
      <c r="U1881">
        <v>0</v>
      </c>
      <c r="V1881">
        <v>82</v>
      </c>
      <c r="W1881">
        <v>0</v>
      </c>
      <c r="X1881">
        <v>0.80500000000000005</v>
      </c>
      <c r="Y1881">
        <v>17.91</v>
      </c>
      <c r="Z1881" s="11">
        <f t="shared" si="5031"/>
        <v>0</v>
      </c>
      <c r="AA1881" s="11">
        <f t="shared" si="5032"/>
        <v>0</v>
      </c>
      <c r="AB1881" s="53">
        <f t="shared" si="5033"/>
        <v>0.37507710337358713</v>
      </c>
      <c r="AC1881" s="61" t="s">
        <v>204</v>
      </c>
    </row>
    <row r="1882" spans="1:46">
      <c r="A1882" s="11">
        <v>1882</v>
      </c>
      <c r="B1882" s="69">
        <v>44606</v>
      </c>
      <c r="C1882" s="70">
        <v>2.0833333333333332E-2</v>
      </c>
      <c r="D1882">
        <v>6</v>
      </c>
      <c r="E1882">
        <v>12.8</v>
      </c>
      <c r="F1882">
        <v>0</v>
      </c>
      <c r="G1882">
        <v>6.1</v>
      </c>
      <c r="H1882">
        <v>-1E-3</v>
      </c>
      <c r="I1882">
        <v>4.9000000000000004</v>
      </c>
      <c r="J1882" t="s">
        <v>162</v>
      </c>
      <c r="K1882">
        <v>4.9000000000000004</v>
      </c>
      <c r="L1882" t="s">
        <v>162</v>
      </c>
      <c r="M1882" s="70">
        <v>2.0833333333333332E-2</v>
      </c>
      <c r="N1882">
        <v>8.3000000000000007</v>
      </c>
      <c r="O1882" t="s">
        <v>149</v>
      </c>
      <c r="P1882" s="70">
        <v>2.0636574074074075E-2</v>
      </c>
      <c r="Q1882">
        <v>5.6</v>
      </c>
      <c r="R1882" t="s">
        <v>162</v>
      </c>
      <c r="S1882">
        <v>1.3</v>
      </c>
      <c r="T1882">
        <v>77.400000000000006</v>
      </c>
      <c r="U1882">
        <v>1</v>
      </c>
      <c r="V1882">
        <v>52</v>
      </c>
      <c r="W1882">
        <v>0</v>
      </c>
      <c r="X1882">
        <v>0.80500000000000005</v>
      </c>
      <c r="Y1882">
        <v>17.95</v>
      </c>
      <c r="Z1882" s="11">
        <f t="shared" si="5031"/>
        <v>-0.60000000000000009</v>
      </c>
      <c r="AA1882" s="11">
        <f t="shared" si="5032"/>
        <v>0</v>
      </c>
      <c r="AB1882" s="53">
        <f t="shared" si="5033"/>
        <v>0.37507710337358713</v>
      </c>
      <c r="AC1882" s="61" t="s">
        <v>204</v>
      </c>
    </row>
    <row r="1883" spans="1:46">
      <c r="A1883" s="11">
        <v>1883</v>
      </c>
      <c r="B1883" s="69">
        <v>44606</v>
      </c>
      <c r="C1883" s="70">
        <v>2.7777777777777776E-2</v>
      </c>
      <c r="D1883">
        <v>6</v>
      </c>
      <c r="E1883">
        <v>12.8</v>
      </c>
      <c r="F1883">
        <v>0</v>
      </c>
      <c r="G1883">
        <v>5.9</v>
      </c>
      <c r="H1883">
        <v>-1E-3</v>
      </c>
      <c r="I1883">
        <v>5.7</v>
      </c>
      <c r="J1883" t="s">
        <v>162</v>
      </c>
      <c r="K1883">
        <v>5.7</v>
      </c>
      <c r="L1883" t="s">
        <v>162</v>
      </c>
      <c r="M1883" s="70">
        <v>2.7465277777777772E-2</v>
      </c>
      <c r="N1883">
        <v>9.9</v>
      </c>
      <c r="O1883" t="s">
        <v>162</v>
      </c>
      <c r="P1883" s="70">
        <v>2.6296296296296293E-2</v>
      </c>
      <c r="Q1883">
        <v>6.4</v>
      </c>
      <c r="R1883" t="s">
        <v>149</v>
      </c>
      <c r="S1883">
        <v>1.3</v>
      </c>
      <c r="T1883">
        <v>78.8</v>
      </c>
      <c r="U1883">
        <v>0</v>
      </c>
      <c r="V1883">
        <v>57</v>
      </c>
      <c r="W1883">
        <v>0</v>
      </c>
      <c r="X1883">
        <v>0.80500000000000005</v>
      </c>
      <c r="Y1883">
        <v>17.93</v>
      </c>
      <c r="Z1883" s="11">
        <f t="shared" si="5031"/>
        <v>-0.60000000000000009</v>
      </c>
      <c r="AA1883" s="11">
        <f t="shared" si="5032"/>
        <v>0</v>
      </c>
      <c r="AB1883" s="53">
        <f t="shared" si="5033"/>
        <v>0.37507710337358713</v>
      </c>
      <c r="AC1883" s="61" t="s">
        <v>204</v>
      </c>
    </row>
    <row r="1884" spans="1:46">
      <c r="A1884" s="11">
        <v>1884</v>
      </c>
      <c r="B1884" s="69">
        <v>44606</v>
      </c>
      <c r="C1884" s="70">
        <v>3.4722222222222224E-2</v>
      </c>
      <c r="D1884">
        <v>6</v>
      </c>
      <c r="E1884">
        <v>12.8</v>
      </c>
      <c r="F1884">
        <v>0</v>
      </c>
      <c r="G1884">
        <v>5.8</v>
      </c>
      <c r="H1884">
        <v>-1E-3</v>
      </c>
      <c r="I1884">
        <v>5.3</v>
      </c>
      <c r="J1884" t="s">
        <v>162</v>
      </c>
      <c r="K1884">
        <v>5.8</v>
      </c>
      <c r="L1884" t="s">
        <v>162</v>
      </c>
      <c r="M1884" s="70">
        <v>3.2673611111111105E-2</v>
      </c>
      <c r="N1884">
        <v>8.6999999999999993</v>
      </c>
      <c r="O1884" t="s">
        <v>149</v>
      </c>
      <c r="P1884" s="70">
        <v>3.0381944444444444E-2</v>
      </c>
      <c r="Q1884">
        <v>6.3</v>
      </c>
      <c r="R1884" t="s">
        <v>149</v>
      </c>
      <c r="S1884">
        <v>1.4</v>
      </c>
      <c r="T1884">
        <v>80.099999999999994</v>
      </c>
      <c r="U1884">
        <v>0</v>
      </c>
      <c r="V1884">
        <v>70</v>
      </c>
      <c r="W1884">
        <v>0</v>
      </c>
      <c r="X1884">
        <v>0.80500000000000005</v>
      </c>
      <c r="Y1884">
        <v>17.920000000000002</v>
      </c>
      <c r="Z1884" s="11">
        <f t="shared" si="5031"/>
        <v>-0.60000000000000009</v>
      </c>
      <c r="AA1884" s="11">
        <f t="shared" si="5032"/>
        <v>0</v>
      </c>
      <c r="AB1884" s="53">
        <f t="shared" si="5033"/>
        <v>0.37507710337358713</v>
      </c>
      <c r="AC1884" s="61" t="s">
        <v>204</v>
      </c>
    </row>
    <row r="1885" spans="1:46">
      <c r="A1885" s="11">
        <v>1885</v>
      </c>
      <c r="B1885" s="69">
        <v>44606</v>
      </c>
      <c r="C1885" s="70">
        <v>4.1666666666666664E-2</v>
      </c>
      <c r="D1885">
        <v>5.9</v>
      </c>
      <c r="E1885">
        <v>12.8</v>
      </c>
      <c r="F1885">
        <v>0</v>
      </c>
      <c r="G1885">
        <v>5.6</v>
      </c>
      <c r="H1885">
        <v>-1E-3</v>
      </c>
      <c r="I1885">
        <v>5</v>
      </c>
      <c r="J1885" t="s">
        <v>149</v>
      </c>
      <c r="K1885">
        <v>5.4</v>
      </c>
      <c r="L1885" t="s">
        <v>162</v>
      </c>
      <c r="M1885" s="70">
        <v>3.560185185185185E-2</v>
      </c>
      <c r="N1885">
        <v>8.6999999999999993</v>
      </c>
      <c r="O1885" t="s">
        <v>149</v>
      </c>
      <c r="P1885" s="70">
        <v>3.4745370370370371E-2</v>
      </c>
      <c r="Q1885">
        <v>3.5</v>
      </c>
      <c r="R1885" t="s">
        <v>162</v>
      </c>
      <c r="S1885">
        <v>1</v>
      </c>
      <c r="T1885">
        <v>81.400000000000006</v>
      </c>
      <c r="U1885">
        <v>0</v>
      </c>
      <c r="V1885">
        <v>76</v>
      </c>
      <c r="W1885">
        <v>0</v>
      </c>
      <c r="X1885">
        <v>0.80500000000000005</v>
      </c>
      <c r="Y1885">
        <v>17.95</v>
      </c>
      <c r="Z1885" s="11">
        <f t="shared" si="5031"/>
        <v>-0.60000000000000009</v>
      </c>
      <c r="AA1885" s="11">
        <f t="shared" si="5032"/>
        <v>0</v>
      </c>
      <c r="AB1885" s="53">
        <f t="shared" si="5033"/>
        <v>0.37507710337358713</v>
      </c>
      <c r="AC1885" s="61" t="s">
        <v>204</v>
      </c>
      <c r="AE1885" s="11">
        <f t="shared" ref="AE1885" si="5082">SUM(F1885:F1890)</f>
        <v>0</v>
      </c>
      <c r="AF1885" s="11">
        <f t="shared" ref="AF1885" si="5083">AVERAGE(AB1885:AB1890)</f>
        <v>0.37507710337358713</v>
      </c>
      <c r="AG1885" s="11">
        <f t="shared" ref="AG1885" si="5084">AVERAGE(G1885:G1890)</f>
        <v>5.3833333333333329</v>
      </c>
      <c r="AH1885" s="11" t="e">
        <f t="shared" ref="AH1885" si="5085">AVERAGE(AC1885:AC1890)</f>
        <v>#DIV/0!</v>
      </c>
      <c r="AI1885" s="11">
        <f t="shared" ref="AI1885" si="5086">AVERAGE(T1885:T1890)</f>
        <v>83.333333333333329</v>
      </c>
      <c r="AJ1885" s="11">
        <f t="shared" ref="AJ1885" si="5087">SUMIF(H1885:H1890,"&gt;0",H1885:H1890)</f>
        <v>0</v>
      </c>
      <c r="AK1885" s="17">
        <f t="shared" ref="AK1885" si="5088">SUM(AA1885:AA1890)/60</f>
        <v>0</v>
      </c>
      <c r="AL1885" s="17">
        <f t="shared" ref="AL1885" si="5089">SUM(V1885:V1890)</f>
        <v>462</v>
      </c>
      <c r="AM1885" s="17">
        <f t="shared" ref="AM1885" si="5090">AVERAGE(W1885:W1890)</f>
        <v>0</v>
      </c>
      <c r="AN1885" s="11">
        <f t="shared" ref="AN1885" si="5091">AVERAGE(I1885:I1890)</f>
        <v>4.2</v>
      </c>
      <c r="AO1885" s="11">
        <f t="shared" ref="AO1885" si="5092">MAX(K1885:K1890)</f>
        <v>5.4</v>
      </c>
      <c r="AP1885" s="13" t="str">
        <f t="shared" ref="AP1885" ca="1" si="5093">INDIRECT(ADDRESS(MATCH(AO1885,K1885:K1890,0)+A1885-1,12))</f>
        <v>N</v>
      </c>
      <c r="AQ1885" s="13">
        <f t="shared" ref="AQ1885" ca="1" si="5094">INDIRECT(ADDRESS(MATCH(AO1885,K1885:K1890,0)+A1885-1,13))</f>
        <v>3.560185185185185E-2</v>
      </c>
      <c r="AR1885" s="11">
        <f t="shared" ref="AR1885" si="5095">MAX(N1885:N1890)</f>
        <v>10.199999999999999</v>
      </c>
      <c r="AS1885" s="13" t="str">
        <f t="shared" ref="AS1885" ca="1" si="5096">INDIRECT(ADDRESS(MATCH(AR1885,N1885:N1890,0)+A1885-1,15))</f>
        <v>N</v>
      </c>
      <c r="AT1885" s="13">
        <f t="shared" ref="AT1885" ca="1" si="5097">INDIRECT(ADDRESS(MATCH(AR1885,N1885:N1890,0)+A1885-1,16))</f>
        <v>6.1435185185185183E-2</v>
      </c>
    </row>
    <row r="1886" spans="1:46">
      <c r="A1886" s="11">
        <v>1886</v>
      </c>
      <c r="B1886" s="69">
        <v>44606</v>
      </c>
      <c r="C1886" s="70">
        <v>4.8611111111111112E-2</v>
      </c>
      <c r="D1886">
        <v>5.8</v>
      </c>
      <c r="E1886">
        <v>12.8</v>
      </c>
      <c r="F1886">
        <v>0</v>
      </c>
      <c r="G1886">
        <v>5.4</v>
      </c>
      <c r="H1886">
        <v>-1E-3</v>
      </c>
      <c r="I1886">
        <v>4</v>
      </c>
      <c r="J1886" t="s">
        <v>149</v>
      </c>
      <c r="K1886">
        <v>5</v>
      </c>
      <c r="L1886" t="s">
        <v>149</v>
      </c>
      <c r="M1886" s="70">
        <v>4.1678240740740745E-2</v>
      </c>
      <c r="N1886">
        <v>6.5</v>
      </c>
      <c r="O1886" t="s">
        <v>162</v>
      </c>
      <c r="P1886" s="70">
        <v>4.2314814814814812E-2</v>
      </c>
      <c r="Q1886">
        <v>3.4</v>
      </c>
      <c r="R1886" t="s">
        <v>149</v>
      </c>
      <c r="S1886">
        <v>0.8</v>
      </c>
      <c r="T1886">
        <v>82.6</v>
      </c>
      <c r="U1886">
        <v>0</v>
      </c>
      <c r="V1886">
        <v>79</v>
      </c>
      <c r="W1886">
        <v>0</v>
      </c>
      <c r="X1886">
        <v>0.80500000000000005</v>
      </c>
      <c r="Y1886">
        <v>17.95</v>
      </c>
      <c r="Z1886" s="11">
        <f t="shared" si="5031"/>
        <v>-0.60000000000000009</v>
      </c>
      <c r="AA1886" s="11">
        <f t="shared" si="5032"/>
        <v>0</v>
      </c>
      <c r="AB1886" s="53">
        <f t="shared" si="5033"/>
        <v>0.37507710337358713</v>
      </c>
      <c r="AC1886" s="61" t="s">
        <v>204</v>
      </c>
    </row>
    <row r="1887" spans="1:46">
      <c r="A1887" s="11">
        <v>1887</v>
      </c>
      <c r="B1887" s="69">
        <v>44606</v>
      </c>
      <c r="C1887" s="70">
        <v>5.5555555555555552E-2</v>
      </c>
      <c r="D1887">
        <v>5.7</v>
      </c>
      <c r="E1887">
        <v>12.8</v>
      </c>
      <c r="F1887">
        <v>0</v>
      </c>
      <c r="G1887">
        <v>5.4</v>
      </c>
      <c r="H1887">
        <v>0</v>
      </c>
      <c r="I1887">
        <v>4.5999999999999996</v>
      </c>
      <c r="J1887" t="s">
        <v>162</v>
      </c>
      <c r="K1887">
        <v>4.5999999999999996</v>
      </c>
      <c r="L1887" t="s">
        <v>162</v>
      </c>
      <c r="M1887" s="70">
        <v>5.5555555555555552E-2</v>
      </c>
      <c r="N1887">
        <v>7.3</v>
      </c>
      <c r="O1887" t="s">
        <v>149</v>
      </c>
      <c r="P1887" s="70">
        <v>5.4305555555555551E-2</v>
      </c>
      <c r="Q1887">
        <v>4</v>
      </c>
      <c r="R1887" t="s">
        <v>149</v>
      </c>
      <c r="S1887">
        <v>1</v>
      </c>
      <c r="T1887">
        <v>83.5</v>
      </c>
      <c r="U1887">
        <v>0</v>
      </c>
      <c r="V1887">
        <v>78</v>
      </c>
      <c r="W1887">
        <v>0</v>
      </c>
      <c r="X1887">
        <v>0.80500000000000005</v>
      </c>
      <c r="Y1887">
        <v>17.96</v>
      </c>
      <c r="Z1887" s="11">
        <f t="shared" si="5031"/>
        <v>0</v>
      </c>
      <c r="AA1887" s="11">
        <f t="shared" si="5032"/>
        <v>0</v>
      </c>
      <c r="AB1887" s="53">
        <f t="shared" si="5033"/>
        <v>0.37507710337358713</v>
      </c>
      <c r="AC1887" s="61" t="s">
        <v>204</v>
      </c>
    </row>
    <row r="1888" spans="1:46">
      <c r="A1888" s="11">
        <v>1888</v>
      </c>
      <c r="B1888" s="69">
        <v>44606</v>
      </c>
      <c r="C1888" s="70">
        <v>6.25E-2</v>
      </c>
      <c r="D1888">
        <v>5.6</v>
      </c>
      <c r="E1888">
        <v>12.8</v>
      </c>
      <c r="F1888">
        <v>0</v>
      </c>
      <c r="G1888">
        <v>5.3</v>
      </c>
      <c r="H1888">
        <v>0</v>
      </c>
      <c r="I1888">
        <v>4.9000000000000004</v>
      </c>
      <c r="J1888" t="s">
        <v>149</v>
      </c>
      <c r="K1888">
        <v>5</v>
      </c>
      <c r="L1888" t="s">
        <v>149</v>
      </c>
      <c r="M1888" s="70">
        <v>5.9201388888888894E-2</v>
      </c>
      <c r="N1888">
        <v>10.199999999999999</v>
      </c>
      <c r="O1888" t="s">
        <v>162</v>
      </c>
      <c r="P1888" s="70">
        <v>6.1435185185185183E-2</v>
      </c>
      <c r="Q1888">
        <v>3.8</v>
      </c>
      <c r="R1888" t="s">
        <v>149</v>
      </c>
      <c r="S1888">
        <v>1.1000000000000001</v>
      </c>
      <c r="T1888">
        <v>83.7</v>
      </c>
      <c r="U1888">
        <v>0</v>
      </c>
      <c r="V1888">
        <v>74</v>
      </c>
      <c r="W1888">
        <v>0</v>
      </c>
      <c r="X1888">
        <v>0.80500000000000005</v>
      </c>
      <c r="Y1888">
        <v>17.95</v>
      </c>
      <c r="Z1888" s="11">
        <f t="shared" si="5031"/>
        <v>0</v>
      </c>
      <c r="AA1888" s="11">
        <f t="shared" si="5032"/>
        <v>0</v>
      </c>
      <c r="AB1888" s="53">
        <f t="shared" si="5033"/>
        <v>0.37507710337358713</v>
      </c>
      <c r="AC1888" s="61" t="s">
        <v>204</v>
      </c>
    </row>
    <row r="1889" spans="1:46">
      <c r="A1889" s="11">
        <v>1889</v>
      </c>
      <c r="B1889" s="69">
        <v>44606</v>
      </c>
      <c r="C1889" s="70">
        <v>6.9444444444444434E-2</v>
      </c>
      <c r="D1889">
        <v>5.6</v>
      </c>
      <c r="E1889">
        <v>12.8</v>
      </c>
      <c r="F1889">
        <v>0</v>
      </c>
      <c r="G1889">
        <v>5.3</v>
      </c>
      <c r="H1889">
        <v>-1E-3</v>
      </c>
      <c r="I1889">
        <v>3.3</v>
      </c>
      <c r="J1889" t="s">
        <v>149</v>
      </c>
      <c r="K1889">
        <v>4.9000000000000004</v>
      </c>
      <c r="L1889" t="s">
        <v>149</v>
      </c>
      <c r="M1889" s="70">
        <v>6.2546296296296294E-2</v>
      </c>
      <c r="N1889">
        <v>6.3</v>
      </c>
      <c r="O1889" t="s">
        <v>149</v>
      </c>
      <c r="P1889" s="70">
        <v>6.5381944444444437E-2</v>
      </c>
      <c r="Q1889">
        <v>3.2</v>
      </c>
      <c r="R1889" t="s">
        <v>149</v>
      </c>
      <c r="S1889">
        <v>0.8</v>
      </c>
      <c r="T1889">
        <v>84.3</v>
      </c>
      <c r="U1889">
        <v>0</v>
      </c>
      <c r="V1889">
        <v>68</v>
      </c>
      <c r="W1889">
        <v>0</v>
      </c>
      <c r="X1889">
        <v>0.80500000000000005</v>
      </c>
      <c r="Y1889">
        <v>17.98</v>
      </c>
      <c r="Z1889" s="11">
        <f t="shared" si="5031"/>
        <v>-0.60000000000000009</v>
      </c>
      <c r="AA1889" s="11">
        <f t="shared" si="5032"/>
        <v>0</v>
      </c>
      <c r="AB1889" s="53">
        <f t="shared" si="5033"/>
        <v>0.37507710337358713</v>
      </c>
      <c r="AC1889" s="61" t="s">
        <v>204</v>
      </c>
    </row>
    <row r="1890" spans="1:46">
      <c r="A1890" s="11">
        <v>1890</v>
      </c>
      <c r="B1890" s="69">
        <v>44606</v>
      </c>
      <c r="C1890" s="70">
        <v>7.6388888888888895E-2</v>
      </c>
      <c r="D1890">
        <v>5.5</v>
      </c>
      <c r="E1890">
        <v>12.7</v>
      </c>
      <c r="F1890">
        <v>0</v>
      </c>
      <c r="G1890">
        <v>5.3</v>
      </c>
      <c r="H1890">
        <v>0</v>
      </c>
      <c r="I1890">
        <v>3.4</v>
      </c>
      <c r="J1890" t="s">
        <v>149</v>
      </c>
      <c r="K1890">
        <v>3.4</v>
      </c>
      <c r="L1890" t="s">
        <v>149</v>
      </c>
      <c r="M1890" s="70">
        <v>7.6388888888888895E-2</v>
      </c>
      <c r="N1890">
        <v>6.6</v>
      </c>
      <c r="O1890" t="s">
        <v>149</v>
      </c>
      <c r="P1890" s="70">
        <v>7.5173611111111108E-2</v>
      </c>
      <c r="Q1890">
        <v>3.7</v>
      </c>
      <c r="R1890" t="s">
        <v>149</v>
      </c>
      <c r="S1890">
        <v>0.8</v>
      </c>
      <c r="T1890">
        <v>84.5</v>
      </c>
      <c r="U1890">
        <v>0</v>
      </c>
      <c r="V1890">
        <v>87</v>
      </c>
      <c r="W1890">
        <v>0</v>
      </c>
      <c r="X1890">
        <v>0.80500000000000005</v>
      </c>
      <c r="Y1890">
        <v>17.989999999999998</v>
      </c>
      <c r="Z1890" s="11">
        <f t="shared" si="5031"/>
        <v>0</v>
      </c>
      <c r="AA1890" s="11">
        <f t="shared" si="5032"/>
        <v>0</v>
      </c>
      <c r="AB1890" s="53">
        <f t="shared" si="5033"/>
        <v>0.37507710337358713</v>
      </c>
      <c r="AC1890" s="61" t="s">
        <v>204</v>
      </c>
    </row>
    <row r="1891" spans="1:46">
      <c r="A1891" s="11">
        <v>1891</v>
      </c>
      <c r="B1891" s="69">
        <v>44606</v>
      </c>
      <c r="C1891" s="70">
        <v>8.3333333333333329E-2</v>
      </c>
      <c r="D1891">
        <v>5.5</v>
      </c>
      <c r="E1891">
        <v>12.7</v>
      </c>
      <c r="F1891">
        <v>0</v>
      </c>
      <c r="G1891">
        <v>5.4</v>
      </c>
      <c r="H1891">
        <v>0</v>
      </c>
      <c r="I1891">
        <v>4</v>
      </c>
      <c r="J1891" t="s">
        <v>149</v>
      </c>
      <c r="K1891">
        <v>4.0999999999999996</v>
      </c>
      <c r="L1891" t="s">
        <v>149</v>
      </c>
      <c r="M1891" s="70">
        <v>8.2060185185185194E-2</v>
      </c>
      <c r="N1891">
        <v>9.8000000000000007</v>
      </c>
      <c r="O1891" t="s">
        <v>149</v>
      </c>
      <c r="P1891" s="70">
        <v>7.9560185185185192E-2</v>
      </c>
      <c r="Q1891">
        <v>3.1</v>
      </c>
      <c r="R1891" t="s">
        <v>162</v>
      </c>
      <c r="S1891">
        <v>1.1000000000000001</v>
      </c>
      <c r="T1891">
        <v>84.5</v>
      </c>
      <c r="U1891">
        <v>0</v>
      </c>
      <c r="V1891">
        <v>71</v>
      </c>
      <c r="W1891">
        <v>0</v>
      </c>
      <c r="X1891">
        <v>0.80400000000000005</v>
      </c>
      <c r="Y1891">
        <v>17.95</v>
      </c>
      <c r="Z1891" s="11">
        <f t="shared" si="5031"/>
        <v>0</v>
      </c>
      <c r="AA1891" s="11">
        <f t="shared" si="5032"/>
        <v>0</v>
      </c>
      <c r="AB1891" s="53">
        <f t="shared" si="5033"/>
        <v>0.37436117038458994</v>
      </c>
      <c r="AC1891" s="61" t="s">
        <v>204</v>
      </c>
      <c r="AE1891" s="11">
        <f t="shared" ref="AE1891" si="5098">SUM(F1891:F1896)</f>
        <v>0</v>
      </c>
      <c r="AF1891" s="11">
        <f t="shared" ref="AF1891" si="5099">AVERAGE(AB1891:AB1896)</f>
        <v>0.37448049254942278</v>
      </c>
      <c r="AG1891" s="11">
        <f t="shared" ref="AG1891" si="5100">AVERAGE(G1891:G1896)</f>
        <v>5.5500000000000007</v>
      </c>
      <c r="AH1891" s="11" t="e">
        <f t="shared" ref="AH1891" si="5101">AVERAGE(AC1891:AC1896)</f>
        <v>#DIV/0!</v>
      </c>
      <c r="AI1891" s="11">
        <f t="shared" ref="AI1891" si="5102">AVERAGE(T1891:T1896)</f>
        <v>84.350000000000009</v>
      </c>
      <c r="AJ1891" s="11">
        <f t="shared" ref="AJ1891" si="5103">SUMIF(H1891:H1896,"&gt;0",H1891:H1896)</f>
        <v>0</v>
      </c>
      <c r="AK1891" s="17">
        <f t="shared" ref="AK1891" si="5104">SUM(AA1891:AA1896)/60</f>
        <v>0</v>
      </c>
      <c r="AL1891" s="17">
        <f t="shared" ref="AL1891" si="5105">SUM(V1891:V1896)</f>
        <v>418</v>
      </c>
      <c r="AM1891" s="17">
        <f t="shared" ref="AM1891" si="5106">AVERAGE(W1891:W1896)</f>
        <v>0</v>
      </c>
      <c r="AN1891" s="11">
        <f t="shared" ref="AN1891" si="5107">AVERAGE(I1891:I1896)</f>
        <v>4.1499999999999995</v>
      </c>
      <c r="AO1891" s="11">
        <f t="shared" ref="AO1891" si="5108">MAX(K1891:K1896)</f>
        <v>4.7</v>
      </c>
      <c r="AP1891" s="13" t="str">
        <f t="shared" ref="AP1891" ca="1" si="5109">INDIRECT(ADDRESS(MATCH(AO1891,K1891:K1896,0)+A1891-1,12))</f>
        <v>NNE</v>
      </c>
      <c r="AQ1891" s="13">
        <f t="shared" ref="AQ1891" ca="1" si="5110">INDIRECT(ADDRESS(MATCH(AO1891,K1891:K1896,0)+A1891-1,13))</f>
        <v>0.10868055555555556</v>
      </c>
      <c r="AR1891" s="11">
        <f t="shared" ref="AR1891" si="5111">MAX(N1891:N1896)</f>
        <v>9.8000000000000007</v>
      </c>
      <c r="AS1891" s="13" t="str">
        <f t="shared" ref="AS1891" ca="1" si="5112">INDIRECT(ADDRESS(MATCH(AR1891,N1891:N1896,0)+A1891-1,15))</f>
        <v>NNE</v>
      </c>
      <c r="AT1891" s="13">
        <f t="shared" ref="AT1891" ca="1" si="5113">INDIRECT(ADDRESS(MATCH(AR1891,N1891:N1896,0)+A1891-1,16))</f>
        <v>7.9560185185185192E-2</v>
      </c>
    </row>
    <row r="1892" spans="1:46">
      <c r="A1892" s="11">
        <v>1892</v>
      </c>
      <c r="B1892" s="69">
        <v>44606</v>
      </c>
      <c r="C1892" s="70">
        <v>9.0277777777777776E-2</v>
      </c>
      <c r="D1892">
        <v>5.4</v>
      </c>
      <c r="E1892">
        <v>12.7</v>
      </c>
      <c r="F1892">
        <v>0</v>
      </c>
      <c r="G1892">
        <v>5.5</v>
      </c>
      <c r="H1892">
        <v>0</v>
      </c>
      <c r="I1892">
        <v>3.7</v>
      </c>
      <c r="J1892" t="s">
        <v>149</v>
      </c>
      <c r="K1892">
        <v>4.2</v>
      </c>
      <c r="L1892" t="s">
        <v>149</v>
      </c>
      <c r="M1892" s="70">
        <v>8.5312499999999999E-2</v>
      </c>
      <c r="N1892">
        <v>7.9</v>
      </c>
      <c r="O1892" t="s">
        <v>149</v>
      </c>
      <c r="P1892" s="70">
        <v>8.4930555555555551E-2</v>
      </c>
      <c r="Q1892">
        <v>1</v>
      </c>
      <c r="R1892" t="s">
        <v>149</v>
      </c>
      <c r="S1892">
        <v>1.3</v>
      </c>
      <c r="T1892">
        <v>84.4</v>
      </c>
      <c r="U1892">
        <v>0</v>
      </c>
      <c r="V1892">
        <v>62</v>
      </c>
      <c r="W1892">
        <v>0</v>
      </c>
      <c r="X1892">
        <v>0.80400000000000005</v>
      </c>
      <c r="Y1892">
        <v>17.920000000000002</v>
      </c>
      <c r="Z1892" s="11">
        <f t="shared" si="5031"/>
        <v>0</v>
      </c>
      <c r="AA1892" s="11">
        <f t="shared" si="5032"/>
        <v>0</v>
      </c>
      <c r="AB1892" s="53">
        <f t="shared" si="5033"/>
        <v>0.37436117038458994</v>
      </c>
      <c r="AC1892" s="61" t="s">
        <v>204</v>
      </c>
    </row>
    <row r="1893" spans="1:46">
      <c r="A1893" s="11">
        <v>1893</v>
      </c>
      <c r="B1893" s="69">
        <v>44606</v>
      </c>
      <c r="C1893" s="70">
        <v>9.7222222222222224E-2</v>
      </c>
      <c r="D1893">
        <v>5.4</v>
      </c>
      <c r="E1893">
        <v>12.7</v>
      </c>
      <c r="F1893">
        <v>0</v>
      </c>
      <c r="G1893">
        <v>5.5</v>
      </c>
      <c r="H1893">
        <v>0</v>
      </c>
      <c r="I1893">
        <v>4.0999999999999996</v>
      </c>
      <c r="J1893" t="s">
        <v>149</v>
      </c>
      <c r="K1893">
        <v>4.0999999999999996</v>
      </c>
      <c r="L1893" t="s">
        <v>149</v>
      </c>
      <c r="M1893" s="70">
        <v>9.7222222222222224E-2</v>
      </c>
      <c r="N1893">
        <v>7.8</v>
      </c>
      <c r="O1893" t="s">
        <v>149</v>
      </c>
      <c r="P1893" s="70">
        <v>9.3541666666666676E-2</v>
      </c>
      <c r="Q1893">
        <v>2.6</v>
      </c>
      <c r="R1893" t="s">
        <v>147</v>
      </c>
      <c r="S1893">
        <v>1.1000000000000001</v>
      </c>
      <c r="T1893">
        <v>84.5</v>
      </c>
      <c r="U1893">
        <v>0</v>
      </c>
      <c r="V1893">
        <v>76</v>
      </c>
      <c r="W1893">
        <v>0</v>
      </c>
      <c r="X1893">
        <v>0.80500000000000005</v>
      </c>
      <c r="Y1893">
        <v>17.97</v>
      </c>
      <c r="Z1893" s="11">
        <f t="shared" si="5031"/>
        <v>0</v>
      </c>
      <c r="AA1893" s="11">
        <f t="shared" si="5032"/>
        <v>0</v>
      </c>
      <c r="AB1893" s="53">
        <f t="shared" si="5033"/>
        <v>0.37507710337358713</v>
      </c>
      <c r="AC1893" s="61" t="s">
        <v>204</v>
      </c>
    </row>
    <row r="1894" spans="1:46">
      <c r="A1894" s="11">
        <v>1894</v>
      </c>
      <c r="B1894" s="69">
        <v>44606</v>
      </c>
      <c r="C1894" s="70">
        <v>0.10416666666666667</v>
      </c>
      <c r="D1894">
        <v>5.4</v>
      </c>
      <c r="E1894">
        <v>12.7</v>
      </c>
      <c r="F1894">
        <v>0</v>
      </c>
      <c r="G1894">
        <v>5.6</v>
      </c>
      <c r="H1894">
        <v>0</v>
      </c>
      <c r="I1894">
        <v>4.5999999999999996</v>
      </c>
      <c r="J1894" t="s">
        <v>149</v>
      </c>
      <c r="K1894">
        <v>4.5999999999999996</v>
      </c>
      <c r="L1894" t="s">
        <v>149</v>
      </c>
      <c r="M1894" s="70">
        <v>0.10416666666666667</v>
      </c>
      <c r="N1894">
        <v>8.5</v>
      </c>
      <c r="O1894" t="s">
        <v>149</v>
      </c>
      <c r="P1894" s="70">
        <v>0.10319444444444444</v>
      </c>
      <c r="Q1894">
        <v>4.7</v>
      </c>
      <c r="R1894" t="s">
        <v>162</v>
      </c>
      <c r="S1894">
        <v>1.1000000000000001</v>
      </c>
      <c r="T1894">
        <v>84.6</v>
      </c>
      <c r="U1894">
        <v>0</v>
      </c>
      <c r="V1894">
        <v>61</v>
      </c>
      <c r="W1894">
        <v>0</v>
      </c>
      <c r="X1894">
        <v>0.80400000000000005</v>
      </c>
      <c r="Y1894">
        <v>17.96</v>
      </c>
      <c r="Z1894" s="11">
        <f t="shared" si="5031"/>
        <v>0</v>
      </c>
      <c r="AA1894" s="11">
        <f t="shared" si="5032"/>
        <v>0</v>
      </c>
      <c r="AB1894" s="53">
        <f t="shared" si="5033"/>
        <v>0.37436117038458994</v>
      </c>
      <c r="AC1894" s="61" t="s">
        <v>204</v>
      </c>
    </row>
    <row r="1895" spans="1:46">
      <c r="A1895" s="11">
        <v>1895</v>
      </c>
      <c r="B1895" s="69">
        <v>44606</v>
      </c>
      <c r="C1895" s="70">
        <v>0.1111111111111111</v>
      </c>
      <c r="D1895">
        <v>5.4</v>
      </c>
      <c r="E1895">
        <v>12.7</v>
      </c>
      <c r="F1895">
        <v>0</v>
      </c>
      <c r="G1895">
        <v>5.6</v>
      </c>
      <c r="H1895">
        <v>0</v>
      </c>
      <c r="I1895">
        <v>4.4000000000000004</v>
      </c>
      <c r="J1895" t="s">
        <v>149</v>
      </c>
      <c r="K1895">
        <v>4.7</v>
      </c>
      <c r="L1895" t="s">
        <v>149</v>
      </c>
      <c r="M1895" s="70">
        <v>0.10868055555555556</v>
      </c>
      <c r="N1895">
        <v>8.1999999999999993</v>
      </c>
      <c r="O1895" t="s">
        <v>162</v>
      </c>
      <c r="P1895" s="70">
        <v>0.10484953703703703</v>
      </c>
      <c r="Q1895">
        <v>6.2</v>
      </c>
      <c r="R1895" t="s">
        <v>149</v>
      </c>
      <c r="S1895">
        <v>1</v>
      </c>
      <c r="T1895">
        <v>84.6</v>
      </c>
      <c r="U1895">
        <v>0</v>
      </c>
      <c r="V1895">
        <v>75</v>
      </c>
      <c r="W1895">
        <v>0</v>
      </c>
      <c r="X1895">
        <v>0.80400000000000005</v>
      </c>
      <c r="Y1895">
        <v>17.989999999999998</v>
      </c>
      <c r="Z1895" s="11">
        <f t="shared" si="5031"/>
        <v>0</v>
      </c>
      <c r="AA1895" s="11">
        <f t="shared" si="5032"/>
        <v>0</v>
      </c>
      <c r="AB1895" s="53">
        <f t="shared" si="5033"/>
        <v>0.37436117038458994</v>
      </c>
      <c r="AC1895" s="61" t="s">
        <v>204</v>
      </c>
    </row>
    <row r="1896" spans="1:46">
      <c r="A1896" s="11">
        <v>1896</v>
      </c>
      <c r="B1896" s="69">
        <v>44606</v>
      </c>
      <c r="C1896" s="70">
        <v>0.11805555555555557</v>
      </c>
      <c r="D1896">
        <v>5.4</v>
      </c>
      <c r="E1896">
        <v>12.7</v>
      </c>
      <c r="F1896">
        <v>0</v>
      </c>
      <c r="G1896">
        <v>5.7</v>
      </c>
      <c r="H1896">
        <v>0</v>
      </c>
      <c r="I1896">
        <v>4.0999999999999996</v>
      </c>
      <c r="J1896" t="s">
        <v>149</v>
      </c>
      <c r="K1896">
        <v>4.5</v>
      </c>
      <c r="L1896" t="s">
        <v>149</v>
      </c>
      <c r="M1896" s="70">
        <v>0.11156250000000001</v>
      </c>
      <c r="N1896">
        <v>7.6</v>
      </c>
      <c r="O1896" t="s">
        <v>149</v>
      </c>
      <c r="P1896" s="70">
        <v>0.11570601851851851</v>
      </c>
      <c r="Q1896">
        <v>5.4</v>
      </c>
      <c r="R1896" t="s">
        <v>149</v>
      </c>
      <c r="S1896">
        <v>1.1000000000000001</v>
      </c>
      <c r="T1896">
        <v>83.5</v>
      </c>
      <c r="U1896">
        <v>0</v>
      </c>
      <c r="V1896">
        <v>73</v>
      </c>
      <c r="W1896">
        <v>0</v>
      </c>
      <c r="X1896">
        <v>0.80400000000000005</v>
      </c>
      <c r="Y1896">
        <v>18</v>
      </c>
      <c r="Z1896" s="11">
        <f t="shared" si="5031"/>
        <v>0</v>
      </c>
      <c r="AA1896" s="11">
        <f t="shared" si="5032"/>
        <v>0</v>
      </c>
      <c r="AB1896" s="53">
        <f t="shared" si="5033"/>
        <v>0.37436117038458994</v>
      </c>
      <c r="AC1896" s="61" t="s">
        <v>204</v>
      </c>
    </row>
    <row r="1897" spans="1:46">
      <c r="A1897" s="11">
        <v>1897</v>
      </c>
      <c r="B1897" s="69">
        <v>44606</v>
      </c>
      <c r="C1897" s="70">
        <v>0.125</v>
      </c>
      <c r="D1897">
        <v>5.5</v>
      </c>
      <c r="E1897">
        <v>12.7</v>
      </c>
      <c r="F1897">
        <v>0</v>
      </c>
      <c r="G1897">
        <v>5.8</v>
      </c>
      <c r="H1897">
        <v>0</v>
      </c>
      <c r="I1897">
        <v>4.2</v>
      </c>
      <c r="J1897" t="s">
        <v>149</v>
      </c>
      <c r="K1897">
        <v>4.4000000000000004</v>
      </c>
      <c r="L1897" t="s">
        <v>149</v>
      </c>
      <c r="M1897" s="70">
        <v>0.12254629629629631</v>
      </c>
      <c r="N1897">
        <v>7.2</v>
      </c>
      <c r="O1897" t="s">
        <v>149</v>
      </c>
      <c r="P1897" s="70">
        <v>0.11993055555555555</v>
      </c>
      <c r="Q1897">
        <v>3.5</v>
      </c>
      <c r="R1897" t="s">
        <v>162</v>
      </c>
      <c r="S1897">
        <v>1</v>
      </c>
      <c r="T1897">
        <v>82.4</v>
      </c>
      <c r="U1897">
        <v>0</v>
      </c>
      <c r="V1897">
        <v>78</v>
      </c>
      <c r="W1897">
        <v>0</v>
      </c>
      <c r="X1897">
        <v>0.80400000000000005</v>
      </c>
      <c r="Y1897">
        <v>17.96</v>
      </c>
      <c r="Z1897" s="11">
        <f t="shared" si="5031"/>
        <v>0</v>
      </c>
      <c r="AA1897" s="11">
        <f t="shared" si="5032"/>
        <v>0</v>
      </c>
      <c r="AB1897" s="53">
        <f t="shared" si="5033"/>
        <v>0.37436117038458994</v>
      </c>
      <c r="AC1897" s="61" t="s">
        <v>204</v>
      </c>
      <c r="AE1897" s="11">
        <f t="shared" ref="AE1897" si="5114">SUM(F1897:F1902)</f>
        <v>0</v>
      </c>
      <c r="AF1897" s="11">
        <f t="shared" ref="AF1897" si="5115">AVERAGE(AB1897:AB1902)</f>
        <v>0.37436117038458994</v>
      </c>
      <c r="AG1897" s="11">
        <f t="shared" ref="AG1897" si="5116">AVERAGE(G1897:G1902)</f>
        <v>5.8833333333333329</v>
      </c>
      <c r="AH1897" s="11" t="e">
        <f t="shared" ref="AH1897" si="5117">AVERAGE(AC1897:AC1902)</f>
        <v>#DIV/0!</v>
      </c>
      <c r="AI1897" s="11">
        <f t="shared" ref="AI1897" si="5118">AVERAGE(T1897:T1902)</f>
        <v>82.316666666666663</v>
      </c>
      <c r="AJ1897" s="11">
        <f t="shared" ref="AJ1897" si="5119">SUMIF(H1897:H1902,"&gt;0",H1897:H1902)</f>
        <v>0</v>
      </c>
      <c r="AK1897" s="17">
        <f t="shared" ref="AK1897" si="5120">SUM(AA1897:AA1902)/60</f>
        <v>0</v>
      </c>
      <c r="AL1897" s="17">
        <f t="shared" ref="AL1897" si="5121">SUM(V1897:V1902)</f>
        <v>403</v>
      </c>
      <c r="AM1897" s="17">
        <f t="shared" ref="AM1897" si="5122">AVERAGE(W1897:W1902)</f>
        <v>0</v>
      </c>
      <c r="AN1897" s="11">
        <f t="shared" ref="AN1897" si="5123">AVERAGE(I1897:I1902)</f>
        <v>4.333333333333333</v>
      </c>
      <c r="AO1897" s="11">
        <f t="shared" ref="AO1897" si="5124">MAX(K1897:K1902)</f>
        <v>5.3</v>
      </c>
      <c r="AP1897" s="13" t="str">
        <f t="shared" ref="AP1897" ca="1" si="5125">INDIRECT(ADDRESS(MATCH(AO1897,K1897:K1902,0)+A1897-1,12))</f>
        <v>NNE</v>
      </c>
      <c r="AQ1897" s="13">
        <f t="shared" ref="AQ1897" ca="1" si="5126">INDIRECT(ADDRESS(MATCH(AO1897,K1897:K1902,0)+A1897-1,13))</f>
        <v>0.15972222222222224</v>
      </c>
      <c r="AR1897" s="11">
        <f t="shared" ref="AR1897" si="5127">MAX(N1897:N1902)</f>
        <v>9.6</v>
      </c>
      <c r="AS1897" s="13" t="str">
        <f t="shared" ref="AS1897" ca="1" si="5128">INDIRECT(ADDRESS(MATCH(AR1897,N1897:N1902,0)+A1897-1,15))</f>
        <v>NNE</v>
      </c>
      <c r="AT1897" s="13">
        <f t="shared" ref="AT1897" ca="1" si="5129">INDIRECT(ADDRESS(MATCH(AR1897,N1897:N1902,0)+A1897-1,16))</f>
        <v>0.15748842592592593</v>
      </c>
    </row>
    <row r="1898" spans="1:46">
      <c r="A1898" s="11">
        <v>1898</v>
      </c>
      <c r="B1898" s="69">
        <v>44606</v>
      </c>
      <c r="C1898" s="70">
        <v>0.13194444444444445</v>
      </c>
      <c r="D1898">
        <v>5.6</v>
      </c>
      <c r="E1898">
        <v>12.7</v>
      </c>
      <c r="F1898">
        <v>0</v>
      </c>
      <c r="G1898">
        <v>5.9</v>
      </c>
      <c r="H1898">
        <v>0</v>
      </c>
      <c r="I1898">
        <v>4.2</v>
      </c>
      <c r="J1898" t="s">
        <v>149</v>
      </c>
      <c r="K1898">
        <v>4.4000000000000004</v>
      </c>
      <c r="L1898" t="s">
        <v>149</v>
      </c>
      <c r="M1898" s="70">
        <v>0.12666666666666668</v>
      </c>
      <c r="N1898">
        <v>7.8</v>
      </c>
      <c r="O1898" t="s">
        <v>149</v>
      </c>
      <c r="P1898" s="70">
        <v>0.12518518518518518</v>
      </c>
      <c r="Q1898">
        <v>3.8</v>
      </c>
      <c r="R1898" t="s">
        <v>149</v>
      </c>
      <c r="S1898">
        <v>1</v>
      </c>
      <c r="T1898">
        <v>82</v>
      </c>
      <c r="U1898">
        <v>1</v>
      </c>
      <c r="V1898">
        <v>70</v>
      </c>
      <c r="W1898">
        <v>0</v>
      </c>
      <c r="X1898">
        <v>0.80400000000000005</v>
      </c>
      <c r="Y1898">
        <v>17.98</v>
      </c>
      <c r="Z1898" s="11">
        <f t="shared" si="5031"/>
        <v>0</v>
      </c>
      <c r="AA1898" s="11">
        <f t="shared" si="5032"/>
        <v>0</v>
      </c>
      <c r="AB1898" s="53">
        <f t="shared" si="5033"/>
        <v>0.37436117038458994</v>
      </c>
      <c r="AC1898" s="61" t="s">
        <v>204</v>
      </c>
    </row>
    <row r="1899" spans="1:46">
      <c r="A1899" s="11">
        <v>1899</v>
      </c>
      <c r="B1899" s="69">
        <v>44606</v>
      </c>
      <c r="C1899" s="70">
        <v>0.1388888888888889</v>
      </c>
      <c r="D1899">
        <v>5.6</v>
      </c>
      <c r="E1899">
        <v>12.7</v>
      </c>
      <c r="F1899">
        <v>0</v>
      </c>
      <c r="G1899">
        <v>5.9</v>
      </c>
      <c r="H1899">
        <v>0</v>
      </c>
      <c r="I1899">
        <v>4.0999999999999996</v>
      </c>
      <c r="J1899" t="s">
        <v>149</v>
      </c>
      <c r="K1899">
        <v>4.3</v>
      </c>
      <c r="L1899" t="s">
        <v>149</v>
      </c>
      <c r="M1899" s="70">
        <v>0.13208333333333333</v>
      </c>
      <c r="N1899">
        <v>7.3</v>
      </c>
      <c r="O1899" t="s">
        <v>149</v>
      </c>
      <c r="P1899" s="70">
        <v>0.1388888888888889</v>
      </c>
      <c r="Q1899">
        <v>7.3</v>
      </c>
      <c r="R1899" t="s">
        <v>149</v>
      </c>
      <c r="S1899">
        <v>0.9</v>
      </c>
      <c r="T1899">
        <v>81.900000000000006</v>
      </c>
      <c r="U1899">
        <v>0</v>
      </c>
      <c r="V1899">
        <v>68</v>
      </c>
      <c r="W1899">
        <v>0</v>
      </c>
      <c r="X1899">
        <v>0.80400000000000005</v>
      </c>
      <c r="Y1899">
        <v>17.98</v>
      </c>
      <c r="Z1899" s="11">
        <f t="shared" si="5031"/>
        <v>0</v>
      </c>
      <c r="AA1899" s="11">
        <f t="shared" si="5032"/>
        <v>0</v>
      </c>
      <c r="AB1899" s="53">
        <f t="shared" si="5033"/>
        <v>0.37436117038458994</v>
      </c>
      <c r="AC1899" s="61" t="s">
        <v>204</v>
      </c>
    </row>
    <row r="1900" spans="1:46">
      <c r="A1900" s="11">
        <v>1900</v>
      </c>
      <c r="B1900" s="69">
        <v>44606</v>
      </c>
      <c r="C1900" s="70">
        <v>0.14583333333333334</v>
      </c>
      <c r="D1900">
        <v>5.6</v>
      </c>
      <c r="E1900">
        <v>12.7</v>
      </c>
      <c r="F1900">
        <v>0</v>
      </c>
      <c r="G1900">
        <v>5.9</v>
      </c>
      <c r="H1900">
        <v>0</v>
      </c>
      <c r="I1900">
        <v>4.3</v>
      </c>
      <c r="J1900" t="s">
        <v>149</v>
      </c>
      <c r="K1900">
        <v>4.4000000000000004</v>
      </c>
      <c r="L1900" t="s">
        <v>149</v>
      </c>
      <c r="M1900" s="70">
        <v>0.14402777777777778</v>
      </c>
      <c r="N1900">
        <v>7.4</v>
      </c>
      <c r="O1900" t="s">
        <v>149</v>
      </c>
      <c r="P1900" s="70">
        <v>0.14355324074074075</v>
      </c>
      <c r="Q1900">
        <v>3.3</v>
      </c>
      <c r="R1900" t="s">
        <v>148</v>
      </c>
      <c r="S1900">
        <v>1</v>
      </c>
      <c r="T1900">
        <v>82.1</v>
      </c>
      <c r="U1900">
        <v>1</v>
      </c>
      <c r="V1900">
        <v>57</v>
      </c>
      <c r="W1900">
        <v>0</v>
      </c>
      <c r="X1900">
        <v>0.80400000000000005</v>
      </c>
      <c r="Y1900">
        <v>18</v>
      </c>
      <c r="Z1900" s="11">
        <f t="shared" si="5031"/>
        <v>0</v>
      </c>
      <c r="AA1900" s="11">
        <f t="shared" si="5032"/>
        <v>0</v>
      </c>
      <c r="AB1900" s="53">
        <f t="shared" si="5033"/>
        <v>0.37436117038458994</v>
      </c>
      <c r="AC1900" s="61" t="s">
        <v>204</v>
      </c>
    </row>
    <row r="1901" spans="1:46">
      <c r="A1901" s="11">
        <v>1901</v>
      </c>
      <c r="B1901" s="69">
        <v>44606</v>
      </c>
      <c r="C1901" s="70">
        <v>0.15277777777777776</v>
      </c>
      <c r="D1901">
        <v>5.6</v>
      </c>
      <c r="E1901">
        <v>12.7</v>
      </c>
      <c r="F1901">
        <v>0</v>
      </c>
      <c r="G1901">
        <v>5.9</v>
      </c>
      <c r="H1901">
        <v>0</v>
      </c>
      <c r="I1901">
        <v>3.9</v>
      </c>
      <c r="J1901" t="s">
        <v>149</v>
      </c>
      <c r="K1901">
        <v>4.3</v>
      </c>
      <c r="L1901" t="s">
        <v>149</v>
      </c>
      <c r="M1901" s="70">
        <v>0.14584490740740741</v>
      </c>
      <c r="N1901">
        <v>7.4</v>
      </c>
      <c r="O1901" t="s">
        <v>162</v>
      </c>
      <c r="P1901" s="70">
        <v>0.1514351851851852</v>
      </c>
      <c r="Q1901">
        <v>3.9</v>
      </c>
      <c r="R1901" t="s">
        <v>149</v>
      </c>
      <c r="S1901">
        <v>0.9</v>
      </c>
      <c r="T1901">
        <v>82.7</v>
      </c>
      <c r="U1901">
        <v>0</v>
      </c>
      <c r="V1901">
        <v>71</v>
      </c>
      <c r="W1901">
        <v>0</v>
      </c>
      <c r="X1901">
        <v>0.80400000000000005</v>
      </c>
      <c r="Y1901">
        <v>17.98</v>
      </c>
      <c r="Z1901" s="11">
        <f t="shared" si="5031"/>
        <v>0</v>
      </c>
      <c r="AA1901" s="11">
        <f t="shared" si="5032"/>
        <v>0</v>
      </c>
      <c r="AB1901" s="53">
        <f t="shared" si="5033"/>
        <v>0.37436117038458994</v>
      </c>
      <c r="AC1901" s="61" t="s">
        <v>204</v>
      </c>
    </row>
    <row r="1902" spans="1:46">
      <c r="A1902" s="11">
        <v>1902</v>
      </c>
      <c r="B1902" s="69">
        <v>44606</v>
      </c>
      <c r="C1902" s="70">
        <v>0.15972222222222224</v>
      </c>
      <c r="D1902">
        <v>5.6</v>
      </c>
      <c r="E1902">
        <v>12.7</v>
      </c>
      <c r="F1902">
        <v>0</v>
      </c>
      <c r="G1902">
        <v>5.9</v>
      </c>
      <c r="H1902">
        <v>0</v>
      </c>
      <c r="I1902">
        <v>5.3</v>
      </c>
      <c r="J1902" t="s">
        <v>149</v>
      </c>
      <c r="K1902">
        <v>5.3</v>
      </c>
      <c r="L1902" t="s">
        <v>149</v>
      </c>
      <c r="M1902" s="70">
        <v>0.15972222222222224</v>
      </c>
      <c r="N1902">
        <v>9.6</v>
      </c>
      <c r="O1902" t="s">
        <v>149</v>
      </c>
      <c r="P1902" s="70">
        <v>0.15748842592592593</v>
      </c>
      <c r="Q1902">
        <v>5.3</v>
      </c>
      <c r="R1902" t="s">
        <v>149</v>
      </c>
      <c r="S1902">
        <v>1.1000000000000001</v>
      </c>
      <c r="T1902">
        <v>82.8</v>
      </c>
      <c r="U1902">
        <v>0</v>
      </c>
      <c r="V1902">
        <v>59</v>
      </c>
      <c r="W1902">
        <v>0</v>
      </c>
      <c r="X1902">
        <v>0.80400000000000005</v>
      </c>
      <c r="Y1902">
        <v>17.97</v>
      </c>
      <c r="Z1902" s="11">
        <f t="shared" si="5031"/>
        <v>0</v>
      </c>
      <c r="AA1902" s="11">
        <f t="shared" si="5032"/>
        <v>0</v>
      </c>
      <c r="AB1902" s="53">
        <f t="shared" si="5033"/>
        <v>0.37436117038458994</v>
      </c>
      <c r="AC1902" s="61" t="s">
        <v>204</v>
      </c>
    </row>
    <row r="1903" spans="1:46">
      <c r="A1903" s="11">
        <v>1903</v>
      </c>
      <c r="B1903" s="69">
        <v>44606</v>
      </c>
      <c r="C1903" s="70">
        <v>0.16666666666666666</v>
      </c>
      <c r="D1903">
        <v>5.7</v>
      </c>
      <c r="E1903">
        <v>12.7</v>
      </c>
      <c r="F1903">
        <v>0</v>
      </c>
      <c r="G1903">
        <v>5.8</v>
      </c>
      <c r="H1903">
        <v>0</v>
      </c>
      <c r="I1903">
        <v>4.0999999999999996</v>
      </c>
      <c r="J1903" t="s">
        <v>149</v>
      </c>
      <c r="K1903">
        <v>5.4</v>
      </c>
      <c r="L1903" t="s">
        <v>149</v>
      </c>
      <c r="M1903" s="70">
        <v>0.16009259259259259</v>
      </c>
      <c r="N1903">
        <v>8.9</v>
      </c>
      <c r="O1903" t="s">
        <v>149</v>
      </c>
      <c r="P1903" s="70">
        <v>0.15991898148148148</v>
      </c>
      <c r="Q1903">
        <v>4.0999999999999996</v>
      </c>
      <c r="R1903" t="s">
        <v>147</v>
      </c>
      <c r="S1903">
        <v>1.1000000000000001</v>
      </c>
      <c r="T1903">
        <v>82.6</v>
      </c>
      <c r="U1903">
        <v>0</v>
      </c>
      <c r="V1903">
        <v>65</v>
      </c>
      <c r="W1903">
        <v>0</v>
      </c>
      <c r="X1903">
        <v>0.80400000000000005</v>
      </c>
      <c r="Y1903">
        <v>17.97</v>
      </c>
      <c r="Z1903" s="11">
        <f t="shared" si="5031"/>
        <v>0</v>
      </c>
      <c r="AA1903" s="11">
        <f t="shared" si="5032"/>
        <v>0</v>
      </c>
      <c r="AB1903" s="53">
        <f t="shared" si="5033"/>
        <v>0.37436117038458994</v>
      </c>
      <c r="AC1903" s="61" t="s">
        <v>204</v>
      </c>
      <c r="AE1903" s="11">
        <f t="shared" ref="AE1903" si="5130">SUM(F1903:F1908)</f>
        <v>0</v>
      </c>
      <c r="AF1903" s="11">
        <f t="shared" ref="AF1903" si="5131">AVERAGE(AB1903:AB1908)</f>
        <v>0.37436117038458994</v>
      </c>
      <c r="AG1903" s="11">
        <f t="shared" ref="AG1903" si="5132">AVERAGE(G1903:G1908)</f>
        <v>5.8500000000000005</v>
      </c>
      <c r="AH1903" s="11" t="e">
        <f t="shared" ref="AH1903" si="5133">AVERAGE(AC1903:AC1908)</f>
        <v>#DIV/0!</v>
      </c>
      <c r="AI1903" s="11">
        <f t="shared" ref="AI1903" si="5134">AVERAGE(T1903:T1908)</f>
        <v>82.999999999999986</v>
      </c>
      <c r="AJ1903" s="11">
        <f t="shared" ref="AJ1903" si="5135">SUMIF(H1903:H1908,"&gt;0",H1903:H1908)</f>
        <v>0</v>
      </c>
      <c r="AK1903" s="17">
        <f t="shared" ref="AK1903" si="5136">SUM(AA1903:AA1908)/60</f>
        <v>0</v>
      </c>
      <c r="AL1903" s="17">
        <f t="shared" ref="AL1903" si="5137">SUM(V1903:V1908)</f>
        <v>460</v>
      </c>
      <c r="AM1903" s="17">
        <f t="shared" ref="AM1903" si="5138">AVERAGE(W1903:W1908)</f>
        <v>0</v>
      </c>
      <c r="AN1903" s="11">
        <f t="shared" ref="AN1903" si="5139">AVERAGE(I1903:I1908)</f>
        <v>3.8833333333333333</v>
      </c>
      <c r="AO1903" s="11">
        <f t="shared" ref="AO1903" si="5140">MAX(K1903:K1908)</f>
        <v>5.4</v>
      </c>
      <c r="AP1903" s="13" t="str">
        <f t="shared" ref="AP1903" ca="1" si="5141">INDIRECT(ADDRESS(MATCH(AO1903,K1903:K1908,0)+A1903-1,12))</f>
        <v>NNE</v>
      </c>
      <c r="AQ1903" s="13">
        <f t="shared" ref="AQ1903" ca="1" si="5142">INDIRECT(ADDRESS(MATCH(AO1903,K1903:K1908,0)+A1903-1,13))</f>
        <v>0.16009259259259259</v>
      </c>
      <c r="AR1903" s="11">
        <f t="shared" ref="AR1903" si="5143">MAX(N1903:N1908)</f>
        <v>8.9</v>
      </c>
      <c r="AS1903" s="13" t="str">
        <f t="shared" ref="AS1903" ca="1" si="5144">INDIRECT(ADDRESS(MATCH(AR1903,N1903:N1908,0)+A1903-1,15))</f>
        <v>NNE</v>
      </c>
      <c r="AT1903" s="13">
        <f t="shared" ref="AT1903" ca="1" si="5145">INDIRECT(ADDRESS(MATCH(AR1903,N1903:N1908,0)+A1903-1,16))</f>
        <v>0.15991898148148148</v>
      </c>
    </row>
    <row r="1904" spans="1:46">
      <c r="A1904" s="11">
        <v>1904</v>
      </c>
      <c r="B1904" s="69">
        <v>44606</v>
      </c>
      <c r="C1904" s="70">
        <v>0.17361111111111113</v>
      </c>
      <c r="D1904">
        <v>5.7</v>
      </c>
      <c r="E1904">
        <v>12.6</v>
      </c>
      <c r="F1904">
        <v>0</v>
      </c>
      <c r="G1904">
        <v>5.9</v>
      </c>
      <c r="H1904">
        <v>0</v>
      </c>
      <c r="I1904">
        <v>4</v>
      </c>
      <c r="J1904" t="s">
        <v>149</v>
      </c>
      <c r="K1904">
        <v>4.0999999999999996</v>
      </c>
      <c r="L1904" t="s">
        <v>149</v>
      </c>
      <c r="M1904" s="70">
        <v>0.16667824074074075</v>
      </c>
      <c r="N1904">
        <v>7.7</v>
      </c>
      <c r="O1904" t="s">
        <v>162</v>
      </c>
      <c r="P1904" s="70">
        <v>0.17195601851851852</v>
      </c>
      <c r="Q1904">
        <v>3.6</v>
      </c>
      <c r="R1904" t="s">
        <v>162</v>
      </c>
      <c r="S1904">
        <v>1</v>
      </c>
      <c r="T1904">
        <v>82.9</v>
      </c>
      <c r="U1904">
        <v>1</v>
      </c>
      <c r="V1904">
        <v>92</v>
      </c>
      <c r="W1904">
        <v>0</v>
      </c>
      <c r="X1904">
        <v>0.80400000000000005</v>
      </c>
      <c r="Y1904">
        <v>17.989999999999998</v>
      </c>
      <c r="Z1904" s="11">
        <f t="shared" si="5031"/>
        <v>0</v>
      </c>
      <c r="AA1904" s="11">
        <f t="shared" si="5032"/>
        <v>0</v>
      </c>
      <c r="AB1904" s="53">
        <f t="shared" si="5033"/>
        <v>0.37436117038458994</v>
      </c>
      <c r="AC1904" s="61" t="s">
        <v>204</v>
      </c>
    </row>
    <row r="1905" spans="1:46">
      <c r="A1905" s="11">
        <v>1905</v>
      </c>
      <c r="B1905" s="69">
        <v>44606</v>
      </c>
      <c r="C1905" s="70">
        <v>0.18055555555555555</v>
      </c>
      <c r="D1905">
        <v>5.7</v>
      </c>
      <c r="E1905">
        <v>12.6</v>
      </c>
      <c r="F1905">
        <v>0</v>
      </c>
      <c r="G1905">
        <v>5.9</v>
      </c>
      <c r="H1905">
        <v>0</v>
      </c>
      <c r="I1905">
        <v>4.7</v>
      </c>
      <c r="J1905" t="s">
        <v>149</v>
      </c>
      <c r="K1905">
        <v>4.7</v>
      </c>
      <c r="L1905" t="s">
        <v>149</v>
      </c>
      <c r="M1905" s="70">
        <v>0.18028935185185183</v>
      </c>
      <c r="N1905">
        <v>8.4</v>
      </c>
      <c r="O1905" t="s">
        <v>162</v>
      </c>
      <c r="P1905" s="70">
        <v>0.17525462962962965</v>
      </c>
      <c r="Q1905">
        <v>3.6</v>
      </c>
      <c r="R1905" t="s">
        <v>162</v>
      </c>
      <c r="S1905">
        <v>1.1000000000000001</v>
      </c>
      <c r="T1905">
        <v>83.2</v>
      </c>
      <c r="U1905">
        <v>0</v>
      </c>
      <c r="V1905">
        <v>81</v>
      </c>
      <c r="W1905">
        <v>0</v>
      </c>
      <c r="X1905">
        <v>0.80400000000000005</v>
      </c>
      <c r="Y1905">
        <v>17.95</v>
      </c>
      <c r="Z1905" s="11">
        <f t="shared" si="5031"/>
        <v>0</v>
      </c>
      <c r="AA1905" s="11">
        <f t="shared" si="5032"/>
        <v>0</v>
      </c>
      <c r="AB1905" s="53">
        <f t="shared" si="5033"/>
        <v>0.37436117038458994</v>
      </c>
      <c r="AC1905" s="61" t="s">
        <v>204</v>
      </c>
    </row>
    <row r="1906" spans="1:46">
      <c r="A1906" s="11">
        <v>1906</v>
      </c>
      <c r="B1906" s="69">
        <v>44606</v>
      </c>
      <c r="C1906" s="70">
        <v>0.1875</v>
      </c>
      <c r="D1906">
        <v>5.7</v>
      </c>
      <c r="E1906">
        <v>12.7</v>
      </c>
      <c r="F1906">
        <v>0</v>
      </c>
      <c r="G1906">
        <v>5.8</v>
      </c>
      <c r="H1906">
        <v>0</v>
      </c>
      <c r="I1906">
        <v>3.7</v>
      </c>
      <c r="J1906" t="s">
        <v>149</v>
      </c>
      <c r="K1906">
        <v>4.7</v>
      </c>
      <c r="L1906" t="s">
        <v>149</v>
      </c>
      <c r="M1906" s="70">
        <v>0.18113425925925927</v>
      </c>
      <c r="N1906">
        <v>7.4</v>
      </c>
      <c r="O1906" t="s">
        <v>149</v>
      </c>
      <c r="P1906" s="70">
        <v>0.18372685185185186</v>
      </c>
      <c r="Q1906">
        <v>2.7</v>
      </c>
      <c r="R1906" t="s">
        <v>147</v>
      </c>
      <c r="S1906">
        <v>0.9</v>
      </c>
      <c r="T1906">
        <v>83.1</v>
      </c>
      <c r="U1906">
        <v>0</v>
      </c>
      <c r="V1906">
        <v>84</v>
      </c>
      <c r="W1906">
        <v>0</v>
      </c>
      <c r="X1906">
        <v>0.80400000000000005</v>
      </c>
      <c r="Y1906">
        <v>17.98</v>
      </c>
      <c r="Z1906" s="11">
        <f t="shared" si="5031"/>
        <v>0</v>
      </c>
      <c r="AA1906" s="11">
        <f t="shared" si="5032"/>
        <v>0</v>
      </c>
      <c r="AB1906" s="53">
        <f t="shared" si="5033"/>
        <v>0.37436117038458994</v>
      </c>
      <c r="AC1906" s="61" t="s">
        <v>204</v>
      </c>
    </row>
    <row r="1907" spans="1:46">
      <c r="A1907" s="11">
        <v>1907</v>
      </c>
      <c r="B1907" s="69">
        <v>44606</v>
      </c>
      <c r="C1907" s="70">
        <v>0.19444444444444445</v>
      </c>
      <c r="D1907">
        <v>5.7</v>
      </c>
      <c r="E1907">
        <v>12.6</v>
      </c>
      <c r="F1907">
        <v>0</v>
      </c>
      <c r="G1907">
        <v>5.9</v>
      </c>
      <c r="H1907">
        <v>0</v>
      </c>
      <c r="I1907">
        <v>3.3</v>
      </c>
      <c r="J1907" t="s">
        <v>149</v>
      </c>
      <c r="K1907">
        <v>3.7</v>
      </c>
      <c r="L1907" t="s">
        <v>149</v>
      </c>
      <c r="M1907" s="70">
        <v>0.18775462962962963</v>
      </c>
      <c r="N1907">
        <v>8.5</v>
      </c>
      <c r="O1907" t="s">
        <v>147</v>
      </c>
      <c r="P1907" s="70">
        <v>0.18964120370370371</v>
      </c>
      <c r="Q1907">
        <v>6.5</v>
      </c>
      <c r="R1907" t="s">
        <v>162</v>
      </c>
      <c r="S1907">
        <v>1</v>
      </c>
      <c r="T1907">
        <v>83</v>
      </c>
      <c r="U1907">
        <v>1</v>
      </c>
      <c r="V1907">
        <v>70</v>
      </c>
      <c r="W1907">
        <v>0</v>
      </c>
      <c r="X1907">
        <v>0.80400000000000005</v>
      </c>
      <c r="Y1907">
        <v>17.989999999999998</v>
      </c>
      <c r="Z1907" s="11">
        <f t="shared" si="5031"/>
        <v>0</v>
      </c>
      <c r="AA1907" s="11">
        <f t="shared" si="5032"/>
        <v>0</v>
      </c>
      <c r="AB1907" s="53">
        <f t="shared" si="5033"/>
        <v>0.37436117038458994</v>
      </c>
      <c r="AC1907" s="61" t="s">
        <v>204</v>
      </c>
    </row>
    <row r="1908" spans="1:46">
      <c r="A1908" s="11">
        <v>1908</v>
      </c>
      <c r="B1908" s="69">
        <v>44606</v>
      </c>
      <c r="C1908" s="70">
        <v>0.20138888888888887</v>
      </c>
      <c r="D1908">
        <v>5.6</v>
      </c>
      <c r="E1908">
        <v>12.6</v>
      </c>
      <c r="F1908">
        <v>0</v>
      </c>
      <c r="G1908">
        <v>5.8</v>
      </c>
      <c r="H1908">
        <v>0</v>
      </c>
      <c r="I1908">
        <v>3.5</v>
      </c>
      <c r="J1908" t="s">
        <v>149</v>
      </c>
      <c r="K1908">
        <v>3.5</v>
      </c>
      <c r="L1908" t="s">
        <v>149</v>
      </c>
      <c r="M1908" s="70">
        <v>0.20108796296296297</v>
      </c>
      <c r="N1908">
        <v>6.2</v>
      </c>
      <c r="O1908" t="s">
        <v>162</v>
      </c>
      <c r="P1908" s="70">
        <v>0.20091435185185183</v>
      </c>
      <c r="Q1908">
        <v>3</v>
      </c>
      <c r="R1908" t="s">
        <v>147</v>
      </c>
      <c r="S1908">
        <v>0.9</v>
      </c>
      <c r="T1908">
        <v>83.2</v>
      </c>
      <c r="U1908">
        <v>0</v>
      </c>
      <c r="V1908">
        <v>68</v>
      </c>
      <c r="W1908">
        <v>0</v>
      </c>
      <c r="X1908">
        <v>0.80400000000000005</v>
      </c>
      <c r="Y1908">
        <v>17.989999999999998</v>
      </c>
      <c r="Z1908" s="11">
        <f t="shared" si="5031"/>
        <v>0</v>
      </c>
      <c r="AA1908" s="11">
        <f t="shared" si="5032"/>
        <v>0</v>
      </c>
      <c r="AB1908" s="53">
        <f t="shared" si="5033"/>
        <v>0.37436117038458994</v>
      </c>
      <c r="AC1908" s="61" t="s">
        <v>204</v>
      </c>
    </row>
    <row r="1909" spans="1:46">
      <c r="A1909" s="11">
        <v>1909</v>
      </c>
      <c r="B1909" s="69">
        <v>44606</v>
      </c>
      <c r="C1909" s="70">
        <v>0.20833333333333334</v>
      </c>
      <c r="D1909">
        <v>5.7</v>
      </c>
      <c r="E1909">
        <v>12.6</v>
      </c>
      <c r="F1909">
        <v>0</v>
      </c>
      <c r="G1909">
        <v>5.9</v>
      </c>
      <c r="H1909">
        <v>0</v>
      </c>
      <c r="I1909">
        <v>4</v>
      </c>
      <c r="J1909" t="s">
        <v>149</v>
      </c>
      <c r="K1909">
        <v>4.0999999999999996</v>
      </c>
      <c r="L1909" t="s">
        <v>149</v>
      </c>
      <c r="M1909" s="70">
        <v>0.20708333333333331</v>
      </c>
      <c r="N1909">
        <v>7.3</v>
      </c>
      <c r="O1909" t="s">
        <v>149</v>
      </c>
      <c r="P1909" s="70">
        <v>0.20427083333333332</v>
      </c>
      <c r="Q1909">
        <v>3.6</v>
      </c>
      <c r="R1909" t="s">
        <v>149</v>
      </c>
      <c r="S1909">
        <v>0.8</v>
      </c>
      <c r="T1909">
        <v>82.7</v>
      </c>
      <c r="U1909">
        <v>0</v>
      </c>
      <c r="V1909">
        <v>63</v>
      </c>
      <c r="W1909">
        <v>0</v>
      </c>
      <c r="X1909">
        <v>0.80400000000000005</v>
      </c>
      <c r="Y1909">
        <v>17.989999999999998</v>
      </c>
      <c r="Z1909" s="11">
        <f t="shared" si="5031"/>
        <v>0</v>
      </c>
      <c r="AA1909" s="11">
        <f t="shared" si="5032"/>
        <v>0</v>
      </c>
      <c r="AB1909" s="53">
        <f t="shared" si="5033"/>
        <v>0.37436117038458994</v>
      </c>
      <c r="AC1909" s="61" t="s">
        <v>204</v>
      </c>
      <c r="AE1909" s="11">
        <f t="shared" ref="AE1909" si="5146">SUM(F1909:F1914)</f>
        <v>0</v>
      </c>
      <c r="AF1909" s="11">
        <f t="shared" ref="AF1909" si="5147">AVERAGE(AB1909:AB1914)</f>
        <v>0.37436117038458994</v>
      </c>
      <c r="AG1909" s="11">
        <f t="shared" ref="AG1909" si="5148">AVERAGE(G1909:G1914)</f>
        <v>5.9833333333333334</v>
      </c>
      <c r="AH1909" s="11" t="e">
        <f t="shared" ref="AH1909" si="5149">AVERAGE(AC1909:AC1914)</f>
        <v>#DIV/0!</v>
      </c>
      <c r="AI1909" s="11">
        <f t="shared" ref="AI1909" si="5150">AVERAGE(T1909:T1914)</f>
        <v>81.966666666666654</v>
      </c>
      <c r="AJ1909" s="11">
        <f t="shared" ref="AJ1909" si="5151">SUMIF(H1909:H1914,"&gt;0",H1909:H1914)</f>
        <v>0</v>
      </c>
      <c r="AK1909" s="17">
        <f t="shared" ref="AK1909" si="5152">SUM(AA1909:AA1914)/60</f>
        <v>0</v>
      </c>
      <c r="AL1909" s="17">
        <f t="shared" ref="AL1909" si="5153">SUM(V1909:V1914)</f>
        <v>425</v>
      </c>
      <c r="AM1909" s="17">
        <f t="shared" ref="AM1909" si="5154">AVERAGE(W1909:W1914)</f>
        <v>0</v>
      </c>
      <c r="AN1909" s="11">
        <f t="shared" ref="AN1909" si="5155">AVERAGE(I1909:I1914)</f>
        <v>3.6166666666666658</v>
      </c>
      <c r="AO1909" s="11">
        <f t="shared" ref="AO1909" si="5156">MAX(K1909:K1914)</f>
        <v>4.0999999999999996</v>
      </c>
      <c r="AP1909" s="13" t="str">
        <f t="shared" ref="AP1909" ca="1" si="5157">INDIRECT(ADDRESS(MATCH(AO1909,K1909:K1914,0)+A1909-1,12))</f>
        <v>NNE</v>
      </c>
      <c r="AQ1909" s="13">
        <f t="shared" ref="AQ1909" ca="1" si="5158">INDIRECT(ADDRESS(MATCH(AO1909,K1909:K1914,0)+A1909-1,13))</f>
        <v>0.20708333333333331</v>
      </c>
      <c r="AR1909" s="11">
        <f t="shared" ref="AR1909" si="5159">MAX(N1909:N1914)</f>
        <v>7.8</v>
      </c>
      <c r="AS1909" s="13" t="str">
        <f t="shared" ref="AS1909" ca="1" si="5160">INDIRECT(ADDRESS(MATCH(AR1909,N1909:N1914,0)+A1909-1,15))</f>
        <v>NNE</v>
      </c>
      <c r="AT1909" s="13">
        <f t="shared" ref="AT1909" ca="1" si="5161">INDIRECT(ADDRESS(MATCH(AR1909,N1909:N1914,0)+A1909-1,16))</f>
        <v>0.23225694444444445</v>
      </c>
    </row>
    <row r="1910" spans="1:46">
      <c r="A1910" s="11">
        <v>1910</v>
      </c>
      <c r="B1910" s="69">
        <v>44606</v>
      </c>
      <c r="C1910" s="70">
        <v>0.21527777777777779</v>
      </c>
      <c r="D1910">
        <v>5.7</v>
      </c>
      <c r="E1910">
        <v>12.6</v>
      </c>
      <c r="F1910">
        <v>0</v>
      </c>
      <c r="G1910">
        <v>5.9</v>
      </c>
      <c r="H1910">
        <v>0</v>
      </c>
      <c r="I1910">
        <v>3.7</v>
      </c>
      <c r="J1910" t="s">
        <v>149</v>
      </c>
      <c r="K1910">
        <v>4.0999999999999996</v>
      </c>
      <c r="L1910" t="s">
        <v>149</v>
      </c>
      <c r="M1910" s="70">
        <v>0.20921296296296296</v>
      </c>
      <c r="N1910">
        <v>7.6</v>
      </c>
      <c r="O1910" t="s">
        <v>149</v>
      </c>
      <c r="P1910" s="70">
        <v>0.21216435185185187</v>
      </c>
      <c r="Q1910">
        <v>2.2999999999999998</v>
      </c>
      <c r="R1910" t="s">
        <v>147</v>
      </c>
      <c r="S1910">
        <v>0.9</v>
      </c>
      <c r="T1910">
        <v>82.4</v>
      </c>
      <c r="U1910">
        <v>0</v>
      </c>
      <c r="V1910">
        <v>75</v>
      </c>
      <c r="W1910">
        <v>0</v>
      </c>
      <c r="X1910">
        <v>0.80400000000000005</v>
      </c>
      <c r="Y1910">
        <v>17.97</v>
      </c>
      <c r="Z1910" s="11">
        <f t="shared" si="5031"/>
        <v>0</v>
      </c>
      <c r="AA1910" s="11">
        <f t="shared" si="5032"/>
        <v>0</v>
      </c>
      <c r="AB1910" s="53">
        <f t="shared" si="5033"/>
        <v>0.37436117038458994</v>
      </c>
      <c r="AC1910" s="61" t="s">
        <v>204</v>
      </c>
    </row>
    <row r="1911" spans="1:46">
      <c r="A1911" s="11">
        <v>1911</v>
      </c>
      <c r="B1911" s="69">
        <v>44606</v>
      </c>
      <c r="C1911" s="70">
        <v>0.22222222222222221</v>
      </c>
      <c r="D1911">
        <v>5.6</v>
      </c>
      <c r="E1911">
        <v>12.6</v>
      </c>
      <c r="F1911">
        <v>0</v>
      </c>
      <c r="G1911">
        <v>6</v>
      </c>
      <c r="H1911">
        <v>0</v>
      </c>
      <c r="I1911">
        <v>3.5</v>
      </c>
      <c r="J1911" t="s">
        <v>149</v>
      </c>
      <c r="K1911">
        <v>3.7</v>
      </c>
      <c r="L1911" t="s">
        <v>149</v>
      </c>
      <c r="M1911" s="70">
        <v>0.21528935185185186</v>
      </c>
      <c r="N1911">
        <v>6.6</v>
      </c>
      <c r="O1911" t="s">
        <v>147</v>
      </c>
      <c r="P1911" s="70">
        <v>0.22188657407407408</v>
      </c>
      <c r="Q1911">
        <v>3.1</v>
      </c>
      <c r="R1911" t="s">
        <v>149</v>
      </c>
      <c r="S1911">
        <v>0.9</v>
      </c>
      <c r="T1911">
        <v>82.2</v>
      </c>
      <c r="U1911">
        <v>0</v>
      </c>
      <c r="V1911">
        <v>74</v>
      </c>
      <c r="W1911">
        <v>0</v>
      </c>
      <c r="X1911">
        <v>0.80400000000000005</v>
      </c>
      <c r="Y1911">
        <v>17.96</v>
      </c>
      <c r="Z1911" s="11">
        <f t="shared" si="5031"/>
        <v>0</v>
      </c>
      <c r="AA1911" s="11">
        <f t="shared" si="5032"/>
        <v>0</v>
      </c>
      <c r="AB1911" s="53">
        <f t="shared" si="5033"/>
        <v>0.37436117038458994</v>
      </c>
      <c r="AC1911" s="61" t="s">
        <v>204</v>
      </c>
    </row>
    <row r="1912" spans="1:46">
      <c r="A1912" s="11">
        <v>1912</v>
      </c>
      <c r="B1912" s="69">
        <v>44606</v>
      </c>
      <c r="C1912" s="70">
        <v>0.22916666666666666</v>
      </c>
      <c r="D1912">
        <v>5.8</v>
      </c>
      <c r="E1912">
        <v>12.6</v>
      </c>
      <c r="F1912">
        <v>0</v>
      </c>
      <c r="G1912">
        <v>6</v>
      </c>
      <c r="H1912">
        <v>0</v>
      </c>
      <c r="I1912">
        <v>3.7</v>
      </c>
      <c r="J1912" t="s">
        <v>149</v>
      </c>
      <c r="K1912">
        <v>3.9</v>
      </c>
      <c r="L1912" t="s">
        <v>149</v>
      </c>
      <c r="M1912" s="70">
        <v>0.22775462962962964</v>
      </c>
      <c r="N1912">
        <v>6.3</v>
      </c>
      <c r="O1912" t="s">
        <v>149</v>
      </c>
      <c r="P1912" s="70">
        <v>0.22415509259259259</v>
      </c>
      <c r="Q1912">
        <v>3.2</v>
      </c>
      <c r="R1912" t="s">
        <v>149</v>
      </c>
      <c r="S1912">
        <v>0.9</v>
      </c>
      <c r="T1912">
        <v>81.599999999999994</v>
      </c>
      <c r="U1912">
        <v>0</v>
      </c>
      <c r="V1912">
        <v>70</v>
      </c>
      <c r="W1912">
        <v>0</v>
      </c>
      <c r="X1912">
        <v>0.80400000000000005</v>
      </c>
      <c r="Y1912">
        <v>18.010000000000002</v>
      </c>
      <c r="Z1912" s="11">
        <f t="shared" si="5031"/>
        <v>0</v>
      </c>
      <c r="AA1912" s="11">
        <f t="shared" si="5032"/>
        <v>0</v>
      </c>
      <c r="AB1912" s="53">
        <f t="shared" si="5033"/>
        <v>0.37436117038458994</v>
      </c>
      <c r="AC1912" s="61" t="s">
        <v>204</v>
      </c>
    </row>
    <row r="1913" spans="1:46">
      <c r="A1913" s="11">
        <v>1913</v>
      </c>
      <c r="B1913" s="69">
        <v>44606</v>
      </c>
      <c r="C1913" s="70">
        <v>0.23611111111111113</v>
      </c>
      <c r="D1913">
        <v>5.7</v>
      </c>
      <c r="E1913">
        <v>12.6</v>
      </c>
      <c r="F1913">
        <v>0</v>
      </c>
      <c r="G1913">
        <v>6</v>
      </c>
      <c r="H1913">
        <v>0</v>
      </c>
      <c r="I1913">
        <v>3.4</v>
      </c>
      <c r="J1913" t="s">
        <v>149</v>
      </c>
      <c r="K1913">
        <v>3.8</v>
      </c>
      <c r="L1913" t="s">
        <v>149</v>
      </c>
      <c r="M1913" s="70">
        <v>0.22989583333333333</v>
      </c>
      <c r="N1913">
        <v>7.8</v>
      </c>
      <c r="O1913" t="s">
        <v>149</v>
      </c>
      <c r="P1913" s="70">
        <v>0.23225694444444445</v>
      </c>
      <c r="Q1913">
        <v>5.6</v>
      </c>
      <c r="R1913" t="s">
        <v>149</v>
      </c>
      <c r="S1913">
        <v>1.2</v>
      </c>
      <c r="T1913">
        <v>81.5</v>
      </c>
      <c r="U1913">
        <v>0</v>
      </c>
      <c r="V1913">
        <v>73</v>
      </c>
      <c r="W1913">
        <v>0</v>
      </c>
      <c r="X1913">
        <v>0.80400000000000005</v>
      </c>
      <c r="Y1913">
        <v>18</v>
      </c>
      <c r="Z1913" s="11">
        <f t="shared" si="5031"/>
        <v>0</v>
      </c>
      <c r="AA1913" s="11">
        <f t="shared" si="5032"/>
        <v>0</v>
      </c>
      <c r="AB1913" s="53">
        <f t="shared" si="5033"/>
        <v>0.37436117038458994</v>
      </c>
      <c r="AC1913" s="61" t="s">
        <v>204</v>
      </c>
    </row>
    <row r="1914" spans="1:46">
      <c r="A1914" s="11">
        <v>1914</v>
      </c>
      <c r="B1914" s="69">
        <v>44606</v>
      </c>
      <c r="C1914" s="70">
        <v>0.24305555555555555</v>
      </c>
      <c r="D1914">
        <v>5.8</v>
      </c>
      <c r="E1914">
        <v>12.6</v>
      </c>
      <c r="F1914">
        <v>0</v>
      </c>
      <c r="G1914">
        <v>6.1</v>
      </c>
      <c r="H1914">
        <v>0</v>
      </c>
      <c r="I1914">
        <v>3.4</v>
      </c>
      <c r="J1914" t="s">
        <v>149</v>
      </c>
      <c r="K1914">
        <v>3.8</v>
      </c>
      <c r="L1914" t="s">
        <v>149</v>
      </c>
      <c r="M1914" s="70">
        <v>0.24031250000000001</v>
      </c>
      <c r="N1914">
        <v>6.9</v>
      </c>
      <c r="O1914" t="s">
        <v>162</v>
      </c>
      <c r="P1914" s="70">
        <v>0.23953703703703702</v>
      </c>
      <c r="Q1914">
        <v>2.4</v>
      </c>
      <c r="R1914" t="s">
        <v>157</v>
      </c>
      <c r="S1914">
        <v>0.9</v>
      </c>
      <c r="T1914">
        <v>81.400000000000006</v>
      </c>
      <c r="U1914">
        <v>0</v>
      </c>
      <c r="V1914">
        <v>70</v>
      </c>
      <c r="W1914">
        <v>0</v>
      </c>
      <c r="X1914">
        <v>0.80400000000000005</v>
      </c>
      <c r="Y1914">
        <v>17.98</v>
      </c>
      <c r="Z1914" s="11">
        <f t="shared" si="5031"/>
        <v>0</v>
      </c>
      <c r="AA1914" s="11">
        <f t="shared" si="5032"/>
        <v>0</v>
      </c>
      <c r="AB1914" s="53">
        <f t="shared" si="5033"/>
        <v>0.37436117038458994</v>
      </c>
      <c r="AC1914" s="61" t="s">
        <v>204</v>
      </c>
    </row>
    <row r="1915" spans="1:46">
      <c r="A1915" s="11">
        <v>1915</v>
      </c>
      <c r="B1915" s="69">
        <v>44606</v>
      </c>
      <c r="C1915" s="70">
        <v>0.25</v>
      </c>
      <c r="D1915">
        <v>5.7</v>
      </c>
      <c r="E1915">
        <v>12.6</v>
      </c>
      <c r="F1915">
        <v>0</v>
      </c>
      <c r="G1915">
        <v>6.1</v>
      </c>
      <c r="H1915">
        <v>0</v>
      </c>
      <c r="I1915">
        <v>3.8</v>
      </c>
      <c r="J1915" t="s">
        <v>149</v>
      </c>
      <c r="K1915">
        <v>3.8</v>
      </c>
      <c r="L1915" t="s">
        <v>149</v>
      </c>
      <c r="M1915" s="70">
        <v>0.24925925925925926</v>
      </c>
      <c r="N1915">
        <v>7.3</v>
      </c>
      <c r="O1915" t="s">
        <v>147</v>
      </c>
      <c r="P1915" s="70">
        <v>0.24618055555555554</v>
      </c>
      <c r="Q1915">
        <v>2.6</v>
      </c>
      <c r="R1915" t="s">
        <v>147</v>
      </c>
      <c r="S1915">
        <v>1.1000000000000001</v>
      </c>
      <c r="T1915">
        <v>80.599999999999994</v>
      </c>
      <c r="U1915">
        <v>0</v>
      </c>
      <c r="V1915">
        <v>89</v>
      </c>
      <c r="W1915">
        <v>0</v>
      </c>
      <c r="X1915">
        <v>0.80400000000000005</v>
      </c>
      <c r="Y1915">
        <v>17.989999999999998</v>
      </c>
      <c r="Z1915" s="11">
        <f t="shared" si="5031"/>
        <v>0</v>
      </c>
      <c r="AA1915" s="11">
        <f t="shared" si="5032"/>
        <v>0</v>
      </c>
      <c r="AB1915" s="53">
        <f t="shared" si="5033"/>
        <v>0.37436117038458994</v>
      </c>
      <c r="AC1915" s="61" t="s">
        <v>204</v>
      </c>
      <c r="AE1915" s="11">
        <f t="shared" ref="AE1915" si="5162">SUM(F1915:F1920)</f>
        <v>0</v>
      </c>
      <c r="AF1915" s="11">
        <f t="shared" ref="AF1915" si="5163">AVERAGE(AB1915:AB1920)</f>
        <v>0.37388487458700892</v>
      </c>
      <c r="AG1915" s="11">
        <f t="shared" ref="AG1915" si="5164">AVERAGE(G1915:G1920)</f>
        <v>6.1000000000000005</v>
      </c>
      <c r="AH1915" s="11" t="e">
        <f t="shared" ref="AH1915" si="5165">AVERAGE(AC1915:AC1920)</f>
        <v>#DIV/0!</v>
      </c>
      <c r="AI1915" s="11">
        <f t="shared" ref="AI1915" si="5166">AVERAGE(T1915:T1920)</f>
        <v>80.100000000000009</v>
      </c>
      <c r="AJ1915" s="11">
        <f t="shared" ref="AJ1915" si="5167">SUMIF(H1915:H1920,"&gt;0",H1915:H1920)</f>
        <v>0</v>
      </c>
      <c r="AK1915" s="17">
        <f t="shared" ref="AK1915" si="5168">SUM(AA1915:AA1920)/60</f>
        <v>0</v>
      </c>
      <c r="AL1915" s="17">
        <f t="shared" ref="AL1915" si="5169">SUM(V1915:V1920)</f>
        <v>2900</v>
      </c>
      <c r="AM1915" s="17">
        <f t="shared" ref="AM1915" si="5170">AVERAGE(W1915:W1920)</f>
        <v>0.83333333333333337</v>
      </c>
      <c r="AN1915" s="11">
        <f t="shared" ref="AN1915" si="5171">AVERAGE(I1915:I1920)</f>
        <v>3.6166666666666658</v>
      </c>
      <c r="AO1915" s="11">
        <f t="shared" ref="AO1915" si="5172">MAX(K1915:K1920)</f>
        <v>4</v>
      </c>
      <c r="AP1915" s="13" t="str">
        <f t="shared" ref="AP1915" ca="1" si="5173">INDIRECT(ADDRESS(MATCH(AO1915,K1915:K1920,0)+A1915-1,12))</f>
        <v>NNE</v>
      </c>
      <c r="AQ1915" s="13">
        <f t="shared" ref="AQ1915" ca="1" si="5174">INDIRECT(ADDRESS(MATCH(AO1915,K1915:K1920,0)+A1915-1,13))</f>
        <v>0.27363425925925927</v>
      </c>
      <c r="AR1915" s="11">
        <f t="shared" ref="AR1915" si="5175">MAX(N1915:N1920)</f>
        <v>7.6</v>
      </c>
      <c r="AS1915" s="13" t="str">
        <f t="shared" ref="AS1915" ca="1" si="5176">INDIRECT(ADDRESS(MATCH(AR1915,N1915:N1920,0)+A1915-1,15))</f>
        <v>NNE</v>
      </c>
      <c r="AT1915" s="13">
        <f t="shared" ref="AT1915" ca="1" si="5177">INDIRECT(ADDRESS(MATCH(AR1915,N1915:N1920,0)+A1915-1,16))</f>
        <v>0.25538194444444445</v>
      </c>
    </row>
    <row r="1916" spans="1:46">
      <c r="A1916" s="11">
        <v>1916</v>
      </c>
      <c r="B1916" s="69">
        <v>44606</v>
      </c>
      <c r="C1916" s="70">
        <v>0.25694444444444448</v>
      </c>
      <c r="D1916">
        <v>5.8</v>
      </c>
      <c r="E1916">
        <v>12.6</v>
      </c>
      <c r="F1916">
        <v>0</v>
      </c>
      <c r="G1916">
        <v>6.1</v>
      </c>
      <c r="H1916">
        <v>0</v>
      </c>
      <c r="I1916">
        <v>3.4</v>
      </c>
      <c r="J1916" t="s">
        <v>149</v>
      </c>
      <c r="K1916">
        <v>3.8</v>
      </c>
      <c r="L1916" t="s">
        <v>149</v>
      </c>
      <c r="M1916" s="70">
        <v>0.25002314814814813</v>
      </c>
      <c r="N1916">
        <v>7.6</v>
      </c>
      <c r="O1916" t="s">
        <v>149</v>
      </c>
      <c r="P1916" s="70">
        <v>0.25538194444444445</v>
      </c>
      <c r="Q1916">
        <v>2.4</v>
      </c>
      <c r="R1916" t="s">
        <v>149</v>
      </c>
      <c r="S1916">
        <v>1</v>
      </c>
      <c r="T1916">
        <v>80.2</v>
      </c>
      <c r="U1916">
        <v>0</v>
      </c>
      <c r="V1916">
        <v>75</v>
      </c>
      <c r="W1916">
        <v>0</v>
      </c>
      <c r="X1916">
        <v>0.80400000000000005</v>
      </c>
      <c r="Y1916">
        <v>17.989999999999998</v>
      </c>
      <c r="Z1916" s="11">
        <f t="shared" si="5031"/>
        <v>0</v>
      </c>
      <c r="AA1916" s="11">
        <f t="shared" si="5032"/>
        <v>0</v>
      </c>
      <c r="AB1916" s="53">
        <f t="shared" si="5033"/>
        <v>0.37436117038458994</v>
      </c>
      <c r="AC1916" s="61" t="s">
        <v>204</v>
      </c>
    </row>
    <row r="1917" spans="1:46">
      <c r="A1917" s="11">
        <v>1917</v>
      </c>
      <c r="B1917" s="69">
        <v>44606</v>
      </c>
      <c r="C1917" s="70">
        <v>0.2638888888888889</v>
      </c>
      <c r="D1917">
        <v>5.8</v>
      </c>
      <c r="E1917">
        <v>12.6</v>
      </c>
      <c r="F1917">
        <v>0</v>
      </c>
      <c r="G1917">
        <v>6.1</v>
      </c>
      <c r="H1917">
        <v>0</v>
      </c>
      <c r="I1917">
        <v>3.7</v>
      </c>
      <c r="J1917" t="s">
        <v>149</v>
      </c>
      <c r="K1917">
        <v>3.7</v>
      </c>
      <c r="L1917" t="s">
        <v>149</v>
      </c>
      <c r="M1917" s="70">
        <v>0.26193287037037039</v>
      </c>
      <c r="N1917">
        <v>6.4</v>
      </c>
      <c r="O1917" t="s">
        <v>147</v>
      </c>
      <c r="P1917" s="70">
        <v>0.26048611111111114</v>
      </c>
      <c r="Q1917">
        <v>3.2</v>
      </c>
      <c r="R1917" t="s">
        <v>147</v>
      </c>
      <c r="S1917">
        <v>0.9</v>
      </c>
      <c r="T1917">
        <v>79.599999999999994</v>
      </c>
      <c r="U1917">
        <v>0</v>
      </c>
      <c r="V1917">
        <v>79</v>
      </c>
      <c r="W1917">
        <v>0</v>
      </c>
      <c r="X1917">
        <v>0.80300000000000005</v>
      </c>
      <c r="Y1917">
        <v>18.010000000000002</v>
      </c>
      <c r="Z1917" s="11">
        <f t="shared" si="5031"/>
        <v>0</v>
      </c>
      <c r="AA1917" s="11">
        <f t="shared" si="5032"/>
        <v>0</v>
      </c>
      <c r="AB1917" s="53">
        <f t="shared" si="5033"/>
        <v>0.37364672668821841</v>
      </c>
      <c r="AC1917" s="61" t="s">
        <v>204</v>
      </c>
    </row>
    <row r="1918" spans="1:46">
      <c r="A1918" s="11">
        <v>1918</v>
      </c>
      <c r="B1918" s="69">
        <v>44606</v>
      </c>
      <c r="C1918" s="70">
        <v>0.27083333333333331</v>
      </c>
      <c r="D1918">
        <v>5.8</v>
      </c>
      <c r="E1918">
        <v>12.6</v>
      </c>
      <c r="F1918">
        <v>0</v>
      </c>
      <c r="G1918">
        <v>6.1</v>
      </c>
      <c r="H1918">
        <v>0</v>
      </c>
      <c r="I1918">
        <v>3.4</v>
      </c>
      <c r="J1918" t="s">
        <v>149</v>
      </c>
      <c r="K1918">
        <v>3.7</v>
      </c>
      <c r="L1918" t="s">
        <v>149</v>
      </c>
      <c r="M1918" s="70">
        <v>0.26391203703703703</v>
      </c>
      <c r="N1918">
        <v>7.3</v>
      </c>
      <c r="O1918" t="s">
        <v>162</v>
      </c>
      <c r="P1918" s="70">
        <v>0.26748842592592592</v>
      </c>
      <c r="Q1918">
        <v>2.9</v>
      </c>
      <c r="R1918" t="s">
        <v>149</v>
      </c>
      <c r="S1918">
        <v>1.2</v>
      </c>
      <c r="T1918">
        <v>80</v>
      </c>
      <c r="U1918">
        <v>0</v>
      </c>
      <c r="V1918">
        <v>108</v>
      </c>
      <c r="W1918">
        <v>0</v>
      </c>
      <c r="X1918">
        <v>0.80300000000000005</v>
      </c>
      <c r="Y1918">
        <v>17.989999999999998</v>
      </c>
      <c r="Z1918" s="11">
        <f t="shared" si="5031"/>
        <v>0</v>
      </c>
      <c r="AA1918" s="11">
        <f t="shared" si="5032"/>
        <v>0</v>
      </c>
      <c r="AB1918" s="53">
        <f t="shared" si="5033"/>
        <v>0.37364672668821841</v>
      </c>
      <c r="AC1918" s="61" t="s">
        <v>204</v>
      </c>
    </row>
    <row r="1919" spans="1:46">
      <c r="A1919" s="11">
        <v>1919</v>
      </c>
      <c r="B1919" s="69">
        <v>44606</v>
      </c>
      <c r="C1919" s="70">
        <v>0.27777777777777779</v>
      </c>
      <c r="D1919">
        <v>5.8</v>
      </c>
      <c r="E1919">
        <v>12.6</v>
      </c>
      <c r="F1919">
        <v>0</v>
      </c>
      <c r="G1919">
        <v>6.1</v>
      </c>
      <c r="H1919">
        <v>0</v>
      </c>
      <c r="I1919">
        <v>4</v>
      </c>
      <c r="J1919" t="s">
        <v>149</v>
      </c>
      <c r="K1919">
        <v>4</v>
      </c>
      <c r="L1919" t="s">
        <v>149</v>
      </c>
      <c r="M1919" s="70">
        <v>0.27363425925925927</v>
      </c>
      <c r="N1919">
        <v>7.6</v>
      </c>
      <c r="O1919" t="s">
        <v>149</v>
      </c>
      <c r="P1919" s="70">
        <v>0.27707175925925925</v>
      </c>
      <c r="Q1919">
        <v>4</v>
      </c>
      <c r="R1919" t="s">
        <v>149</v>
      </c>
      <c r="S1919">
        <v>1.1000000000000001</v>
      </c>
      <c r="T1919">
        <v>80.099999999999994</v>
      </c>
      <c r="U1919">
        <v>1</v>
      </c>
      <c r="V1919">
        <v>449</v>
      </c>
      <c r="W1919">
        <v>1</v>
      </c>
      <c r="X1919">
        <v>0.80300000000000005</v>
      </c>
      <c r="Y1919">
        <v>17.989999999999998</v>
      </c>
      <c r="Z1919" s="11">
        <f t="shared" si="5031"/>
        <v>0</v>
      </c>
      <c r="AA1919" s="11">
        <f t="shared" si="5032"/>
        <v>0</v>
      </c>
      <c r="AB1919" s="53">
        <f t="shared" si="5033"/>
        <v>0.37364672668821841</v>
      </c>
      <c r="AC1919" s="61" t="s">
        <v>204</v>
      </c>
    </row>
    <row r="1920" spans="1:46">
      <c r="A1920" s="11">
        <v>1920</v>
      </c>
      <c r="B1920" s="69">
        <v>44606</v>
      </c>
      <c r="C1920" s="70">
        <v>0.28472222222222221</v>
      </c>
      <c r="D1920">
        <v>5.8</v>
      </c>
      <c r="E1920">
        <v>12.6</v>
      </c>
      <c r="F1920">
        <v>0</v>
      </c>
      <c r="G1920">
        <v>6.1</v>
      </c>
      <c r="H1920">
        <v>0</v>
      </c>
      <c r="I1920">
        <v>3.4</v>
      </c>
      <c r="J1920" t="s">
        <v>149</v>
      </c>
      <c r="K1920">
        <v>4</v>
      </c>
      <c r="L1920" t="s">
        <v>149</v>
      </c>
      <c r="M1920" s="70">
        <v>0.27785879629629628</v>
      </c>
      <c r="N1920">
        <v>6</v>
      </c>
      <c r="O1920" t="s">
        <v>149</v>
      </c>
      <c r="P1920" s="70">
        <v>0.27782407407407406</v>
      </c>
      <c r="Q1920">
        <v>2</v>
      </c>
      <c r="R1920" t="s">
        <v>147</v>
      </c>
      <c r="S1920">
        <v>0.8</v>
      </c>
      <c r="T1920">
        <v>80.099999999999994</v>
      </c>
      <c r="U1920">
        <v>5</v>
      </c>
      <c r="V1920">
        <v>2100</v>
      </c>
      <c r="W1920">
        <v>4</v>
      </c>
      <c r="X1920">
        <v>0.80300000000000005</v>
      </c>
      <c r="Y1920">
        <v>17.98</v>
      </c>
      <c r="Z1920" s="11">
        <f t="shared" si="5031"/>
        <v>0</v>
      </c>
      <c r="AA1920" s="11">
        <f t="shared" si="5032"/>
        <v>0</v>
      </c>
      <c r="AB1920" s="53">
        <f t="shared" si="5033"/>
        <v>0.37364672668821841</v>
      </c>
      <c r="AC1920" s="61" t="s">
        <v>204</v>
      </c>
    </row>
    <row r="1921" spans="1:46">
      <c r="A1921" s="11">
        <v>1921</v>
      </c>
      <c r="B1921" s="69">
        <v>44606</v>
      </c>
      <c r="C1921" s="70">
        <v>0.29166666666666669</v>
      </c>
      <c r="D1921">
        <v>5.8</v>
      </c>
      <c r="E1921">
        <v>12.6</v>
      </c>
      <c r="F1921">
        <v>0</v>
      </c>
      <c r="G1921">
        <v>6</v>
      </c>
      <c r="H1921">
        <v>2E-3</v>
      </c>
      <c r="I1921">
        <v>3.3</v>
      </c>
      <c r="J1921" t="s">
        <v>149</v>
      </c>
      <c r="K1921">
        <v>3.6</v>
      </c>
      <c r="L1921" t="s">
        <v>149</v>
      </c>
      <c r="M1921" s="70">
        <v>0.28759259259259257</v>
      </c>
      <c r="N1921">
        <v>6.5</v>
      </c>
      <c r="O1921" t="s">
        <v>149</v>
      </c>
      <c r="P1921" s="70">
        <v>0.28723379629629631</v>
      </c>
      <c r="Q1921">
        <v>3.9</v>
      </c>
      <c r="R1921" t="s">
        <v>149</v>
      </c>
      <c r="S1921">
        <v>0.9</v>
      </c>
      <c r="T1921">
        <v>79.8</v>
      </c>
      <c r="U1921">
        <v>14</v>
      </c>
      <c r="V1921">
        <v>5600</v>
      </c>
      <c r="W1921">
        <v>9</v>
      </c>
      <c r="X1921">
        <v>0.80300000000000005</v>
      </c>
      <c r="Y1921">
        <v>17.989999999999998</v>
      </c>
      <c r="Z1921" s="11">
        <f t="shared" si="5031"/>
        <v>1.2000000000000002</v>
      </c>
      <c r="AA1921" s="11">
        <f t="shared" si="5032"/>
        <v>0</v>
      </c>
      <c r="AB1921" s="53">
        <f t="shared" si="5033"/>
        <v>0.37364672668821841</v>
      </c>
      <c r="AC1921" s="61" t="s">
        <v>204</v>
      </c>
      <c r="AE1921" s="11">
        <f t="shared" ref="AE1921" si="5178">SUM(F1921:F1926)</f>
        <v>0</v>
      </c>
      <c r="AF1921" s="11">
        <f t="shared" ref="AF1921" si="5179">AVERAGE(AB1921:AB1926)</f>
        <v>0.37364672668821841</v>
      </c>
      <c r="AG1921" s="11">
        <f t="shared" ref="AG1921" si="5180">AVERAGE(G1921:G1926)</f>
        <v>6.25</v>
      </c>
      <c r="AH1921" s="11" t="e">
        <f t="shared" ref="AH1921" si="5181">AVERAGE(AC1921:AC1926)</f>
        <v>#DIV/0!</v>
      </c>
      <c r="AI1921" s="11">
        <f t="shared" ref="AI1921" si="5182">AVERAGE(T1921:T1926)</f>
        <v>77.583333333333329</v>
      </c>
      <c r="AJ1921" s="11">
        <f t="shared" ref="AJ1921" si="5183">SUMIF(H1921:H1926,"&gt;0",H1921:H1926)</f>
        <v>8.2000000000000003E-2</v>
      </c>
      <c r="AK1921" s="17">
        <f t="shared" ref="AK1921" si="5184">SUM(AA1921:AA1926)/60</f>
        <v>0</v>
      </c>
      <c r="AL1921" s="17">
        <f t="shared" ref="AL1921" si="5185">SUM(V1921:V1926)</f>
        <v>180377</v>
      </c>
      <c r="AM1921" s="17">
        <f t="shared" ref="AM1921" si="5186">AVERAGE(W1921:W1926)</f>
        <v>50.166666666666664</v>
      </c>
      <c r="AN1921" s="11">
        <f t="shared" ref="AN1921" si="5187">AVERAGE(I1921:I1926)</f>
        <v>3.1</v>
      </c>
      <c r="AO1921" s="11">
        <f t="shared" ref="AO1921" si="5188">MAX(K1921:K1926)</f>
        <v>3.7</v>
      </c>
      <c r="AP1921" s="13" t="str">
        <f t="shared" ref="AP1921" ca="1" si="5189">INDIRECT(ADDRESS(MATCH(AO1921,K1921:K1926,0)+A1921-1,12))</f>
        <v>NNE</v>
      </c>
      <c r="AQ1921" s="13">
        <f t="shared" ref="AQ1921" ca="1" si="5190">INDIRECT(ADDRESS(MATCH(AO1921,K1921:K1926,0)+A1921-1,13))</f>
        <v>0.32430555555555557</v>
      </c>
      <c r="AR1921" s="11">
        <f t="shared" ref="AR1921" si="5191">MAX(N1921:N1926)</f>
        <v>7</v>
      </c>
      <c r="AS1921" s="13" t="str">
        <f t="shared" ref="AS1921" ca="1" si="5192">INDIRECT(ADDRESS(MATCH(AR1921,N1921:N1926,0)+A1921-1,15))</f>
        <v>NE</v>
      </c>
      <c r="AT1921" s="13">
        <f t="shared" ref="AT1921" ca="1" si="5193">INDIRECT(ADDRESS(MATCH(AR1921,N1921:N1926,0)+A1921-1,16))</f>
        <v>0.31766203703703705</v>
      </c>
    </row>
    <row r="1922" spans="1:46">
      <c r="A1922" s="11">
        <v>1922</v>
      </c>
      <c r="B1922" s="69">
        <v>44606</v>
      </c>
      <c r="C1922" s="70">
        <v>0.2986111111111111</v>
      </c>
      <c r="D1922">
        <v>5.8</v>
      </c>
      <c r="E1922">
        <v>12.7</v>
      </c>
      <c r="F1922">
        <v>0</v>
      </c>
      <c r="G1922">
        <v>6.1</v>
      </c>
      <c r="H1922">
        <v>5.0000000000000001E-3</v>
      </c>
      <c r="I1922">
        <v>3.1</v>
      </c>
      <c r="J1922" t="s">
        <v>149</v>
      </c>
      <c r="K1922">
        <v>3.4</v>
      </c>
      <c r="L1922" t="s">
        <v>149</v>
      </c>
      <c r="M1922" s="70">
        <v>0.29200231481481481</v>
      </c>
      <c r="N1922">
        <v>6.7</v>
      </c>
      <c r="O1922" t="s">
        <v>162</v>
      </c>
      <c r="P1922" s="70">
        <v>0.2949074074074074</v>
      </c>
      <c r="Q1922">
        <v>3.4</v>
      </c>
      <c r="R1922" t="s">
        <v>149</v>
      </c>
      <c r="S1922">
        <v>0.9</v>
      </c>
      <c r="T1922">
        <v>79</v>
      </c>
      <c r="U1922">
        <v>26</v>
      </c>
      <c r="V1922">
        <v>11325</v>
      </c>
      <c r="W1922">
        <v>19</v>
      </c>
      <c r="X1922">
        <v>0.80300000000000005</v>
      </c>
      <c r="Y1922">
        <v>18.010000000000002</v>
      </c>
      <c r="Z1922" s="11">
        <f t="shared" si="5031"/>
        <v>3</v>
      </c>
      <c r="AA1922" s="11">
        <f t="shared" si="5032"/>
        <v>0</v>
      </c>
      <c r="AB1922" s="53">
        <f t="shared" si="5033"/>
        <v>0.37364672668821841</v>
      </c>
      <c r="AC1922" s="61" t="s">
        <v>204</v>
      </c>
    </row>
    <row r="1923" spans="1:46">
      <c r="A1923" s="11">
        <v>1923</v>
      </c>
      <c r="B1923" s="69">
        <v>44606</v>
      </c>
      <c r="C1923" s="70">
        <v>0.30555555555555552</v>
      </c>
      <c r="D1923">
        <v>5.9</v>
      </c>
      <c r="E1923">
        <v>12.7</v>
      </c>
      <c r="F1923">
        <v>0</v>
      </c>
      <c r="G1923">
        <v>6.2</v>
      </c>
      <c r="H1923">
        <v>0.01</v>
      </c>
      <c r="I1923">
        <v>3</v>
      </c>
      <c r="J1923" t="s">
        <v>149</v>
      </c>
      <c r="K1923">
        <v>3.1</v>
      </c>
      <c r="L1923" t="s">
        <v>149</v>
      </c>
      <c r="M1923" s="70">
        <v>0.30016203703703703</v>
      </c>
      <c r="N1923">
        <v>6.4</v>
      </c>
      <c r="O1923" t="s">
        <v>149</v>
      </c>
      <c r="P1923" s="70">
        <v>0.30505787037037035</v>
      </c>
      <c r="Q1923">
        <v>2.8</v>
      </c>
      <c r="R1923" t="s">
        <v>149</v>
      </c>
      <c r="S1923">
        <v>1</v>
      </c>
      <c r="T1923">
        <v>78.3</v>
      </c>
      <c r="U1923">
        <v>49</v>
      </c>
      <c r="V1923">
        <v>21425</v>
      </c>
      <c r="W1923">
        <v>36</v>
      </c>
      <c r="X1923">
        <v>0.80300000000000005</v>
      </c>
      <c r="Y1923">
        <v>17.989999999999998</v>
      </c>
      <c r="Z1923" s="11">
        <f t="shared" si="5031"/>
        <v>6</v>
      </c>
      <c r="AA1923" s="11">
        <f t="shared" si="5032"/>
        <v>0</v>
      </c>
      <c r="AB1923" s="53">
        <f t="shared" si="5033"/>
        <v>0.37364672668821841</v>
      </c>
      <c r="AC1923" s="61" t="s">
        <v>204</v>
      </c>
    </row>
    <row r="1924" spans="1:46">
      <c r="A1924" s="11">
        <v>1924</v>
      </c>
      <c r="B1924" s="69">
        <v>44606</v>
      </c>
      <c r="C1924" s="70">
        <v>0.3125</v>
      </c>
      <c r="D1924">
        <v>5.8</v>
      </c>
      <c r="E1924">
        <v>12.7</v>
      </c>
      <c r="F1924">
        <v>0</v>
      </c>
      <c r="G1924">
        <v>6.3</v>
      </c>
      <c r="H1924">
        <v>1.6E-2</v>
      </c>
      <c r="I1924">
        <v>2.7</v>
      </c>
      <c r="J1924" t="s">
        <v>149</v>
      </c>
      <c r="K1924">
        <v>3</v>
      </c>
      <c r="L1924" t="s">
        <v>149</v>
      </c>
      <c r="M1924" s="70">
        <v>0.30576388888888889</v>
      </c>
      <c r="N1924">
        <v>4.9000000000000004</v>
      </c>
      <c r="O1924" t="s">
        <v>149</v>
      </c>
      <c r="P1924" s="70">
        <v>0.30766203703703704</v>
      </c>
      <c r="Q1924">
        <v>1.7</v>
      </c>
      <c r="R1924" t="s">
        <v>147</v>
      </c>
      <c r="S1924">
        <v>0.8</v>
      </c>
      <c r="T1924">
        <v>77.400000000000006</v>
      </c>
      <c r="U1924">
        <v>70</v>
      </c>
      <c r="V1924">
        <v>34891</v>
      </c>
      <c r="W1924">
        <v>58</v>
      </c>
      <c r="X1924">
        <v>0.80300000000000005</v>
      </c>
      <c r="Y1924">
        <v>18</v>
      </c>
      <c r="Z1924" s="11">
        <f t="shared" si="5031"/>
        <v>9.6000000000000014</v>
      </c>
      <c r="AA1924" s="11">
        <f t="shared" si="5032"/>
        <v>0</v>
      </c>
      <c r="AB1924" s="53">
        <f t="shared" si="5033"/>
        <v>0.37364672668821841</v>
      </c>
      <c r="AC1924" s="61" t="s">
        <v>204</v>
      </c>
    </row>
    <row r="1925" spans="1:46">
      <c r="A1925" s="11">
        <v>1925</v>
      </c>
      <c r="B1925" s="69">
        <v>44606</v>
      </c>
      <c r="C1925" s="70">
        <v>0.31944444444444448</v>
      </c>
      <c r="D1925">
        <v>5.8</v>
      </c>
      <c r="E1925">
        <v>12.8</v>
      </c>
      <c r="F1925">
        <v>0</v>
      </c>
      <c r="G1925">
        <v>6.4</v>
      </c>
      <c r="H1925">
        <v>2.3E-2</v>
      </c>
      <c r="I1925">
        <v>2.9</v>
      </c>
      <c r="J1925" t="s">
        <v>149</v>
      </c>
      <c r="K1925">
        <v>2.9</v>
      </c>
      <c r="L1925" t="s">
        <v>149</v>
      </c>
      <c r="M1925" s="70">
        <v>0.31944444444444448</v>
      </c>
      <c r="N1925">
        <v>7</v>
      </c>
      <c r="O1925" t="s">
        <v>147</v>
      </c>
      <c r="P1925" s="70">
        <v>0.31766203703703705</v>
      </c>
      <c r="Q1925">
        <v>2.7</v>
      </c>
      <c r="R1925" t="s">
        <v>149</v>
      </c>
      <c r="S1925">
        <v>1</v>
      </c>
      <c r="T1925">
        <v>76.2</v>
      </c>
      <c r="U1925">
        <v>95</v>
      </c>
      <c r="V1925">
        <v>49828</v>
      </c>
      <c r="W1925">
        <v>83</v>
      </c>
      <c r="X1925">
        <v>0.80300000000000005</v>
      </c>
      <c r="Y1925">
        <v>18.02</v>
      </c>
      <c r="Z1925" s="11">
        <f t="shared" si="5031"/>
        <v>13.799999999999999</v>
      </c>
      <c r="AA1925" s="11">
        <f t="shared" si="5032"/>
        <v>0</v>
      </c>
      <c r="AB1925" s="53">
        <f t="shared" si="5033"/>
        <v>0.37364672668821841</v>
      </c>
      <c r="AC1925" s="61" t="s">
        <v>204</v>
      </c>
    </row>
    <row r="1926" spans="1:46">
      <c r="A1926" s="11">
        <v>1926</v>
      </c>
      <c r="B1926" s="69">
        <v>44606</v>
      </c>
      <c r="C1926" s="70">
        <v>0.3263888888888889</v>
      </c>
      <c r="D1926">
        <v>6</v>
      </c>
      <c r="E1926">
        <v>12.9</v>
      </c>
      <c r="F1926">
        <v>0</v>
      </c>
      <c r="G1926">
        <v>6.5</v>
      </c>
      <c r="H1926">
        <v>2.5999999999999999E-2</v>
      </c>
      <c r="I1926">
        <v>3.6</v>
      </c>
      <c r="J1926" t="s">
        <v>149</v>
      </c>
      <c r="K1926">
        <v>3.7</v>
      </c>
      <c r="L1926" t="s">
        <v>149</v>
      </c>
      <c r="M1926" s="70">
        <v>0.32430555555555557</v>
      </c>
      <c r="N1926">
        <v>6.1</v>
      </c>
      <c r="O1926" t="s">
        <v>149</v>
      </c>
      <c r="P1926" s="70">
        <v>0.32381944444444444</v>
      </c>
      <c r="Q1926">
        <v>3.2</v>
      </c>
      <c r="R1926" t="s">
        <v>149</v>
      </c>
      <c r="S1926">
        <v>0.8</v>
      </c>
      <c r="T1926">
        <v>74.8</v>
      </c>
      <c r="U1926">
        <v>117</v>
      </c>
      <c r="V1926">
        <v>57308</v>
      </c>
      <c r="W1926">
        <v>96</v>
      </c>
      <c r="X1926">
        <v>0.80300000000000005</v>
      </c>
      <c r="Y1926">
        <v>18.010000000000002</v>
      </c>
      <c r="Z1926" s="11">
        <f t="shared" si="5031"/>
        <v>15.6</v>
      </c>
      <c r="AA1926" s="11">
        <f t="shared" si="5032"/>
        <v>0</v>
      </c>
      <c r="AB1926" s="53">
        <f t="shared" si="5033"/>
        <v>0.37364672668821841</v>
      </c>
      <c r="AC1926" s="61" t="s">
        <v>204</v>
      </c>
    </row>
    <row r="1927" spans="1:46">
      <c r="A1927" s="11">
        <v>1927</v>
      </c>
      <c r="B1927" s="69">
        <v>44606</v>
      </c>
      <c r="C1927" s="70">
        <v>0.33333333333333331</v>
      </c>
      <c r="D1927">
        <v>6.1</v>
      </c>
      <c r="E1927">
        <v>13</v>
      </c>
      <c r="F1927">
        <v>0</v>
      </c>
      <c r="G1927">
        <v>6.6</v>
      </c>
      <c r="H1927">
        <v>3.5999999999999997E-2</v>
      </c>
      <c r="I1927">
        <v>3.4</v>
      </c>
      <c r="J1927" t="s">
        <v>149</v>
      </c>
      <c r="K1927">
        <v>3.6</v>
      </c>
      <c r="L1927" t="s">
        <v>149</v>
      </c>
      <c r="M1927" s="70">
        <v>0.32646990740740739</v>
      </c>
      <c r="N1927">
        <v>5.9</v>
      </c>
      <c r="O1927" t="s">
        <v>162</v>
      </c>
      <c r="P1927" s="70">
        <v>0.32761574074074074</v>
      </c>
      <c r="Q1927">
        <v>4.0999999999999996</v>
      </c>
      <c r="R1927" t="s">
        <v>149</v>
      </c>
      <c r="S1927">
        <v>0.7</v>
      </c>
      <c r="T1927">
        <v>74.900000000000006</v>
      </c>
      <c r="U1927">
        <v>138</v>
      </c>
      <c r="V1927">
        <v>77585</v>
      </c>
      <c r="W1927">
        <v>129</v>
      </c>
      <c r="X1927">
        <v>0.79700000000000004</v>
      </c>
      <c r="Y1927">
        <v>18.059999999999999</v>
      </c>
      <c r="Z1927" s="11">
        <f t="shared" si="5031"/>
        <v>21.6</v>
      </c>
      <c r="AA1927" s="11">
        <f t="shared" si="5032"/>
        <v>0</v>
      </c>
      <c r="AB1927" s="53">
        <f t="shared" si="5033"/>
        <v>0.36939021269130023</v>
      </c>
      <c r="AC1927" s="61" t="s">
        <v>204</v>
      </c>
      <c r="AE1927" s="11">
        <f t="shared" ref="AE1927" si="5194">SUM(F1927:F1932)</f>
        <v>0</v>
      </c>
      <c r="AF1927" s="11">
        <f t="shared" ref="AF1927" si="5195">AVERAGE(AB1927:AB1932)</f>
        <v>0.36927278331591751</v>
      </c>
      <c r="AG1927" s="11">
        <f t="shared" ref="AG1927" si="5196">AVERAGE(G1927:G1932)</f>
        <v>6.9833333333333343</v>
      </c>
      <c r="AH1927" s="11" t="e">
        <f t="shared" ref="AH1927" si="5197">AVERAGE(AC1927:AC1932)</f>
        <v>#DIV/0!</v>
      </c>
      <c r="AI1927" s="11">
        <f t="shared" ref="AI1927" si="5198">AVERAGE(T1927:T1932)</f>
        <v>74.433333333333351</v>
      </c>
      <c r="AJ1927" s="11">
        <f t="shared" ref="AJ1927" si="5199">SUMIF(H1927:H1932,"&gt;0",H1927:H1932)</f>
        <v>0.39300000000000002</v>
      </c>
      <c r="AK1927" s="17">
        <f t="shared" ref="AK1927" si="5200">SUM(AA1927:AA1932)/60</f>
        <v>0</v>
      </c>
      <c r="AL1927" s="17">
        <f t="shared" ref="AL1927" si="5201">SUM(V1927:V1932)</f>
        <v>836754</v>
      </c>
      <c r="AM1927" s="17">
        <f t="shared" ref="AM1927" si="5202">AVERAGE(W1927:W1932)</f>
        <v>232.33333333333334</v>
      </c>
      <c r="AN1927" s="11">
        <f t="shared" ref="AN1927" si="5203">AVERAGE(I1927:I1932)</f>
        <v>4.3666666666666663</v>
      </c>
      <c r="AO1927" s="11">
        <f t="shared" ref="AO1927" si="5204">MAX(K1927:K1932)</f>
        <v>5.2</v>
      </c>
      <c r="AP1927" s="13" t="str">
        <f t="shared" ref="AP1927" ca="1" si="5205">INDIRECT(ADDRESS(MATCH(AO1927,K1927:K1932,0)+A1927-1,12))</f>
        <v>NNE</v>
      </c>
      <c r="AQ1927" s="13">
        <f t="shared" ref="AQ1927" ca="1" si="5206">INDIRECT(ADDRESS(MATCH(AO1927,K1927:K1932,0)+A1927-1,13))</f>
        <v>0.35619212962962959</v>
      </c>
      <c r="AR1927" s="11">
        <f t="shared" ref="AR1927" si="5207">MAX(N1927:N1932)</f>
        <v>9.5</v>
      </c>
      <c r="AS1927" s="13" t="str">
        <f t="shared" ref="AS1927" ca="1" si="5208">INDIRECT(ADDRESS(MATCH(AR1927,N1927:N1932,0)+A1927-1,15))</f>
        <v>N</v>
      </c>
      <c r="AT1927" s="13">
        <f t="shared" ref="AT1927" ca="1" si="5209">INDIRECT(ADDRESS(MATCH(AR1927,N1927:N1932,0)+A1927-1,16))</f>
        <v>0.34385416666666663</v>
      </c>
    </row>
    <row r="1928" spans="1:46">
      <c r="A1928" s="11">
        <v>1928</v>
      </c>
      <c r="B1928" s="69">
        <v>44606</v>
      </c>
      <c r="C1928" s="70">
        <v>0.34027777777777773</v>
      </c>
      <c r="D1928">
        <v>6.1</v>
      </c>
      <c r="E1928">
        <v>13.2</v>
      </c>
      <c r="F1928">
        <v>0</v>
      </c>
      <c r="G1928">
        <v>6.7</v>
      </c>
      <c r="H1928">
        <v>4.4999999999999998E-2</v>
      </c>
      <c r="I1928">
        <v>4.5999999999999996</v>
      </c>
      <c r="J1928" t="s">
        <v>149</v>
      </c>
      <c r="K1928">
        <v>4.5999999999999996</v>
      </c>
      <c r="L1928" t="s">
        <v>149</v>
      </c>
      <c r="M1928" s="70">
        <v>0.3402662037037037</v>
      </c>
      <c r="N1928">
        <v>8</v>
      </c>
      <c r="O1928" t="s">
        <v>162</v>
      </c>
      <c r="P1928" s="70">
        <v>0.33584490740740741</v>
      </c>
      <c r="Q1928">
        <v>4.0999999999999996</v>
      </c>
      <c r="R1928" t="s">
        <v>149</v>
      </c>
      <c r="S1928">
        <v>0.9</v>
      </c>
      <c r="T1928">
        <v>74.7</v>
      </c>
      <c r="U1928">
        <v>194</v>
      </c>
      <c r="V1928">
        <v>97436</v>
      </c>
      <c r="W1928">
        <v>162</v>
      </c>
      <c r="X1928">
        <v>0.79700000000000004</v>
      </c>
      <c r="Y1928">
        <v>18.04</v>
      </c>
      <c r="Z1928" s="11">
        <f t="shared" ref="Z1928:Z1991" si="5210">H1928*3.6/(60)*10*10^3</f>
        <v>27.000000000000004</v>
      </c>
      <c r="AA1928" s="11">
        <f t="shared" ref="AA1928:AA1991" si="5211">IF(Z1928&gt;120,10,0)</f>
        <v>0</v>
      </c>
      <c r="AB1928" s="53">
        <f t="shared" ref="AB1928:AB1991" si="5212">-0.071+0.735*X1928+0.75*X1928^2-8.759*X1928^3+21.838*X1928^4-21.998*X1928^5+8.097*X1928^6</f>
        <v>0.36939021269130023</v>
      </c>
      <c r="AC1928" s="61" t="s">
        <v>204</v>
      </c>
    </row>
    <row r="1929" spans="1:46">
      <c r="A1929" s="11">
        <v>1929</v>
      </c>
      <c r="B1929" s="69">
        <v>44606</v>
      </c>
      <c r="C1929" s="70">
        <v>0.34722222222222227</v>
      </c>
      <c r="D1929">
        <v>6.3</v>
      </c>
      <c r="E1929">
        <v>13.4</v>
      </c>
      <c r="F1929">
        <v>0</v>
      </c>
      <c r="G1929">
        <v>6.9</v>
      </c>
      <c r="H1929">
        <v>0.06</v>
      </c>
      <c r="I1929">
        <v>4.8</v>
      </c>
      <c r="J1929" t="s">
        <v>149</v>
      </c>
      <c r="K1929">
        <v>4.8</v>
      </c>
      <c r="L1929" t="s">
        <v>149</v>
      </c>
      <c r="M1929" s="70">
        <v>0.3460300925925926</v>
      </c>
      <c r="N1929">
        <v>9.5</v>
      </c>
      <c r="O1929" t="s">
        <v>162</v>
      </c>
      <c r="P1929" s="70">
        <v>0.34385416666666663</v>
      </c>
      <c r="Q1929">
        <v>5.8</v>
      </c>
      <c r="R1929" t="s">
        <v>162</v>
      </c>
      <c r="S1929">
        <v>1.2</v>
      </c>
      <c r="T1929">
        <v>74.7</v>
      </c>
      <c r="U1929">
        <v>210</v>
      </c>
      <c r="V1929">
        <v>127203</v>
      </c>
      <c r="W1929">
        <v>212</v>
      </c>
      <c r="X1929">
        <v>0.79700000000000004</v>
      </c>
      <c r="Y1929">
        <v>18.010000000000002</v>
      </c>
      <c r="Z1929" s="11">
        <f t="shared" si="5210"/>
        <v>36</v>
      </c>
      <c r="AA1929" s="11">
        <f t="shared" si="5211"/>
        <v>0</v>
      </c>
      <c r="AB1929" s="53">
        <f t="shared" si="5212"/>
        <v>0.36939021269130023</v>
      </c>
      <c r="AC1929" s="61" t="s">
        <v>204</v>
      </c>
    </row>
    <row r="1930" spans="1:46">
      <c r="A1930" s="11">
        <v>1930</v>
      </c>
      <c r="B1930" s="69">
        <v>44606</v>
      </c>
      <c r="C1930" s="70">
        <v>0.35416666666666669</v>
      </c>
      <c r="D1930">
        <v>6.4</v>
      </c>
      <c r="E1930">
        <v>13.7</v>
      </c>
      <c r="F1930">
        <v>0</v>
      </c>
      <c r="G1930">
        <v>7</v>
      </c>
      <c r="H1930">
        <v>6.7000000000000004E-2</v>
      </c>
      <c r="I1930">
        <v>5</v>
      </c>
      <c r="J1930" t="s">
        <v>149</v>
      </c>
      <c r="K1930">
        <v>5.0999999999999996</v>
      </c>
      <c r="L1930" t="s">
        <v>149</v>
      </c>
      <c r="M1930" s="70">
        <v>0.35221064814814818</v>
      </c>
      <c r="N1930">
        <v>8.1999999999999993</v>
      </c>
      <c r="O1930" t="s">
        <v>149</v>
      </c>
      <c r="P1930" s="70">
        <v>0.35083333333333333</v>
      </c>
      <c r="Q1930">
        <v>3.4</v>
      </c>
      <c r="R1930" t="s">
        <v>149</v>
      </c>
      <c r="S1930">
        <v>1.1000000000000001</v>
      </c>
      <c r="T1930">
        <v>74.900000000000006</v>
      </c>
      <c r="U1930">
        <v>243</v>
      </c>
      <c r="V1930">
        <v>144057</v>
      </c>
      <c r="W1930">
        <v>240</v>
      </c>
      <c r="X1930">
        <v>0.79700000000000004</v>
      </c>
      <c r="Y1930">
        <v>18.04</v>
      </c>
      <c r="Z1930" s="11">
        <f t="shared" si="5210"/>
        <v>40.200000000000003</v>
      </c>
      <c r="AA1930" s="11">
        <f t="shared" si="5211"/>
        <v>0</v>
      </c>
      <c r="AB1930" s="53">
        <f t="shared" si="5212"/>
        <v>0.36939021269130023</v>
      </c>
      <c r="AC1930" s="61" t="s">
        <v>204</v>
      </c>
    </row>
    <row r="1931" spans="1:46">
      <c r="A1931" s="11">
        <v>1931</v>
      </c>
      <c r="B1931" s="69">
        <v>44606</v>
      </c>
      <c r="C1931" s="70">
        <v>0.3611111111111111</v>
      </c>
      <c r="D1931">
        <v>6.5</v>
      </c>
      <c r="E1931">
        <v>13.9</v>
      </c>
      <c r="F1931">
        <v>0</v>
      </c>
      <c r="G1931">
        <v>7.2</v>
      </c>
      <c r="H1931">
        <v>8.7999999999999995E-2</v>
      </c>
      <c r="I1931">
        <v>4.7</v>
      </c>
      <c r="J1931" t="s">
        <v>149</v>
      </c>
      <c r="K1931">
        <v>5.2</v>
      </c>
      <c r="L1931" t="s">
        <v>149</v>
      </c>
      <c r="M1931" s="70">
        <v>0.35619212962962959</v>
      </c>
      <c r="N1931">
        <v>8.9</v>
      </c>
      <c r="O1931" t="s">
        <v>149</v>
      </c>
      <c r="P1931" s="70">
        <v>0.35543981481481479</v>
      </c>
      <c r="Q1931">
        <v>3</v>
      </c>
      <c r="R1931" t="s">
        <v>149</v>
      </c>
      <c r="S1931">
        <v>1.3</v>
      </c>
      <c r="T1931">
        <v>74.599999999999994</v>
      </c>
      <c r="U1931">
        <v>357</v>
      </c>
      <c r="V1931">
        <v>185303</v>
      </c>
      <c r="W1931">
        <v>309</v>
      </c>
      <c r="X1931">
        <v>0.79700000000000004</v>
      </c>
      <c r="Y1931">
        <v>18.05</v>
      </c>
      <c r="Z1931" s="11">
        <f t="shared" si="5210"/>
        <v>52.79999999999999</v>
      </c>
      <c r="AA1931" s="11">
        <f t="shared" si="5211"/>
        <v>0</v>
      </c>
      <c r="AB1931" s="53">
        <f t="shared" si="5212"/>
        <v>0.36939021269130023</v>
      </c>
      <c r="AC1931" s="61" t="s">
        <v>204</v>
      </c>
    </row>
    <row r="1932" spans="1:46">
      <c r="A1932" s="11">
        <v>1932</v>
      </c>
      <c r="B1932" s="69">
        <v>44606</v>
      </c>
      <c r="C1932" s="70">
        <v>0.36805555555555558</v>
      </c>
      <c r="D1932">
        <v>6.7</v>
      </c>
      <c r="E1932">
        <v>13.9</v>
      </c>
      <c r="F1932">
        <v>0</v>
      </c>
      <c r="G1932">
        <v>7.5</v>
      </c>
      <c r="H1932">
        <v>9.7000000000000003E-2</v>
      </c>
      <c r="I1932">
        <v>3.7</v>
      </c>
      <c r="J1932" t="s">
        <v>149</v>
      </c>
      <c r="K1932">
        <v>4.7</v>
      </c>
      <c r="L1932" t="s">
        <v>149</v>
      </c>
      <c r="M1932" s="70">
        <v>0.36155092592592591</v>
      </c>
      <c r="N1932">
        <v>7.2</v>
      </c>
      <c r="O1932" t="s">
        <v>162</v>
      </c>
      <c r="P1932" s="70">
        <v>0.36528935185185185</v>
      </c>
      <c r="Q1932">
        <v>3.6</v>
      </c>
      <c r="R1932" t="s">
        <v>147</v>
      </c>
      <c r="S1932">
        <v>1</v>
      </c>
      <c r="T1932">
        <v>72.8</v>
      </c>
      <c r="U1932">
        <v>287</v>
      </c>
      <c r="V1932">
        <v>205170</v>
      </c>
      <c r="W1932">
        <v>342</v>
      </c>
      <c r="X1932">
        <v>0.79600000000000004</v>
      </c>
      <c r="Y1932">
        <v>18.03</v>
      </c>
      <c r="Z1932" s="11">
        <f t="shared" si="5210"/>
        <v>58.2</v>
      </c>
      <c r="AA1932" s="11">
        <f t="shared" si="5211"/>
        <v>0</v>
      </c>
      <c r="AB1932" s="53">
        <f t="shared" si="5212"/>
        <v>0.36868563643900387</v>
      </c>
      <c r="AC1932" s="61" t="s">
        <v>204</v>
      </c>
    </row>
    <row r="1933" spans="1:46">
      <c r="A1933" s="11">
        <v>1933</v>
      </c>
      <c r="B1933" s="69">
        <v>44606</v>
      </c>
      <c r="C1933" s="70">
        <v>0.375</v>
      </c>
      <c r="D1933">
        <v>7</v>
      </c>
      <c r="E1933">
        <v>13.8</v>
      </c>
      <c r="F1933">
        <v>0</v>
      </c>
      <c r="G1933">
        <v>7.6</v>
      </c>
      <c r="H1933">
        <v>8.1000000000000003E-2</v>
      </c>
      <c r="I1933">
        <v>3</v>
      </c>
      <c r="J1933" t="s">
        <v>149</v>
      </c>
      <c r="K1933">
        <v>3.7</v>
      </c>
      <c r="L1933" t="s">
        <v>149</v>
      </c>
      <c r="M1933" s="70">
        <v>0.36835648148148148</v>
      </c>
      <c r="N1933">
        <v>6.3</v>
      </c>
      <c r="O1933" t="s">
        <v>162</v>
      </c>
      <c r="P1933" s="70">
        <v>0.37016203703703704</v>
      </c>
      <c r="Q1933">
        <v>3.3</v>
      </c>
      <c r="R1933" t="s">
        <v>147</v>
      </c>
      <c r="S1933">
        <v>0.9</v>
      </c>
      <c r="T1933">
        <v>71.099999999999994</v>
      </c>
      <c r="U1933">
        <v>284</v>
      </c>
      <c r="V1933">
        <v>178662</v>
      </c>
      <c r="W1933">
        <v>298</v>
      </c>
      <c r="X1933">
        <v>0.78</v>
      </c>
      <c r="Y1933">
        <v>18</v>
      </c>
      <c r="Z1933" s="11">
        <f t="shared" si="5210"/>
        <v>48.6</v>
      </c>
      <c r="AA1933" s="11">
        <f t="shared" si="5211"/>
        <v>0</v>
      </c>
      <c r="AB1933" s="53">
        <f t="shared" si="5212"/>
        <v>0.35758195345388821</v>
      </c>
      <c r="AC1933" s="61" t="s">
        <v>204</v>
      </c>
      <c r="AE1933" s="11">
        <f t="shared" ref="AE1933" si="5213">SUM(F1933:F1938)</f>
        <v>0</v>
      </c>
      <c r="AF1933" s="11">
        <f t="shared" ref="AF1933" si="5214">AVERAGE(AB1933:AB1938)</f>
        <v>0.35689808985728871</v>
      </c>
      <c r="AG1933" s="11">
        <f t="shared" ref="AG1933" si="5215">AVERAGE(G1933:G1938)</f>
        <v>8.1666666666666661</v>
      </c>
      <c r="AH1933" s="11" t="e">
        <f t="shared" ref="AH1933" si="5216">AVERAGE(AC1933:AC1938)</f>
        <v>#DIV/0!</v>
      </c>
      <c r="AI1933" s="11">
        <f t="shared" ref="AI1933" si="5217">AVERAGE(T1933:T1938)</f>
        <v>69.399999999999991</v>
      </c>
      <c r="AJ1933" s="11">
        <f t="shared" ref="AJ1933" si="5218">SUMIF(H1933:H1938,"&gt;0",H1933:H1938)</f>
        <v>0.754</v>
      </c>
      <c r="AK1933" s="17">
        <f t="shared" ref="AK1933" si="5219">SUM(AA1933:AA1938)/60</f>
        <v>0</v>
      </c>
      <c r="AL1933" s="17">
        <f t="shared" ref="AL1933" si="5220">SUM(V1933:V1938)</f>
        <v>1595046</v>
      </c>
      <c r="AM1933" s="17">
        <f t="shared" ref="AM1933" si="5221">AVERAGE(W1933:W1938)</f>
        <v>443</v>
      </c>
      <c r="AN1933" s="11">
        <f t="shared" ref="AN1933" si="5222">AVERAGE(I1933:I1938)</f>
        <v>3.7666666666666671</v>
      </c>
      <c r="AO1933" s="11">
        <f t="shared" ref="AO1933" si="5223">MAX(K1933:K1938)</f>
        <v>4.7</v>
      </c>
      <c r="AP1933" s="13" t="str">
        <f t="shared" ref="AP1933" ca="1" si="5224">INDIRECT(ADDRESS(MATCH(AO1933,K1933:K1938,0)+A1933-1,12))</f>
        <v>NNE</v>
      </c>
      <c r="AQ1933" s="13">
        <f t="shared" ref="AQ1933" ca="1" si="5225">INDIRECT(ADDRESS(MATCH(AO1933,K1933:K1938,0)+A1933-1,13))</f>
        <v>0.38974537037037038</v>
      </c>
      <c r="AR1933" s="11">
        <f t="shared" ref="AR1933" si="5226">MAX(N1933:N1938)</f>
        <v>9.4</v>
      </c>
      <c r="AS1933" s="13" t="str">
        <f t="shared" ref="AS1933" ca="1" si="5227">INDIRECT(ADDRESS(MATCH(AR1933,N1933:N1938,0)+A1933-1,15))</f>
        <v>N</v>
      </c>
      <c r="AT1933" s="13">
        <f t="shared" ref="AT1933" ca="1" si="5228">INDIRECT(ADDRESS(MATCH(AR1933,N1933:N1938,0)+A1933-1,16))</f>
        <v>0.38622685185185185</v>
      </c>
    </row>
    <row r="1934" spans="1:46">
      <c r="A1934" s="11">
        <v>1934</v>
      </c>
      <c r="B1934" s="69">
        <v>44606</v>
      </c>
      <c r="C1934" s="70">
        <v>0.38194444444444442</v>
      </c>
      <c r="D1934">
        <v>7.2</v>
      </c>
      <c r="E1934">
        <v>14.7</v>
      </c>
      <c r="F1934">
        <v>0</v>
      </c>
      <c r="G1934">
        <v>7.7</v>
      </c>
      <c r="H1934">
        <v>9.8000000000000004E-2</v>
      </c>
      <c r="I1934">
        <v>3.9</v>
      </c>
      <c r="J1934" t="s">
        <v>149</v>
      </c>
      <c r="K1934">
        <v>3.9</v>
      </c>
      <c r="L1934" t="s">
        <v>149</v>
      </c>
      <c r="M1934" s="70">
        <v>0.38194444444444442</v>
      </c>
      <c r="N1934">
        <v>7.7</v>
      </c>
      <c r="O1934" t="s">
        <v>149</v>
      </c>
      <c r="P1934" s="70">
        <v>0.38162037037037039</v>
      </c>
      <c r="Q1934">
        <v>3.4</v>
      </c>
      <c r="R1934" t="s">
        <v>149</v>
      </c>
      <c r="S1934">
        <v>1.2</v>
      </c>
      <c r="T1934">
        <v>71.099999999999994</v>
      </c>
      <c r="U1934">
        <v>455</v>
      </c>
      <c r="V1934">
        <v>212481</v>
      </c>
      <c r="W1934">
        <v>354</v>
      </c>
      <c r="X1934">
        <v>0.78</v>
      </c>
      <c r="Y1934">
        <v>18.12</v>
      </c>
      <c r="Z1934" s="11">
        <f t="shared" si="5210"/>
        <v>58.8</v>
      </c>
      <c r="AA1934" s="11">
        <f t="shared" si="5211"/>
        <v>0</v>
      </c>
      <c r="AB1934" s="53">
        <f t="shared" si="5212"/>
        <v>0.35758195345388821</v>
      </c>
      <c r="AC1934" s="61" t="s">
        <v>204</v>
      </c>
    </row>
    <row r="1935" spans="1:46">
      <c r="A1935" s="11">
        <v>1935</v>
      </c>
      <c r="B1935" s="69">
        <v>44606</v>
      </c>
      <c r="C1935" s="70">
        <v>0.3888888888888889</v>
      </c>
      <c r="D1935">
        <v>7.4</v>
      </c>
      <c r="E1935">
        <v>14.7</v>
      </c>
      <c r="F1935">
        <v>0</v>
      </c>
      <c r="G1935">
        <v>8</v>
      </c>
      <c r="H1935">
        <v>0.14099999999999999</v>
      </c>
      <c r="I1935">
        <v>4.5</v>
      </c>
      <c r="J1935" t="s">
        <v>149</v>
      </c>
      <c r="K1935">
        <v>4.5999999999999996</v>
      </c>
      <c r="L1935" t="s">
        <v>149</v>
      </c>
      <c r="M1935" s="70">
        <v>0.38847222222222227</v>
      </c>
      <c r="N1935">
        <v>9.4</v>
      </c>
      <c r="O1935" t="s">
        <v>162</v>
      </c>
      <c r="P1935" s="70">
        <v>0.38622685185185185</v>
      </c>
      <c r="Q1935">
        <v>3.7</v>
      </c>
      <c r="R1935" t="s">
        <v>149</v>
      </c>
      <c r="S1935">
        <v>1.1000000000000001</v>
      </c>
      <c r="T1935">
        <v>70.2</v>
      </c>
      <c r="U1935">
        <v>683</v>
      </c>
      <c r="V1935">
        <v>291778</v>
      </c>
      <c r="W1935">
        <v>486</v>
      </c>
      <c r="X1935">
        <v>0.77900000000000003</v>
      </c>
      <c r="Y1935">
        <v>18.03</v>
      </c>
      <c r="Z1935" s="11">
        <f t="shared" si="5210"/>
        <v>84.59999999999998</v>
      </c>
      <c r="AA1935" s="11">
        <f t="shared" si="5211"/>
        <v>0</v>
      </c>
      <c r="AB1935" s="53">
        <f t="shared" si="5212"/>
        <v>0.35689773721342055</v>
      </c>
      <c r="AC1935" s="61" t="s">
        <v>204</v>
      </c>
    </row>
    <row r="1936" spans="1:46">
      <c r="A1936" s="11">
        <v>1936</v>
      </c>
      <c r="B1936" s="69">
        <v>44606</v>
      </c>
      <c r="C1936" s="70">
        <v>0.39583333333333331</v>
      </c>
      <c r="D1936">
        <v>7.7</v>
      </c>
      <c r="E1936">
        <v>14.7</v>
      </c>
      <c r="F1936">
        <v>0</v>
      </c>
      <c r="G1936">
        <v>8.6</v>
      </c>
      <c r="H1936">
        <v>0.14000000000000001</v>
      </c>
      <c r="I1936">
        <v>3.2</v>
      </c>
      <c r="J1936" t="s">
        <v>149</v>
      </c>
      <c r="K1936">
        <v>4.7</v>
      </c>
      <c r="L1936" t="s">
        <v>149</v>
      </c>
      <c r="M1936" s="70">
        <v>0.38974537037037038</v>
      </c>
      <c r="N1936">
        <v>7</v>
      </c>
      <c r="O1936" t="s">
        <v>162</v>
      </c>
      <c r="P1936" s="70">
        <v>0.38936342592592593</v>
      </c>
      <c r="Q1936">
        <v>3</v>
      </c>
      <c r="R1936" t="s">
        <v>149</v>
      </c>
      <c r="S1936">
        <v>1.1000000000000001</v>
      </c>
      <c r="T1936">
        <v>67.900000000000006</v>
      </c>
      <c r="U1936">
        <v>360</v>
      </c>
      <c r="V1936">
        <v>293961</v>
      </c>
      <c r="W1936">
        <v>490</v>
      </c>
      <c r="X1936">
        <v>0.77900000000000003</v>
      </c>
      <c r="Y1936">
        <v>18.03</v>
      </c>
      <c r="Z1936" s="11">
        <f t="shared" si="5210"/>
        <v>84.000000000000014</v>
      </c>
      <c r="AA1936" s="11">
        <f t="shared" si="5211"/>
        <v>0</v>
      </c>
      <c r="AB1936" s="53">
        <f t="shared" si="5212"/>
        <v>0.35689773721342055</v>
      </c>
      <c r="AC1936" s="61" t="s">
        <v>204</v>
      </c>
    </row>
    <row r="1937" spans="1:46">
      <c r="A1937" s="11">
        <v>1937</v>
      </c>
      <c r="B1937" s="69">
        <v>44606</v>
      </c>
      <c r="C1937" s="70">
        <v>0.40277777777777773</v>
      </c>
      <c r="D1937">
        <v>8.1</v>
      </c>
      <c r="E1937">
        <v>14.7</v>
      </c>
      <c r="F1937">
        <v>0</v>
      </c>
      <c r="G1937">
        <v>8.3000000000000007</v>
      </c>
      <c r="H1937">
        <v>0.124</v>
      </c>
      <c r="I1937">
        <v>4</v>
      </c>
      <c r="J1937" t="s">
        <v>149</v>
      </c>
      <c r="K1937">
        <v>4</v>
      </c>
      <c r="L1937" t="s">
        <v>149</v>
      </c>
      <c r="M1937" s="70">
        <v>0.40277777777777773</v>
      </c>
      <c r="N1937">
        <v>7.6</v>
      </c>
      <c r="O1937" t="s">
        <v>149</v>
      </c>
      <c r="P1937" s="70">
        <v>0.40251157407407406</v>
      </c>
      <c r="Q1937">
        <v>4.3</v>
      </c>
      <c r="R1937" t="s">
        <v>147</v>
      </c>
      <c r="S1937">
        <v>1.1000000000000001</v>
      </c>
      <c r="T1937">
        <v>68.400000000000006</v>
      </c>
      <c r="U1937">
        <v>557</v>
      </c>
      <c r="V1937">
        <v>265809</v>
      </c>
      <c r="W1937">
        <v>443</v>
      </c>
      <c r="X1937">
        <v>0.77800000000000002</v>
      </c>
      <c r="Y1937">
        <v>18.05</v>
      </c>
      <c r="Z1937" s="11">
        <f t="shared" si="5210"/>
        <v>74.400000000000006</v>
      </c>
      <c r="AA1937" s="11">
        <f t="shared" si="5211"/>
        <v>0</v>
      </c>
      <c r="AB1937" s="53">
        <f t="shared" si="5212"/>
        <v>0.35621457890455743</v>
      </c>
      <c r="AC1937" s="61" t="s">
        <v>204</v>
      </c>
    </row>
    <row r="1938" spans="1:46">
      <c r="A1938" s="11">
        <v>1938</v>
      </c>
      <c r="B1938" s="69">
        <v>44606</v>
      </c>
      <c r="C1938" s="70">
        <v>0.40972222222222227</v>
      </c>
      <c r="D1938">
        <v>8.3000000000000007</v>
      </c>
      <c r="E1938">
        <v>14.7</v>
      </c>
      <c r="F1938">
        <v>0</v>
      </c>
      <c r="G1938">
        <v>8.8000000000000007</v>
      </c>
      <c r="H1938">
        <v>0.17</v>
      </c>
      <c r="I1938">
        <v>4</v>
      </c>
      <c r="J1938" t="s">
        <v>149</v>
      </c>
      <c r="K1938">
        <v>4.0999999999999996</v>
      </c>
      <c r="L1938" t="s">
        <v>149</v>
      </c>
      <c r="M1938" s="70">
        <v>0.40915509259259258</v>
      </c>
      <c r="N1938">
        <v>7.7</v>
      </c>
      <c r="O1938" t="s">
        <v>162</v>
      </c>
      <c r="P1938" s="70">
        <v>0.4064699074074074</v>
      </c>
      <c r="Q1938">
        <v>4.9000000000000004</v>
      </c>
      <c r="R1938" t="s">
        <v>147</v>
      </c>
      <c r="S1938">
        <v>1.1000000000000001</v>
      </c>
      <c r="T1938">
        <v>67.7</v>
      </c>
      <c r="U1938">
        <v>597</v>
      </c>
      <c r="V1938">
        <v>352355</v>
      </c>
      <c r="W1938">
        <v>587</v>
      </c>
      <c r="X1938">
        <v>0.77800000000000002</v>
      </c>
      <c r="Y1938">
        <v>18.02</v>
      </c>
      <c r="Z1938" s="11">
        <f t="shared" si="5210"/>
        <v>102.00000000000001</v>
      </c>
      <c r="AA1938" s="11">
        <f t="shared" si="5211"/>
        <v>0</v>
      </c>
      <c r="AB1938" s="53">
        <f t="shared" si="5212"/>
        <v>0.35621457890455743</v>
      </c>
      <c r="AC1938" s="61" t="s">
        <v>204</v>
      </c>
    </row>
    <row r="1939" spans="1:46">
      <c r="A1939" s="11">
        <v>1939</v>
      </c>
      <c r="B1939" s="69">
        <v>44606</v>
      </c>
      <c r="C1939" s="70">
        <v>0.41666666666666669</v>
      </c>
      <c r="D1939">
        <v>8.6</v>
      </c>
      <c r="E1939">
        <v>14.7</v>
      </c>
      <c r="F1939">
        <v>0</v>
      </c>
      <c r="G1939">
        <v>8.6999999999999993</v>
      </c>
      <c r="H1939">
        <v>0.153</v>
      </c>
      <c r="I1939">
        <v>4.4000000000000004</v>
      </c>
      <c r="J1939" t="s">
        <v>149</v>
      </c>
      <c r="K1939">
        <v>4.4000000000000004</v>
      </c>
      <c r="L1939" t="s">
        <v>149</v>
      </c>
      <c r="M1939" s="70">
        <v>0.41192129629629631</v>
      </c>
      <c r="N1939">
        <v>8.5</v>
      </c>
      <c r="O1939" t="s">
        <v>162</v>
      </c>
      <c r="P1939" s="70">
        <v>0.4165625</v>
      </c>
      <c r="Q1939">
        <v>8.1</v>
      </c>
      <c r="R1939" t="s">
        <v>162</v>
      </c>
      <c r="S1939">
        <v>1.4</v>
      </c>
      <c r="T1939">
        <v>67</v>
      </c>
      <c r="U1939">
        <v>543</v>
      </c>
      <c r="V1939">
        <v>329066</v>
      </c>
      <c r="W1939">
        <v>548</v>
      </c>
      <c r="X1939">
        <v>0.77800000000000002</v>
      </c>
      <c r="Y1939">
        <v>18.03</v>
      </c>
      <c r="Z1939" s="11">
        <f t="shared" si="5210"/>
        <v>91.8</v>
      </c>
      <c r="AA1939" s="11">
        <f t="shared" si="5211"/>
        <v>0</v>
      </c>
      <c r="AB1939" s="53">
        <f t="shared" si="5212"/>
        <v>0.35621457890455743</v>
      </c>
      <c r="AC1939" s="61" t="s">
        <v>204</v>
      </c>
      <c r="AE1939" s="11">
        <f t="shared" ref="AE1939" si="5229">SUM(F1939:F1944)</f>
        <v>0</v>
      </c>
      <c r="AF1939" s="11">
        <f t="shared" ref="AF1939" si="5230">AVERAGE(AB1939:AB1944)</f>
        <v>0.35507925574854582</v>
      </c>
      <c r="AG1939" s="11">
        <f t="shared" ref="AG1939" si="5231">AVERAGE(G1939:G1944)</f>
        <v>9.25</v>
      </c>
      <c r="AH1939" s="11" t="e">
        <f t="shared" ref="AH1939" si="5232">AVERAGE(AC1939:AC1944)</f>
        <v>#DIV/0!</v>
      </c>
      <c r="AI1939" s="11">
        <f t="shared" ref="AI1939" si="5233">AVERAGE(T1939:T1944)</f>
        <v>62.233333333333327</v>
      </c>
      <c r="AJ1939" s="11">
        <f t="shared" ref="AJ1939" si="5234">SUMIF(H1939:H1944,"&gt;0",H1939:H1944)</f>
        <v>1.1950000000000001</v>
      </c>
      <c r="AK1939" s="17">
        <f t="shared" ref="AK1939" si="5235">SUM(AA1939:AA1944)/60</f>
        <v>0.5</v>
      </c>
      <c r="AL1939" s="17">
        <f t="shared" ref="AL1939" si="5236">SUM(V1939:V1944)</f>
        <v>2517109</v>
      </c>
      <c r="AM1939" s="17">
        <f t="shared" ref="AM1939" si="5237">AVERAGE(W1939:W1944)</f>
        <v>699</v>
      </c>
      <c r="AN1939" s="11">
        <f t="shared" ref="AN1939" si="5238">AVERAGE(I1939:I1944)</f>
        <v>4.4333333333333336</v>
      </c>
      <c r="AO1939" s="11">
        <f t="shared" ref="AO1939" si="5239">MAX(K1939:K1944)</f>
        <v>5.4</v>
      </c>
      <c r="AP1939" s="13" t="str">
        <f t="shared" ref="AP1939" ca="1" si="5240">INDIRECT(ADDRESS(MATCH(AO1939,K1939:K1944,0)+A1939-1,12))</f>
        <v>NNE</v>
      </c>
      <c r="AQ1939" s="13">
        <f t="shared" ref="AQ1939" ca="1" si="5241">INDIRECT(ADDRESS(MATCH(AO1939,K1939:K1944,0)+A1939-1,13))</f>
        <v>0.42173611111111109</v>
      </c>
      <c r="AR1939" s="11">
        <f t="shared" ref="AR1939" si="5242">MAX(N1939:N1944)</f>
        <v>10</v>
      </c>
      <c r="AS1939" s="13" t="str">
        <f t="shared" ref="AS1939" ca="1" si="5243">INDIRECT(ADDRESS(MATCH(AR1939,N1939:N1944,0)+A1939-1,15))</f>
        <v>NE</v>
      </c>
      <c r="AT1939" s="13">
        <f t="shared" ref="AT1939" ca="1" si="5244">INDIRECT(ADDRESS(MATCH(AR1939,N1939:N1944,0)+A1939-1,16))</f>
        <v>0.44418981481481484</v>
      </c>
    </row>
    <row r="1940" spans="1:46">
      <c r="A1940" s="11">
        <v>1940</v>
      </c>
      <c r="B1940" s="69">
        <v>44606</v>
      </c>
      <c r="C1940" s="70">
        <v>0.4236111111111111</v>
      </c>
      <c r="D1940">
        <v>8.9</v>
      </c>
      <c r="E1940">
        <v>14.7</v>
      </c>
      <c r="F1940">
        <v>0</v>
      </c>
      <c r="G1940">
        <v>8.6999999999999993</v>
      </c>
      <c r="H1940">
        <v>0.16300000000000001</v>
      </c>
      <c r="I1940">
        <v>4.8</v>
      </c>
      <c r="J1940" t="s">
        <v>149</v>
      </c>
      <c r="K1940">
        <v>5.4</v>
      </c>
      <c r="L1940" t="s">
        <v>149</v>
      </c>
      <c r="M1940" s="70">
        <v>0.42173611111111109</v>
      </c>
      <c r="N1940">
        <v>8.4</v>
      </c>
      <c r="O1940" t="s">
        <v>162</v>
      </c>
      <c r="P1940" s="70">
        <v>0.41747685185185185</v>
      </c>
      <c r="Q1940">
        <v>5.0999999999999996</v>
      </c>
      <c r="R1940" t="s">
        <v>149</v>
      </c>
      <c r="S1940">
        <v>1.5</v>
      </c>
      <c r="T1940">
        <v>66.5</v>
      </c>
      <c r="U1940">
        <v>554</v>
      </c>
      <c r="V1940">
        <v>347708</v>
      </c>
      <c r="W1940">
        <v>580</v>
      </c>
      <c r="X1940">
        <v>0.77700000000000002</v>
      </c>
      <c r="Y1940">
        <v>18.04</v>
      </c>
      <c r="Z1940" s="11">
        <f t="shared" si="5210"/>
        <v>97.8</v>
      </c>
      <c r="AA1940" s="11">
        <f t="shared" si="5211"/>
        <v>0</v>
      </c>
      <c r="AB1940" s="53">
        <f t="shared" si="5212"/>
        <v>0.35553246455065191</v>
      </c>
      <c r="AC1940" s="61" t="s">
        <v>204</v>
      </c>
    </row>
    <row r="1941" spans="1:46">
      <c r="A1941" s="11">
        <v>1941</v>
      </c>
      <c r="B1941" s="69">
        <v>44606</v>
      </c>
      <c r="C1941" s="70">
        <v>0.43055555555555558</v>
      </c>
      <c r="D1941">
        <v>9.1</v>
      </c>
      <c r="E1941">
        <v>14.7</v>
      </c>
      <c r="F1941">
        <v>0</v>
      </c>
      <c r="G1941">
        <v>9.3000000000000007</v>
      </c>
      <c r="H1941">
        <v>0.20699999999999999</v>
      </c>
      <c r="I1941">
        <v>4.3</v>
      </c>
      <c r="J1941" t="s">
        <v>149</v>
      </c>
      <c r="K1941">
        <v>4.9000000000000004</v>
      </c>
      <c r="L1941" t="s">
        <v>149</v>
      </c>
      <c r="M1941" s="70">
        <v>0.42630787037037038</v>
      </c>
      <c r="N1941">
        <v>7.8</v>
      </c>
      <c r="O1941" t="s">
        <v>149</v>
      </c>
      <c r="P1941" s="70">
        <v>0.42556712962962967</v>
      </c>
      <c r="Q1941">
        <v>4</v>
      </c>
      <c r="R1941" t="s">
        <v>149</v>
      </c>
      <c r="S1941">
        <v>1.2</v>
      </c>
      <c r="T1941">
        <v>64.2</v>
      </c>
      <c r="U1941">
        <v>797</v>
      </c>
      <c r="V1941">
        <v>433311</v>
      </c>
      <c r="W1941">
        <v>722</v>
      </c>
      <c r="X1941">
        <v>0.77700000000000002</v>
      </c>
      <c r="Y1941">
        <v>18.03</v>
      </c>
      <c r="Z1941" s="11">
        <f t="shared" si="5210"/>
        <v>124.19999999999999</v>
      </c>
      <c r="AA1941" s="11">
        <f t="shared" si="5211"/>
        <v>10</v>
      </c>
      <c r="AB1941" s="53">
        <f t="shared" si="5212"/>
        <v>0.35553246455065191</v>
      </c>
      <c r="AC1941" s="61" t="s">
        <v>204</v>
      </c>
    </row>
    <row r="1942" spans="1:46">
      <c r="A1942" s="11">
        <v>1942</v>
      </c>
      <c r="B1942" s="69">
        <v>44606</v>
      </c>
      <c r="C1942" s="70">
        <v>0.4375</v>
      </c>
      <c r="D1942">
        <v>9.4</v>
      </c>
      <c r="E1942">
        <v>14.7</v>
      </c>
      <c r="F1942">
        <v>0</v>
      </c>
      <c r="G1942">
        <v>9.4</v>
      </c>
      <c r="H1942">
        <v>0.191</v>
      </c>
      <c r="I1942">
        <v>4</v>
      </c>
      <c r="J1942" t="s">
        <v>149</v>
      </c>
      <c r="K1942">
        <v>4.3</v>
      </c>
      <c r="L1942" t="s">
        <v>149</v>
      </c>
      <c r="M1942" s="70">
        <v>0.43056712962962962</v>
      </c>
      <c r="N1942">
        <v>9.6999999999999993</v>
      </c>
      <c r="O1942" t="s">
        <v>147</v>
      </c>
      <c r="P1942" s="70">
        <v>0.43518518518518517</v>
      </c>
      <c r="Q1942">
        <v>2.4</v>
      </c>
      <c r="R1942" t="s">
        <v>148</v>
      </c>
      <c r="S1942">
        <v>1.4</v>
      </c>
      <c r="T1942">
        <v>60.2</v>
      </c>
      <c r="U1942">
        <v>733</v>
      </c>
      <c r="V1942">
        <v>408137</v>
      </c>
      <c r="W1942">
        <v>680</v>
      </c>
      <c r="X1942">
        <v>0.77700000000000002</v>
      </c>
      <c r="Y1942">
        <v>18.02</v>
      </c>
      <c r="Z1942" s="11">
        <f t="shared" si="5210"/>
        <v>114.6</v>
      </c>
      <c r="AA1942" s="11">
        <f t="shared" si="5211"/>
        <v>0</v>
      </c>
      <c r="AB1942" s="53">
        <f t="shared" si="5212"/>
        <v>0.35553246455065191</v>
      </c>
      <c r="AC1942" s="61" t="s">
        <v>204</v>
      </c>
    </row>
    <row r="1943" spans="1:46">
      <c r="A1943" s="11">
        <v>1943</v>
      </c>
      <c r="B1943" s="69">
        <v>44606</v>
      </c>
      <c r="C1943" s="70">
        <v>0.44444444444444442</v>
      </c>
      <c r="D1943">
        <v>9.6999999999999993</v>
      </c>
      <c r="E1943">
        <v>14.7</v>
      </c>
      <c r="F1943">
        <v>0</v>
      </c>
      <c r="G1943">
        <v>9.6</v>
      </c>
      <c r="H1943">
        <v>0.25800000000000001</v>
      </c>
      <c r="I1943">
        <v>4.8</v>
      </c>
      <c r="J1943" t="s">
        <v>149</v>
      </c>
      <c r="K1943">
        <v>4.8</v>
      </c>
      <c r="L1943" t="s">
        <v>149</v>
      </c>
      <c r="M1943" s="70">
        <v>0.44438657407407406</v>
      </c>
      <c r="N1943">
        <v>10</v>
      </c>
      <c r="O1943" t="s">
        <v>147</v>
      </c>
      <c r="P1943" s="70">
        <v>0.44418981481481484</v>
      </c>
      <c r="Q1943">
        <v>2</v>
      </c>
      <c r="R1943" t="s">
        <v>150</v>
      </c>
      <c r="S1943">
        <v>1.9</v>
      </c>
      <c r="T1943">
        <v>57.9</v>
      </c>
      <c r="U1943">
        <v>748</v>
      </c>
      <c r="V1943">
        <v>530654</v>
      </c>
      <c r="W1943">
        <v>884</v>
      </c>
      <c r="X1943">
        <v>0.77500000000000002</v>
      </c>
      <c r="Y1943">
        <v>18.010000000000002</v>
      </c>
      <c r="Z1943" s="11">
        <f t="shared" si="5210"/>
        <v>154.79999999999998</v>
      </c>
      <c r="AA1943" s="11">
        <f t="shared" si="5211"/>
        <v>10</v>
      </c>
      <c r="AB1943" s="53">
        <f t="shared" si="5212"/>
        <v>0.35417131297290072</v>
      </c>
      <c r="AC1943" s="61" t="s">
        <v>204</v>
      </c>
    </row>
    <row r="1944" spans="1:46">
      <c r="A1944" s="11">
        <v>1944</v>
      </c>
      <c r="B1944" s="69">
        <v>44606</v>
      </c>
      <c r="C1944" s="70">
        <v>0.4513888888888889</v>
      </c>
      <c r="D1944">
        <v>10.1</v>
      </c>
      <c r="E1944">
        <v>14.6</v>
      </c>
      <c r="F1944">
        <v>0</v>
      </c>
      <c r="G1944">
        <v>9.8000000000000007</v>
      </c>
      <c r="H1944">
        <v>0.223</v>
      </c>
      <c r="I1944">
        <v>4.3</v>
      </c>
      <c r="J1944" t="s">
        <v>149</v>
      </c>
      <c r="K1944">
        <v>5.0999999999999996</v>
      </c>
      <c r="L1944" t="s">
        <v>149</v>
      </c>
      <c r="M1944" s="70">
        <v>0.44782407407407404</v>
      </c>
      <c r="N1944">
        <v>8.9</v>
      </c>
      <c r="O1944" t="s">
        <v>149</v>
      </c>
      <c r="P1944" s="70">
        <v>0.44666666666666671</v>
      </c>
      <c r="Q1944">
        <v>4.3</v>
      </c>
      <c r="R1944" t="s">
        <v>149</v>
      </c>
      <c r="S1944">
        <v>1.4</v>
      </c>
      <c r="T1944">
        <v>57.6</v>
      </c>
      <c r="U1944">
        <v>1097</v>
      </c>
      <c r="V1944">
        <v>468233</v>
      </c>
      <c r="W1944">
        <v>780</v>
      </c>
      <c r="X1944">
        <v>0.77400000000000002</v>
      </c>
      <c r="Y1944">
        <v>17.98</v>
      </c>
      <c r="Z1944" s="11">
        <f t="shared" si="5210"/>
        <v>133.80000000000001</v>
      </c>
      <c r="AA1944" s="11">
        <f t="shared" si="5211"/>
        <v>10</v>
      </c>
      <c r="AB1944" s="53">
        <f t="shared" si="5212"/>
        <v>0.35349224896186082</v>
      </c>
      <c r="AC1944" s="61" t="s">
        <v>204</v>
      </c>
    </row>
    <row r="1945" spans="1:46">
      <c r="A1945" s="11">
        <v>1945</v>
      </c>
      <c r="B1945" s="69">
        <v>44606</v>
      </c>
      <c r="C1945" s="70">
        <v>0.45833333333333331</v>
      </c>
      <c r="D1945">
        <v>10.4</v>
      </c>
      <c r="E1945">
        <v>14.6</v>
      </c>
      <c r="F1945">
        <v>0</v>
      </c>
      <c r="G1945">
        <v>10.3</v>
      </c>
      <c r="H1945">
        <v>0.29299999999999998</v>
      </c>
      <c r="I1945">
        <v>4.7</v>
      </c>
      <c r="J1945" t="s">
        <v>149</v>
      </c>
      <c r="K1945">
        <v>4.8</v>
      </c>
      <c r="L1945" t="s">
        <v>149</v>
      </c>
      <c r="M1945" s="70">
        <v>0.45704861111111111</v>
      </c>
      <c r="N1945">
        <v>8.6999999999999993</v>
      </c>
      <c r="O1945" t="s">
        <v>149</v>
      </c>
      <c r="P1945" s="70">
        <v>0.4543402777777778</v>
      </c>
      <c r="Q1945">
        <v>6.2</v>
      </c>
      <c r="R1945" t="s">
        <v>149</v>
      </c>
      <c r="S1945">
        <v>1.5</v>
      </c>
      <c r="T1945">
        <v>56</v>
      </c>
      <c r="U1945">
        <v>1146</v>
      </c>
      <c r="V1945">
        <v>601192</v>
      </c>
      <c r="W1945">
        <v>1002</v>
      </c>
      <c r="X1945">
        <v>0.77400000000000002</v>
      </c>
      <c r="Y1945">
        <v>17.96</v>
      </c>
      <c r="Z1945" s="11">
        <f t="shared" si="5210"/>
        <v>175.79999999999998</v>
      </c>
      <c r="AA1945" s="11">
        <f t="shared" si="5211"/>
        <v>10</v>
      </c>
      <c r="AB1945" s="53">
        <f t="shared" si="5212"/>
        <v>0.35349224896186082</v>
      </c>
      <c r="AC1945" s="61" t="s">
        <v>204</v>
      </c>
      <c r="AE1945" s="11">
        <f t="shared" ref="AE1945" si="5245">SUM(F1945:F1950)</f>
        <v>0</v>
      </c>
      <c r="AF1945" s="11">
        <f t="shared" ref="AF1945" si="5246">AVERAGE(AB1945:AB1950)</f>
        <v>0.35168744686551384</v>
      </c>
      <c r="AG1945" s="11">
        <f t="shared" ref="AG1945" si="5247">AVERAGE(G1945:G1950)</f>
        <v>11.016666666666666</v>
      </c>
      <c r="AH1945" s="11" t="e">
        <f t="shared" ref="AH1945" si="5248">AVERAGE(AC1945:AC1950)</f>
        <v>#DIV/0!</v>
      </c>
      <c r="AI1945" s="11">
        <f t="shared" ref="AI1945" si="5249">AVERAGE(T1945:T1950)</f>
        <v>51.68333333333333</v>
      </c>
      <c r="AJ1945" s="11">
        <f t="shared" ref="AJ1945" si="5250">SUMIF(H1945:H1950,"&gt;0",H1945:H1950)</f>
        <v>1.665</v>
      </c>
      <c r="AK1945" s="17">
        <f t="shared" ref="AK1945" si="5251">SUM(AA1945:AA1950)/60</f>
        <v>1</v>
      </c>
      <c r="AL1945" s="17">
        <f t="shared" ref="AL1945" si="5252">SUM(V1945:V1950)</f>
        <v>3450360</v>
      </c>
      <c r="AM1945" s="17">
        <f t="shared" ref="AM1945" si="5253">AVERAGE(W1945:W1950)</f>
        <v>958.5</v>
      </c>
      <c r="AN1945" s="11">
        <f t="shared" ref="AN1945" si="5254">AVERAGE(I1945:I1950)</f>
        <v>3.5499999999999994</v>
      </c>
      <c r="AO1945" s="11">
        <f t="shared" ref="AO1945" si="5255">MAX(K1945:K1950)</f>
        <v>4.8</v>
      </c>
      <c r="AP1945" s="13" t="str">
        <f t="shared" ref="AP1945" ca="1" si="5256">INDIRECT(ADDRESS(MATCH(AO1945,K1945:K1950,0)+A1945-1,12))</f>
        <v>NNE</v>
      </c>
      <c r="AQ1945" s="13">
        <f t="shared" ref="AQ1945" ca="1" si="5257">INDIRECT(ADDRESS(MATCH(AO1945,K1945:K1950,0)+A1945-1,13))</f>
        <v>0.45704861111111111</v>
      </c>
      <c r="AR1945" s="11">
        <f t="shared" ref="AR1945" si="5258">MAX(N1945:N1950)</f>
        <v>10.1</v>
      </c>
      <c r="AS1945" s="13" t="str">
        <f t="shared" ref="AS1945" ca="1" si="5259">INDIRECT(ADDRESS(MATCH(AR1945,N1945:N1950,0)+A1945-1,15))</f>
        <v>NE</v>
      </c>
      <c r="AT1945" s="13">
        <f t="shared" ref="AT1945" ca="1" si="5260">INDIRECT(ADDRESS(MATCH(AR1945,N1945:N1950,0)+A1945-1,16))</f>
        <v>0.4596412037037037</v>
      </c>
    </row>
    <row r="1946" spans="1:46">
      <c r="A1946" s="11">
        <v>1946</v>
      </c>
      <c r="B1946" s="69">
        <v>44606</v>
      </c>
      <c r="C1946" s="70">
        <v>0.46527777777777773</v>
      </c>
      <c r="D1946">
        <v>10.8</v>
      </c>
      <c r="E1946">
        <v>14.6</v>
      </c>
      <c r="F1946">
        <v>0</v>
      </c>
      <c r="G1946">
        <v>10.7</v>
      </c>
      <c r="H1946">
        <v>0.26900000000000002</v>
      </c>
      <c r="I1946">
        <v>3.4</v>
      </c>
      <c r="J1946" t="s">
        <v>147</v>
      </c>
      <c r="K1946">
        <v>4.8</v>
      </c>
      <c r="L1946" t="s">
        <v>149</v>
      </c>
      <c r="M1946" s="70">
        <v>0.4607060185185185</v>
      </c>
      <c r="N1946">
        <v>10.1</v>
      </c>
      <c r="O1946" t="s">
        <v>147</v>
      </c>
      <c r="P1946" s="70">
        <v>0.4596412037037037</v>
      </c>
      <c r="Q1946">
        <v>2.4</v>
      </c>
      <c r="R1946" t="s">
        <v>151</v>
      </c>
      <c r="S1946">
        <v>1.8</v>
      </c>
      <c r="T1946">
        <v>53.5</v>
      </c>
      <c r="U1946">
        <v>1161</v>
      </c>
      <c r="V1946">
        <v>555305</v>
      </c>
      <c r="W1946">
        <v>926</v>
      </c>
      <c r="X1946">
        <v>0.77300000000000002</v>
      </c>
      <c r="Y1946">
        <v>17.989999999999998</v>
      </c>
      <c r="Z1946" s="11">
        <f t="shared" si="5210"/>
        <v>161.4</v>
      </c>
      <c r="AA1946" s="11">
        <f t="shared" si="5211"/>
        <v>10</v>
      </c>
      <c r="AB1946" s="53">
        <f t="shared" si="5212"/>
        <v>0.35281417532762349</v>
      </c>
      <c r="AC1946" s="61" t="s">
        <v>204</v>
      </c>
    </row>
    <row r="1947" spans="1:46">
      <c r="A1947" s="11">
        <v>1947</v>
      </c>
      <c r="B1947" s="69">
        <v>44606</v>
      </c>
      <c r="C1947" s="70">
        <v>0.47222222222222227</v>
      </c>
      <c r="D1947">
        <v>11.2</v>
      </c>
      <c r="E1947">
        <v>14.6</v>
      </c>
      <c r="F1947">
        <v>0</v>
      </c>
      <c r="G1947">
        <v>11.3</v>
      </c>
      <c r="H1947">
        <v>0.28100000000000003</v>
      </c>
      <c r="I1947">
        <v>2.5</v>
      </c>
      <c r="J1947" t="s">
        <v>147</v>
      </c>
      <c r="K1947">
        <v>3.4</v>
      </c>
      <c r="L1947" t="s">
        <v>147</v>
      </c>
      <c r="M1947" s="70">
        <v>0.46528935185185188</v>
      </c>
      <c r="N1947">
        <v>6.5</v>
      </c>
      <c r="O1947" t="s">
        <v>149</v>
      </c>
      <c r="P1947" s="70">
        <v>0.46689814814814817</v>
      </c>
      <c r="Q1947">
        <v>2.1</v>
      </c>
      <c r="R1947" t="s">
        <v>148</v>
      </c>
      <c r="S1947">
        <v>1.3</v>
      </c>
      <c r="T1947">
        <v>51.6</v>
      </c>
      <c r="U1947">
        <v>1014</v>
      </c>
      <c r="V1947">
        <v>581107</v>
      </c>
      <c r="W1947">
        <v>969</v>
      </c>
      <c r="X1947">
        <v>0.77100000000000002</v>
      </c>
      <c r="Y1947">
        <v>17.98</v>
      </c>
      <c r="Z1947" s="11">
        <f t="shared" si="5210"/>
        <v>168.6</v>
      </c>
      <c r="AA1947" s="11">
        <f t="shared" si="5211"/>
        <v>10</v>
      </c>
      <c r="AB1947" s="53">
        <f t="shared" si="5212"/>
        <v>0.35146094812750017</v>
      </c>
      <c r="AC1947" s="61" t="s">
        <v>204</v>
      </c>
    </row>
    <row r="1948" spans="1:46">
      <c r="A1948" s="11">
        <v>1948</v>
      </c>
      <c r="B1948" s="69">
        <v>44606</v>
      </c>
      <c r="C1948" s="70">
        <v>0.47916666666666669</v>
      </c>
      <c r="D1948">
        <v>11.6</v>
      </c>
      <c r="E1948">
        <v>14.6</v>
      </c>
      <c r="F1948">
        <v>0</v>
      </c>
      <c r="G1948">
        <v>11.4</v>
      </c>
      <c r="H1948">
        <v>0.307</v>
      </c>
      <c r="I1948">
        <v>3.2</v>
      </c>
      <c r="J1948" t="s">
        <v>147</v>
      </c>
      <c r="K1948">
        <v>3.3</v>
      </c>
      <c r="L1948" t="s">
        <v>147</v>
      </c>
      <c r="M1948" s="70">
        <v>0.47891203703703705</v>
      </c>
      <c r="N1948">
        <v>7.2</v>
      </c>
      <c r="O1948" t="s">
        <v>147</v>
      </c>
      <c r="P1948" s="70">
        <v>0.47760416666666666</v>
      </c>
      <c r="Q1948">
        <v>2.6</v>
      </c>
      <c r="R1948" t="s">
        <v>149</v>
      </c>
      <c r="S1948">
        <v>1.4</v>
      </c>
      <c r="T1948">
        <v>49.4</v>
      </c>
      <c r="U1948">
        <v>871</v>
      </c>
      <c r="V1948">
        <v>635990</v>
      </c>
      <c r="W1948">
        <v>1060</v>
      </c>
      <c r="X1948">
        <v>0.77</v>
      </c>
      <c r="Y1948">
        <v>17.97</v>
      </c>
      <c r="Z1948" s="11">
        <f t="shared" si="5210"/>
        <v>184.2</v>
      </c>
      <c r="AA1948" s="11">
        <f t="shared" si="5211"/>
        <v>10</v>
      </c>
      <c r="AB1948" s="53">
        <f t="shared" si="5212"/>
        <v>0.35078576959203289</v>
      </c>
      <c r="AC1948" s="61" t="s">
        <v>204</v>
      </c>
    </row>
    <row r="1949" spans="1:46">
      <c r="A1949" s="11">
        <v>1949</v>
      </c>
      <c r="B1949" s="69">
        <v>44606</v>
      </c>
      <c r="C1949" s="70">
        <v>0.4861111111111111</v>
      </c>
      <c r="D1949">
        <v>12.2</v>
      </c>
      <c r="E1949">
        <v>14.2</v>
      </c>
      <c r="F1949">
        <v>0</v>
      </c>
      <c r="G1949">
        <v>11.3</v>
      </c>
      <c r="H1949">
        <v>0.25</v>
      </c>
      <c r="I1949">
        <v>3.4</v>
      </c>
      <c r="J1949" t="s">
        <v>149</v>
      </c>
      <c r="K1949">
        <v>3.5</v>
      </c>
      <c r="L1949" t="s">
        <v>149</v>
      </c>
      <c r="M1949" s="70">
        <v>0.48396990740740736</v>
      </c>
      <c r="N1949">
        <v>6.7</v>
      </c>
      <c r="O1949" t="s">
        <v>147</v>
      </c>
      <c r="P1949" s="70">
        <v>0.48393518518518519</v>
      </c>
      <c r="Q1949">
        <v>5</v>
      </c>
      <c r="R1949" t="s">
        <v>149</v>
      </c>
      <c r="S1949">
        <v>1.2</v>
      </c>
      <c r="T1949">
        <v>49.4</v>
      </c>
      <c r="U1949">
        <v>610</v>
      </c>
      <c r="V1949">
        <v>524699</v>
      </c>
      <c r="W1949">
        <v>874</v>
      </c>
      <c r="X1949">
        <v>0.77</v>
      </c>
      <c r="Y1949">
        <v>17.96</v>
      </c>
      <c r="Z1949" s="11">
        <f t="shared" si="5210"/>
        <v>150.00000000000003</v>
      </c>
      <c r="AA1949" s="11">
        <f t="shared" si="5211"/>
        <v>10</v>
      </c>
      <c r="AB1949" s="53">
        <f t="shared" si="5212"/>
        <v>0.35078576959203289</v>
      </c>
      <c r="AC1949" s="61" t="s">
        <v>204</v>
      </c>
    </row>
    <row r="1950" spans="1:46">
      <c r="A1950" s="11">
        <v>1950</v>
      </c>
      <c r="B1950" s="69">
        <v>44606</v>
      </c>
      <c r="C1950" s="70">
        <v>0.49305555555555558</v>
      </c>
      <c r="D1950">
        <v>12.4</v>
      </c>
      <c r="E1950">
        <v>14.2</v>
      </c>
      <c r="F1950">
        <v>0</v>
      </c>
      <c r="G1950">
        <v>11.1</v>
      </c>
      <c r="H1950">
        <v>0.26500000000000001</v>
      </c>
      <c r="I1950">
        <v>4.0999999999999996</v>
      </c>
      <c r="J1950" t="s">
        <v>149</v>
      </c>
      <c r="K1950">
        <v>4.0999999999999996</v>
      </c>
      <c r="L1950" t="s">
        <v>149</v>
      </c>
      <c r="M1950" s="70">
        <v>0.49266203703703698</v>
      </c>
      <c r="N1950">
        <v>9</v>
      </c>
      <c r="O1950" t="s">
        <v>147</v>
      </c>
      <c r="P1950" s="70">
        <v>0.4913541666666667</v>
      </c>
      <c r="Q1950">
        <v>5.0999999999999996</v>
      </c>
      <c r="R1950" t="s">
        <v>149</v>
      </c>
      <c r="S1950">
        <v>1.5</v>
      </c>
      <c r="T1950">
        <v>50.2</v>
      </c>
      <c r="U1950">
        <v>651</v>
      </c>
      <c r="V1950">
        <v>552067</v>
      </c>
      <c r="W1950">
        <v>920</v>
      </c>
      <c r="X1950">
        <v>0.77</v>
      </c>
      <c r="Y1950">
        <v>17.95</v>
      </c>
      <c r="Z1950" s="11">
        <f t="shared" si="5210"/>
        <v>159</v>
      </c>
      <c r="AA1950" s="11">
        <f t="shared" si="5211"/>
        <v>10</v>
      </c>
      <c r="AB1950" s="53">
        <f t="shared" si="5212"/>
        <v>0.35078576959203289</v>
      </c>
      <c r="AC1950" s="61" t="s">
        <v>204</v>
      </c>
    </row>
    <row r="1951" spans="1:46">
      <c r="A1951" s="11">
        <v>1951</v>
      </c>
      <c r="B1951" s="69">
        <v>44606</v>
      </c>
      <c r="C1951" s="70">
        <v>0.5</v>
      </c>
      <c r="D1951">
        <v>12.6</v>
      </c>
      <c r="E1951">
        <v>14.2</v>
      </c>
      <c r="F1951">
        <v>0</v>
      </c>
      <c r="G1951">
        <v>11.1</v>
      </c>
      <c r="H1951">
        <v>0.27800000000000002</v>
      </c>
      <c r="I1951">
        <v>4.2</v>
      </c>
      <c r="J1951" t="s">
        <v>147</v>
      </c>
      <c r="K1951">
        <v>4.5999999999999996</v>
      </c>
      <c r="L1951" t="s">
        <v>147</v>
      </c>
      <c r="M1951" s="70">
        <v>0.49774305555555554</v>
      </c>
      <c r="N1951">
        <v>8.9</v>
      </c>
      <c r="O1951" t="s">
        <v>147</v>
      </c>
      <c r="P1951" s="70">
        <v>0.49328703703703702</v>
      </c>
      <c r="Q1951">
        <v>5.8</v>
      </c>
      <c r="R1951" t="s">
        <v>149</v>
      </c>
      <c r="S1951">
        <v>1.3</v>
      </c>
      <c r="T1951">
        <v>48.3</v>
      </c>
      <c r="U1951">
        <v>1514</v>
      </c>
      <c r="V1951">
        <v>570806</v>
      </c>
      <c r="W1951">
        <v>951</v>
      </c>
      <c r="X1951">
        <v>0.77</v>
      </c>
      <c r="Y1951">
        <v>17.91</v>
      </c>
      <c r="Z1951" s="11">
        <f t="shared" si="5210"/>
        <v>166.80000000000004</v>
      </c>
      <c r="AA1951" s="11">
        <f t="shared" si="5211"/>
        <v>10</v>
      </c>
      <c r="AB1951" s="53">
        <f t="shared" si="5212"/>
        <v>0.35078576959203289</v>
      </c>
      <c r="AC1951" s="61" t="s">
        <v>204</v>
      </c>
      <c r="AE1951" s="11">
        <f t="shared" ref="AE1951" si="5261">SUM(F1951:F1956)</f>
        <v>0</v>
      </c>
      <c r="AF1951" s="11">
        <f t="shared" ref="AF1951" si="5262">AVERAGE(AB1951:AB1956)</f>
        <v>0.35011199574160523</v>
      </c>
      <c r="AG1951" s="11">
        <f t="shared" ref="AG1951" si="5263">AVERAGE(G1951:G1956)</f>
        <v>12.100000000000001</v>
      </c>
      <c r="AH1951" s="11" t="e">
        <f t="shared" ref="AH1951" si="5264">AVERAGE(AC1951:AC1956)</f>
        <v>#DIV/0!</v>
      </c>
      <c r="AI1951" s="11">
        <f t="shared" ref="AI1951" si="5265">AVERAGE(T1951:T1956)</f>
        <v>45.466666666666669</v>
      </c>
      <c r="AJ1951" s="11">
        <f t="shared" ref="AJ1951" si="5266">SUMIF(H1951:H1956,"&gt;0",H1951:H1956)</f>
        <v>2.2629999999999999</v>
      </c>
      <c r="AK1951" s="17">
        <f t="shared" ref="AK1951" si="5267">SUM(AA1951:AA1956)/60</f>
        <v>1</v>
      </c>
      <c r="AL1951" s="17">
        <f t="shared" ref="AL1951" si="5268">SUM(V1951:V1956)</f>
        <v>4543564</v>
      </c>
      <c r="AM1951" s="17">
        <f t="shared" ref="AM1951" si="5269">AVERAGE(W1951:W1956)</f>
        <v>1262.1666666666667</v>
      </c>
      <c r="AN1951" s="11">
        <f t="shared" ref="AN1951" si="5270">AVERAGE(I1951:I1956)</f>
        <v>4.25</v>
      </c>
      <c r="AO1951" s="11">
        <f t="shared" ref="AO1951" si="5271">MAX(K1951:K1956)</f>
        <v>4.8</v>
      </c>
      <c r="AP1951" s="13" t="str">
        <f t="shared" ref="AP1951" ca="1" si="5272">INDIRECT(ADDRESS(MATCH(AO1951,K1951:K1956,0)+A1951-1,12))</f>
        <v>NNE</v>
      </c>
      <c r="AQ1951" s="13">
        <f t="shared" ref="AQ1951" ca="1" si="5273">INDIRECT(ADDRESS(MATCH(AO1951,K1951:K1956,0)+A1951-1,13))</f>
        <v>0.52700231481481474</v>
      </c>
      <c r="AR1951" s="11">
        <f t="shared" ref="AR1951" si="5274">MAX(N1951:N1956)</f>
        <v>9.6</v>
      </c>
      <c r="AS1951" s="13" t="str">
        <f t="shared" ref="AS1951" ca="1" si="5275">INDIRECT(ADDRESS(MATCH(AR1951,N1951:N1956,0)+A1951-1,15))</f>
        <v>NNE</v>
      </c>
      <c r="AT1951" s="13">
        <f t="shared" ref="AT1951" ca="1" si="5276">INDIRECT(ADDRESS(MATCH(AR1951,N1951:N1956,0)+A1951-1,16))</f>
        <v>0.52137731481481475</v>
      </c>
    </row>
    <row r="1952" spans="1:46">
      <c r="A1952" s="11">
        <v>1952</v>
      </c>
      <c r="B1952" s="69">
        <v>44606</v>
      </c>
      <c r="C1952" s="70">
        <v>0.50694444444444442</v>
      </c>
      <c r="D1952">
        <v>12.7</v>
      </c>
      <c r="E1952">
        <v>14.1</v>
      </c>
      <c r="F1952">
        <v>0</v>
      </c>
      <c r="G1952">
        <v>11.4</v>
      </c>
      <c r="H1952">
        <v>0.33700000000000002</v>
      </c>
      <c r="I1952">
        <v>4.5999999999999996</v>
      </c>
      <c r="J1952" t="s">
        <v>149</v>
      </c>
      <c r="K1952">
        <v>4.7</v>
      </c>
      <c r="L1952" t="s">
        <v>149</v>
      </c>
      <c r="M1952" s="70">
        <v>0.50384259259259256</v>
      </c>
      <c r="N1952">
        <v>8.6999999999999993</v>
      </c>
      <c r="O1952" t="s">
        <v>162</v>
      </c>
      <c r="P1952" s="70">
        <v>0.50260416666666663</v>
      </c>
      <c r="Q1952">
        <v>2.2000000000000002</v>
      </c>
      <c r="R1952" t="s">
        <v>152</v>
      </c>
      <c r="S1952">
        <v>1.4</v>
      </c>
      <c r="T1952">
        <v>47.5</v>
      </c>
      <c r="U1952">
        <v>1279</v>
      </c>
      <c r="V1952">
        <v>678516</v>
      </c>
      <c r="W1952">
        <v>1131</v>
      </c>
      <c r="X1952">
        <v>0.77</v>
      </c>
      <c r="Y1952">
        <v>17.93</v>
      </c>
      <c r="Z1952" s="11">
        <f t="shared" si="5210"/>
        <v>202.20000000000002</v>
      </c>
      <c r="AA1952" s="11">
        <f t="shared" si="5211"/>
        <v>10</v>
      </c>
      <c r="AB1952" s="53">
        <f t="shared" si="5212"/>
        <v>0.35078576959203289</v>
      </c>
      <c r="AC1952" s="61" t="s">
        <v>204</v>
      </c>
    </row>
    <row r="1953" spans="1:46">
      <c r="A1953" s="11">
        <v>1953</v>
      </c>
      <c r="B1953" s="69">
        <v>44606</v>
      </c>
      <c r="C1953" s="70">
        <v>0.51388888888888895</v>
      </c>
      <c r="D1953">
        <v>12.8</v>
      </c>
      <c r="E1953">
        <v>14.2</v>
      </c>
      <c r="F1953">
        <v>0</v>
      </c>
      <c r="G1953">
        <v>12</v>
      </c>
      <c r="H1953">
        <v>0.38700000000000001</v>
      </c>
      <c r="I1953">
        <v>3.9</v>
      </c>
      <c r="J1953" t="s">
        <v>147</v>
      </c>
      <c r="K1953">
        <v>4.5999999999999996</v>
      </c>
      <c r="L1953" t="s">
        <v>149</v>
      </c>
      <c r="M1953" s="70">
        <v>0.50695601851851857</v>
      </c>
      <c r="N1953">
        <v>7.6</v>
      </c>
      <c r="O1953" t="s">
        <v>149</v>
      </c>
      <c r="P1953" s="70">
        <v>0.51265046296296302</v>
      </c>
      <c r="Q1953">
        <v>3.7</v>
      </c>
      <c r="R1953" t="s">
        <v>149</v>
      </c>
      <c r="S1953">
        <v>1.6</v>
      </c>
      <c r="T1953">
        <v>45.7</v>
      </c>
      <c r="U1953">
        <v>1372</v>
      </c>
      <c r="V1953">
        <v>774988</v>
      </c>
      <c r="W1953">
        <v>1292</v>
      </c>
      <c r="X1953">
        <v>0.77</v>
      </c>
      <c r="Y1953">
        <v>17.91</v>
      </c>
      <c r="Z1953" s="11">
        <f t="shared" si="5210"/>
        <v>232.20000000000002</v>
      </c>
      <c r="AA1953" s="11">
        <f t="shared" si="5211"/>
        <v>10</v>
      </c>
      <c r="AB1953" s="53">
        <f t="shared" si="5212"/>
        <v>0.35078576959203289</v>
      </c>
      <c r="AC1953" s="61" t="s">
        <v>204</v>
      </c>
    </row>
    <row r="1954" spans="1:46">
      <c r="A1954" s="11">
        <v>1954</v>
      </c>
      <c r="B1954" s="69">
        <v>44606</v>
      </c>
      <c r="C1954" s="70">
        <v>0.52083333333333337</v>
      </c>
      <c r="D1954">
        <v>13</v>
      </c>
      <c r="E1954">
        <v>14.1</v>
      </c>
      <c r="F1954">
        <v>0</v>
      </c>
      <c r="G1954">
        <v>12.6</v>
      </c>
      <c r="H1954">
        <v>0.42399999999999999</v>
      </c>
      <c r="I1954">
        <v>4.0999999999999996</v>
      </c>
      <c r="J1954" t="s">
        <v>147</v>
      </c>
      <c r="K1954">
        <v>4.5999999999999996</v>
      </c>
      <c r="L1954" t="s">
        <v>149</v>
      </c>
      <c r="M1954" s="70">
        <v>0.51662037037037034</v>
      </c>
      <c r="N1954">
        <v>7.3</v>
      </c>
      <c r="O1954" t="s">
        <v>147</v>
      </c>
      <c r="P1954" s="70">
        <v>0.51431712962962961</v>
      </c>
      <c r="Q1954">
        <v>4.9000000000000004</v>
      </c>
      <c r="R1954" t="s">
        <v>147</v>
      </c>
      <c r="S1954">
        <v>1.1000000000000001</v>
      </c>
      <c r="T1954">
        <v>44.6</v>
      </c>
      <c r="U1954">
        <v>1426</v>
      </c>
      <c r="V1954">
        <v>843863</v>
      </c>
      <c r="W1954">
        <v>1406</v>
      </c>
      <c r="X1954">
        <v>0.76800000000000002</v>
      </c>
      <c r="Y1954">
        <v>17.88</v>
      </c>
      <c r="Z1954" s="11">
        <f t="shared" si="5210"/>
        <v>254.4</v>
      </c>
      <c r="AA1954" s="11">
        <f t="shared" si="5211"/>
        <v>10</v>
      </c>
      <c r="AB1954" s="53">
        <f t="shared" si="5212"/>
        <v>0.34943822189117757</v>
      </c>
      <c r="AC1954" s="61" t="s">
        <v>204</v>
      </c>
    </row>
    <row r="1955" spans="1:46">
      <c r="A1955" s="11">
        <v>1955</v>
      </c>
      <c r="B1955" s="69">
        <v>44606</v>
      </c>
      <c r="C1955" s="70">
        <v>0.52777777777777779</v>
      </c>
      <c r="D1955">
        <v>13.3</v>
      </c>
      <c r="E1955">
        <v>14.1</v>
      </c>
      <c r="F1955">
        <v>0</v>
      </c>
      <c r="G1955">
        <v>12.6</v>
      </c>
      <c r="H1955">
        <v>0.42</v>
      </c>
      <c r="I1955">
        <v>4.7</v>
      </c>
      <c r="J1955" t="s">
        <v>149</v>
      </c>
      <c r="K1955">
        <v>4.8</v>
      </c>
      <c r="L1955" t="s">
        <v>149</v>
      </c>
      <c r="M1955" s="70">
        <v>0.52700231481481474</v>
      </c>
      <c r="N1955">
        <v>9.6</v>
      </c>
      <c r="O1955" t="s">
        <v>149</v>
      </c>
      <c r="P1955" s="70">
        <v>0.52137731481481475</v>
      </c>
      <c r="Q1955">
        <v>3.8</v>
      </c>
      <c r="R1955" t="s">
        <v>147</v>
      </c>
      <c r="S1955">
        <v>1.5</v>
      </c>
      <c r="T1955">
        <v>43.7</v>
      </c>
      <c r="U1955">
        <v>1405</v>
      </c>
      <c r="V1955">
        <v>842142</v>
      </c>
      <c r="W1955">
        <v>1404</v>
      </c>
      <c r="X1955">
        <v>0.76800000000000002</v>
      </c>
      <c r="Y1955">
        <v>17.899999999999999</v>
      </c>
      <c r="Z1955" s="11">
        <f t="shared" si="5210"/>
        <v>252</v>
      </c>
      <c r="AA1955" s="11">
        <f t="shared" si="5211"/>
        <v>10</v>
      </c>
      <c r="AB1955" s="53">
        <f t="shared" si="5212"/>
        <v>0.34943822189117757</v>
      </c>
      <c r="AC1955" s="61" t="s">
        <v>204</v>
      </c>
    </row>
    <row r="1956" spans="1:46">
      <c r="A1956" s="11">
        <v>1956</v>
      </c>
      <c r="B1956" s="69">
        <v>44606</v>
      </c>
      <c r="C1956" s="70">
        <v>0.53472222222222221</v>
      </c>
      <c r="D1956">
        <v>13.6</v>
      </c>
      <c r="E1956">
        <v>14.1</v>
      </c>
      <c r="F1956">
        <v>0</v>
      </c>
      <c r="G1956">
        <v>12.9</v>
      </c>
      <c r="H1956">
        <v>0.41699999999999998</v>
      </c>
      <c r="I1956">
        <v>4</v>
      </c>
      <c r="J1956" t="s">
        <v>149</v>
      </c>
      <c r="K1956">
        <v>4.8</v>
      </c>
      <c r="L1956" t="s">
        <v>149</v>
      </c>
      <c r="M1956" s="70">
        <v>0.52805555555555561</v>
      </c>
      <c r="N1956">
        <v>7.8</v>
      </c>
      <c r="O1956" t="s">
        <v>147</v>
      </c>
      <c r="P1956" s="70">
        <v>0.53047453703703706</v>
      </c>
      <c r="Q1956">
        <v>4.2</v>
      </c>
      <c r="R1956" t="s">
        <v>149</v>
      </c>
      <c r="S1956">
        <v>1.4</v>
      </c>
      <c r="T1956">
        <v>43</v>
      </c>
      <c r="U1956">
        <v>1369</v>
      </c>
      <c r="V1956">
        <v>833249</v>
      </c>
      <c r="W1956">
        <v>1389</v>
      </c>
      <c r="X1956">
        <v>0.76800000000000002</v>
      </c>
      <c r="Y1956">
        <v>17.84</v>
      </c>
      <c r="Z1956" s="11">
        <f t="shared" si="5210"/>
        <v>250.2</v>
      </c>
      <c r="AA1956" s="11">
        <f t="shared" si="5211"/>
        <v>10</v>
      </c>
      <c r="AB1956" s="53">
        <f t="shared" si="5212"/>
        <v>0.34943822189117757</v>
      </c>
      <c r="AC1956" s="61" t="s">
        <v>204</v>
      </c>
    </row>
    <row r="1957" spans="1:46">
      <c r="A1957" s="11">
        <v>1957</v>
      </c>
      <c r="B1957" s="69">
        <v>44606</v>
      </c>
      <c r="C1957" s="70">
        <v>0.54166666666666663</v>
      </c>
      <c r="D1957">
        <v>13.8</v>
      </c>
      <c r="E1957">
        <v>14.1</v>
      </c>
      <c r="F1957">
        <v>0</v>
      </c>
      <c r="G1957">
        <v>13.3</v>
      </c>
      <c r="H1957">
        <v>0.40699999999999997</v>
      </c>
      <c r="I1957">
        <v>4.0999999999999996</v>
      </c>
      <c r="J1957" t="s">
        <v>149</v>
      </c>
      <c r="K1957">
        <v>4.2</v>
      </c>
      <c r="L1957" t="s">
        <v>147</v>
      </c>
      <c r="M1957" s="70">
        <v>0.53652777777777783</v>
      </c>
      <c r="N1957">
        <v>8.1999999999999993</v>
      </c>
      <c r="O1957" t="s">
        <v>149</v>
      </c>
      <c r="P1957" s="70">
        <v>0.54158564814814814</v>
      </c>
      <c r="Q1957">
        <v>7.2</v>
      </c>
      <c r="R1957" t="s">
        <v>149</v>
      </c>
      <c r="S1957">
        <v>1.6</v>
      </c>
      <c r="T1957">
        <v>40.6</v>
      </c>
      <c r="U1957">
        <v>1344</v>
      </c>
      <c r="V1957">
        <v>814557</v>
      </c>
      <c r="W1957">
        <v>1358</v>
      </c>
      <c r="X1957">
        <v>0.76800000000000002</v>
      </c>
      <c r="Y1957">
        <v>17.850000000000001</v>
      </c>
      <c r="Z1957" s="11">
        <f t="shared" si="5210"/>
        <v>244.19999999999996</v>
      </c>
      <c r="AA1957" s="11">
        <f t="shared" si="5211"/>
        <v>10</v>
      </c>
      <c r="AB1957" s="53">
        <f t="shared" si="5212"/>
        <v>0.34943822189117757</v>
      </c>
      <c r="AC1957" s="61" t="s">
        <v>204</v>
      </c>
      <c r="AE1957" s="11">
        <f t="shared" ref="AE1957" si="5277">SUM(F1957:F1962)</f>
        <v>0</v>
      </c>
      <c r="AF1957" s="11">
        <f t="shared" ref="AF1957" si="5278">AVERAGE(AB1957:AB1962)</f>
        <v>0.3492140909542194</v>
      </c>
      <c r="AG1957" s="11">
        <f t="shared" ref="AG1957" si="5279">AVERAGE(G1957:G1962)</f>
        <v>12.983333333333334</v>
      </c>
      <c r="AH1957" s="11" t="e">
        <f t="shared" ref="AH1957" si="5280">AVERAGE(AC1957:AC1962)</f>
        <v>#DIV/0!</v>
      </c>
      <c r="AI1957" s="11">
        <f t="shared" ref="AI1957" si="5281">AVERAGE(T1957:T1962)</f>
        <v>40.666666666666671</v>
      </c>
      <c r="AJ1957" s="11">
        <f t="shared" ref="AJ1957" si="5282">SUMIF(H1957:H1962,"&gt;0",H1957:H1962)</f>
        <v>2.3220000000000001</v>
      </c>
      <c r="AK1957" s="17">
        <f t="shared" ref="AK1957" si="5283">SUM(AA1957:AA1962)/60</f>
        <v>1</v>
      </c>
      <c r="AL1957" s="17">
        <f t="shared" ref="AL1957" si="5284">SUM(V1957:V1962)</f>
        <v>4653612</v>
      </c>
      <c r="AM1957" s="17">
        <f t="shared" ref="AM1957" si="5285">AVERAGE(W1957:W1962)</f>
        <v>1292.8333333333333</v>
      </c>
      <c r="AN1957" s="11">
        <f t="shared" ref="AN1957" si="5286">AVERAGE(I1957:I1962)</f>
        <v>4.7</v>
      </c>
      <c r="AO1957" s="11">
        <f t="shared" ref="AO1957" si="5287">MAX(K1957:K1962)</f>
        <v>5.6</v>
      </c>
      <c r="AP1957" s="13" t="str">
        <f t="shared" ref="AP1957" ca="1" si="5288">INDIRECT(ADDRESS(MATCH(AO1957,K1957:K1962,0)+A1957-1,12))</f>
        <v>NNE</v>
      </c>
      <c r="AQ1957" s="13">
        <f t="shared" ref="AQ1957" ca="1" si="5289">INDIRECT(ADDRESS(MATCH(AO1957,K1957:K1962,0)+A1957-1,13))</f>
        <v>0.56765046296296295</v>
      </c>
      <c r="AR1957" s="11">
        <f t="shared" ref="AR1957" si="5290">MAX(N1957:N1962)</f>
        <v>9.9</v>
      </c>
      <c r="AS1957" s="13" t="str">
        <f t="shared" ref="AS1957" ca="1" si="5291">INDIRECT(ADDRESS(MATCH(AR1957,N1957:N1962,0)+A1957-1,15))</f>
        <v>NNE</v>
      </c>
      <c r="AT1957" s="13">
        <f t="shared" ref="AT1957" ca="1" si="5292">INDIRECT(ADDRESS(MATCH(AR1957,N1957:N1962,0)+A1957-1,16))</f>
        <v>0.5658333333333333</v>
      </c>
    </row>
    <row r="1958" spans="1:46">
      <c r="A1958" s="11">
        <v>1958</v>
      </c>
      <c r="B1958" s="69">
        <v>44606</v>
      </c>
      <c r="C1958" s="70">
        <v>0.54861111111111105</v>
      </c>
      <c r="D1958">
        <v>14.1</v>
      </c>
      <c r="E1958">
        <v>14.1</v>
      </c>
      <c r="F1958">
        <v>0</v>
      </c>
      <c r="G1958">
        <v>13</v>
      </c>
      <c r="H1958">
        <v>0.39900000000000002</v>
      </c>
      <c r="I1958">
        <v>4.7</v>
      </c>
      <c r="J1958" t="s">
        <v>149</v>
      </c>
      <c r="K1958">
        <v>5</v>
      </c>
      <c r="L1958" t="s">
        <v>149</v>
      </c>
      <c r="M1958" s="70">
        <v>0.54741898148148149</v>
      </c>
      <c r="N1958">
        <v>9.1999999999999993</v>
      </c>
      <c r="O1958" t="s">
        <v>149</v>
      </c>
      <c r="P1958" s="70">
        <v>0.54450231481481481</v>
      </c>
      <c r="Q1958">
        <v>4.0999999999999996</v>
      </c>
      <c r="R1958" t="s">
        <v>147</v>
      </c>
      <c r="S1958">
        <v>1.5</v>
      </c>
      <c r="T1958">
        <v>39.6</v>
      </c>
      <c r="U1958">
        <v>1319</v>
      </c>
      <c r="V1958">
        <v>800169</v>
      </c>
      <c r="W1958">
        <v>1334</v>
      </c>
      <c r="X1958">
        <v>0.76700000000000002</v>
      </c>
      <c r="Y1958">
        <v>17.86</v>
      </c>
      <c r="Z1958" s="11">
        <f t="shared" si="5210"/>
        <v>239.40000000000003</v>
      </c>
      <c r="AA1958" s="11">
        <f t="shared" si="5211"/>
        <v>10</v>
      </c>
      <c r="AB1958" s="53">
        <f t="shared" si="5212"/>
        <v>0.34876582908030307</v>
      </c>
      <c r="AC1958" s="61" t="s">
        <v>204</v>
      </c>
    </row>
    <row r="1959" spans="1:46">
      <c r="A1959" s="11">
        <v>1959</v>
      </c>
      <c r="B1959" s="69">
        <v>44606</v>
      </c>
      <c r="C1959" s="70">
        <v>0.55555555555555558</v>
      </c>
      <c r="D1959">
        <v>14.2</v>
      </c>
      <c r="E1959">
        <v>14.1</v>
      </c>
      <c r="F1959">
        <v>0</v>
      </c>
      <c r="G1959">
        <v>13.1</v>
      </c>
      <c r="H1959">
        <v>0.39200000000000002</v>
      </c>
      <c r="I1959">
        <v>4.4000000000000004</v>
      </c>
      <c r="J1959" t="s">
        <v>149</v>
      </c>
      <c r="K1959">
        <v>4.8</v>
      </c>
      <c r="L1959" t="s">
        <v>149</v>
      </c>
      <c r="M1959" s="70">
        <v>0.54980324074074072</v>
      </c>
      <c r="N1959">
        <v>8.5</v>
      </c>
      <c r="O1959" t="s">
        <v>162</v>
      </c>
      <c r="P1959" s="70">
        <v>0.55285879629629631</v>
      </c>
      <c r="Q1959">
        <v>4.8</v>
      </c>
      <c r="R1959" t="s">
        <v>149</v>
      </c>
      <c r="S1959">
        <v>1.3</v>
      </c>
      <c r="T1959">
        <v>41.3</v>
      </c>
      <c r="U1959">
        <v>1298</v>
      </c>
      <c r="V1959">
        <v>785820</v>
      </c>
      <c r="W1959">
        <v>1310</v>
      </c>
      <c r="X1959">
        <v>0.76800000000000002</v>
      </c>
      <c r="Y1959">
        <v>17.82</v>
      </c>
      <c r="Z1959" s="11">
        <f t="shared" si="5210"/>
        <v>235.2</v>
      </c>
      <c r="AA1959" s="11">
        <f t="shared" si="5211"/>
        <v>10</v>
      </c>
      <c r="AB1959" s="53">
        <f t="shared" si="5212"/>
        <v>0.34943822189117757</v>
      </c>
      <c r="AC1959" s="61" t="s">
        <v>204</v>
      </c>
    </row>
    <row r="1960" spans="1:46">
      <c r="A1960" s="11">
        <v>1960</v>
      </c>
      <c r="B1960" s="69">
        <v>44606</v>
      </c>
      <c r="C1960" s="70">
        <v>0.5625</v>
      </c>
      <c r="D1960">
        <v>14.3</v>
      </c>
      <c r="E1960">
        <v>14.1</v>
      </c>
      <c r="F1960">
        <v>0</v>
      </c>
      <c r="G1960">
        <v>13</v>
      </c>
      <c r="H1960">
        <v>0.38300000000000001</v>
      </c>
      <c r="I1960">
        <v>4.9000000000000004</v>
      </c>
      <c r="J1960" t="s">
        <v>149</v>
      </c>
      <c r="K1960">
        <v>4.9000000000000004</v>
      </c>
      <c r="L1960" t="s">
        <v>149</v>
      </c>
      <c r="M1960" s="70">
        <v>0.5625</v>
      </c>
      <c r="N1960">
        <v>9.1</v>
      </c>
      <c r="O1960" t="s">
        <v>149</v>
      </c>
      <c r="P1960" s="70">
        <v>0.55961805555555555</v>
      </c>
      <c r="Q1960">
        <v>7.3</v>
      </c>
      <c r="R1960" t="s">
        <v>149</v>
      </c>
      <c r="S1960">
        <v>1.3</v>
      </c>
      <c r="T1960">
        <v>39.799999999999997</v>
      </c>
      <c r="U1960">
        <v>1269</v>
      </c>
      <c r="V1960">
        <v>769427</v>
      </c>
      <c r="W1960">
        <v>1282</v>
      </c>
      <c r="X1960">
        <v>0.76800000000000002</v>
      </c>
      <c r="Y1960">
        <v>17.809999999999999</v>
      </c>
      <c r="Z1960" s="11">
        <f t="shared" si="5210"/>
        <v>229.8</v>
      </c>
      <c r="AA1960" s="11">
        <f t="shared" si="5211"/>
        <v>10</v>
      </c>
      <c r="AB1960" s="53">
        <f t="shared" si="5212"/>
        <v>0.34943822189117757</v>
      </c>
      <c r="AC1960" s="61" t="s">
        <v>204</v>
      </c>
    </row>
    <row r="1961" spans="1:46">
      <c r="A1961" s="11">
        <v>1961</v>
      </c>
      <c r="B1961" s="69">
        <v>44606</v>
      </c>
      <c r="C1961" s="70">
        <v>0.56944444444444442</v>
      </c>
      <c r="D1961">
        <v>14.3</v>
      </c>
      <c r="E1961">
        <v>14.1</v>
      </c>
      <c r="F1961">
        <v>0</v>
      </c>
      <c r="G1961">
        <v>12.6</v>
      </c>
      <c r="H1961">
        <v>0.375</v>
      </c>
      <c r="I1961">
        <v>5.4</v>
      </c>
      <c r="J1961" t="s">
        <v>149</v>
      </c>
      <c r="K1961">
        <v>5.6</v>
      </c>
      <c r="L1961" t="s">
        <v>149</v>
      </c>
      <c r="M1961" s="70">
        <v>0.56765046296296295</v>
      </c>
      <c r="N1961">
        <v>9.9</v>
      </c>
      <c r="O1961" t="s">
        <v>149</v>
      </c>
      <c r="P1961" s="70">
        <v>0.5658333333333333</v>
      </c>
      <c r="Q1961">
        <v>6.7</v>
      </c>
      <c r="R1961" t="s">
        <v>147</v>
      </c>
      <c r="S1961">
        <v>1.4</v>
      </c>
      <c r="T1961">
        <v>41.8</v>
      </c>
      <c r="U1961">
        <v>1237</v>
      </c>
      <c r="V1961">
        <v>751859</v>
      </c>
      <c r="W1961">
        <v>1253</v>
      </c>
      <c r="X1961">
        <v>0.76800000000000002</v>
      </c>
      <c r="Y1961">
        <v>17.79</v>
      </c>
      <c r="Z1961" s="11">
        <f t="shared" si="5210"/>
        <v>225.00000000000003</v>
      </c>
      <c r="AA1961" s="11">
        <f t="shared" si="5211"/>
        <v>10</v>
      </c>
      <c r="AB1961" s="53">
        <f t="shared" si="5212"/>
        <v>0.34943822189117757</v>
      </c>
      <c r="AC1961" s="61" t="s">
        <v>204</v>
      </c>
    </row>
    <row r="1962" spans="1:46">
      <c r="A1962" s="11">
        <v>1962</v>
      </c>
      <c r="B1962" s="69">
        <v>44606</v>
      </c>
      <c r="C1962" s="70">
        <v>0.57638888888888895</v>
      </c>
      <c r="D1962">
        <v>14.2</v>
      </c>
      <c r="E1962">
        <v>14.1</v>
      </c>
      <c r="F1962">
        <v>0</v>
      </c>
      <c r="G1962">
        <v>12.9</v>
      </c>
      <c r="H1962">
        <v>0.36599999999999999</v>
      </c>
      <c r="I1962">
        <v>4.7</v>
      </c>
      <c r="J1962" t="s">
        <v>147</v>
      </c>
      <c r="K1962">
        <v>5.4</v>
      </c>
      <c r="L1962" t="s">
        <v>149</v>
      </c>
      <c r="M1962" s="70">
        <v>0.56945601851851857</v>
      </c>
      <c r="N1962">
        <v>9.1</v>
      </c>
      <c r="O1962" t="s">
        <v>148</v>
      </c>
      <c r="P1962" s="70">
        <v>0.57136574074074076</v>
      </c>
      <c r="Q1962">
        <v>4.4000000000000004</v>
      </c>
      <c r="R1962" t="s">
        <v>147</v>
      </c>
      <c r="S1962">
        <v>1.4</v>
      </c>
      <c r="T1962">
        <v>40.9</v>
      </c>
      <c r="U1962">
        <v>1203</v>
      </c>
      <c r="V1962">
        <v>731780</v>
      </c>
      <c r="W1962">
        <v>1220</v>
      </c>
      <c r="X1962">
        <v>0.76700000000000002</v>
      </c>
      <c r="Y1962">
        <v>17.78</v>
      </c>
      <c r="Z1962" s="11">
        <f t="shared" si="5210"/>
        <v>219.60000000000002</v>
      </c>
      <c r="AA1962" s="11">
        <f t="shared" si="5211"/>
        <v>10</v>
      </c>
      <c r="AB1962" s="53">
        <f t="shared" si="5212"/>
        <v>0.34876582908030307</v>
      </c>
      <c r="AC1962" s="61" t="s">
        <v>204</v>
      </c>
    </row>
    <row r="1963" spans="1:46">
      <c r="A1963" s="11">
        <v>1963</v>
      </c>
      <c r="B1963" s="69">
        <v>44606</v>
      </c>
      <c r="C1963" s="70">
        <v>0.58333333333333337</v>
      </c>
      <c r="D1963">
        <v>14.2</v>
      </c>
      <c r="E1963">
        <v>14.1</v>
      </c>
      <c r="F1963">
        <v>0</v>
      </c>
      <c r="G1963">
        <v>12.6</v>
      </c>
      <c r="H1963">
        <v>0.35299999999999998</v>
      </c>
      <c r="I1963">
        <v>5.3</v>
      </c>
      <c r="J1963" t="s">
        <v>147</v>
      </c>
      <c r="K1963">
        <v>5.4</v>
      </c>
      <c r="L1963" t="s">
        <v>149</v>
      </c>
      <c r="M1963" s="70">
        <v>0.58071759259259259</v>
      </c>
      <c r="N1963">
        <v>9.1999999999999993</v>
      </c>
      <c r="O1963" t="s">
        <v>149</v>
      </c>
      <c r="P1963" s="70">
        <v>0.57799768518518524</v>
      </c>
      <c r="Q1963">
        <v>4.8</v>
      </c>
      <c r="R1963" t="s">
        <v>149</v>
      </c>
      <c r="S1963">
        <v>1.5</v>
      </c>
      <c r="T1963">
        <v>40.200000000000003</v>
      </c>
      <c r="U1963">
        <v>1167</v>
      </c>
      <c r="V1963">
        <v>710512</v>
      </c>
      <c r="W1963">
        <v>1184</v>
      </c>
      <c r="X1963">
        <v>0.76700000000000002</v>
      </c>
      <c r="Y1963">
        <v>17.75</v>
      </c>
      <c r="Z1963" s="11">
        <f t="shared" si="5210"/>
        <v>211.79999999999998</v>
      </c>
      <c r="AA1963" s="11">
        <f t="shared" si="5211"/>
        <v>10</v>
      </c>
      <c r="AB1963" s="53">
        <f t="shared" si="5212"/>
        <v>0.34876582908030307</v>
      </c>
      <c r="AC1963" s="61" t="s">
        <v>204</v>
      </c>
      <c r="AE1963" s="11">
        <f t="shared" ref="AE1963" si="5293">SUM(F1963:F1968)</f>
        <v>0</v>
      </c>
      <c r="AF1963" s="11">
        <f t="shared" ref="AF1963" si="5294">AVERAGE(AB1963:AB1968)</f>
        <v>0.34865391449360961</v>
      </c>
      <c r="AG1963" s="11">
        <f t="shared" ref="AG1963" si="5295">AVERAGE(G1963:G1968)</f>
        <v>12.816666666666668</v>
      </c>
      <c r="AH1963" s="11" t="e">
        <f t="shared" ref="AH1963" si="5296">AVERAGE(AC1963:AC1968)</f>
        <v>#DIV/0!</v>
      </c>
      <c r="AI1963" s="11">
        <f t="shared" ref="AI1963" si="5297">AVERAGE(T1963:T1968)</f>
        <v>42.1</v>
      </c>
      <c r="AJ1963" s="11">
        <f t="shared" ref="AJ1963" si="5298">SUMIF(H1963:H1968,"&gt;0",H1963:H1968)</f>
        <v>1.9139999999999999</v>
      </c>
      <c r="AK1963" s="17">
        <f t="shared" ref="AK1963" si="5299">SUM(AA1963:AA1968)/60</f>
        <v>1</v>
      </c>
      <c r="AL1963" s="17">
        <f t="shared" ref="AL1963" si="5300">SUM(V1963:V1968)</f>
        <v>3866640</v>
      </c>
      <c r="AM1963" s="17">
        <f t="shared" ref="AM1963" si="5301">AVERAGE(W1963:W1968)</f>
        <v>1074.1666666666667</v>
      </c>
      <c r="AN1963" s="11">
        <f t="shared" ref="AN1963" si="5302">AVERAGE(I1963:I1968)</f>
        <v>4.666666666666667</v>
      </c>
      <c r="AO1963" s="11">
        <f t="shared" ref="AO1963" si="5303">MAX(K1963:K1968)</f>
        <v>5.6</v>
      </c>
      <c r="AP1963" s="13" t="str">
        <f t="shared" ref="AP1963" ca="1" si="5304">INDIRECT(ADDRESS(MATCH(AO1963,K1963:K1968,0)+A1963-1,12))</f>
        <v>NNE</v>
      </c>
      <c r="AQ1963" s="13">
        <f t="shared" ref="AQ1963" ca="1" si="5305">INDIRECT(ADDRESS(MATCH(AO1963,K1963:K1968,0)+A1963-1,13))</f>
        <v>0.61504629629629626</v>
      </c>
      <c r="AR1963" s="11">
        <f t="shared" ref="AR1963" si="5306">MAX(N1963:N1968)</f>
        <v>9.6999999999999993</v>
      </c>
      <c r="AS1963" s="13" t="str">
        <f t="shared" ref="AS1963" ca="1" si="5307">INDIRECT(ADDRESS(MATCH(AR1963,N1963:N1968,0)+A1963-1,15))</f>
        <v>NNE</v>
      </c>
      <c r="AT1963" s="13">
        <f t="shared" ref="AT1963" ca="1" si="5308">INDIRECT(ADDRESS(MATCH(AR1963,N1963:N1968,0)+A1963-1,16))</f>
        <v>0.61173611111111115</v>
      </c>
    </row>
    <row r="1964" spans="1:46">
      <c r="A1964" s="11">
        <v>1964</v>
      </c>
      <c r="B1964" s="69">
        <v>44606</v>
      </c>
      <c r="C1964" s="70">
        <v>0.59027777777777779</v>
      </c>
      <c r="D1964">
        <v>14.1</v>
      </c>
      <c r="E1964">
        <v>14.1</v>
      </c>
      <c r="F1964">
        <v>0</v>
      </c>
      <c r="G1964">
        <v>12.8</v>
      </c>
      <c r="H1964">
        <v>0.34</v>
      </c>
      <c r="I1964">
        <v>4.5999999999999996</v>
      </c>
      <c r="J1964" t="s">
        <v>147</v>
      </c>
      <c r="K1964">
        <v>5.3</v>
      </c>
      <c r="L1964" t="s">
        <v>147</v>
      </c>
      <c r="M1964" s="70">
        <v>0.58335648148148145</v>
      </c>
      <c r="N1964">
        <v>8.6</v>
      </c>
      <c r="O1964" t="s">
        <v>147</v>
      </c>
      <c r="P1964" s="70">
        <v>0.5866203703703704</v>
      </c>
      <c r="Q1964">
        <v>2.8</v>
      </c>
      <c r="R1964" t="s">
        <v>147</v>
      </c>
      <c r="S1964">
        <v>1.3</v>
      </c>
      <c r="T1964">
        <v>41.4</v>
      </c>
      <c r="U1964">
        <v>1124</v>
      </c>
      <c r="V1964">
        <v>685669</v>
      </c>
      <c r="W1964">
        <v>1143</v>
      </c>
      <c r="X1964">
        <v>0.76700000000000002</v>
      </c>
      <c r="Y1964">
        <v>17.73</v>
      </c>
      <c r="Z1964" s="11">
        <f t="shared" si="5210"/>
        <v>204.00000000000003</v>
      </c>
      <c r="AA1964" s="11">
        <f t="shared" si="5211"/>
        <v>10</v>
      </c>
      <c r="AB1964" s="53">
        <f t="shared" si="5212"/>
        <v>0.34876582908030307</v>
      </c>
      <c r="AC1964" s="61" t="s">
        <v>204</v>
      </c>
    </row>
    <row r="1965" spans="1:46">
      <c r="A1965" s="11">
        <v>1965</v>
      </c>
      <c r="B1965" s="69">
        <v>44606</v>
      </c>
      <c r="C1965" s="70">
        <v>0.59722222222222221</v>
      </c>
      <c r="D1965">
        <v>13.9</v>
      </c>
      <c r="E1965">
        <v>14.1</v>
      </c>
      <c r="F1965">
        <v>0</v>
      </c>
      <c r="G1965">
        <v>12.8</v>
      </c>
      <c r="H1965">
        <v>0.32700000000000001</v>
      </c>
      <c r="I1965">
        <v>4.4000000000000004</v>
      </c>
      <c r="J1965" t="s">
        <v>147</v>
      </c>
      <c r="K1965">
        <v>4.5999999999999996</v>
      </c>
      <c r="L1965" t="s">
        <v>147</v>
      </c>
      <c r="M1965" s="70">
        <v>0.59081018518518513</v>
      </c>
      <c r="N1965">
        <v>9.3000000000000007</v>
      </c>
      <c r="O1965" t="s">
        <v>148</v>
      </c>
      <c r="P1965" s="70">
        <v>0.5941319444444445</v>
      </c>
      <c r="Q1965">
        <v>5.2</v>
      </c>
      <c r="R1965" t="s">
        <v>149</v>
      </c>
      <c r="S1965">
        <v>1.5</v>
      </c>
      <c r="T1965">
        <v>41</v>
      </c>
      <c r="U1965">
        <v>1080</v>
      </c>
      <c r="V1965">
        <v>660354</v>
      </c>
      <c r="W1965">
        <v>1101</v>
      </c>
      <c r="X1965">
        <v>0.76700000000000002</v>
      </c>
      <c r="Y1965">
        <v>17.72</v>
      </c>
      <c r="Z1965" s="11">
        <f t="shared" si="5210"/>
        <v>196.20000000000002</v>
      </c>
      <c r="AA1965" s="11">
        <f t="shared" si="5211"/>
        <v>10</v>
      </c>
      <c r="AB1965" s="53">
        <f t="shared" si="5212"/>
        <v>0.34876582908030307</v>
      </c>
      <c r="AC1965" s="61" t="s">
        <v>204</v>
      </c>
    </row>
    <row r="1966" spans="1:46">
      <c r="A1966" s="11">
        <v>1966</v>
      </c>
      <c r="B1966" s="69">
        <v>44606</v>
      </c>
      <c r="C1966" s="70">
        <v>0.60416666666666663</v>
      </c>
      <c r="D1966">
        <v>13.8</v>
      </c>
      <c r="E1966">
        <v>14.1</v>
      </c>
      <c r="F1966">
        <v>0</v>
      </c>
      <c r="G1966">
        <v>13.1</v>
      </c>
      <c r="H1966">
        <v>0.314</v>
      </c>
      <c r="I1966">
        <v>4.2</v>
      </c>
      <c r="J1966" t="s">
        <v>147</v>
      </c>
      <c r="K1966">
        <v>4.8</v>
      </c>
      <c r="L1966" t="s">
        <v>147</v>
      </c>
      <c r="M1966" s="70">
        <v>0.60005787037037039</v>
      </c>
      <c r="N1966">
        <v>7.7</v>
      </c>
      <c r="O1966" t="s">
        <v>147</v>
      </c>
      <c r="P1966" s="70">
        <v>0.59956018518518517</v>
      </c>
      <c r="Q1966">
        <v>6.7</v>
      </c>
      <c r="R1966" t="s">
        <v>149</v>
      </c>
      <c r="S1966">
        <v>1.3</v>
      </c>
      <c r="T1966">
        <v>42.4</v>
      </c>
      <c r="U1966">
        <v>1031</v>
      </c>
      <c r="V1966">
        <v>632461</v>
      </c>
      <c r="W1966">
        <v>1054</v>
      </c>
      <c r="X1966">
        <v>0.76700000000000002</v>
      </c>
      <c r="Y1966">
        <v>17.73</v>
      </c>
      <c r="Z1966" s="11">
        <f t="shared" si="5210"/>
        <v>188.4</v>
      </c>
      <c r="AA1966" s="11">
        <f t="shared" si="5211"/>
        <v>10</v>
      </c>
      <c r="AB1966" s="53">
        <f t="shared" si="5212"/>
        <v>0.34876582908030307</v>
      </c>
      <c r="AC1966" s="61" t="s">
        <v>204</v>
      </c>
    </row>
    <row r="1967" spans="1:46">
      <c r="A1967" s="11">
        <v>1967</v>
      </c>
      <c r="B1967" s="69">
        <v>44606</v>
      </c>
      <c r="C1967" s="70">
        <v>0.61111111111111105</v>
      </c>
      <c r="D1967">
        <v>13.7</v>
      </c>
      <c r="E1967">
        <v>14.1</v>
      </c>
      <c r="F1967">
        <v>0</v>
      </c>
      <c r="G1967">
        <v>13</v>
      </c>
      <c r="H1967">
        <v>0.29699999999999999</v>
      </c>
      <c r="I1967">
        <v>4.5</v>
      </c>
      <c r="J1967" t="s">
        <v>149</v>
      </c>
      <c r="K1967">
        <v>4.5</v>
      </c>
      <c r="L1967" t="s">
        <v>149</v>
      </c>
      <c r="M1967" s="70">
        <v>0.61109953703703701</v>
      </c>
      <c r="N1967">
        <v>9.1</v>
      </c>
      <c r="O1967" t="s">
        <v>149</v>
      </c>
      <c r="P1967" s="70">
        <v>0.60843749999999996</v>
      </c>
      <c r="Q1967">
        <v>6.2</v>
      </c>
      <c r="R1967" t="s">
        <v>147</v>
      </c>
      <c r="S1967">
        <v>1.5</v>
      </c>
      <c r="T1967">
        <v>43.3</v>
      </c>
      <c r="U1967">
        <v>980</v>
      </c>
      <c r="V1967">
        <v>603683</v>
      </c>
      <c r="W1967">
        <v>1006</v>
      </c>
      <c r="X1967">
        <v>0.76700000000000002</v>
      </c>
      <c r="Y1967">
        <v>17.68</v>
      </c>
      <c r="Z1967" s="11">
        <f t="shared" si="5210"/>
        <v>178.2</v>
      </c>
      <c r="AA1967" s="11">
        <f t="shared" si="5211"/>
        <v>10</v>
      </c>
      <c r="AB1967" s="53">
        <f t="shared" si="5212"/>
        <v>0.34876582908030307</v>
      </c>
      <c r="AC1967" s="61" t="s">
        <v>204</v>
      </c>
    </row>
    <row r="1968" spans="1:46">
      <c r="A1968" s="11">
        <v>1968</v>
      </c>
      <c r="B1968" s="69">
        <v>44606</v>
      </c>
      <c r="C1968" s="70">
        <v>0.61805555555555558</v>
      </c>
      <c r="D1968">
        <v>13.7</v>
      </c>
      <c r="E1968">
        <v>14.1</v>
      </c>
      <c r="F1968">
        <v>0</v>
      </c>
      <c r="G1968">
        <v>12.6</v>
      </c>
      <c r="H1968">
        <v>0.28299999999999997</v>
      </c>
      <c r="I1968">
        <v>5</v>
      </c>
      <c r="J1968" t="s">
        <v>149</v>
      </c>
      <c r="K1968">
        <v>5.6</v>
      </c>
      <c r="L1968" t="s">
        <v>149</v>
      </c>
      <c r="M1968" s="70">
        <v>0.61504629629629626</v>
      </c>
      <c r="N1968">
        <v>9.6999999999999993</v>
      </c>
      <c r="O1968" t="s">
        <v>149</v>
      </c>
      <c r="P1968" s="70">
        <v>0.61173611111111115</v>
      </c>
      <c r="Q1968">
        <v>3.6</v>
      </c>
      <c r="R1968" t="s">
        <v>149</v>
      </c>
      <c r="S1968">
        <v>1.4</v>
      </c>
      <c r="T1968">
        <v>44.3</v>
      </c>
      <c r="U1968">
        <v>929</v>
      </c>
      <c r="V1968">
        <v>573961</v>
      </c>
      <c r="W1968">
        <v>957</v>
      </c>
      <c r="X1968">
        <v>0.76600000000000001</v>
      </c>
      <c r="Y1968">
        <v>17.66</v>
      </c>
      <c r="Z1968" s="11">
        <f t="shared" si="5210"/>
        <v>169.79999999999998</v>
      </c>
      <c r="AA1968" s="11">
        <f t="shared" si="5211"/>
        <v>10</v>
      </c>
      <c r="AB1968" s="53">
        <f t="shared" si="5212"/>
        <v>0.3480943415601423</v>
      </c>
      <c r="AC1968" s="61" t="s">
        <v>204</v>
      </c>
    </row>
    <row r="1969" spans="1:46">
      <c r="A1969" s="11">
        <v>1969</v>
      </c>
      <c r="B1969" s="69">
        <v>44606</v>
      </c>
      <c r="C1969" s="70">
        <v>0.625</v>
      </c>
      <c r="D1969">
        <v>13.6</v>
      </c>
      <c r="E1969">
        <v>14.1</v>
      </c>
      <c r="F1969">
        <v>0</v>
      </c>
      <c r="G1969">
        <v>12.9</v>
      </c>
      <c r="H1969">
        <v>0.26600000000000001</v>
      </c>
      <c r="I1969">
        <v>4.5999999999999996</v>
      </c>
      <c r="J1969" t="s">
        <v>149</v>
      </c>
      <c r="K1969">
        <v>5</v>
      </c>
      <c r="L1969" t="s">
        <v>149</v>
      </c>
      <c r="M1969" s="70">
        <v>0.61806712962962962</v>
      </c>
      <c r="N1969">
        <v>10</v>
      </c>
      <c r="O1969" t="s">
        <v>162</v>
      </c>
      <c r="P1969" s="70">
        <v>0.62006944444444445</v>
      </c>
      <c r="Q1969">
        <v>2.8</v>
      </c>
      <c r="R1969" t="s">
        <v>147</v>
      </c>
      <c r="S1969">
        <v>1.4</v>
      </c>
      <c r="T1969">
        <v>44.8</v>
      </c>
      <c r="U1969">
        <v>875</v>
      </c>
      <c r="V1969">
        <v>541039</v>
      </c>
      <c r="W1969">
        <v>902</v>
      </c>
      <c r="X1969">
        <v>0.76600000000000001</v>
      </c>
      <c r="Y1969">
        <v>17.649999999999999</v>
      </c>
      <c r="Z1969" s="11">
        <f t="shared" si="5210"/>
        <v>159.60000000000002</v>
      </c>
      <c r="AA1969" s="11">
        <f t="shared" si="5211"/>
        <v>10</v>
      </c>
      <c r="AB1969" s="53">
        <f t="shared" si="5212"/>
        <v>0.3480943415601423</v>
      </c>
      <c r="AC1969" s="61" t="s">
        <v>204</v>
      </c>
      <c r="AE1969" s="11">
        <f t="shared" ref="AE1969" si="5309">SUM(F1969:F1974)</f>
        <v>0</v>
      </c>
      <c r="AF1969" s="11">
        <f t="shared" ref="AF1969" si="5310">AVERAGE(AB1969:AB1974)</f>
        <v>0.34731242392978706</v>
      </c>
      <c r="AG1969" s="11">
        <f t="shared" ref="AG1969" si="5311">AVERAGE(G1969:G1974)</f>
        <v>12.899999999999999</v>
      </c>
      <c r="AH1969" s="11" t="e">
        <f t="shared" ref="AH1969" si="5312">AVERAGE(AC1969:AC1974)</f>
        <v>#DIV/0!</v>
      </c>
      <c r="AI1969" s="11">
        <f t="shared" ref="AI1969" si="5313">AVERAGE(T1969:T1974)</f>
        <v>44.816666666666663</v>
      </c>
      <c r="AJ1969" s="11">
        <f t="shared" ref="AJ1969" si="5314">SUMIF(H1969:H1974,"&gt;0",H1969:H1974)</f>
        <v>1.327</v>
      </c>
      <c r="AK1969" s="17">
        <f t="shared" ref="AK1969" si="5315">SUM(AA1969:AA1974)/60</f>
        <v>0.66666666666666663</v>
      </c>
      <c r="AL1969" s="17">
        <f t="shared" ref="AL1969" si="5316">SUM(V1969:V1974)</f>
        <v>2714939</v>
      </c>
      <c r="AM1969" s="17">
        <f t="shared" ref="AM1969" si="5317">AVERAGE(W1969:W1974)</f>
        <v>754.16666666666663</v>
      </c>
      <c r="AN1969" s="11">
        <f t="shared" ref="AN1969" si="5318">AVERAGE(I1969:I1974)</f>
        <v>4.0666666666666664</v>
      </c>
      <c r="AO1969" s="11">
        <f t="shared" ref="AO1969" si="5319">MAX(K1969:K1974)</f>
        <v>5</v>
      </c>
      <c r="AP1969" s="13" t="str">
        <f t="shared" ref="AP1969" ca="1" si="5320">INDIRECT(ADDRESS(MATCH(AO1969,K1969:K1974,0)+A1969-1,12))</f>
        <v>NNE</v>
      </c>
      <c r="AQ1969" s="13">
        <f t="shared" ref="AQ1969" ca="1" si="5321">INDIRECT(ADDRESS(MATCH(AO1969,K1969:K1974,0)+A1969-1,13))</f>
        <v>0.61806712962962962</v>
      </c>
      <c r="AR1969" s="11">
        <f t="shared" ref="AR1969" si="5322">MAX(N1969:N1974)</f>
        <v>10.1</v>
      </c>
      <c r="AS1969" s="13" t="str">
        <f t="shared" ref="AS1969" ca="1" si="5323">INDIRECT(ADDRESS(MATCH(AR1969,N1969:N1974,0)+A1969-1,15))</f>
        <v>NNE</v>
      </c>
      <c r="AT1969" s="13">
        <f t="shared" ref="AT1969" ca="1" si="5324">INDIRECT(ADDRESS(MATCH(AR1969,N1969:N1974,0)+A1969-1,16))</f>
        <v>0.63194444444444442</v>
      </c>
    </row>
    <row r="1970" spans="1:46">
      <c r="A1970" s="11">
        <v>1970</v>
      </c>
      <c r="B1970" s="69">
        <v>44606</v>
      </c>
      <c r="C1970" s="70">
        <v>0.63194444444444442</v>
      </c>
      <c r="D1970">
        <v>13.5</v>
      </c>
      <c r="E1970">
        <v>14.1</v>
      </c>
      <c r="F1970">
        <v>0</v>
      </c>
      <c r="G1970">
        <v>13.2</v>
      </c>
      <c r="H1970">
        <v>0.249</v>
      </c>
      <c r="I1970">
        <v>3.8</v>
      </c>
      <c r="J1970" t="s">
        <v>149</v>
      </c>
      <c r="K1970">
        <v>4.5999999999999996</v>
      </c>
      <c r="L1970" t="s">
        <v>149</v>
      </c>
      <c r="M1970" s="70">
        <v>0.62550925925925926</v>
      </c>
      <c r="N1970">
        <v>10.1</v>
      </c>
      <c r="O1970" t="s">
        <v>149</v>
      </c>
      <c r="P1970" s="70">
        <v>0.63194444444444442</v>
      </c>
      <c r="Q1970">
        <v>10.1</v>
      </c>
      <c r="R1970" t="s">
        <v>149</v>
      </c>
      <c r="S1970">
        <v>1.4</v>
      </c>
      <c r="T1970">
        <v>43.7</v>
      </c>
      <c r="U1970">
        <v>816</v>
      </c>
      <c r="V1970">
        <v>508349</v>
      </c>
      <c r="W1970">
        <v>847</v>
      </c>
      <c r="X1970">
        <v>0.76600000000000001</v>
      </c>
      <c r="Y1970">
        <v>17.61</v>
      </c>
      <c r="Z1970" s="11">
        <f t="shared" si="5210"/>
        <v>149.4</v>
      </c>
      <c r="AA1970" s="11">
        <f t="shared" si="5211"/>
        <v>10</v>
      </c>
      <c r="AB1970" s="53">
        <f t="shared" si="5212"/>
        <v>0.3480943415601423</v>
      </c>
      <c r="AC1970" s="61" t="s">
        <v>204</v>
      </c>
    </row>
    <row r="1971" spans="1:46">
      <c r="A1971" s="11">
        <v>1971</v>
      </c>
      <c r="B1971" s="69">
        <v>44606</v>
      </c>
      <c r="C1971" s="70">
        <v>0.63888888888888895</v>
      </c>
      <c r="D1971">
        <v>13.5</v>
      </c>
      <c r="E1971">
        <v>14.1</v>
      </c>
      <c r="F1971">
        <v>0</v>
      </c>
      <c r="G1971">
        <v>12.9</v>
      </c>
      <c r="H1971">
        <v>0.23</v>
      </c>
      <c r="I1971">
        <v>4.5</v>
      </c>
      <c r="J1971" t="s">
        <v>149</v>
      </c>
      <c r="K1971">
        <v>4.8</v>
      </c>
      <c r="L1971" t="s">
        <v>149</v>
      </c>
      <c r="M1971" s="70">
        <v>0.6378125</v>
      </c>
      <c r="N1971">
        <v>9.1999999999999993</v>
      </c>
      <c r="O1971" t="s">
        <v>162</v>
      </c>
      <c r="P1971" s="70">
        <v>0.63201388888888888</v>
      </c>
      <c r="Q1971">
        <v>4.2</v>
      </c>
      <c r="R1971" t="s">
        <v>149</v>
      </c>
      <c r="S1971">
        <v>1.3</v>
      </c>
      <c r="T1971">
        <v>44.1</v>
      </c>
      <c r="U1971">
        <v>755</v>
      </c>
      <c r="V1971">
        <v>471815</v>
      </c>
      <c r="W1971">
        <v>786</v>
      </c>
      <c r="X1971">
        <v>0.76500000000000001</v>
      </c>
      <c r="Y1971">
        <v>17.62</v>
      </c>
      <c r="Z1971" s="11">
        <f t="shared" si="5210"/>
        <v>138</v>
      </c>
      <c r="AA1971" s="11">
        <f t="shared" si="5211"/>
        <v>10</v>
      </c>
      <c r="AB1971" s="53">
        <f t="shared" si="5212"/>
        <v>0.34742374804720733</v>
      </c>
      <c r="AC1971" s="61" t="s">
        <v>204</v>
      </c>
    </row>
    <row r="1972" spans="1:46">
      <c r="A1972" s="11">
        <v>1972</v>
      </c>
      <c r="B1972" s="69">
        <v>44606</v>
      </c>
      <c r="C1972" s="70">
        <v>0.64583333333333337</v>
      </c>
      <c r="D1972">
        <v>13.4</v>
      </c>
      <c r="E1972">
        <v>14.1</v>
      </c>
      <c r="F1972">
        <v>0</v>
      </c>
      <c r="G1972">
        <v>12.8</v>
      </c>
      <c r="H1972">
        <v>0.21299999999999999</v>
      </c>
      <c r="I1972">
        <v>4.3</v>
      </c>
      <c r="J1972" t="s">
        <v>149</v>
      </c>
      <c r="K1972">
        <v>4.5999999999999996</v>
      </c>
      <c r="L1972" t="s">
        <v>149</v>
      </c>
      <c r="M1972" s="70">
        <v>0.64184027777777775</v>
      </c>
      <c r="N1972">
        <v>8.6</v>
      </c>
      <c r="O1972" t="s">
        <v>149</v>
      </c>
      <c r="P1972" s="70">
        <v>0.64086805555555559</v>
      </c>
      <c r="Q1972">
        <v>2.6</v>
      </c>
      <c r="R1972" t="s">
        <v>149</v>
      </c>
      <c r="S1972">
        <v>1.2</v>
      </c>
      <c r="T1972">
        <v>45.9</v>
      </c>
      <c r="U1972">
        <v>694</v>
      </c>
      <c r="V1972">
        <v>435625</v>
      </c>
      <c r="W1972">
        <v>726</v>
      </c>
      <c r="X1972">
        <v>0.76400000000000001</v>
      </c>
      <c r="Y1972">
        <v>17.61</v>
      </c>
      <c r="Z1972" s="11">
        <f t="shared" si="5210"/>
        <v>127.80000000000003</v>
      </c>
      <c r="AA1972" s="11">
        <f t="shared" si="5211"/>
        <v>10</v>
      </c>
      <c r="AB1972" s="53">
        <f t="shared" si="5212"/>
        <v>0.34675403747041011</v>
      </c>
      <c r="AC1972" s="61" t="s">
        <v>204</v>
      </c>
    </row>
    <row r="1973" spans="1:46">
      <c r="A1973" s="11">
        <v>1973</v>
      </c>
      <c r="B1973" s="69">
        <v>44606</v>
      </c>
      <c r="C1973" s="70">
        <v>0.65277777777777779</v>
      </c>
      <c r="D1973">
        <v>13.4</v>
      </c>
      <c r="E1973">
        <v>14.1</v>
      </c>
      <c r="F1973">
        <v>0</v>
      </c>
      <c r="G1973">
        <v>12.8</v>
      </c>
      <c r="H1973">
        <v>0.19400000000000001</v>
      </c>
      <c r="I1973">
        <v>3.8</v>
      </c>
      <c r="J1973" t="s">
        <v>149</v>
      </c>
      <c r="K1973">
        <v>4.3</v>
      </c>
      <c r="L1973" t="s">
        <v>149</v>
      </c>
      <c r="M1973" s="70">
        <v>0.64584490740740741</v>
      </c>
      <c r="N1973">
        <v>6.9</v>
      </c>
      <c r="O1973" t="s">
        <v>149</v>
      </c>
      <c r="P1973" s="70">
        <v>0.64671296296296299</v>
      </c>
      <c r="Q1973">
        <v>4.5999999999999996</v>
      </c>
      <c r="R1973" t="s">
        <v>149</v>
      </c>
      <c r="S1973">
        <v>1</v>
      </c>
      <c r="T1973">
        <v>45.2</v>
      </c>
      <c r="U1973">
        <v>634</v>
      </c>
      <c r="V1973">
        <v>398179</v>
      </c>
      <c r="W1973">
        <v>664</v>
      </c>
      <c r="X1973">
        <v>0.76400000000000001</v>
      </c>
      <c r="Y1973">
        <v>17.59</v>
      </c>
      <c r="Z1973" s="11">
        <f t="shared" si="5210"/>
        <v>116.4</v>
      </c>
      <c r="AA1973" s="11">
        <f t="shared" si="5211"/>
        <v>0</v>
      </c>
      <c r="AB1973" s="53">
        <f t="shared" si="5212"/>
        <v>0.34675403747041011</v>
      </c>
      <c r="AC1973" s="61" t="s">
        <v>204</v>
      </c>
    </row>
    <row r="1974" spans="1:46">
      <c r="A1974" s="11">
        <v>1974</v>
      </c>
      <c r="B1974" s="69">
        <v>44606</v>
      </c>
      <c r="C1974" s="70">
        <v>0.65972222222222221</v>
      </c>
      <c r="D1974">
        <v>13.4</v>
      </c>
      <c r="E1974">
        <v>14.1</v>
      </c>
      <c r="F1974">
        <v>0</v>
      </c>
      <c r="G1974">
        <v>12.8</v>
      </c>
      <c r="H1974">
        <v>0.17499999999999999</v>
      </c>
      <c r="I1974">
        <v>3.4</v>
      </c>
      <c r="J1974" t="s">
        <v>149</v>
      </c>
      <c r="K1974">
        <v>3.8</v>
      </c>
      <c r="L1974" t="s">
        <v>149</v>
      </c>
      <c r="M1974" s="70">
        <v>0.65328703703703705</v>
      </c>
      <c r="N1974">
        <v>6.4</v>
      </c>
      <c r="O1974" t="s">
        <v>149</v>
      </c>
      <c r="P1974" s="70">
        <v>0.65493055555555557</v>
      </c>
      <c r="Q1974">
        <v>3.3</v>
      </c>
      <c r="R1974" t="s">
        <v>149</v>
      </c>
      <c r="S1974">
        <v>1</v>
      </c>
      <c r="T1974">
        <v>45.2</v>
      </c>
      <c r="U1974">
        <v>572</v>
      </c>
      <c r="V1974">
        <v>359932</v>
      </c>
      <c r="W1974">
        <v>600</v>
      </c>
      <c r="X1974">
        <v>0.76400000000000001</v>
      </c>
      <c r="Y1974">
        <v>17.559999999999999</v>
      </c>
      <c r="Z1974" s="11">
        <f t="shared" si="5210"/>
        <v>105.00000000000001</v>
      </c>
      <c r="AA1974" s="11">
        <f t="shared" si="5211"/>
        <v>0</v>
      </c>
      <c r="AB1974" s="53">
        <f t="shared" si="5212"/>
        <v>0.34675403747041011</v>
      </c>
      <c r="AC1974" s="61" t="s">
        <v>204</v>
      </c>
    </row>
    <row r="1975" spans="1:46">
      <c r="A1975" s="11">
        <v>1975</v>
      </c>
      <c r="B1975" s="69">
        <v>44606</v>
      </c>
      <c r="C1975" s="70">
        <v>0.66666666666666663</v>
      </c>
      <c r="D1975">
        <v>13.3</v>
      </c>
      <c r="E1975">
        <v>14.1</v>
      </c>
      <c r="F1975">
        <v>0</v>
      </c>
      <c r="G1975">
        <v>12.3</v>
      </c>
      <c r="H1975">
        <v>0.156</v>
      </c>
      <c r="I1975">
        <v>4.0999999999999996</v>
      </c>
      <c r="J1975" t="s">
        <v>149</v>
      </c>
      <c r="K1975">
        <v>4.0999999999999996</v>
      </c>
      <c r="L1975" t="s">
        <v>149</v>
      </c>
      <c r="M1975" s="70">
        <v>0.66664351851851855</v>
      </c>
      <c r="N1975">
        <v>8.5</v>
      </c>
      <c r="O1975" t="s">
        <v>162</v>
      </c>
      <c r="P1975" s="70">
        <v>0.66162037037037036</v>
      </c>
      <c r="Q1975">
        <v>3.1</v>
      </c>
      <c r="R1975" t="s">
        <v>147</v>
      </c>
      <c r="S1975">
        <v>1.2</v>
      </c>
      <c r="T1975">
        <v>46.8</v>
      </c>
      <c r="U1975">
        <v>504</v>
      </c>
      <c r="V1975">
        <v>322964</v>
      </c>
      <c r="W1975">
        <v>538</v>
      </c>
      <c r="X1975">
        <v>0.76400000000000001</v>
      </c>
      <c r="Y1975">
        <v>17.54</v>
      </c>
      <c r="Z1975" s="11">
        <f t="shared" si="5210"/>
        <v>93.600000000000009</v>
      </c>
      <c r="AA1975" s="11">
        <f t="shared" si="5211"/>
        <v>0</v>
      </c>
      <c r="AB1975" s="53">
        <f t="shared" si="5212"/>
        <v>0.34675403747041011</v>
      </c>
      <c r="AC1975" s="61" t="s">
        <v>204</v>
      </c>
      <c r="AE1975" s="11">
        <f t="shared" ref="AE1975" si="5325">SUM(F1975:F1980)</f>
        <v>0</v>
      </c>
      <c r="AF1975" s="11">
        <f t="shared" ref="AF1975" si="5326">AVERAGE(AB1975:AB1980)</f>
        <v>0.34541945928479328</v>
      </c>
      <c r="AG1975" s="11">
        <f t="shared" ref="AG1975" si="5327">AVERAGE(G1975:G1980)</f>
        <v>11.65</v>
      </c>
      <c r="AH1975" s="11" t="e">
        <f t="shared" ref="AH1975" si="5328">AVERAGE(AC1975:AC1980)</f>
        <v>#DIV/0!</v>
      </c>
      <c r="AI1975" s="11">
        <f t="shared" ref="AI1975" si="5329">AVERAGE(T1975:T1980)</f>
        <v>48.04999999999999</v>
      </c>
      <c r="AJ1975" s="11">
        <f t="shared" ref="AJ1975" si="5330">SUMIF(H1975:H1980,"&gt;0",H1975:H1980)</f>
        <v>0.65199999999999991</v>
      </c>
      <c r="AK1975" s="17">
        <f t="shared" ref="AK1975" si="5331">SUM(AA1975:AA1980)/60</f>
        <v>0</v>
      </c>
      <c r="AL1975" s="17">
        <f t="shared" ref="AL1975" si="5332">SUM(V1975:V1980)</f>
        <v>1355982</v>
      </c>
      <c r="AM1975" s="17">
        <f t="shared" ref="AM1975" si="5333">AVERAGE(W1975:W1980)</f>
        <v>376.66666666666669</v>
      </c>
      <c r="AN1975" s="11">
        <f t="shared" ref="AN1975" si="5334">AVERAGE(I1975:I1980)</f>
        <v>3.7833333333333332</v>
      </c>
      <c r="AO1975" s="11">
        <f t="shared" ref="AO1975" si="5335">MAX(K1975:K1980)</f>
        <v>4.5</v>
      </c>
      <c r="AP1975" s="13" t="str">
        <f t="shared" ref="AP1975" ca="1" si="5336">INDIRECT(ADDRESS(MATCH(AO1975,K1975:K1980,0)+A1975-1,12))</f>
        <v>NNE</v>
      </c>
      <c r="AQ1975" s="13">
        <f t="shared" ref="AQ1975" ca="1" si="5337">INDIRECT(ADDRESS(MATCH(AO1975,K1975:K1980,0)+A1975-1,13))</f>
        <v>0.68290509259259258</v>
      </c>
      <c r="AR1975" s="11">
        <f t="shared" ref="AR1975" si="5338">MAX(N1975:N1980)</f>
        <v>8.5</v>
      </c>
      <c r="AS1975" s="13" t="str">
        <f t="shared" ref="AS1975" ca="1" si="5339">INDIRECT(ADDRESS(MATCH(AR1975,N1975:N1980,0)+A1975-1,15))</f>
        <v>N</v>
      </c>
      <c r="AT1975" s="13">
        <f t="shared" ref="AT1975" ca="1" si="5340">INDIRECT(ADDRESS(MATCH(AR1975,N1975:N1980,0)+A1975-1,16))</f>
        <v>0.66162037037037036</v>
      </c>
    </row>
    <row r="1976" spans="1:46">
      <c r="A1976" s="11">
        <v>1976</v>
      </c>
      <c r="B1976" s="69">
        <v>44606</v>
      </c>
      <c r="C1976" s="70">
        <v>0.67361111111111116</v>
      </c>
      <c r="D1976">
        <v>13.3</v>
      </c>
      <c r="E1976">
        <v>14.1</v>
      </c>
      <c r="F1976">
        <v>0</v>
      </c>
      <c r="G1976">
        <v>12.2</v>
      </c>
      <c r="H1976">
        <v>0.13700000000000001</v>
      </c>
      <c r="I1976">
        <v>3.8</v>
      </c>
      <c r="J1976" t="s">
        <v>149</v>
      </c>
      <c r="K1976">
        <v>4.4000000000000004</v>
      </c>
      <c r="L1976" t="s">
        <v>149</v>
      </c>
      <c r="M1976" s="70">
        <v>0.66827546296296303</v>
      </c>
      <c r="N1976">
        <v>6.6</v>
      </c>
      <c r="O1976" t="s">
        <v>149</v>
      </c>
      <c r="P1976" s="70">
        <v>0.66730324074074077</v>
      </c>
      <c r="Q1976">
        <v>4.2</v>
      </c>
      <c r="R1976" t="s">
        <v>149</v>
      </c>
      <c r="S1976">
        <v>0.9</v>
      </c>
      <c r="T1976">
        <v>46.9</v>
      </c>
      <c r="U1976">
        <v>433</v>
      </c>
      <c r="V1976">
        <v>282183</v>
      </c>
      <c r="W1976">
        <v>470</v>
      </c>
      <c r="X1976">
        <v>0.76300000000000001</v>
      </c>
      <c r="Y1976">
        <v>17.54</v>
      </c>
      <c r="Z1976" s="11">
        <f t="shared" si="5210"/>
        <v>82.199999999999989</v>
      </c>
      <c r="AA1976" s="11">
        <f t="shared" si="5211"/>
        <v>0</v>
      </c>
      <c r="AB1976" s="53">
        <f t="shared" si="5212"/>
        <v>0.34608519896924594</v>
      </c>
      <c r="AC1976" s="61" t="s">
        <v>204</v>
      </c>
    </row>
    <row r="1977" spans="1:46">
      <c r="A1977" s="11">
        <v>1977</v>
      </c>
      <c r="B1977" s="69">
        <v>44606</v>
      </c>
      <c r="C1977" s="70">
        <v>0.68055555555555547</v>
      </c>
      <c r="D1977">
        <v>13.2</v>
      </c>
      <c r="E1977">
        <v>14.1</v>
      </c>
      <c r="F1977">
        <v>0</v>
      </c>
      <c r="G1977">
        <v>11.8</v>
      </c>
      <c r="H1977">
        <v>0.11600000000000001</v>
      </c>
      <c r="I1977">
        <v>4.2</v>
      </c>
      <c r="J1977" t="s">
        <v>149</v>
      </c>
      <c r="K1977">
        <v>4.2</v>
      </c>
      <c r="L1977" t="s">
        <v>149</v>
      </c>
      <c r="M1977" s="70">
        <v>0.68025462962962957</v>
      </c>
      <c r="N1977">
        <v>7.3</v>
      </c>
      <c r="O1977" t="s">
        <v>162</v>
      </c>
      <c r="P1977" s="70">
        <v>0.67769675925925921</v>
      </c>
      <c r="Q1977">
        <v>3.5</v>
      </c>
      <c r="R1977" t="s">
        <v>149</v>
      </c>
      <c r="S1977">
        <v>1.1000000000000001</v>
      </c>
      <c r="T1977">
        <v>47.9</v>
      </c>
      <c r="U1977">
        <v>371</v>
      </c>
      <c r="V1977">
        <v>238689</v>
      </c>
      <c r="W1977">
        <v>398</v>
      </c>
      <c r="X1977">
        <v>0.76300000000000001</v>
      </c>
      <c r="Y1977">
        <v>17.53</v>
      </c>
      <c r="Z1977" s="11">
        <f t="shared" si="5210"/>
        <v>69.599999999999994</v>
      </c>
      <c r="AA1977" s="11">
        <f t="shared" si="5211"/>
        <v>0</v>
      </c>
      <c r="AB1977" s="53">
        <f t="shared" si="5212"/>
        <v>0.34608519896924594</v>
      </c>
      <c r="AC1977" s="61" t="s">
        <v>204</v>
      </c>
    </row>
    <row r="1978" spans="1:46">
      <c r="A1978" s="11">
        <v>1978</v>
      </c>
      <c r="B1978" s="69">
        <v>44606</v>
      </c>
      <c r="C1978" s="70">
        <v>0.6875</v>
      </c>
      <c r="D1978">
        <v>13.1</v>
      </c>
      <c r="E1978">
        <v>14.1</v>
      </c>
      <c r="F1978">
        <v>0</v>
      </c>
      <c r="G1978">
        <v>11.7</v>
      </c>
      <c r="H1978">
        <v>9.9000000000000005E-2</v>
      </c>
      <c r="I1978">
        <v>3.3</v>
      </c>
      <c r="J1978" t="s">
        <v>149</v>
      </c>
      <c r="K1978">
        <v>4.5</v>
      </c>
      <c r="L1978" t="s">
        <v>149</v>
      </c>
      <c r="M1978" s="70">
        <v>0.68290509259259258</v>
      </c>
      <c r="N1978">
        <v>6</v>
      </c>
      <c r="O1978" t="s">
        <v>149</v>
      </c>
      <c r="P1978" s="70">
        <v>0.68094907407407401</v>
      </c>
      <c r="Q1978">
        <v>3.8</v>
      </c>
      <c r="R1978" t="s">
        <v>149</v>
      </c>
      <c r="S1978">
        <v>0.8</v>
      </c>
      <c r="T1978">
        <v>48.5</v>
      </c>
      <c r="U1978">
        <v>319</v>
      </c>
      <c r="V1978">
        <v>206578</v>
      </c>
      <c r="W1978">
        <v>344</v>
      </c>
      <c r="X1978">
        <v>0.76300000000000001</v>
      </c>
      <c r="Y1978">
        <v>17.489999999999998</v>
      </c>
      <c r="Z1978" s="11">
        <f t="shared" si="5210"/>
        <v>59.400000000000006</v>
      </c>
      <c r="AA1978" s="11">
        <f t="shared" si="5211"/>
        <v>0</v>
      </c>
      <c r="AB1978" s="53">
        <f t="shared" si="5212"/>
        <v>0.34608519896924594</v>
      </c>
      <c r="AC1978" s="61" t="s">
        <v>204</v>
      </c>
    </row>
    <row r="1979" spans="1:46">
      <c r="A1979" s="11">
        <v>1979</v>
      </c>
      <c r="B1979" s="69">
        <v>44606</v>
      </c>
      <c r="C1979" s="70">
        <v>0.69444444444444453</v>
      </c>
      <c r="D1979">
        <v>13.1</v>
      </c>
      <c r="E1979">
        <v>14.2</v>
      </c>
      <c r="F1979">
        <v>0</v>
      </c>
      <c r="G1979">
        <v>11.1</v>
      </c>
      <c r="H1979">
        <v>0.08</v>
      </c>
      <c r="I1979">
        <v>4</v>
      </c>
      <c r="J1979" t="s">
        <v>149</v>
      </c>
      <c r="K1979">
        <v>4</v>
      </c>
      <c r="L1979" t="s">
        <v>149</v>
      </c>
      <c r="M1979" s="70">
        <v>0.69299768518518512</v>
      </c>
      <c r="N1979">
        <v>8.1999999999999993</v>
      </c>
      <c r="O1979" t="s">
        <v>162</v>
      </c>
      <c r="P1979" s="70">
        <v>0.69126157407407407</v>
      </c>
      <c r="Q1979">
        <v>3.3</v>
      </c>
      <c r="R1979" t="s">
        <v>149</v>
      </c>
      <c r="S1979">
        <v>1.1000000000000001</v>
      </c>
      <c r="T1979">
        <v>48.8</v>
      </c>
      <c r="U1979">
        <v>255</v>
      </c>
      <c r="V1979">
        <v>172627</v>
      </c>
      <c r="W1979">
        <v>288</v>
      </c>
      <c r="X1979">
        <v>0.76200000000000001</v>
      </c>
      <c r="Y1979">
        <v>17.489999999999998</v>
      </c>
      <c r="Z1979" s="11">
        <f t="shared" si="5210"/>
        <v>48</v>
      </c>
      <c r="AA1979" s="11">
        <f t="shared" si="5211"/>
        <v>0</v>
      </c>
      <c r="AB1979" s="53">
        <f t="shared" si="5212"/>
        <v>0.3454172218919711</v>
      </c>
      <c r="AC1979" s="61" t="s">
        <v>204</v>
      </c>
    </row>
    <row r="1980" spans="1:46">
      <c r="A1980" s="11">
        <v>1980</v>
      </c>
      <c r="B1980" s="69">
        <v>44606</v>
      </c>
      <c r="C1980" s="70">
        <v>0.70138888888888884</v>
      </c>
      <c r="D1980">
        <v>12.9</v>
      </c>
      <c r="E1980">
        <v>14.1</v>
      </c>
      <c r="F1980">
        <v>0</v>
      </c>
      <c r="G1980">
        <v>10.8</v>
      </c>
      <c r="H1980">
        <v>6.4000000000000001E-2</v>
      </c>
      <c r="I1980">
        <v>3.3</v>
      </c>
      <c r="J1980" t="s">
        <v>149</v>
      </c>
      <c r="K1980">
        <v>4.0999999999999996</v>
      </c>
      <c r="L1980" t="s">
        <v>149</v>
      </c>
      <c r="M1980" s="70">
        <v>0.69568287037037047</v>
      </c>
      <c r="N1980">
        <v>5.9</v>
      </c>
      <c r="O1980" t="s">
        <v>149</v>
      </c>
      <c r="P1980" s="70">
        <v>0.69942129629629635</v>
      </c>
      <c r="Q1980">
        <v>2.8</v>
      </c>
      <c r="R1980" t="s">
        <v>152</v>
      </c>
      <c r="S1980">
        <v>0.9</v>
      </c>
      <c r="T1980">
        <v>49.4</v>
      </c>
      <c r="U1980">
        <v>183</v>
      </c>
      <c r="V1980">
        <v>132941</v>
      </c>
      <c r="W1980">
        <v>222</v>
      </c>
      <c r="X1980">
        <v>0.75700000000000001</v>
      </c>
      <c r="Y1980">
        <v>17.489999999999998</v>
      </c>
      <c r="Z1980" s="11">
        <f t="shared" si="5210"/>
        <v>38.400000000000006</v>
      </c>
      <c r="AA1980" s="11">
        <f t="shared" si="5211"/>
        <v>0</v>
      </c>
      <c r="AB1980" s="53">
        <f t="shared" si="5212"/>
        <v>0.34208989943864077</v>
      </c>
      <c r="AC1980" s="61" t="s">
        <v>204</v>
      </c>
    </row>
    <row r="1981" spans="1:46">
      <c r="A1981" s="11">
        <v>1981</v>
      </c>
      <c r="B1981" s="69">
        <v>44606</v>
      </c>
      <c r="C1981" s="70">
        <v>0.70833333333333337</v>
      </c>
      <c r="D1981">
        <v>12.7</v>
      </c>
      <c r="E1981">
        <v>14.2</v>
      </c>
      <c r="F1981">
        <v>0</v>
      </c>
      <c r="G1981">
        <v>10.5</v>
      </c>
      <c r="H1981">
        <v>4.7E-2</v>
      </c>
      <c r="I1981">
        <v>3.6</v>
      </c>
      <c r="J1981" t="s">
        <v>149</v>
      </c>
      <c r="K1981">
        <v>3.6</v>
      </c>
      <c r="L1981" t="s">
        <v>149</v>
      </c>
      <c r="M1981" s="70">
        <v>0.70833333333333337</v>
      </c>
      <c r="N1981">
        <v>6.2</v>
      </c>
      <c r="O1981" t="s">
        <v>149</v>
      </c>
      <c r="P1981" s="70">
        <v>0.7074421296296296</v>
      </c>
      <c r="Q1981">
        <v>3.2</v>
      </c>
      <c r="R1981" t="s">
        <v>149</v>
      </c>
      <c r="S1981">
        <v>0.8</v>
      </c>
      <c r="T1981">
        <v>49.8</v>
      </c>
      <c r="U1981">
        <v>140</v>
      </c>
      <c r="V1981">
        <v>99312</v>
      </c>
      <c r="W1981">
        <v>166</v>
      </c>
      <c r="X1981">
        <v>0.75600000000000001</v>
      </c>
      <c r="Y1981">
        <v>17.47</v>
      </c>
      <c r="Z1981" s="11">
        <f t="shared" si="5210"/>
        <v>28.200000000000003</v>
      </c>
      <c r="AA1981" s="11">
        <f t="shared" si="5211"/>
        <v>0</v>
      </c>
      <c r="AB1981" s="53">
        <f t="shared" si="5212"/>
        <v>0.34142687868136434</v>
      </c>
      <c r="AC1981" s="61" t="s">
        <v>204</v>
      </c>
      <c r="AE1981" s="11">
        <f t="shared" ref="AE1981" si="5341">SUM(F1981:F1986)</f>
        <v>0</v>
      </c>
      <c r="AF1981" s="11">
        <f t="shared" ref="AF1981" si="5342">AVERAGE(AB1981:AB1986)</f>
        <v>0.34021435184178372</v>
      </c>
      <c r="AG1981" s="11">
        <f t="shared" ref="AG1981" si="5343">AVERAGE(G1981:G1986)</f>
        <v>9.5333333333333332</v>
      </c>
      <c r="AH1981" s="11" t="e">
        <f t="shared" ref="AH1981" si="5344">AVERAGE(AC1981:AC1986)</f>
        <v>#DIV/0!</v>
      </c>
      <c r="AI1981" s="11">
        <f t="shared" ref="AI1981" si="5345">AVERAGE(T1981:T1986)</f>
        <v>52.816666666666663</v>
      </c>
      <c r="AJ1981" s="11">
        <f t="shared" ref="AJ1981" si="5346">SUMIF(H1981:H1986,"&gt;0",H1981:H1986)</f>
        <v>0.114</v>
      </c>
      <c r="AK1981" s="17">
        <f t="shared" ref="AK1981" si="5347">SUM(AA1981:AA1986)/60</f>
        <v>0</v>
      </c>
      <c r="AL1981" s="17">
        <f t="shared" ref="AL1981" si="5348">SUM(V1981:V1986)</f>
        <v>253840</v>
      </c>
      <c r="AM1981" s="17">
        <f t="shared" ref="AM1981" si="5349">AVERAGE(W1981:W1986)</f>
        <v>70.5</v>
      </c>
      <c r="AN1981" s="11">
        <f t="shared" ref="AN1981" si="5350">AVERAGE(I1981:I1986)</f>
        <v>2.3666666666666667</v>
      </c>
      <c r="AO1981" s="11">
        <f t="shared" ref="AO1981" si="5351">MAX(K1981:K1986)</f>
        <v>3.6</v>
      </c>
      <c r="AP1981" s="13" t="str">
        <f t="shared" ref="AP1981" ca="1" si="5352">INDIRECT(ADDRESS(MATCH(AO1981,K1981:K1986,0)+A1981-1,12))</f>
        <v>NNE</v>
      </c>
      <c r="AQ1981" s="13">
        <f t="shared" ref="AQ1981" ca="1" si="5353">INDIRECT(ADDRESS(MATCH(AO1981,K1981:K1986,0)+A1981-1,13))</f>
        <v>0.70833333333333337</v>
      </c>
      <c r="AR1981" s="11">
        <f t="shared" ref="AR1981" si="5354">MAX(N1981:N1986)</f>
        <v>8.8000000000000007</v>
      </c>
      <c r="AS1981" s="13" t="str">
        <f t="shared" ref="AS1981" ca="1" si="5355">INDIRECT(ADDRESS(MATCH(AR1981,N1981:N1986,0)+A1981-1,15))</f>
        <v>ENE</v>
      </c>
      <c r="AT1981" s="13">
        <f t="shared" ref="AT1981" ca="1" si="5356">INDIRECT(ADDRESS(MATCH(AR1981,N1981:N1986,0)+A1981-1,16))</f>
        <v>0.71327546296296296</v>
      </c>
    </row>
    <row r="1982" spans="1:46">
      <c r="A1982" s="11">
        <v>1982</v>
      </c>
      <c r="B1982" s="69">
        <v>44606</v>
      </c>
      <c r="C1982" s="70">
        <v>0.71527777777777779</v>
      </c>
      <c r="D1982">
        <v>12.5</v>
      </c>
      <c r="E1982">
        <v>14.2</v>
      </c>
      <c r="F1982">
        <v>0</v>
      </c>
      <c r="G1982">
        <v>10</v>
      </c>
      <c r="H1982">
        <v>3.2000000000000001E-2</v>
      </c>
      <c r="I1982">
        <v>2.6</v>
      </c>
      <c r="J1982" t="s">
        <v>147</v>
      </c>
      <c r="K1982">
        <v>3.6</v>
      </c>
      <c r="L1982" t="s">
        <v>149</v>
      </c>
      <c r="M1982" s="70">
        <v>0.70870370370370372</v>
      </c>
      <c r="N1982">
        <v>8.8000000000000007</v>
      </c>
      <c r="O1982" t="s">
        <v>148</v>
      </c>
      <c r="P1982" s="70">
        <v>0.71327546296296296</v>
      </c>
      <c r="Q1982">
        <v>0.8</v>
      </c>
      <c r="R1982" t="s">
        <v>150</v>
      </c>
      <c r="S1982">
        <v>1.2</v>
      </c>
      <c r="T1982">
        <v>51.1</v>
      </c>
      <c r="U1982">
        <v>94</v>
      </c>
      <c r="V1982">
        <v>69699</v>
      </c>
      <c r="W1982">
        <v>116</v>
      </c>
      <c r="X1982">
        <v>0.75600000000000001</v>
      </c>
      <c r="Y1982">
        <v>17.5</v>
      </c>
      <c r="Z1982" s="11">
        <f t="shared" si="5210"/>
        <v>19.200000000000003</v>
      </c>
      <c r="AA1982" s="11">
        <f t="shared" si="5211"/>
        <v>0</v>
      </c>
      <c r="AB1982" s="53">
        <f t="shared" si="5212"/>
        <v>0.34142687868136434</v>
      </c>
      <c r="AC1982" s="61" t="s">
        <v>204</v>
      </c>
    </row>
    <row r="1983" spans="1:46">
      <c r="A1983" s="11">
        <v>1983</v>
      </c>
      <c r="B1983" s="69">
        <v>44606</v>
      </c>
      <c r="C1983" s="70">
        <v>0.72222222222222221</v>
      </c>
      <c r="D1983">
        <v>12.1</v>
      </c>
      <c r="E1983">
        <v>14.2</v>
      </c>
      <c r="F1983">
        <v>0</v>
      </c>
      <c r="G1983">
        <v>9.9</v>
      </c>
      <c r="H1983">
        <v>0.02</v>
      </c>
      <c r="I1983">
        <v>2</v>
      </c>
      <c r="J1983" t="s">
        <v>148</v>
      </c>
      <c r="K1983">
        <v>2.6</v>
      </c>
      <c r="L1983" t="s">
        <v>147</v>
      </c>
      <c r="M1983" s="70">
        <v>0.71528935185185183</v>
      </c>
      <c r="N1983">
        <v>5.2</v>
      </c>
      <c r="O1983" t="s">
        <v>152</v>
      </c>
      <c r="P1983" s="70">
        <v>0.71993055555555552</v>
      </c>
      <c r="Q1983">
        <v>2.8</v>
      </c>
      <c r="R1983" t="s">
        <v>147</v>
      </c>
      <c r="S1983">
        <v>0.8</v>
      </c>
      <c r="T1983">
        <v>52.3</v>
      </c>
      <c r="U1983">
        <v>56</v>
      </c>
      <c r="V1983">
        <v>44463</v>
      </c>
      <c r="W1983">
        <v>74</v>
      </c>
      <c r="X1983">
        <v>0.755</v>
      </c>
      <c r="Y1983">
        <v>17.48</v>
      </c>
      <c r="Z1983" s="11">
        <f t="shared" si="5210"/>
        <v>12</v>
      </c>
      <c r="AA1983" s="11">
        <f t="shared" si="5211"/>
        <v>0</v>
      </c>
      <c r="AB1983" s="53">
        <f t="shared" si="5212"/>
        <v>0.34076465047973925</v>
      </c>
      <c r="AC1983" s="61" t="s">
        <v>204</v>
      </c>
    </row>
    <row r="1984" spans="1:46">
      <c r="A1984" s="11">
        <v>1984</v>
      </c>
      <c r="B1984" s="69">
        <v>44606</v>
      </c>
      <c r="C1984" s="70">
        <v>0.72916666666666663</v>
      </c>
      <c r="D1984">
        <v>11.6</v>
      </c>
      <c r="E1984">
        <v>13.3</v>
      </c>
      <c r="F1984">
        <v>0</v>
      </c>
      <c r="G1984">
        <v>9.4</v>
      </c>
      <c r="H1984">
        <v>0.01</v>
      </c>
      <c r="I1984">
        <v>1.7</v>
      </c>
      <c r="J1984" t="s">
        <v>148</v>
      </c>
      <c r="K1984">
        <v>2.1</v>
      </c>
      <c r="L1984" t="s">
        <v>148</v>
      </c>
      <c r="M1984" s="70">
        <v>0.72361111111111109</v>
      </c>
      <c r="N1984">
        <v>4.5999999999999996</v>
      </c>
      <c r="O1984" t="s">
        <v>147</v>
      </c>
      <c r="P1984" s="70">
        <v>0.72843750000000007</v>
      </c>
      <c r="Q1984">
        <v>2.2999999999999998</v>
      </c>
      <c r="R1984" t="s">
        <v>152</v>
      </c>
      <c r="S1984">
        <v>0.9</v>
      </c>
      <c r="T1984">
        <v>54.9</v>
      </c>
      <c r="U1984">
        <v>28</v>
      </c>
      <c r="V1984">
        <v>24911</v>
      </c>
      <c r="W1984">
        <v>42</v>
      </c>
      <c r="X1984">
        <v>0.753</v>
      </c>
      <c r="Y1984">
        <v>17.41</v>
      </c>
      <c r="Z1984" s="11">
        <f t="shared" si="5210"/>
        <v>6</v>
      </c>
      <c r="AA1984" s="11">
        <f t="shared" si="5211"/>
        <v>0</v>
      </c>
      <c r="AB1984" s="53">
        <f t="shared" si="5212"/>
        <v>0.3394425357506996</v>
      </c>
      <c r="AC1984" s="61" t="s">
        <v>204</v>
      </c>
    </row>
    <row r="1985" spans="1:46">
      <c r="A1985" s="11">
        <v>1985</v>
      </c>
      <c r="B1985" s="69">
        <v>44606</v>
      </c>
      <c r="C1985" s="70">
        <v>0.73611111111111116</v>
      </c>
      <c r="D1985">
        <v>11.2</v>
      </c>
      <c r="E1985">
        <v>13.1</v>
      </c>
      <c r="F1985">
        <v>0</v>
      </c>
      <c r="G1985">
        <v>9</v>
      </c>
      <c r="H1985">
        <v>4.0000000000000001E-3</v>
      </c>
      <c r="I1985">
        <v>2.1</v>
      </c>
      <c r="J1985" t="s">
        <v>148</v>
      </c>
      <c r="K1985">
        <v>2.1</v>
      </c>
      <c r="L1985" t="s">
        <v>148</v>
      </c>
      <c r="M1985" s="70">
        <v>0.73462962962962963</v>
      </c>
      <c r="N1985">
        <v>4.7</v>
      </c>
      <c r="O1985" t="s">
        <v>150</v>
      </c>
      <c r="P1985" s="70">
        <v>0.73016203703703697</v>
      </c>
      <c r="Q1985">
        <v>3.3</v>
      </c>
      <c r="R1985" t="s">
        <v>152</v>
      </c>
      <c r="S1985">
        <v>0.7</v>
      </c>
      <c r="T1985">
        <v>54.8</v>
      </c>
      <c r="U1985">
        <v>12</v>
      </c>
      <c r="V1985">
        <v>11595</v>
      </c>
      <c r="W1985">
        <v>19</v>
      </c>
      <c r="X1985">
        <v>0.753</v>
      </c>
      <c r="Y1985">
        <v>17.440000000000001</v>
      </c>
      <c r="Z1985" s="11">
        <f t="shared" si="5210"/>
        <v>2.4000000000000004</v>
      </c>
      <c r="AA1985" s="11">
        <f t="shared" si="5211"/>
        <v>0</v>
      </c>
      <c r="AB1985" s="53">
        <f t="shared" si="5212"/>
        <v>0.3394425357506996</v>
      </c>
      <c r="AC1985" s="61" t="s">
        <v>204</v>
      </c>
    </row>
    <row r="1986" spans="1:46">
      <c r="A1986" s="11">
        <v>1986</v>
      </c>
      <c r="B1986" s="69">
        <v>44606</v>
      </c>
      <c r="C1986" s="70">
        <v>0.74305555555555547</v>
      </c>
      <c r="D1986">
        <v>10.6</v>
      </c>
      <c r="E1986">
        <v>13</v>
      </c>
      <c r="F1986">
        <v>0</v>
      </c>
      <c r="G1986">
        <v>8.4</v>
      </c>
      <c r="H1986">
        <v>1E-3</v>
      </c>
      <c r="I1986">
        <v>2.2000000000000002</v>
      </c>
      <c r="J1986" t="s">
        <v>148</v>
      </c>
      <c r="K1986">
        <v>2.2000000000000002</v>
      </c>
      <c r="L1986" t="s">
        <v>148</v>
      </c>
      <c r="M1986" s="70">
        <v>0.74290509259259263</v>
      </c>
      <c r="N1986">
        <v>4.4000000000000004</v>
      </c>
      <c r="O1986" t="s">
        <v>152</v>
      </c>
      <c r="P1986" s="70">
        <v>0.73625000000000007</v>
      </c>
      <c r="Q1986">
        <v>3.2</v>
      </c>
      <c r="R1986" t="s">
        <v>148</v>
      </c>
      <c r="S1986">
        <v>0.7</v>
      </c>
      <c r="T1986">
        <v>54</v>
      </c>
      <c r="U1986">
        <v>3</v>
      </c>
      <c r="V1986">
        <v>3860</v>
      </c>
      <c r="W1986">
        <v>6</v>
      </c>
      <c r="X1986">
        <v>0.752</v>
      </c>
      <c r="Y1986">
        <v>17.45</v>
      </c>
      <c r="Z1986" s="11">
        <f t="shared" si="5210"/>
        <v>0.60000000000000009</v>
      </c>
      <c r="AA1986" s="11">
        <f t="shared" si="5211"/>
        <v>0</v>
      </c>
      <c r="AB1986" s="53">
        <f t="shared" si="5212"/>
        <v>0.33878263170683498</v>
      </c>
      <c r="AC1986" s="61" t="s">
        <v>204</v>
      </c>
    </row>
    <row r="1987" spans="1:46">
      <c r="A1987" s="11">
        <v>1987</v>
      </c>
      <c r="B1987" s="69">
        <v>44606</v>
      </c>
      <c r="C1987" s="70">
        <v>0.75</v>
      </c>
      <c r="D1987">
        <v>10.1</v>
      </c>
      <c r="E1987">
        <v>13</v>
      </c>
      <c r="F1987">
        <v>0</v>
      </c>
      <c r="G1987">
        <v>8.3000000000000007</v>
      </c>
      <c r="H1987">
        <v>0</v>
      </c>
      <c r="I1987">
        <v>2.2999999999999998</v>
      </c>
      <c r="J1987" t="s">
        <v>152</v>
      </c>
      <c r="K1987">
        <v>2.4</v>
      </c>
      <c r="L1987" t="s">
        <v>152</v>
      </c>
      <c r="M1987" s="70">
        <v>0.74990740740740736</v>
      </c>
      <c r="N1987">
        <v>5.0999999999999996</v>
      </c>
      <c r="O1987" t="s">
        <v>152</v>
      </c>
      <c r="P1987" s="70">
        <v>0.74362268518518526</v>
      </c>
      <c r="Q1987">
        <v>1.5</v>
      </c>
      <c r="R1987" t="s">
        <v>152</v>
      </c>
      <c r="S1987">
        <v>0.7</v>
      </c>
      <c r="T1987">
        <v>52.3</v>
      </c>
      <c r="U1987">
        <v>1</v>
      </c>
      <c r="V1987">
        <v>873</v>
      </c>
      <c r="W1987">
        <v>1</v>
      </c>
      <c r="X1987">
        <v>0.752</v>
      </c>
      <c r="Y1987">
        <v>17.46</v>
      </c>
      <c r="Z1987" s="11">
        <f t="shared" si="5210"/>
        <v>0</v>
      </c>
      <c r="AA1987" s="11">
        <f t="shared" si="5211"/>
        <v>0</v>
      </c>
      <c r="AB1987" s="53">
        <f t="shared" si="5212"/>
        <v>0.33878263170683498</v>
      </c>
      <c r="AC1987" s="61" t="s">
        <v>204</v>
      </c>
      <c r="AE1987" s="11">
        <f t="shared" ref="AE1987" si="5357">SUM(F1987:F1992)</f>
        <v>0</v>
      </c>
      <c r="AF1987" s="11">
        <f t="shared" ref="AF1987" si="5358">AVERAGE(AB1987:AB1992)</f>
        <v>0.33856291619862633</v>
      </c>
      <c r="AG1987" s="11">
        <f t="shared" ref="AG1987" si="5359">AVERAGE(G1987:G1992)</f>
        <v>8.0166666666666675</v>
      </c>
      <c r="AH1987" s="11" t="e">
        <f t="shared" ref="AH1987" si="5360">AVERAGE(AC1987:AC1992)</f>
        <v>#DIV/0!</v>
      </c>
      <c r="AI1987" s="11">
        <f t="shared" ref="AI1987" si="5361">AVERAGE(T1987:T1992)</f>
        <v>49.866666666666667</v>
      </c>
      <c r="AJ1987" s="11">
        <f t="shared" ref="AJ1987" si="5362">SUMIF(H1987:H1992,"&gt;0",H1987:H1992)</f>
        <v>0</v>
      </c>
      <c r="AK1987" s="17">
        <f t="shared" ref="AK1987" si="5363">SUM(AA1987:AA1992)/60</f>
        <v>0</v>
      </c>
      <c r="AL1987" s="17">
        <f t="shared" ref="AL1987" si="5364">SUM(V1987:V1992)</f>
        <v>1516</v>
      </c>
      <c r="AM1987" s="17">
        <f t="shared" ref="AM1987" si="5365">AVERAGE(W1987:W1992)</f>
        <v>0.16666666666666666</v>
      </c>
      <c r="AN1987" s="11">
        <f t="shared" ref="AN1987" si="5366">AVERAGE(I1987:I1992)</f>
        <v>2.0166666666666671</v>
      </c>
      <c r="AO1987" s="11">
        <f t="shared" ref="AO1987" si="5367">MAX(K1987:K1992)</f>
        <v>2.7</v>
      </c>
      <c r="AP1987" s="13" t="str">
        <f t="shared" ref="AP1987" ca="1" si="5368">INDIRECT(ADDRESS(MATCH(AO1987,K1987:K1992,0)+A1987-1,12))</f>
        <v>E</v>
      </c>
      <c r="AQ1987" s="13">
        <f t="shared" ref="AQ1987" ca="1" si="5369">INDIRECT(ADDRESS(MATCH(AO1987,K1987:K1992,0)+A1987-1,13))</f>
        <v>0.75799768518518518</v>
      </c>
      <c r="AR1987" s="11">
        <f t="shared" ref="AR1987" si="5370">MAX(N1987:N1992)</f>
        <v>5.0999999999999996</v>
      </c>
      <c r="AS1987" s="13" t="str">
        <f t="shared" ref="AS1987" ca="1" si="5371">INDIRECT(ADDRESS(MATCH(AR1987,N1987:N1992,0)+A1987-1,15))</f>
        <v>E</v>
      </c>
      <c r="AT1987" s="13">
        <f t="shared" ref="AT1987" ca="1" si="5372">INDIRECT(ADDRESS(MATCH(AR1987,N1987:N1992,0)+A1987-1,16))</f>
        <v>0.74362268518518526</v>
      </c>
    </row>
    <row r="1988" spans="1:46">
      <c r="A1988" s="11">
        <v>1988</v>
      </c>
      <c r="B1988" s="69">
        <v>44606</v>
      </c>
      <c r="C1988" s="70">
        <v>0.75694444444444453</v>
      </c>
      <c r="D1988">
        <v>9.5</v>
      </c>
      <c r="E1988">
        <v>13</v>
      </c>
      <c r="F1988">
        <v>0</v>
      </c>
      <c r="G1988">
        <v>8.1</v>
      </c>
      <c r="H1988">
        <v>0</v>
      </c>
      <c r="I1988">
        <v>2.5</v>
      </c>
      <c r="J1988" t="s">
        <v>152</v>
      </c>
      <c r="K1988">
        <v>2.5</v>
      </c>
      <c r="L1988" t="s">
        <v>152</v>
      </c>
      <c r="M1988" s="70">
        <v>0.75694444444444453</v>
      </c>
      <c r="N1988">
        <v>4.3</v>
      </c>
      <c r="O1988" t="s">
        <v>152</v>
      </c>
      <c r="P1988" s="70">
        <v>0.75503472222222223</v>
      </c>
      <c r="Q1988">
        <v>1.9</v>
      </c>
      <c r="R1988" t="s">
        <v>152</v>
      </c>
      <c r="S1988">
        <v>0.7</v>
      </c>
      <c r="T1988">
        <v>50.2</v>
      </c>
      <c r="U1988">
        <v>0</v>
      </c>
      <c r="V1988">
        <v>176</v>
      </c>
      <c r="W1988">
        <v>0</v>
      </c>
      <c r="X1988">
        <v>0.752</v>
      </c>
      <c r="Y1988">
        <v>17.48</v>
      </c>
      <c r="Z1988" s="11">
        <f t="shared" si="5210"/>
        <v>0</v>
      </c>
      <c r="AA1988" s="11">
        <f t="shared" si="5211"/>
        <v>0</v>
      </c>
      <c r="AB1988" s="53">
        <f t="shared" si="5212"/>
        <v>0.33878263170683498</v>
      </c>
      <c r="AC1988" s="61" t="s">
        <v>204</v>
      </c>
    </row>
    <row r="1989" spans="1:46">
      <c r="A1989" s="11">
        <v>1989</v>
      </c>
      <c r="B1989" s="69">
        <v>44606</v>
      </c>
      <c r="C1989" s="70">
        <v>0.76388888888888884</v>
      </c>
      <c r="D1989">
        <v>9.1</v>
      </c>
      <c r="E1989">
        <v>13</v>
      </c>
      <c r="F1989">
        <v>0</v>
      </c>
      <c r="G1989">
        <v>8.1</v>
      </c>
      <c r="H1989">
        <v>0</v>
      </c>
      <c r="I1989">
        <v>2.5</v>
      </c>
      <c r="J1989" t="s">
        <v>152</v>
      </c>
      <c r="K1989">
        <v>2.7</v>
      </c>
      <c r="L1989" t="s">
        <v>152</v>
      </c>
      <c r="M1989" s="70">
        <v>0.75799768518518518</v>
      </c>
      <c r="N1989">
        <v>4.5999999999999996</v>
      </c>
      <c r="O1989" t="s">
        <v>152</v>
      </c>
      <c r="P1989" s="70">
        <v>0.75703703703703706</v>
      </c>
      <c r="Q1989">
        <v>2</v>
      </c>
      <c r="R1989" t="s">
        <v>152</v>
      </c>
      <c r="S1989">
        <v>0.7</v>
      </c>
      <c r="T1989">
        <v>47.6</v>
      </c>
      <c r="U1989">
        <v>0</v>
      </c>
      <c r="V1989">
        <v>133</v>
      </c>
      <c r="W1989">
        <v>0</v>
      </c>
      <c r="X1989">
        <v>0.752</v>
      </c>
      <c r="Y1989">
        <v>17.45</v>
      </c>
      <c r="Z1989" s="11">
        <f t="shared" si="5210"/>
        <v>0</v>
      </c>
      <c r="AA1989" s="11">
        <f t="shared" si="5211"/>
        <v>0</v>
      </c>
      <c r="AB1989" s="53">
        <f t="shared" si="5212"/>
        <v>0.33878263170683498</v>
      </c>
      <c r="AC1989" s="61" t="s">
        <v>204</v>
      </c>
    </row>
    <row r="1990" spans="1:46">
      <c r="A1990" s="11">
        <v>1990</v>
      </c>
      <c r="B1990" s="69">
        <v>44606</v>
      </c>
      <c r="C1990" s="70">
        <v>0.77083333333333337</v>
      </c>
      <c r="D1990">
        <v>8.6999999999999993</v>
      </c>
      <c r="E1990">
        <v>13</v>
      </c>
      <c r="F1990">
        <v>0</v>
      </c>
      <c r="G1990">
        <v>8.1</v>
      </c>
      <c r="H1990">
        <v>-1E-3</v>
      </c>
      <c r="I1990">
        <v>1.5</v>
      </c>
      <c r="J1990" t="s">
        <v>152</v>
      </c>
      <c r="K1990">
        <v>2.5</v>
      </c>
      <c r="L1990" t="s">
        <v>152</v>
      </c>
      <c r="M1990" s="70">
        <v>0.76391203703703703</v>
      </c>
      <c r="N1990">
        <v>3</v>
      </c>
      <c r="O1990" t="s">
        <v>150</v>
      </c>
      <c r="P1990" s="70">
        <v>0.76561342592592585</v>
      </c>
      <c r="Q1990">
        <v>0.3</v>
      </c>
      <c r="R1990" t="s">
        <v>148</v>
      </c>
      <c r="S1990">
        <v>0.5</v>
      </c>
      <c r="T1990">
        <v>47.5</v>
      </c>
      <c r="U1990">
        <v>0</v>
      </c>
      <c r="V1990">
        <v>104</v>
      </c>
      <c r="W1990">
        <v>0</v>
      </c>
      <c r="X1990">
        <v>0.752</v>
      </c>
      <c r="Y1990">
        <v>17.46</v>
      </c>
      <c r="Z1990" s="11">
        <f t="shared" si="5210"/>
        <v>-0.60000000000000009</v>
      </c>
      <c r="AA1990" s="11">
        <f t="shared" si="5211"/>
        <v>0</v>
      </c>
      <c r="AB1990" s="53">
        <f t="shared" si="5212"/>
        <v>0.33878263170683498</v>
      </c>
      <c r="AC1990" s="61" t="s">
        <v>204</v>
      </c>
    </row>
    <row r="1991" spans="1:46">
      <c r="A1991" s="11">
        <v>1991</v>
      </c>
      <c r="B1991" s="69">
        <v>44606</v>
      </c>
      <c r="C1991" s="70">
        <v>0.77777777777777779</v>
      </c>
      <c r="D1991">
        <v>8.3000000000000007</v>
      </c>
      <c r="E1991">
        <v>13</v>
      </c>
      <c r="F1991">
        <v>0</v>
      </c>
      <c r="G1991">
        <v>7.7</v>
      </c>
      <c r="H1991">
        <v>-1E-3</v>
      </c>
      <c r="I1991">
        <v>1.4</v>
      </c>
      <c r="J1991" t="s">
        <v>152</v>
      </c>
      <c r="K1991">
        <v>1.5</v>
      </c>
      <c r="L1991" t="s">
        <v>152</v>
      </c>
      <c r="M1991" s="70">
        <v>0.77084490740740741</v>
      </c>
      <c r="N1991">
        <v>3.3</v>
      </c>
      <c r="O1991" t="s">
        <v>152</v>
      </c>
      <c r="P1991" s="70">
        <v>0.77535879629629623</v>
      </c>
      <c r="Q1991">
        <v>1.8</v>
      </c>
      <c r="R1991" t="s">
        <v>152</v>
      </c>
      <c r="S1991">
        <v>0.6</v>
      </c>
      <c r="T1991">
        <v>50</v>
      </c>
      <c r="U1991">
        <v>0</v>
      </c>
      <c r="V1991">
        <v>118</v>
      </c>
      <c r="W1991">
        <v>0</v>
      </c>
      <c r="X1991">
        <v>0.751</v>
      </c>
      <c r="Y1991">
        <v>17.48</v>
      </c>
      <c r="Z1991" s="11">
        <f t="shared" si="5210"/>
        <v>-0.60000000000000009</v>
      </c>
      <c r="AA1991" s="11">
        <f t="shared" si="5211"/>
        <v>0</v>
      </c>
      <c r="AB1991" s="53">
        <f t="shared" si="5212"/>
        <v>0.33812348518220903</v>
      </c>
      <c r="AC1991" s="61" t="s">
        <v>204</v>
      </c>
    </row>
    <row r="1992" spans="1:46">
      <c r="A1992" s="11">
        <v>1992</v>
      </c>
      <c r="B1992" s="69">
        <v>44606</v>
      </c>
      <c r="C1992" s="70">
        <v>0.78472222222222221</v>
      </c>
      <c r="D1992">
        <v>7.9</v>
      </c>
      <c r="E1992">
        <v>13</v>
      </c>
      <c r="F1992">
        <v>0</v>
      </c>
      <c r="G1992">
        <v>7.8</v>
      </c>
      <c r="H1992">
        <v>0</v>
      </c>
      <c r="I1992">
        <v>1.9</v>
      </c>
      <c r="J1992" t="s">
        <v>152</v>
      </c>
      <c r="K1992">
        <v>1.9</v>
      </c>
      <c r="L1992" t="s">
        <v>152</v>
      </c>
      <c r="M1992" s="70">
        <v>0.78472222222222221</v>
      </c>
      <c r="N1992">
        <v>3.9</v>
      </c>
      <c r="O1992" t="s">
        <v>151</v>
      </c>
      <c r="P1992" s="70">
        <v>0.7817708333333333</v>
      </c>
      <c r="Q1992">
        <v>1.8</v>
      </c>
      <c r="R1992" t="s">
        <v>152</v>
      </c>
      <c r="S1992">
        <v>0.6</v>
      </c>
      <c r="T1992">
        <v>51.6</v>
      </c>
      <c r="U1992">
        <v>0</v>
      </c>
      <c r="V1992">
        <v>112</v>
      </c>
      <c r="W1992">
        <v>0</v>
      </c>
      <c r="X1992">
        <v>0.751</v>
      </c>
      <c r="Y1992">
        <v>17.47</v>
      </c>
      <c r="Z1992" s="11">
        <f t="shared" ref="Z1992:Z2055" si="5373">H1992*3.6/(60)*10*10^3</f>
        <v>0</v>
      </c>
      <c r="AA1992" s="11">
        <f t="shared" ref="AA1992:AA2055" si="5374">IF(Z1992&gt;120,10,0)</f>
        <v>0</v>
      </c>
      <c r="AB1992" s="53">
        <f t="shared" ref="AB1992:AB2055" si="5375">-0.071+0.735*X1992+0.75*X1992^2-8.759*X1992^3+21.838*X1992^4-21.998*X1992^5+8.097*X1992^6</f>
        <v>0.33812348518220903</v>
      </c>
      <c r="AC1992" s="61" t="s">
        <v>204</v>
      </c>
    </row>
    <row r="1993" spans="1:46">
      <c r="A1993" s="11">
        <v>1993</v>
      </c>
      <c r="B1993" s="69">
        <v>44606</v>
      </c>
      <c r="C1993" s="70">
        <v>0.79166666666666663</v>
      </c>
      <c r="D1993">
        <v>7.6</v>
      </c>
      <c r="E1993">
        <v>13</v>
      </c>
      <c r="F1993">
        <v>0</v>
      </c>
      <c r="G1993">
        <v>7.4</v>
      </c>
      <c r="H1993">
        <v>-1E-3</v>
      </c>
      <c r="I1993">
        <v>1.6</v>
      </c>
      <c r="J1993" t="s">
        <v>152</v>
      </c>
      <c r="K1993">
        <v>1.9</v>
      </c>
      <c r="L1993" t="s">
        <v>152</v>
      </c>
      <c r="M1993" s="70">
        <v>0.78501157407407407</v>
      </c>
      <c r="N1993">
        <v>3.4</v>
      </c>
      <c r="O1993" t="s">
        <v>150</v>
      </c>
      <c r="P1993" s="70">
        <v>0.78781249999999992</v>
      </c>
      <c r="Q1993">
        <v>1.8</v>
      </c>
      <c r="R1993" t="s">
        <v>148</v>
      </c>
      <c r="S1993">
        <v>0.6</v>
      </c>
      <c r="T1993">
        <v>52.9</v>
      </c>
      <c r="U1993">
        <v>0</v>
      </c>
      <c r="V1993">
        <v>98</v>
      </c>
      <c r="W1993">
        <v>0</v>
      </c>
      <c r="X1993">
        <v>0.751</v>
      </c>
      <c r="Y1993">
        <v>17.48</v>
      </c>
      <c r="Z1993" s="11">
        <f t="shared" si="5373"/>
        <v>-0.60000000000000009</v>
      </c>
      <c r="AA1993" s="11">
        <f t="shared" si="5374"/>
        <v>0</v>
      </c>
      <c r="AB1993" s="53">
        <f t="shared" si="5375"/>
        <v>0.33812348518220903</v>
      </c>
      <c r="AC1993" s="61" t="s">
        <v>204</v>
      </c>
      <c r="AE1993" s="11">
        <f t="shared" ref="AE1993" si="5376">SUM(F1993:F1998)</f>
        <v>0</v>
      </c>
      <c r="AF1993" s="11">
        <f t="shared" ref="AF1993" si="5377">AVERAGE(AB1993:AB1998)</f>
        <v>0.33724599269302091</v>
      </c>
      <c r="AG1993" s="11">
        <f t="shared" ref="AG1993" si="5378">AVERAGE(G1993:G1998)</f>
        <v>6.25</v>
      </c>
      <c r="AH1993" s="11" t="e">
        <f t="shared" ref="AH1993" si="5379">AVERAGE(AC1993:AC1998)</f>
        <v>#DIV/0!</v>
      </c>
      <c r="AI1993" s="11">
        <f t="shared" ref="AI1993" si="5380">AVERAGE(T1993:T1998)</f>
        <v>59.016666666666673</v>
      </c>
      <c r="AJ1993" s="11">
        <f t="shared" ref="AJ1993" si="5381">SUMIF(H1993:H1998,"&gt;0",H1993:H1998)</f>
        <v>0</v>
      </c>
      <c r="AK1993" s="17">
        <f t="shared" ref="AK1993" si="5382">SUM(AA1993:AA1998)/60</f>
        <v>0</v>
      </c>
      <c r="AL1993" s="17">
        <f t="shared" ref="AL1993" si="5383">SUM(V1993:V1998)</f>
        <v>553</v>
      </c>
      <c r="AM1993" s="17">
        <f t="shared" ref="AM1993" si="5384">AVERAGE(W1993:W1998)</f>
        <v>0</v>
      </c>
      <c r="AN1993" s="11">
        <f t="shared" ref="AN1993" si="5385">AVERAGE(I1993:I1998)</f>
        <v>1.0666666666666667</v>
      </c>
      <c r="AO1993" s="11">
        <f t="shared" ref="AO1993" si="5386">MAX(K1993:K1998)</f>
        <v>1.9</v>
      </c>
      <c r="AP1993" s="13" t="str">
        <f t="shared" ref="AP1993" ca="1" si="5387">INDIRECT(ADDRESS(MATCH(AO1993,K1993:K1998,0)+A1993-1,12))</f>
        <v>E</v>
      </c>
      <c r="AQ1993" s="13">
        <f t="shared" ref="AQ1993" ca="1" si="5388">INDIRECT(ADDRESS(MATCH(AO1993,K1993:K1998,0)+A1993-1,13))</f>
        <v>0.78501157407407407</v>
      </c>
      <c r="AR1993" s="11">
        <f t="shared" ref="AR1993" si="5389">MAX(N1993:N1998)</f>
        <v>3.4</v>
      </c>
      <c r="AS1993" s="13" t="str">
        <f t="shared" ref="AS1993" ca="1" si="5390">INDIRECT(ADDRESS(MATCH(AR1993,N1993:N1998,0)+A1993-1,15))</f>
        <v>ESE</v>
      </c>
      <c r="AT1993" s="13">
        <f t="shared" ref="AT1993" ca="1" si="5391">INDIRECT(ADDRESS(MATCH(AR1993,N1993:N1998,0)+A1993-1,16))</f>
        <v>0.78781249999999992</v>
      </c>
    </row>
    <row r="1994" spans="1:46">
      <c r="A1994" s="11">
        <v>1994</v>
      </c>
      <c r="B1994" s="69">
        <v>44606</v>
      </c>
      <c r="C1994" s="70">
        <v>0.79861111111111116</v>
      </c>
      <c r="D1994">
        <v>7.2</v>
      </c>
      <c r="E1994">
        <v>12.9</v>
      </c>
      <c r="F1994">
        <v>0</v>
      </c>
      <c r="G1994">
        <v>6.9</v>
      </c>
      <c r="H1994">
        <v>-2E-3</v>
      </c>
      <c r="I1994">
        <v>1.2</v>
      </c>
      <c r="J1994" t="s">
        <v>148</v>
      </c>
      <c r="K1994">
        <v>1.6</v>
      </c>
      <c r="L1994" t="s">
        <v>152</v>
      </c>
      <c r="M1994" s="70">
        <v>0.79178240740740735</v>
      </c>
      <c r="N1994">
        <v>2.1</v>
      </c>
      <c r="O1994" t="s">
        <v>152</v>
      </c>
      <c r="P1994" s="70">
        <v>0.7917939814814815</v>
      </c>
      <c r="Q1994">
        <v>1.3</v>
      </c>
      <c r="R1994" t="s">
        <v>148</v>
      </c>
      <c r="S1994">
        <v>0.3</v>
      </c>
      <c r="T1994">
        <v>55.3</v>
      </c>
      <c r="U1994">
        <v>0</v>
      </c>
      <c r="V1994">
        <v>81</v>
      </c>
      <c r="W1994">
        <v>0</v>
      </c>
      <c r="X1994">
        <v>0.75</v>
      </c>
      <c r="Y1994">
        <v>17.46</v>
      </c>
      <c r="Z1994" s="11">
        <f t="shared" si="5373"/>
        <v>-1.2000000000000002</v>
      </c>
      <c r="AA1994" s="11">
        <f t="shared" si="5374"/>
        <v>0</v>
      </c>
      <c r="AB1994" s="53">
        <f t="shared" si="5375"/>
        <v>0.33746508789062535</v>
      </c>
      <c r="AC1994" s="61" t="s">
        <v>204</v>
      </c>
    </row>
    <row r="1995" spans="1:46">
      <c r="A1995" s="11">
        <v>1995</v>
      </c>
      <c r="B1995" s="69">
        <v>44606</v>
      </c>
      <c r="C1995" s="70">
        <v>0.80555555555555547</v>
      </c>
      <c r="D1995">
        <v>6.8</v>
      </c>
      <c r="E1995">
        <v>12.9</v>
      </c>
      <c r="F1995">
        <v>0</v>
      </c>
      <c r="G1995">
        <v>6.6</v>
      </c>
      <c r="H1995">
        <v>-1E-3</v>
      </c>
      <c r="I1995">
        <v>1.1000000000000001</v>
      </c>
      <c r="J1995" t="s">
        <v>152</v>
      </c>
      <c r="K1995">
        <v>1.3</v>
      </c>
      <c r="L1995" t="s">
        <v>148</v>
      </c>
      <c r="M1995" s="70">
        <v>0.80329861111111101</v>
      </c>
      <c r="N1995">
        <v>2</v>
      </c>
      <c r="O1995" t="s">
        <v>152</v>
      </c>
      <c r="P1995" s="70">
        <v>0.80163194444444441</v>
      </c>
      <c r="Q1995">
        <v>0.9</v>
      </c>
      <c r="R1995" t="s">
        <v>159</v>
      </c>
      <c r="S1995">
        <v>0.4</v>
      </c>
      <c r="T1995">
        <v>58.2</v>
      </c>
      <c r="U1995">
        <v>0</v>
      </c>
      <c r="V1995">
        <v>91</v>
      </c>
      <c r="W1995">
        <v>0</v>
      </c>
      <c r="X1995">
        <v>0.75</v>
      </c>
      <c r="Y1995">
        <v>17.489999999999998</v>
      </c>
      <c r="Z1995" s="11">
        <f t="shared" si="5373"/>
        <v>-0.60000000000000009</v>
      </c>
      <c r="AA1995" s="11">
        <f t="shared" si="5374"/>
        <v>0</v>
      </c>
      <c r="AB1995" s="53">
        <f t="shared" si="5375"/>
        <v>0.33746508789062535</v>
      </c>
      <c r="AC1995" s="61" t="s">
        <v>204</v>
      </c>
    </row>
    <row r="1996" spans="1:46">
      <c r="A1996" s="11">
        <v>1996</v>
      </c>
      <c r="B1996" s="69">
        <v>44606</v>
      </c>
      <c r="C1996" s="70">
        <v>0.8125</v>
      </c>
      <c r="D1996">
        <v>6.4</v>
      </c>
      <c r="E1996">
        <v>12.9</v>
      </c>
      <c r="F1996">
        <v>0</v>
      </c>
      <c r="G1996">
        <v>6</v>
      </c>
      <c r="H1996">
        <v>-2E-3</v>
      </c>
      <c r="I1996">
        <v>0.5</v>
      </c>
      <c r="J1996" t="s">
        <v>153</v>
      </c>
      <c r="K1996">
        <v>1.1000000000000001</v>
      </c>
      <c r="L1996" t="s">
        <v>152</v>
      </c>
      <c r="M1996" s="70">
        <v>0.80556712962962962</v>
      </c>
      <c r="N1996">
        <v>1.6</v>
      </c>
      <c r="O1996" t="s">
        <v>151</v>
      </c>
      <c r="P1996" s="70">
        <v>0.81231481481481482</v>
      </c>
      <c r="Q1996">
        <v>1.3</v>
      </c>
      <c r="R1996" t="s">
        <v>151</v>
      </c>
      <c r="S1996">
        <v>0.4</v>
      </c>
      <c r="T1996">
        <v>60.8</v>
      </c>
      <c r="U1996">
        <v>0</v>
      </c>
      <c r="V1996">
        <v>90</v>
      </c>
      <c r="W1996">
        <v>0</v>
      </c>
      <c r="X1996">
        <v>0.749</v>
      </c>
      <c r="Y1996">
        <v>17.48</v>
      </c>
      <c r="Z1996" s="11">
        <f t="shared" si="5373"/>
        <v>-1.2000000000000002</v>
      </c>
      <c r="AA1996" s="11">
        <f t="shared" si="5374"/>
        <v>0</v>
      </c>
      <c r="AB1996" s="53">
        <f t="shared" si="5375"/>
        <v>0.33680743173155525</v>
      </c>
      <c r="AC1996" s="61" t="s">
        <v>204</v>
      </c>
    </row>
    <row r="1997" spans="1:46">
      <c r="A1997" s="11">
        <v>1997</v>
      </c>
      <c r="B1997" s="69">
        <v>44606</v>
      </c>
      <c r="C1997" s="70">
        <v>0.81944444444444453</v>
      </c>
      <c r="D1997">
        <v>5.9</v>
      </c>
      <c r="E1997">
        <v>12.9</v>
      </c>
      <c r="F1997">
        <v>0</v>
      </c>
      <c r="G1997">
        <v>5.7</v>
      </c>
      <c r="H1997">
        <v>0</v>
      </c>
      <c r="I1997">
        <v>1.2</v>
      </c>
      <c r="J1997" t="s">
        <v>151</v>
      </c>
      <c r="K1997">
        <v>1.2</v>
      </c>
      <c r="L1997" t="s">
        <v>151</v>
      </c>
      <c r="M1997" s="70">
        <v>0.81824074074074071</v>
      </c>
      <c r="N1997">
        <v>1.7</v>
      </c>
      <c r="O1997" t="s">
        <v>150</v>
      </c>
      <c r="P1997" s="70">
        <v>0.8160532407407407</v>
      </c>
      <c r="Q1997">
        <v>1</v>
      </c>
      <c r="R1997" t="s">
        <v>150</v>
      </c>
      <c r="S1997">
        <v>0.2</v>
      </c>
      <c r="T1997">
        <v>61.6</v>
      </c>
      <c r="U1997">
        <v>0</v>
      </c>
      <c r="V1997">
        <v>115</v>
      </c>
      <c r="W1997">
        <v>0</v>
      </c>
      <c r="X1997">
        <v>0.749</v>
      </c>
      <c r="Y1997">
        <v>17.489999999999998</v>
      </c>
      <c r="Z1997" s="11">
        <f t="shared" si="5373"/>
        <v>0</v>
      </c>
      <c r="AA1997" s="11">
        <f t="shared" si="5374"/>
        <v>0</v>
      </c>
      <c r="AB1997" s="53">
        <f t="shared" si="5375"/>
        <v>0.33680743173155525</v>
      </c>
      <c r="AC1997" s="61" t="s">
        <v>204</v>
      </c>
    </row>
    <row r="1998" spans="1:46">
      <c r="A1998" s="11">
        <v>1998</v>
      </c>
      <c r="B1998" s="69">
        <v>44606</v>
      </c>
      <c r="C1998" s="70">
        <v>0.82638888888888884</v>
      </c>
      <c r="D1998">
        <v>5.5</v>
      </c>
      <c r="E1998">
        <v>12.9</v>
      </c>
      <c r="F1998">
        <v>0</v>
      </c>
      <c r="G1998">
        <v>4.9000000000000004</v>
      </c>
      <c r="H1998">
        <v>-1E-3</v>
      </c>
      <c r="I1998">
        <v>0.8</v>
      </c>
      <c r="J1998" t="s">
        <v>155</v>
      </c>
      <c r="K1998">
        <v>1.2</v>
      </c>
      <c r="L1998" t="s">
        <v>151</v>
      </c>
      <c r="M1998" s="70">
        <v>0.81945601851851846</v>
      </c>
      <c r="N1998">
        <v>1.6</v>
      </c>
      <c r="O1998" t="s">
        <v>157</v>
      </c>
      <c r="P1998" s="70">
        <v>0.82486111111111116</v>
      </c>
      <c r="Q1998">
        <v>1.1000000000000001</v>
      </c>
      <c r="R1998" t="s">
        <v>155</v>
      </c>
      <c r="S1998">
        <v>0.5</v>
      </c>
      <c r="T1998">
        <v>65.3</v>
      </c>
      <c r="U1998">
        <v>0</v>
      </c>
      <c r="V1998">
        <v>78</v>
      </c>
      <c r="W1998">
        <v>0</v>
      </c>
      <c r="X1998">
        <v>0.749</v>
      </c>
      <c r="Y1998">
        <v>17.510000000000002</v>
      </c>
      <c r="Z1998" s="11">
        <f t="shared" si="5373"/>
        <v>-0.60000000000000009</v>
      </c>
      <c r="AA1998" s="11">
        <f t="shared" si="5374"/>
        <v>0</v>
      </c>
      <c r="AB1998" s="53">
        <f t="shared" si="5375"/>
        <v>0.33680743173155525</v>
      </c>
      <c r="AC1998" s="61" t="s">
        <v>204</v>
      </c>
    </row>
    <row r="1999" spans="1:46">
      <c r="A1999" s="11">
        <v>1999</v>
      </c>
      <c r="B1999" s="69">
        <v>44606</v>
      </c>
      <c r="C1999" s="70">
        <v>0.83333333333333337</v>
      </c>
      <c r="D1999">
        <v>5.0999999999999996</v>
      </c>
      <c r="E1999">
        <v>12.9</v>
      </c>
      <c r="F1999">
        <v>0</v>
      </c>
      <c r="G1999">
        <v>4.7</v>
      </c>
      <c r="H1999">
        <v>-1E-3</v>
      </c>
      <c r="I1999">
        <v>0.7</v>
      </c>
      <c r="J1999" t="s">
        <v>159</v>
      </c>
      <c r="K1999">
        <v>0.8</v>
      </c>
      <c r="L1999" t="s">
        <v>157</v>
      </c>
      <c r="M1999" s="70">
        <v>0.82899305555555547</v>
      </c>
      <c r="N1999">
        <v>1.8</v>
      </c>
      <c r="O1999" t="s">
        <v>151</v>
      </c>
      <c r="P1999" s="70">
        <v>0.83319444444444446</v>
      </c>
      <c r="Q1999">
        <v>1.6</v>
      </c>
      <c r="R1999" t="s">
        <v>151</v>
      </c>
      <c r="S1999">
        <v>0.4</v>
      </c>
      <c r="T1999">
        <v>66.2</v>
      </c>
      <c r="U1999">
        <v>0</v>
      </c>
      <c r="V1999">
        <v>97</v>
      </c>
      <c r="W1999">
        <v>0</v>
      </c>
      <c r="X1999">
        <v>0.749</v>
      </c>
      <c r="Y1999">
        <v>17.53</v>
      </c>
      <c r="Z1999" s="11">
        <f t="shared" si="5373"/>
        <v>-0.60000000000000009</v>
      </c>
      <c r="AA1999" s="11">
        <f t="shared" si="5374"/>
        <v>0</v>
      </c>
      <c r="AB1999" s="53">
        <f t="shared" si="5375"/>
        <v>0.33680743173155525</v>
      </c>
      <c r="AC1999" s="61" t="s">
        <v>204</v>
      </c>
      <c r="AE1999" s="11">
        <f t="shared" ref="AE1999" si="5392">SUM(F1999:F2004)</f>
        <v>0</v>
      </c>
      <c r="AF1999" s="11">
        <f t="shared" ref="AF1999" si="5393">AVERAGE(AB1999:AB2004)</f>
        <v>0.33604126345840091</v>
      </c>
      <c r="AG1999" s="11">
        <f t="shared" ref="AG1999" si="5394">AVERAGE(G1999:G2004)</f>
        <v>4.5</v>
      </c>
      <c r="AH1999" s="11" t="e">
        <f t="shared" ref="AH1999" si="5395">AVERAGE(AC1999:AC2004)</f>
        <v>#DIV/0!</v>
      </c>
      <c r="AI1999" s="11">
        <f t="shared" ref="AI1999" si="5396">AVERAGE(T1999:T2004)</f>
        <v>67.933333333333337</v>
      </c>
      <c r="AJ1999" s="11">
        <f t="shared" ref="AJ1999" si="5397">SUMIF(H1999:H2004,"&gt;0",H1999:H2004)</f>
        <v>0</v>
      </c>
      <c r="AK1999" s="17">
        <f t="shared" ref="AK1999" si="5398">SUM(AA1999:AA2004)/60</f>
        <v>0</v>
      </c>
      <c r="AL1999" s="17">
        <f t="shared" ref="AL1999" si="5399">SUM(V1999:V2004)</f>
        <v>559</v>
      </c>
      <c r="AM1999" s="17">
        <f t="shared" ref="AM1999" si="5400">AVERAGE(W1999:W2004)</f>
        <v>0</v>
      </c>
      <c r="AN1999" s="11">
        <f t="shared" ref="AN1999" si="5401">AVERAGE(I1999:I2004)</f>
        <v>1.0166666666666668</v>
      </c>
      <c r="AO1999" s="11">
        <f t="shared" ref="AO1999" si="5402">MAX(K1999:K2004)</f>
        <v>1.7</v>
      </c>
      <c r="AP1999" s="13" t="str">
        <f t="shared" ref="AP1999" ca="1" si="5403">INDIRECT(ADDRESS(MATCH(AO1999,K1999:K2004,0)+A1999-1,12))</f>
        <v>ESE</v>
      </c>
      <c r="AQ1999" s="13">
        <f t="shared" ref="AQ1999" ca="1" si="5404">INDIRECT(ADDRESS(MATCH(AO1999,K1999:K2004,0)+A1999-1,13))</f>
        <v>0.84452546296296294</v>
      </c>
      <c r="AR1999" s="11">
        <f t="shared" ref="AR1999" si="5405">MAX(N1999:N2004)</f>
        <v>2.2000000000000002</v>
      </c>
      <c r="AS1999" s="13" t="str">
        <f t="shared" ref="AS1999" ca="1" si="5406">INDIRECT(ADDRESS(MATCH(AR1999,N1999:N2004,0)+A1999-1,15))</f>
        <v>SE</v>
      </c>
      <c r="AT1999" s="13">
        <f t="shared" ref="AT1999" ca="1" si="5407">INDIRECT(ADDRESS(MATCH(AR1999,N1999:N2004,0)+A1999-1,16))</f>
        <v>0.83501157407407411</v>
      </c>
    </row>
    <row r="2000" spans="1:46">
      <c r="A2000" s="11">
        <v>2000</v>
      </c>
      <c r="B2000" s="69">
        <v>44606</v>
      </c>
      <c r="C2000" s="70">
        <v>0.84027777777777779</v>
      </c>
      <c r="D2000">
        <v>4.7</v>
      </c>
      <c r="E2000">
        <v>12.9</v>
      </c>
      <c r="F2000">
        <v>0</v>
      </c>
      <c r="G2000">
        <v>4.5999999999999996</v>
      </c>
      <c r="H2000">
        <v>0</v>
      </c>
      <c r="I2000">
        <v>1.6</v>
      </c>
      <c r="J2000" t="s">
        <v>150</v>
      </c>
      <c r="K2000">
        <v>1.6</v>
      </c>
      <c r="L2000" t="s">
        <v>150</v>
      </c>
      <c r="M2000" s="70">
        <v>0.84027777777777779</v>
      </c>
      <c r="N2000">
        <v>2.2000000000000002</v>
      </c>
      <c r="O2000" t="s">
        <v>151</v>
      </c>
      <c r="P2000" s="70">
        <v>0.83501157407407411</v>
      </c>
      <c r="Q2000">
        <v>1.7</v>
      </c>
      <c r="R2000" t="s">
        <v>150</v>
      </c>
      <c r="S2000">
        <v>0.2</v>
      </c>
      <c r="T2000">
        <v>66.599999999999994</v>
      </c>
      <c r="U2000">
        <v>0</v>
      </c>
      <c r="V2000">
        <v>102</v>
      </c>
      <c r="W2000">
        <v>0</v>
      </c>
      <c r="X2000">
        <v>0.748</v>
      </c>
      <c r="Y2000">
        <v>17.53</v>
      </c>
      <c r="Z2000" s="11">
        <f t="shared" si="5373"/>
        <v>0</v>
      </c>
      <c r="AA2000" s="11">
        <f t="shared" si="5374"/>
        <v>0</v>
      </c>
      <c r="AB2000" s="53">
        <f t="shared" si="5375"/>
        <v>0.33615050878841091</v>
      </c>
      <c r="AC2000" s="61" t="s">
        <v>204</v>
      </c>
    </row>
    <row r="2001" spans="1:46">
      <c r="A2001" s="11">
        <v>2001</v>
      </c>
      <c r="B2001" s="69">
        <v>44606</v>
      </c>
      <c r="C2001" s="70">
        <v>0.84722222222222221</v>
      </c>
      <c r="D2001">
        <v>4.4000000000000004</v>
      </c>
      <c r="E2001">
        <v>12.9</v>
      </c>
      <c r="F2001">
        <v>0</v>
      </c>
      <c r="G2001">
        <v>4.5</v>
      </c>
      <c r="H2001">
        <v>0</v>
      </c>
      <c r="I2001">
        <v>1.6</v>
      </c>
      <c r="J2001" t="s">
        <v>150</v>
      </c>
      <c r="K2001">
        <v>1.7</v>
      </c>
      <c r="L2001" t="s">
        <v>150</v>
      </c>
      <c r="M2001" s="70">
        <v>0.84452546296296294</v>
      </c>
      <c r="N2001">
        <v>2.2000000000000002</v>
      </c>
      <c r="O2001" t="s">
        <v>150</v>
      </c>
      <c r="P2001" s="70">
        <v>0.84273148148148147</v>
      </c>
      <c r="Q2001">
        <v>1.4</v>
      </c>
      <c r="R2001" t="s">
        <v>150</v>
      </c>
      <c r="S2001">
        <v>0.2</v>
      </c>
      <c r="T2001">
        <v>66.7</v>
      </c>
      <c r="U2001">
        <v>1</v>
      </c>
      <c r="V2001">
        <v>94</v>
      </c>
      <c r="W2001">
        <v>0</v>
      </c>
      <c r="X2001">
        <v>0.748</v>
      </c>
      <c r="Y2001">
        <v>17.53</v>
      </c>
      <c r="Z2001" s="11">
        <f t="shared" si="5373"/>
        <v>0</v>
      </c>
      <c r="AA2001" s="11">
        <f t="shared" si="5374"/>
        <v>0</v>
      </c>
      <c r="AB2001" s="53">
        <f t="shared" si="5375"/>
        <v>0.33615050878841091</v>
      </c>
      <c r="AC2001" s="61" t="s">
        <v>204</v>
      </c>
    </row>
    <row r="2002" spans="1:46">
      <c r="A2002" s="11">
        <v>2002</v>
      </c>
      <c r="B2002" s="69">
        <v>44606</v>
      </c>
      <c r="C2002" s="70">
        <v>0.85416666666666663</v>
      </c>
      <c r="D2002">
        <v>4.2</v>
      </c>
      <c r="E2002">
        <v>12.9</v>
      </c>
      <c r="F2002">
        <v>0</v>
      </c>
      <c r="G2002">
        <v>4.5</v>
      </c>
      <c r="H2002">
        <v>0</v>
      </c>
      <c r="I2002">
        <v>1.1000000000000001</v>
      </c>
      <c r="J2002" t="s">
        <v>150</v>
      </c>
      <c r="K2002">
        <v>1.6</v>
      </c>
      <c r="L2002" t="s">
        <v>150</v>
      </c>
      <c r="M2002" s="70">
        <v>0.84723379629629625</v>
      </c>
      <c r="N2002">
        <v>1.4</v>
      </c>
      <c r="O2002" t="s">
        <v>150</v>
      </c>
      <c r="P2002" s="70">
        <v>0.84723379629629625</v>
      </c>
      <c r="Q2002">
        <v>1.1000000000000001</v>
      </c>
      <c r="R2002" t="s">
        <v>150</v>
      </c>
      <c r="S2002">
        <v>0.1</v>
      </c>
      <c r="T2002">
        <v>67.599999999999994</v>
      </c>
      <c r="U2002">
        <v>1</v>
      </c>
      <c r="V2002">
        <v>91</v>
      </c>
      <c r="W2002">
        <v>0</v>
      </c>
      <c r="X2002">
        <v>0.748</v>
      </c>
      <c r="Y2002">
        <v>17.54</v>
      </c>
      <c r="Z2002" s="11">
        <f t="shared" si="5373"/>
        <v>0</v>
      </c>
      <c r="AA2002" s="11">
        <f t="shared" si="5374"/>
        <v>0</v>
      </c>
      <c r="AB2002" s="53">
        <f t="shared" si="5375"/>
        <v>0.33615050878841091</v>
      </c>
      <c r="AC2002" s="61" t="s">
        <v>204</v>
      </c>
    </row>
    <row r="2003" spans="1:46">
      <c r="A2003" s="11">
        <v>2003</v>
      </c>
      <c r="B2003" s="69">
        <v>44606</v>
      </c>
      <c r="C2003" s="70">
        <v>0.86111111111111116</v>
      </c>
      <c r="D2003">
        <v>4.0999999999999996</v>
      </c>
      <c r="E2003">
        <v>12.9</v>
      </c>
      <c r="F2003">
        <v>0</v>
      </c>
      <c r="G2003">
        <v>4.5</v>
      </c>
      <c r="H2003">
        <v>-1E-3</v>
      </c>
      <c r="I2003">
        <v>0.7</v>
      </c>
      <c r="J2003" t="s">
        <v>152</v>
      </c>
      <c r="K2003">
        <v>1.1000000000000001</v>
      </c>
      <c r="L2003" t="s">
        <v>150</v>
      </c>
      <c r="M2003" s="70">
        <v>0.85636574074074068</v>
      </c>
      <c r="N2003">
        <v>1.5</v>
      </c>
      <c r="O2003" t="s">
        <v>152</v>
      </c>
      <c r="P2003" s="70">
        <v>0.85721064814814818</v>
      </c>
      <c r="Q2003">
        <v>0.4</v>
      </c>
      <c r="R2003" t="s">
        <v>152</v>
      </c>
      <c r="S2003">
        <v>0.5</v>
      </c>
      <c r="T2003">
        <v>68.599999999999994</v>
      </c>
      <c r="U2003">
        <v>0</v>
      </c>
      <c r="V2003">
        <v>86</v>
      </c>
      <c r="W2003">
        <v>0</v>
      </c>
      <c r="X2003">
        <v>0.747</v>
      </c>
      <c r="Y2003">
        <v>17.55</v>
      </c>
      <c r="Z2003" s="11">
        <f t="shared" si="5373"/>
        <v>-0.60000000000000009</v>
      </c>
      <c r="AA2003" s="11">
        <f t="shared" si="5374"/>
        <v>0</v>
      </c>
      <c r="AB2003" s="53">
        <f t="shared" si="5375"/>
        <v>0.33549431132680874</v>
      </c>
      <c r="AC2003" s="61" t="s">
        <v>204</v>
      </c>
    </row>
    <row r="2004" spans="1:46">
      <c r="A2004" s="11">
        <v>2004</v>
      </c>
      <c r="B2004" s="69">
        <v>44606</v>
      </c>
      <c r="C2004" s="70">
        <v>0.86805555555555547</v>
      </c>
      <c r="D2004">
        <v>3.9</v>
      </c>
      <c r="E2004">
        <v>12.9</v>
      </c>
      <c r="F2004">
        <v>0</v>
      </c>
      <c r="G2004">
        <v>4.2</v>
      </c>
      <c r="H2004">
        <v>-2E-3</v>
      </c>
      <c r="I2004">
        <v>0.4</v>
      </c>
      <c r="J2004" t="s">
        <v>153</v>
      </c>
      <c r="K2004">
        <v>0.7</v>
      </c>
      <c r="L2004" t="s">
        <v>152</v>
      </c>
      <c r="M2004" s="70">
        <v>0.86112268518518509</v>
      </c>
      <c r="N2004">
        <v>1.3</v>
      </c>
      <c r="O2004" t="s">
        <v>148</v>
      </c>
      <c r="P2004" s="70">
        <v>0.86274305555555564</v>
      </c>
      <c r="Q2004">
        <v>0.5</v>
      </c>
      <c r="R2004" t="s">
        <v>156</v>
      </c>
      <c r="S2004">
        <v>0.4</v>
      </c>
      <c r="T2004">
        <v>71.900000000000006</v>
      </c>
      <c r="U2004">
        <v>0</v>
      </c>
      <c r="V2004">
        <v>89</v>
      </c>
      <c r="W2004">
        <v>0</v>
      </c>
      <c r="X2004">
        <v>0.747</v>
      </c>
      <c r="Y2004">
        <v>17.559999999999999</v>
      </c>
      <c r="Z2004" s="11">
        <f t="shared" si="5373"/>
        <v>-1.2000000000000002</v>
      </c>
      <c r="AA2004" s="11">
        <f t="shared" si="5374"/>
        <v>0</v>
      </c>
      <c r="AB2004" s="53">
        <f t="shared" si="5375"/>
        <v>0.33549431132680874</v>
      </c>
      <c r="AC2004" s="61" t="s">
        <v>204</v>
      </c>
    </row>
    <row r="2005" spans="1:46">
      <c r="A2005" s="11">
        <v>2005</v>
      </c>
      <c r="B2005" s="69">
        <v>44606</v>
      </c>
      <c r="C2005" s="70">
        <v>0.875</v>
      </c>
      <c r="D2005">
        <v>3.6</v>
      </c>
      <c r="E2005">
        <v>12.9</v>
      </c>
      <c r="F2005">
        <v>0</v>
      </c>
      <c r="G2005">
        <v>4</v>
      </c>
      <c r="H2005">
        <v>-1E-3</v>
      </c>
      <c r="I2005">
        <v>0.2</v>
      </c>
      <c r="J2005" t="s">
        <v>150</v>
      </c>
      <c r="K2005">
        <v>0.4</v>
      </c>
      <c r="L2005" t="s">
        <v>153</v>
      </c>
      <c r="M2005" s="70">
        <v>0.86818287037037034</v>
      </c>
      <c r="N2005">
        <v>0.7</v>
      </c>
      <c r="O2005" t="s">
        <v>152</v>
      </c>
      <c r="P2005" s="70">
        <v>0.87077546296296304</v>
      </c>
      <c r="Q2005">
        <v>0</v>
      </c>
      <c r="R2005" t="s">
        <v>150</v>
      </c>
      <c r="S2005">
        <v>0.2</v>
      </c>
      <c r="T2005">
        <v>72.5</v>
      </c>
      <c r="U2005">
        <v>0</v>
      </c>
      <c r="V2005">
        <v>99</v>
      </c>
      <c r="W2005">
        <v>0</v>
      </c>
      <c r="X2005">
        <v>0.72599999999999998</v>
      </c>
      <c r="Y2005">
        <v>17.559999999999999</v>
      </c>
      <c r="Z2005" s="11">
        <f t="shared" si="5373"/>
        <v>-0.60000000000000009</v>
      </c>
      <c r="AA2005" s="11">
        <f t="shared" si="5374"/>
        <v>0</v>
      </c>
      <c r="AB2005" s="53">
        <f t="shared" si="5375"/>
        <v>0.32186989883516692</v>
      </c>
      <c r="AC2005" s="61" t="s">
        <v>204</v>
      </c>
      <c r="AE2005" s="11">
        <f t="shared" ref="AE2005" si="5408">SUM(F2005:F2010)</f>
        <v>0</v>
      </c>
      <c r="AF2005" s="11">
        <f t="shared" ref="AF2005" si="5409">AVERAGE(AB2005:AB2010)</f>
        <v>0.32026783797662334</v>
      </c>
      <c r="AG2005" s="11">
        <f t="shared" ref="AG2005" si="5410">AVERAGE(G2005:G2010)</f>
        <v>3.8666666666666667</v>
      </c>
      <c r="AH2005" s="11" t="e">
        <f t="shared" ref="AH2005" si="5411">AVERAGE(AC2005:AC2010)</f>
        <v>#DIV/0!</v>
      </c>
      <c r="AI2005" s="11">
        <f t="shared" ref="AI2005" si="5412">AVERAGE(T2005:T2010)</f>
        <v>74.716666666666669</v>
      </c>
      <c r="AJ2005" s="11">
        <f t="shared" ref="AJ2005" si="5413">SUMIF(H2005:H2010,"&gt;0",H2005:H2010)</f>
        <v>1E-3</v>
      </c>
      <c r="AK2005" s="17">
        <f t="shared" ref="AK2005" si="5414">SUM(AA2005:AA2010)/60</f>
        <v>0</v>
      </c>
      <c r="AL2005" s="17">
        <f t="shared" ref="AL2005" si="5415">SUM(V2005:V2010)</f>
        <v>464</v>
      </c>
      <c r="AM2005" s="17">
        <f t="shared" ref="AM2005" si="5416">AVERAGE(W2005:W2010)</f>
        <v>0</v>
      </c>
      <c r="AN2005" s="11">
        <f t="shared" ref="AN2005" si="5417">AVERAGE(I2005:I2010)</f>
        <v>0.53333333333333333</v>
      </c>
      <c r="AO2005" s="11">
        <f t="shared" ref="AO2005" si="5418">MAX(K2005:K2010)</f>
        <v>2.1</v>
      </c>
      <c r="AP2005" s="13" t="str">
        <f t="shared" ref="AP2005" ca="1" si="5419">INDIRECT(ADDRESS(MATCH(AO2005,K2005:K2010,0)+A2005-1,12))</f>
        <v>E</v>
      </c>
      <c r="AQ2005" s="13">
        <f t="shared" ref="AQ2005" ca="1" si="5420">INDIRECT(ADDRESS(MATCH(AO2005,K2005:K2010,0)+A2005-1,13))</f>
        <v>0.89193287037037028</v>
      </c>
      <c r="AR2005" s="11">
        <f t="shared" ref="AR2005" si="5421">MAX(N2005:N2010)</f>
        <v>3.1</v>
      </c>
      <c r="AS2005" s="13" t="str">
        <f t="shared" ref="AS2005" ca="1" si="5422">INDIRECT(ADDRESS(MATCH(AR2005,N2005:N2010,0)+A2005-1,15))</f>
        <v>ESE</v>
      </c>
      <c r="AT2005" s="13">
        <f t="shared" ref="AT2005" ca="1" si="5423">INDIRECT(ADDRESS(MATCH(AR2005,N2005:N2010,0)+A2005-1,16))</f>
        <v>0.88824074074074078</v>
      </c>
    </row>
    <row r="2006" spans="1:46">
      <c r="A2006" s="11">
        <v>2006</v>
      </c>
      <c r="B2006" s="69">
        <v>44606</v>
      </c>
      <c r="C2006" s="70">
        <v>0.88194444444444453</v>
      </c>
      <c r="D2006">
        <v>3.3</v>
      </c>
      <c r="E2006">
        <v>12.9</v>
      </c>
      <c r="F2006">
        <v>0</v>
      </c>
      <c r="G2006">
        <v>3.8</v>
      </c>
      <c r="H2006">
        <v>-1E-3</v>
      </c>
      <c r="I2006">
        <v>0.1</v>
      </c>
      <c r="J2006" t="s">
        <v>150</v>
      </c>
      <c r="K2006">
        <v>0.2</v>
      </c>
      <c r="L2006" t="s">
        <v>150</v>
      </c>
      <c r="M2006" s="70">
        <v>0.87501157407407415</v>
      </c>
      <c r="N2006">
        <v>0.7</v>
      </c>
      <c r="O2006" t="s">
        <v>152</v>
      </c>
      <c r="P2006" s="70">
        <v>0.87733796296296296</v>
      </c>
      <c r="Q2006">
        <v>0</v>
      </c>
      <c r="R2006" t="s">
        <v>150</v>
      </c>
      <c r="S2006">
        <v>0.1</v>
      </c>
      <c r="T2006">
        <v>74</v>
      </c>
      <c r="U2006">
        <v>0</v>
      </c>
      <c r="V2006">
        <v>94</v>
      </c>
      <c r="W2006">
        <v>0</v>
      </c>
      <c r="X2006">
        <v>0.72499999999999998</v>
      </c>
      <c r="Y2006">
        <v>17.54</v>
      </c>
      <c r="Z2006" s="11">
        <f t="shared" si="5373"/>
        <v>-0.60000000000000009</v>
      </c>
      <c r="AA2006" s="11">
        <f t="shared" si="5374"/>
        <v>0</v>
      </c>
      <c r="AB2006" s="53">
        <f t="shared" si="5375"/>
        <v>0.3212280524553226</v>
      </c>
      <c r="AC2006" s="61" t="s">
        <v>204</v>
      </c>
    </row>
    <row r="2007" spans="1:46">
      <c r="A2007" s="11">
        <v>2007</v>
      </c>
      <c r="B2007" s="69">
        <v>44606</v>
      </c>
      <c r="C2007" s="70">
        <v>0.88888888888888884</v>
      </c>
      <c r="D2007">
        <v>3</v>
      </c>
      <c r="E2007">
        <v>12.9</v>
      </c>
      <c r="F2007">
        <v>0</v>
      </c>
      <c r="G2007">
        <v>3.8</v>
      </c>
      <c r="H2007">
        <v>1E-3</v>
      </c>
      <c r="I2007">
        <v>1.6</v>
      </c>
      <c r="J2007" t="s">
        <v>152</v>
      </c>
      <c r="K2007">
        <v>1.6</v>
      </c>
      <c r="L2007" t="s">
        <v>152</v>
      </c>
      <c r="M2007" s="70">
        <v>0.88888888888888884</v>
      </c>
      <c r="N2007">
        <v>3.1</v>
      </c>
      <c r="O2007" t="s">
        <v>150</v>
      </c>
      <c r="P2007" s="70">
        <v>0.88824074074074078</v>
      </c>
      <c r="Q2007">
        <v>2.1</v>
      </c>
      <c r="R2007" t="s">
        <v>152</v>
      </c>
      <c r="S2007">
        <v>0.8</v>
      </c>
      <c r="T2007">
        <v>76.2</v>
      </c>
      <c r="U2007">
        <v>0</v>
      </c>
      <c r="V2007">
        <v>105</v>
      </c>
      <c r="W2007">
        <v>0</v>
      </c>
      <c r="X2007">
        <v>0.72499999999999998</v>
      </c>
      <c r="Y2007">
        <v>17.559999999999999</v>
      </c>
      <c r="Z2007" s="11">
        <f t="shared" si="5373"/>
        <v>0.60000000000000009</v>
      </c>
      <c r="AA2007" s="11">
        <f t="shared" si="5374"/>
        <v>0</v>
      </c>
      <c r="AB2007" s="53">
        <f t="shared" si="5375"/>
        <v>0.3212280524553226</v>
      </c>
      <c r="AC2007" s="61" t="s">
        <v>204</v>
      </c>
    </row>
    <row r="2008" spans="1:46">
      <c r="A2008" s="11">
        <v>2008</v>
      </c>
      <c r="B2008" s="69">
        <v>44606</v>
      </c>
      <c r="C2008" s="70">
        <v>0.89583333333333337</v>
      </c>
      <c r="D2008">
        <v>2.9</v>
      </c>
      <c r="E2008">
        <v>12.9</v>
      </c>
      <c r="F2008">
        <v>0</v>
      </c>
      <c r="G2008">
        <v>4.2</v>
      </c>
      <c r="H2008">
        <v>0</v>
      </c>
      <c r="I2008">
        <v>1.2</v>
      </c>
      <c r="J2008" t="s">
        <v>151</v>
      </c>
      <c r="K2008">
        <v>2.1</v>
      </c>
      <c r="L2008" t="s">
        <v>152</v>
      </c>
      <c r="M2008" s="70">
        <v>0.89193287037037028</v>
      </c>
      <c r="N2008">
        <v>2.9</v>
      </c>
      <c r="O2008" t="s">
        <v>152</v>
      </c>
      <c r="P2008" s="70">
        <v>0.89011574074074085</v>
      </c>
      <c r="Q2008">
        <v>0</v>
      </c>
      <c r="R2008" t="s">
        <v>154</v>
      </c>
      <c r="S2008">
        <v>0.8</v>
      </c>
      <c r="T2008">
        <v>74.400000000000006</v>
      </c>
      <c r="U2008">
        <v>0</v>
      </c>
      <c r="V2008">
        <v>67</v>
      </c>
      <c r="W2008">
        <v>0</v>
      </c>
      <c r="X2008">
        <v>0.72399999999999998</v>
      </c>
      <c r="Y2008">
        <v>17.57</v>
      </c>
      <c r="Z2008" s="11">
        <f t="shared" si="5373"/>
        <v>0</v>
      </c>
      <c r="AA2008" s="11">
        <f t="shared" si="5374"/>
        <v>0</v>
      </c>
      <c r="AB2008" s="53">
        <f t="shared" si="5375"/>
        <v>0.32058680006379636</v>
      </c>
      <c r="AC2008" s="61" t="s">
        <v>204</v>
      </c>
    </row>
    <row r="2009" spans="1:46">
      <c r="A2009" s="11">
        <v>2009</v>
      </c>
      <c r="B2009" s="69">
        <v>44606</v>
      </c>
      <c r="C2009" s="70">
        <v>0.90277777777777779</v>
      </c>
      <c r="D2009">
        <v>2.9</v>
      </c>
      <c r="E2009">
        <v>12.9</v>
      </c>
      <c r="F2009">
        <v>0</v>
      </c>
      <c r="G2009">
        <v>3.9</v>
      </c>
      <c r="H2009">
        <v>-2E-3</v>
      </c>
      <c r="I2009">
        <v>0.1</v>
      </c>
      <c r="J2009" t="s">
        <v>161</v>
      </c>
      <c r="K2009">
        <v>1.2</v>
      </c>
      <c r="L2009" t="s">
        <v>151</v>
      </c>
      <c r="M2009" s="70">
        <v>0.89584490740740741</v>
      </c>
      <c r="N2009">
        <v>0.8</v>
      </c>
      <c r="O2009" t="s">
        <v>154</v>
      </c>
      <c r="P2009" s="70">
        <v>0.89806712962962953</v>
      </c>
      <c r="Q2009">
        <v>0</v>
      </c>
      <c r="R2009" t="s">
        <v>153</v>
      </c>
      <c r="S2009">
        <v>0.2</v>
      </c>
      <c r="T2009">
        <v>74.5</v>
      </c>
      <c r="U2009">
        <v>0</v>
      </c>
      <c r="V2009">
        <v>54</v>
      </c>
      <c r="W2009">
        <v>0</v>
      </c>
      <c r="X2009">
        <v>0.72099999999999997</v>
      </c>
      <c r="Y2009">
        <v>17.579999999999998</v>
      </c>
      <c r="Z2009" s="11">
        <f t="shared" si="5373"/>
        <v>-1.2000000000000002</v>
      </c>
      <c r="AA2009" s="11">
        <f t="shared" si="5374"/>
        <v>0</v>
      </c>
      <c r="AB2009" s="53">
        <f t="shared" si="5375"/>
        <v>0.31866656886984424</v>
      </c>
      <c r="AC2009" s="61" t="s">
        <v>204</v>
      </c>
    </row>
    <row r="2010" spans="1:46">
      <c r="A2010" s="11">
        <v>2010</v>
      </c>
      <c r="B2010" s="69">
        <v>44606</v>
      </c>
      <c r="C2010" s="70">
        <v>0.90972222222222221</v>
      </c>
      <c r="D2010">
        <v>2.7</v>
      </c>
      <c r="E2010">
        <v>12.9</v>
      </c>
      <c r="F2010">
        <v>0</v>
      </c>
      <c r="G2010">
        <v>3.5</v>
      </c>
      <c r="H2010">
        <v>-2E-3</v>
      </c>
      <c r="I2010">
        <v>0</v>
      </c>
      <c r="J2010" t="s">
        <v>154</v>
      </c>
      <c r="K2010">
        <v>0.1</v>
      </c>
      <c r="L2010" t="s">
        <v>160</v>
      </c>
      <c r="M2010" s="70">
        <v>0.90475694444444443</v>
      </c>
      <c r="N2010">
        <v>0.5</v>
      </c>
      <c r="O2010" t="s">
        <v>161</v>
      </c>
      <c r="P2010" s="70">
        <v>0.90452546296296299</v>
      </c>
      <c r="Q2010">
        <v>0</v>
      </c>
      <c r="R2010" t="s">
        <v>158</v>
      </c>
      <c r="S2010">
        <v>0.1</v>
      </c>
      <c r="T2010">
        <v>76.7</v>
      </c>
      <c r="U2010">
        <v>0</v>
      </c>
      <c r="V2010">
        <v>45</v>
      </c>
      <c r="W2010">
        <v>0</v>
      </c>
      <c r="X2010">
        <v>0.72</v>
      </c>
      <c r="Y2010">
        <v>17.600000000000001</v>
      </c>
      <c r="Z2010" s="11">
        <f t="shared" si="5373"/>
        <v>-1.2000000000000002</v>
      </c>
      <c r="AA2010" s="11">
        <f t="shared" si="5374"/>
        <v>0</v>
      </c>
      <c r="AB2010" s="53">
        <f t="shared" si="5375"/>
        <v>0.31802765518028719</v>
      </c>
      <c r="AC2010" s="61" t="s">
        <v>204</v>
      </c>
    </row>
    <row r="2011" spans="1:46">
      <c r="A2011" s="11">
        <v>2011</v>
      </c>
      <c r="B2011" s="69">
        <v>44606</v>
      </c>
      <c r="C2011" s="70">
        <v>0.91666666666666663</v>
      </c>
      <c r="D2011">
        <v>2.5</v>
      </c>
      <c r="E2011">
        <v>12.9</v>
      </c>
      <c r="F2011">
        <v>0</v>
      </c>
      <c r="G2011">
        <v>3.2</v>
      </c>
      <c r="H2011">
        <v>-1E-3</v>
      </c>
      <c r="I2011">
        <v>0.2</v>
      </c>
      <c r="J2011" t="s">
        <v>158</v>
      </c>
      <c r="K2011">
        <v>0.2</v>
      </c>
      <c r="L2011" t="s">
        <v>158</v>
      </c>
      <c r="M2011" s="70">
        <v>0.91666666666666663</v>
      </c>
      <c r="N2011">
        <v>0.8</v>
      </c>
      <c r="O2011" t="s">
        <v>150</v>
      </c>
      <c r="P2011" s="70">
        <v>0.91652777777777772</v>
      </c>
      <c r="Q2011">
        <v>0.7</v>
      </c>
      <c r="R2011" t="s">
        <v>150</v>
      </c>
      <c r="S2011">
        <v>0.2</v>
      </c>
      <c r="T2011">
        <v>77.900000000000006</v>
      </c>
      <c r="U2011">
        <v>0</v>
      </c>
      <c r="V2011">
        <v>46</v>
      </c>
      <c r="W2011">
        <v>0</v>
      </c>
      <c r="X2011">
        <v>0.72</v>
      </c>
      <c r="Y2011">
        <v>17.62</v>
      </c>
      <c r="Z2011" s="11">
        <f t="shared" si="5373"/>
        <v>-0.60000000000000009</v>
      </c>
      <c r="AA2011" s="11">
        <f t="shared" si="5374"/>
        <v>0</v>
      </c>
      <c r="AB2011" s="53">
        <f t="shared" si="5375"/>
        <v>0.31802765518028719</v>
      </c>
      <c r="AC2011" s="61" t="s">
        <v>204</v>
      </c>
      <c r="AE2011" s="11">
        <f t="shared" ref="AE2011" si="5424">SUM(F2011:F2016)</f>
        <v>0</v>
      </c>
      <c r="AF2011" s="11">
        <f t="shared" ref="AF2011" si="5425">AVERAGE(AB2011:AB2016)</f>
        <v>0.31749580263136262</v>
      </c>
      <c r="AG2011" s="11">
        <f t="shared" ref="AG2011" si="5426">AVERAGE(G2011:G2016)</f>
        <v>3.0166666666666671</v>
      </c>
      <c r="AH2011" s="11" t="e">
        <f t="shared" ref="AH2011" si="5427">AVERAGE(AC2011:AC2016)</f>
        <v>#DIV/0!</v>
      </c>
      <c r="AI2011" s="11">
        <f t="shared" ref="AI2011" si="5428">AVERAGE(T2011:T2016)</f>
        <v>78.716666666666669</v>
      </c>
      <c r="AJ2011" s="11">
        <f t="shared" ref="AJ2011" si="5429">SUMIF(H2011:H2016,"&gt;0",H2011:H2016)</f>
        <v>1E-3</v>
      </c>
      <c r="AK2011" s="17">
        <f t="shared" ref="AK2011" si="5430">SUM(AA2011:AA2016)/60</f>
        <v>0</v>
      </c>
      <c r="AL2011" s="17">
        <f t="shared" ref="AL2011" si="5431">SUM(V2011:V2016)</f>
        <v>511</v>
      </c>
      <c r="AM2011" s="17">
        <f t="shared" ref="AM2011" si="5432">AVERAGE(W2011:W2016)</f>
        <v>0</v>
      </c>
      <c r="AN2011" s="11">
        <f t="shared" ref="AN2011" si="5433">AVERAGE(I2011:I2016)</f>
        <v>0.46666666666666673</v>
      </c>
      <c r="AO2011" s="11">
        <f t="shared" ref="AO2011" si="5434">MAX(K2011:K2016)</f>
        <v>1</v>
      </c>
      <c r="AP2011" s="13" t="str">
        <f t="shared" ref="AP2011" ca="1" si="5435">INDIRECT(ADDRESS(MATCH(AO2011,K2011:K2016,0)+A2011-1,12))</f>
        <v>SE</v>
      </c>
      <c r="AQ2011" s="13">
        <f t="shared" ref="AQ2011" ca="1" si="5436">INDIRECT(ADDRESS(MATCH(AO2011,K2011:K2016,0)+A2011-1,13))</f>
        <v>0.93672453703703706</v>
      </c>
      <c r="AR2011" s="11">
        <f t="shared" ref="AR2011" si="5437">MAX(N2011:N2016)</f>
        <v>1.8</v>
      </c>
      <c r="AS2011" s="13" t="str">
        <f t="shared" ref="AS2011" ca="1" si="5438">INDIRECT(ADDRESS(MATCH(AR2011,N2011:N2016,0)+A2011-1,15))</f>
        <v>E</v>
      </c>
      <c r="AT2011" s="13">
        <f t="shared" ref="AT2011" ca="1" si="5439">INDIRECT(ADDRESS(MATCH(AR2011,N2011:N2016,0)+A2011-1,16))</f>
        <v>0.91871527777777784</v>
      </c>
    </row>
    <row r="2012" spans="1:46">
      <c r="A2012" s="11">
        <v>2012</v>
      </c>
      <c r="B2012" s="69">
        <v>44606</v>
      </c>
      <c r="C2012" s="70">
        <v>0.92361111111111116</v>
      </c>
      <c r="D2012">
        <v>2.2000000000000002</v>
      </c>
      <c r="E2012">
        <v>12.9</v>
      </c>
      <c r="F2012">
        <v>0</v>
      </c>
      <c r="G2012">
        <v>3.1</v>
      </c>
      <c r="H2012">
        <v>1E-3</v>
      </c>
      <c r="I2012">
        <v>0.8</v>
      </c>
      <c r="J2012" t="s">
        <v>152</v>
      </c>
      <c r="K2012">
        <v>0.9</v>
      </c>
      <c r="L2012" t="s">
        <v>152</v>
      </c>
      <c r="M2012" s="70">
        <v>0.92211805555555548</v>
      </c>
      <c r="N2012">
        <v>1.8</v>
      </c>
      <c r="O2012" t="s">
        <v>152</v>
      </c>
      <c r="P2012" s="70">
        <v>0.91871527777777784</v>
      </c>
      <c r="Q2012">
        <v>0</v>
      </c>
      <c r="R2012" t="s">
        <v>150</v>
      </c>
      <c r="S2012">
        <v>0.5</v>
      </c>
      <c r="T2012">
        <v>77.5</v>
      </c>
      <c r="U2012">
        <v>0</v>
      </c>
      <c r="V2012">
        <v>80</v>
      </c>
      <c r="W2012">
        <v>0</v>
      </c>
      <c r="X2012">
        <v>0.72</v>
      </c>
      <c r="Y2012">
        <v>17.63</v>
      </c>
      <c r="Z2012" s="11">
        <f t="shared" si="5373"/>
        <v>0.60000000000000009</v>
      </c>
      <c r="AA2012" s="11">
        <f t="shared" si="5374"/>
        <v>0</v>
      </c>
      <c r="AB2012" s="53">
        <f t="shared" si="5375"/>
        <v>0.31802765518028719</v>
      </c>
      <c r="AC2012" s="61" t="s">
        <v>204</v>
      </c>
    </row>
    <row r="2013" spans="1:46">
      <c r="A2013" s="11">
        <v>2013</v>
      </c>
      <c r="B2013" s="69">
        <v>44606</v>
      </c>
      <c r="C2013" s="70">
        <v>0.93055555555555547</v>
      </c>
      <c r="D2013">
        <v>2.1</v>
      </c>
      <c r="E2013">
        <v>12.9</v>
      </c>
      <c r="F2013">
        <v>0</v>
      </c>
      <c r="G2013">
        <v>3</v>
      </c>
      <c r="H2013">
        <v>-1E-3</v>
      </c>
      <c r="I2013">
        <v>0.2</v>
      </c>
      <c r="J2013" t="s">
        <v>160</v>
      </c>
      <c r="K2013">
        <v>0.8</v>
      </c>
      <c r="L2013" t="s">
        <v>152</v>
      </c>
      <c r="M2013" s="70">
        <v>0.92362268518518509</v>
      </c>
      <c r="N2013">
        <v>1.1000000000000001</v>
      </c>
      <c r="O2013" t="s">
        <v>161</v>
      </c>
      <c r="P2013" s="70">
        <v>0.92707175925925922</v>
      </c>
      <c r="Q2013">
        <v>0.8</v>
      </c>
      <c r="R2013" t="s">
        <v>151</v>
      </c>
      <c r="S2013">
        <v>0.3</v>
      </c>
      <c r="T2013">
        <v>77.400000000000006</v>
      </c>
      <c r="U2013">
        <v>0</v>
      </c>
      <c r="V2013">
        <v>83</v>
      </c>
      <c r="W2013">
        <v>0</v>
      </c>
      <c r="X2013">
        <v>0.71899999999999997</v>
      </c>
      <c r="Y2013">
        <v>17.66</v>
      </c>
      <c r="Z2013" s="11">
        <f t="shared" si="5373"/>
        <v>-0.60000000000000009</v>
      </c>
      <c r="AA2013" s="11">
        <f t="shared" si="5374"/>
        <v>0</v>
      </c>
      <c r="AB2013" s="53">
        <f t="shared" si="5375"/>
        <v>0.31738931754587574</v>
      </c>
      <c r="AC2013" s="61" t="s">
        <v>204</v>
      </c>
    </row>
    <row r="2014" spans="1:46">
      <c r="A2014" s="11">
        <v>2014</v>
      </c>
      <c r="B2014" s="69">
        <v>44606</v>
      </c>
      <c r="C2014" s="70">
        <v>0.9375</v>
      </c>
      <c r="D2014">
        <v>1.9</v>
      </c>
      <c r="E2014">
        <v>12.9</v>
      </c>
      <c r="F2014">
        <v>0</v>
      </c>
      <c r="G2014">
        <v>3.1</v>
      </c>
      <c r="H2014">
        <v>0</v>
      </c>
      <c r="I2014">
        <v>0.9</v>
      </c>
      <c r="J2014" t="s">
        <v>151</v>
      </c>
      <c r="K2014">
        <v>1</v>
      </c>
      <c r="L2014" t="s">
        <v>151</v>
      </c>
      <c r="M2014" s="70">
        <v>0.93672453703703706</v>
      </c>
      <c r="N2014">
        <v>1.8</v>
      </c>
      <c r="O2014" t="s">
        <v>151</v>
      </c>
      <c r="P2014" s="70">
        <v>0.93415509259259266</v>
      </c>
      <c r="Q2014">
        <v>0</v>
      </c>
      <c r="R2014" t="s">
        <v>148</v>
      </c>
      <c r="S2014">
        <v>0.4</v>
      </c>
      <c r="T2014">
        <v>79.5</v>
      </c>
      <c r="U2014">
        <v>0</v>
      </c>
      <c r="V2014">
        <v>124</v>
      </c>
      <c r="W2014">
        <v>0</v>
      </c>
      <c r="X2014">
        <v>0.71899999999999997</v>
      </c>
      <c r="Y2014">
        <v>17.64</v>
      </c>
      <c r="Z2014" s="11">
        <f t="shared" si="5373"/>
        <v>0</v>
      </c>
      <c r="AA2014" s="11">
        <f t="shared" si="5374"/>
        <v>0</v>
      </c>
      <c r="AB2014" s="53">
        <f t="shared" si="5375"/>
        <v>0.31738931754587574</v>
      </c>
      <c r="AC2014" s="61" t="s">
        <v>204</v>
      </c>
    </row>
    <row r="2015" spans="1:46">
      <c r="A2015" s="11">
        <v>2015</v>
      </c>
      <c r="B2015" s="69">
        <v>44606</v>
      </c>
      <c r="C2015" s="70">
        <v>0.94444444444444453</v>
      </c>
      <c r="D2015">
        <v>1.8</v>
      </c>
      <c r="E2015">
        <v>12.9</v>
      </c>
      <c r="F2015">
        <v>0</v>
      </c>
      <c r="G2015">
        <v>2.9</v>
      </c>
      <c r="H2015">
        <v>-1E-3</v>
      </c>
      <c r="I2015">
        <v>0.2</v>
      </c>
      <c r="J2015" t="s">
        <v>148</v>
      </c>
      <c r="K2015">
        <v>0.9</v>
      </c>
      <c r="L2015" t="s">
        <v>151</v>
      </c>
      <c r="M2015" s="70">
        <v>0.93751157407407415</v>
      </c>
      <c r="N2015">
        <v>0.7</v>
      </c>
      <c r="O2015" t="s">
        <v>148</v>
      </c>
      <c r="P2015" s="70">
        <v>0.94365740740740733</v>
      </c>
      <c r="Q2015">
        <v>0.5</v>
      </c>
      <c r="R2015" t="s">
        <v>148</v>
      </c>
      <c r="S2015">
        <v>0.2</v>
      </c>
      <c r="T2015">
        <v>79.5</v>
      </c>
      <c r="U2015">
        <v>1</v>
      </c>
      <c r="V2015">
        <v>79</v>
      </c>
      <c r="W2015">
        <v>0</v>
      </c>
      <c r="X2015">
        <v>0.71899999999999997</v>
      </c>
      <c r="Y2015">
        <v>17.649999999999999</v>
      </c>
      <c r="Z2015" s="11">
        <f t="shared" si="5373"/>
        <v>-0.60000000000000009</v>
      </c>
      <c r="AA2015" s="11">
        <f t="shared" si="5374"/>
        <v>0</v>
      </c>
      <c r="AB2015" s="53">
        <f t="shared" si="5375"/>
        <v>0.31738931754587574</v>
      </c>
      <c r="AC2015" s="61" t="s">
        <v>204</v>
      </c>
    </row>
    <row r="2016" spans="1:46">
      <c r="A2016" s="11">
        <v>2016</v>
      </c>
      <c r="B2016" s="69">
        <v>44606</v>
      </c>
      <c r="C2016" s="70">
        <v>0.95138888888888884</v>
      </c>
      <c r="D2016">
        <v>1.7</v>
      </c>
      <c r="E2016">
        <v>12.9</v>
      </c>
      <c r="F2016">
        <v>0</v>
      </c>
      <c r="G2016">
        <v>2.8</v>
      </c>
      <c r="H2016">
        <v>0</v>
      </c>
      <c r="I2016">
        <v>0.5</v>
      </c>
      <c r="J2016" t="s">
        <v>148</v>
      </c>
      <c r="K2016">
        <v>0.5</v>
      </c>
      <c r="L2016" t="s">
        <v>148</v>
      </c>
      <c r="M2016" s="70">
        <v>0.95037037037037031</v>
      </c>
      <c r="N2016">
        <v>1</v>
      </c>
      <c r="O2016" t="s">
        <v>152</v>
      </c>
      <c r="P2016" s="70">
        <v>0.94937499999999997</v>
      </c>
      <c r="Q2016">
        <v>0.5</v>
      </c>
      <c r="R2016" t="s">
        <v>148</v>
      </c>
      <c r="S2016">
        <v>0.3</v>
      </c>
      <c r="T2016">
        <v>80.5</v>
      </c>
      <c r="U2016">
        <v>0</v>
      </c>
      <c r="V2016">
        <v>99</v>
      </c>
      <c r="W2016">
        <v>0</v>
      </c>
      <c r="X2016">
        <v>0.71799999999999997</v>
      </c>
      <c r="Y2016">
        <v>17.68</v>
      </c>
      <c r="Z2016" s="11">
        <f t="shared" si="5373"/>
        <v>0</v>
      </c>
      <c r="AA2016" s="11">
        <f t="shared" si="5374"/>
        <v>0</v>
      </c>
      <c r="AB2016" s="53">
        <f t="shared" si="5375"/>
        <v>0.31675155278997402</v>
      </c>
      <c r="AC2016" s="61" t="s">
        <v>204</v>
      </c>
    </row>
    <row r="2017" spans="1:46">
      <c r="A2017" s="11">
        <v>2017</v>
      </c>
      <c r="B2017" s="69">
        <v>44606</v>
      </c>
      <c r="C2017" s="70">
        <v>0.95833333333333337</v>
      </c>
      <c r="D2017">
        <v>1.5</v>
      </c>
      <c r="E2017">
        <v>12.9</v>
      </c>
      <c r="F2017">
        <v>0</v>
      </c>
      <c r="G2017">
        <v>2.8</v>
      </c>
      <c r="H2017">
        <v>1E-3</v>
      </c>
      <c r="I2017">
        <v>0.9</v>
      </c>
      <c r="J2017" t="s">
        <v>150</v>
      </c>
      <c r="K2017">
        <v>0.9</v>
      </c>
      <c r="L2017" t="s">
        <v>150</v>
      </c>
      <c r="M2017" s="70">
        <v>0.95833333333333337</v>
      </c>
      <c r="N2017">
        <v>1.6</v>
      </c>
      <c r="O2017" t="s">
        <v>152</v>
      </c>
      <c r="P2017" s="70">
        <v>0.9568402777777778</v>
      </c>
      <c r="Q2017">
        <v>1.2</v>
      </c>
      <c r="R2017" t="s">
        <v>150</v>
      </c>
      <c r="S2017">
        <v>0.3</v>
      </c>
      <c r="T2017">
        <v>81.3</v>
      </c>
      <c r="U2017">
        <v>0</v>
      </c>
      <c r="V2017">
        <v>99</v>
      </c>
      <c r="W2017">
        <v>0</v>
      </c>
      <c r="X2017">
        <v>0.71799999999999997</v>
      </c>
      <c r="Y2017">
        <v>17.68</v>
      </c>
      <c r="Z2017" s="11">
        <f t="shared" si="5373"/>
        <v>0.60000000000000009</v>
      </c>
      <c r="AA2017" s="11">
        <f t="shared" si="5374"/>
        <v>0</v>
      </c>
      <c r="AB2017" s="53">
        <f t="shared" si="5375"/>
        <v>0.31675155278997402</v>
      </c>
      <c r="AC2017" s="61" t="s">
        <v>204</v>
      </c>
      <c r="AE2017" s="11">
        <f t="shared" ref="AE2017" si="5440">SUM(F2017:F2022)</f>
        <v>0</v>
      </c>
      <c r="AF2017" s="11">
        <f t="shared" ref="AF2017" si="5441">AVERAGE(AB2017:AB2022)</f>
        <v>0.31622065150960249</v>
      </c>
      <c r="AG2017" s="11">
        <f t="shared" ref="AG2017" si="5442">AVERAGE(G2017:G2022)</f>
        <v>2.4833333333333334</v>
      </c>
      <c r="AH2017" s="11" t="e">
        <f t="shared" ref="AH2017" si="5443">AVERAGE(AC2017:AC2022)</f>
        <v>#DIV/0!</v>
      </c>
      <c r="AI2017" s="11">
        <f t="shared" ref="AI2017" si="5444">AVERAGE(T2017:T2022)</f>
        <v>82.05</v>
      </c>
      <c r="AJ2017" s="11">
        <f t="shared" ref="AJ2017" si="5445">SUMIF(H2017:H2022,"&gt;0",H2017:H2022)</f>
        <v>2E-3</v>
      </c>
      <c r="AK2017" s="17">
        <f t="shared" ref="AK2017" si="5446">SUM(AA2017:AA2022)/60</f>
        <v>0</v>
      </c>
      <c r="AL2017" s="17">
        <f t="shared" ref="AL2017" si="5447">SUM(V2017:V2022)</f>
        <v>559</v>
      </c>
      <c r="AM2017" s="17">
        <f t="shared" ref="AM2017" si="5448">AVERAGE(W2017:W2022)</f>
        <v>0</v>
      </c>
      <c r="AN2017" s="11">
        <f t="shared" ref="AN2017" si="5449">AVERAGE(I2017:I2022)</f>
        <v>0.5</v>
      </c>
      <c r="AO2017" s="11">
        <f t="shared" ref="AO2017" si="5450">MAX(K2017:K2022)</f>
        <v>0.9</v>
      </c>
      <c r="AP2017" s="13" t="str">
        <f t="shared" ref="AP2017" ca="1" si="5451">INDIRECT(ADDRESS(MATCH(AO2017,K2017:K2022,0)+A2017-1,12))</f>
        <v>ESE</v>
      </c>
      <c r="AQ2017" s="13">
        <f t="shared" ref="AQ2017" ca="1" si="5452">INDIRECT(ADDRESS(MATCH(AO2017,K2017:K2022,0)+A2017-1,13))</f>
        <v>0.95833333333333337</v>
      </c>
      <c r="AR2017" s="11">
        <f t="shared" ref="AR2017" si="5453">MAX(N2017:N2022)</f>
        <v>1.6</v>
      </c>
      <c r="AS2017" s="13" t="str">
        <f t="shared" ref="AS2017" ca="1" si="5454">INDIRECT(ADDRESS(MATCH(AR2017,N2017:N2022,0)+A2017-1,15))</f>
        <v>E</v>
      </c>
      <c r="AT2017" s="13">
        <f t="shared" ref="AT2017" ca="1" si="5455">INDIRECT(ADDRESS(MATCH(AR2017,N2017:N2022,0)+A2017-1,16))</f>
        <v>0.9568402777777778</v>
      </c>
    </row>
    <row r="2018" spans="1:46">
      <c r="A2018" s="11">
        <v>2018</v>
      </c>
      <c r="B2018" s="69">
        <v>44606</v>
      </c>
      <c r="C2018" s="70">
        <v>0.96527777777777779</v>
      </c>
      <c r="D2018">
        <v>1.5</v>
      </c>
      <c r="E2018">
        <v>12.8</v>
      </c>
      <c r="F2018">
        <v>0</v>
      </c>
      <c r="G2018">
        <v>2.8</v>
      </c>
      <c r="H2018">
        <v>-1E-3</v>
      </c>
      <c r="I2018">
        <v>0.2</v>
      </c>
      <c r="J2018" t="s">
        <v>160</v>
      </c>
      <c r="K2018">
        <v>0.9</v>
      </c>
      <c r="L2018" t="s">
        <v>150</v>
      </c>
      <c r="M2018" s="70">
        <v>0.95859953703703704</v>
      </c>
      <c r="N2018">
        <v>1.2</v>
      </c>
      <c r="O2018" t="s">
        <v>150</v>
      </c>
      <c r="P2018" s="70">
        <v>0.95837962962962964</v>
      </c>
      <c r="Q2018">
        <v>0.2</v>
      </c>
      <c r="R2018" t="s">
        <v>161</v>
      </c>
      <c r="S2018">
        <v>0.3</v>
      </c>
      <c r="T2018">
        <v>81</v>
      </c>
      <c r="U2018">
        <v>0</v>
      </c>
      <c r="V2018">
        <v>67</v>
      </c>
      <c r="W2018">
        <v>0</v>
      </c>
      <c r="X2018">
        <v>0.71799999999999997</v>
      </c>
      <c r="Y2018">
        <v>17.71</v>
      </c>
      <c r="Z2018" s="11">
        <f t="shared" si="5373"/>
        <v>-0.60000000000000009</v>
      </c>
      <c r="AA2018" s="11">
        <f t="shared" si="5374"/>
        <v>0</v>
      </c>
      <c r="AB2018" s="53">
        <f t="shared" si="5375"/>
        <v>0.31675155278997402</v>
      </c>
      <c r="AC2018" s="61" t="s">
        <v>204</v>
      </c>
    </row>
    <row r="2019" spans="1:46">
      <c r="A2019" s="11">
        <v>2019</v>
      </c>
      <c r="B2019" s="69">
        <v>44606</v>
      </c>
      <c r="C2019" s="70">
        <v>0.97222222222222221</v>
      </c>
      <c r="D2019">
        <v>1.4</v>
      </c>
      <c r="E2019">
        <v>12.9</v>
      </c>
      <c r="F2019">
        <v>0</v>
      </c>
      <c r="G2019">
        <v>2.4</v>
      </c>
      <c r="H2019">
        <v>-2E-3</v>
      </c>
      <c r="I2019">
        <v>0.2</v>
      </c>
      <c r="J2019" t="s">
        <v>160</v>
      </c>
      <c r="K2019">
        <v>0.2</v>
      </c>
      <c r="L2019" t="s">
        <v>161</v>
      </c>
      <c r="M2019" s="70">
        <v>0.96734953703703708</v>
      </c>
      <c r="N2019">
        <v>0.8</v>
      </c>
      <c r="O2019" t="s">
        <v>150</v>
      </c>
      <c r="P2019" s="70">
        <v>0.97157407407407403</v>
      </c>
      <c r="Q2019">
        <v>0.2</v>
      </c>
      <c r="R2019" t="s">
        <v>151</v>
      </c>
      <c r="S2019">
        <v>0.2</v>
      </c>
      <c r="T2019">
        <v>81.3</v>
      </c>
      <c r="U2019">
        <v>0</v>
      </c>
      <c r="V2019">
        <v>86</v>
      </c>
      <c r="W2019">
        <v>0</v>
      </c>
      <c r="X2019">
        <v>0.71699999999999997</v>
      </c>
      <c r="Y2019">
        <v>17.73</v>
      </c>
      <c r="Z2019" s="11">
        <f t="shared" si="5373"/>
        <v>-1.2000000000000002</v>
      </c>
      <c r="AA2019" s="11">
        <f t="shared" si="5374"/>
        <v>0</v>
      </c>
      <c r="AB2019" s="53">
        <f t="shared" si="5375"/>
        <v>0.31611435786897379</v>
      </c>
      <c r="AC2019" s="61" t="s">
        <v>204</v>
      </c>
    </row>
    <row r="2020" spans="1:46">
      <c r="A2020" s="11">
        <v>2020</v>
      </c>
      <c r="B2020" s="69">
        <v>44606</v>
      </c>
      <c r="C2020" s="70">
        <v>0.97916666666666663</v>
      </c>
      <c r="D2020">
        <v>1.2</v>
      </c>
      <c r="E2020">
        <v>12.9</v>
      </c>
      <c r="F2020">
        <v>0</v>
      </c>
      <c r="G2020">
        <v>2.2000000000000002</v>
      </c>
      <c r="H2020">
        <v>0</v>
      </c>
      <c r="I2020">
        <v>0.4</v>
      </c>
      <c r="J2020" t="s">
        <v>160</v>
      </c>
      <c r="K2020">
        <v>0.5</v>
      </c>
      <c r="L2020" t="s">
        <v>160</v>
      </c>
      <c r="M2020" s="70">
        <v>0.97829861111111116</v>
      </c>
      <c r="N2020">
        <v>1.3</v>
      </c>
      <c r="O2020" t="s">
        <v>154</v>
      </c>
      <c r="P2020" s="70">
        <v>0.97363425925925917</v>
      </c>
      <c r="Q2020">
        <v>0</v>
      </c>
      <c r="R2020" t="s">
        <v>153</v>
      </c>
      <c r="S2020">
        <v>0.4</v>
      </c>
      <c r="T2020">
        <v>81.599999999999994</v>
      </c>
      <c r="U2020">
        <v>0</v>
      </c>
      <c r="V2020">
        <v>100</v>
      </c>
      <c r="W2020">
        <v>0</v>
      </c>
      <c r="X2020">
        <v>0.71699999999999997</v>
      </c>
      <c r="Y2020">
        <v>17.73</v>
      </c>
      <c r="Z2020" s="11">
        <f t="shared" si="5373"/>
        <v>0</v>
      </c>
      <c r="AA2020" s="11">
        <f t="shared" si="5374"/>
        <v>0</v>
      </c>
      <c r="AB2020" s="53">
        <f t="shared" si="5375"/>
        <v>0.31611435786897379</v>
      </c>
      <c r="AC2020" s="61" t="s">
        <v>204</v>
      </c>
    </row>
    <row r="2021" spans="1:46">
      <c r="A2021" s="11">
        <v>2021</v>
      </c>
      <c r="B2021" s="69">
        <v>44606</v>
      </c>
      <c r="C2021" s="70">
        <v>0.98611111111111116</v>
      </c>
      <c r="D2021">
        <v>1.1000000000000001</v>
      </c>
      <c r="E2021">
        <v>12.8</v>
      </c>
      <c r="F2021">
        <v>0</v>
      </c>
      <c r="G2021">
        <v>2.2999999999999998</v>
      </c>
      <c r="H2021">
        <v>1E-3</v>
      </c>
      <c r="I2021">
        <v>0.8</v>
      </c>
      <c r="J2021" t="s">
        <v>151</v>
      </c>
      <c r="K2021">
        <v>0.8</v>
      </c>
      <c r="L2021" t="s">
        <v>151</v>
      </c>
      <c r="M2021" s="70">
        <v>0.98611111111111116</v>
      </c>
      <c r="N2021">
        <v>1.4</v>
      </c>
      <c r="O2021" t="s">
        <v>150</v>
      </c>
      <c r="P2021" s="70">
        <v>0.98461805555555559</v>
      </c>
      <c r="Q2021">
        <v>0.8</v>
      </c>
      <c r="R2021" t="s">
        <v>150</v>
      </c>
      <c r="S2021">
        <v>0.4</v>
      </c>
      <c r="T2021">
        <v>83.4</v>
      </c>
      <c r="U2021">
        <v>0</v>
      </c>
      <c r="V2021">
        <v>104</v>
      </c>
      <c r="W2021">
        <v>0</v>
      </c>
      <c r="X2021">
        <v>0.71699999999999997</v>
      </c>
      <c r="Y2021">
        <v>17.72</v>
      </c>
      <c r="Z2021" s="11">
        <f t="shared" si="5373"/>
        <v>0.60000000000000009</v>
      </c>
      <c r="AA2021" s="11">
        <f t="shared" si="5374"/>
        <v>0</v>
      </c>
      <c r="AB2021" s="53">
        <f t="shared" si="5375"/>
        <v>0.31611435786897379</v>
      </c>
      <c r="AC2021" s="61" t="s">
        <v>204</v>
      </c>
    </row>
    <row r="2022" spans="1:46">
      <c r="A2022" s="11">
        <v>2022</v>
      </c>
      <c r="B2022" s="69">
        <v>44606</v>
      </c>
      <c r="C2022" s="70">
        <v>0.99305555555555547</v>
      </c>
      <c r="D2022">
        <v>1</v>
      </c>
      <c r="E2022">
        <v>12.8</v>
      </c>
      <c r="F2022">
        <v>0</v>
      </c>
      <c r="G2022">
        <v>2.4</v>
      </c>
      <c r="H2022">
        <v>-1E-3</v>
      </c>
      <c r="I2022">
        <v>0.5</v>
      </c>
      <c r="J2022" t="s">
        <v>147</v>
      </c>
      <c r="K2022">
        <v>0.9</v>
      </c>
      <c r="L2022" t="s">
        <v>150</v>
      </c>
      <c r="M2022" s="70">
        <v>0.98840277777777785</v>
      </c>
      <c r="N2022">
        <v>1.2</v>
      </c>
      <c r="O2022" t="s">
        <v>148</v>
      </c>
      <c r="P2022" s="70">
        <v>0.98774305555555564</v>
      </c>
      <c r="Q2022">
        <v>0.3</v>
      </c>
      <c r="R2022" t="s">
        <v>149</v>
      </c>
      <c r="S2022">
        <v>0.3</v>
      </c>
      <c r="T2022">
        <v>83.7</v>
      </c>
      <c r="U2022">
        <v>0</v>
      </c>
      <c r="V2022">
        <v>103</v>
      </c>
      <c r="W2022">
        <v>0</v>
      </c>
      <c r="X2022">
        <v>0.71599999999999997</v>
      </c>
      <c r="Y2022">
        <v>17.75</v>
      </c>
      <c r="Z2022" s="11">
        <f t="shared" si="5373"/>
        <v>-0.60000000000000009</v>
      </c>
      <c r="AA2022" s="11">
        <f t="shared" si="5374"/>
        <v>0</v>
      </c>
      <c r="AB2022" s="53">
        <f t="shared" si="5375"/>
        <v>0.3154777298707454</v>
      </c>
      <c r="AC2022" s="61" t="s">
        <v>204</v>
      </c>
    </row>
    <row r="2023" spans="1:46">
      <c r="A2023" s="11">
        <v>2023</v>
      </c>
      <c r="B2023" s="69">
        <v>44607</v>
      </c>
      <c r="C2023" s="70">
        <v>0</v>
      </c>
      <c r="D2023">
        <v>1</v>
      </c>
      <c r="E2023">
        <v>12.8</v>
      </c>
      <c r="F2023">
        <v>0</v>
      </c>
      <c r="G2023">
        <v>2.4</v>
      </c>
      <c r="H2023">
        <v>0</v>
      </c>
      <c r="I2023">
        <v>0.6</v>
      </c>
      <c r="J2023" t="s">
        <v>148</v>
      </c>
      <c r="K2023">
        <v>0.6</v>
      </c>
      <c r="L2023" t="s">
        <v>148</v>
      </c>
      <c r="M2023" s="70">
        <v>0</v>
      </c>
      <c r="N2023">
        <v>1.3</v>
      </c>
      <c r="O2023" t="s">
        <v>148</v>
      </c>
      <c r="P2023" s="70">
        <v>0.99961805555555561</v>
      </c>
      <c r="Q2023">
        <v>0.9</v>
      </c>
      <c r="R2023" t="s">
        <v>148</v>
      </c>
      <c r="S2023">
        <v>0.4</v>
      </c>
      <c r="T2023">
        <v>84.3</v>
      </c>
      <c r="U2023">
        <v>0</v>
      </c>
      <c r="V2023">
        <v>100</v>
      </c>
      <c r="W2023">
        <v>0</v>
      </c>
      <c r="X2023">
        <v>0.71599999999999997</v>
      </c>
      <c r="Y2023">
        <v>17.73</v>
      </c>
      <c r="Z2023" s="11">
        <f t="shared" si="5373"/>
        <v>0</v>
      </c>
      <c r="AA2023" s="11">
        <f t="shared" si="5374"/>
        <v>0</v>
      </c>
      <c r="AB2023" s="53">
        <f t="shared" si="5375"/>
        <v>0.3154777298707454</v>
      </c>
      <c r="AC2023" s="61" t="s">
        <v>204</v>
      </c>
      <c r="AE2023" s="11">
        <f t="shared" ref="AE2023" si="5456">SUM(F2023:F2028)</f>
        <v>0</v>
      </c>
      <c r="AF2023" s="11">
        <f t="shared" ref="AF2023" si="5457">AVERAGE(AB2023:AB2028)</f>
        <v>0.31463011221168519</v>
      </c>
      <c r="AG2023" s="11">
        <f t="shared" ref="AG2023" si="5458">AVERAGE(G2023:G2028)</f>
        <v>2.3666666666666667</v>
      </c>
      <c r="AH2023" s="11" t="e">
        <f t="shared" ref="AH2023" si="5459">AVERAGE(AC2023:AC2028)</f>
        <v>#DIV/0!</v>
      </c>
      <c r="AI2023" s="11">
        <f t="shared" ref="AI2023" si="5460">AVERAGE(T2023:T2028)</f>
        <v>83.55</v>
      </c>
      <c r="AJ2023" s="11">
        <f t="shared" ref="AJ2023" si="5461">SUMIF(H2023:H2028,"&gt;0",H2023:H2028)</f>
        <v>0</v>
      </c>
      <c r="AK2023" s="17">
        <f t="shared" ref="AK2023" si="5462">SUM(AA2023:AA2028)/60</f>
        <v>0</v>
      </c>
      <c r="AL2023" s="17">
        <f t="shared" ref="AL2023" si="5463">SUM(V2023:V2028)</f>
        <v>530</v>
      </c>
      <c r="AM2023" s="17">
        <f t="shared" ref="AM2023" si="5464">AVERAGE(W2023:W2028)</f>
        <v>0</v>
      </c>
      <c r="AN2023" s="11">
        <f t="shared" ref="AN2023" si="5465">AVERAGE(I2023:I2028)</f>
        <v>0.4333333333333334</v>
      </c>
      <c r="AO2023" s="11">
        <f t="shared" ref="AO2023" si="5466">MAX(K2023:K2028)</f>
        <v>1.1000000000000001</v>
      </c>
      <c r="AP2023" s="13" t="str">
        <f t="shared" ref="AP2023" ca="1" si="5467">INDIRECT(ADDRESS(MATCH(AO2023,K2023:K2028,0)+A2023-1,12))</f>
        <v>ESE</v>
      </c>
      <c r="AQ2023" s="13">
        <f t="shared" ref="AQ2023" ca="1" si="5468">INDIRECT(ADDRESS(MATCH(AO2023,K2023:K2028,0)+A2023-1,13))</f>
        <v>1.667824074074074E-2</v>
      </c>
      <c r="AR2023" s="11">
        <f t="shared" ref="AR2023" si="5469">MAX(N2023:N2028)</f>
        <v>1.7</v>
      </c>
      <c r="AS2023" s="13" t="str">
        <f t="shared" ref="AS2023" ca="1" si="5470">INDIRECT(ADDRESS(MATCH(AR2023,N2023:N2028,0)+A2023-1,15))</f>
        <v>ESE</v>
      </c>
      <c r="AT2023" s="13">
        <f t="shared" ref="AT2023" ca="1" si="5471">INDIRECT(ADDRESS(MATCH(AR2023,N2023:N2028,0)+A2023-1,16))</f>
        <v>1.2407407407407409E-2</v>
      </c>
    </row>
    <row r="2024" spans="1:46">
      <c r="A2024" s="11">
        <v>2024</v>
      </c>
      <c r="B2024" s="69">
        <v>44607</v>
      </c>
      <c r="C2024" s="70">
        <v>6.9444444444444441E-3</v>
      </c>
      <c r="D2024">
        <v>1</v>
      </c>
      <c r="E2024">
        <v>12.8</v>
      </c>
      <c r="F2024">
        <v>0</v>
      </c>
      <c r="G2024">
        <v>2.5</v>
      </c>
      <c r="H2024">
        <v>0</v>
      </c>
      <c r="I2024">
        <v>0.5</v>
      </c>
      <c r="J2024" t="s">
        <v>148</v>
      </c>
      <c r="K2024">
        <v>0.8</v>
      </c>
      <c r="L2024" t="s">
        <v>152</v>
      </c>
      <c r="M2024" s="70">
        <v>2.1527777777777778E-3</v>
      </c>
      <c r="N2024">
        <v>1.1000000000000001</v>
      </c>
      <c r="O2024" t="s">
        <v>152</v>
      </c>
      <c r="P2024" s="70">
        <v>3.2407407407407406E-4</v>
      </c>
      <c r="Q2024">
        <v>0.4</v>
      </c>
      <c r="R2024" t="s">
        <v>156</v>
      </c>
      <c r="S2024">
        <v>0.3</v>
      </c>
      <c r="T2024">
        <v>84.3</v>
      </c>
      <c r="U2024">
        <v>0</v>
      </c>
      <c r="V2024">
        <v>79</v>
      </c>
      <c r="W2024">
        <v>0</v>
      </c>
      <c r="X2024">
        <v>0.71599999999999997</v>
      </c>
      <c r="Y2024">
        <v>17.75</v>
      </c>
      <c r="Z2024" s="11">
        <f t="shared" si="5373"/>
        <v>0</v>
      </c>
      <c r="AA2024" s="11">
        <f t="shared" si="5374"/>
        <v>0</v>
      </c>
      <c r="AB2024" s="53">
        <f t="shared" si="5375"/>
        <v>0.3154777298707454</v>
      </c>
      <c r="AC2024" s="61" t="s">
        <v>204</v>
      </c>
    </row>
    <row r="2025" spans="1:46">
      <c r="A2025" s="11">
        <v>2025</v>
      </c>
      <c r="B2025" s="69">
        <v>44607</v>
      </c>
      <c r="C2025" s="70">
        <v>1.3888888888888888E-2</v>
      </c>
      <c r="D2025">
        <v>1</v>
      </c>
      <c r="E2025">
        <v>12.8</v>
      </c>
      <c r="F2025">
        <v>0</v>
      </c>
      <c r="G2025">
        <v>2.5</v>
      </c>
      <c r="H2025">
        <v>0</v>
      </c>
      <c r="I2025">
        <v>0.8</v>
      </c>
      <c r="J2025" t="s">
        <v>151</v>
      </c>
      <c r="K2025">
        <v>0.8</v>
      </c>
      <c r="L2025" t="s">
        <v>151</v>
      </c>
      <c r="M2025" s="70">
        <v>1.3888888888888888E-2</v>
      </c>
      <c r="N2025">
        <v>1.7</v>
      </c>
      <c r="O2025" t="s">
        <v>150</v>
      </c>
      <c r="P2025" s="70">
        <v>1.2407407407407409E-2</v>
      </c>
      <c r="Q2025">
        <v>1.2</v>
      </c>
      <c r="R2025" t="s">
        <v>151</v>
      </c>
      <c r="S2025">
        <v>0.6</v>
      </c>
      <c r="T2025">
        <v>83.5</v>
      </c>
      <c r="U2025">
        <v>0</v>
      </c>
      <c r="V2025">
        <v>88</v>
      </c>
      <c r="W2025">
        <v>0</v>
      </c>
      <c r="X2025">
        <v>0.71499999999999997</v>
      </c>
      <c r="Y2025">
        <v>17.77</v>
      </c>
      <c r="Z2025" s="11">
        <f t="shared" si="5373"/>
        <v>0</v>
      </c>
      <c r="AA2025" s="11">
        <f t="shared" si="5374"/>
        <v>0</v>
      </c>
      <c r="AB2025" s="53">
        <f t="shared" si="5375"/>
        <v>0.31484166601308639</v>
      </c>
      <c r="AC2025" s="61" t="s">
        <v>204</v>
      </c>
    </row>
    <row r="2026" spans="1:46">
      <c r="A2026" s="11">
        <v>2026</v>
      </c>
      <c r="B2026" s="69">
        <v>44607</v>
      </c>
      <c r="C2026" s="70">
        <v>2.0833333333333332E-2</v>
      </c>
      <c r="D2026">
        <v>1</v>
      </c>
      <c r="E2026">
        <v>12.8</v>
      </c>
      <c r="F2026">
        <v>0</v>
      </c>
      <c r="G2026">
        <v>2.5</v>
      </c>
      <c r="H2026">
        <v>-1E-3</v>
      </c>
      <c r="I2026">
        <v>0.5</v>
      </c>
      <c r="J2026" t="s">
        <v>154</v>
      </c>
      <c r="K2026">
        <v>1.1000000000000001</v>
      </c>
      <c r="L2026" t="s">
        <v>150</v>
      </c>
      <c r="M2026" s="70">
        <v>1.667824074074074E-2</v>
      </c>
      <c r="N2026">
        <v>1.4</v>
      </c>
      <c r="O2026" t="s">
        <v>150</v>
      </c>
      <c r="P2026" s="70">
        <v>1.4965277777777779E-2</v>
      </c>
      <c r="Q2026">
        <v>0</v>
      </c>
      <c r="R2026" t="s">
        <v>154</v>
      </c>
      <c r="S2026">
        <v>0.5</v>
      </c>
      <c r="T2026">
        <v>83.3</v>
      </c>
      <c r="U2026">
        <v>0</v>
      </c>
      <c r="V2026">
        <v>80</v>
      </c>
      <c r="W2026">
        <v>0</v>
      </c>
      <c r="X2026">
        <v>0.71399999999999997</v>
      </c>
      <c r="Y2026">
        <v>17.78</v>
      </c>
      <c r="Z2026" s="11">
        <f t="shared" si="5373"/>
        <v>-0.60000000000000009</v>
      </c>
      <c r="AA2026" s="11">
        <f t="shared" si="5374"/>
        <v>0</v>
      </c>
      <c r="AB2026" s="53">
        <f t="shared" si="5375"/>
        <v>0.314206163642198</v>
      </c>
      <c r="AC2026" s="61" t="s">
        <v>204</v>
      </c>
    </row>
    <row r="2027" spans="1:46">
      <c r="A2027" s="11">
        <v>2027</v>
      </c>
      <c r="B2027" s="69">
        <v>44607</v>
      </c>
      <c r="C2027" s="70">
        <v>2.7777777777777776E-2</v>
      </c>
      <c r="D2027">
        <v>1</v>
      </c>
      <c r="E2027">
        <v>12.8</v>
      </c>
      <c r="F2027">
        <v>0</v>
      </c>
      <c r="G2027">
        <v>2.2000000000000002</v>
      </c>
      <c r="H2027">
        <v>-1E-3</v>
      </c>
      <c r="I2027">
        <v>0</v>
      </c>
      <c r="J2027" t="s">
        <v>154</v>
      </c>
      <c r="K2027">
        <v>0.5</v>
      </c>
      <c r="L2027" t="s">
        <v>154</v>
      </c>
      <c r="M2027" s="70">
        <v>2.0844907407407406E-2</v>
      </c>
      <c r="N2027">
        <v>0.6</v>
      </c>
      <c r="O2027" t="s">
        <v>160</v>
      </c>
      <c r="P2027" s="70">
        <v>2.6805555555555555E-2</v>
      </c>
      <c r="Q2027">
        <v>0</v>
      </c>
      <c r="R2027" t="s">
        <v>162</v>
      </c>
      <c r="S2027">
        <v>0.1</v>
      </c>
      <c r="T2027">
        <v>83.1</v>
      </c>
      <c r="U2027">
        <v>1</v>
      </c>
      <c r="V2027">
        <v>103</v>
      </c>
      <c r="W2027">
        <v>0</v>
      </c>
      <c r="X2027">
        <v>0.71399999999999997</v>
      </c>
      <c r="Y2027">
        <v>17.79</v>
      </c>
      <c r="Z2027" s="11">
        <f t="shared" si="5373"/>
        <v>-0.60000000000000009</v>
      </c>
      <c r="AA2027" s="11">
        <f t="shared" si="5374"/>
        <v>0</v>
      </c>
      <c r="AB2027" s="53">
        <f t="shared" si="5375"/>
        <v>0.314206163642198</v>
      </c>
      <c r="AC2027" s="61" t="s">
        <v>204</v>
      </c>
    </row>
    <row r="2028" spans="1:46">
      <c r="A2028" s="11">
        <v>2028</v>
      </c>
      <c r="B2028" s="69">
        <v>44607</v>
      </c>
      <c r="C2028" s="70">
        <v>3.4722222222222224E-2</v>
      </c>
      <c r="D2028">
        <v>0.9</v>
      </c>
      <c r="E2028">
        <v>12.8</v>
      </c>
      <c r="F2028">
        <v>0</v>
      </c>
      <c r="G2028">
        <v>2.1</v>
      </c>
      <c r="H2028">
        <v>-1E-3</v>
      </c>
      <c r="I2028">
        <v>0.2</v>
      </c>
      <c r="J2028" t="s">
        <v>151</v>
      </c>
      <c r="K2028">
        <v>0.2</v>
      </c>
      <c r="L2028" t="s">
        <v>150</v>
      </c>
      <c r="M2028" s="70">
        <v>3.3449074074074069E-2</v>
      </c>
      <c r="N2028">
        <v>0.8</v>
      </c>
      <c r="O2028" t="s">
        <v>151</v>
      </c>
      <c r="P2028" s="70">
        <v>3.2650462962962964E-2</v>
      </c>
      <c r="Q2028">
        <v>0</v>
      </c>
      <c r="R2028" t="s">
        <v>159</v>
      </c>
      <c r="S2028">
        <v>0.2</v>
      </c>
      <c r="T2028">
        <v>82.8</v>
      </c>
      <c r="U2028">
        <v>0</v>
      </c>
      <c r="V2028">
        <v>80</v>
      </c>
      <c r="W2028">
        <v>0</v>
      </c>
      <c r="X2028">
        <v>0.71299999999999997</v>
      </c>
      <c r="Y2028">
        <v>17.8</v>
      </c>
      <c r="Z2028" s="11">
        <f t="shared" si="5373"/>
        <v>-0.60000000000000009</v>
      </c>
      <c r="AA2028" s="11">
        <f t="shared" si="5374"/>
        <v>0</v>
      </c>
      <c r="AB2028" s="53">
        <f t="shared" si="5375"/>
        <v>0.31357122023113781</v>
      </c>
      <c r="AC2028" s="61" t="s">
        <v>204</v>
      </c>
    </row>
    <row r="2029" spans="1:46">
      <c r="A2029" s="11">
        <v>2029</v>
      </c>
      <c r="B2029" s="69">
        <v>44607</v>
      </c>
      <c r="C2029" s="70">
        <v>4.1666666666666664E-2</v>
      </c>
      <c r="D2029">
        <v>0.8</v>
      </c>
      <c r="E2029">
        <v>12.8</v>
      </c>
      <c r="F2029">
        <v>0</v>
      </c>
      <c r="G2029">
        <v>1.9</v>
      </c>
      <c r="H2029">
        <v>0</v>
      </c>
      <c r="I2029">
        <v>0.2</v>
      </c>
      <c r="J2029" t="s">
        <v>151</v>
      </c>
      <c r="K2029">
        <v>0.4</v>
      </c>
      <c r="L2029" t="s">
        <v>151</v>
      </c>
      <c r="M2029" s="70">
        <v>3.8680555555555558E-2</v>
      </c>
      <c r="N2029">
        <v>1</v>
      </c>
      <c r="O2029" t="s">
        <v>150</v>
      </c>
      <c r="P2029" s="70">
        <v>3.7245370370370366E-2</v>
      </c>
      <c r="Q2029">
        <v>0.4</v>
      </c>
      <c r="R2029" t="s">
        <v>152</v>
      </c>
      <c r="S2029">
        <v>0.3</v>
      </c>
      <c r="T2029">
        <v>83.5</v>
      </c>
      <c r="U2029">
        <v>0</v>
      </c>
      <c r="V2029">
        <v>83</v>
      </c>
      <c r="W2029">
        <v>0</v>
      </c>
      <c r="X2029">
        <v>0.71299999999999997</v>
      </c>
      <c r="Y2029">
        <v>17.809999999999999</v>
      </c>
      <c r="Z2029" s="11">
        <f t="shared" si="5373"/>
        <v>0</v>
      </c>
      <c r="AA2029" s="11">
        <f t="shared" si="5374"/>
        <v>0</v>
      </c>
      <c r="AB2029" s="53">
        <f t="shared" si="5375"/>
        <v>0.31357122023113781</v>
      </c>
      <c r="AC2029" s="61" t="s">
        <v>204</v>
      </c>
      <c r="AE2029" s="11">
        <f t="shared" ref="AE2029" si="5472">SUM(F2029:F2034)</f>
        <v>0</v>
      </c>
      <c r="AF2029" s="11">
        <f t="shared" ref="AF2029" si="5473">AVERAGE(AB2029:AB2034)</f>
        <v>0.31304265690052419</v>
      </c>
      <c r="AG2029" s="11">
        <f t="shared" ref="AG2029" si="5474">AVERAGE(G2029:G2034)</f>
        <v>3.5166666666666671</v>
      </c>
      <c r="AH2029" s="11" t="e">
        <f t="shared" ref="AH2029" si="5475">AVERAGE(AC2029:AC2034)</f>
        <v>#DIV/0!</v>
      </c>
      <c r="AI2029" s="11">
        <f t="shared" ref="AI2029" si="5476">AVERAGE(T2029:T2034)</f>
        <v>78.616666666666674</v>
      </c>
      <c r="AJ2029" s="11">
        <f t="shared" ref="AJ2029" si="5477">SUMIF(H2029:H2034,"&gt;0",H2029:H2034)</f>
        <v>8.0000000000000002E-3</v>
      </c>
      <c r="AK2029" s="17">
        <f t="shared" ref="AK2029" si="5478">SUM(AA2029:AA2034)/60</f>
        <v>0</v>
      </c>
      <c r="AL2029" s="17">
        <f t="shared" ref="AL2029" si="5479">SUM(V2029:V2034)</f>
        <v>610</v>
      </c>
      <c r="AM2029" s="17">
        <f t="shared" ref="AM2029" si="5480">AVERAGE(W2029:W2034)</f>
        <v>0</v>
      </c>
      <c r="AN2029" s="11">
        <f t="shared" ref="AN2029" si="5481">AVERAGE(I2029:I2034)</f>
        <v>1.55</v>
      </c>
      <c r="AO2029" s="11">
        <f t="shared" ref="AO2029" si="5482">MAX(K2029:K2034)</f>
        <v>3.6</v>
      </c>
      <c r="AP2029" s="13" t="str">
        <f t="shared" ref="AP2029" ca="1" si="5483">INDIRECT(ADDRESS(MATCH(AO2029,K2029:K2034,0)+A2029-1,12))</f>
        <v>SSE</v>
      </c>
      <c r="AQ2029" s="13">
        <f t="shared" ref="AQ2029" ca="1" si="5484">INDIRECT(ADDRESS(MATCH(AO2029,K2029:K2034,0)+A2029-1,13))</f>
        <v>7.329861111111112E-2</v>
      </c>
      <c r="AR2029" s="11">
        <f t="shared" ref="AR2029" si="5485">MAX(N2029:N2034)</f>
        <v>5.2</v>
      </c>
      <c r="AS2029" s="13" t="str">
        <f t="shared" ref="AS2029" ca="1" si="5486">INDIRECT(ADDRESS(MATCH(AR2029,N2029:N2034,0)+A2029-1,15))</f>
        <v>SSE</v>
      </c>
      <c r="AT2029" s="13">
        <f t="shared" ref="AT2029" ca="1" si="5487">INDIRECT(ADDRESS(MATCH(AR2029,N2029:N2034,0)+A2029-1,16))</f>
        <v>7.2777777777777775E-2</v>
      </c>
    </row>
    <row r="2030" spans="1:46">
      <c r="A2030" s="11">
        <v>2030</v>
      </c>
      <c r="B2030" s="69">
        <v>44607</v>
      </c>
      <c r="C2030" s="70">
        <v>4.8611111111111112E-2</v>
      </c>
      <c r="D2030">
        <v>0.6</v>
      </c>
      <c r="E2030">
        <v>12.8</v>
      </c>
      <c r="F2030">
        <v>0</v>
      </c>
      <c r="G2030">
        <v>1.9</v>
      </c>
      <c r="H2030">
        <v>0</v>
      </c>
      <c r="I2030">
        <v>0.2</v>
      </c>
      <c r="J2030" t="s">
        <v>155</v>
      </c>
      <c r="K2030">
        <v>0.3</v>
      </c>
      <c r="L2030" t="s">
        <v>150</v>
      </c>
      <c r="M2030" s="70">
        <v>4.2187499999999996E-2</v>
      </c>
      <c r="N2030">
        <v>1</v>
      </c>
      <c r="O2030" t="s">
        <v>151</v>
      </c>
      <c r="P2030" s="70">
        <v>4.8611111111111112E-2</v>
      </c>
      <c r="Q2030">
        <v>1</v>
      </c>
      <c r="R2030" t="s">
        <v>151</v>
      </c>
      <c r="S2030">
        <v>0.3</v>
      </c>
      <c r="T2030">
        <v>83.4</v>
      </c>
      <c r="U2030">
        <v>0</v>
      </c>
      <c r="V2030">
        <v>90</v>
      </c>
      <c r="W2030">
        <v>0</v>
      </c>
      <c r="X2030">
        <v>0.71299999999999997</v>
      </c>
      <c r="Y2030">
        <v>17.850000000000001</v>
      </c>
      <c r="Z2030" s="11">
        <f t="shared" si="5373"/>
        <v>0</v>
      </c>
      <c r="AA2030" s="11">
        <f t="shared" si="5374"/>
        <v>0</v>
      </c>
      <c r="AB2030" s="53">
        <f t="shared" si="5375"/>
        <v>0.31357122023113781</v>
      </c>
      <c r="AC2030" s="61" t="s">
        <v>204</v>
      </c>
    </row>
    <row r="2031" spans="1:46">
      <c r="A2031" s="11">
        <v>2031</v>
      </c>
      <c r="B2031" s="69">
        <v>44607</v>
      </c>
      <c r="C2031" s="70">
        <v>5.5555555555555552E-2</v>
      </c>
      <c r="D2031">
        <v>0.6</v>
      </c>
      <c r="E2031">
        <v>12.8</v>
      </c>
      <c r="F2031">
        <v>0</v>
      </c>
      <c r="G2031">
        <v>1.8</v>
      </c>
      <c r="H2031">
        <v>0</v>
      </c>
      <c r="I2031">
        <v>0.5</v>
      </c>
      <c r="J2031" t="s">
        <v>159</v>
      </c>
      <c r="K2031">
        <v>0.5</v>
      </c>
      <c r="L2031" t="s">
        <v>159</v>
      </c>
      <c r="M2031" s="70">
        <v>5.5555555555555552E-2</v>
      </c>
      <c r="N2031">
        <v>1.4</v>
      </c>
      <c r="O2031" t="s">
        <v>162</v>
      </c>
      <c r="P2031" s="70">
        <v>5.5289351851851853E-2</v>
      </c>
      <c r="Q2031">
        <v>1</v>
      </c>
      <c r="R2031" t="s">
        <v>162</v>
      </c>
      <c r="S2031">
        <v>0.4</v>
      </c>
      <c r="T2031">
        <v>83.9</v>
      </c>
      <c r="U2031">
        <v>0</v>
      </c>
      <c r="V2031">
        <v>65</v>
      </c>
      <c r="W2031">
        <v>0</v>
      </c>
      <c r="X2031">
        <v>0.71199999999999997</v>
      </c>
      <c r="Y2031">
        <v>17.88</v>
      </c>
      <c r="Z2031" s="11">
        <f t="shared" si="5373"/>
        <v>0</v>
      </c>
      <c r="AA2031" s="11">
        <f t="shared" si="5374"/>
        <v>0</v>
      </c>
      <c r="AB2031" s="53">
        <f t="shared" si="5375"/>
        <v>0.31293683337831113</v>
      </c>
      <c r="AC2031" s="61" t="s">
        <v>204</v>
      </c>
    </row>
    <row r="2032" spans="1:46">
      <c r="A2032" s="11">
        <v>2032</v>
      </c>
      <c r="B2032" s="69">
        <v>44607</v>
      </c>
      <c r="C2032" s="70">
        <v>6.25E-2</v>
      </c>
      <c r="D2032">
        <v>0.5</v>
      </c>
      <c r="E2032">
        <v>12.8</v>
      </c>
      <c r="F2032">
        <v>0</v>
      </c>
      <c r="G2032">
        <v>2.6</v>
      </c>
      <c r="H2032">
        <v>1E-3</v>
      </c>
      <c r="I2032">
        <v>1.6</v>
      </c>
      <c r="J2032" t="s">
        <v>159</v>
      </c>
      <c r="K2032">
        <v>1.6</v>
      </c>
      <c r="L2032" t="s">
        <v>151</v>
      </c>
      <c r="M2032" s="70">
        <v>6.2164351851851853E-2</v>
      </c>
      <c r="N2032">
        <v>5.0999999999999996</v>
      </c>
      <c r="O2032" t="s">
        <v>151</v>
      </c>
      <c r="P2032" s="70">
        <v>5.8993055555555556E-2</v>
      </c>
      <c r="Q2032">
        <v>0.5</v>
      </c>
      <c r="R2032" t="s">
        <v>153</v>
      </c>
      <c r="S2032">
        <v>1</v>
      </c>
      <c r="T2032">
        <v>83.4</v>
      </c>
      <c r="U2032">
        <v>0</v>
      </c>
      <c r="V2032">
        <v>123</v>
      </c>
      <c r="W2032">
        <v>0</v>
      </c>
      <c r="X2032">
        <v>0.71199999999999997</v>
      </c>
      <c r="Y2032">
        <v>17.86</v>
      </c>
      <c r="Z2032" s="11">
        <f t="shared" si="5373"/>
        <v>0.60000000000000009</v>
      </c>
      <c r="AA2032" s="11">
        <f t="shared" si="5374"/>
        <v>0</v>
      </c>
      <c r="AB2032" s="53">
        <f t="shared" si="5375"/>
        <v>0.31293683337831113</v>
      </c>
      <c r="AC2032" s="61" t="s">
        <v>204</v>
      </c>
    </row>
    <row r="2033" spans="1:46">
      <c r="A2033" s="11">
        <v>2033</v>
      </c>
      <c r="B2033" s="69">
        <v>44607</v>
      </c>
      <c r="C2033" s="70">
        <v>6.9444444444444434E-2</v>
      </c>
      <c r="D2033">
        <v>0.7</v>
      </c>
      <c r="E2033">
        <v>12.8</v>
      </c>
      <c r="F2033">
        <v>0</v>
      </c>
      <c r="G2033">
        <v>5.9</v>
      </c>
      <c r="H2033">
        <v>6.0000000000000001E-3</v>
      </c>
      <c r="I2033">
        <v>3.4</v>
      </c>
      <c r="J2033" t="s">
        <v>159</v>
      </c>
      <c r="K2033">
        <v>3.4</v>
      </c>
      <c r="L2033" t="s">
        <v>159</v>
      </c>
      <c r="M2033" s="70">
        <v>6.9444444444444434E-2</v>
      </c>
      <c r="N2033">
        <v>5</v>
      </c>
      <c r="O2033" t="s">
        <v>159</v>
      </c>
      <c r="P2033" s="70">
        <v>6.9444444444444434E-2</v>
      </c>
      <c r="Q2033">
        <v>5</v>
      </c>
      <c r="R2033" t="s">
        <v>159</v>
      </c>
      <c r="S2033">
        <v>0.7</v>
      </c>
      <c r="T2033">
        <v>71.400000000000006</v>
      </c>
      <c r="U2033">
        <v>1</v>
      </c>
      <c r="V2033">
        <v>180</v>
      </c>
      <c r="W2033">
        <v>0</v>
      </c>
      <c r="X2033">
        <v>0.71199999999999997</v>
      </c>
      <c r="Y2033">
        <v>17.87</v>
      </c>
      <c r="Z2033" s="11">
        <f t="shared" si="5373"/>
        <v>3.6000000000000005</v>
      </c>
      <c r="AA2033" s="11">
        <f t="shared" si="5374"/>
        <v>0</v>
      </c>
      <c r="AB2033" s="53">
        <f t="shared" si="5375"/>
        <v>0.31293683337831113</v>
      </c>
      <c r="AC2033" s="61" t="s">
        <v>204</v>
      </c>
    </row>
    <row r="2034" spans="1:46">
      <c r="A2034" s="11">
        <v>2034</v>
      </c>
      <c r="B2034" s="69">
        <v>44607</v>
      </c>
      <c r="C2034" s="70">
        <v>7.6388888888888895E-2</v>
      </c>
      <c r="D2034">
        <v>1.3</v>
      </c>
      <c r="E2034">
        <v>12.8</v>
      </c>
      <c r="F2034">
        <v>0</v>
      </c>
      <c r="G2034">
        <v>7</v>
      </c>
      <c r="H2034">
        <v>1E-3</v>
      </c>
      <c r="I2034">
        <v>3.4</v>
      </c>
      <c r="J2034" t="s">
        <v>159</v>
      </c>
      <c r="K2034">
        <v>3.6</v>
      </c>
      <c r="L2034" t="s">
        <v>159</v>
      </c>
      <c r="M2034" s="70">
        <v>7.329861111111112E-2</v>
      </c>
      <c r="N2034">
        <v>5.2</v>
      </c>
      <c r="O2034" t="s">
        <v>159</v>
      </c>
      <c r="P2034" s="70">
        <v>7.2777777777777775E-2</v>
      </c>
      <c r="Q2034">
        <v>4</v>
      </c>
      <c r="R2034" t="s">
        <v>159</v>
      </c>
      <c r="S2034">
        <v>0.7</v>
      </c>
      <c r="T2034">
        <v>66.099999999999994</v>
      </c>
      <c r="U2034">
        <v>0</v>
      </c>
      <c r="V2034">
        <v>69</v>
      </c>
      <c r="W2034">
        <v>0</v>
      </c>
      <c r="X2034">
        <v>0.71099999999999997</v>
      </c>
      <c r="Y2034">
        <v>17.88</v>
      </c>
      <c r="Z2034" s="11">
        <f t="shared" si="5373"/>
        <v>0.60000000000000009</v>
      </c>
      <c r="AA2034" s="11">
        <f t="shared" si="5374"/>
        <v>0</v>
      </c>
      <c r="AB2034" s="53">
        <f t="shared" si="5375"/>
        <v>0.3123030008059362</v>
      </c>
      <c r="AC2034" s="61" t="s">
        <v>204</v>
      </c>
    </row>
    <row r="2035" spans="1:46">
      <c r="A2035" s="11">
        <v>2035</v>
      </c>
      <c r="B2035" s="69">
        <v>44607</v>
      </c>
      <c r="C2035" s="70">
        <v>8.3333333333333329E-2</v>
      </c>
      <c r="D2035">
        <v>2.1</v>
      </c>
      <c r="E2035">
        <v>12.8</v>
      </c>
      <c r="F2035">
        <v>0</v>
      </c>
      <c r="G2035">
        <v>7.4</v>
      </c>
      <c r="H2035">
        <v>0</v>
      </c>
      <c r="I2035">
        <v>3.2</v>
      </c>
      <c r="J2035" t="s">
        <v>159</v>
      </c>
      <c r="K2035">
        <v>3.4</v>
      </c>
      <c r="L2035" t="s">
        <v>159</v>
      </c>
      <c r="M2035" s="70">
        <v>7.6400462962962962E-2</v>
      </c>
      <c r="N2035">
        <v>5</v>
      </c>
      <c r="O2035" t="s">
        <v>159</v>
      </c>
      <c r="P2035" s="70">
        <v>8.0416666666666664E-2</v>
      </c>
      <c r="Q2035">
        <v>3.7</v>
      </c>
      <c r="R2035" t="s">
        <v>159</v>
      </c>
      <c r="S2035">
        <v>0.7</v>
      </c>
      <c r="T2035">
        <v>65.3</v>
      </c>
      <c r="U2035">
        <v>0</v>
      </c>
      <c r="V2035">
        <v>91</v>
      </c>
      <c r="W2035">
        <v>0</v>
      </c>
      <c r="X2035">
        <v>0.71099999999999997</v>
      </c>
      <c r="Y2035">
        <v>17.899999999999999</v>
      </c>
      <c r="Z2035" s="11">
        <f t="shared" si="5373"/>
        <v>0</v>
      </c>
      <c r="AA2035" s="11">
        <f t="shared" si="5374"/>
        <v>0</v>
      </c>
      <c r="AB2035" s="53">
        <f t="shared" si="5375"/>
        <v>0.3123030008059362</v>
      </c>
      <c r="AC2035" s="61" t="s">
        <v>204</v>
      </c>
      <c r="AE2035" s="11">
        <f t="shared" ref="AE2035" si="5488">SUM(F2035:F2040)</f>
        <v>0</v>
      </c>
      <c r="AF2035" s="11">
        <f t="shared" ref="AF2035" si="5489">AVERAGE(AB2035:AB2040)</f>
        <v>0.30946062279269149</v>
      </c>
      <c r="AG2035" s="11">
        <f t="shared" ref="AG2035" si="5490">AVERAGE(G2035:G2040)</f>
        <v>7.2166666666666677</v>
      </c>
      <c r="AH2035" s="11" t="e">
        <f t="shared" ref="AH2035" si="5491">AVERAGE(AC2035:AC2040)</f>
        <v>#DIV/0!</v>
      </c>
      <c r="AI2035" s="11">
        <f t="shared" ref="AI2035" si="5492">AVERAGE(T2035:T2040)</f>
        <v>66.316666666666663</v>
      </c>
      <c r="AJ2035" s="11">
        <f t="shared" ref="AJ2035" si="5493">SUMIF(H2035:H2040,"&gt;0",H2035:H2040)</f>
        <v>0</v>
      </c>
      <c r="AK2035" s="17">
        <f t="shared" ref="AK2035" si="5494">SUM(AA2035:AA2040)/60</f>
        <v>0</v>
      </c>
      <c r="AL2035" s="17">
        <f t="shared" ref="AL2035" si="5495">SUM(V2035:V2040)</f>
        <v>485</v>
      </c>
      <c r="AM2035" s="17">
        <f t="shared" ref="AM2035" si="5496">AVERAGE(W2035:W2040)</f>
        <v>0</v>
      </c>
      <c r="AN2035" s="11">
        <f t="shared" ref="AN2035" si="5497">AVERAGE(I2035:I2040)</f>
        <v>2.25</v>
      </c>
      <c r="AO2035" s="11">
        <f t="shared" ref="AO2035" si="5498">MAX(K2035:K2040)</f>
        <v>3.5</v>
      </c>
      <c r="AP2035" s="13" t="str">
        <f t="shared" ref="AP2035" ca="1" si="5499">INDIRECT(ADDRESS(MATCH(AO2035,K2035:K2040,0)+A2035-1,12))</f>
        <v>SSE</v>
      </c>
      <c r="AQ2035" s="13">
        <f t="shared" ref="AQ2035" ca="1" si="5500">INDIRECT(ADDRESS(MATCH(AO2035,K2035:K2040,0)+A2035-1,13))</f>
        <v>8.637731481481481E-2</v>
      </c>
      <c r="AR2035" s="11">
        <f t="shared" ref="AR2035" si="5501">MAX(N2035:N2040)</f>
        <v>6.1</v>
      </c>
      <c r="AS2035" s="13" t="str">
        <f t="shared" ref="AS2035" ca="1" si="5502">INDIRECT(ADDRESS(MATCH(AR2035,N2035:N2040,0)+A2035-1,15))</f>
        <v>SSE</v>
      </c>
      <c r="AT2035" s="13">
        <f t="shared" ref="AT2035" ca="1" si="5503">INDIRECT(ADDRESS(MATCH(AR2035,N2035:N2040,0)+A2035-1,16))</f>
        <v>8.6018518518518508E-2</v>
      </c>
    </row>
    <row r="2036" spans="1:46">
      <c r="A2036" s="11">
        <v>2036</v>
      </c>
      <c r="B2036" s="69">
        <v>44607</v>
      </c>
      <c r="C2036" s="70">
        <v>9.0277777777777776E-2</v>
      </c>
      <c r="D2036">
        <v>2.9</v>
      </c>
      <c r="E2036">
        <v>12.8</v>
      </c>
      <c r="F2036">
        <v>0</v>
      </c>
      <c r="G2036">
        <v>7.7</v>
      </c>
      <c r="H2036">
        <v>0</v>
      </c>
      <c r="I2036">
        <v>3.2</v>
      </c>
      <c r="J2036" t="s">
        <v>159</v>
      </c>
      <c r="K2036">
        <v>3.5</v>
      </c>
      <c r="L2036" t="s">
        <v>159</v>
      </c>
      <c r="M2036" s="70">
        <v>8.637731481481481E-2</v>
      </c>
      <c r="N2036">
        <v>6.1</v>
      </c>
      <c r="O2036" t="s">
        <v>159</v>
      </c>
      <c r="P2036" s="70">
        <v>8.6018518518518508E-2</v>
      </c>
      <c r="Q2036">
        <v>2.7</v>
      </c>
      <c r="R2036" t="s">
        <v>153</v>
      </c>
      <c r="S2036">
        <v>0.8</v>
      </c>
      <c r="T2036">
        <v>64.599999999999994</v>
      </c>
      <c r="U2036">
        <v>0</v>
      </c>
      <c r="V2036">
        <v>53</v>
      </c>
      <c r="W2036">
        <v>0</v>
      </c>
      <c r="X2036">
        <v>0.71099999999999997</v>
      </c>
      <c r="Y2036">
        <v>17.920000000000002</v>
      </c>
      <c r="Z2036" s="11">
        <f t="shared" si="5373"/>
        <v>0</v>
      </c>
      <c r="AA2036" s="11">
        <f t="shared" si="5374"/>
        <v>0</v>
      </c>
      <c r="AB2036" s="53">
        <f t="shared" si="5375"/>
        <v>0.3123030008059362</v>
      </c>
      <c r="AC2036" s="61" t="s">
        <v>204</v>
      </c>
    </row>
    <row r="2037" spans="1:46">
      <c r="A2037" s="11">
        <v>2037</v>
      </c>
      <c r="B2037" s="69">
        <v>44607</v>
      </c>
      <c r="C2037" s="70">
        <v>9.7222222222222224E-2</v>
      </c>
      <c r="D2037">
        <v>3.6</v>
      </c>
      <c r="E2037">
        <v>12.8</v>
      </c>
      <c r="F2037">
        <v>0</v>
      </c>
      <c r="G2037">
        <v>7.6</v>
      </c>
      <c r="H2037">
        <v>-1E-3</v>
      </c>
      <c r="I2037">
        <v>2.2999999999999998</v>
      </c>
      <c r="J2037" t="s">
        <v>159</v>
      </c>
      <c r="K2037">
        <v>3.2</v>
      </c>
      <c r="L2037" t="s">
        <v>159</v>
      </c>
      <c r="M2037" s="70">
        <v>9.0752314814814813E-2</v>
      </c>
      <c r="N2037">
        <v>4.5999999999999996</v>
      </c>
      <c r="O2037" t="s">
        <v>159</v>
      </c>
      <c r="P2037" s="70">
        <v>9.2800925925925926E-2</v>
      </c>
      <c r="Q2037">
        <v>1.1000000000000001</v>
      </c>
      <c r="R2037" t="s">
        <v>153</v>
      </c>
      <c r="S2037">
        <v>1.1000000000000001</v>
      </c>
      <c r="T2037">
        <v>64.900000000000006</v>
      </c>
      <c r="U2037">
        <v>0</v>
      </c>
      <c r="V2037">
        <v>89</v>
      </c>
      <c r="W2037">
        <v>0</v>
      </c>
      <c r="X2037">
        <v>0.70599999999999996</v>
      </c>
      <c r="Y2037">
        <v>17.899999999999999</v>
      </c>
      <c r="Z2037" s="11">
        <f t="shared" si="5373"/>
        <v>-0.60000000000000009</v>
      </c>
      <c r="AA2037" s="11">
        <f t="shared" si="5374"/>
        <v>0</v>
      </c>
      <c r="AB2037" s="53">
        <f t="shared" si="5375"/>
        <v>0.30914208090558559</v>
      </c>
      <c r="AC2037" s="61" t="s">
        <v>204</v>
      </c>
    </row>
    <row r="2038" spans="1:46">
      <c r="A2038" s="11">
        <v>2038</v>
      </c>
      <c r="B2038" s="69">
        <v>44607</v>
      </c>
      <c r="C2038" s="70">
        <v>0.10416666666666667</v>
      </c>
      <c r="D2038">
        <v>4.0999999999999996</v>
      </c>
      <c r="E2038">
        <v>12.8</v>
      </c>
      <c r="F2038">
        <v>0</v>
      </c>
      <c r="G2038">
        <v>7.3</v>
      </c>
      <c r="H2038">
        <v>-1E-3</v>
      </c>
      <c r="I2038">
        <v>1.9</v>
      </c>
      <c r="J2038" t="s">
        <v>159</v>
      </c>
      <c r="K2038">
        <v>2.2999999999999998</v>
      </c>
      <c r="L2038" t="s">
        <v>159</v>
      </c>
      <c r="M2038" s="70">
        <v>9.723379629629629E-2</v>
      </c>
      <c r="N2038">
        <v>4.2</v>
      </c>
      <c r="O2038" t="s">
        <v>159</v>
      </c>
      <c r="P2038" s="70">
        <v>0.10084490740740741</v>
      </c>
      <c r="Q2038">
        <v>1.1000000000000001</v>
      </c>
      <c r="R2038" t="s">
        <v>156</v>
      </c>
      <c r="S2038">
        <v>1</v>
      </c>
      <c r="T2038">
        <v>66.599999999999994</v>
      </c>
      <c r="U2038">
        <v>0</v>
      </c>
      <c r="V2038">
        <v>86</v>
      </c>
      <c r="W2038">
        <v>0</v>
      </c>
      <c r="X2038">
        <v>0.70499999999999996</v>
      </c>
      <c r="Y2038">
        <v>17.93</v>
      </c>
      <c r="Z2038" s="11">
        <f t="shared" si="5373"/>
        <v>-0.60000000000000009</v>
      </c>
      <c r="AA2038" s="11">
        <f t="shared" si="5374"/>
        <v>0</v>
      </c>
      <c r="AB2038" s="53">
        <f t="shared" si="5375"/>
        <v>0.30851153292637512</v>
      </c>
      <c r="AC2038" s="61" t="s">
        <v>204</v>
      </c>
    </row>
    <row r="2039" spans="1:46">
      <c r="A2039" s="11">
        <v>2039</v>
      </c>
      <c r="B2039" s="69">
        <v>44607</v>
      </c>
      <c r="C2039" s="70">
        <v>0.1111111111111111</v>
      </c>
      <c r="D2039">
        <v>4.4000000000000004</v>
      </c>
      <c r="E2039">
        <v>12.8</v>
      </c>
      <c r="F2039">
        <v>0</v>
      </c>
      <c r="G2039">
        <v>6.8</v>
      </c>
      <c r="H2039">
        <v>-1E-3</v>
      </c>
      <c r="I2039">
        <v>1.6</v>
      </c>
      <c r="J2039" t="s">
        <v>159</v>
      </c>
      <c r="K2039">
        <v>2.2000000000000002</v>
      </c>
      <c r="L2039" t="s">
        <v>159</v>
      </c>
      <c r="M2039" s="70">
        <v>0.1065625</v>
      </c>
      <c r="N2039">
        <v>4.3</v>
      </c>
      <c r="O2039" t="s">
        <v>151</v>
      </c>
      <c r="P2039" s="70">
        <v>0.10612268518518519</v>
      </c>
      <c r="Q2039">
        <v>0.6</v>
      </c>
      <c r="R2039" t="s">
        <v>150</v>
      </c>
      <c r="S2039">
        <v>1</v>
      </c>
      <c r="T2039">
        <v>66.8</v>
      </c>
      <c r="U2039">
        <v>0</v>
      </c>
      <c r="V2039">
        <v>75</v>
      </c>
      <c r="W2039">
        <v>0</v>
      </c>
      <c r="X2039">
        <v>0.70299999999999996</v>
      </c>
      <c r="Y2039">
        <v>17.940000000000001</v>
      </c>
      <c r="Z2039" s="11">
        <f t="shared" si="5373"/>
        <v>-0.60000000000000009</v>
      </c>
      <c r="AA2039" s="11">
        <f t="shared" si="5374"/>
        <v>0</v>
      </c>
      <c r="AB2039" s="53">
        <f t="shared" si="5375"/>
        <v>0.30725206065615784</v>
      </c>
      <c r="AC2039" s="61" t="s">
        <v>204</v>
      </c>
    </row>
    <row r="2040" spans="1:46">
      <c r="A2040" s="11">
        <v>2040</v>
      </c>
      <c r="B2040" s="69">
        <v>44607</v>
      </c>
      <c r="C2040" s="70">
        <v>0.11805555555555557</v>
      </c>
      <c r="D2040">
        <v>4.5999999999999996</v>
      </c>
      <c r="E2040">
        <v>12.8</v>
      </c>
      <c r="F2040">
        <v>0</v>
      </c>
      <c r="G2040">
        <v>6.5</v>
      </c>
      <c r="H2040">
        <v>-1E-3</v>
      </c>
      <c r="I2040">
        <v>1.3</v>
      </c>
      <c r="J2040" t="s">
        <v>159</v>
      </c>
      <c r="K2040">
        <v>1.6</v>
      </c>
      <c r="L2040" t="s">
        <v>159</v>
      </c>
      <c r="M2040" s="70">
        <v>0.11239583333333332</v>
      </c>
      <c r="N2040">
        <v>3.3</v>
      </c>
      <c r="O2040" t="s">
        <v>159</v>
      </c>
      <c r="P2040" s="70">
        <v>0.11423611111111111</v>
      </c>
      <c r="Q2040">
        <v>0.4</v>
      </c>
      <c r="R2040" t="s">
        <v>161</v>
      </c>
      <c r="S2040">
        <v>0.8</v>
      </c>
      <c r="T2040">
        <v>69.7</v>
      </c>
      <c r="U2040">
        <v>1</v>
      </c>
      <c r="V2040">
        <v>91</v>
      </c>
      <c r="W2040">
        <v>0</v>
      </c>
      <c r="X2040">
        <v>0.70299999999999996</v>
      </c>
      <c r="Y2040">
        <v>17.93</v>
      </c>
      <c r="Z2040" s="11">
        <f t="shared" si="5373"/>
        <v>-0.60000000000000009</v>
      </c>
      <c r="AA2040" s="11">
        <f t="shared" si="5374"/>
        <v>0</v>
      </c>
      <c r="AB2040" s="53">
        <f t="shared" si="5375"/>
        <v>0.30725206065615784</v>
      </c>
      <c r="AC2040" s="61" t="s">
        <v>204</v>
      </c>
    </row>
    <row r="2041" spans="1:46">
      <c r="A2041" s="11">
        <v>2041</v>
      </c>
      <c r="B2041" s="69">
        <v>44607</v>
      </c>
      <c r="C2041" s="70">
        <v>0.125</v>
      </c>
      <c r="D2041">
        <v>4.7</v>
      </c>
      <c r="E2041">
        <v>12.8</v>
      </c>
      <c r="F2041">
        <v>0</v>
      </c>
      <c r="G2041">
        <v>7</v>
      </c>
      <c r="H2041">
        <v>1E-3</v>
      </c>
      <c r="I2041">
        <v>2.6</v>
      </c>
      <c r="J2041" t="s">
        <v>159</v>
      </c>
      <c r="K2041">
        <v>2.6</v>
      </c>
      <c r="L2041" t="s">
        <v>159</v>
      </c>
      <c r="M2041" s="70">
        <v>0.125</v>
      </c>
      <c r="N2041">
        <v>5.4</v>
      </c>
      <c r="O2041" t="s">
        <v>159</v>
      </c>
      <c r="P2041" s="70">
        <v>0.12068287037037036</v>
      </c>
      <c r="Q2041">
        <v>3.3</v>
      </c>
      <c r="R2041" t="s">
        <v>153</v>
      </c>
      <c r="S2041">
        <v>0.9</v>
      </c>
      <c r="T2041">
        <v>71.5</v>
      </c>
      <c r="U2041">
        <v>0</v>
      </c>
      <c r="V2041">
        <v>110</v>
      </c>
      <c r="W2041">
        <v>0</v>
      </c>
      <c r="X2041">
        <v>0.69899999999999995</v>
      </c>
      <c r="Y2041">
        <v>17.93</v>
      </c>
      <c r="Z2041" s="11">
        <f t="shared" si="5373"/>
        <v>0.60000000000000009</v>
      </c>
      <c r="AA2041" s="11">
        <f t="shared" si="5374"/>
        <v>0</v>
      </c>
      <c r="AB2041" s="53">
        <f t="shared" si="5375"/>
        <v>0.30473957714722599</v>
      </c>
      <c r="AC2041" s="61" t="s">
        <v>204</v>
      </c>
      <c r="AE2041" s="11">
        <f t="shared" ref="AE2041" si="5504">SUM(F2041:F2046)</f>
        <v>0</v>
      </c>
      <c r="AF2041" s="11">
        <f t="shared" ref="AF2041" si="5505">AVERAGE(AB2041:AB2046)</f>
        <v>0.30453065028161158</v>
      </c>
      <c r="AG2041" s="11">
        <f t="shared" ref="AG2041" si="5506">AVERAGE(G2041:G2046)</f>
        <v>7.666666666666667</v>
      </c>
      <c r="AH2041" s="11" t="e">
        <f t="shared" ref="AH2041" si="5507">AVERAGE(AC2041:AC2046)</f>
        <v>#DIV/0!</v>
      </c>
      <c r="AI2041" s="11">
        <f t="shared" ref="AI2041" si="5508">AVERAGE(T2041:T2046)</f>
        <v>68.733333333333334</v>
      </c>
      <c r="AJ2041" s="11">
        <f t="shared" ref="AJ2041" si="5509">SUMIF(H2041:H2046,"&gt;0",H2041:H2046)</f>
        <v>2E-3</v>
      </c>
      <c r="AK2041" s="17">
        <f t="shared" ref="AK2041" si="5510">SUM(AA2041:AA2046)/60</f>
        <v>0</v>
      </c>
      <c r="AL2041" s="17">
        <f t="shared" ref="AL2041" si="5511">SUM(V2041:V2046)</f>
        <v>611</v>
      </c>
      <c r="AM2041" s="17">
        <f t="shared" ref="AM2041" si="5512">AVERAGE(W2041:W2046)</f>
        <v>0</v>
      </c>
      <c r="AN2041" s="11">
        <f t="shared" ref="AN2041" si="5513">AVERAGE(I2041:I2046)</f>
        <v>3.4166666666666665</v>
      </c>
      <c r="AO2041" s="11">
        <f t="shared" ref="AO2041" si="5514">MAX(K2041:K2046)</f>
        <v>3.9</v>
      </c>
      <c r="AP2041" s="13" t="str">
        <f t="shared" ref="AP2041" ca="1" si="5515">INDIRECT(ADDRESS(MATCH(AO2041,K2041:K2046,0)+A2041-1,12))</f>
        <v>SSE</v>
      </c>
      <c r="AQ2041" s="13">
        <f t="shared" ref="AQ2041" ca="1" si="5516">INDIRECT(ADDRESS(MATCH(AO2041,K2041:K2046,0)+A2041-1,13))</f>
        <v>0.15189814814814814</v>
      </c>
      <c r="AR2041" s="11">
        <f t="shared" ref="AR2041" si="5517">MAX(N2041:N2046)</f>
        <v>6</v>
      </c>
      <c r="AS2041" s="13" t="str">
        <f t="shared" ref="AS2041" ca="1" si="5518">INDIRECT(ADDRESS(MATCH(AR2041,N2041:N2046,0)+A2041-1,15))</f>
        <v>SSE</v>
      </c>
      <c r="AT2041" s="13">
        <f t="shared" ref="AT2041" ca="1" si="5519">INDIRECT(ADDRESS(MATCH(AR2041,N2041:N2046,0)+A2041-1,16))</f>
        <v>0.14762731481481481</v>
      </c>
    </row>
    <row r="2042" spans="1:46">
      <c r="A2042" s="11">
        <v>2042</v>
      </c>
      <c r="B2042" s="69">
        <v>44607</v>
      </c>
      <c r="C2042" s="70">
        <v>0.13194444444444445</v>
      </c>
      <c r="D2042">
        <v>4.8</v>
      </c>
      <c r="E2042">
        <v>12.8</v>
      </c>
      <c r="F2042">
        <v>0</v>
      </c>
      <c r="G2042">
        <v>7.6</v>
      </c>
      <c r="H2042">
        <v>1E-3</v>
      </c>
      <c r="I2042">
        <v>3.3</v>
      </c>
      <c r="J2042" t="s">
        <v>159</v>
      </c>
      <c r="K2042">
        <v>3.3</v>
      </c>
      <c r="L2042" t="s">
        <v>159</v>
      </c>
      <c r="M2042" s="70">
        <v>0.13193287037037035</v>
      </c>
      <c r="N2042">
        <v>5.3</v>
      </c>
      <c r="O2042" t="s">
        <v>159</v>
      </c>
      <c r="P2042" s="70">
        <v>0.13123842592592591</v>
      </c>
      <c r="Q2042">
        <v>3.3</v>
      </c>
      <c r="R2042" t="s">
        <v>159</v>
      </c>
      <c r="S2042">
        <v>0.6</v>
      </c>
      <c r="T2042">
        <v>69.8</v>
      </c>
      <c r="U2042">
        <v>0</v>
      </c>
      <c r="V2042">
        <v>100</v>
      </c>
      <c r="W2042">
        <v>0</v>
      </c>
      <c r="X2042">
        <v>0.69899999999999995</v>
      </c>
      <c r="Y2042">
        <v>17.98</v>
      </c>
      <c r="Z2042" s="11">
        <f t="shared" si="5373"/>
        <v>0.60000000000000009</v>
      </c>
      <c r="AA2042" s="11">
        <f t="shared" si="5374"/>
        <v>0</v>
      </c>
      <c r="AB2042" s="53">
        <f t="shared" si="5375"/>
        <v>0.30473957714722599</v>
      </c>
      <c r="AC2042" s="61" t="s">
        <v>204</v>
      </c>
    </row>
    <row r="2043" spans="1:46">
      <c r="A2043" s="11">
        <v>2043</v>
      </c>
      <c r="B2043" s="69">
        <v>44607</v>
      </c>
      <c r="C2043" s="70">
        <v>0.1388888888888889</v>
      </c>
      <c r="D2043">
        <v>5.0999999999999996</v>
      </c>
      <c r="E2043">
        <v>12.8</v>
      </c>
      <c r="F2043">
        <v>0</v>
      </c>
      <c r="G2043">
        <v>7.7</v>
      </c>
      <c r="H2043">
        <v>0</v>
      </c>
      <c r="I2043">
        <v>3.8</v>
      </c>
      <c r="J2043" t="s">
        <v>159</v>
      </c>
      <c r="K2043">
        <v>3.8</v>
      </c>
      <c r="L2043" t="s">
        <v>159</v>
      </c>
      <c r="M2043" s="70">
        <v>0.138125</v>
      </c>
      <c r="N2043">
        <v>5.3</v>
      </c>
      <c r="O2043" t="s">
        <v>159</v>
      </c>
      <c r="P2043" s="70">
        <v>0.13751157407407408</v>
      </c>
      <c r="Q2043">
        <v>2.6</v>
      </c>
      <c r="R2043" t="s">
        <v>159</v>
      </c>
      <c r="S2043">
        <v>0.6</v>
      </c>
      <c r="T2043">
        <v>68.599999999999994</v>
      </c>
      <c r="U2043">
        <v>0</v>
      </c>
      <c r="V2043">
        <v>130</v>
      </c>
      <c r="W2043">
        <v>0</v>
      </c>
      <c r="X2043">
        <v>0.69899999999999995</v>
      </c>
      <c r="Y2043">
        <v>17.97</v>
      </c>
      <c r="Z2043" s="11">
        <f t="shared" si="5373"/>
        <v>0</v>
      </c>
      <c r="AA2043" s="11">
        <f t="shared" si="5374"/>
        <v>0</v>
      </c>
      <c r="AB2043" s="53">
        <f t="shared" si="5375"/>
        <v>0.30473957714722599</v>
      </c>
      <c r="AC2043" s="61" t="s">
        <v>204</v>
      </c>
    </row>
    <row r="2044" spans="1:46">
      <c r="A2044" s="11">
        <v>2044</v>
      </c>
      <c r="B2044" s="69">
        <v>44607</v>
      </c>
      <c r="C2044" s="70">
        <v>0.14583333333333334</v>
      </c>
      <c r="D2044">
        <v>5.5</v>
      </c>
      <c r="E2044">
        <v>12.8</v>
      </c>
      <c r="F2044">
        <v>0</v>
      </c>
      <c r="G2044">
        <v>7.8</v>
      </c>
      <c r="H2044">
        <v>0</v>
      </c>
      <c r="I2044">
        <v>3.4</v>
      </c>
      <c r="J2044" t="s">
        <v>159</v>
      </c>
      <c r="K2044">
        <v>3.8</v>
      </c>
      <c r="L2044" t="s">
        <v>159</v>
      </c>
      <c r="M2044" s="70">
        <v>0.13892361111111109</v>
      </c>
      <c r="N2044">
        <v>5.5</v>
      </c>
      <c r="O2044" t="s">
        <v>159</v>
      </c>
      <c r="P2044" s="70">
        <v>0.14497685185185186</v>
      </c>
      <c r="Q2044">
        <v>3.8</v>
      </c>
      <c r="R2044" t="s">
        <v>159</v>
      </c>
      <c r="S2044">
        <v>0.7</v>
      </c>
      <c r="T2044">
        <v>68</v>
      </c>
      <c r="U2044">
        <v>0</v>
      </c>
      <c r="V2044">
        <v>92</v>
      </c>
      <c r="W2044">
        <v>0</v>
      </c>
      <c r="X2044">
        <v>0.69899999999999995</v>
      </c>
      <c r="Y2044">
        <v>17.97</v>
      </c>
      <c r="Z2044" s="11">
        <f t="shared" si="5373"/>
        <v>0</v>
      </c>
      <c r="AA2044" s="11">
        <f t="shared" si="5374"/>
        <v>0</v>
      </c>
      <c r="AB2044" s="53">
        <f t="shared" si="5375"/>
        <v>0.30473957714722599</v>
      </c>
      <c r="AC2044" s="61" t="s">
        <v>204</v>
      </c>
    </row>
    <row r="2045" spans="1:46">
      <c r="A2045" s="11">
        <v>2045</v>
      </c>
      <c r="B2045" s="69">
        <v>44607</v>
      </c>
      <c r="C2045" s="70">
        <v>0.15277777777777776</v>
      </c>
      <c r="D2045">
        <v>5.8</v>
      </c>
      <c r="E2045">
        <v>12.8</v>
      </c>
      <c r="F2045">
        <v>0</v>
      </c>
      <c r="G2045">
        <v>8</v>
      </c>
      <c r="H2045">
        <v>0</v>
      </c>
      <c r="I2045">
        <v>3.8</v>
      </c>
      <c r="J2045" t="s">
        <v>159</v>
      </c>
      <c r="K2045">
        <v>3.9</v>
      </c>
      <c r="L2045" t="s">
        <v>159</v>
      </c>
      <c r="M2045" s="70">
        <v>0.15189814814814814</v>
      </c>
      <c r="N2045">
        <v>6</v>
      </c>
      <c r="O2045" t="s">
        <v>159</v>
      </c>
      <c r="P2045" s="70">
        <v>0.14762731481481481</v>
      </c>
      <c r="Q2045">
        <v>3.6</v>
      </c>
      <c r="R2045" t="s">
        <v>159</v>
      </c>
      <c r="S2045">
        <v>0.7</v>
      </c>
      <c r="T2045">
        <v>67.400000000000006</v>
      </c>
      <c r="U2045">
        <v>0</v>
      </c>
      <c r="V2045">
        <v>87</v>
      </c>
      <c r="W2045">
        <v>0</v>
      </c>
      <c r="X2045">
        <v>0.69799999999999995</v>
      </c>
      <c r="Y2045">
        <v>17.989999999999998</v>
      </c>
      <c r="Z2045" s="11">
        <f t="shared" si="5373"/>
        <v>0</v>
      </c>
      <c r="AA2045" s="11">
        <f t="shared" si="5374"/>
        <v>0</v>
      </c>
      <c r="AB2045" s="53">
        <f t="shared" si="5375"/>
        <v>0.3041127965503827</v>
      </c>
      <c r="AC2045" s="61" t="s">
        <v>204</v>
      </c>
    </row>
    <row r="2046" spans="1:46">
      <c r="A2046" s="11">
        <v>2046</v>
      </c>
      <c r="B2046" s="69">
        <v>44607</v>
      </c>
      <c r="C2046" s="70">
        <v>0.15972222222222224</v>
      </c>
      <c r="D2046">
        <v>6.1</v>
      </c>
      <c r="E2046">
        <v>12.8</v>
      </c>
      <c r="F2046">
        <v>0</v>
      </c>
      <c r="G2046">
        <v>7.9</v>
      </c>
      <c r="H2046">
        <v>-1E-3</v>
      </c>
      <c r="I2046">
        <v>3.6</v>
      </c>
      <c r="J2046" t="s">
        <v>159</v>
      </c>
      <c r="K2046">
        <v>3.9</v>
      </c>
      <c r="L2046" t="s">
        <v>159</v>
      </c>
      <c r="M2046" s="70">
        <v>0.15392361111111111</v>
      </c>
      <c r="N2046">
        <v>5.7</v>
      </c>
      <c r="O2046" t="s">
        <v>159</v>
      </c>
      <c r="P2046" s="70">
        <v>0.1569675925925926</v>
      </c>
      <c r="Q2046">
        <v>5.0999999999999996</v>
      </c>
      <c r="R2046" t="s">
        <v>159</v>
      </c>
      <c r="S2046">
        <v>0.7</v>
      </c>
      <c r="T2046">
        <v>67.099999999999994</v>
      </c>
      <c r="U2046">
        <v>0</v>
      </c>
      <c r="V2046">
        <v>92</v>
      </c>
      <c r="W2046">
        <v>0</v>
      </c>
      <c r="X2046">
        <v>0.69799999999999995</v>
      </c>
      <c r="Y2046">
        <v>18.010000000000002</v>
      </c>
      <c r="Z2046" s="11">
        <f t="shared" si="5373"/>
        <v>-0.60000000000000009</v>
      </c>
      <c r="AA2046" s="11">
        <f t="shared" si="5374"/>
        <v>0</v>
      </c>
      <c r="AB2046" s="53">
        <f t="shared" si="5375"/>
        <v>0.3041127965503827</v>
      </c>
      <c r="AC2046" s="61" t="s">
        <v>204</v>
      </c>
    </row>
    <row r="2047" spans="1:46">
      <c r="A2047" s="11">
        <v>2047</v>
      </c>
      <c r="B2047" s="69">
        <v>44607</v>
      </c>
      <c r="C2047" s="70">
        <v>0.16666666666666666</v>
      </c>
      <c r="D2047">
        <v>6.3</v>
      </c>
      <c r="E2047">
        <v>12.8</v>
      </c>
      <c r="F2047">
        <v>0</v>
      </c>
      <c r="G2047">
        <v>8.1</v>
      </c>
      <c r="H2047">
        <v>0</v>
      </c>
      <c r="I2047">
        <v>3.7</v>
      </c>
      <c r="J2047" t="s">
        <v>159</v>
      </c>
      <c r="K2047">
        <v>3.8</v>
      </c>
      <c r="L2047" t="s">
        <v>159</v>
      </c>
      <c r="M2047" s="70">
        <v>0.16570601851851852</v>
      </c>
      <c r="N2047">
        <v>5.8</v>
      </c>
      <c r="O2047" t="s">
        <v>159</v>
      </c>
      <c r="P2047" s="70">
        <v>0.16488425925925926</v>
      </c>
      <c r="Q2047">
        <v>4.0999999999999996</v>
      </c>
      <c r="R2047" t="s">
        <v>159</v>
      </c>
      <c r="S2047">
        <v>0.7</v>
      </c>
      <c r="T2047">
        <v>66.5</v>
      </c>
      <c r="U2047">
        <v>0</v>
      </c>
      <c r="V2047">
        <v>89</v>
      </c>
      <c r="W2047">
        <v>0</v>
      </c>
      <c r="X2047">
        <v>0.69799999999999995</v>
      </c>
      <c r="Y2047">
        <v>18.02</v>
      </c>
      <c r="Z2047" s="11">
        <f t="shared" si="5373"/>
        <v>0</v>
      </c>
      <c r="AA2047" s="11">
        <f t="shared" si="5374"/>
        <v>0</v>
      </c>
      <c r="AB2047" s="53">
        <f t="shared" si="5375"/>
        <v>0.3041127965503827</v>
      </c>
      <c r="AC2047" s="61" t="s">
        <v>204</v>
      </c>
      <c r="AE2047" s="11">
        <f t="shared" ref="AE2047" si="5520">SUM(F2047:F2052)</f>
        <v>0</v>
      </c>
      <c r="AF2047" s="11">
        <f t="shared" ref="AF2047" si="5521">AVERAGE(AB2047:AB2052)</f>
        <v>0.30348663950157295</v>
      </c>
      <c r="AG2047" s="11">
        <f t="shared" ref="AG2047" si="5522">AVERAGE(G2047:G2052)</f>
        <v>8.1333333333333329</v>
      </c>
      <c r="AH2047" s="11" t="e">
        <f t="shared" ref="AH2047" si="5523">AVERAGE(AC2047:AC2052)</f>
        <v>#DIV/0!</v>
      </c>
      <c r="AI2047" s="11">
        <f t="shared" ref="AI2047" si="5524">AVERAGE(T2047:T2052)</f>
        <v>67.599999999999994</v>
      </c>
      <c r="AJ2047" s="11">
        <f t="shared" ref="AJ2047" si="5525">SUMIF(H2047:H2052,"&gt;0",H2047:H2052)</f>
        <v>0</v>
      </c>
      <c r="AK2047" s="17">
        <f t="shared" ref="AK2047" si="5526">SUM(AA2047:AA2052)/60</f>
        <v>0</v>
      </c>
      <c r="AL2047" s="17">
        <f t="shared" ref="AL2047" si="5527">SUM(V2047:V2052)</f>
        <v>569</v>
      </c>
      <c r="AM2047" s="17">
        <f t="shared" ref="AM2047" si="5528">AVERAGE(W2047:W2052)</f>
        <v>0</v>
      </c>
      <c r="AN2047" s="11">
        <f t="shared" ref="AN2047" si="5529">AVERAGE(I2047:I2052)</f>
        <v>3.5</v>
      </c>
      <c r="AO2047" s="11">
        <f t="shared" ref="AO2047" si="5530">MAX(K2047:K2052)</f>
        <v>4</v>
      </c>
      <c r="AP2047" s="13" t="str">
        <f t="shared" ref="AP2047" ca="1" si="5531">INDIRECT(ADDRESS(MATCH(AO2047,K2047:K2052,0)+A2047-1,12))</f>
        <v>SSE</v>
      </c>
      <c r="AQ2047" s="13">
        <f t="shared" ref="AQ2047" ca="1" si="5532">INDIRECT(ADDRESS(MATCH(AO2047,K2047:K2052,0)+A2047-1,13))</f>
        <v>0.1708912037037037</v>
      </c>
      <c r="AR2047" s="11">
        <f t="shared" ref="AR2047" si="5533">MAX(N2047:N2052)</f>
        <v>6.7</v>
      </c>
      <c r="AS2047" s="13" t="str">
        <f t="shared" ref="AS2047" ca="1" si="5534">INDIRECT(ADDRESS(MATCH(AR2047,N2047:N2052,0)+A2047-1,15))</f>
        <v>SSE</v>
      </c>
      <c r="AT2047" s="13">
        <f t="shared" ref="AT2047" ca="1" si="5535">INDIRECT(ADDRESS(MATCH(AR2047,N2047:N2052,0)+A2047-1,16))</f>
        <v>0.16930555555555557</v>
      </c>
    </row>
    <row r="2048" spans="1:46">
      <c r="A2048" s="11">
        <v>2048</v>
      </c>
      <c r="B2048" s="69">
        <v>44607</v>
      </c>
      <c r="C2048" s="70">
        <v>0.17361111111111113</v>
      </c>
      <c r="D2048">
        <v>6.5</v>
      </c>
      <c r="E2048">
        <v>12.8</v>
      </c>
      <c r="F2048">
        <v>0</v>
      </c>
      <c r="G2048">
        <v>8.1999999999999993</v>
      </c>
      <c r="H2048">
        <v>0</v>
      </c>
      <c r="I2048">
        <v>3.9</v>
      </c>
      <c r="J2048" t="s">
        <v>159</v>
      </c>
      <c r="K2048">
        <v>4</v>
      </c>
      <c r="L2048" t="s">
        <v>159</v>
      </c>
      <c r="M2048" s="70">
        <v>0.1708912037037037</v>
      </c>
      <c r="N2048">
        <v>6.7</v>
      </c>
      <c r="O2048" t="s">
        <v>159</v>
      </c>
      <c r="P2048" s="70">
        <v>0.16930555555555557</v>
      </c>
      <c r="Q2048">
        <v>3.1</v>
      </c>
      <c r="R2048" t="s">
        <v>159</v>
      </c>
      <c r="S2048">
        <v>0.7</v>
      </c>
      <c r="T2048">
        <v>68.2</v>
      </c>
      <c r="U2048">
        <v>0</v>
      </c>
      <c r="V2048">
        <v>94</v>
      </c>
      <c r="W2048">
        <v>0</v>
      </c>
      <c r="X2048">
        <v>0.69699999999999995</v>
      </c>
      <c r="Y2048">
        <v>18.010000000000002</v>
      </c>
      <c r="Z2048" s="11">
        <f t="shared" si="5373"/>
        <v>0</v>
      </c>
      <c r="AA2048" s="11">
        <f t="shared" si="5374"/>
        <v>0</v>
      </c>
      <c r="AB2048" s="53">
        <f t="shared" si="5375"/>
        <v>0.30348655050884099</v>
      </c>
      <c r="AC2048" s="61" t="s">
        <v>204</v>
      </c>
    </row>
    <row r="2049" spans="1:46">
      <c r="A2049" s="11">
        <v>2049</v>
      </c>
      <c r="B2049" s="69">
        <v>44607</v>
      </c>
      <c r="C2049" s="70">
        <v>0.18055555555555555</v>
      </c>
      <c r="D2049">
        <v>6.7</v>
      </c>
      <c r="E2049">
        <v>12.8</v>
      </c>
      <c r="F2049">
        <v>0</v>
      </c>
      <c r="G2049">
        <v>8.1999999999999993</v>
      </c>
      <c r="H2049">
        <v>0</v>
      </c>
      <c r="I2049">
        <v>3.7</v>
      </c>
      <c r="J2049" t="s">
        <v>159</v>
      </c>
      <c r="K2049">
        <v>3.9</v>
      </c>
      <c r="L2049" t="s">
        <v>159</v>
      </c>
      <c r="M2049" s="70">
        <v>0.17373842592592592</v>
      </c>
      <c r="N2049">
        <v>6.3</v>
      </c>
      <c r="O2049" t="s">
        <v>151</v>
      </c>
      <c r="P2049" s="70">
        <v>0.17901620370370372</v>
      </c>
      <c r="Q2049">
        <v>4.2</v>
      </c>
      <c r="R2049" t="s">
        <v>151</v>
      </c>
      <c r="S2049">
        <v>0.9</v>
      </c>
      <c r="T2049">
        <v>70.5</v>
      </c>
      <c r="U2049">
        <v>0</v>
      </c>
      <c r="V2049">
        <v>101</v>
      </c>
      <c r="W2049">
        <v>0</v>
      </c>
      <c r="X2049">
        <v>0.69699999999999995</v>
      </c>
      <c r="Y2049">
        <v>18.02</v>
      </c>
      <c r="Z2049" s="11">
        <f t="shared" si="5373"/>
        <v>0</v>
      </c>
      <c r="AA2049" s="11">
        <f t="shared" si="5374"/>
        <v>0</v>
      </c>
      <c r="AB2049" s="53">
        <f t="shared" si="5375"/>
        <v>0.30348655050884099</v>
      </c>
      <c r="AC2049" s="61" t="s">
        <v>204</v>
      </c>
    </row>
    <row r="2050" spans="1:46">
      <c r="A2050" s="11">
        <v>2050</v>
      </c>
      <c r="B2050" s="69">
        <v>44607</v>
      </c>
      <c r="C2050" s="70">
        <v>0.1875</v>
      </c>
      <c r="D2050">
        <v>6.9</v>
      </c>
      <c r="E2050">
        <v>12.8</v>
      </c>
      <c r="F2050">
        <v>0</v>
      </c>
      <c r="G2050">
        <v>8.3000000000000007</v>
      </c>
      <c r="H2050">
        <v>0</v>
      </c>
      <c r="I2050">
        <v>3.7</v>
      </c>
      <c r="J2050" t="s">
        <v>159</v>
      </c>
      <c r="K2050">
        <v>3.9</v>
      </c>
      <c r="L2050" t="s">
        <v>159</v>
      </c>
      <c r="M2050" s="70">
        <v>0.18229166666666666</v>
      </c>
      <c r="N2050">
        <v>6.1</v>
      </c>
      <c r="O2050" t="s">
        <v>151</v>
      </c>
      <c r="P2050" s="70">
        <v>0.18702546296296296</v>
      </c>
      <c r="Q2050">
        <v>4.5</v>
      </c>
      <c r="R2050" t="s">
        <v>153</v>
      </c>
      <c r="S2050">
        <v>0.9</v>
      </c>
      <c r="T2050">
        <v>68.099999999999994</v>
      </c>
      <c r="U2050">
        <v>0</v>
      </c>
      <c r="V2050">
        <v>98</v>
      </c>
      <c r="W2050">
        <v>0</v>
      </c>
      <c r="X2050">
        <v>0.69699999999999995</v>
      </c>
      <c r="Y2050">
        <v>18.03</v>
      </c>
      <c r="Z2050" s="11">
        <f t="shared" si="5373"/>
        <v>0</v>
      </c>
      <c r="AA2050" s="11">
        <f t="shared" si="5374"/>
        <v>0</v>
      </c>
      <c r="AB2050" s="53">
        <f t="shared" si="5375"/>
        <v>0.30348655050884099</v>
      </c>
      <c r="AC2050" s="61" t="s">
        <v>204</v>
      </c>
    </row>
    <row r="2051" spans="1:46">
      <c r="A2051" s="11">
        <v>2051</v>
      </c>
      <c r="B2051" s="69">
        <v>44607</v>
      </c>
      <c r="C2051" s="70">
        <v>0.19444444444444445</v>
      </c>
      <c r="D2051">
        <v>7</v>
      </c>
      <c r="E2051">
        <v>12.8</v>
      </c>
      <c r="F2051">
        <v>0</v>
      </c>
      <c r="G2051">
        <v>8</v>
      </c>
      <c r="H2051">
        <v>-2E-3</v>
      </c>
      <c r="I2051">
        <v>2.8</v>
      </c>
      <c r="J2051" t="s">
        <v>153</v>
      </c>
      <c r="K2051">
        <v>3.7</v>
      </c>
      <c r="L2051" t="s">
        <v>159</v>
      </c>
      <c r="M2051" s="70">
        <v>0.18756944444444446</v>
      </c>
      <c r="N2051">
        <v>4.7</v>
      </c>
      <c r="O2051" t="s">
        <v>153</v>
      </c>
      <c r="P2051" s="70">
        <v>0.19211805555555558</v>
      </c>
      <c r="Q2051">
        <v>3</v>
      </c>
      <c r="R2051" t="s">
        <v>159</v>
      </c>
      <c r="S2051">
        <v>0.7</v>
      </c>
      <c r="T2051">
        <v>66.3</v>
      </c>
      <c r="U2051">
        <v>1</v>
      </c>
      <c r="V2051">
        <v>91</v>
      </c>
      <c r="W2051">
        <v>0</v>
      </c>
      <c r="X2051">
        <v>0.69699999999999995</v>
      </c>
      <c r="Y2051">
        <v>18.02</v>
      </c>
      <c r="Z2051" s="11">
        <f t="shared" si="5373"/>
        <v>-1.2000000000000002</v>
      </c>
      <c r="AA2051" s="11">
        <f t="shared" si="5374"/>
        <v>0</v>
      </c>
      <c r="AB2051" s="53">
        <f t="shared" si="5375"/>
        <v>0.30348655050884099</v>
      </c>
      <c r="AC2051" s="61" t="s">
        <v>204</v>
      </c>
    </row>
    <row r="2052" spans="1:46">
      <c r="A2052" s="11">
        <v>2052</v>
      </c>
      <c r="B2052" s="69">
        <v>44607</v>
      </c>
      <c r="C2052" s="70">
        <v>0.20138888888888887</v>
      </c>
      <c r="D2052">
        <v>7</v>
      </c>
      <c r="E2052">
        <v>12.8</v>
      </c>
      <c r="F2052">
        <v>0</v>
      </c>
      <c r="G2052">
        <v>8</v>
      </c>
      <c r="H2052">
        <v>-1E-3</v>
      </c>
      <c r="I2052">
        <v>3.2</v>
      </c>
      <c r="J2052" t="s">
        <v>159</v>
      </c>
      <c r="K2052">
        <v>3.2</v>
      </c>
      <c r="L2052" t="s">
        <v>159</v>
      </c>
      <c r="M2052" s="70">
        <v>0.20109953703703706</v>
      </c>
      <c r="N2052">
        <v>5.2</v>
      </c>
      <c r="O2052" t="s">
        <v>159</v>
      </c>
      <c r="P2052" s="70">
        <v>0.19943287037037036</v>
      </c>
      <c r="Q2052">
        <v>2.6</v>
      </c>
      <c r="R2052" t="s">
        <v>153</v>
      </c>
      <c r="S2052">
        <v>0.7</v>
      </c>
      <c r="T2052">
        <v>66</v>
      </c>
      <c r="U2052">
        <v>0</v>
      </c>
      <c r="V2052">
        <v>96</v>
      </c>
      <c r="W2052">
        <v>0</v>
      </c>
      <c r="X2052">
        <v>0.69599999999999995</v>
      </c>
      <c r="Y2052">
        <v>18.03</v>
      </c>
      <c r="Z2052" s="11">
        <f t="shared" si="5373"/>
        <v>-0.60000000000000009</v>
      </c>
      <c r="AA2052" s="11">
        <f t="shared" si="5374"/>
        <v>0</v>
      </c>
      <c r="AB2052" s="53">
        <f t="shared" si="5375"/>
        <v>0.30286083842369071</v>
      </c>
      <c r="AC2052" s="61" t="s">
        <v>204</v>
      </c>
    </row>
    <row r="2053" spans="1:46">
      <c r="A2053" s="11">
        <v>2053</v>
      </c>
      <c r="B2053" s="69">
        <v>44607</v>
      </c>
      <c r="C2053" s="70">
        <v>0.20833333333333334</v>
      </c>
      <c r="D2053">
        <v>7</v>
      </c>
      <c r="E2053">
        <v>12.8</v>
      </c>
      <c r="F2053">
        <v>0</v>
      </c>
      <c r="G2053">
        <v>8.3000000000000007</v>
      </c>
      <c r="H2053">
        <v>1E-3</v>
      </c>
      <c r="I2053">
        <v>3.6</v>
      </c>
      <c r="J2053" t="s">
        <v>159</v>
      </c>
      <c r="K2053">
        <v>3.7</v>
      </c>
      <c r="L2053" t="s">
        <v>159</v>
      </c>
      <c r="M2053" s="70">
        <v>0.20787037037037037</v>
      </c>
      <c r="N2053">
        <v>6.4</v>
      </c>
      <c r="O2053" t="s">
        <v>159</v>
      </c>
      <c r="P2053" s="70">
        <v>0.2064236111111111</v>
      </c>
      <c r="Q2053">
        <v>3.8</v>
      </c>
      <c r="R2053" t="s">
        <v>159</v>
      </c>
      <c r="S2053">
        <v>0.9</v>
      </c>
      <c r="T2053">
        <v>63.7</v>
      </c>
      <c r="U2053">
        <v>0</v>
      </c>
      <c r="V2053">
        <v>95</v>
      </c>
      <c r="W2053">
        <v>0</v>
      </c>
      <c r="X2053">
        <v>0.69599999999999995</v>
      </c>
      <c r="Y2053">
        <v>18.02</v>
      </c>
      <c r="Z2053" s="11">
        <f t="shared" si="5373"/>
        <v>0.60000000000000009</v>
      </c>
      <c r="AA2053" s="11">
        <f t="shared" si="5374"/>
        <v>0</v>
      </c>
      <c r="AB2053" s="53">
        <f t="shared" si="5375"/>
        <v>0.30286083842369071</v>
      </c>
      <c r="AC2053" s="61" t="s">
        <v>204</v>
      </c>
      <c r="AE2053" s="11">
        <f t="shared" ref="AE2053" si="5536">SUM(F2053:F2058)</f>
        <v>0</v>
      </c>
      <c r="AF2053" s="11">
        <f t="shared" ref="AF2053" si="5537">AVERAGE(AB2053:AB2058)</f>
        <v>0.3024440526721075</v>
      </c>
      <c r="AG2053" s="11">
        <f t="shared" ref="AG2053" si="5538">AVERAGE(G2053:G2058)</f>
        <v>8.6833333333333336</v>
      </c>
      <c r="AH2053" s="11" t="e">
        <f t="shared" ref="AH2053" si="5539">AVERAGE(AC2053:AC2058)</f>
        <v>#DIV/0!</v>
      </c>
      <c r="AI2053" s="11">
        <f t="shared" ref="AI2053" si="5540">AVERAGE(T2053:T2058)</f>
        <v>58.966666666666669</v>
      </c>
      <c r="AJ2053" s="11">
        <f t="shared" ref="AJ2053" si="5541">SUMIF(H2053:H2058,"&gt;0",H2053:H2058)</f>
        <v>1E-3</v>
      </c>
      <c r="AK2053" s="17">
        <f t="shared" ref="AK2053" si="5542">SUM(AA2053:AA2058)/60</f>
        <v>0</v>
      </c>
      <c r="AL2053" s="17">
        <f t="shared" ref="AL2053" si="5543">SUM(V2053:V2058)</f>
        <v>519</v>
      </c>
      <c r="AM2053" s="17">
        <f t="shared" ref="AM2053" si="5544">AVERAGE(W2053:W2058)</f>
        <v>0</v>
      </c>
      <c r="AN2053" s="11">
        <f t="shared" ref="AN2053" si="5545">AVERAGE(I2053:I2058)</f>
        <v>3.85</v>
      </c>
      <c r="AO2053" s="11">
        <f t="shared" ref="AO2053" si="5546">MAX(K2053:K2058)</f>
        <v>4.3</v>
      </c>
      <c r="AP2053" s="13" t="str">
        <f t="shared" ref="AP2053" ca="1" si="5547">INDIRECT(ADDRESS(MATCH(AO2053,K2053:K2058,0)+A2053-1,12))</f>
        <v>SSE</v>
      </c>
      <c r="AQ2053" s="13">
        <f t="shared" ref="AQ2053" ca="1" si="5548">INDIRECT(ADDRESS(MATCH(AO2053,K2053:K2058,0)+A2053-1,13))</f>
        <v>0.24296296296296296</v>
      </c>
      <c r="AR2053" s="11">
        <f t="shared" ref="AR2053" si="5549">MAX(N2053:N2058)</f>
        <v>7.6</v>
      </c>
      <c r="AS2053" s="13" t="str">
        <f t="shared" ref="AS2053" ca="1" si="5550">INDIRECT(ADDRESS(MATCH(AR2053,N2053:N2058,0)+A2053-1,15))</f>
        <v>S</v>
      </c>
      <c r="AT2053" s="13">
        <f t="shared" ref="AT2053" ca="1" si="5551">INDIRECT(ADDRESS(MATCH(AR2053,N2053:N2058,0)+A2053-1,16))</f>
        <v>0.24206018518518521</v>
      </c>
    </row>
    <row r="2054" spans="1:46">
      <c r="A2054" s="11">
        <v>2054</v>
      </c>
      <c r="B2054" s="69">
        <v>44607</v>
      </c>
      <c r="C2054" s="70">
        <v>0.21527777777777779</v>
      </c>
      <c r="D2054">
        <v>7.1</v>
      </c>
      <c r="E2054">
        <v>12.7</v>
      </c>
      <c r="F2054">
        <v>0</v>
      </c>
      <c r="G2054">
        <v>8.6</v>
      </c>
      <c r="H2054">
        <v>0</v>
      </c>
      <c r="I2054">
        <v>3.9</v>
      </c>
      <c r="J2054" t="s">
        <v>159</v>
      </c>
      <c r="K2054">
        <v>4.0999999999999996</v>
      </c>
      <c r="L2054" t="s">
        <v>159</v>
      </c>
      <c r="M2054" s="70">
        <v>0.21309027777777778</v>
      </c>
      <c r="N2054">
        <v>7.3</v>
      </c>
      <c r="O2054" t="s">
        <v>159</v>
      </c>
      <c r="P2054" s="70">
        <v>0.21249999999999999</v>
      </c>
      <c r="Q2054">
        <v>4.5999999999999996</v>
      </c>
      <c r="R2054" t="s">
        <v>151</v>
      </c>
      <c r="S2054">
        <v>1</v>
      </c>
      <c r="T2054">
        <v>61.4</v>
      </c>
      <c r="U2054">
        <v>0</v>
      </c>
      <c r="V2054">
        <v>80</v>
      </c>
      <c r="W2054">
        <v>0</v>
      </c>
      <c r="X2054">
        <v>0.69599999999999995</v>
      </c>
      <c r="Y2054">
        <v>18.05</v>
      </c>
      <c r="Z2054" s="11">
        <f t="shared" si="5373"/>
        <v>0</v>
      </c>
      <c r="AA2054" s="11">
        <f t="shared" si="5374"/>
        <v>0</v>
      </c>
      <c r="AB2054" s="53">
        <f t="shared" si="5375"/>
        <v>0.30286083842369071</v>
      </c>
      <c r="AC2054" s="61" t="s">
        <v>204</v>
      </c>
    </row>
    <row r="2055" spans="1:46">
      <c r="A2055" s="11">
        <v>2055</v>
      </c>
      <c r="B2055" s="69">
        <v>44607</v>
      </c>
      <c r="C2055" s="70">
        <v>0.22222222222222221</v>
      </c>
      <c r="D2055">
        <v>7.2</v>
      </c>
      <c r="E2055">
        <v>12.7</v>
      </c>
      <c r="F2055">
        <v>0</v>
      </c>
      <c r="G2055">
        <v>8.6999999999999993</v>
      </c>
      <c r="H2055">
        <v>0</v>
      </c>
      <c r="I2055">
        <v>4.2</v>
      </c>
      <c r="J2055" t="s">
        <v>159</v>
      </c>
      <c r="K2055">
        <v>4.2</v>
      </c>
      <c r="L2055" t="s">
        <v>159</v>
      </c>
      <c r="M2055" s="70">
        <v>0.22222222222222221</v>
      </c>
      <c r="N2055">
        <v>6.8</v>
      </c>
      <c r="O2055" t="s">
        <v>151</v>
      </c>
      <c r="P2055" s="70">
        <v>0.21797453703703704</v>
      </c>
      <c r="Q2055">
        <v>4.5999999999999996</v>
      </c>
      <c r="R2055" t="s">
        <v>159</v>
      </c>
      <c r="S2055">
        <v>0.8</v>
      </c>
      <c r="T2055">
        <v>59.6</v>
      </c>
      <c r="U2055">
        <v>0</v>
      </c>
      <c r="V2055">
        <v>77</v>
      </c>
      <c r="W2055">
        <v>0</v>
      </c>
      <c r="X2055">
        <v>0.69499999999999995</v>
      </c>
      <c r="Y2055">
        <v>18.05</v>
      </c>
      <c r="Z2055" s="11">
        <f t="shared" si="5373"/>
        <v>0</v>
      </c>
      <c r="AA2055" s="11">
        <f t="shared" si="5374"/>
        <v>0</v>
      </c>
      <c r="AB2055" s="53">
        <f t="shared" si="5375"/>
        <v>0.30223565979631595</v>
      </c>
      <c r="AC2055" s="61" t="s">
        <v>204</v>
      </c>
    </row>
    <row r="2056" spans="1:46">
      <c r="A2056" s="11">
        <v>2056</v>
      </c>
      <c r="B2056" s="69">
        <v>44607</v>
      </c>
      <c r="C2056" s="70">
        <v>0.22916666666666666</v>
      </c>
      <c r="D2056">
        <v>7.4</v>
      </c>
      <c r="E2056">
        <v>12.7</v>
      </c>
      <c r="F2056">
        <v>0</v>
      </c>
      <c r="G2056">
        <v>8.8000000000000007</v>
      </c>
      <c r="H2056">
        <v>0</v>
      </c>
      <c r="I2056">
        <v>3.8</v>
      </c>
      <c r="J2056" t="s">
        <v>159</v>
      </c>
      <c r="K2056">
        <v>4.2</v>
      </c>
      <c r="L2056" t="s">
        <v>159</v>
      </c>
      <c r="M2056" s="70">
        <v>0.22413194444444443</v>
      </c>
      <c r="N2056">
        <v>5.7</v>
      </c>
      <c r="O2056" t="s">
        <v>159</v>
      </c>
      <c r="P2056" s="70">
        <v>0.22406250000000003</v>
      </c>
      <c r="Q2056">
        <v>2.9</v>
      </c>
      <c r="R2056" t="s">
        <v>159</v>
      </c>
      <c r="S2056">
        <v>0.7</v>
      </c>
      <c r="T2056">
        <v>57.9</v>
      </c>
      <c r="U2056">
        <v>0</v>
      </c>
      <c r="V2056">
        <v>96</v>
      </c>
      <c r="W2056">
        <v>0</v>
      </c>
      <c r="X2056">
        <v>0.69499999999999995</v>
      </c>
      <c r="Y2056">
        <v>18.03</v>
      </c>
      <c r="Z2056" s="11">
        <f t="shared" ref="Z2056:Z2119" si="5552">H2056*3.6/(60)*10*10^3</f>
        <v>0</v>
      </c>
      <c r="AA2056" s="11">
        <f t="shared" ref="AA2056:AA2119" si="5553">IF(Z2056&gt;120,10,0)</f>
        <v>0</v>
      </c>
      <c r="AB2056" s="53">
        <f t="shared" ref="AB2056:AB2119" si="5554">-0.071+0.735*X2056+0.75*X2056^2-8.759*X2056^3+21.838*X2056^4-21.998*X2056^5+8.097*X2056^6</f>
        <v>0.30223565979631595</v>
      </c>
      <c r="AC2056" s="61" t="s">
        <v>204</v>
      </c>
    </row>
    <row r="2057" spans="1:46">
      <c r="A2057" s="11">
        <v>2057</v>
      </c>
      <c r="B2057" s="69">
        <v>44607</v>
      </c>
      <c r="C2057" s="70">
        <v>0.23611111111111113</v>
      </c>
      <c r="D2057">
        <v>7.6</v>
      </c>
      <c r="E2057">
        <v>12.7</v>
      </c>
      <c r="F2057">
        <v>0</v>
      </c>
      <c r="G2057">
        <v>8.8000000000000007</v>
      </c>
      <c r="H2057">
        <v>0</v>
      </c>
      <c r="I2057">
        <v>3.3</v>
      </c>
      <c r="J2057" t="s">
        <v>159</v>
      </c>
      <c r="K2057">
        <v>3.8</v>
      </c>
      <c r="L2057" t="s">
        <v>159</v>
      </c>
      <c r="M2057" s="70">
        <v>0.22917824074074075</v>
      </c>
      <c r="N2057">
        <v>5.3</v>
      </c>
      <c r="O2057" t="s">
        <v>159</v>
      </c>
      <c r="P2057" s="70">
        <v>0.23381944444444444</v>
      </c>
      <c r="Q2057">
        <v>2.7</v>
      </c>
      <c r="R2057" t="s">
        <v>159</v>
      </c>
      <c r="S2057">
        <v>0.7</v>
      </c>
      <c r="T2057">
        <v>56.6</v>
      </c>
      <c r="U2057">
        <v>1</v>
      </c>
      <c r="V2057">
        <v>87</v>
      </c>
      <c r="W2057">
        <v>0</v>
      </c>
      <c r="X2057">
        <v>0.69499999999999995</v>
      </c>
      <c r="Y2057">
        <v>18.03</v>
      </c>
      <c r="Z2057" s="11">
        <f t="shared" si="5552"/>
        <v>0</v>
      </c>
      <c r="AA2057" s="11">
        <f t="shared" si="5553"/>
        <v>0</v>
      </c>
      <c r="AB2057" s="53">
        <f t="shared" si="5554"/>
        <v>0.30223565979631595</v>
      </c>
      <c r="AC2057" s="61" t="s">
        <v>204</v>
      </c>
    </row>
    <row r="2058" spans="1:46">
      <c r="A2058" s="11">
        <v>2058</v>
      </c>
      <c r="B2058" s="69">
        <v>44607</v>
      </c>
      <c r="C2058" s="70">
        <v>0.24305555555555555</v>
      </c>
      <c r="D2058">
        <v>7.8</v>
      </c>
      <c r="E2058">
        <v>12.7</v>
      </c>
      <c r="F2058">
        <v>0</v>
      </c>
      <c r="G2058">
        <v>8.9</v>
      </c>
      <c r="H2058">
        <v>0</v>
      </c>
      <c r="I2058">
        <v>4.3</v>
      </c>
      <c r="J2058" t="s">
        <v>159</v>
      </c>
      <c r="K2058">
        <v>4.3</v>
      </c>
      <c r="L2058" t="s">
        <v>159</v>
      </c>
      <c r="M2058" s="70">
        <v>0.24296296296296296</v>
      </c>
      <c r="N2058">
        <v>7.6</v>
      </c>
      <c r="O2058" t="s">
        <v>153</v>
      </c>
      <c r="P2058" s="70">
        <v>0.24206018518518521</v>
      </c>
      <c r="Q2058">
        <v>3.6</v>
      </c>
      <c r="R2058" t="s">
        <v>159</v>
      </c>
      <c r="S2058">
        <v>1</v>
      </c>
      <c r="T2058">
        <v>54.6</v>
      </c>
      <c r="U2058">
        <v>0</v>
      </c>
      <c r="V2058">
        <v>84</v>
      </c>
      <c r="W2058">
        <v>0</v>
      </c>
      <c r="X2058">
        <v>0.69499999999999995</v>
      </c>
      <c r="Y2058">
        <v>18.059999999999999</v>
      </c>
      <c r="Z2058" s="11">
        <f t="shared" si="5552"/>
        <v>0</v>
      </c>
      <c r="AA2058" s="11">
        <f t="shared" si="5553"/>
        <v>0</v>
      </c>
      <c r="AB2058" s="53">
        <f t="shared" si="5554"/>
        <v>0.30223565979631595</v>
      </c>
      <c r="AC2058" s="61" t="s">
        <v>204</v>
      </c>
    </row>
    <row r="2059" spans="1:46">
      <c r="A2059" s="11">
        <v>2059</v>
      </c>
      <c r="B2059" s="69">
        <v>44607</v>
      </c>
      <c r="C2059" s="70">
        <v>0.25</v>
      </c>
      <c r="D2059">
        <v>7.9</v>
      </c>
      <c r="E2059">
        <v>12.7</v>
      </c>
      <c r="F2059">
        <v>0</v>
      </c>
      <c r="G2059">
        <v>9</v>
      </c>
      <c r="H2059">
        <v>-1E-3</v>
      </c>
      <c r="I2059">
        <v>4.0999999999999996</v>
      </c>
      <c r="J2059" t="s">
        <v>159</v>
      </c>
      <c r="K2059">
        <v>4.4000000000000004</v>
      </c>
      <c r="L2059" t="s">
        <v>159</v>
      </c>
      <c r="M2059" s="70">
        <v>0.24412037037037038</v>
      </c>
      <c r="N2059">
        <v>7.5</v>
      </c>
      <c r="O2059" t="s">
        <v>151</v>
      </c>
      <c r="P2059" s="70">
        <v>0.24942129629629628</v>
      </c>
      <c r="Q2059">
        <v>5.3</v>
      </c>
      <c r="R2059" t="s">
        <v>159</v>
      </c>
      <c r="S2059">
        <v>1</v>
      </c>
      <c r="T2059">
        <v>55.7</v>
      </c>
      <c r="U2059">
        <v>0</v>
      </c>
      <c r="V2059">
        <v>108</v>
      </c>
      <c r="W2059">
        <v>0</v>
      </c>
      <c r="X2059">
        <v>0.69399999999999995</v>
      </c>
      <c r="Y2059">
        <v>18.05</v>
      </c>
      <c r="Z2059" s="11">
        <f t="shared" si="5552"/>
        <v>-0.60000000000000009</v>
      </c>
      <c r="AA2059" s="11">
        <f t="shared" si="5553"/>
        <v>0</v>
      </c>
      <c r="AB2059" s="53">
        <f t="shared" si="5554"/>
        <v>0.30161101422697634</v>
      </c>
      <c r="AC2059" s="61" t="s">
        <v>204</v>
      </c>
      <c r="AE2059" s="11">
        <f t="shared" ref="AE2059" si="5555">SUM(F2059:F2064)</f>
        <v>0</v>
      </c>
      <c r="AF2059" s="11">
        <f t="shared" ref="AF2059" si="5556">AVERAGE(AB2059:AB2064)</f>
        <v>0.29963758566221443</v>
      </c>
      <c r="AG2059" s="11">
        <f t="shared" ref="AG2059" si="5557">AVERAGE(G2059:G2064)</f>
        <v>8.7166666666666668</v>
      </c>
      <c r="AH2059" s="11" t="e">
        <f t="shared" ref="AH2059" si="5558">AVERAGE(AC2059:AC2064)</f>
        <v>#DIV/0!</v>
      </c>
      <c r="AI2059" s="11">
        <f t="shared" ref="AI2059" si="5559">AVERAGE(T2059:T2064)</f>
        <v>56.966666666666669</v>
      </c>
      <c r="AJ2059" s="11">
        <f t="shared" ref="AJ2059" si="5560">SUMIF(H2059:H2064,"&gt;0",H2059:H2064)</f>
        <v>2E-3</v>
      </c>
      <c r="AK2059" s="17">
        <f t="shared" ref="AK2059" si="5561">SUM(AA2059:AA2064)/60</f>
        <v>0</v>
      </c>
      <c r="AL2059" s="17">
        <f t="shared" ref="AL2059" si="5562">SUM(V2059:V2064)</f>
        <v>7450</v>
      </c>
      <c r="AM2059" s="17">
        <f t="shared" ref="AM2059" si="5563">AVERAGE(W2059:W2064)</f>
        <v>1.8333333333333333</v>
      </c>
      <c r="AN2059" s="11">
        <f t="shared" ref="AN2059" si="5564">AVERAGE(I2059:I2064)</f>
        <v>4.0333333333333341</v>
      </c>
      <c r="AO2059" s="11">
        <f t="shared" ref="AO2059" si="5565">MAX(K2059:K2064)</f>
        <v>4.5</v>
      </c>
      <c r="AP2059" s="13" t="str">
        <f t="shared" ref="AP2059" ca="1" si="5566">INDIRECT(ADDRESS(MATCH(AO2059,K2059:K2064,0)+A2059-1,12))</f>
        <v>S</v>
      </c>
      <c r="AQ2059" s="13">
        <f t="shared" ref="AQ2059" ca="1" si="5567">INDIRECT(ADDRESS(MATCH(AO2059,K2059:K2064,0)+A2059-1,13))</f>
        <v>0.27156249999999998</v>
      </c>
      <c r="AR2059" s="11">
        <f t="shared" ref="AR2059" si="5568">MAX(N2059:N2064)</f>
        <v>7.7</v>
      </c>
      <c r="AS2059" s="13" t="str">
        <f t="shared" ref="AS2059" ca="1" si="5569">INDIRECT(ADDRESS(MATCH(AR2059,N2059:N2064,0)+A2059-1,15))</f>
        <v>S</v>
      </c>
      <c r="AT2059" s="13">
        <f t="shared" ref="AT2059" ca="1" si="5570">INDIRECT(ADDRESS(MATCH(AR2059,N2059:N2064,0)+A2059-1,16))</f>
        <v>0.26646990740740739</v>
      </c>
    </row>
    <row r="2060" spans="1:46">
      <c r="A2060" s="11">
        <v>2060</v>
      </c>
      <c r="B2060" s="69">
        <v>44607</v>
      </c>
      <c r="C2060" s="70">
        <v>0.25694444444444448</v>
      </c>
      <c r="D2060">
        <v>8</v>
      </c>
      <c r="E2060">
        <v>12.7</v>
      </c>
      <c r="F2060">
        <v>0</v>
      </c>
      <c r="G2060">
        <v>8.9</v>
      </c>
      <c r="H2060">
        <v>-1E-3</v>
      </c>
      <c r="I2060">
        <v>3.9</v>
      </c>
      <c r="J2060" t="s">
        <v>153</v>
      </c>
      <c r="K2060">
        <v>4.3</v>
      </c>
      <c r="L2060" t="s">
        <v>159</v>
      </c>
      <c r="M2060" s="70">
        <v>0.25277777777777777</v>
      </c>
      <c r="N2060">
        <v>6.5</v>
      </c>
      <c r="O2060" t="s">
        <v>153</v>
      </c>
      <c r="P2060" s="70">
        <v>0.25247685185185187</v>
      </c>
      <c r="Q2060">
        <v>4.7</v>
      </c>
      <c r="R2060" t="s">
        <v>153</v>
      </c>
      <c r="S2060">
        <v>0.9</v>
      </c>
      <c r="T2060">
        <v>55.8</v>
      </c>
      <c r="U2060">
        <v>0</v>
      </c>
      <c r="V2060">
        <v>86</v>
      </c>
      <c r="W2060">
        <v>0</v>
      </c>
      <c r="X2060">
        <v>0.69299999999999995</v>
      </c>
      <c r="Y2060">
        <v>18.05</v>
      </c>
      <c r="Z2060" s="11">
        <f t="shared" si="5552"/>
        <v>-0.60000000000000009</v>
      </c>
      <c r="AA2060" s="11">
        <f t="shared" si="5553"/>
        <v>0</v>
      </c>
      <c r="AB2060" s="53">
        <f t="shared" si="5554"/>
        <v>0.30098690141338813</v>
      </c>
      <c r="AC2060" s="61" t="s">
        <v>204</v>
      </c>
    </row>
    <row r="2061" spans="1:46">
      <c r="A2061" s="11">
        <v>2061</v>
      </c>
      <c r="B2061" s="69">
        <v>44607</v>
      </c>
      <c r="C2061" s="70">
        <v>0.2638888888888889</v>
      </c>
      <c r="D2061">
        <v>8.1</v>
      </c>
      <c r="E2061">
        <v>12.7</v>
      </c>
      <c r="F2061">
        <v>0</v>
      </c>
      <c r="G2061">
        <v>8.6999999999999993</v>
      </c>
      <c r="H2061">
        <v>-1E-3</v>
      </c>
      <c r="I2061">
        <v>3.8</v>
      </c>
      <c r="J2061" t="s">
        <v>153</v>
      </c>
      <c r="K2061">
        <v>4</v>
      </c>
      <c r="L2061" t="s">
        <v>153</v>
      </c>
      <c r="M2061" s="70">
        <v>0.25769675925925922</v>
      </c>
      <c r="N2061">
        <v>7.1</v>
      </c>
      <c r="O2061" t="s">
        <v>159</v>
      </c>
      <c r="P2061" s="70">
        <v>0.26228009259259261</v>
      </c>
      <c r="Q2061">
        <v>2.5</v>
      </c>
      <c r="R2061" t="s">
        <v>153</v>
      </c>
      <c r="S2061">
        <v>0.9</v>
      </c>
      <c r="T2061">
        <v>56.8</v>
      </c>
      <c r="U2061">
        <v>0</v>
      </c>
      <c r="V2061">
        <v>90</v>
      </c>
      <c r="W2061">
        <v>0</v>
      </c>
      <c r="X2061">
        <v>0.69099999999999995</v>
      </c>
      <c r="Y2061">
        <v>18.05</v>
      </c>
      <c r="Z2061" s="11">
        <f t="shared" si="5552"/>
        <v>-0.60000000000000009</v>
      </c>
      <c r="AA2061" s="11">
        <f t="shared" si="5553"/>
        <v>0</v>
      </c>
      <c r="AB2061" s="53">
        <f t="shared" si="5554"/>
        <v>0.29974027332319053</v>
      </c>
      <c r="AC2061" s="61" t="s">
        <v>204</v>
      </c>
    </row>
    <row r="2062" spans="1:46">
      <c r="A2062" s="11">
        <v>2062</v>
      </c>
      <c r="B2062" s="69">
        <v>44607</v>
      </c>
      <c r="C2062" s="70">
        <v>0.27083333333333331</v>
      </c>
      <c r="D2062">
        <v>8</v>
      </c>
      <c r="E2062">
        <v>12.7</v>
      </c>
      <c r="F2062">
        <v>0</v>
      </c>
      <c r="G2062">
        <v>8.6</v>
      </c>
      <c r="H2062">
        <v>0</v>
      </c>
      <c r="I2062">
        <v>4.3</v>
      </c>
      <c r="J2062" t="s">
        <v>153</v>
      </c>
      <c r="K2062">
        <v>4.3</v>
      </c>
      <c r="L2062" t="s">
        <v>153</v>
      </c>
      <c r="M2062" s="70">
        <v>0.27083333333333331</v>
      </c>
      <c r="N2062">
        <v>7.7</v>
      </c>
      <c r="O2062" t="s">
        <v>153</v>
      </c>
      <c r="P2062" s="70">
        <v>0.26646990740740739</v>
      </c>
      <c r="Q2062">
        <v>6.3</v>
      </c>
      <c r="R2062" t="s">
        <v>153</v>
      </c>
      <c r="S2062">
        <v>1.1000000000000001</v>
      </c>
      <c r="T2062">
        <v>57</v>
      </c>
      <c r="U2062">
        <v>1</v>
      </c>
      <c r="V2062">
        <v>252</v>
      </c>
      <c r="W2062">
        <v>0</v>
      </c>
      <c r="X2062">
        <v>0.68899999999999995</v>
      </c>
      <c r="Y2062">
        <v>18.05</v>
      </c>
      <c r="Z2062" s="11">
        <f t="shared" si="5552"/>
        <v>0</v>
      </c>
      <c r="AA2062" s="11">
        <f t="shared" si="5553"/>
        <v>0</v>
      </c>
      <c r="AB2062" s="53">
        <f t="shared" si="5554"/>
        <v>0.29849577500324387</v>
      </c>
      <c r="AC2062" s="61" t="s">
        <v>204</v>
      </c>
    </row>
    <row r="2063" spans="1:46">
      <c r="A2063" s="11">
        <v>2063</v>
      </c>
      <c r="B2063" s="69">
        <v>44607</v>
      </c>
      <c r="C2063" s="70">
        <v>0.27777777777777779</v>
      </c>
      <c r="D2063">
        <v>8</v>
      </c>
      <c r="E2063">
        <v>12.7</v>
      </c>
      <c r="F2063">
        <v>0</v>
      </c>
      <c r="G2063">
        <v>8.5</v>
      </c>
      <c r="H2063">
        <v>0</v>
      </c>
      <c r="I2063">
        <v>3.7</v>
      </c>
      <c r="J2063" t="s">
        <v>153</v>
      </c>
      <c r="K2063">
        <v>4.5</v>
      </c>
      <c r="L2063" t="s">
        <v>153</v>
      </c>
      <c r="M2063" s="70">
        <v>0.27156249999999998</v>
      </c>
      <c r="N2063">
        <v>6.3</v>
      </c>
      <c r="O2063" t="s">
        <v>153</v>
      </c>
      <c r="P2063" s="70">
        <v>0.27464120370370371</v>
      </c>
      <c r="Q2063">
        <v>2.8</v>
      </c>
      <c r="R2063" t="s">
        <v>153</v>
      </c>
      <c r="S2063">
        <v>0.9</v>
      </c>
      <c r="T2063">
        <v>57.8</v>
      </c>
      <c r="U2063">
        <v>4</v>
      </c>
      <c r="V2063">
        <v>1442</v>
      </c>
      <c r="W2063">
        <v>2</v>
      </c>
      <c r="X2063">
        <v>0.68899999999999995</v>
      </c>
      <c r="Y2063">
        <v>18.059999999999999</v>
      </c>
      <c r="Z2063" s="11">
        <f t="shared" si="5552"/>
        <v>0</v>
      </c>
      <c r="AA2063" s="11">
        <f t="shared" si="5553"/>
        <v>0</v>
      </c>
      <c r="AB2063" s="53">
        <f t="shared" si="5554"/>
        <v>0.29849577500324387</v>
      </c>
      <c r="AC2063" s="61" t="s">
        <v>204</v>
      </c>
    </row>
    <row r="2064" spans="1:46">
      <c r="A2064" s="11">
        <v>2064</v>
      </c>
      <c r="B2064" s="69">
        <v>44607</v>
      </c>
      <c r="C2064" s="70">
        <v>0.28472222222222221</v>
      </c>
      <c r="D2064">
        <v>8</v>
      </c>
      <c r="E2064">
        <v>12.7</v>
      </c>
      <c r="F2064">
        <v>0</v>
      </c>
      <c r="G2064">
        <v>8.6</v>
      </c>
      <c r="H2064">
        <v>2E-3</v>
      </c>
      <c r="I2064">
        <v>4.4000000000000004</v>
      </c>
      <c r="J2064" t="s">
        <v>159</v>
      </c>
      <c r="K2064">
        <v>4.4000000000000004</v>
      </c>
      <c r="L2064" t="s">
        <v>159</v>
      </c>
      <c r="M2064" s="70">
        <v>0.28472222222222221</v>
      </c>
      <c r="N2064">
        <v>7.5</v>
      </c>
      <c r="O2064" t="s">
        <v>159</v>
      </c>
      <c r="P2064" s="70">
        <v>0.28445601851851854</v>
      </c>
      <c r="Q2064">
        <v>4.3</v>
      </c>
      <c r="R2064" t="s">
        <v>159</v>
      </c>
      <c r="S2064">
        <v>0.8</v>
      </c>
      <c r="T2064">
        <v>58.7</v>
      </c>
      <c r="U2064">
        <v>15</v>
      </c>
      <c r="V2064">
        <v>5472</v>
      </c>
      <c r="W2064">
        <v>9</v>
      </c>
      <c r="X2064">
        <v>0.68899999999999995</v>
      </c>
      <c r="Y2064">
        <v>18.05</v>
      </c>
      <c r="Z2064" s="11">
        <f t="shared" si="5552"/>
        <v>1.2000000000000002</v>
      </c>
      <c r="AA2064" s="11">
        <f t="shared" si="5553"/>
        <v>0</v>
      </c>
      <c r="AB2064" s="53">
        <f t="shared" si="5554"/>
        <v>0.29849577500324387</v>
      </c>
      <c r="AC2064" s="61" t="s">
        <v>204</v>
      </c>
    </row>
    <row r="2065" spans="1:46">
      <c r="A2065" s="11">
        <v>2065</v>
      </c>
      <c r="B2065" s="69">
        <v>44607</v>
      </c>
      <c r="C2065" s="70">
        <v>0.29166666666666669</v>
      </c>
      <c r="D2065">
        <v>7.9</v>
      </c>
      <c r="E2065">
        <v>12.7</v>
      </c>
      <c r="F2065">
        <v>0</v>
      </c>
      <c r="G2065">
        <v>8.5</v>
      </c>
      <c r="H2065">
        <v>6.0000000000000001E-3</v>
      </c>
      <c r="I2065">
        <v>4.3</v>
      </c>
      <c r="J2065" t="s">
        <v>153</v>
      </c>
      <c r="K2065">
        <v>4.5</v>
      </c>
      <c r="L2065" t="s">
        <v>159</v>
      </c>
      <c r="M2065" s="70">
        <v>0.28604166666666669</v>
      </c>
      <c r="N2065">
        <v>9.8000000000000007</v>
      </c>
      <c r="O2065" t="s">
        <v>159</v>
      </c>
      <c r="P2065" s="70">
        <v>0.29160879629629627</v>
      </c>
      <c r="Q2065">
        <v>8.9</v>
      </c>
      <c r="R2065" t="s">
        <v>153</v>
      </c>
      <c r="S2065">
        <v>1</v>
      </c>
      <c r="T2065">
        <v>60.8</v>
      </c>
      <c r="U2065">
        <v>33</v>
      </c>
      <c r="V2065">
        <v>13929</v>
      </c>
      <c r="W2065">
        <v>23</v>
      </c>
      <c r="X2065">
        <v>0.68799999999999994</v>
      </c>
      <c r="Y2065">
        <v>18.05</v>
      </c>
      <c r="Z2065" s="11">
        <f t="shared" si="5552"/>
        <v>3.6000000000000005</v>
      </c>
      <c r="AA2065" s="11">
        <f t="shared" si="5553"/>
        <v>0</v>
      </c>
      <c r="AB2065" s="53">
        <f t="shared" si="5554"/>
        <v>0.29787432474694564</v>
      </c>
      <c r="AC2065" s="61" t="s">
        <v>204</v>
      </c>
      <c r="AE2065" s="11">
        <f t="shared" ref="AE2065" si="5571">SUM(F2065:F2070)</f>
        <v>0</v>
      </c>
      <c r="AF2065" s="11">
        <f t="shared" ref="AF2065" si="5572">AVERAGE(AB2065:AB2070)</f>
        <v>0.29766735229824576</v>
      </c>
      <c r="AG2065" s="11">
        <f t="shared" ref="AG2065" si="5573">AVERAGE(G2065:G2070)</f>
        <v>8.7999999999999989</v>
      </c>
      <c r="AH2065" s="11" t="e">
        <f t="shared" ref="AH2065" si="5574">AVERAGE(AC2065:AC2070)</f>
        <v>#DIV/0!</v>
      </c>
      <c r="AI2065" s="11">
        <f t="shared" ref="AI2065" si="5575">AVERAGE(T2065:T2070)</f>
        <v>61.800000000000004</v>
      </c>
      <c r="AJ2065" s="11">
        <f t="shared" ref="AJ2065" si="5576">SUMIF(H2065:H2070,"&gt;0",H2065:H2070)</f>
        <v>0.14700000000000002</v>
      </c>
      <c r="AK2065" s="17">
        <f t="shared" ref="AK2065" si="5577">SUM(AA2065:AA2070)/60</f>
        <v>0</v>
      </c>
      <c r="AL2065" s="17">
        <f t="shared" ref="AL2065" si="5578">SUM(V2065:V2070)</f>
        <v>303566</v>
      </c>
      <c r="AM2065" s="17">
        <f t="shared" ref="AM2065" si="5579">AVERAGE(W2065:W2070)</f>
        <v>84.166666666666671</v>
      </c>
      <c r="AN2065" s="11">
        <f t="shared" ref="AN2065" si="5580">AVERAGE(I2065:I2070)</f>
        <v>4.3166666666666664</v>
      </c>
      <c r="AO2065" s="11">
        <f t="shared" ref="AO2065" si="5581">MAX(K2065:K2070)</f>
        <v>5</v>
      </c>
      <c r="AP2065" s="13" t="str">
        <f t="shared" ref="AP2065" ca="1" si="5582">INDIRECT(ADDRESS(MATCH(AO2065,K2065:K2070,0)+A2065-1,12))</f>
        <v>S</v>
      </c>
      <c r="AQ2065" s="13">
        <f t="shared" ref="AQ2065" ca="1" si="5583">INDIRECT(ADDRESS(MATCH(AO2065,K2065:K2070,0)+A2065-1,13))</f>
        <v>0.30303240740740739</v>
      </c>
      <c r="AR2065" s="11">
        <f t="shared" ref="AR2065" si="5584">MAX(N2065:N2070)</f>
        <v>9.8000000000000007</v>
      </c>
      <c r="AS2065" s="13" t="str">
        <f t="shared" ref="AS2065" ca="1" si="5585">INDIRECT(ADDRESS(MATCH(AR2065,N2065:N2070,0)+A2065-1,15))</f>
        <v>SSE</v>
      </c>
      <c r="AT2065" s="13">
        <f t="shared" ref="AT2065" ca="1" si="5586">INDIRECT(ADDRESS(MATCH(AR2065,N2065:N2070,0)+A2065-1,16))</f>
        <v>0.29160879629629627</v>
      </c>
    </row>
    <row r="2066" spans="1:46">
      <c r="A2066" s="11">
        <v>2066</v>
      </c>
      <c r="B2066" s="69">
        <v>44607</v>
      </c>
      <c r="C2066" s="70">
        <v>0.2986111111111111</v>
      </c>
      <c r="D2066">
        <v>7.9</v>
      </c>
      <c r="E2066">
        <v>12.8</v>
      </c>
      <c r="F2066">
        <v>0</v>
      </c>
      <c r="G2066">
        <v>8.6</v>
      </c>
      <c r="H2066">
        <v>1.0999999999999999E-2</v>
      </c>
      <c r="I2066">
        <v>4.3</v>
      </c>
      <c r="J2066" t="s">
        <v>153</v>
      </c>
      <c r="K2066">
        <v>4.5</v>
      </c>
      <c r="L2066" t="s">
        <v>153</v>
      </c>
      <c r="M2066" s="70">
        <v>0.29428240740740741</v>
      </c>
      <c r="N2066">
        <v>9.3000000000000007</v>
      </c>
      <c r="O2066" t="s">
        <v>153</v>
      </c>
      <c r="P2066" s="70">
        <v>0.29167824074074072</v>
      </c>
      <c r="Q2066">
        <v>4.4000000000000004</v>
      </c>
      <c r="R2066" t="s">
        <v>153</v>
      </c>
      <c r="S2066">
        <v>1</v>
      </c>
      <c r="T2066">
        <v>60.4</v>
      </c>
      <c r="U2066">
        <v>54</v>
      </c>
      <c r="V2066">
        <v>26023</v>
      </c>
      <c r="W2066">
        <v>43</v>
      </c>
      <c r="X2066">
        <v>0.68799999999999994</v>
      </c>
      <c r="Y2066">
        <v>18.04</v>
      </c>
      <c r="Z2066" s="11">
        <f t="shared" si="5552"/>
        <v>6.5999999999999988</v>
      </c>
      <c r="AA2066" s="11">
        <f t="shared" si="5553"/>
        <v>0</v>
      </c>
      <c r="AB2066" s="53">
        <f t="shared" si="5554"/>
        <v>0.29787432474694564</v>
      </c>
      <c r="AC2066" s="61" t="s">
        <v>204</v>
      </c>
    </row>
    <row r="2067" spans="1:46">
      <c r="A2067" s="11">
        <v>2067</v>
      </c>
      <c r="B2067" s="69">
        <v>44607</v>
      </c>
      <c r="C2067" s="70">
        <v>0.30555555555555552</v>
      </c>
      <c r="D2067">
        <v>7.9</v>
      </c>
      <c r="E2067">
        <v>12.9</v>
      </c>
      <c r="F2067">
        <v>0</v>
      </c>
      <c r="G2067">
        <v>8.6999999999999993</v>
      </c>
      <c r="H2067">
        <v>1.6E-2</v>
      </c>
      <c r="I2067">
        <v>4.5999999999999996</v>
      </c>
      <c r="J2067" t="s">
        <v>153</v>
      </c>
      <c r="K2067">
        <v>5</v>
      </c>
      <c r="L2067" t="s">
        <v>153</v>
      </c>
      <c r="M2067" s="70">
        <v>0.30303240740740739</v>
      </c>
      <c r="N2067">
        <v>8.9</v>
      </c>
      <c r="O2067" t="s">
        <v>153</v>
      </c>
      <c r="P2067" s="70">
        <v>0.30249999999999999</v>
      </c>
      <c r="Q2067">
        <v>3.2</v>
      </c>
      <c r="R2067" t="s">
        <v>153</v>
      </c>
      <c r="S2067">
        <v>1.4</v>
      </c>
      <c r="T2067">
        <v>61.3</v>
      </c>
      <c r="U2067">
        <v>75</v>
      </c>
      <c r="V2067">
        <v>38555</v>
      </c>
      <c r="W2067">
        <v>64</v>
      </c>
      <c r="X2067">
        <v>0.68799999999999994</v>
      </c>
      <c r="Y2067">
        <v>18.07</v>
      </c>
      <c r="Z2067" s="11">
        <f t="shared" si="5552"/>
        <v>9.6000000000000014</v>
      </c>
      <c r="AA2067" s="11">
        <f t="shared" si="5553"/>
        <v>0</v>
      </c>
      <c r="AB2067" s="53">
        <f t="shared" si="5554"/>
        <v>0.29787432474694564</v>
      </c>
      <c r="AC2067" s="61" t="s">
        <v>204</v>
      </c>
    </row>
    <row r="2068" spans="1:46">
      <c r="A2068" s="11">
        <v>2068</v>
      </c>
      <c r="B2068" s="69">
        <v>44607</v>
      </c>
      <c r="C2068" s="70">
        <v>0.3125</v>
      </c>
      <c r="D2068">
        <v>8</v>
      </c>
      <c r="E2068">
        <v>13</v>
      </c>
      <c r="F2068">
        <v>0</v>
      </c>
      <c r="G2068">
        <v>8.6999999999999993</v>
      </c>
      <c r="H2068">
        <v>2.8000000000000001E-2</v>
      </c>
      <c r="I2068">
        <v>4</v>
      </c>
      <c r="J2068" t="s">
        <v>153</v>
      </c>
      <c r="K2068">
        <v>4.5999999999999996</v>
      </c>
      <c r="L2068" t="s">
        <v>153</v>
      </c>
      <c r="M2068" s="70">
        <v>0.30556712962962962</v>
      </c>
      <c r="N2068">
        <v>7</v>
      </c>
      <c r="O2068" t="s">
        <v>153</v>
      </c>
      <c r="P2068" s="70">
        <v>0.31004629629629626</v>
      </c>
      <c r="Q2068">
        <v>4.8</v>
      </c>
      <c r="R2068" t="s">
        <v>151</v>
      </c>
      <c r="S2068">
        <v>1.1000000000000001</v>
      </c>
      <c r="T2068">
        <v>62.6</v>
      </c>
      <c r="U2068">
        <v>110</v>
      </c>
      <c r="V2068">
        <v>60411</v>
      </c>
      <c r="W2068">
        <v>101</v>
      </c>
      <c r="X2068">
        <v>0.68799999999999994</v>
      </c>
      <c r="Y2068">
        <v>18.07</v>
      </c>
      <c r="Z2068" s="11">
        <f t="shared" si="5552"/>
        <v>16.8</v>
      </c>
      <c r="AA2068" s="11">
        <f t="shared" si="5553"/>
        <v>0</v>
      </c>
      <c r="AB2068" s="53">
        <f t="shared" si="5554"/>
        <v>0.29787432474694564</v>
      </c>
      <c r="AC2068" s="61" t="s">
        <v>204</v>
      </c>
    </row>
    <row r="2069" spans="1:46">
      <c r="A2069" s="11">
        <v>2069</v>
      </c>
      <c r="B2069" s="69">
        <v>44607</v>
      </c>
      <c r="C2069" s="70">
        <v>0.31944444444444448</v>
      </c>
      <c r="D2069">
        <v>8</v>
      </c>
      <c r="E2069">
        <v>13.2</v>
      </c>
      <c r="F2069">
        <v>0</v>
      </c>
      <c r="G2069">
        <v>9.1</v>
      </c>
      <c r="H2069">
        <v>4.2000000000000003E-2</v>
      </c>
      <c r="I2069">
        <v>4.3</v>
      </c>
      <c r="J2069" t="s">
        <v>153</v>
      </c>
      <c r="K2069">
        <v>4.7</v>
      </c>
      <c r="L2069" t="s">
        <v>153</v>
      </c>
      <c r="M2069" s="70">
        <v>0.31511574074074072</v>
      </c>
      <c r="N2069">
        <v>7.3</v>
      </c>
      <c r="O2069" t="s">
        <v>156</v>
      </c>
      <c r="P2069" s="70">
        <v>0.31457175925925923</v>
      </c>
      <c r="Q2069">
        <v>5</v>
      </c>
      <c r="R2069" t="s">
        <v>156</v>
      </c>
      <c r="S2069">
        <v>1</v>
      </c>
      <c r="T2069">
        <v>63.1</v>
      </c>
      <c r="U2069">
        <v>149</v>
      </c>
      <c r="V2069">
        <v>80472</v>
      </c>
      <c r="W2069">
        <v>134</v>
      </c>
      <c r="X2069">
        <v>0.68700000000000006</v>
      </c>
      <c r="Y2069">
        <v>18.07</v>
      </c>
      <c r="Z2069" s="11">
        <f t="shared" si="5552"/>
        <v>25.2</v>
      </c>
      <c r="AA2069" s="11">
        <f t="shared" si="5553"/>
        <v>0</v>
      </c>
      <c r="AB2069" s="53">
        <f t="shared" si="5554"/>
        <v>0.29725340740084605</v>
      </c>
      <c r="AC2069" s="61" t="s">
        <v>204</v>
      </c>
    </row>
    <row r="2070" spans="1:46">
      <c r="A2070" s="11">
        <v>2070</v>
      </c>
      <c r="B2070" s="69">
        <v>44607</v>
      </c>
      <c r="C2070" s="70">
        <v>0.3263888888888889</v>
      </c>
      <c r="D2070">
        <v>8.1999999999999993</v>
      </c>
      <c r="E2070">
        <v>13.4</v>
      </c>
      <c r="F2070">
        <v>0</v>
      </c>
      <c r="G2070">
        <v>9.1999999999999993</v>
      </c>
      <c r="H2070">
        <v>4.3999999999999997E-2</v>
      </c>
      <c r="I2070">
        <v>4.4000000000000004</v>
      </c>
      <c r="J2070" t="s">
        <v>156</v>
      </c>
      <c r="K2070">
        <v>4.4000000000000004</v>
      </c>
      <c r="L2070" t="s">
        <v>156</v>
      </c>
      <c r="M2070" s="70">
        <v>0.32634259259259263</v>
      </c>
      <c r="N2070">
        <v>6.6</v>
      </c>
      <c r="O2070" t="s">
        <v>156</v>
      </c>
      <c r="P2070" s="70">
        <v>0.3261574074074074</v>
      </c>
      <c r="Q2070">
        <v>4.5999999999999996</v>
      </c>
      <c r="R2070" t="s">
        <v>160</v>
      </c>
      <c r="S2070">
        <v>0.8</v>
      </c>
      <c r="T2070">
        <v>62.6</v>
      </c>
      <c r="U2070">
        <v>145</v>
      </c>
      <c r="V2070">
        <v>84176</v>
      </c>
      <c r="W2070">
        <v>140</v>
      </c>
      <c r="X2070">
        <v>0.68700000000000006</v>
      </c>
      <c r="Y2070">
        <v>18.07</v>
      </c>
      <c r="Z2070" s="11">
        <f t="shared" si="5552"/>
        <v>26.399999999999995</v>
      </c>
      <c r="AA2070" s="11">
        <f t="shared" si="5553"/>
        <v>0</v>
      </c>
      <c r="AB2070" s="53">
        <f t="shared" si="5554"/>
        <v>0.29725340740084605</v>
      </c>
      <c r="AC2070" s="61" t="s">
        <v>204</v>
      </c>
    </row>
    <row r="2071" spans="1:46">
      <c r="A2071" s="11">
        <v>2071</v>
      </c>
      <c r="B2071" s="69">
        <v>44607</v>
      </c>
      <c r="C2071" s="70">
        <v>0.33333333333333331</v>
      </c>
      <c r="D2071">
        <v>8.4</v>
      </c>
      <c r="E2071">
        <v>13.3</v>
      </c>
      <c r="F2071">
        <v>0</v>
      </c>
      <c r="G2071">
        <v>9.3000000000000007</v>
      </c>
      <c r="H2071">
        <v>3.9E-2</v>
      </c>
      <c r="I2071">
        <v>4.9000000000000004</v>
      </c>
      <c r="J2071" t="s">
        <v>156</v>
      </c>
      <c r="K2071">
        <v>4.9000000000000004</v>
      </c>
      <c r="L2071" t="s">
        <v>156</v>
      </c>
      <c r="M2071" s="70">
        <v>0.33307870370370368</v>
      </c>
      <c r="N2071">
        <v>7.8</v>
      </c>
      <c r="O2071" t="s">
        <v>156</v>
      </c>
      <c r="P2071" s="70">
        <v>0.32827546296296295</v>
      </c>
      <c r="Q2071">
        <v>4.5</v>
      </c>
      <c r="R2071" t="s">
        <v>160</v>
      </c>
      <c r="S2071">
        <v>0.9</v>
      </c>
      <c r="T2071">
        <v>60.8</v>
      </c>
      <c r="U2071">
        <v>92</v>
      </c>
      <c r="V2071">
        <v>74945</v>
      </c>
      <c r="W2071">
        <v>125</v>
      </c>
      <c r="X2071">
        <v>0.68700000000000006</v>
      </c>
      <c r="Y2071">
        <v>18.05</v>
      </c>
      <c r="Z2071" s="11">
        <f t="shared" si="5552"/>
        <v>23.400000000000002</v>
      </c>
      <c r="AA2071" s="11">
        <f t="shared" si="5553"/>
        <v>0</v>
      </c>
      <c r="AB2071" s="53">
        <f t="shared" si="5554"/>
        <v>0.29725340740084605</v>
      </c>
      <c r="AC2071" s="61" t="s">
        <v>204</v>
      </c>
      <c r="AE2071" s="11">
        <f t="shared" ref="AE2071" si="5587">SUM(F2071:F2076)</f>
        <v>0</v>
      </c>
      <c r="AF2071" s="11">
        <f t="shared" ref="AF2071" si="5588">AVERAGE(AB2071:AB2076)</f>
        <v>0.29694321535329826</v>
      </c>
      <c r="AG2071" s="11">
        <f t="shared" ref="AG2071" si="5589">AVERAGE(G2071:G2076)</f>
        <v>9.35</v>
      </c>
      <c r="AH2071" s="11" t="e">
        <f t="shared" ref="AH2071" si="5590">AVERAGE(AC2071:AC2076)</f>
        <v>#DIV/0!</v>
      </c>
      <c r="AI2071" s="11">
        <f t="shared" ref="AI2071" si="5591">AVERAGE(T2071:T2076)</f>
        <v>61.466666666666669</v>
      </c>
      <c r="AJ2071" s="11">
        <f t="shared" ref="AJ2071" si="5592">SUMIF(H2071:H2076,"&gt;0",H2071:H2076)</f>
        <v>0.13600000000000001</v>
      </c>
      <c r="AK2071" s="17">
        <f t="shared" ref="AK2071" si="5593">SUM(AA2071:AA2076)/60</f>
        <v>0</v>
      </c>
      <c r="AL2071" s="17">
        <f t="shared" ref="AL2071" si="5594">SUM(V2071:V2076)</f>
        <v>302528</v>
      </c>
      <c r="AM2071" s="17">
        <f t="shared" ref="AM2071" si="5595">AVERAGE(W2071:W2076)</f>
        <v>84</v>
      </c>
      <c r="AN2071" s="11">
        <f t="shared" ref="AN2071" si="5596">AVERAGE(I2071:I2076)</f>
        <v>4.3999999999999995</v>
      </c>
      <c r="AO2071" s="11">
        <f t="shared" ref="AO2071" si="5597">MAX(K2071:K2076)</f>
        <v>5</v>
      </c>
      <c r="AP2071" s="13" t="str">
        <f t="shared" ref="AP2071" ca="1" si="5598">INDIRECT(ADDRESS(MATCH(AO2071,K2071:K2076,0)+A2071-1,12))</f>
        <v>S</v>
      </c>
      <c r="AQ2071" s="13">
        <f t="shared" ref="AQ2071" ca="1" si="5599">INDIRECT(ADDRESS(MATCH(AO2071,K2071:K2076,0)+A2071-1,13))</f>
        <v>0.33512731481481484</v>
      </c>
      <c r="AR2071" s="11">
        <f t="shared" ref="AR2071" si="5600">MAX(N2071:N2076)</f>
        <v>8.6</v>
      </c>
      <c r="AS2071" s="13" t="str">
        <f t="shared" ref="AS2071" ca="1" si="5601">INDIRECT(ADDRESS(MATCH(AR2071,N2071:N2076,0)+A2071-1,15))</f>
        <v>SW</v>
      </c>
      <c r="AT2071" s="13">
        <f t="shared" ref="AT2071" ca="1" si="5602">INDIRECT(ADDRESS(MATCH(AR2071,N2071:N2076,0)+A2071-1,16))</f>
        <v>0.36434027777777778</v>
      </c>
    </row>
    <row r="2072" spans="1:46">
      <c r="A2072" s="11">
        <v>2072</v>
      </c>
      <c r="B2072" s="69">
        <v>44607</v>
      </c>
      <c r="C2072" s="70">
        <v>0.34027777777777773</v>
      </c>
      <c r="D2072">
        <v>8.6</v>
      </c>
      <c r="E2072">
        <v>13.2</v>
      </c>
      <c r="F2072">
        <v>0</v>
      </c>
      <c r="G2072">
        <v>9.1999999999999993</v>
      </c>
      <c r="H2072">
        <v>2.1000000000000001E-2</v>
      </c>
      <c r="I2072">
        <v>4.8</v>
      </c>
      <c r="J2072" t="s">
        <v>153</v>
      </c>
      <c r="K2072">
        <v>5</v>
      </c>
      <c r="L2072" t="s">
        <v>153</v>
      </c>
      <c r="M2072" s="70">
        <v>0.33512731481481484</v>
      </c>
      <c r="N2072">
        <v>7.4</v>
      </c>
      <c r="O2072" t="s">
        <v>153</v>
      </c>
      <c r="P2072" s="70">
        <v>0.33467592592592593</v>
      </c>
      <c r="Q2072">
        <v>5.7</v>
      </c>
      <c r="R2072" t="s">
        <v>156</v>
      </c>
      <c r="S2072">
        <v>1</v>
      </c>
      <c r="T2072">
        <v>60</v>
      </c>
      <c r="U2072">
        <v>74</v>
      </c>
      <c r="V2072">
        <v>47624</v>
      </c>
      <c r="W2072">
        <v>79</v>
      </c>
      <c r="X2072">
        <v>0.68700000000000006</v>
      </c>
      <c r="Y2072">
        <v>18.05</v>
      </c>
      <c r="Z2072" s="11">
        <f t="shared" si="5552"/>
        <v>12.6</v>
      </c>
      <c r="AA2072" s="11">
        <f t="shared" si="5553"/>
        <v>0</v>
      </c>
      <c r="AB2072" s="53">
        <f t="shared" si="5554"/>
        <v>0.29725340740084605</v>
      </c>
      <c r="AC2072" s="61" t="s">
        <v>204</v>
      </c>
    </row>
    <row r="2073" spans="1:46">
      <c r="A2073" s="11">
        <v>2073</v>
      </c>
      <c r="B2073" s="69">
        <v>44607</v>
      </c>
      <c r="C2073" s="70">
        <v>0.34722222222222227</v>
      </c>
      <c r="D2073">
        <v>8.9</v>
      </c>
      <c r="E2073">
        <v>13.1</v>
      </c>
      <c r="F2073">
        <v>0</v>
      </c>
      <c r="G2073">
        <v>9.1999999999999993</v>
      </c>
      <c r="H2073">
        <v>1.6E-2</v>
      </c>
      <c r="I2073">
        <v>4.8</v>
      </c>
      <c r="J2073" t="s">
        <v>156</v>
      </c>
      <c r="K2073">
        <v>4.8</v>
      </c>
      <c r="L2073" t="s">
        <v>156</v>
      </c>
      <c r="M2073" s="70">
        <v>0.34722222222222227</v>
      </c>
      <c r="N2073">
        <v>7.7</v>
      </c>
      <c r="O2073" t="s">
        <v>156</v>
      </c>
      <c r="P2073" s="70">
        <v>0.34395833333333337</v>
      </c>
      <c r="Q2073">
        <v>6.2</v>
      </c>
      <c r="R2073" t="s">
        <v>156</v>
      </c>
      <c r="S2073">
        <v>1</v>
      </c>
      <c r="T2073">
        <v>59.6</v>
      </c>
      <c r="U2073">
        <v>59</v>
      </c>
      <c r="V2073">
        <v>37984</v>
      </c>
      <c r="W2073">
        <v>63</v>
      </c>
      <c r="X2073">
        <v>0.68700000000000006</v>
      </c>
      <c r="Y2073">
        <v>18.07</v>
      </c>
      <c r="Z2073" s="11">
        <f t="shared" si="5552"/>
        <v>9.6000000000000014</v>
      </c>
      <c r="AA2073" s="11">
        <f t="shared" si="5553"/>
        <v>0</v>
      </c>
      <c r="AB2073" s="53">
        <f t="shared" si="5554"/>
        <v>0.29725340740084605</v>
      </c>
      <c r="AC2073" s="61" t="s">
        <v>204</v>
      </c>
    </row>
    <row r="2074" spans="1:46">
      <c r="A2074" s="11">
        <v>2074</v>
      </c>
      <c r="B2074" s="69">
        <v>44607</v>
      </c>
      <c r="C2074" s="70">
        <v>0.35416666666666669</v>
      </c>
      <c r="D2074">
        <v>8.9</v>
      </c>
      <c r="E2074">
        <v>13.1</v>
      </c>
      <c r="F2074">
        <v>0</v>
      </c>
      <c r="G2074">
        <v>9.4</v>
      </c>
      <c r="H2074">
        <v>1.4999999999999999E-2</v>
      </c>
      <c r="I2074">
        <v>4</v>
      </c>
      <c r="J2074" t="s">
        <v>160</v>
      </c>
      <c r="K2074">
        <v>4.9000000000000004</v>
      </c>
      <c r="L2074" t="s">
        <v>156</v>
      </c>
      <c r="M2074" s="70">
        <v>0.34886574074074073</v>
      </c>
      <c r="N2074">
        <v>8</v>
      </c>
      <c r="O2074" t="s">
        <v>156</v>
      </c>
      <c r="P2074" s="70">
        <v>0.3484606481481482</v>
      </c>
      <c r="Q2074">
        <v>4.9000000000000004</v>
      </c>
      <c r="R2074" t="s">
        <v>160</v>
      </c>
      <c r="S2074">
        <v>1.2</v>
      </c>
      <c r="T2074">
        <v>62.3</v>
      </c>
      <c r="U2074">
        <v>63</v>
      </c>
      <c r="V2074">
        <v>34842</v>
      </c>
      <c r="W2074">
        <v>58</v>
      </c>
      <c r="X2074">
        <v>0.68600000000000005</v>
      </c>
      <c r="Y2074">
        <v>18.079999999999998</v>
      </c>
      <c r="Z2074" s="11">
        <f t="shared" si="5552"/>
        <v>9</v>
      </c>
      <c r="AA2074" s="11">
        <f t="shared" si="5553"/>
        <v>0</v>
      </c>
      <c r="AB2074" s="53">
        <f t="shared" si="5554"/>
        <v>0.29663302330575048</v>
      </c>
      <c r="AC2074" s="61" t="s">
        <v>204</v>
      </c>
    </row>
    <row r="2075" spans="1:46">
      <c r="A2075" s="11">
        <v>2075</v>
      </c>
      <c r="B2075" s="69">
        <v>44607</v>
      </c>
      <c r="C2075" s="70">
        <v>0.3611111111111111</v>
      </c>
      <c r="D2075">
        <v>9.1</v>
      </c>
      <c r="E2075">
        <v>13</v>
      </c>
      <c r="F2075">
        <v>0</v>
      </c>
      <c r="G2075">
        <v>9.5</v>
      </c>
      <c r="H2075">
        <v>1.6E-2</v>
      </c>
      <c r="I2075">
        <v>3.5</v>
      </c>
      <c r="J2075" t="s">
        <v>160</v>
      </c>
      <c r="K2075">
        <v>4</v>
      </c>
      <c r="L2075" t="s">
        <v>160</v>
      </c>
      <c r="M2075" s="70">
        <v>0.35417824074074072</v>
      </c>
      <c r="N2075">
        <v>7.3</v>
      </c>
      <c r="O2075" t="s">
        <v>160</v>
      </c>
      <c r="P2075" s="70">
        <v>0.36083333333333334</v>
      </c>
      <c r="Q2075">
        <v>3.9</v>
      </c>
      <c r="R2075" t="s">
        <v>160</v>
      </c>
      <c r="S2075">
        <v>1.3</v>
      </c>
      <c r="T2075">
        <v>62.5</v>
      </c>
      <c r="U2075">
        <v>54</v>
      </c>
      <c r="V2075">
        <v>37697</v>
      </c>
      <c r="W2075">
        <v>63</v>
      </c>
      <c r="X2075">
        <v>0.68600000000000005</v>
      </c>
      <c r="Y2075">
        <v>18.059999999999999</v>
      </c>
      <c r="Z2075" s="11">
        <f t="shared" si="5552"/>
        <v>9.6000000000000014</v>
      </c>
      <c r="AA2075" s="11">
        <f t="shared" si="5553"/>
        <v>0</v>
      </c>
      <c r="AB2075" s="53">
        <f t="shared" si="5554"/>
        <v>0.29663302330575048</v>
      </c>
      <c r="AC2075" s="61" t="s">
        <v>204</v>
      </c>
    </row>
    <row r="2076" spans="1:46">
      <c r="A2076" s="11">
        <v>2076</v>
      </c>
      <c r="B2076" s="69">
        <v>44607</v>
      </c>
      <c r="C2076" s="70">
        <v>0.36805555555555558</v>
      </c>
      <c r="D2076">
        <v>9.1</v>
      </c>
      <c r="E2076">
        <v>13.2</v>
      </c>
      <c r="F2076">
        <v>0</v>
      </c>
      <c r="G2076">
        <v>9.5</v>
      </c>
      <c r="H2076">
        <v>2.9000000000000001E-2</v>
      </c>
      <c r="I2076">
        <v>4.4000000000000004</v>
      </c>
      <c r="J2076" t="s">
        <v>160</v>
      </c>
      <c r="K2076">
        <v>4.5</v>
      </c>
      <c r="L2076" t="s">
        <v>160</v>
      </c>
      <c r="M2076" s="70">
        <v>0.36675925925925923</v>
      </c>
      <c r="N2076">
        <v>8.6</v>
      </c>
      <c r="O2076" t="s">
        <v>160</v>
      </c>
      <c r="P2076" s="70">
        <v>0.36434027777777778</v>
      </c>
      <c r="Q2076">
        <v>4.8</v>
      </c>
      <c r="R2076" t="s">
        <v>160</v>
      </c>
      <c r="S2076">
        <v>1.2</v>
      </c>
      <c r="T2076">
        <v>63.6</v>
      </c>
      <c r="U2076">
        <v>235</v>
      </c>
      <c r="V2076">
        <v>69436</v>
      </c>
      <c r="W2076">
        <v>116</v>
      </c>
      <c r="X2076">
        <v>0.68600000000000005</v>
      </c>
      <c r="Y2076">
        <v>18.100000000000001</v>
      </c>
      <c r="Z2076" s="11">
        <f t="shared" si="5552"/>
        <v>17.399999999999999</v>
      </c>
      <c r="AA2076" s="11">
        <f t="shared" si="5553"/>
        <v>0</v>
      </c>
      <c r="AB2076" s="53">
        <f t="shared" si="5554"/>
        <v>0.29663302330575048</v>
      </c>
      <c r="AC2076" s="61" t="s">
        <v>204</v>
      </c>
    </row>
    <row r="2077" spans="1:46">
      <c r="A2077" s="11">
        <v>2077</v>
      </c>
      <c r="B2077" s="69">
        <v>44607</v>
      </c>
      <c r="C2077" s="70">
        <v>0.375</v>
      </c>
      <c r="D2077">
        <v>9.1999999999999993</v>
      </c>
      <c r="E2077">
        <v>13.5</v>
      </c>
      <c r="F2077">
        <v>0</v>
      </c>
      <c r="G2077">
        <v>9.8000000000000007</v>
      </c>
      <c r="H2077">
        <v>7.0999999999999994E-2</v>
      </c>
      <c r="I2077">
        <v>4.5999999999999996</v>
      </c>
      <c r="J2077" t="s">
        <v>160</v>
      </c>
      <c r="K2077">
        <v>4.8</v>
      </c>
      <c r="L2077" t="s">
        <v>160</v>
      </c>
      <c r="M2077" s="70">
        <v>0.37234953703703705</v>
      </c>
      <c r="N2077">
        <v>8.3000000000000007</v>
      </c>
      <c r="O2077" t="s">
        <v>160</v>
      </c>
      <c r="P2077" s="70">
        <v>0.37391203703703701</v>
      </c>
      <c r="Q2077">
        <v>2.4</v>
      </c>
      <c r="R2077" t="s">
        <v>160</v>
      </c>
      <c r="S2077">
        <v>1.2</v>
      </c>
      <c r="T2077">
        <v>59.4</v>
      </c>
      <c r="U2077">
        <v>167</v>
      </c>
      <c r="V2077">
        <v>150637</v>
      </c>
      <c r="W2077">
        <v>251</v>
      </c>
      <c r="X2077">
        <v>0.68500000000000005</v>
      </c>
      <c r="Y2077">
        <v>18.079999999999998</v>
      </c>
      <c r="Z2077" s="11">
        <f t="shared" si="5552"/>
        <v>42.6</v>
      </c>
      <c r="AA2077" s="11">
        <f t="shared" si="5553"/>
        <v>0</v>
      </c>
      <c r="AB2077" s="53">
        <f t="shared" si="5554"/>
        <v>0.29601317288881024</v>
      </c>
      <c r="AC2077" s="61" t="s">
        <v>204</v>
      </c>
      <c r="AE2077" s="11">
        <f t="shared" ref="AE2077" si="5603">SUM(F2077:F2082)</f>
        <v>0</v>
      </c>
      <c r="AF2077" s="11">
        <f t="shared" ref="AF2077" si="5604">AVERAGE(AB2077:AB2082)</f>
        <v>0.29529081555308295</v>
      </c>
      <c r="AG2077" s="11">
        <f t="shared" ref="AG2077" si="5605">AVERAGE(G2077:G2082)</f>
        <v>9.9333333333333353</v>
      </c>
      <c r="AH2077" s="11" t="e">
        <f t="shared" ref="AH2077" si="5606">AVERAGE(AC2077:AC2082)</f>
        <v>#DIV/0!</v>
      </c>
      <c r="AI2077" s="11">
        <f t="shared" ref="AI2077" si="5607">AVERAGE(T2077:T2082)</f>
        <v>57.95000000000001</v>
      </c>
      <c r="AJ2077" s="11">
        <f t="shared" ref="AJ2077" si="5608">SUMIF(H2077:H2082,"&gt;0",H2077:H2082)</f>
        <v>0.33099999999999996</v>
      </c>
      <c r="AK2077" s="17">
        <f t="shared" ref="AK2077" si="5609">SUM(AA2077:AA2082)/60</f>
        <v>0</v>
      </c>
      <c r="AL2077" s="17">
        <f t="shared" ref="AL2077" si="5610">SUM(V2077:V2082)</f>
        <v>732535</v>
      </c>
      <c r="AM2077" s="17">
        <f t="shared" ref="AM2077" si="5611">AVERAGE(W2077:W2082)</f>
        <v>203.66666666666666</v>
      </c>
      <c r="AN2077" s="11">
        <f t="shared" ref="AN2077" si="5612">AVERAGE(I2077:I2082)</f>
        <v>4.4333333333333327</v>
      </c>
      <c r="AO2077" s="11">
        <f t="shared" ref="AO2077" si="5613">MAX(K2077:K2082)</f>
        <v>4.8</v>
      </c>
      <c r="AP2077" s="13" t="str">
        <f t="shared" ref="AP2077" ca="1" si="5614">INDIRECT(ADDRESS(MATCH(AO2077,K2077:K2082,0)+A2077-1,12))</f>
        <v>SW</v>
      </c>
      <c r="AQ2077" s="13">
        <f t="shared" ref="AQ2077" ca="1" si="5615">INDIRECT(ADDRESS(MATCH(AO2077,K2077:K2082,0)+A2077-1,13))</f>
        <v>0.37234953703703705</v>
      </c>
      <c r="AR2077" s="11">
        <f t="shared" ref="AR2077" si="5616">MAX(N2077:N2082)</f>
        <v>8.6999999999999993</v>
      </c>
      <c r="AS2077" s="13" t="str">
        <f t="shared" ref="AS2077" ca="1" si="5617">INDIRECT(ADDRESS(MATCH(AR2077,N2077:N2082,0)+A2077-1,15))</f>
        <v>WSW</v>
      </c>
      <c r="AT2077" s="13">
        <f t="shared" ref="AT2077" ca="1" si="5618">INDIRECT(ADDRESS(MATCH(AR2077,N2077:N2082,0)+A2077-1,16))</f>
        <v>0.3973842592592593</v>
      </c>
    </row>
    <row r="2078" spans="1:46">
      <c r="A2078" s="11">
        <v>2078</v>
      </c>
      <c r="B2078" s="69">
        <v>44607</v>
      </c>
      <c r="C2078" s="70">
        <v>0.38194444444444442</v>
      </c>
      <c r="D2078">
        <v>9.4</v>
      </c>
      <c r="E2078">
        <v>13.7</v>
      </c>
      <c r="F2078">
        <v>0</v>
      </c>
      <c r="G2078">
        <v>10</v>
      </c>
      <c r="H2078">
        <v>4.7E-2</v>
      </c>
      <c r="I2078">
        <v>4.5999999999999996</v>
      </c>
      <c r="J2078" t="s">
        <v>160</v>
      </c>
      <c r="K2078">
        <v>4.5999999999999996</v>
      </c>
      <c r="L2078" t="s">
        <v>160</v>
      </c>
      <c r="M2078" s="70">
        <v>0.37501157407407404</v>
      </c>
      <c r="N2078">
        <v>8.5</v>
      </c>
      <c r="O2078" t="s">
        <v>161</v>
      </c>
      <c r="P2078" s="70">
        <v>0.38120370370370371</v>
      </c>
      <c r="Q2078">
        <v>6.3</v>
      </c>
      <c r="R2078" t="s">
        <v>161</v>
      </c>
      <c r="S2078">
        <v>1.1000000000000001</v>
      </c>
      <c r="T2078">
        <v>56.8</v>
      </c>
      <c r="U2078">
        <v>294</v>
      </c>
      <c r="V2078">
        <v>109633</v>
      </c>
      <c r="W2078">
        <v>183</v>
      </c>
      <c r="X2078">
        <v>0.68400000000000005</v>
      </c>
      <c r="Y2078">
        <v>18.100000000000001</v>
      </c>
      <c r="Z2078" s="11">
        <f t="shared" si="5552"/>
        <v>28.200000000000003</v>
      </c>
      <c r="AA2078" s="11">
        <f t="shared" si="5553"/>
        <v>0</v>
      </c>
      <c r="AB2078" s="53">
        <f t="shared" si="5554"/>
        <v>0.29539385666216722</v>
      </c>
      <c r="AC2078" s="61" t="s">
        <v>204</v>
      </c>
    </row>
    <row r="2079" spans="1:46">
      <c r="A2079" s="11">
        <v>2079</v>
      </c>
      <c r="B2079" s="69">
        <v>44607</v>
      </c>
      <c r="C2079" s="70">
        <v>0.3888888888888889</v>
      </c>
      <c r="D2079">
        <v>9.6999999999999993</v>
      </c>
      <c r="E2079">
        <v>13.7</v>
      </c>
      <c r="F2079">
        <v>0</v>
      </c>
      <c r="G2079">
        <v>10.4</v>
      </c>
      <c r="H2079">
        <v>0.11799999999999999</v>
      </c>
      <c r="I2079">
        <v>4.5</v>
      </c>
      <c r="J2079" t="s">
        <v>161</v>
      </c>
      <c r="K2079">
        <v>4.5999999999999996</v>
      </c>
      <c r="L2079" t="s">
        <v>161</v>
      </c>
      <c r="M2079" s="70">
        <v>0.38785879629629627</v>
      </c>
      <c r="N2079">
        <v>7.8</v>
      </c>
      <c r="O2079" t="s">
        <v>161</v>
      </c>
      <c r="P2079" s="70">
        <v>0.38678240740740738</v>
      </c>
      <c r="Q2079">
        <v>3.2</v>
      </c>
      <c r="R2079" t="s">
        <v>161</v>
      </c>
      <c r="S2079">
        <v>1.3</v>
      </c>
      <c r="T2079">
        <v>56.8</v>
      </c>
      <c r="U2079">
        <v>203</v>
      </c>
      <c r="V2079">
        <v>240324</v>
      </c>
      <c r="W2079">
        <v>401</v>
      </c>
      <c r="X2079">
        <v>0.68400000000000005</v>
      </c>
      <c r="Y2079">
        <v>18.02</v>
      </c>
      <c r="Z2079" s="11">
        <f t="shared" si="5552"/>
        <v>70.8</v>
      </c>
      <c r="AA2079" s="11">
        <f t="shared" si="5553"/>
        <v>0</v>
      </c>
      <c r="AB2079" s="53">
        <f t="shared" si="5554"/>
        <v>0.29539385666216722</v>
      </c>
      <c r="AC2079" s="61" t="s">
        <v>204</v>
      </c>
    </row>
    <row r="2080" spans="1:46">
      <c r="A2080" s="11">
        <v>2080</v>
      </c>
      <c r="B2080" s="69">
        <v>44607</v>
      </c>
      <c r="C2080" s="70">
        <v>0.39583333333333331</v>
      </c>
      <c r="D2080">
        <v>9.9</v>
      </c>
      <c r="E2080">
        <v>13.4</v>
      </c>
      <c r="F2080">
        <v>0</v>
      </c>
      <c r="G2080">
        <v>10.1</v>
      </c>
      <c r="H2080">
        <v>3.5999999999999997E-2</v>
      </c>
      <c r="I2080">
        <v>4.3</v>
      </c>
      <c r="J2080" t="s">
        <v>161</v>
      </c>
      <c r="K2080">
        <v>4.7</v>
      </c>
      <c r="L2080" t="s">
        <v>161</v>
      </c>
      <c r="M2080" s="70">
        <v>0.39129629629629631</v>
      </c>
      <c r="N2080">
        <v>7</v>
      </c>
      <c r="O2080" t="s">
        <v>161</v>
      </c>
      <c r="P2080" s="70">
        <v>0.39407407407407408</v>
      </c>
      <c r="Q2080">
        <v>2.5</v>
      </c>
      <c r="R2080" t="s">
        <v>154</v>
      </c>
      <c r="S2080">
        <v>1.1000000000000001</v>
      </c>
      <c r="T2080">
        <v>55</v>
      </c>
      <c r="U2080">
        <v>129</v>
      </c>
      <c r="V2080">
        <v>86995</v>
      </c>
      <c r="W2080">
        <v>145</v>
      </c>
      <c r="X2080">
        <v>0.68400000000000005</v>
      </c>
      <c r="Y2080">
        <v>18.03</v>
      </c>
      <c r="Z2080" s="11">
        <f t="shared" si="5552"/>
        <v>21.6</v>
      </c>
      <c r="AA2080" s="11">
        <f t="shared" si="5553"/>
        <v>0</v>
      </c>
      <c r="AB2080" s="53">
        <f t="shared" si="5554"/>
        <v>0.29539385666216722</v>
      </c>
      <c r="AC2080" s="61" t="s">
        <v>204</v>
      </c>
    </row>
    <row r="2081" spans="1:46">
      <c r="A2081" s="11">
        <v>2081</v>
      </c>
      <c r="B2081" s="69">
        <v>44607</v>
      </c>
      <c r="C2081" s="70">
        <v>0.40277777777777773</v>
      </c>
      <c r="D2081">
        <v>10</v>
      </c>
      <c r="E2081">
        <v>13.3</v>
      </c>
      <c r="F2081">
        <v>0</v>
      </c>
      <c r="G2081">
        <v>9.8000000000000007</v>
      </c>
      <c r="H2081">
        <v>0.03</v>
      </c>
      <c r="I2081">
        <v>4.4000000000000004</v>
      </c>
      <c r="J2081" t="s">
        <v>161</v>
      </c>
      <c r="K2081">
        <v>4.7</v>
      </c>
      <c r="L2081" t="s">
        <v>161</v>
      </c>
      <c r="M2081" s="70">
        <v>0.39747685185185189</v>
      </c>
      <c r="N2081">
        <v>8.6999999999999993</v>
      </c>
      <c r="O2081" t="s">
        <v>161</v>
      </c>
      <c r="P2081" s="70">
        <v>0.3973842592592593</v>
      </c>
      <c r="Q2081">
        <v>2.7</v>
      </c>
      <c r="R2081" t="s">
        <v>161</v>
      </c>
      <c r="S2081">
        <v>1.3</v>
      </c>
      <c r="T2081">
        <v>58.6</v>
      </c>
      <c r="U2081">
        <v>132</v>
      </c>
      <c r="V2081">
        <v>73079</v>
      </c>
      <c r="W2081">
        <v>122</v>
      </c>
      <c r="X2081">
        <v>0.68300000000000005</v>
      </c>
      <c r="Y2081">
        <v>18.04</v>
      </c>
      <c r="Z2081" s="11">
        <f t="shared" si="5552"/>
        <v>18</v>
      </c>
      <c r="AA2081" s="11">
        <f t="shared" si="5553"/>
        <v>0</v>
      </c>
      <c r="AB2081" s="53">
        <f t="shared" si="5554"/>
        <v>0.29477507522159296</v>
      </c>
      <c r="AC2081" s="61" t="s">
        <v>204</v>
      </c>
    </row>
    <row r="2082" spans="1:46">
      <c r="A2082" s="11">
        <v>2082</v>
      </c>
      <c r="B2082" s="69">
        <v>44607</v>
      </c>
      <c r="C2082" s="70">
        <v>0.40972222222222227</v>
      </c>
      <c r="D2082">
        <v>9.9</v>
      </c>
      <c r="E2082">
        <v>13.3</v>
      </c>
      <c r="F2082">
        <v>0</v>
      </c>
      <c r="G2082">
        <v>9.5</v>
      </c>
      <c r="H2082">
        <v>2.9000000000000001E-2</v>
      </c>
      <c r="I2082">
        <v>4.2</v>
      </c>
      <c r="J2082" t="s">
        <v>160</v>
      </c>
      <c r="K2082">
        <v>4.4000000000000004</v>
      </c>
      <c r="L2082" t="s">
        <v>161</v>
      </c>
      <c r="M2082" s="70">
        <v>0.40280092592592592</v>
      </c>
      <c r="N2082">
        <v>6.7</v>
      </c>
      <c r="O2082" t="s">
        <v>156</v>
      </c>
      <c r="P2082" s="70">
        <v>0.40833333333333338</v>
      </c>
      <c r="Q2082">
        <v>4.0999999999999996</v>
      </c>
      <c r="R2082" t="s">
        <v>156</v>
      </c>
      <c r="S2082">
        <v>1</v>
      </c>
      <c r="T2082">
        <v>61.1</v>
      </c>
      <c r="U2082">
        <v>153</v>
      </c>
      <c r="V2082">
        <v>71867</v>
      </c>
      <c r="W2082">
        <v>120</v>
      </c>
      <c r="X2082">
        <v>0.68300000000000005</v>
      </c>
      <c r="Y2082">
        <v>18.059999999999999</v>
      </c>
      <c r="Z2082" s="11">
        <f t="shared" si="5552"/>
        <v>17.399999999999999</v>
      </c>
      <c r="AA2082" s="11">
        <f t="shared" si="5553"/>
        <v>0</v>
      </c>
      <c r="AB2082" s="53">
        <f t="shared" si="5554"/>
        <v>0.29477507522159296</v>
      </c>
      <c r="AC2082" s="61" t="s">
        <v>204</v>
      </c>
    </row>
    <row r="2083" spans="1:46">
      <c r="A2083" s="11">
        <v>2083</v>
      </c>
      <c r="B2083" s="69">
        <v>44607</v>
      </c>
      <c r="C2083" s="70">
        <v>0.41666666666666669</v>
      </c>
      <c r="D2083">
        <v>9.9</v>
      </c>
      <c r="E2083">
        <v>14.7</v>
      </c>
      <c r="F2083">
        <v>0</v>
      </c>
      <c r="G2083">
        <v>9.5</v>
      </c>
      <c r="H2083">
        <v>6.9000000000000006E-2</v>
      </c>
      <c r="I2083">
        <v>4.0999999999999996</v>
      </c>
      <c r="J2083" t="s">
        <v>156</v>
      </c>
      <c r="K2083">
        <v>4.4000000000000004</v>
      </c>
      <c r="L2083" t="s">
        <v>160</v>
      </c>
      <c r="M2083" s="70">
        <v>0.41217592592592589</v>
      </c>
      <c r="N2083">
        <v>6.5</v>
      </c>
      <c r="O2083" t="s">
        <v>156</v>
      </c>
      <c r="P2083" s="70">
        <v>0.41155092592592596</v>
      </c>
      <c r="Q2083">
        <v>2.9</v>
      </c>
      <c r="R2083" t="s">
        <v>153</v>
      </c>
      <c r="S2083">
        <v>0.8</v>
      </c>
      <c r="T2083">
        <v>61.9</v>
      </c>
      <c r="U2083">
        <v>361</v>
      </c>
      <c r="V2083">
        <v>161911</v>
      </c>
      <c r="W2083">
        <v>270</v>
      </c>
      <c r="X2083">
        <v>0.68300000000000005</v>
      </c>
      <c r="Y2083">
        <v>18.18</v>
      </c>
      <c r="Z2083" s="11">
        <f t="shared" si="5552"/>
        <v>41.400000000000006</v>
      </c>
      <c r="AA2083" s="11">
        <f t="shared" si="5553"/>
        <v>0</v>
      </c>
      <c r="AB2083" s="53">
        <f t="shared" si="5554"/>
        <v>0.29477507522159296</v>
      </c>
      <c r="AC2083" s="61" t="s">
        <v>204</v>
      </c>
      <c r="AE2083" s="11">
        <f t="shared" ref="AE2083" si="5619">SUM(F2083:F2088)</f>
        <v>0</v>
      </c>
      <c r="AF2083" s="11">
        <f t="shared" ref="AF2083" si="5620">AVERAGE(AB2083:AB2088)</f>
        <v>0.29395110487482101</v>
      </c>
      <c r="AG2083" s="11">
        <f t="shared" ref="AG2083" si="5621">AVERAGE(G2083:G2088)</f>
        <v>10.066666666666668</v>
      </c>
      <c r="AH2083" s="11" t="e">
        <f t="shared" ref="AH2083" si="5622">AVERAGE(AC2083:AC2088)</f>
        <v>#DIV/0!</v>
      </c>
      <c r="AI2083" s="11">
        <f t="shared" ref="AI2083" si="5623">AVERAGE(T2083:T2088)</f>
        <v>61.383333333333333</v>
      </c>
      <c r="AJ2083" s="11">
        <f t="shared" ref="AJ2083" si="5624">SUMIF(H2083:H2088,"&gt;0",H2083:H2088)</f>
        <v>0.48299999999999998</v>
      </c>
      <c r="AK2083" s="17">
        <f t="shared" ref="AK2083" si="5625">SUM(AA2083:AA2088)/60</f>
        <v>0</v>
      </c>
      <c r="AL2083" s="17">
        <f t="shared" ref="AL2083" si="5626">SUM(V2083:V2088)</f>
        <v>1045259</v>
      </c>
      <c r="AM2083" s="17">
        <f t="shared" ref="AM2083" si="5627">AVERAGE(W2083:W2088)</f>
        <v>290.33333333333331</v>
      </c>
      <c r="AN2083" s="11">
        <f t="shared" ref="AN2083" si="5628">AVERAGE(I2083:I2088)</f>
        <v>4.0333333333333332</v>
      </c>
      <c r="AO2083" s="11">
        <f t="shared" ref="AO2083" si="5629">MAX(K2083:K2088)</f>
        <v>4.8</v>
      </c>
      <c r="AP2083" s="13" t="str">
        <f t="shared" ref="AP2083" ca="1" si="5630">INDIRECT(ADDRESS(MATCH(AO2083,K2083:K2088,0)+A2083-1,12))</f>
        <v>SW</v>
      </c>
      <c r="AQ2083" s="13">
        <f t="shared" ref="AQ2083" ca="1" si="5631">INDIRECT(ADDRESS(MATCH(AO2083,K2083:K2088,0)+A2083-1,13))</f>
        <v>0.4513888888888889</v>
      </c>
      <c r="AR2083" s="11">
        <f t="shared" ref="AR2083" si="5632">MAX(N2083:N2088)</f>
        <v>10.5</v>
      </c>
      <c r="AS2083" s="13" t="str">
        <f t="shared" ref="AS2083" ca="1" si="5633">INDIRECT(ADDRESS(MATCH(AR2083,N2083:N2088,0)+A2083-1,15))</f>
        <v>SSW</v>
      </c>
      <c r="AT2083" s="13">
        <f t="shared" ref="AT2083" ca="1" si="5634">INDIRECT(ADDRESS(MATCH(AR2083,N2083:N2088,0)+A2083-1,16))</f>
        <v>0.44925925925925925</v>
      </c>
    </row>
    <row r="2084" spans="1:46">
      <c r="A2084" s="11">
        <v>2084</v>
      </c>
      <c r="B2084" s="69">
        <v>44607</v>
      </c>
      <c r="C2084" s="70">
        <v>0.4236111111111111</v>
      </c>
      <c r="D2084">
        <v>9.9</v>
      </c>
      <c r="E2084">
        <v>13.8</v>
      </c>
      <c r="F2084">
        <v>0</v>
      </c>
      <c r="G2084">
        <v>10.4</v>
      </c>
      <c r="H2084">
        <v>0.193</v>
      </c>
      <c r="I2084">
        <v>3.9</v>
      </c>
      <c r="J2084" t="s">
        <v>156</v>
      </c>
      <c r="K2084">
        <v>4.2</v>
      </c>
      <c r="L2084" t="s">
        <v>156</v>
      </c>
      <c r="M2084" s="70">
        <v>0.42174768518518518</v>
      </c>
      <c r="N2084">
        <v>6.9</v>
      </c>
      <c r="O2084" t="s">
        <v>160</v>
      </c>
      <c r="P2084" s="70">
        <v>0.42133101851851856</v>
      </c>
      <c r="Q2084">
        <v>2.5</v>
      </c>
      <c r="R2084" t="s">
        <v>156</v>
      </c>
      <c r="S2084">
        <v>0.9</v>
      </c>
      <c r="T2084">
        <v>61.4</v>
      </c>
      <c r="U2084">
        <v>274</v>
      </c>
      <c r="V2084">
        <v>372724</v>
      </c>
      <c r="W2084">
        <v>621</v>
      </c>
      <c r="X2084">
        <v>0.68200000000000005</v>
      </c>
      <c r="Y2084">
        <v>17.920000000000002</v>
      </c>
      <c r="Z2084" s="11">
        <f t="shared" si="5552"/>
        <v>115.80000000000001</v>
      </c>
      <c r="AA2084" s="11">
        <f t="shared" si="5553"/>
        <v>0</v>
      </c>
      <c r="AB2084" s="53">
        <f t="shared" si="5554"/>
        <v>0.29415682924513864</v>
      </c>
      <c r="AC2084" s="61" t="s">
        <v>204</v>
      </c>
    </row>
    <row r="2085" spans="1:46">
      <c r="A2085" s="11">
        <v>2085</v>
      </c>
      <c r="B2085" s="69">
        <v>44607</v>
      </c>
      <c r="C2085" s="70">
        <v>0.43055555555555558</v>
      </c>
      <c r="D2085">
        <v>10.199999999999999</v>
      </c>
      <c r="E2085">
        <v>13.5</v>
      </c>
      <c r="F2085">
        <v>0</v>
      </c>
      <c r="G2085">
        <v>10.1</v>
      </c>
      <c r="H2085">
        <v>4.4999999999999998E-2</v>
      </c>
      <c r="I2085">
        <v>3.2</v>
      </c>
      <c r="J2085" t="s">
        <v>160</v>
      </c>
      <c r="K2085">
        <v>3.9</v>
      </c>
      <c r="L2085" t="s">
        <v>156</v>
      </c>
      <c r="M2085" s="70">
        <v>0.4236226851851852</v>
      </c>
      <c r="N2085">
        <v>6</v>
      </c>
      <c r="O2085" t="s">
        <v>160</v>
      </c>
      <c r="P2085" s="70">
        <v>0.42954861111111109</v>
      </c>
      <c r="Q2085">
        <v>3.8</v>
      </c>
      <c r="R2085" t="s">
        <v>160</v>
      </c>
      <c r="S2085">
        <v>0.9</v>
      </c>
      <c r="T2085">
        <v>58</v>
      </c>
      <c r="U2085">
        <v>164</v>
      </c>
      <c r="V2085">
        <v>108436</v>
      </c>
      <c r="W2085">
        <v>181</v>
      </c>
      <c r="X2085">
        <v>0.68200000000000005</v>
      </c>
      <c r="Y2085">
        <v>18.03</v>
      </c>
      <c r="Z2085" s="11">
        <f t="shared" si="5552"/>
        <v>27.000000000000004</v>
      </c>
      <c r="AA2085" s="11">
        <f t="shared" si="5553"/>
        <v>0</v>
      </c>
      <c r="AB2085" s="53">
        <f t="shared" si="5554"/>
        <v>0.29415682924513864</v>
      </c>
      <c r="AC2085" s="61" t="s">
        <v>204</v>
      </c>
    </row>
    <row r="2086" spans="1:46">
      <c r="A2086" s="11">
        <v>2086</v>
      </c>
      <c r="B2086" s="69">
        <v>44607</v>
      </c>
      <c r="C2086" s="70">
        <v>0.4375</v>
      </c>
      <c r="D2086">
        <v>10.3</v>
      </c>
      <c r="E2086">
        <v>14.7</v>
      </c>
      <c r="F2086">
        <v>0</v>
      </c>
      <c r="G2086">
        <v>10.1</v>
      </c>
      <c r="H2086">
        <v>6.0999999999999999E-2</v>
      </c>
      <c r="I2086">
        <v>4.0999999999999996</v>
      </c>
      <c r="J2086" t="s">
        <v>156</v>
      </c>
      <c r="K2086">
        <v>4.0999999999999996</v>
      </c>
      <c r="L2086" t="s">
        <v>156</v>
      </c>
      <c r="M2086" s="70">
        <v>0.4375</v>
      </c>
      <c r="N2086">
        <v>7.3</v>
      </c>
      <c r="O2086" t="s">
        <v>160</v>
      </c>
      <c r="P2086" s="70">
        <v>0.43253472222222222</v>
      </c>
      <c r="Q2086">
        <v>5.5</v>
      </c>
      <c r="R2086" t="s">
        <v>161</v>
      </c>
      <c r="S2086">
        <v>0.9</v>
      </c>
      <c r="T2086">
        <v>61.3</v>
      </c>
      <c r="U2086">
        <v>362</v>
      </c>
      <c r="V2086">
        <v>138710</v>
      </c>
      <c r="W2086">
        <v>231</v>
      </c>
      <c r="X2086">
        <v>0.68200000000000005</v>
      </c>
      <c r="Y2086">
        <v>18.2</v>
      </c>
      <c r="Z2086" s="11">
        <f t="shared" si="5552"/>
        <v>36.599999999999994</v>
      </c>
      <c r="AA2086" s="11">
        <f t="shared" si="5553"/>
        <v>0</v>
      </c>
      <c r="AB2086" s="53">
        <f t="shared" si="5554"/>
        <v>0.29415682924513864</v>
      </c>
      <c r="AC2086" s="61" t="s">
        <v>204</v>
      </c>
    </row>
    <row r="2087" spans="1:46">
      <c r="A2087" s="11">
        <v>2087</v>
      </c>
      <c r="B2087" s="69">
        <v>44607</v>
      </c>
      <c r="C2087" s="70">
        <v>0.44444444444444442</v>
      </c>
      <c r="D2087">
        <v>10.5</v>
      </c>
      <c r="E2087">
        <v>13.7</v>
      </c>
      <c r="F2087">
        <v>0</v>
      </c>
      <c r="G2087">
        <v>10.3</v>
      </c>
      <c r="H2087">
        <v>9.0999999999999998E-2</v>
      </c>
      <c r="I2087">
        <v>4.0999999999999996</v>
      </c>
      <c r="J2087" t="s">
        <v>160</v>
      </c>
      <c r="K2087">
        <v>4.2</v>
      </c>
      <c r="L2087" t="s">
        <v>160</v>
      </c>
      <c r="M2087" s="70">
        <v>0.44267361111111114</v>
      </c>
      <c r="N2087">
        <v>7.4</v>
      </c>
      <c r="O2087" t="s">
        <v>161</v>
      </c>
      <c r="P2087" s="70">
        <v>0.44155092592592587</v>
      </c>
      <c r="Q2087">
        <v>2.8</v>
      </c>
      <c r="R2087" t="s">
        <v>156</v>
      </c>
      <c r="S2087">
        <v>1.3</v>
      </c>
      <c r="T2087">
        <v>62.8</v>
      </c>
      <c r="U2087">
        <v>188</v>
      </c>
      <c r="V2087">
        <v>196770</v>
      </c>
      <c r="W2087">
        <v>328</v>
      </c>
      <c r="X2087">
        <v>0.68100000000000005</v>
      </c>
      <c r="Y2087">
        <v>17.940000000000001</v>
      </c>
      <c r="Z2087" s="11">
        <f t="shared" si="5552"/>
        <v>54.6</v>
      </c>
      <c r="AA2087" s="11">
        <f t="shared" si="5553"/>
        <v>0</v>
      </c>
      <c r="AB2087" s="53">
        <f t="shared" si="5554"/>
        <v>0.2935391194917889</v>
      </c>
      <c r="AC2087" s="61" t="s">
        <v>204</v>
      </c>
    </row>
    <row r="2088" spans="1:46">
      <c r="A2088" s="11">
        <v>2088</v>
      </c>
      <c r="B2088" s="69">
        <v>44607</v>
      </c>
      <c r="C2088" s="70">
        <v>0.4513888888888889</v>
      </c>
      <c r="D2088">
        <v>10.6</v>
      </c>
      <c r="E2088">
        <v>13.5</v>
      </c>
      <c r="F2088">
        <v>0</v>
      </c>
      <c r="G2088">
        <v>10</v>
      </c>
      <c r="H2088">
        <v>2.4E-2</v>
      </c>
      <c r="I2088">
        <v>4.8</v>
      </c>
      <c r="J2088" t="s">
        <v>160</v>
      </c>
      <c r="K2088">
        <v>4.8</v>
      </c>
      <c r="L2088" t="s">
        <v>160</v>
      </c>
      <c r="M2088" s="70">
        <v>0.4513888888888889</v>
      </c>
      <c r="N2088">
        <v>10.5</v>
      </c>
      <c r="O2088" t="s">
        <v>156</v>
      </c>
      <c r="P2088" s="70">
        <v>0.44925925925925925</v>
      </c>
      <c r="Q2088">
        <v>5.9</v>
      </c>
      <c r="R2088" t="s">
        <v>156</v>
      </c>
      <c r="S2088">
        <v>1.6</v>
      </c>
      <c r="T2088">
        <v>62.9</v>
      </c>
      <c r="U2088">
        <v>144</v>
      </c>
      <c r="V2088">
        <v>66708</v>
      </c>
      <c r="W2088">
        <v>111</v>
      </c>
      <c r="X2088">
        <v>0.68</v>
      </c>
      <c r="Y2088">
        <v>18.03</v>
      </c>
      <c r="Z2088" s="11">
        <f t="shared" si="5552"/>
        <v>14.400000000000002</v>
      </c>
      <c r="AA2088" s="11">
        <f t="shared" si="5553"/>
        <v>0</v>
      </c>
      <c r="AB2088" s="53">
        <f t="shared" si="5554"/>
        <v>0.29292194680012829</v>
      </c>
      <c r="AC2088" s="61" t="s">
        <v>204</v>
      </c>
    </row>
    <row r="2089" spans="1:46">
      <c r="A2089" s="11">
        <v>2089</v>
      </c>
      <c r="B2089" s="69">
        <v>44607</v>
      </c>
      <c r="C2089" s="70">
        <v>0.45833333333333331</v>
      </c>
      <c r="D2089">
        <v>10.6</v>
      </c>
      <c r="E2089">
        <v>13.6</v>
      </c>
      <c r="F2089">
        <v>0</v>
      </c>
      <c r="G2089">
        <v>9.6999999999999993</v>
      </c>
      <c r="H2089">
        <v>0.06</v>
      </c>
      <c r="I2089">
        <v>5.9</v>
      </c>
      <c r="J2089" t="s">
        <v>160</v>
      </c>
      <c r="K2089">
        <v>5.9</v>
      </c>
      <c r="L2089" t="s">
        <v>160</v>
      </c>
      <c r="M2089" s="70">
        <v>0.4581944444444444</v>
      </c>
      <c r="N2089">
        <v>10</v>
      </c>
      <c r="O2089" t="s">
        <v>161</v>
      </c>
      <c r="P2089" s="70">
        <v>0.45648148148148149</v>
      </c>
      <c r="Q2089">
        <v>5.7</v>
      </c>
      <c r="R2089" t="s">
        <v>154</v>
      </c>
      <c r="S2089">
        <v>1.5</v>
      </c>
      <c r="T2089">
        <v>60.7</v>
      </c>
      <c r="U2089">
        <v>242</v>
      </c>
      <c r="V2089">
        <v>132244</v>
      </c>
      <c r="W2089">
        <v>220</v>
      </c>
      <c r="X2089">
        <v>0.68</v>
      </c>
      <c r="Y2089">
        <v>18.04</v>
      </c>
      <c r="Z2089" s="11">
        <f t="shared" si="5552"/>
        <v>36</v>
      </c>
      <c r="AA2089" s="11">
        <f t="shared" si="5553"/>
        <v>0</v>
      </c>
      <c r="AB2089" s="53">
        <f t="shared" si="5554"/>
        <v>0.29292194680012829</v>
      </c>
      <c r="AC2089" s="61" t="s">
        <v>204</v>
      </c>
      <c r="AE2089" s="11">
        <f t="shared" ref="AE2089" si="5635">SUM(F2089:F2094)</f>
        <v>0</v>
      </c>
      <c r="AF2089" s="11">
        <f t="shared" ref="AF2089" si="5636">AVERAGE(AB2089:AB2094)</f>
        <v>0.29127992715631046</v>
      </c>
      <c r="AG2089" s="11">
        <f t="shared" ref="AG2089" si="5637">AVERAGE(G2089:G2094)</f>
        <v>11.166666666666666</v>
      </c>
      <c r="AH2089" s="11" t="e">
        <f t="shared" ref="AH2089" si="5638">AVERAGE(AC2089:AC2094)</f>
        <v>#DIV/0!</v>
      </c>
      <c r="AI2089" s="11">
        <f t="shared" ref="AI2089" si="5639">AVERAGE(T2089:T2094)</f>
        <v>52.699999999999996</v>
      </c>
      <c r="AJ2089" s="11">
        <f t="shared" ref="AJ2089" si="5640">SUMIF(H2089:H2094,"&gt;0",H2089:H2094)</f>
        <v>1.4020000000000001</v>
      </c>
      <c r="AK2089" s="17">
        <f t="shared" ref="AK2089" si="5641">SUM(AA2089:AA2094)/60</f>
        <v>0.5</v>
      </c>
      <c r="AL2089" s="17">
        <f t="shared" ref="AL2089" si="5642">SUM(V2089:V2094)</f>
        <v>2799621</v>
      </c>
      <c r="AM2089" s="17">
        <f t="shared" ref="AM2089" si="5643">AVERAGE(W2089:W2094)</f>
        <v>777.66666666666663</v>
      </c>
      <c r="AN2089" s="11">
        <f t="shared" ref="AN2089" si="5644">AVERAGE(I2089:I2094)</f>
        <v>5.6833333333333336</v>
      </c>
      <c r="AO2089" s="11">
        <f t="shared" ref="AO2089" si="5645">MAX(K2089:K2094)</f>
        <v>6.5</v>
      </c>
      <c r="AP2089" s="13" t="str">
        <f t="shared" ref="AP2089" ca="1" si="5646">INDIRECT(ADDRESS(MATCH(AO2089,K2089:K2094,0)+A2089-1,12))</f>
        <v>SW</v>
      </c>
      <c r="AQ2089" s="13">
        <f t="shared" ref="AQ2089" ca="1" si="5647">INDIRECT(ADDRESS(MATCH(AO2089,K2089:K2094,0)+A2089-1,13))</f>
        <v>0.4899189814814815</v>
      </c>
      <c r="AR2089" s="11">
        <f t="shared" ref="AR2089" si="5648">MAX(N2089:N2094)</f>
        <v>10.9</v>
      </c>
      <c r="AS2089" s="13" t="str">
        <f t="shared" ref="AS2089" ca="1" si="5649">INDIRECT(ADDRESS(MATCH(AR2089,N2089:N2094,0)+A2089-1,15))</f>
        <v>SW</v>
      </c>
      <c r="AT2089" s="13">
        <f t="shared" ref="AT2089" ca="1" si="5650">INDIRECT(ADDRESS(MATCH(AR2089,N2089:N2094,0)+A2089-1,16))</f>
        <v>0.4761111111111111</v>
      </c>
    </row>
    <row r="2090" spans="1:46">
      <c r="A2090" s="11">
        <v>2090</v>
      </c>
      <c r="B2090" s="69">
        <v>44607</v>
      </c>
      <c r="C2090" s="70">
        <v>0.46527777777777773</v>
      </c>
      <c r="D2090">
        <v>10.5</v>
      </c>
      <c r="E2090">
        <v>13.4</v>
      </c>
      <c r="F2090">
        <v>0</v>
      </c>
      <c r="G2090">
        <v>9.9</v>
      </c>
      <c r="H2090">
        <v>3.7999999999999999E-2</v>
      </c>
      <c r="I2090">
        <v>5.5</v>
      </c>
      <c r="J2090" t="s">
        <v>161</v>
      </c>
      <c r="K2090">
        <v>6</v>
      </c>
      <c r="L2090" t="s">
        <v>160</v>
      </c>
      <c r="M2090" s="70">
        <v>0.46259259259259261</v>
      </c>
      <c r="N2090">
        <v>9.9</v>
      </c>
      <c r="O2090" t="s">
        <v>161</v>
      </c>
      <c r="P2090" s="70">
        <v>0.46175925925925926</v>
      </c>
      <c r="Q2090">
        <v>4.2</v>
      </c>
      <c r="R2090" t="s">
        <v>160</v>
      </c>
      <c r="S2090">
        <v>1.4</v>
      </c>
      <c r="T2090">
        <v>60.1</v>
      </c>
      <c r="U2090">
        <v>168</v>
      </c>
      <c r="V2090">
        <v>91841</v>
      </c>
      <c r="W2090">
        <v>153</v>
      </c>
      <c r="X2090">
        <v>0.68</v>
      </c>
      <c r="Y2090">
        <v>18.02</v>
      </c>
      <c r="Z2090" s="11">
        <f t="shared" si="5552"/>
        <v>22.8</v>
      </c>
      <c r="AA2090" s="11">
        <f t="shared" si="5553"/>
        <v>0</v>
      </c>
      <c r="AB2090" s="53">
        <f t="shared" si="5554"/>
        <v>0.29292194680012829</v>
      </c>
      <c r="AC2090" s="61" t="s">
        <v>204</v>
      </c>
    </row>
    <row r="2091" spans="1:46">
      <c r="A2091" s="11">
        <v>2091</v>
      </c>
      <c r="B2091" s="69">
        <v>44607</v>
      </c>
      <c r="C2091" s="70">
        <v>0.47222222222222227</v>
      </c>
      <c r="D2091">
        <v>10.4</v>
      </c>
      <c r="E2091">
        <v>14.6</v>
      </c>
      <c r="F2091">
        <v>0</v>
      </c>
      <c r="G2091">
        <v>10.4</v>
      </c>
      <c r="H2091">
        <v>0.19700000000000001</v>
      </c>
      <c r="I2091">
        <v>5.5</v>
      </c>
      <c r="J2091" t="s">
        <v>160</v>
      </c>
      <c r="K2091">
        <v>5.5</v>
      </c>
      <c r="L2091" t="s">
        <v>160</v>
      </c>
      <c r="M2091" s="70">
        <v>0.47222222222222227</v>
      </c>
      <c r="N2091">
        <v>10.5</v>
      </c>
      <c r="O2091" t="s">
        <v>160</v>
      </c>
      <c r="P2091" s="70">
        <v>0.46949074074074071</v>
      </c>
      <c r="Q2091">
        <v>8.6</v>
      </c>
      <c r="R2091" t="s">
        <v>160</v>
      </c>
      <c r="S2091">
        <v>1.7</v>
      </c>
      <c r="T2091">
        <v>52.2</v>
      </c>
      <c r="U2091">
        <v>1209</v>
      </c>
      <c r="V2091">
        <v>388637</v>
      </c>
      <c r="W2091">
        <v>648</v>
      </c>
      <c r="X2091">
        <v>0.67700000000000005</v>
      </c>
      <c r="Y2091">
        <v>18.059999999999999</v>
      </c>
      <c r="Z2091" s="11">
        <f t="shared" si="5552"/>
        <v>118.2</v>
      </c>
      <c r="AA2091" s="11">
        <f t="shared" si="5553"/>
        <v>0</v>
      </c>
      <c r="AB2091" s="53">
        <f t="shared" si="5554"/>
        <v>0.29107366064707496</v>
      </c>
      <c r="AC2091" s="61" t="s">
        <v>204</v>
      </c>
    </row>
    <row r="2092" spans="1:46">
      <c r="A2092" s="11">
        <v>2092</v>
      </c>
      <c r="B2092" s="69">
        <v>44607</v>
      </c>
      <c r="C2092" s="70">
        <v>0.47916666666666669</v>
      </c>
      <c r="D2092">
        <v>10.8</v>
      </c>
      <c r="E2092">
        <v>14.6</v>
      </c>
      <c r="F2092">
        <v>0</v>
      </c>
      <c r="G2092">
        <v>12.1</v>
      </c>
      <c r="H2092">
        <v>0.41599999999999998</v>
      </c>
      <c r="I2092">
        <v>5.6</v>
      </c>
      <c r="J2092" t="s">
        <v>160</v>
      </c>
      <c r="K2092">
        <v>5.9</v>
      </c>
      <c r="L2092" t="s">
        <v>160</v>
      </c>
      <c r="M2092" s="70">
        <v>0.47314814814814815</v>
      </c>
      <c r="N2092">
        <v>10.9</v>
      </c>
      <c r="O2092" t="s">
        <v>160</v>
      </c>
      <c r="P2092" s="70">
        <v>0.4761111111111111</v>
      </c>
      <c r="Q2092">
        <v>9.5</v>
      </c>
      <c r="R2092" t="s">
        <v>156</v>
      </c>
      <c r="S2092">
        <v>1.7</v>
      </c>
      <c r="T2092">
        <v>45.4</v>
      </c>
      <c r="U2092">
        <v>1393</v>
      </c>
      <c r="V2092">
        <v>801019</v>
      </c>
      <c r="W2092">
        <v>1335</v>
      </c>
      <c r="X2092">
        <v>0.67700000000000005</v>
      </c>
      <c r="Y2092">
        <v>18.010000000000002</v>
      </c>
      <c r="Z2092" s="11">
        <f t="shared" si="5552"/>
        <v>249.6</v>
      </c>
      <c r="AA2092" s="11">
        <f t="shared" si="5553"/>
        <v>10</v>
      </c>
      <c r="AB2092" s="53">
        <f t="shared" si="5554"/>
        <v>0.29107366064707496</v>
      </c>
      <c r="AC2092" s="61" t="s">
        <v>204</v>
      </c>
    </row>
    <row r="2093" spans="1:46">
      <c r="A2093" s="11">
        <v>2093</v>
      </c>
      <c r="B2093" s="69">
        <v>44607</v>
      </c>
      <c r="C2093" s="70">
        <v>0.4861111111111111</v>
      </c>
      <c r="D2093">
        <v>11.3</v>
      </c>
      <c r="E2093">
        <v>14.6</v>
      </c>
      <c r="F2093">
        <v>0</v>
      </c>
      <c r="G2093">
        <v>12.6</v>
      </c>
      <c r="H2093">
        <v>0.38100000000000001</v>
      </c>
      <c r="I2093">
        <v>5.9</v>
      </c>
      <c r="J2093" t="s">
        <v>160</v>
      </c>
      <c r="K2093">
        <v>5.9</v>
      </c>
      <c r="L2093" t="s">
        <v>160</v>
      </c>
      <c r="M2093" s="70">
        <v>0.48600694444444442</v>
      </c>
      <c r="N2093">
        <v>10.5</v>
      </c>
      <c r="O2093" t="s">
        <v>156</v>
      </c>
      <c r="P2093" s="70">
        <v>0.47917824074074072</v>
      </c>
      <c r="Q2093">
        <v>4.3</v>
      </c>
      <c r="R2093" t="s">
        <v>156</v>
      </c>
      <c r="S2093">
        <v>1.6</v>
      </c>
      <c r="T2093">
        <v>46.3</v>
      </c>
      <c r="U2093">
        <v>1370</v>
      </c>
      <c r="V2093">
        <v>761330</v>
      </c>
      <c r="W2093">
        <v>1269</v>
      </c>
      <c r="X2093">
        <v>0.67500000000000004</v>
      </c>
      <c r="Y2093">
        <v>18</v>
      </c>
      <c r="Z2093" s="11">
        <f t="shared" si="5552"/>
        <v>228.60000000000002</v>
      </c>
      <c r="AA2093" s="11">
        <f t="shared" si="5553"/>
        <v>10</v>
      </c>
      <c r="AB2093" s="53">
        <f t="shared" si="5554"/>
        <v>0.28984417402172813</v>
      </c>
      <c r="AC2093" s="61" t="s">
        <v>204</v>
      </c>
    </row>
    <row r="2094" spans="1:46">
      <c r="A2094" s="11">
        <v>2094</v>
      </c>
      <c r="B2094" s="69">
        <v>44607</v>
      </c>
      <c r="C2094" s="70">
        <v>0.49305555555555558</v>
      </c>
      <c r="D2094">
        <v>12</v>
      </c>
      <c r="E2094">
        <v>14.6</v>
      </c>
      <c r="F2094">
        <v>0</v>
      </c>
      <c r="G2094">
        <v>12.3</v>
      </c>
      <c r="H2094">
        <v>0.31</v>
      </c>
      <c r="I2094">
        <v>5.7</v>
      </c>
      <c r="J2094" t="s">
        <v>160</v>
      </c>
      <c r="K2094">
        <v>6.5</v>
      </c>
      <c r="L2094" t="s">
        <v>160</v>
      </c>
      <c r="M2094" s="70">
        <v>0.4899189814814815</v>
      </c>
      <c r="N2094">
        <v>10.199999999999999</v>
      </c>
      <c r="O2094" t="s">
        <v>161</v>
      </c>
      <c r="P2094" s="70">
        <v>0.48659722222222218</v>
      </c>
      <c r="Q2094">
        <v>4.2</v>
      </c>
      <c r="R2094" t="s">
        <v>161</v>
      </c>
      <c r="S2094">
        <v>1.6</v>
      </c>
      <c r="T2094">
        <v>51.5</v>
      </c>
      <c r="U2094">
        <v>1160</v>
      </c>
      <c r="V2094">
        <v>624550</v>
      </c>
      <c r="W2094">
        <v>1041</v>
      </c>
      <c r="X2094">
        <v>0.67500000000000004</v>
      </c>
      <c r="Y2094">
        <v>17.989999999999998</v>
      </c>
      <c r="Z2094" s="11">
        <f t="shared" si="5552"/>
        <v>186.00000000000003</v>
      </c>
      <c r="AA2094" s="11">
        <f t="shared" si="5553"/>
        <v>10</v>
      </c>
      <c r="AB2094" s="53">
        <f t="shared" si="5554"/>
        <v>0.28984417402172813</v>
      </c>
      <c r="AC2094" s="61" t="s">
        <v>204</v>
      </c>
    </row>
    <row r="2095" spans="1:46">
      <c r="A2095" s="11">
        <v>2095</v>
      </c>
      <c r="B2095" s="69">
        <v>44607</v>
      </c>
      <c r="C2095" s="70">
        <v>0.5</v>
      </c>
      <c r="D2095">
        <v>12.6</v>
      </c>
      <c r="E2095">
        <v>14.5</v>
      </c>
      <c r="F2095">
        <v>0</v>
      </c>
      <c r="G2095">
        <v>12.1</v>
      </c>
      <c r="H2095">
        <v>0.28199999999999997</v>
      </c>
      <c r="I2095">
        <v>5.3</v>
      </c>
      <c r="J2095" t="s">
        <v>161</v>
      </c>
      <c r="K2095">
        <v>5.7</v>
      </c>
      <c r="L2095" t="s">
        <v>160</v>
      </c>
      <c r="M2095" s="70">
        <v>0.49306712962962962</v>
      </c>
      <c r="N2095">
        <v>9.6999999999999993</v>
      </c>
      <c r="O2095" t="s">
        <v>161</v>
      </c>
      <c r="P2095" s="70">
        <v>0.49394675925925924</v>
      </c>
      <c r="Q2095">
        <v>7.7</v>
      </c>
      <c r="R2095" t="s">
        <v>160</v>
      </c>
      <c r="S2095">
        <v>1.3</v>
      </c>
      <c r="T2095">
        <v>48.6</v>
      </c>
      <c r="U2095">
        <v>1076</v>
      </c>
      <c r="V2095">
        <v>575962</v>
      </c>
      <c r="W2095">
        <v>960</v>
      </c>
      <c r="X2095">
        <v>0.67400000000000004</v>
      </c>
      <c r="Y2095">
        <v>17.98</v>
      </c>
      <c r="Z2095" s="11">
        <f t="shared" si="5552"/>
        <v>169.19999999999996</v>
      </c>
      <c r="AA2095" s="11">
        <f t="shared" si="5553"/>
        <v>10</v>
      </c>
      <c r="AB2095" s="53">
        <f t="shared" si="5554"/>
        <v>0.28923024560053312</v>
      </c>
      <c r="AC2095" s="61" t="s">
        <v>204</v>
      </c>
      <c r="AE2095" s="11">
        <f t="shared" ref="AE2095" si="5651">SUM(F2095:F2100)</f>
        <v>0</v>
      </c>
      <c r="AF2095" s="11">
        <f t="shared" ref="AF2095" si="5652">AVERAGE(AB2095:AB2100)</f>
        <v>0.28902578447653077</v>
      </c>
      <c r="AG2095" s="11">
        <f t="shared" ref="AG2095" si="5653">AVERAGE(G2095:G2100)</f>
        <v>12.649999999999999</v>
      </c>
      <c r="AH2095" s="11" t="e">
        <f t="shared" ref="AH2095" si="5654">AVERAGE(AC2095:AC2100)</f>
        <v>#DIV/0!</v>
      </c>
      <c r="AI2095" s="11">
        <f t="shared" ref="AI2095" si="5655">AVERAGE(T2095:T2100)</f>
        <v>44.383333333333333</v>
      </c>
      <c r="AJ2095" s="11">
        <f t="shared" ref="AJ2095" si="5656">SUMIF(H2095:H2100,"&gt;0",H2095:H2100)</f>
        <v>2.0960000000000001</v>
      </c>
      <c r="AK2095" s="17">
        <f t="shared" ref="AK2095" si="5657">SUM(AA2095:AA2100)/60</f>
        <v>1</v>
      </c>
      <c r="AL2095" s="17">
        <f t="shared" ref="AL2095" si="5658">SUM(V2095:V2100)</f>
        <v>4197415</v>
      </c>
      <c r="AM2095" s="17">
        <f t="shared" ref="AM2095" si="5659">AVERAGE(W2095:W2100)</f>
        <v>1166</v>
      </c>
      <c r="AN2095" s="11">
        <f t="shared" ref="AN2095" si="5660">AVERAGE(I2095:I2100)</f>
        <v>5.5333333333333323</v>
      </c>
      <c r="AO2095" s="11">
        <f t="shared" ref="AO2095" si="5661">MAX(K2095:K2100)</f>
        <v>6.2</v>
      </c>
      <c r="AP2095" s="13" t="str">
        <f t="shared" ref="AP2095" ca="1" si="5662">INDIRECT(ADDRESS(MATCH(AO2095,K2095:K2100,0)+A2095-1,12))</f>
        <v>SW</v>
      </c>
      <c r="AQ2095" s="13">
        <f t="shared" ref="AQ2095" ca="1" si="5663">INDIRECT(ADDRESS(MATCH(AO2095,K2095:K2100,0)+A2095-1,13))</f>
        <v>0.52621527777777777</v>
      </c>
      <c r="AR2095" s="11">
        <f t="shared" ref="AR2095" si="5664">MAX(N2095:N2100)</f>
        <v>10.6</v>
      </c>
      <c r="AS2095" s="13" t="str">
        <f t="shared" ref="AS2095" ca="1" si="5665">INDIRECT(ADDRESS(MATCH(AR2095,N2095:N2100,0)+A2095-1,15))</f>
        <v>SW</v>
      </c>
      <c r="AT2095" s="13">
        <f t="shared" ref="AT2095" ca="1" si="5666">INDIRECT(ADDRESS(MATCH(AR2095,N2095:N2100,0)+A2095-1,16))</f>
        <v>0.52475694444444443</v>
      </c>
    </row>
    <row r="2096" spans="1:46">
      <c r="A2096" s="11">
        <v>2096</v>
      </c>
      <c r="B2096" s="69">
        <v>44607</v>
      </c>
      <c r="C2096" s="70">
        <v>0.50694444444444442</v>
      </c>
      <c r="D2096">
        <v>12.9</v>
      </c>
      <c r="E2096">
        <v>14.5</v>
      </c>
      <c r="F2096">
        <v>0</v>
      </c>
      <c r="G2096">
        <v>12.2</v>
      </c>
      <c r="H2096">
        <v>0.32300000000000001</v>
      </c>
      <c r="I2096">
        <v>5.8</v>
      </c>
      <c r="J2096" t="s">
        <v>160</v>
      </c>
      <c r="K2096">
        <v>5.8</v>
      </c>
      <c r="L2096" t="s">
        <v>160</v>
      </c>
      <c r="M2096" s="70">
        <v>0.50635416666666666</v>
      </c>
      <c r="N2096">
        <v>9.6999999999999993</v>
      </c>
      <c r="O2096" t="s">
        <v>161</v>
      </c>
      <c r="P2096" s="70">
        <v>0.5062268518518519</v>
      </c>
      <c r="Q2096">
        <v>5</v>
      </c>
      <c r="R2096" t="s">
        <v>160</v>
      </c>
      <c r="S2096">
        <v>1.4</v>
      </c>
      <c r="T2096">
        <v>46.9</v>
      </c>
      <c r="U2096">
        <v>1174</v>
      </c>
      <c r="V2096">
        <v>649730</v>
      </c>
      <c r="W2096">
        <v>1083</v>
      </c>
      <c r="X2096">
        <v>0.67400000000000004</v>
      </c>
      <c r="Y2096">
        <v>17.96</v>
      </c>
      <c r="Z2096" s="11">
        <f t="shared" si="5552"/>
        <v>193.80000000000004</v>
      </c>
      <c r="AA2096" s="11">
        <f t="shared" si="5553"/>
        <v>10</v>
      </c>
      <c r="AB2096" s="53">
        <f t="shared" si="5554"/>
        <v>0.28923024560053312</v>
      </c>
      <c r="AC2096" s="61" t="s">
        <v>204</v>
      </c>
    </row>
    <row r="2097" spans="1:46">
      <c r="A2097" s="11">
        <v>2097</v>
      </c>
      <c r="B2097" s="69">
        <v>44607</v>
      </c>
      <c r="C2097" s="70">
        <v>0.51388888888888895</v>
      </c>
      <c r="D2097">
        <v>13.2</v>
      </c>
      <c r="E2097">
        <v>14.1</v>
      </c>
      <c r="F2097">
        <v>0</v>
      </c>
      <c r="G2097">
        <v>12.8</v>
      </c>
      <c r="H2097">
        <v>0.39700000000000002</v>
      </c>
      <c r="I2097">
        <v>5.5</v>
      </c>
      <c r="J2097" t="s">
        <v>160</v>
      </c>
      <c r="K2097">
        <v>5.8</v>
      </c>
      <c r="L2097" t="s">
        <v>161</v>
      </c>
      <c r="M2097" s="70">
        <v>0.5076504629629629</v>
      </c>
      <c r="N2097">
        <v>9.1999999999999993</v>
      </c>
      <c r="O2097" t="s">
        <v>160</v>
      </c>
      <c r="P2097" s="70">
        <v>0.51068287037037041</v>
      </c>
      <c r="Q2097">
        <v>6.5</v>
      </c>
      <c r="R2097" t="s">
        <v>161</v>
      </c>
      <c r="S2097">
        <v>1.4</v>
      </c>
      <c r="T2097">
        <v>45.5</v>
      </c>
      <c r="U2097">
        <v>1361</v>
      </c>
      <c r="V2097">
        <v>783920</v>
      </c>
      <c r="W2097">
        <v>1307</v>
      </c>
      <c r="X2097">
        <v>0.67400000000000004</v>
      </c>
      <c r="Y2097">
        <v>17.89</v>
      </c>
      <c r="Z2097" s="11">
        <f t="shared" si="5552"/>
        <v>238.20000000000002</v>
      </c>
      <c r="AA2097" s="11">
        <f t="shared" si="5553"/>
        <v>10</v>
      </c>
      <c r="AB2097" s="53">
        <f t="shared" si="5554"/>
        <v>0.28923024560053312</v>
      </c>
      <c r="AC2097" s="61" t="s">
        <v>204</v>
      </c>
    </row>
    <row r="2098" spans="1:46">
      <c r="A2098" s="11">
        <v>2098</v>
      </c>
      <c r="B2098" s="69">
        <v>44607</v>
      </c>
      <c r="C2098" s="70">
        <v>0.52083333333333337</v>
      </c>
      <c r="D2098">
        <v>13.5</v>
      </c>
      <c r="E2098">
        <v>14.1</v>
      </c>
      <c r="F2098">
        <v>0</v>
      </c>
      <c r="G2098">
        <v>13</v>
      </c>
      <c r="H2098">
        <v>0.39700000000000002</v>
      </c>
      <c r="I2098">
        <v>5.7</v>
      </c>
      <c r="J2098" t="s">
        <v>160</v>
      </c>
      <c r="K2098">
        <v>5.8</v>
      </c>
      <c r="L2098" t="s">
        <v>160</v>
      </c>
      <c r="M2098" s="70">
        <v>0.5207060185185185</v>
      </c>
      <c r="N2098">
        <v>9.8000000000000007</v>
      </c>
      <c r="O2098" t="s">
        <v>160</v>
      </c>
      <c r="P2098" s="70">
        <v>0.51741898148148147</v>
      </c>
      <c r="Q2098">
        <v>4.5999999999999996</v>
      </c>
      <c r="R2098" t="s">
        <v>156</v>
      </c>
      <c r="S2098">
        <v>1.5</v>
      </c>
      <c r="T2098">
        <v>43.5</v>
      </c>
      <c r="U2098">
        <v>892</v>
      </c>
      <c r="V2098">
        <v>792126</v>
      </c>
      <c r="W2098">
        <v>1320</v>
      </c>
      <c r="X2098">
        <v>0.67400000000000004</v>
      </c>
      <c r="Y2098">
        <v>17.940000000000001</v>
      </c>
      <c r="Z2098" s="11">
        <f t="shared" si="5552"/>
        <v>238.20000000000002</v>
      </c>
      <c r="AA2098" s="11">
        <f t="shared" si="5553"/>
        <v>10</v>
      </c>
      <c r="AB2098" s="53">
        <f t="shared" si="5554"/>
        <v>0.28923024560053312</v>
      </c>
      <c r="AC2098" s="61" t="s">
        <v>204</v>
      </c>
    </row>
    <row r="2099" spans="1:46">
      <c r="A2099" s="11">
        <v>2099</v>
      </c>
      <c r="B2099" s="69">
        <v>44607</v>
      </c>
      <c r="C2099" s="70">
        <v>0.52777777777777779</v>
      </c>
      <c r="D2099">
        <v>13.8</v>
      </c>
      <c r="E2099">
        <v>14.1</v>
      </c>
      <c r="F2099">
        <v>0</v>
      </c>
      <c r="G2099">
        <v>12.8</v>
      </c>
      <c r="H2099">
        <v>0.35799999999999998</v>
      </c>
      <c r="I2099">
        <v>6.1</v>
      </c>
      <c r="J2099" t="s">
        <v>160</v>
      </c>
      <c r="K2099">
        <v>6.2</v>
      </c>
      <c r="L2099" t="s">
        <v>160</v>
      </c>
      <c r="M2099" s="70">
        <v>0.52621527777777777</v>
      </c>
      <c r="N2099">
        <v>10.6</v>
      </c>
      <c r="O2099" t="s">
        <v>160</v>
      </c>
      <c r="P2099" s="70">
        <v>0.52475694444444443</v>
      </c>
      <c r="Q2099">
        <v>3.9</v>
      </c>
      <c r="R2099" t="s">
        <v>160</v>
      </c>
      <c r="S2099">
        <v>1.5</v>
      </c>
      <c r="T2099">
        <v>40.799999999999997</v>
      </c>
      <c r="U2099">
        <v>1113</v>
      </c>
      <c r="V2099">
        <v>719498</v>
      </c>
      <c r="W2099">
        <v>1199</v>
      </c>
      <c r="X2099">
        <v>0.67300000000000004</v>
      </c>
      <c r="Y2099">
        <v>17.95</v>
      </c>
      <c r="Z2099" s="11">
        <f t="shared" si="5552"/>
        <v>214.79999999999998</v>
      </c>
      <c r="AA2099" s="11">
        <f t="shared" si="5553"/>
        <v>10</v>
      </c>
      <c r="AB2099" s="53">
        <f t="shared" si="5554"/>
        <v>0.28861686222852601</v>
      </c>
      <c r="AC2099" s="61" t="s">
        <v>204</v>
      </c>
    </row>
    <row r="2100" spans="1:46">
      <c r="A2100" s="11">
        <v>2100</v>
      </c>
      <c r="B2100" s="69">
        <v>44607</v>
      </c>
      <c r="C2100" s="70">
        <v>0.53472222222222221</v>
      </c>
      <c r="D2100">
        <v>13.9</v>
      </c>
      <c r="E2100">
        <v>14.1</v>
      </c>
      <c r="F2100">
        <v>0</v>
      </c>
      <c r="G2100">
        <v>13</v>
      </c>
      <c r="H2100">
        <v>0.33900000000000002</v>
      </c>
      <c r="I2100">
        <v>4.8</v>
      </c>
      <c r="J2100" t="s">
        <v>160</v>
      </c>
      <c r="K2100">
        <v>6.2</v>
      </c>
      <c r="L2100" t="s">
        <v>160</v>
      </c>
      <c r="M2100" s="70">
        <v>0.52888888888888885</v>
      </c>
      <c r="N2100">
        <v>9.6999999999999993</v>
      </c>
      <c r="O2100" t="s">
        <v>160</v>
      </c>
      <c r="P2100" s="70">
        <v>0.52817129629629633</v>
      </c>
      <c r="Q2100">
        <v>4.8</v>
      </c>
      <c r="R2100" t="s">
        <v>161</v>
      </c>
      <c r="S2100">
        <v>1.7</v>
      </c>
      <c r="T2100">
        <v>41</v>
      </c>
      <c r="U2100">
        <v>1212</v>
      </c>
      <c r="V2100">
        <v>676179</v>
      </c>
      <c r="W2100">
        <v>1127</v>
      </c>
      <c r="X2100">
        <v>0.67300000000000004</v>
      </c>
      <c r="Y2100">
        <v>17.93</v>
      </c>
      <c r="Z2100" s="11">
        <f t="shared" si="5552"/>
        <v>203.40000000000003</v>
      </c>
      <c r="AA2100" s="11">
        <f t="shared" si="5553"/>
        <v>10</v>
      </c>
      <c r="AB2100" s="53">
        <f t="shared" si="5554"/>
        <v>0.28861686222852601</v>
      </c>
      <c r="AC2100" s="61" t="s">
        <v>204</v>
      </c>
    </row>
    <row r="2101" spans="1:46">
      <c r="A2101" s="11">
        <v>2101</v>
      </c>
      <c r="B2101" s="69">
        <v>44607</v>
      </c>
      <c r="C2101" s="70">
        <v>0.54166666666666663</v>
      </c>
      <c r="D2101">
        <v>14.1</v>
      </c>
      <c r="E2101">
        <v>14.1</v>
      </c>
      <c r="F2101">
        <v>0</v>
      </c>
      <c r="G2101">
        <v>13.4</v>
      </c>
      <c r="H2101">
        <v>0.41799999999999998</v>
      </c>
      <c r="I2101">
        <v>5</v>
      </c>
      <c r="J2101" t="s">
        <v>160</v>
      </c>
      <c r="K2101">
        <v>5.2</v>
      </c>
      <c r="L2101" t="s">
        <v>160</v>
      </c>
      <c r="M2101" s="70">
        <v>0.54016203703703702</v>
      </c>
      <c r="N2101">
        <v>9.1</v>
      </c>
      <c r="O2101" t="s">
        <v>156</v>
      </c>
      <c r="P2101" s="70">
        <v>0.53865740740740742</v>
      </c>
      <c r="Q2101">
        <v>3.4</v>
      </c>
      <c r="R2101" t="s">
        <v>160</v>
      </c>
      <c r="S2101">
        <v>1.5</v>
      </c>
      <c r="T2101">
        <v>39.799999999999997</v>
      </c>
      <c r="U2101">
        <v>1302</v>
      </c>
      <c r="V2101">
        <v>817498</v>
      </c>
      <c r="W2101">
        <v>1362</v>
      </c>
      <c r="X2101">
        <v>0.67300000000000004</v>
      </c>
      <c r="Y2101">
        <v>17.91</v>
      </c>
      <c r="Z2101" s="11">
        <f t="shared" si="5552"/>
        <v>250.79999999999995</v>
      </c>
      <c r="AA2101" s="11">
        <f t="shared" si="5553"/>
        <v>10</v>
      </c>
      <c r="AB2101" s="53">
        <f t="shared" si="5554"/>
        <v>0.28861686222852601</v>
      </c>
      <c r="AC2101" s="61" t="s">
        <v>204</v>
      </c>
      <c r="AE2101" s="11">
        <f t="shared" ref="AE2101" si="5667">SUM(F2101:F2106)</f>
        <v>0</v>
      </c>
      <c r="AF2101" s="11">
        <f t="shared" ref="AF2101" si="5668">AVERAGE(AB2101:AB2106)</f>
        <v>0.28820830429854027</v>
      </c>
      <c r="AG2101" s="11">
        <f t="shared" ref="AG2101" si="5669">AVERAGE(G2101:G2106)</f>
        <v>12.983333333333333</v>
      </c>
      <c r="AH2101" s="11" t="e">
        <f t="shared" ref="AH2101" si="5670">AVERAGE(AC2101:AC2106)</f>
        <v>#DIV/0!</v>
      </c>
      <c r="AI2101" s="11">
        <f t="shared" ref="AI2101" si="5671">AVERAGE(T2101:T2106)</f>
        <v>40.000000000000007</v>
      </c>
      <c r="AJ2101" s="11">
        <f t="shared" ref="AJ2101" si="5672">SUMIF(H2101:H2106,"&gt;0",H2101:H2106)</f>
        <v>2.0249999999999999</v>
      </c>
      <c r="AK2101" s="17">
        <f t="shared" ref="AK2101" si="5673">SUM(AA2101:AA2106)/60</f>
        <v>1</v>
      </c>
      <c r="AL2101" s="17">
        <f t="shared" ref="AL2101" si="5674">SUM(V2101:V2106)</f>
        <v>4017219</v>
      </c>
      <c r="AM2101" s="17">
        <f t="shared" ref="AM2101" si="5675">AVERAGE(W2101:W2106)</f>
        <v>1116</v>
      </c>
      <c r="AN2101" s="11">
        <f t="shared" ref="AN2101" si="5676">AVERAGE(I2101:I2106)</f>
        <v>5.3999999999999995</v>
      </c>
      <c r="AO2101" s="11">
        <f t="shared" ref="AO2101" si="5677">MAX(K2101:K2106)</f>
        <v>6.4</v>
      </c>
      <c r="AP2101" s="13" t="str">
        <f t="shared" ref="AP2101" ca="1" si="5678">INDIRECT(ADDRESS(MATCH(AO2101,K2101:K2106,0)+A2101-1,12))</f>
        <v>WSW</v>
      </c>
      <c r="AQ2101" s="13">
        <f t="shared" ref="AQ2101" ca="1" si="5679">INDIRECT(ADDRESS(MATCH(AO2101,K2101:K2106,0)+A2101-1,13))</f>
        <v>0.57259259259259265</v>
      </c>
      <c r="AR2101" s="11">
        <f t="shared" ref="AR2101" si="5680">MAX(N2101:N2106)</f>
        <v>10.199999999999999</v>
      </c>
      <c r="AS2101" s="13" t="str">
        <f t="shared" ref="AS2101" ca="1" si="5681">INDIRECT(ADDRESS(MATCH(AR2101,N2101:N2106,0)+A2101-1,15))</f>
        <v>WSW</v>
      </c>
      <c r="AT2101" s="13">
        <f t="shared" ref="AT2101" ca="1" si="5682">INDIRECT(ADDRESS(MATCH(AR2101,N2101:N2106,0)+A2101-1,16))</f>
        <v>0.56687500000000002</v>
      </c>
    </row>
    <row r="2102" spans="1:46">
      <c r="A2102" s="11">
        <v>2102</v>
      </c>
      <c r="B2102" s="69">
        <v>44607</v>
      </c>
      <c r="C2102" s="70">
        <v>0.54861111111111105</v>
      </c>
      <c r="D2102">
        <v>14.3</v>
      </c>
      <c r="E2102">
        <v>14.1</v>
      </c>
      <c r="F2102">
        <v>0</v>
      </c>
      <c r="G2102">
        <v>13.5</v>
      </c>
      <c r="H2102">
        <v>0.38500000000000001</v>
      </c>
      <c r="I2102">
        <v>5</v>
      </c>
      <c r="J2102" t="s">
        <v>160</v>
      </c>
      <c r="K2102">
        <v>5.0999999999999996</v>
      </c>
      <c r="L2102" t="s">
        <v>160</v>
      </c>
      <c r="M2102" s="70">
        <v>0.54853009259259256</v>
      </c>
      <c r="N2102">
        <v>9.1</v>
      </c>
      <c r="O2102" t="s">
        <v>161</v>
      </c>
      <c r="P2102" s="70">
        <v>0.54562500000000003</v>
      </c>
      <c r="Q2102">
        <v>2.8</v>
      </c>
      <c r="R2102" t="s">
        <v>160</v>
      </c>
      <c r="S2102">
        <v>1.4</v>
      </c>
      <c r="T2102">
        <v>38.4</v>
      </c>
      <c r="U2102">
        <v>1303</v>
      </c>
      <c r="V2102">
        <v>748569</v>
      </c>
      <c r="W2102">
        <v>1248</v>
      </c>
      <c r="X2102">
        <v>0.67300000000000004</v>
      </c>
      <c r="Y2102">
        <v>17.91</v>
      </c>
      <c r="Z2102" s="11">
        <f t="shared" si="5552"/>
        <v>231.00000000000003</v>
      </c>
      <c r="AA2102" s="11">
        <f t="shared" si="5553"/>
        <v>10</v>
      </c>
      <c r="AB2102" s="53">
        <f t="shared" si="5554"/>
        <v>0.28861686222852601</v>
      </c>
      <c r="AC2102" s="61" t="s">
        <v>204</v>
      </c>
    </row>
    <row r="2103" spans="1:46">
      <c r="A2103" s="11">
        <v>2103</v>
      </c>
      <c r="B2103" s="69">
        <v>44607</v>
      </c>
      <c r="C2103" s="70">
        <v>0.55555555555555558</v>
      </c>
      <c r="D2103">
        <v>14.5</v>
      </c>
      <c r="E2103">
        <v>14</v>
      </c>
      <c r="F2103">
        <v>0</v>
      </c>
      <c r="G2103">
        <v>13.2</v>
      </c>
      <c r="H2103">
        <v>0.3</v>
      </c>
      <c r="I2103">
        <v>5.0999999999999996</v>
      </c>
      <c r="J2103" t="s">
        <v>160</v>
      </c>
      <c r="K2103">
        <v>5.3</v>
      </c>
      <c r="L2103" t="s">
        <v>160</v>
      </c>
      <c r="M2103" s="70">
        <v>0.55214120370370368</v>
      </c>
      <c r="N2103">
        <v>9.1999999999999993</v>
      </c>
      <c r="O2103" t="s">
        <v>161</v>
      </c>
      <c r="P2103" s="70">
        <v>0.54920138888888892</v>
      </c>
      <c r="Q2103">
        <v>7.2</v>
      </c>
      <c r="R2103" t="s">
        <v>161</v>
      </c>
      <c r="S2103">
        <v>1.3</v>
      </c>
      <c r="T2103">
        <v>38.4</v>
      </c>
      <c r="U2103">
        <v>1197</v>
      </c>
      <c r="V2103">
        <v>605360</v>
      </c>
      <c r="W2103">
        <v>1009</v>
      </c>
      <c r="X2103">
        <v>0.67200000000000004</v>
      </c>
      <c r="Y2103">
        <v>17.88</v>
      </c>
      <c r="Z2103" s="11">
        <f t="shared" si="5552"/>
        <v>180.00000000000003</v>
      </c>
      <c r="AA2103" s="11">
        <f t="shared" si="5553"/>
        <v>10</v>
      </c>
      <c r="AB2103" s="53">
        <f t="shared" si="5554"/>
        <v>0.28800402533354741</v>
      </c>
      <c r="AC2103" s="61" t="s">
        <v>204</v>
      </c>
    </row>
    <row r="2104" spans="1:46">
      <c r="A2104" s="11">
        <v>2104</v>
      </c>
      <c r="B2104" s="69">
        <v>44607</v>
      </c>
      <c r="C2104" s="70">
        <v>0.5625</v>
      </c>
      <c r="D2104">
        <v>14.4</v>
      </c>
      <c r="E2104">
        <v>14</v>
      </c>
      <c r="F2104">
        <v>0</v>
      </c>
      <c r="G2104">
        <v>12.5</v>
      </c>
      <c r="H2104">
        <v>0.26700000000000002</v>
      </c>
      <c r="I2104">
        <v>6</v>
      </c>
      <c r="J2104" t="s">
        <v>161</v>
      </c>
      <c r="K2104">
        <v>6.1</v>
      </c>
      <c r="L2104" t="s">
        <v>161</v>
      </c>
      <c r="M2104" s="70">
        <v>0.56201388888888892</v>
      </c>
      <c r="N2104">
        <v>9.6</v>
      </c>
      <c r="O2104" t="s">
        <v>161</v>
      </c>
      <c r="P2104" s="70">
        <v>0.55778935185185186</v>
      </c>
      <c r="Q2104">
        <v>4.0999999999999996</v>
      </c>
      <c r="R2104" t="s">
        <v>160</v>
      </c>
      <c r="S2104">
        <v>1.4</v>
      </c>
      <c r="T2104">
        <v>41.7</v>
      </c>
      <c r="U2104">
        <v>963</v>
      </c>
      <c r="V2104">
        <v>541588</v>
      </c>
      <c r="W2104">
        <v>903</v>
      </c>
      <c r="X2104">
        <v>0.67200000000000004</v>
      </c>
      <c r="Y2104">
        <v>17.89</v>
      </c>
      <c r="Z2104" s="11">
        <f t="shared" si="5552"/>
        <v>160.20000000000002</v>
      </c>
      <c r="AA2104" s="11">
        <f t="shared" si="5553"/>
        <v>10</v>
      </c>
      <c r="AB2104" s="53">
        <f t="shared" si="5554"/>
        <v>0.28800402533354741</v>
      </c>
      <c r="AC2104" s="61" t="s">
        <v>204</v>
      </c>
    </row>
    <row r="2105" spans="1:46">
      <c r="A2105" s="11">
        <v>2105</v>
      </c>
      <c r="B2105" s="69">
        <v>44607</v>
      </c>
      <c r="C2105" s="70">
        <v>0.56944444444444442</v>
      </c>
      <c r="D2105">
        <v>14.3</v>
      </c>
      <c r="E2105">
        <v>14.1</v>
      </c>
      <c r="F2105">
        <v>0</v>
      </c>
      <c r="G2105">
        <v>12.5</v>
      </c>
      <c r="H2105">
        <v>0.311</v>
      </c>
      <c r="I2105">
        <v>6</v>
      </c>
      <c r="J2105" t="s">
        <v>161</v>
      </c>
      <c r="K2105">
        <v>6</v>
      </c>
      <c r="L2105" t="s">
        <v>161</v>
      </c>
      <c r="M2105" s="70">
        <v>0.56251157407407404</v>
      </c>
      <c r="N2105">
        <v>10.199999999999999</v>
      </c>
      <c r="O2105" t="s">
        <v>161</v>
      </c>
      <c r="P2105" s="70">
        <v>0.56687500000000002</v>
      </c>
      <c r="Q2105">
        <v>6.3</v>
      </c>
      <c r="R2105" t="s">
        <v>161</v>
      </c>
      <c r="S2105">
        <v>1.6</v>
      </c>
      <c r="T2105">
        <v>40.299999999999997</v>
      </c>
      <c r="U2105">
        <v>1040</v>
      </c>
      <c r="V2105">
        <v>625128</v>
      </c>
      <c r="W2105">
        <v>1042</v>
      </c>
      <c r="X2105">
        <v>0.67200000000000004</v>
      </c>
      <c r="Y2105">
        <v>17.850000000000001</v>
      </c>
      <c r="Z2105" s="11">
        <f t="shared" si="5552"/>
        <v>186.6</v>
      </c>
      <c r="AA2105" s="11">
        <f t="shared" si="5553"/>
        <v>10</v>
      </c>
      <c r="AB2105" s="53">
        <f t="shared" si="5554"/>
        <v>0.28800402533354741</v>
      </c>
      <c r="AC2105" s="61" t="s">
        <v>204</v>
      </c>
    </row>
    <row r="2106" spans="1:46">
      <c r="A2106" s="11">
        <v>2106</v>
      </c>
      <c r="B2106" s="69">
        <v>44607</v>
      </c>
      <c r="C2106" s="70">
        <v>0.57638888888888895</v>
      </c>
      <c r="D2106">
        <v>14.2</v>
      </c>
      <c r="E2106">
        <v>14</v>
      </c>
      <c r="F2106">
        <v>0</v>
      </c>
      <c r="G2106">
        <v>12.8</v>
      </c>
      <c r="H2106">
        <v>0.34399999999999997</v>
      </c>
      <c r="I2106">
        <v>5.3</v>
      </c>
      <c r="J2106" t="s">
        <v>161</v>
      </c>
      <c r="K2106">
        <v>6.4</v>
      </c>
      <c r="L2106" t="s">
        <v>161</v>
      </c>
      <c r="M2106" s="70">
        <v>0.57259259259259265</v>
      </c>
      <c r="N2106">
        <v>8.1999999999999993</v>
      </c>
      <c r="O2106" t="s">
        <v>160</v>
      </c>
      <c r="P2106" s="70">
        <v>0.57517361111111109</v>
      </c>
      <c r="Q2106">
        <v>6.8</v>
      </c>
      <c r="R2106" t="s">
        <v>160</v>
      </c>
      <c r="S2106">
        <v>1.2</v>
      </c>
      <c r="T2106">
        <v>41.4</v>
      </c>
      <c r="U2106">
        <v>909</v>
      </c>
      <c r="V2106">
        <v>679076</v>
      </c>
      <c r="W2106">
        <v>1132</v>
      </c>
      <c r="X2106">
        <v>0.67200000000000004</v>
      </c>
      <c r="Y2106">
        <v>17.82</v>
      </c>
      <c r="Z2106" s="11">
        <f t="shared" si="5552"/>
        <v>206.39999999999998</v>
      </c>
      <c r="AA2106" s="11">
        <f t="shared" si="5553"/>
        <v>10</v>
      </c>
      <c r="AB2106" s="53">
        <f t="shared" si="5554"/>
        <v>0.28800402533354741</v>
      </c>
      <c r="AC2106" s="61" t="s">
        <v>204</v>
      </c>
    </row>
    <row r="2107" spans="1:46">
      <c r="A2107" s="11">
        <v>2107</v>
      </c>
      <c r="B2107" s="69">
        <v>44607</v>
      </c>
      <c r="C2107" s="70">
        <v>0.58333333333333337</v>
      </c>
      <c r="D2107">
        <v>14.1</v>
      </c>
      <c r="E2107">
        <v>14.1</v>
      </c>
      <c r="F2107">
        <v>0</v>
      </c>
      <c r="G2107">
        <v>12.6</v>
      </c>
      <c r="H2107">
        <v>0.29799999999999999</v>
      </c>
      <c r="I2107">
        <v>5.7</v>
      </c>
      <c r="J2107" t="s">
        <v>161</v>
      </c>
      <c r="K2107">
        <v>5.7</v>
      </c>
      <c r="L2107" t="s">
        <v>161</v>
      </c>
      <c r="M2107" s="70">
        <v>0.58333333333333337</v>
      </c>
      <c r="N2107">
        <v>9.8000000000000007</v>
      </c>
      <c r="O2107" t="s">
        <v>161</v>
      </c>
      <c r="P2107" s="70">
        <v>0.57912037037037034</v>
      </c>
      <c r="Q2107">
        <v>6.8</v>
      </c>
      <c r="R2107" t="s">
        <v>154</v>
      </c>
      <c r="S2107">
        <v>1.3</v>
      </c>
      <c r="T2107">
        <v>45.4</v>
      </c>
      <c r="U2107">
        <v>1128</v>
      </c>
      <c r="V2107">
        <v>602536</v>
      </c>
      <c r="W2107">
        <v>1004</v>
      </c>
      <c r="X2107">
        <v>0.67200000000000004</v>
      </c>
      <c r="Y2107">
        <v>17.809999999999999</v>
      </c>
      <c r="Z2107" s="11">
        <f t="shared" si="5552"/>
        <v>178.8</v>
      </c>
      <c r="AA2107" s="11">
        <f t="shared" si="5553"/>
        <v>10</v>
      </c>
      <c r="AB2107" s="53">
        <f t="shared" si="5554"/>
        <v>0.28800402533354741</v>
      </c>
      <c r="AC2107" s="61" t="s">
        <v>204</v>
      </c>
      <c r="AE2107" s="11">
        <f t="shared" ref="AE2107" si="5683">SUM(F2107:F2112)</f>
        <v>0</v>
      </c>
      <c r="AF2107" s="11">
        <f t="shared" ref="AF2107" si="5684">AVERAGE(AB2107:AB2112)</f>
        <v>0.28728996302495319</v>
      </c>
      <c r="AG2107" s="11">
        <f t="shared" ref="AG2107" si="5685">AVERAGE(G2107:G2112)</f>
        <v>12.75</v>
      </c>
      <c r="AH2107" s="11" t="e">
        <f t="shared" ref="AH2107" si="5686">AVERAGE(AC2107:AC2112)</f>
        <v>#DIV/0!</v>
      </c>
      <c r="AI2107" s="11">
        <f t="shared" ref="AI2107" si="5687">AVERAGE(T2107:T2112)</f>
        <v>41.416666666666664</v>
      </c>
      <c r="AJ2107" s="11">
        <f t="shared" ref="AJ2107" si="5688">SUMIF(H2107:H2112,"&gt;0",H2107:H2112)</f>
        <v>1.78</v>
      </c>
      <c r="AK2107" s="17">
        <f t="shared" ref="AK2107" si="5689">SUM(AA2107:AA2112)/60</f>
        <v>1</v>
      </c>
      <c r="AL2107" s="17">
        <f t="shared" ref="AL2107" si="5690">SUM(V2107:V2112)</f>
        <v>3572566</v>
      </c>
      <c r="AM2107" s="17">
        <f t="shared" ref="AM2107" si="5691">AVERAGE(W2107:W2112)</f>
        <v>992.33333333333337</v>
      </c>
      <c r="AN2107" s="11">
        <f t="shared" ref="AN2107" si="5692">AVERAGE(I2107:I2112)</f>
        <v>5.6333333333333329</v>
      </c>
      <c r="AO2107" s="11">
        <f t="shared" ref="AO2107" si="5693">MAX(K2107:K2112)</f>
        <v>6.1</v>
      </c>
      <c r="AP2107" s="13" t="str">
        <f t="shared" ref="AP2107" ca="1" si="5694">INDIRECT(ADDRESS(MATCH(AO2107,K2107:K2112,0)+A2107-1,12))</f>
        <v>WSW</v>
      </c>
      <c r="AQ2107" s="13">
        <f t="shared" ref="AQ2107" ca="1" si="5695">INDIRECT(ADDRESS(MATCH(AO2107,K2107:K2112,0)+A2107-1,13))</f>
        <v>0.59901620370370368</v>
      </c>
      <c r="AR2107" s="11">
        <f t="shared" ref="AR2107" si="5696">MAX(N2107:N2112)</f>
        <v>9.8000000000000007</v>
      </c>
      <c r="AS2107" s="13" t="str">
        <f t="shared" ref="AS2107" ca="1" si="5697">INDIRECT(ADDRESS(MATCH(AR2107,N2107:N2112,0)+A2107-1,15))</f>
        <v>WSW</v>
      </c>
      <c r="AT2107" s="13">
        <f t="shared" ref="AT2107" ca="1" si="5698">INDIRECT(ADDRESS(MATCH(AR2107,N2107:N2112,0)+A2107-1,16))</f>
        <v>0.57912037037037034</v>
      </c>
    </row>
    <row r="2108" spans="1:46">
      <c r="A2108" s="11">
        <v>2108</v>
      </c>
      <c r="B2108" s="69">
        <v>44607</v>
      </c>
      <c r="C2108" s="70">
        <v>0.59027777777777779</v>
      </c>
      <c r="D2108">
        <v>14</v>
      </c>
      <c r="E2108">
        <v>14</v>
      </c>
      <c r="F2108">
        <v>0</v>
      </c>
      <c r="G2108">
        <v>12.9</v>
      </c>
      <c r="H2108">
        <v>0.33700000000000002</v>
      </c>
      <c r="I2108">
        <v>5.5</v>
      </c>
      <c r="J2108" t="s">
        <v>161</v>
      </c>
      <c r="K2108">
        <v>5.8</v>
      </c>
      <c r="L2108" t="s">
        <v>161</v>
      </c>
      <c r="M2108" s="70">
        <v>0.58527777777777779</v>
      </c>
      <c r="N2108">
        <v>8.9</v>
      </c>
      <c r="O2108" t="s">
        <v>161</v>
      </c>
      <c r="P2108" s="70">
        <v>0.58589120370370373</v>
      </c>
      <c r="Q2108">
        <v>4.0999999999999996</v>
      </c>
      <c r="R2108" t="s">
        <v>161</v>
      </c>
      <c r="S2108">
        <v>1.3</v>
      </c>
      <c r="T2108">
        <v>41.9</v>
      </c>
      <c r="U2108">
        <v>1034</v>
      </c>
      <c r="V2108">
        <v>672037</v>
      </c>
      <c r="W2108">
        <v>1120</v>
      </c>
      <c r="X2108">
        <v>0.67200000000000004</v>
      </c>
      <c r="Y2108">
        <v>17.79</v>
      </c>
      <c r="Z2108" s="11">
        <f t="shared" si="5552"/>
        <v>202.20000000000002</v>
      </c>
      <c r="AA2108" s="11">
        <f t="shared" si="5553"/>
        <v>10</v>
      </c>
      <c r="AB2108" s="53">
        <f t="shared" si="5554"/>
        <v>0.28800402533354741</v>
      </c>
      <c r="AC2108" s="61" t="s">
        <v>204</v>
      </c>
    </row>
    <row r="2109" spans="1:46">
      <c r="A2109" s="11">
        <v>2109</v>
      </c>
      <c r="B2109" s="69">
        <v>44607</v>
      </c>
      <c r="C2109" s="70">
        <v>0.59722222222222221</v>
      </c>
      <c r="D2109">
        <v>13.9</v>
      </c>
      <c r="E2109">
        <v>14</v>
      </c>
      <c r="F2109">
        <v>0</v>
      </c>
      <c r="G2109">
        <v>12.9</v>
      </c>
      <c r="H2109">
        <v>0.316</v>
      </c>
      <c r="I2109">
        <v>5.7</v>
      </c>
      <c r="J2109" t="s">
        <v>161</v>
      </c>
      <c r="K2109">
        <v>5.7</v>
      </c>
      <c r="L2109" t="s">
        <v>161</v>
      </c>
      <c r="M2109" s="70">
        <v>0.59652777777777777</v>
      </c>
      <c r="N2109">
        <v>9.5</v>
      </c>
      <c r="O2109" t="s">
        <v>161</v>
      </c>
      <c r="P2109" s="70">
        <v>0.59643518518518512</v>
      </c>
      <c r="Q2109">
        <v>6.3</v>
      </c>
      <c r="R2109" t="s">
        <v>161</v>
      </c>
      <c r="S2109">
        <v>1.2</v>
      </c>
      <c r="T2109">
        <v>39.200000000000003</v>
      </c>
      <c r="U2109">
        <v>1067</v>
      </c>
      <c r="V2109">
        <v>634350</v>
      </c>
      <c r="W2109">
        <v>1057</v>
      </c>
      <c r="X2109">
        <v>0.67100000000000004</v>
      </c>
      <c r="Y2109">
        <v>17.79</v>
      </c>
      <c r="Z2109" s="11">
        <f t="shared" si="5552"/>
        <v>189.6</v>
      </c>
      <c r="AA2109" s="11">
        <f t="shared" si="5553"/>
        <v>10</v>
      </c>
      <c r="AB2109" s="53">
        <f t="shared" si="5554"/>
        <v>0.28739173641124527</v>
      </c>
      <c r="AC2109" s="61" t="s">
        <v>204</v>
      </c>
    </row>
    <row r="2110" spans="1:46">
      <c r="A2110" s="11">
        <v>2110</v>
      </c>
      <c r="B2110" s="69">
        <v>44607</v>
      </c>
      <c r="C2110" s="70">
        <v>0.60416666666666663</v>
      </c>
      <c r="D2110">
        <v>13.9</v>
      </c>
      <c r="E2110">
        <v>14</v>
      </c>
      <c r="F2110">
        <v>0</v>
      </c>
      <c r="G2110">
        <v>12.9</v>
      </c>
      <c r="H2110">
        <v>0.30599999999999999</v>
      </c>
      <c r="I2110">
        <v>5.7</v>
      </c>
      <c r="J2110" t="s">
        <v>161</v>
      </c>
      <c r="K2110">
        <v>6.1</v>
      </c>
      <c r="L2110" t="s">
        <v>161</v>
      </c>
      <c r="M2110" s="70">
        <v>0.59901620370370368</v>
      </c>
      <c r="N2110">
        <v>9</v>
      </c>
      <c r="O2110" t="s">
        <v>161</v>
      </c>
      <c r="P2110" s="70">
        <v>0.59733796296296293</v>
      </c>
      <c r="Q2110">
        <v>7.3</v>
      </c>
      <c r="R2110" t="s">
        <v>161</v>
      </c>
      <c r="S2110">
        <v>1.5</v>
      </c>
      <c r="T2110">
        <v>40.5</v>
      </c>
      <c r="U2110">
        <v>928</v>
      </c>
      <c r="V2110">
        <v>613464</v>
      </c>
      <c r="W2110">
        <v>1022</v>
      </c>
      <c r="X2110">
        <v>0.67</v>
      </c>
      <c r="Y2110">
        <v>17.75</v>
      </c>
      <c r="Z2110" s="11">
        <f t="shared" si="5552"/>
        <v>183.6</v>
      </c>
      <c r="AA2110" s="11">
        <f t="shared" si="5553"/>
        <v>10</v>
      </c>
      <c r="AB2110" s="53">
        <f t="shared" si="5554"/>
        <v>0.28677999702379309</v>
      </c>
      <c r="AC2110" s="61" t="s">
        <v>204</v>
      </c>
    </row>
    <row r="2111" spans="1:46">
      <c r="A2111" s="11">
        <v>2111</v>
      </c>
      <c r="B2111" s="69">
        <v>44607</v>
      </c>
      <c r="C2111" s="70">
        <v>0.61111111111111105</v>
      </c>
      <c r="D2111">
        <v>13.8</v>
      </c>
      <c r="E2111">
        <v>14</v>
      </c>
      <c r="F2111">
        <v>0</v>
      </c>
      <c r="G2111">
        <v>12.6</v>
      </c>
      <c r="H2111">
        <v>0.26700000000000002</v>
      </c>
      <c r="I2111">
        <v>6</v>
      </c>
      <c r="J2111" t="s">
        <v>161</v>
      </c>
      <c r="K2111">
        <v>6.1</v>
      </c>
      <c r="L2111" t="s">
        <v>161</v>
      </c>
      <c r="M2111" s="70">
        <v>0.6090740740740741</v>
      </c>
      <c r="N2111">
        <v>9.5</v>
      </c>
      <c r="O2111" t="s">
        <v>160</v>
      </c>
      <c r="P2111" s="70">
        <v>0.60802083333333334</v>
      </c>
      <c r="Q2111">
        <v>5.8</v>
      </c>
      <c r="R2111" t="s">
        <v>161</v>
      </c>
      <c r="S2111">
        <v>1.3</v>
      </c>
      <c r="T2111">
        <v>41.3</v>
      </c>
      <c r="U2111">
        <v>912</v>
      </c>
      <c r="V2111">
        <v>538581</v>
      </c>
      <c r="W2111">
        <v>898</v>
      </c>
      <c r="X2111">
        <v>0.67</v>
      </c>
      <c r="Y2111">
        <v>17.739999999999998</v>
      </c>
      <c r="Z2111" s="11">
        <f t="shared" si="5552"/>
        <v>160.20000000000002</v>
      </c>
      <c r="AA2111" s="11">
        <f t="shared" si="5553"/>
        <v>10</v>
      </c>
      <c r="AB2111" s="53">
        <f t="shared" si="5554"/>
        <v>0.28677999702379309</v>
      </c>
      <c r="AC2111" s="61" t="s">
        <v>204</v>
      </c>
    </row>
    <row r="2112" spans="1:46">
      <c r="A2112" s="11">
        <v>2112</v>
      </c>
      <c r="B2112" s="69">
        <v>44607</v>
      </c>
      <c r="C2112" s="70">
        <v>0.61805555555555558</v>
      </c>
      <c r="D2112">
        <v>13.7</v>
      </c>
      <c r="E2112">
        <v>14</v>
      </c>
      <c r="F2112">
        <v>0</v>
      </c>
      <c r="G2112">
        <v>12.6</v>
      </c>
      <c r="H2112">
        <v>0.25600000000000001</v>
      </c>
      <c r="I2112">
        <v>5.2</v>
      </c>
      <c r="J2112" t="s">
        <v>161</v>
      </c>
      <c r="K2112">
        <v>6</v>
      </c>
      <c r="L2112" t="s">
        <v>161</v>
      </c>
      <c r="M2112" s="70">
        <v>0.61223379629629626</v>
      </c>
      <c r="N2112">
        <v>9.6999999999999993</v>
      </c>
      <c r="O2112" t="s">
        <v>161</v>
      </c>
      <c r="P2112" s="70">
        <v>0.61678240740740742</v>
      </c>
      <c r="Q2112">
        <v>5.0999999999999996</v>
      </c>
      <c r="R2112" t="s">
        <v>156</v>
      </c>
      <c r="S2112">
        <v>1.3</v>
      </c>
      <c r="T2112">
        <v>40.200000000000003</v>
      </c>
      <c r="U2112">
        <v>852</v>
      </c>
      <c r="V2112">
        <v>511598</v>
      </c>
      <c r="W2112">
        <v>853</v>
      </c>
      <c r="X2112">
        <v>0.67</v>
      </c>
      <c r="Y2112">
        <v>17.690000000000001</v>
      </c>
      <c r="Z2112" s="11">
        <f t="shared" si="5552"/>
        <v>153.60000000000002</v>
      </c>
      <c r="AA2112" s="11">
        <f t="shared" si="5553"/>
        <v>10</v>
      </c>
      <c r="AB2112" s="53">
        <f t="shared" si="5554"/>
        <v>0.28677999702379309</v>
      </c>
      <c r="AC2112" s="61" t="s">
        <v>204</v>
      </c>
    </row>
    <row r="2113" spans="1:46">
      <c r="A2113" s="11">
        <v>2113</v>
      </c>
      <c r="B2113" s="69">
        <v>44607</v>
      </c>
      <c r="C2113" s="70">
        <v>0.625</v>
      </c>
      <c r="D2113">
        <v>13.6</v>
      </c>
      <c r="E2113">
        <v>14</v>
      </c>
      <c r="F2113">
        <v>0</v>
      </c>
      <c r="G2113">
        <v>12.2</v>
      </c>
      <c r="H2113">
        <v>0.193</v>
      </c>
      <c r="I2113">
        <v>5.4</v>
      </c>
      <c r="J2113" t="s">
        <v>160</v>
      </c>
      <c r="K2113">
        <v>5.6</v>
      </c>
      <c r="L2113" t="s">
        <v>160</v>
      </c>
      <c r="M2113" s="70">
        <v>0.62315972222222216</v>
      </c>
      <c r="N2113">
        <v>9.5</v>
      </c>
      <c r="O2113" t="s">
        <v>161</v>
      </c>
      <c r="P2113" s="70">
        <v>0.61965277777777772</v>
      </c>
      <c r="Q2113">
        <v>7</v>
      </c>
      <c r="R2113" t="s">
        <v>161</v>
      </c>
      <c r="S2113">
        <v>1.5</v>
      </c>
      <c r="T2113">
        <v>43.1</v>
      </c>
      <c r="U2113">
        <v>394</v>
      </c>
      <c r="V2113">
        <v>409841</v>
      </c>
      <c r="W2113">
        <v>683</v>
      </c>
      <c r="X2113">
        <v>0.67</v>
      </c>
      <c r="Y2113">
        <v>17.71</v>
      </c>
      <c r="Z2113" s="11">
        <f t="shared" si="5552"/>
        <v>115.80000000000001</v>
      </c>
      <c r="AA2113" s="11">
        <f t="shared" si="5553"/>
        <v>0</v>
      </c>
      <c r="AB2113" s="53">
        <f t="shared" si="5554"/>
        <v>0.28677999702379309</v>
      </c>
      <c r="AC2113" s="61" t="s">
        <v>204</v>
      </c>
      <c r="AE2113" s="11">
        <f t="shared" ref="AE2113" si="5699">SUM(F2113:F2118)</f>
        <v>0</v>
      </c>
      <c r="AF2113" s="11">
        <f t="shared" ref="AF2113" si="5700">AVERAGE(AB2113:AB2118)</f>
        <v>0.28657626761539984</v>
      </c>
      <c r="AG2113" s="11">
        <f t="shared" ref="AG2113" si="5701">AVERAGE(G2113:G2118)</f>
        <v>12.033333333333331</v>
      </c>
      <c r="AH2113" s="11" t="e">
        <f t="shared" ref="AH2113" si="5702">AVERAGE(AC2113:AC2118)</f>
        <v>#DIV/0!</v>
      </c>
      <c r="AI2113" s="11">
        <f t="shared" ref="AI2113" si="5703">AVERAGE(T2113:T2118)</f>
        <v>38.566666666666663</v>
      </c>
      <c r="AJ2113" s="11">
        <f t="shared" ref="AJ2113" si="5704">SUMIF(H2113:H2118,"&gt;0",H2113:H2118)</f>
        <v>1.115</v>
      </c>
      <c r="AK2113" s="17">
        <f t="shared" ref="AK2113" si="5705">SUM(AA2113:AA2118)/60</f>
        <v>0.33333333333333331</v>
      </c>
      <c r="AL2113" s="17">
        <f t="shared" ref="AL2113" si="5706">SUM(V2113:V2118)</f>
        <v>2304345</v>
      </c>
      <c r="AM2113" s="17">
        <f t="shared" ref="AM2113" si="5707">AVERAGE(W2113:W2118)</f>
        <v>640.16666666666663</v>
      </c>
      <c r="AN2113" s="11">
        <f t="shared" ref="AN2113" si="5708">AVERAGE(I2113:I2118)</f>
        <v>5.3666666666666663</v>
      </c>
      <c r="AO2113" s="11">
        <f t="shared" ref="AO2113" si="5709">MAX(K2113:K2118)</f>
        <v>6</v>
      </c>
      <c r="AP2113" s="13" t="str">
        <f t="shared" ref="AP2113" ca="1" si="5710">INDIRECT(ADDRESS(MATCH(AO2113,K2113:K2118,0)+A2113-1,12))</f>
        <v>SW</v>
      </c>
      <c r="AQ2113" s="13">
        <f t="shared" ref="AQ2113" ca="1" si="5711">INDIRECT(ADDRESS(MATCH(AO2113,K2113:K2118,0)+A2113-1,13))</f>
        <v>0.63971064814814815</v>
      </c>
      <c r="AR2113" s="11">
        <f t="shared" ref="AR2113" si="5712">MAX(N2113:N2118)</f>
        <v>10.199999999999999</v>
      </c>
      <c r="AS2113" s="13" t="str">
        <f t="shared" ref="AS2113" ca="1" si="5713">INDIRECT(ADDRESS(MATCH(AR2113,N2113:N2118,0)+A2113-1,15))</f>
        <v>SW</v>
      </c>
      <c r="AT2113" s="13">
        <f t="shared" ref="AT2113" ca="1" si="5714">INDIRECT(ADDRESS(MATCH(AR2113,N2113:N2118,0)+A2113-1,16))</f>
        <v>0.6355439814814815</v>
      </c>
    </row>
    <row r="2114" spans="1:46">
      <c r="A2114" s="11">
        <v>2114</v>
      </c>
      <c r="B2114" s="69">
        <v>44607</v>
      </c>
      <c r="C2114" s="70">
        <v>0.63194444444444442</v>
      </c>
      <c r="D2114">
        <v>13.4</v>
      </c>
      <c r="E2114">
        <v>14.1</v>
      </c>
      <c r="F2114">
        <v>0</v>
      </c>
      <c r="G2114">
        <v>11.9</v>
      </c>
      <c r="H2114">
        <v>0.17399999999999999</v>
      </c>
      <c r="I2114">
        <v>4.8</v>
      </c>
      <c r="J2114" t="s">
        <v>161</v>
      </c>
      <c r="K2114">
        <v>5.5</v>
      </c>
      <c r="L2114" t="s">
        <v>160</v>
      </c>
      <c r="M2114" s="70">
        <v>0.62549768518518511</v>
      </c>
      <c r="N2114">
        <v>8.6999999999999993</v>
      </c>
      <c r="O2114" t="s">
        <v>156</v>
      </c>
      <c r="P2114" s="70">
        <v>0.63173611111111116</v>
      </c>
      <c r="Q2114">
        <v>4.2</v>
      </c>
      <c r="R2114" t="s">
        <v>161</v>
      </c>
      <c r="S2114">
        <v>1.2</v>
      </c>
      <c r="T2114">
        <v>41.8</v>
      </c>
      <c r="U2114">
        <v>766</v>
      </c>
      <c r="V2114">
        <v>366013</v>
      </c>
      <c r="W2114">
        <v>610</v>
      </c>
      <c r="X2114">
        <v>0.67</v>
      </c>
      <c r="Y2114">
        <v>17.670000000000002</v>
      </c>
      <c r="Z2114" s="11">
        <f t="shared" si="5552"/>
        <v>104.39999999999999</v>
      </c>
      <c r="AA2114" s="11">
        <f t="shared" si="5553"/>
        <v>0</v>
      </c>
      <c r="AB2114" s="53">
        <f t="shared" si="5554"/>
        <v>0.28677999702379309</v>
      </c>
      <c r="AC2114" s="61" t="s">
        <v>204</v>
      </c>
    </row>
    <row r="2115" spans="1:46">
      <c r="A2115" s="11">
        <v>2115</v>
      </c>
      <c r="B2115" s="69">
        <v>44607</v>
      </c>
      <c r="C2115" s="70">
        <v>0.63888888888888895</v>
      </c>
      <c r="D2115">
        <v>13.3</v>
      </c>
      <c r="E2115">
        <v>14.1</v>
      </c>
      <c r="F2115">
        <v>0</v>
      </c>
      <c r="G2115">
        <v>12.2</v>
      </c>
      <c r="H2115">
        <v>0.24</v>
      </c>
      <c r="I2115">
        <v>5.6</v>
      </c>
      <c r="J2115" t="s">
        <v>160</v>
      </c>
      <c r="K2115">
        <v>5.7</v>
      </c>
      <c r="L2115" t="s">
        <v>160</v>
      </c>
      <c r="M2115" s="70">
        <v>0.63820601851851855</v>
      </c>
      <c r="N2115">
        <v>10.199999999999999</v>
      </c>
      <c r="O2115" t="s">
        <v>160</v>
      </c>
      <c r="P2115" s="70">
        <v>0.6355439814814815</v>
      </c>
      <c r="Q2115">
        <v>5.3</v>
      </c>
      <c r="R2115" t="s">
        <v>160</v>
      </c>
      <c r="S2115">
        <v>1.8</v>
      </c>
      <c r="T2115">
        <v>36.799999999999997</v>
      </c>
      <c r="U2115">
        <v>776</v>
      </c>
      <c r="V2115">
        <v>476237</v>
      </c>
      <c r="W2115">
        <v>794</v>
      </c>
      <c r="X2115">
        <v>0.66900000000000004</v>
      </c>
      <c r="Y2115">
        <v>17.64</v>
      </c>
      <c r="Z2115" s="11">
        <f t="shared" si="5552"/>
        <v>144</v>
      </c>
      <c r="AA2115" s="11">
        <f t="shared" si="5553"/>
        <v>10</v>
      </c>
      <c r="AB2115" s="53">
        <f t="shared" si="5554"/>
        <v>0.28616880879861351</v>
      </c>
      <c r="AC2115" s="61" t="s">
        <v>204</v>
      </c>
    </row>
    <row r="2116" spans="1:46">
      <c r="A2116" s="11">
        <v>2116</v>
      </c>
      <c r="B2116" s="69">
        <v>44607</v>
      </c>
      <c r="C2116" s="70">
        <v>0.64583333333333337</v>
      </c>
      <c r="D2116">
        <v>13.2</v>
      </c>
      <c r="E2116">
        <v>14.1</v>
      </c>
      <c r="F2116">
        <v>0</v>
      </c>
      <c r="G2116">
        <v>12.4</v>
      </c>
      <c r="H2116">
        <v>0.223</v>
      </c>
      <c r="I2116">
        <v>5.7</v>
      </c>
      <c r="J2116" t="s">
        <v>160</v>
      </c>
      <c r="K2116">
        <v>6</v>
      </c>
      <c r="L2116" t="s">
        <v>160</v>
      </c>
      <c r="M2116" s="70">
        <v>0.63971064814814815</v>
      </c>
      <c r="N2116">
        <v>9.8000000000000007</v>
      </c>
      <c r="O2116" t="s">
        <v>160</v>
      </c>
      <c r="P2116" s="70">
        <v>0.6439583333333333</v>
      </c>
      <c r="Q2116">
        <v>6.3</v>
      </c>
      <c r="R2116" t="s">
        <v>161</v>
      </c>
      <c r="S2116">
        <v>1.6</v>
      </c>
      <c r="T2116">
        <v>34.5</v>
      </c>
      <c r="U2116">
        <v>712</v>
      </c>
      <c r="V2116">
        <v>445112</v>
      </c>
      <c r="W2116">
        <v>742</v>
      </c>
      <c r="X2116">
        <v>0.66900000000000004</v>
      </c>
      <c r="Y2116">
        <v>17.64</v>
      </c>
      <c r="Z2116" s="11">
        <f t="shared" si="5552"/>
        <v>133.80000000000001</v>
      </c>
      <c r="AA2116" s="11">
        <f t="shared" si="5553"/>
        <v>10</v>
      </c>
      <c r="AB2116" s="53">
        <f t="shared" si="5554"/>
        <v>0.28616880879861351</v>
      </c>
      <c r="AC2116" s="61" t="s">
        <v>204</v>
      </c>
    </row>
    <row r="2117" spans="1:46">
      <c r="A2117" s="11">
        <v>2117</v>
      </c>
      <c r="B2117" s="69">
        <v>44607</v>
      </c>
      <c r="C2117" s="70">
        <v>0.65277777777777779</v>
      </c>
      <c r="D2117">
        <v>13.2</v>
      </c>
      <c r="E2117">
        <v>14.1</v>
      </c>
      <c r="F2117">
        <v>0</v>
      </c>
      <c r="G2117">
        <v>12.4</v>
      </c>
      <c r="H2117">
        <v>0.19700000000000001</v>
      </c>
      <c r="I2117">
        <v>4.9000000000000004</v>
      </c>
      <c r="J2117" t="s">
        <v>160</v>
      </c>
      <c r="K2117">
        <v>5.7</v>
      </c>
      <c r="L2117" t="s">
        <v>160</v>
      </c>
      <c r="M2117" s="70">
        <v>0.64591435185185186</v>
      </c>
      <c r="N2117">
        <v>9.5</v>
      </c>
      <c r="O2117" t="s">
        <v>161</v>
      </c>
      <c r="P2117" s="70">
        <v>0.64861111111111114</v>
      </c>
      <c r="Q2117">
        <v>5.0999999999999996</v>
      </c>
      <c r="R2117" t="s">
        <v>160</v>
      </c>
      <c r="S2117">
        <v>1.5</v>
      </c>
      <c r="T2117">
        <v>36.9</v>
      </c>
      <c r="U2117">
        <v>603</v>
      </c>
      <c r="V2117">
        <v>395532</v>
      </c>
      <c r="W2117">
        <v>659</v>
      </c>
      <c r="X2117">
        <v>0.67</v>
      </c>
      <c r="Y2117">
        <v>17.63</v>
      </c>
      <c r="Z2117" s="11">
        <f t="shared" si="5552"/>
        <v>118.2</v>
      </c>
      <c r="AA2117" s="11">
        <f t="shared" si="5553"/>
        <v>0</v>
      </c>
      <c r="AB2117" s="53">
        <f t="shared" si="5554"/>
        <v>0.28677999702379309</v>
      </c>
      <c r="AC2117" s="61" t="s">
        <v>204</v>
      </c>
    </row>
    <row r="2118" spans="1:46">
      <c r="A2118" s="11">
        <v>2118</v>
      </c>
      <c r="B2118" s="69">
        <v>44607</v>
      </c>
      <c r="C2118" s="70">
        <v>0.65972222222222221</v>
      </c>
      <c r="D2118">
        <v>13.1</v>
      </c>
      <c r="E2118">
        <v>14.1</v>
      </c>
      <c r="F2118">
        <v>0</v>
      </c>
      <c r="G2118">
        <v>11.1</v>
      </c>
      <c r="H2118">
        <v>8.7999999999999995E-2</v>
      </c>
      <c r="I2118">
        <v>5.8</v>
      </c>
      <c r="J2118" t="s">
        <v>160</v>
      </c>
      <c r="K2118">
        <v>5.8</v>
      </c>
      <c r="L2118" t="s">
        <v>160</v>
      </c>
      <c r="M2118" s="70">
        <v>0.65971064814814817</v>
      </c>
      <c r="N2118">
        <v>10</v>
      </c>
      <c r="O2118" t="s">
        <v>160</v>
      </c>
      <c r="P2118" s="70">
        <v>0.65438657407407408</v>
      </c>
      <c r="Q2118">
        <v>4.7</v>
      </c>
      <c r="R2118" t="s">
        <v>161</v>
      </c>
      <c r="S2118">
        <v>1.4</v>
      </c>
      <c r="T2118">
        <v>38.299999999999997</v>
      </c>
      <c r="U2118">
        <v>307</v>
      </c>
      <c r="V2118">
        <v>211610</v>
      </c>
      <c r="W2118">
        <v>353</v>
      </c>
      <c r="X2118">
        <v>0.67</v>
      </c>
      <c r="Y2118">
        <v>17.61</v>
      </c>
      <c r="Z2118" s="11">
        <f t="shared" si="5552"/>
        <v>52.79999999999999</v>
      </c>
      <c r="AA2118" s="11">
        <f t="shared" si="5553"/>
        <v>0</v>
      </c>
      <c r="AB2118" s="53">
        <f t="shared" si="5554"/>
        <v>0.28677999702379309</v>
      </c>
      <c r="AC2118" s="61" t="s">
        <v>204</v>
      </c>
    </row>
    <row r="2119" spans="1:46">
      <c r="A2119" s="11">
        <v>2119</v>
      </c>
      <c r="B2119" s="69">
        <v>44607</v>
      </c>
      <c r="C2119" s="70">
        <v>0.66666666666666663</v>
      </c>
      <c r="D2119">
        <v>12.8</v>
      </c>
      <c r="E2119">
        <v>14.1</v>
      </c>
      <c r="F2119">
        <v>0</v>
      </c>
      <c r="G2119">
        <v>11.2</v>
      </c>
      <c r="H2119">
        <v>0.14699999999999999</v>
      </c>
      <c r="I2119">
        <v>5.0999999999999996</v>
      </c>
      <c r="J2119" t="s">
        <v>160</v>
      </c>
      <c r="K2119">
        <v>5.9</v>
      </c>
      <c r="L2119" t="s">
        <v>160</v>
      </c>
      <c r="M2119" s="70">
        <v>0.66093750000000007</v>
      </c>
      <c r="N2119">
        <v>9.6</v>
      </c>
      <c r="O2119" t="s">
        <v>160</v>
      </c>
      <c r="P2119" s="70">
        <v>0.66062500000000002</v>
      </c>
      <c r="Q2119">
        <v>2.5</v>
      </c>
      <c r="R2119" t="s">
        <v>160</v>
      </c>
      <c r="S2119">
        <v>1.5</v>
      </c>
      <c r="T2119">
        <v>42.8</v>
      </c>
      <c r="U2119">
        <v>507</v>
      </c>
      <c r="V2119">
        <v>290537</v>
      </c>
      <c r="W2119">
        <v>484</v>
      </c>
      <c r="X2119">
        <v>0.67</v>
      </c>
      <c r="Y2119">
        <v>17.59</v>
      </c>
      <c r="Z2119" s="11">
        <f t="shared" si="5552"/>
        <v>88.2</v>
      </c>
      <c r="AA2119" s="11">
        <f t="shared" si="5553"/>
        <v>0</v>
      </c>
      <c r="AB2119" s="53">
        <f t="shared" si="5554"/>
        <v>0.28677999702379309</v>
      </c>
      <c r="AC2119" s="61" t="s">
        <v>204</v>
      </c>
      <c r="AE2119" s="11">
        <f t="shared" ref="AE2119" si="5715">SUM(F2119:F2124)</f>
        <v>0</v>
      </c>
      <c r="AF2119" s="11">
        <f t="shared" ref="AF2119" si="5716">AVERAGE(AB2119:AB2124)</f>
        <v>0.28637253820700664</v>
      </c>
      <c r="AG2119" s="11">
        <f t="shared" ref="AG2119" si="5717">AVERAGE(G2119:G2124)</f>
        <v>10.766666666666666</v>
      </c>
      <c r="AH2119" s="11" t="e">
        <f t="shared" ref="AH2119" si="5718">AVERAGE(AC2119:AC2124)</f>
        <v>#DIV/0!</v>
      </c>
      <c r="AI2119" s="11">
        <f t="shared" ref="AI2119" si="5719">AVERAGE(T2119:T2124)</f>
        <v>44.099999999999994</v>
      </c>
      <c r="AJ2119" s="11">
        <f t="shared" ref="AJ2119" si="5720">SUMIF(H2119:H2124,"&gt;0",H2119:H2124)</f>
        <v>0.69199999999999995</v>
      </c>
      <c r="AK2119" s="17">
        <f t="shared" ref="AK2119" si="5721">SUM(AA2119:AA2124)/60</f>
        <v>0</v>
      </c>
      <c r="AL2119" s="17">
        <f t="shared" ref="AL2119" si="5722">SUM(V2119:V2124)</f>
        <v>1352546</v>
      </c>
      <c r="AM2119" s="17">
        <f t="shared" ref="AM2119" si="5723">AVERAGE(W2119:W2124)</f>
        <v>375.66666666666669</v>
      </c>
      <c r="AN2119" s="11">
        <f t="shared" ref="AN2119" si="5724">AVERAGE(I2119:I2124)</f>
        <v>5.25</v>
      </c>
      <c r="AO2119" s="11">
        <f t="shared" ref="AO2119" si="5725">MAX(K2119:K2124)</f>
        <v>5.9</v>
      </c>
      <c r="AP2119" s="13" t="str">
        <f t="shared" ref="AP2119" ca="1" si="5726">INDIRECT(ADDRESS(MATCH(AO2119,K2119:K2124,0)+A2119-1,12))</f>
        <v>SW</v>
      </c>
      <c r="AQ2119" s="13">
        <f t="shared" ref="AQ2119" ca="1" si="5727">INDIRECT(ADDRESS(MATCH(AO2119,K2119:K2124,0)+A2119-1,13))</f>
        <v>0.66093750000000007</v>
      </c>
      <c r="AR2119" s="11">
        <f t="shared" ref="AR2119" si="5728">MAX(N2119:N2124)</f>
        <v>10.9</v>
      </c>
      <c r="AS2119" s="13" t="str">
        <f t="shared" ref="AS2119" ca="1" si="5729">INDIRECT(ADDRESS(MATCH(AR2119,N2119:N2124,0)+A2119-1,15))</f>
        <v>SW</v>
      </c>
      <c r="AT2119" s="13">
        <f t="shared" ref="AT2119" ca="1" si="5730">INDIRECT(ADDRESS(MATCH(AR2119,N2119:N2124,0)+A2119-1,16))</f>
        <v>0.69486111111111104</v>
      </c>
    </row>
    <row r="2120" spans="1:46">
      <c r="A2120" s="11">
        <v>2120</v>
      </c>
      <c r="B2120" s="69">
        <v>44607</v>
      </c>
      <c r="C2120" s="70">
        <v>0.67361111111111116</v>
      </c>
      <c r="D2120">
        <v>12.6</v>
      </c>
      <c r="E2120">
        <v>14.1</v>
      </c>
      <c r="F2120">
        <v>0</v>
      </c>
      <c r="G2120">
        <v>11.2</v>
      </c>
      <c r="H2120">
        <v>0.151</v>
      </c>
      <c r="I2120">
        <v>5.0999999999999996</v>
      </c>
      <c r="J2120" t="s">
        <v>160</v>
      </c>
      <c r="K2120">
        <v>5.2</v>
      </c>
      <c r="L2120" t="s">
        <v>160</v>
      </c>
      <c r="M2120" s="70">
        <v>0.671875</v>
      </c>
      <c r="N2120">
        <v>8.5</v>
      </c>
      <c r="O2120" t="s">
        <v>160</v>
      </c>
      <c r="P2120" s="70">
        <v>0.66819444444444442</v>
      </c>
      <c r="Q2120">
        <v>7.4</v>
      </c>
      <c r="R2120" t="s">
        <v>156</v>
      </c>
      <c r="S2120">
        <v>1.3</v>
      </c>
      <c r="T2120">
        <v>44.2</v>
      </c>
      <c r="U2120">
        <v>454</v>
      </c>
      <c r="V2120">
        <v>294911</v>
      </c>
      <c r="W2120">
        <v>492</v>
      </c>
      <c r="X2120">
        <v>0.67</v>
      </c>
      <c r="Y2120">
        <v>17.579999999999998</v>
      </c>
      <c r="Z2120" s="11">
        <f t="shared" ref="Z2120:Z2183" si="5731">H2120*3.6/(60)*10*10^3</f>
        <v>90.6</v>
      </c>
      <c r="AA2120" s="11">
        <f t="shared" ref="AA2120:AA2183" si="5732">IF(Z2120&gt;120,10,0)</f>
        <v>0</v>
      </c>
      <c r="AB2120" s="53">
        <f t="shared" ref="AB2120:AB2183" si="5733">-0.071+0.735*X2120+0.75*X2120^2-8.759*X2120^3+21.838*X2120^4-21.998*X2120^5+8.097*X2120^6</f>
        <v>0.28677999702379309</v>
      </c>
      <c r="AC2120" s="61" t="s">
        <v>204</v>
      </c>
    </row>
    <row r="2121" spans="1:46">
      <c r="A2121" s="11">
        <v>2121</v>
      </c>
      <c r="B2121" s="69">
        <v>44607</v>
      </c>
      <c r="C2121" s="70">
        <v>0.68055555555555547</v>
      </c>
      <c r="D2121">
        <v>12.5</v>
      </c>
      <c r="E2121">
        <v>14.1</v>
      </c>
      <c r="F2121">
        <v>0</v>
      </c>
      <c r="G2121">
        <v>11</v>
      </c>
      <c r="H2121">
        <v>0.125</v>
      </c>
      <c r="I2121">
        <v>5.4</v>
      </c>
      <c r="J2121" t="s">
        <v>160</v>
      </c>
      <c r="K2121">
        <v>5.5</v>
      </c>
      <c r="L2121" t="s">
        <v>160</v>
      </c>
      <c r="M2121" s="70">
        <v>0.67914351851851851</v>
      </c>
      <c r="N2121">
        <v>8.9</v>
      </c>
      <c r="O2121" t="s">
        <v>160</v>
      </c>
      <c r="P2121" s="70">
        <v>0.67594907407407412</v>
      </c>
      <c r="Q2121">
        <v>4.5</v>
      </c>
      <c r="R2121" t="s">
        <v>160</v>
      </c>
      <c r="S2121">
        <v>1.3</v>
      </c>
      <c r="T2121">
        <v>44.6</v>
      </c>
      <c r="U2121">
        <v>388</v>
      </c>
      <c r="V2121">
        <v>243505</v>
      </c>
      <c r="W2121">
        <v>406</v>
      </c>
      <c r="X2121">
        <v>0.66900000000000004</v>
      </c>
      <c r="Y2121">
        <v>17.559999999999999</v>
      </c>
      <c r="Z2121" s="11">
        <f t="shared" si="5731"/>
        <v>75.000000000000014</v>
      </c>
      <c r="AA2121" s="11">
        <f t="shared" si="5732"/>
        <v>0</v>
      </c>
      <c r="AB2121" s="53">
        <f t="shared" si="5733"/>
        <v>0.28616880879861351</v>
      </c>
      <c r="AC2121" s="61" t="s">
        <v>204</v>
      </c>
    </row>
    <row r="2122" spans="1:46">
      <c r="A2122" s="11">
        <v>2122</v>
      </c>
      <c r="B2122" s="69">
        <v>44607</v>
      </c>
      <c r="C2122" s="70">
        <v>0.6875</v>
      </c>
      <c r="D2122">
        <v>12.5</v>
      </c>
      <c r="E2122">
        <v>14.1</v>
      </c>
      <c r="F2122">
        <v>0</v>
      </c>
      <c r="G2122">
        <v>10.7</v>
      </c>
      <c r="H2122">
        <v>0.107</v>
      </c>
      <c r="I2122">
        <v>5.4</v>
      </c>
      <c r="J2122" t="s">
        <v>160</v>
      </c>
      <c r="K2122">
        <v>5.4</v>
      </c>
      <c r="L2122" t="s">
        <v>160</v>
      </c>
      <c r="M2122" s="70">
        <v>0.6875</v>
      </c>
      <c r="N2122">
        <v>9.4</v>
      </c>
      <c r="O2122" t="s">
        <v>161</v>
      </c>
      <c r="P2122" s="70">
        <v>0.68619212962962972</v>
      </c>
      <c r="Q2122">
        <v>8.6999999999999993</v>
      </c>
      <c r="R2122" t="s">
        <v>160</v>
      </c>
      <c r="S2122">
        <v>1.5</v>
      </c>
      <c r="T2122">
        <v>43.3</v>
      </c>
      <c r="U2122">
        <v>304</v>
      </c>
      <c r="V2122">
        <v>209371</v>
      </c>
      <c r="W2122">
        <v>349</v>
      </c>
      <c r="X2122">
        <v>0.66900000000000004</v>
      </c>
      <c r="Y2122">
        <v>17.53</v>
      </c>
      <c r="Z2122" s="11">
        <f t="shared" si="5731"/>
        <v>64.199999999999989</v>
      </c>
      <c r="AA2122" s="11">
        <f t="shared" si="5732"/>
        <v>0</v>
      </c>
      <c r="AB2122" s="53">
        <f t="shared" si="5733"/>
        <v>0.28616880879861351</v>
      </c>
      <c r="AC2122" s="61" t="s">
        <v>204</v>
      </c>
    </row>
    <row r="2123" spans="1:46">
      <c r="A2123" s="11">
        <v>2123</v>
      </c>
      <c r="B2123" s="69">
        <v>44607</v>
      </c>
      <c r="C2123" s="70">
        <v>0.69444444444444453</v>
      </c>
      <c r="D2123">
        <v>12.2</v>
      </c>
      <c r="E2123">
        <v>14.1</v>
      </c>
      <c r="F2123">
        <v>0</v>
      </c>
      <c r="G2123">
        <v>10.4</v>
      </c>
      <c r="H2123">
        <v>8.7999999999999995E-2</v>
      </c>
      <c r="I2123">
        <v>5.2</v>
      </c>
      <c r="J2123" t="s">
        <v>160</v>
      </c>
      <c r="K2123">
        <v>5.5</v>
      </c>
      <c r="L2123" t="s">
        <v>160</v>
      </c>
      <c r="M2123" s="70">
        <v>0.69013888888888886</v>
      </c>
      <c r="N2123">
        <v>10.4</v>
      </c>
      <c r="O2123" t="s">
        <v>160</v>
      </c>
      <c r="P2123" s="70">
        <v>0.68998842592592602</v>
      </c>
      <c r="Q2123">
        <v>5.2</v>
      </c>
      <c r="R2123" t="s">
        <v>156</v>
      </c>
      <c r="S2123">
        <v>1.6</v>
      </c>
      <c r="T2123">
        <v>44</v>
      </c>
      <c r="U2123">
        <v>262</v>
      </c>
      <c r="V2123">
        <v>173614</v>
      </c>
      <c r="W2123">
        <v>289</v>
      </c>
      <c r="X2123">
        <v>0.66900000000000004</v>
      </c>
      <c r="Y2123">
        <v>17.54</v>
      </c>
      <c r="Z2123" s="11">
        <f t="shared" si="5731"/>
        <v>52.79999999999999</v>
      </c>
      <c r="AA2123" s="11">
        <f t="shared" si="5732"/>
        <v>0</v>
      </c>
      <c r="AB2123" s="53">
        <f t="shared" si="5733"/>
        <v>0.28616880879861351</v>
      </c>
      <c r="AC2123" s="61" t="s">
        <v>204</v>
      </c>
    </row>
    <row r="2124" spans="1:46">
      <c r="A2124" s="11">
        <v>2124</v>
      </c>
      <c r="B2124" s="69">
        <v>44607</v>
      </c>
      <c r="C2124" s="70">
        <v>0.70138888888888884</v>
      </c>
      <c r="D2124">
        <v>12.1</v>
      </c>
      <c r="E2124">
        <v>14.2</v>
      </c>
      <c r="F2124">
        <v>0</v>
      </c>
      <c r="G2124">
        <v>10.1</v>
      </c>
      <c r="H2124">
        <v>7.3999999999999996E-2</v>
      </c>
      <c r="I2124">
        <v>5.3</v>
      </c>
      <c r="J2124" t="s">
        <v>160</v>
      </c>
      <c r="K2124">
        <v>5.4</v>
      </c>
      <c r="L2124" t="s">
        <v>160</v>
      </c>
      <c r="M2124" s="70">
        <v>0.6959953703703704</v>
      </c>
      <c r="N2124">
        <v>10.9</v>
      </c>
      <c r="O2124" t="s">
        <v>160</v>
      </c>
      <c r="P2124" s="70">
        <v>0.69486111111111104</v>
      </c>
      <c r="Q2124">
        <v>4.4000000000000004</v>
      </c>
      <c r="R2124" t="s">
        <v>160</v>
      </c>
      <c r="S2124">
        <v>1.7</v>
      </c>
      <c r="T2124">
        <v>45.7</v>
      </c>
      <c r="U2124">
        <v>215</v>
      </c>
      <c r="V2124">
        <v>140608</v>
      </c>
      <c r="W2124">
        <v>234</v>
      </c>
      <c r="X2124">
        <v>0.66900000000000004</v>
      </c>
      <c r="Y2124">
        <v>17.54</v>
      </c>
      <c r="Z2124" s="11">
        <f t="shared" si="5731"/>
        <v>44.399999999999991</v>
      </c>
      <c r="AA2124" s="11">
        <f t="shared" si="5732"/>
        <v>0</v>
      </c>
      <c r="AB2124" s="53">
        <f t="shared" si="5733"/>
        <v>0.28616880879861351</v>
      </c>
      <c r="AC2124" s="61" t="s">
        <v>204</v>
      </c>
    </row>
    <row r="2125" spans="1:46">
      <c r="A2125" s="11">
        <v>2125</v>
      </c>
      <c r="B2125" s="69">
        <v>44607</v>
      </c>
      <c r="C2125" s="70">
        <v>0.70833333333333337</v>
      </c>
      <c r="D2125">
        <v>11.7</v>
      </c>
      <c r="E2125">
        <v>14.2</v>
      </c>
      <c r="F2125">
        <v>0</v>
      </c>
      <c r="G2125">
        <v>9.9</v>
      </c>
      <c r="H2125">
        <v>6.0999999999999999E-2</v>
      </c>
      <c r="I2125">
        <v>5.3</v>
      </c>
      <c r="J2125" t="s">
        <v>160</v>
      </c>
      <c r="K2125">
        <v>5.3</v>
      </c>
      <c r="L2125" t="s">
        <v>160</v>
      </c>
      <c r="M2125" s="70">
        <v>0.70155092592592594</v>
      </c>
      <c r="N2125">
        <v>11.6</v>
      </c>
      <c r="O2125" t="s">
        <v>156</v>
      </c>
      <c r="P2125" s="70">
        <v>0.70657407407407413</v>
      </c>
      <c r="Q2125">
        <v>9.6999999999999993</v>
      </c>
      <c r="R2125" t="s">
        <v>156</v>
      </c>
      <c r="S2125">
        <v>1.7</v>
      </c>
      <c r="T2125">
        <v>46</v>
      </c>
      <c r="U2125">
        <v>147</v>
      </c>
      <c r="V2125">
        <v>109958</v>
      </c>
      <c r="W2125">
        <v>183</v>
      </c>
      <c r="X2125">
        <v>0.66900000000000004</v>
      </c>
      <c r="Y2125">
        <v>17.53</v>
      </c>
      <c r="Z2125" s="11">
        <f t="shared" si="5731"/>
        <v>36.599999999999994</v>
      </c>
      <c r="AA2125" s="11">
        <f t="shared" si="5732"/>
        <v>0</v>
      </c>
      <c r="AB2125" s="53">
        <f t="shared" si="5733"/>
        <v>0.28616880879861351</v>
      </c>
      <c r="AC2125" s="61" t="s">
        <v>204</v>
      </c>
      <c r="AE2125" s="11">
        <f t="shared" ref="AE2125" si="5734">SUM(F2125:F2130)</f>
        <v>0</v>
      </c>
      <c r="AF2125" s="11">
        <f t="shared" ref="AF2125" si="5735">AVERAGE(AB2125:AB2130)</f>
        <v>0.28555826586174438</v>
      </c>
      <c r="AG2125" s="11">
        <f t="shared" ref="AG2125" si="5736">AVERAGE(G2125:G2130)</f>
        <v>9.1999999999999993</v>
      </c>
      <c r="AH2125" s="11" t="e">
        <f t="shared" ref="AH2125" si="5737">AVERAGE(AC2125:AC2130)</f>
        <v>#DIV/0!</v>
      </c>
      <c r="AI2125" s="11">
        <f t="shared" ref="AI2125" si="5738">AVERAGE(T2125:T2130)</f>
        <v>47.666666666666664</v>
      </c>
      <c r="AJ2125" s="11">
        <f t="shared" ref="AJ2125" si="5739">SUMIF(H2125:H2130,"&gt;0",H2125:H2130)</f>
        <v>0.15800000000000003</v>
      </c>
      <c r="AK2125" s="17">
        <f t="shared" ref="AK2125" si="5740">SUM(AA2125:AA2130)/60</f>
        <v>0</v>
      </c>
      <c r="AL2125" s="17">
        <f t="shared" ref="AL2125" si="5741">SUM(V2125:V2130)</f>
        <v>272236</v>
      </c>
      <c r="AM2125" s="17">
        <f t="shared" ref="AM2125" si="5742">AVERAGE(W2125:W2130)</f>
        <v>75.5</v>
      </c>
      <c r="AN2125" s="11">
        <f t="shared" ref="AN2125" si="5743">AVERAGE(I2125:I2130)</f>
        <v>5.583333333333333</v>
      </c>
      <c r="AO2125" s="11">
        <f t="shared" ref="AO2125" si="5744">MAX(K2125:K2130)</f>
        <v>6.3</v>
      </c>
      <c r="AP2125" s="13" t="str">
        <f t="shared" ref="AP2125" ca="1" si="5745">INDIRECT(ADDRESS(MATCH(AO2125,K2125:K2130,0)+A2125-1,12))</f>
        <v>SSW</v>
      </c>
      <c r="AQ2125" s="13">
        <f t="shared" ref="AQ2125" ca="1" si="5746">INDIRECT(ADDRESS(MATCH(AO2125,K2125:K2130,0)+A2125-1,13))</f>
        <v>0.72368055555555555</v>
      </c>
      <c r="AR2125" s="11">
        <f t="shared" ref="AR2125" si="5747">MAX(N2125:N2130)</f>
        <v>11.6</v>
      </c>
      <c r="AS2125" s="13" t="str">
        <f t="shared" ref="AS2125" ca="1" si="5748">INDIRECT(ADDRESS(MATCH(AR2125,N2125:N2130,0)+A2125-1,15))</f>
        <v>SSW</v>
      </c>
      <c r="AT2125" s="13">
        <f t="shared" ref="AT2125" ca="1" si="5749">INDIRECT(ADDRESS(MATCH(AR2125,N2125:N2130,0)+A2125-1,16))</f>
        <v>0.70657407407407413</v>
      </c>
    </row>
    <row r="2126" spans="1:46">
      <c r="A2126" s="11">
        <v>2126</v>
      </c>
      <c r="B2126" s="69">
        <v>44607</v>
      </c>
      <c r="C2126" s="70">
        <v>0.71527777777777779</v>
      </c>
      <c r="D2126">
        <v>11.5</v>
      </c>
      <c r="E2126">
        <v>14.2</v>
      </c>
      <c r="F2126">
        <v>0</v>
      </c>
      <c r="G2126">
        <v>9.5</v>
      </c>
      <c r="H2126">
        <v>4.3999999999999997E-2</v>
      </c>
      <c r="I2126">
        <v>6</v>
      </c>
      <c r="J2126" t="s">
        <v>160</v>
      </c>
      <c r="K2126">
        <v>6.2</v>
      </c>
      <c r="L2126" t="s">
        <v>160</v>
      </c>
      <c r="M2126" s="70">
        <v>0.71324074074074073</v>
      </c>
      <c r="N2126">
        <v>10.4</v>
      </c>
      <c r="O2126" t="s">
        <v>156</v>
      </c>
      <c r="P2126" s="70">
        <v>0.71215277777777775</v>
      </c>
      <c r="Q2126">
        <v>4.4000000000000004</v>
      </c>
      <c r="R2126" t="s">
        <v>160</v>
      </c>
      <c r="S2126">
        <v>1.6</v>
      </c>
      <c r="T2126">
        <v>47</v>
      </c>
      <c r="U2126">
        <v>99</v>
      </c>
      <c r="V2126">
        <v>73632</v>
      </c>
      <c r="W2126">
        <v>123</v>
      </c>
      <c r="X2126">
        <v>0.66800000000000004</v>
      </c>
      <c r="Y2126">
        <v>17.52</v>
      </c>
      <c r="Z2126" s="11">
        <f t="shared" si="5731"/>
        <v>26.399999999999995</v>
      </c>
      <c r="AA2126" s="11">
        <f t="shared" si="5732"/>
        <v>0</v>
      </c>
      <c r="AB2126" s="53">
        <f t="shared" si="5733"/>
        <v>0.28555817342711087</v>
      </c>
      <c r="AC2126" s="61" t="s">
        <v>204</v>
      </c>
    </row>
    <row r="2127" spans="1:46">
      <c r="A2127" s="11">
        <v>2127</v>
      </c>
      <c r="B2127" s="69">
        <v>44607</v>
      </c>
      <c r="C2127" s="70">
        <v>0.72222222222222221</v>
      </c>
      <c r="D2127">
        <v>11.1</v>
      </c>
      <c r="E2127">
        <v>13.5</v>
      </c>
      <c r="F2127">
        <v>0</v>
      </c>
      <c r="G2127">
        <v>9.3000000000000007</v>
      </c>
      <c r="H2127">
        <v>2.9000000000000001E-2</v>
      </c>
      <c r="I2127">
        <v>6.2</v>
      </c>
      <c r="J2127" t="s">
        <v>156</v>
      </c>
      <c r="K2127">
        <v>6.2</v>
      </c>
      <c r="L2127" t="s">
        <v>156</v>
      </c>
      <c r="M2127" s="70">
        <v>0.7220833333333333</v>
      </c>
      <c r="N2127">
        <v>10.4</v>
      </c>
      <c r="O2127" t="s">
        <v>160</v>
      </c>
      <c r="P2127" s="70">
        <v>0.72023148148148142</v>
      </c>
      <c r="Q2127">
        <v>5.5</v>
      </c>
      <c r="R2127" t="s">
        <v>156</v>
      </c>
      <c r="S2127">
        <v>1.2</v>
      </c>
      <c r="T2127">
        <v>47.7</v>
      </c>
      <c r="U2127">
        <v>59</v>
      </c>
      <c r="V2127">
        <v>47370</v>
      </c>
      <c r="W2127">
        <v>79</v>
      </c>
      <c r="X2127">
        <v>0.66800000000000004</v>
      </c>
      <c r="Y2127">
        <v>17.420000000000002</v>
      </c>
      <c r="Z2127" s="11">
        <f t="shared" si="5731"/>
        <v>17.399999999999999</v>
      </c>
      <c r="AA2127" s="11">
        <f t="shared" si="5732"/>
        <v>0</v>
      </c>
      <c r="AB2127" s="53">
        <f t="shared" si="5733"/>
        <v>0.28555817342711087</v>
      </c>
      <c r="AC2127" s="61" t="s">
        <v>204</v>
      </c>
    </row>
    <row r="2128" spans="1:46">
      <c r="A2128" s="11">
        <v>2128</v>
      </c>
      <c r="B2128" s="69">
        <v>44607</v>
      </c>
      <c r="C2128" s="70">
        <v>0.72916666666666663</v>
      </c>
      <c r="D2128">
        <v>10.9</v>
      </c>
      <c r="E2128">
        <v>13.2</v>
      </c>
      <c r="F2128">
        <v>0</v>
      </c>
      <c r="G2128">
        <v>9.1</v>
      </c>
      <c r="H2128">
        <v>1.6E-2</v>
      </c>
      <c r="I2128">
        <v>5.3</v>
      </c>
      <c r="J2128" t="s">
        <v>160</v>
      </c>
      <c r="K2128">
        <v>6.3</v>
      </c>
      <c r="L2128" t="s">
        <v>156</v>
      </c>
      <c r="M2128" s="70">
        <v>0.72368055555555555</v>
      </c>
      <c r="N2128">
        <v>9.6999999999999993</v>
      </c>
      <c r="O2128" t="s">
        <v>160</v>
      </c>
      <c r="P2128" s="70">
        <v>0.72312500000000002</v>
      </c>
      <c r="Q2128">
        <v>3.4</v>
      </c>
      <c r="R2128" t="s">
        <v>160</v>
      </c>
      <c r="S2128">
        <v>1.5</v>
      </c>
      <c r="T2128">
        <v>49.3</v>
      </c>
      <c r="U2128">
        <v>29</v>
      </c>
      <c r="V2128">
        <v>25935</v>
      </c>
      <c r="W2128">
        <v>43</v>
      </c>
      <c r="X2128">
        <v>0.66800000000000004</v>
      </c>
      <c r="Y2128">
        <v>17.5</v>
      </c>
      <c r="Z2128" s="11">
        <f t="shared" si="5731"/>
        <v>9.6000000000000014</v>
      </c>
      <c r="AA2128" s="11">
        <f t="shared" si="5732"/>
        <v>0</v>
      </c>
      <c r="AB2128" s="53">
        <f t="shared" si="5733"/>
        <v>0.28555817342711087</v>
      </c>
      <c r="AC2128" s="61" t="s">
        <v>204</v>
      </c>
    </row>
    <row r="2129" spans="1:46">
      <c r="A2129" s="11">
        <v>2129</v>
      </c>
      <c r="B2129" s="69">
        <v>44607</v>
      </c>
      <c r="C2129" s="70">
        <v>0.73611111111111116</v>
      </c>
      <c r="D2129">
        <v>10.5</v>
      </c>
      <c r="E2129">
        <v>13.1</v>
      </c>
      <c r="F2129">
        <v>0</v>
      </c>
      <c r="G2129">
        <v>8.8000000000000007</v>
      </c>
      <c r="H2129">
        <v>7.0000000000000001E-3</v>
      </c>
      <c r="I2129">
        <v>5.0999999999999996</v>
      </c>
      <c r="J2129" t="s">
        <v>160</v>
      </c>
      <c r="K2129">
        <v>5.3</v>
      </c>
      <c r="L2129" t="s">
        <v>160</v>
      </c>
      <c r="M2129" s="70">
        <v>0.72956018518518517</v>
      </c>
      <c r="N2129">
        <v>8.8000000000000007</v>
      </c>
      <c r="O2129" t="s">
        <v>160</v>
      </c>
      <c r="P2129" s="70">
        <v>0.7350578703703704</v>
      </c>
      <c r="Q2129">
        <v>4.7</v>
      </c>
      <c r="R2129" t="s">
        <v>156</v>
      </c>
      <c r="S2129">
        <v>1.5</v>
      </c>
      <c r="T2129">
        <v>48.9</v>
      </c>
      <c r="U2129">
        <v>11</v>
      </c>
      <c r="V2129">
        <v>11558</v>
      </c>
      <c r="W2129">
        <v>19</v>
      </c>
      <c r="X2129">
        <v>0.66800000000000004</v>
      </c>
      <c r="Y2129">
        <v>17.5</v>
      </c>
      <c r="Z2129" s="11">
        <f t="shared" si="5731"/>
        <v>4.2</v>
      </c>
      <c r="AA2129" s="11">
        <f t="shared" si="5732"/>
        <v>0</v>
      </c>
      <c r="AB2129" s="53">
        <f t="shared" si="5733"/>
        <v>0.28555817342711087</v>
      </c>
      <c r="AC2129" s="61" t="s">
        <v>204</v>
      </c>
    </row>
    <row r="2130" spans="1:46">
      <c r="A2130" s="11">
        <v>2130</v>
      </c>
      <c r="B2130" s="69">
        <v>44607</v>
      </c>
      <c r="C2130" s="70">
        <v>0.74305555555555547</v>
      </c>
      <c r="D2130">
        <v>10</v>
      </c>
      <c r="E2130">
        <v>13</v>
      </c>
      <c r="F2130">
        <v>0</v>
      </c>
      <c r="G2130">
        <v>8.6</v>
      </c>
      <c r="H2130">
        <v>1E-3</v>
      </c>
      <c r="I2130">
        <v>5.6</v>
      </c>
      <c r="J2130" t="s">
        <v>160</v>
      </c>
      <c r="K2130">
        <v>5.7</v>
      </c>
      <c r="L2130" t="s">
        <v>160</v>
      </c>
      <c r="M2130" s="70">
        <v>0.74293981481481486</v>
      </c>
      <c r="N2130">
        <v>11.1</v>
      </c>
      <c r="O2130" t="s">
        <v>156</v>
      </c>
      <c r="P2130" s="70">
        <v>0.74189814814814825</v>
      </c>
      <c r="Q2130">
        <v>6.5</v>
      </c>
      <c r="R2130" t="s">
        <v>161</v>
      </c>
      <c r="S2130">
        <v>1.6</v>
      </c>
      <c r="T2130">
        <v>47.1</v>
      </c>
      <c r="U2130">
        <v>3</v>
      </c>
      <c r="V2130">
        <v>3783</v>
      </c>
      <c r="W2130">
        <v>6</v>
      </c>
      <c r="X2130">
        <v>0.66700000000000004</v>
      </c>
      <c r="Y2130">
        <v>17.5</v>
      </c>
      <c r="Z2130" s="11">
        <f t="shared" si="5731"/>
        <v>0.60000000000000009</v>
      </c>
      <c r="AA2130" s="11">
        <f t="shared" si="5732"/>
        <v>0</v>
      </c>
      <c r="AB2130" s="53">
        <f t="shared" si="5733"/>
        <v>0.28494809266340926</v>
      </c>
      <c r="AC2130" s="61" t="s">
        <v>204</v>
      </c>
    </row>
    <row r="2131" spans="1:46">
      <c r="A2131" s="11">
        <v>2131</v>
      </c>
      <c r="B2131" s="69">
        <v>44607</v>
      </c>
      <c r="C2131" s="70">
        <v>0.75</v>
      </c>
      <c r="D2131">
        <v>9.6999999999999993</v>
      </c>
      <c r="E2131">
        <v>13</v>
      </c>
      <c r="F2131">
        <v>0</v>
      </c>
      <c r="G2131">
        <v>8.4</v>
      </c>
      <c r="H2131">
        <v>0</v>
      </c>
      <c r="I2131">
        <v>5.2</v>
      </c>
      <c r="J2131" t="s">
        <v>160</v>
      </c>
      <c r="K2131">
        <v>5.9</v>
      </c>
      <c r="L2131" t="s">
        <v>160</v>
      </c>
      <c r="M2131" s="70">
        <v>0.74643518518518526</v>
      </c>
      <c r="N2131">
        <v>9.4</v>
      </c>
      <c r="O2131" t="s">
        <v>161</v>
      </c>
      <c r="P2131" s="70">
        <v>0.7446180555555556</v>
      </c>
      <c r="Q2131">
        <v>5</v>
      </c>
      <c r="R2131" t="s">
        <v>160</v>
      </c>
      <c r="S2131">
        <v>1.5</v>
      </c>
      <c r="T2131">
        <v>48.1</v>
      </c>
      <c r="U2131">
        <v>1</v>
      </c>
      <c r="V2131">
        <v>869</v>
      </c>
      <c r="W2131">
        <v>1</v>
      </c>
      <c r="X2131">
        <v>0.66700000000000004</v>
      </c>
      <c r="Y2131">
        <v>17.510000000000002</v>
      </c>
      <c r="Z2131" s="11">
        <f t="shared" si="5731"/>
        <v>0</v>
      </c>
      <c r="AA2131" s="11">
        <f t="shared" si="5732"/>
        <v>0</v>
      </c>
      <c r="AB2131" s="53">
        <f t="shared" si="5733"/>
        <v>0.28494809266340926</v>
      </c>
      <c r="AC2131" s="61" t="s">
        <v>204</v>
      </c>
      <c r="AE2131" s="11">
        <f t="shared" ref="AE2131" si="5750">SUM(F2131:F2136)</f>
        <v>0</v>
      </c>
      <c r="AF2131" s="11">
        <f t="shared" ref="AF2131" si="5751">AVERAGE(AB2131:AB2136)</f>
        <v>0.2845417431031968</v>
      </c>
      <c r="AG2131" s="11">
        <f t="shared" ref="AG2131" si="5752">AVERAGE(G2131:G2136)</f>
        <v>8.0166666666666657</v>
      </c>
      <c r="AH2131" s="11" t="e">
        <f t="shared" ref="AH2131" si="5753">AVERAGE(AC2131:AC2136)</f>
        <v>#DIV/0!</v>
      </c>
      <c r="AI2131" s="11">
        <f t="shared" ref="AI2131" si="5754">AVERAGE(T2131:T2136)</f>
        <v>49.599999999999994</v>
      </c>
      <c r="AJ2131" s="11">
        <f t="shared" ref="AJ2131" si="5755">SUMIF(H2131:H2136,"&gt;0",H2131:H2136)</f>
        <v>0</v>
      </c>
      <c r="AK2131" s="17">
        <f t="shared" ref="AK2131" si="5756">SUM(AA2131:AA2136)/60</f>
        <v>0</v>
      </c>
      <c r="AL2131" s="17">
        <f t="shared" ref="AL2131" si="5757">SUM(V2131:V2136)</f>
        <v>1345</v>
      </c>
      <c r="AM2131" s="17">
        <f t="shared" ref="AM2131" si="5758">AVERAGE(W2131:W2136)</f>
        <v>0.16666666666666666</v>
      </c>
      <c r="AN2131" s="11">
        <f t="shared" ref="AN2131" si="5759">AVERAGE(I2131:I2136)</f>
        <v>5.6999999999999993</v>
      </c>
      <c r="AO2131" s="11">
        <f t="shared" ref="AO2131" si="5760">MAX(K2131:K2136)</f>
        <v>6.9</v>
      </c>
      <c r="AP2131" s="13" t="str">
        <f t="shared" ref="AP2131" ca="1" si="5761">INDIRECT(ADDRESS(MATCH(AO2131,K2131:K2136,0)+A2131-1,12))</f>
        <v>WSW</v>
      </c>
      <c r="AQ2131" s="13">
        <f t="shared" ref="AQ2131" ca="1" si="5762">INDIRECT(ADDRESS(MATCH(AO2131,K2131:K2136,0)+A2131-1,13))</f>
        <v>0.7785185185185185</v>
      </c>
      <c r="AR2131" s="11">
        <f t="shared" ref="AR2131" si="5763">MAX(N2131:N2136)</f>
        <v>11.7</v>
      </c>
      <c r="AS2131" s="13" t="str">
        <f t="shared" ref="AS2131" ca="1" si="5764">INDIRECT(ADDRESS(MATCH(AR2131,N2131:N2136,0)+A2131-1,15))</f>
        <v>WSW</v>
      </c>
      <c r="AT2131" s="13">
        <f t="shared" ref="AT2131" ca="1" si="5765">INDIRECT(ADDRESS(MATCH(AR2131,N2131:N2136,0)+A2131-1,16))</f>
        <v>0.77535879629629623</v>
      </c>
    </row>
    <row r="2132" spans="1:46">
      <c r="A2132" s="11">
        <v>2132</v>
      </c>
      <c r="B2132" s="69">
        <v>44607</v>
      </c>
      <c r="C2132" s="70">
        <v>0.75694444444444453</v>
      </c>
      <c r="D2132">
        <v>9.3000000000000007</v>
      </c>
      <c r="E2132">
        <v>13</v>
      </c>
      <c r="F2132">
        <v>0</v>
      </c>
      <c r="G2132">
        <v>8.1999999999999993</v>
      </c>
      <c r="H2132">
        <v>0</v>
      </c>
      <c r="I2132">
        <v>6</v>
      </c>
      <c r="J2132" t="s">
        <v>160</v>
      </c>
      <c r="K2132">
        <v>6</v>
      </c>
      <c r="L2132" t="s">
        <v>160</v>
      </c>
      <c r="M2132" s="70">
        <v>0.75690972222222219</v>
      </c>
      <c r="N2132">
        <v>10.7</v>
      </c>
      <c r="O2132" t="s">
        <v>161</v>
      </c>
      <c r="P2132" s="70">
        <v>0.75450231481481478</v>
      </c>
      <c r="Q2132">
        <v>2.1</v>
      </c>
      <c r="R2132" t="s">
        <v>156</v>
      </c>
      <c r="S2132">
        <v>1.7</v>
      </c>
      <c r="T2132">
        <v>47</v>
      </c>
      <c r="U2132">
        <v>0</v>
      </c>
      <c r="V2132">
        <v>153</v>
      </c>
      <c r="W2132">
        <v>0</v>
      </c>
      <c r="X2132">
        <v>0.66700000000000004</v>
      </c>
      <c r="Y2132">
        <v>17.48</v>
      </c>
      <c r="Z2132" s="11">
        <f t="shared" si="5731"/>
        <v>0</v>
      </c>
      <c r="AA2132" s="11">
        <f t="shared" si="5732"/>
        <v>0</v>
      </c>
      <c r="AB2132" s="53">
        <f t="shared" si="5733"/>
        <v>0.28494809266340926</v>
      </c>
      <c r="AC2132" s="61" t="s">
        <v>204</v>
      </c>
    </row>
    <row r="2133" spans="1:46">
      <c r="A2133" s="11">
        <v>2133</v>
      </c>
      <c r="B2133" s="69">
        <v>44607</v>
      </c>
      <c r="C2133" s="70">
        <v>0.76388888888888884</v>
      </c>
      <c r="D2133">
        <v>8.9</v>
      </c>
      <c r="E2133">
        <v>13</v>
      </c>
      <c r="F2133">
        <v>0</v>
      </c>
      <c r="G2133">
        <v>8</v>
      </c>
      <c r="H2133">
        <v>-1E-3</v>
      </c>
      <c r="I2133">
        <v>5.0999999999999996</v>
      </c>
      <c r="J2133" t="s">
        <v>156</v>
      </c>
      <c r="K2133">
        <v>6.1</v>
      </c>
      <c r="L2133" t="s">
        <v>160</v>
      </c>
      <c r="M2133" s="70">
        <v>0.75812500000000005</v>
      </c>
      <c r="N2133">
        <v>10.1</v>
      </c>
      <c r="O2133" t="s">
        <v>153</v>
      </c>
      <c r="P2133" s="70">
        <v>0.76326388888888896</v>
      </c>
      <c r="Q2133">
        <v>8.1</v>
      </c>
      <c r="R2133" t="s">
        <v>156</v>
      </c>
      <c r="S2133">
        <v>1.5</v>
      </c>
      <c r="T2133">
        <v>48.8</v>
      </c>
      <c r="U2133">
        <v>0</v>
      </c>
      <c r="V2133">
        <v>75</v>
      </c>
      <c r="W2133">
        <v>0</v>
      </c>
      <c r="X2133">
        <v>0.66600000000000004</v>
      </c>
      <c r="Y2133">
        <v>17.489999999999998</v>
      </c>
      <c r="Z2133" s="11">
        <f t="shared" si="5731"/>
        <v>-0.60000000000000009</v>
      </c>
      <c r="AA2133" s="11">
        <f t="shared" si="5732"/>
        <v>0</v>
      </c>
      <c r="AB2133" s="53">
        <f t="shared" si="5733"/>
        <v>0.28433856832309057</v>
      </c>
      <c r="AC2133" s="61" t="s">
        <v>204</v>
      </c>
    </row>
    <row r="2134" spans="1:46">
      <c r="A2134" s="11">
        <v>2134</v>
      </c>
      <c r="B2134" s="69">
        <v>44607</v>
      </c>
      <c r="C2134" s="70">
        <v>0.77083333333333337</v>
      </c>
      <c r="D2134">
        <v>8.6999999999999993</v>
      </c>
      <c r="E2134">
        <v>13</v>
      </c>
      <c r="F2134">
        <v>0</v>
      </c>
      <c r="G2134">
        <v>7.9</v>
      </c>
      <c r="H2134">
        <v>0</v>
      </c>
      <c r="I2134">
        <v>5.4</v>
      </c>
      <c r="J2134" t="s">
        <v>160</v>
      </c>
      <c r="K2134">
        <v>5.7</v>
      </c>
      <c r="L2134" t="s">
        <v>160</v>
      </c>
      <c r="M2134" s="70">
        <v>0.77009259259259266</v>
      </c>
      <c r="N2134">
        <v>10.7</v>
      </c>
      <c r="O2134" t="s">
        <v>160</v>
      </c>
      <c r="P2134" s="70">
        <v>0.76879629629629631</v>
      </c>
      <c r="Q2134">
        <v>4.4000000000000004</v>
      </c>
      <c r="R2134" t="s">
        <v>160</v>
      </c>
      <c r="S2134">
        <v>1.7</v>
      </c>
      <c r="T2134">
        <v>51</v>
      </c>
      <c r="U2134">
        <v>0</v>
      </c>
      <c r="V2134">
        <v>82</v>
      </c>
      <c r="W2134">
        <v>0</v>
      </c>
      <c r="X2134">
        <v>0.66600000000000004</v>
      </c>
      <c r="Y2134">
        <v>17.489999999999998</v>
      </c>
      <c r="Z2134" s="11">
        <f t="shared" si="5731"/>
        <v>0</v>
      </c>
      <c r="AA2134" s="11">
        <f t="shared" si="5732"/>
        <v>0</v>
      </c>
      <c r="AB2134" s="53">
        <f t="shared" si="5733"/>
        <v>0.28433856832309057</v>
      </c>
      <c r="AC2134" s="61" t="s">
        <v>204</v>
      </c>
    </row>
    <row r="2135" spans="1:46">
      <c r="A2135" s="11">
        <v>2135</v>
      </c>
      <c r="B2135" s="69">
        <v>44607</v>
      </c>
      <c r="C2135" s="70">
        <v>0.77777777777777779</v>
      </c>
      <c r="D2135">
        <v>8.4</v>
      </c>
      <c r="E2135">
        <v>13</v>
      </c>
      <c r="F2135">
        <v>0</v>
      </c>
      <c r="G2135">
        <v>7.8</v>
      </c>
      <c r="H2135">
        <v>0</v>
      </c>
      <c r="I2135">
        <v>6.7</v>
      </c>
      <c r="J2135" t="s">
        <v>161</v>
      </c>
      <c r="K2135">
        <v>6.7</v>
      </c>
      <c r="L2135" t="s">
        <v>161</v>
      </c>
      <c r="M2135" s="70">
        <v>0.77777777777777779</v>
      </c>
      <c r="N2135">
        <v>11.7</v>
      </c>
      <c r="O2135" t="s">
        <v>161</v>
      </c>
      <c r="P2135" s="70">
        <v>0.77535879629629623</v>
      </c>
      <c r="Q2135">
        <v>8.8000000000000007</v>
      </c>
      <c r="R2135" t="s">
        <v>161</v>
      </c>
      <c r="S2135">
        <v>1.7</v>
      </c>
      <c r="T2135">
        <v>50.6</v>
      </c>
      <c r="U2135">
        <v>0</v>
      </c>
      <c r="V2135">
        <v>75</v>
      </c>
      <c r="W2135">
        <v>0</v>
      </c>
      <c r="X2135">
        <v>0.66600000000000004</v>
      </c>
      <c r="Y2135">
        <v>17.5</v>
      </c>
      <c r="Z2135" s="11">
        <f t="shared" si="5731"/>
        <v>0</v>
      </c>
      <c r="AA2135" s="11">
        <f t="shared" si="5732"/>
        <v>0</v>
      </c>
      <c r="AB2135" s="53">
        <f t="shared" si="5733"/>
        <v>0.28433856832309057</v>
      </c>
      <c r="AC2135" s="61" t="s">
        <v>204</v>
      </c>
    </row>
    <row r="2136" spans="1:46">
      <c r="A2136" s="11">
        <v>2136</v>
      </c>
      <c r="B2136" s="69">
        <v>44607</v>
      </c>
      <c r="C2136" s="70">
        <v>0.78472222222222221</v>
      </c>
      <c r="D2136">
        <v>8.1</v>
      </c>
      <c r="E2136">
        <v>13</v>
      </c>
      <c r="F2136">
        <v>0</v>
      </c>
      <c r="G2136">
        <v>7.8</v>
      </c>
      <c r="H2136">
        <v>-1E-3</v>
      </c>
      <c r="I2136">
        <v>5.8</v>
      </c>
      <c r="J2136" t="s">
        <v>161</v>
      </c>
      <c r="K2136">
        <v>6.9</v>
      </c>
      <c r="L2136" t="s">
        <v>161</v>
      </c>
      <c r="M2136" s="70">
        <v>0.7785185185185185</v>
      </c>
      <c r="N2136">
        <v>10</v>
      </c>
      <c r="O2136" t="s">
        <v>161</v>
      </c>
      <c r="P2136" s="70">
        <v>0.77780092592592587</v>
      </c>
      <c r="Q2136">
        <v>6</v>
      </c>
      <c r="R2136" t="s">
        <v>161</v>
      </c>
      <c r="S2136">
        <v>1.5</v>
      </c>
      <c r="T2136">
        <v>52.1</v>
      </c>
      <c r="U2136">
        <v>0</v>
      </c>
      <c r="V2136">
        <v>91</v>
      </c>
      <c r="W2136">
        <v>0</v>
      </c>
      <c r="X2136">
        <v>0.66600000000000004</v>
      </c>
      <c r="Y2136">
        <v>17.489999999999998</v>
      </c>
      <c r="Z2136" s="11">
        <f t="shared" si="5731"/>
        <v>-0.60000000000000009</v>
      </c>
      <c r="AA2136" s="11">
        <f t="shared" si="5732"/>
        <v>0</v>
      </c>
      <c r="AB2136" s="53">
        <f t="shared" si="5733"/>
        <v>0.28433856832309057</v>
      </c>
      <c r="AC2136" s="61" t="s">
        <v>204</v>
      </c>
    </row>
    <row r="2137" spans="1:46">
      <c r="A2137" s="11">
        <v>2137</v>
      </c>
      <c r="B2137" s="69">
        <v>44607</v>
      </c>
      <c r="C2137" s="70">
        <v>0.79166666666666663</v>
      </c>
      <c r="D2137">
        <v>7.9</v>
      </c>
      <c r="E2137">
        <v>12.9</v>
      </c>
      <c r="F2137">
        <v>0</v>
      </c>
      <c r="G2137">
        <v>7.6</v>
      </c>
      <c r="H2137">
        <v>0</v>
      </c>
      <c r="I2137">
        <v>6.4</v>
      </c>
      <c r="J2137" t="s">
        <v>161</v>
      </c>
      <c r="K2137">
        <v>6.4</v>
      </c>
      <c r="L2137" t="s">
        <v>161</v>
      </c>
      <c r="M2137" s="70">
        <v>0.79163194444444451</v>
      </c>
      <c r="N2137">
        <v>11</v>
      </c>
      <c r="O2137" t="s">
        <v>160</v>
      </c>
      <c r="P2137" s="70">
        <v>0.78650462962962964</v>
      </c>
      <c r="Q2137">
        <v>7.2</v>
      </c>
      <c r="R2137" t="s">
        <v>160</v>
      </c>
      <c r="S2137">
        <v>1.9</v>
      </c>
      <c r="T2137">
        <v>51.1</v>
      </c>
      <c r="U2137">
        <v>0</v>
      </c>
      <c r="V2137">
        <v>83</v>
      </c>
      <c r="W2137">
        <v>0</v>
      </c>
      <c r="X2137">
        <v>0.66500000000000004</v>
      </c>
      <c r="Y2137">
        <v>17.5</v>
      </c>
      <c r="Z2137" s="11">
        <f t="shared" si="5731"/>
        <v>0</v>
      </c>
      <c r="AA2137" s="11">
        <f t="shared" si="5732"/>
        <v>0</v>
      </c>
      <c r="AB2137" s="53">
        <f t="shared" si="5733"/>
        <v>0.28372960228194954</v>
      </c>
      <c r="AC2137" s="61" t="s">
        <v>204</v>
      </c>
      <c r="AE2137" s="11">
        <f t="shared" ref="AE2137" si="5766">SUM(F2137:F2142)</f>
        <v>0</v>
      </c>
      <c r="AF2137" s="11">
        <f t="shared" ref="AF2137" si="5767">AVERAGE(AB2137:AB2142)</f>
        <v>0.28332399841047667</v>
      </c>
      <c r="AG2137" s="11">
        <f t="shared" ref="AG2137" si="5768">AVERAGE(G2137:G2142)</f>
        <v>7.4833333333333334</v>
      </c>
      <c r="AH2137" s="11" t="e">
        <f t="shared" ref="AH2137" si="5769">AVERAGE(AC2137:AC2142)</f>
        <v>#DIV/0!</v>
      </c>
      <c r="AI2137" s="11">
        <f t="shared" ref="AI2137" si="5770">AVERAGE(T2137:T2142)</f>
        <v>50.45000000000001</v>
      </c>
      <c r="AJ2137" s="11">
        <f t="shared" ref="AJ2137" si="5771">SUMIF(H2137:H2142,"&gt;0",H2137:H2142)</f>
        <v>0</v>
      </c>
      <c r="AK2137" s="17">
        <f t="shared" ref="AK2137" si="5772">SUM(AA2137:AA2142)/60</f>
        <v>0</v>
      </c>
      <c r="AL2137" s="17">
        <f t="shared" ref="AL2137" si="5773">SUM(V2137:V2142)</f>
        <v>481</v>
      </c>
      <c r="AM2137" s="17">
        <f t="shared" ref="AM2137" si="5774">AVERAGE(W2137:W2142)</f>
        <v>0</v>
      </c>
      <c r="AN2137" s="11">
        <f t="shared" ref="AN2137" si="5775">AVERAGE(I2137:I2142)</f>
        <v>6.5666666666666664</v>
      </c>
      <c r="AO2137" s="11">
        <f t="shared" ref="AO2137" si="5776">MAX(K2137:K2142)</f>
        <v>7.2</v>
      </c>
      <c r="AP2137" s="13" t="str">
        <f t="shared" ref="AP2137" ca="1" si="5777">INDIRECT(ADDRESS(MATCH(AO2137,K2137:K2142,0)+A2137-1,12))</f>
        <v>WSW</v>
      </c>
      <c r="AQ2137" s="13">
        <f t="shared" ref="AQ2137" ca="1" si="5778">INDIRECT(ADDRESS(MATCH(AO2137,K2137:K2142,0)+A2137-1,13))</f>
        <v>0.81263888888888891</v>
      </c>
      <c r="AR2137" s="11">
        <f t="shared" ref="AR2137" si="5779">MAX(N2137:N2142)</f>
        <v>12.3</v>
      </c>
      <c r="AS2137" s="13" t="str">
        <f t="shared" ref="AS2137" ca="1" si="5780">INDIRECT(ADDRESS(MATCH(AR2137,N2137:N2142,0)+A2137-1,15))</f>
        <v>W</v>
      </c>
      <c r="AT2137" s="13">
        <f t="shared" ref="AT2137" ca="1" si="5781">INDIRECT(ADDRESS(MATCH(AR2137,N2137:N2142,0)+A2137-1,16))</f>
        <v>0.80789351851851843</v>
      </c>
    </row>
    <row r="2138" spans="1:46">
      <c r="A2138" s="11">
        <v>2138</v>
      </c>
      <c r="B2138" s="69">
        <v>44607</v>
      </c>
      <c r="C2138" s="70">
        <v>0.79861111111111116</v>
      </c>
      <c r="D2138">
        <v>7.7</v>
      </c>
      <c r="E2138">
        <v>12.9</v>
      </c>
      <c r="F2138">
        <v>0</v>
      </c>
      <c r="G2138">
        <v>7.5</v>
      </c>
      <c r="H2138">
        <v>0</v>
      </c>
      <c r="I2138">
        <v>6.5</v>
      </c>
      <c r="J2138" t="s">
        <v>161</v>
      </c>
      <c r="K2138">
        <v>6.8</v>
      </c>
      <c r="L2138" t="s">
        <v>161</v>
      </c>
      <c r="M2138" s="70">
        <v>0.79591435185185189</v>
      </c>
      <c r="N2138">
        <v>10.7</v>
      </c>
      <c r="O2138" t="s">
        <v>161</v>
      </c>
      <c r="P2138" s="70">
        <v>0.79326388888888888</v>
      </c>
      <c r="Q2138">
        <v>6.1</v>
      </c>
      <c r="R2138" t="s">
        <v>161</v>
      </c>
      <c r="S2138">
        <v>1.8</v>
      </c>
      <c r="T2138">
        <v>51.3</v>
      </c>
      <c r="U2138">
        <v>1</v>
      </c>
      <c r="V2138">
        <v>77</v>
      </c>
      <c r="W2138">
        <v>0</v>
      </c>
      <c r="X2138">
        <v>0.66500000000000004</v>
      </c>
      <c r="Y2138">
        <v>17.52</v>
      </c>
      <c r="Z2138" s="11">
        <f t="shared" si="5731"/>
        <v>0</v>
      </c>
      <c r="AA2138" s="11">
        <f t="shared" si="5732"/>
        <v>0</v>
      </c>
      <c r="AB2138" s="53">
        <f t="shared" si="5733"/>
        <v>0.28372960228194954</v>
      </c>
      <c r="AC2138" s="61" t="s">
        <v>204</v>
      </c>
    </row>
    <row r="2139" spans="1:46">
      <c r="A2139" s="11">
        <v>2139</v>
      </c>
      <c r="B2139" s="69">
        <v>44607</v>
      </c>
      <c r="C2139" s="70">
        <v>0.80555555555555547</v>
      </c>
      <c r="D2139">
        <v>7.5</v>
      </c>
      <c r="E2139">
        <v>12.9</v>
      </c>
      <c r="F2139">
        <v>0</v>
      </c>
      <c r="G2139">
        <v>7.4</v>
      </c>
      <c r="H2139">
        <v>0</v>
      </c>
      <c r="I2139">
        <v>6.9</v>
      </c>
      <c r="J2139" t="s">
        <v>161</v>
      </c>
      <c r="K2139">
        <v>6.9</v>
      </c>
      <c r="L2139" t="s">
        <v>161</v>
      </c>
      <c r="M2139" s="70">
        <v>0.80108796296296303</v>
      </c>
      <c r="N2139">
        <v>11.8</v>
      </c>
      <c r="O2139" t="s">
        <v>161</v>
      </c>
      <c r="P2139" s="70">
        <v>0.80138888888888893</v>
      </c>
      <c r="Q2139">
        <v>4</v>
      </c>
      <c r="R2139" t="s">
        <v>161</v>
      </c>
      <c r="S2139">
        <v>1.5</v>
      </c>
      <c r="T2139">
        <v>51.2</v>
      </c>
      <c r="U2139">
        <v>0</v>
      </c>
      <c r="V2139">
        <v>71</v>
      </c>
      <c r="W2139">
        <v>0</v>
      </c>
      <c r="X2139">
        <v>0.66400000000000003</v>
      </c>
      <c r="Y2139">
        <v>17.510000000000002</v>
      </c>
      <c r="Z2139" s="11">
        <f t="shared" si="5731"/>
        <v>0</v>
      </c>
      <c r="AA2139" s="11">
        <f t="shared" si="5732"/>
        <v>0</v>
      </c>
      <c r="AB2139" s="53">
        <f t="shared" si="5733"/>
        <v>0.28312119647474021</v>
      </c>
      <c r="AC2139" s="61" t="s">
        <v>204</v>
      </c>
    </row>
    <row r="2140" spans="1:46">
      <c r="A2140" s="11">
        <v>2140</v>
      </c>
      <c r="B2140" s="69">
        <v>44607</v>
      </c>
      <c r="C2140" s="70">
        <v>0.8125</v>
      </c>
      <c r="D2140">
        <v>7.4</v>
      </c>
      <c r="E2140">
        <v>12.9</v>
      </c>
      <c r="F2140">
        <v>0</v>
      </c>
      <c r="G2140">
        <v>7.5</v>
      </c>
      <c r="H2140">
        <v>0</v>
      </c>
      <c r="I2140">
        <v>7.1</v>
      </c>
      <c r="J2140" t="s">
        <v>161</v>
      </c>
      <c r="K2140">
        <v>7.1</v>
      </c>
      <c r="L2140" t="s">
        <v>161</v>
      </c>
      <c r="M2140" s="70">
        <v>0.80960648148148151</v>
      </c>
      <c r="N2140">
        <v>12.3</v>
      </c>
      <c r="O2140" t="s">
        <v>154</v>
      </c>
      <c r="P2140" s="70">
        <v>0.80789351851851843</v>
      </c>
      <c r="Q2140">
        <v>9.1</v>
      </c>
      <c r="R2140" t="s">
        <v>161</v>
      </c>
      <c r="S2140">
        <v>1.6</v>
      </c>
      <c r="T2140">
        <v>51</v>
      </c>
      <c r="U2140">
        <v>0</v>
      </c>
      <c r="V2140">
        <v>80</v>
      </c>
      <c r="W2140">
        <v>0</v>
      </c>
      <c r="X2140">
        <v>0.66400000000000003</v>
      </c>
      <c r="Y2140">
        <v>17.510000000000002</v>
      </c>
      <c r="Z2140" s="11">
        <f t="shared" si="5731"/>
        <v>0</v>
      </c>
      <c r="AA2140" s="11">
        <f t="shared" si="5732"/>
        <v>0</v>
      </c>
      <c r="AB2140" s="53">
        <f t="shared" si="5733"/>
        <v>0.28312119647474021</v>
      </c>
      <c r="AC2140" s="61" t="s">
        <v>204</v>
      </c>
    </row>
    <row r="2141" spans="1:46">
      <c r="A2141" s="11">
        <v>2141</v>
      </c>
      <c r="B2141" s="69">
        <v>44607</v>
      </c>
      <c r="C2141" s="70">
        <v>0.81944444444444453</v>
      </c>
      <c r="D2141">
        <v>7.3</v>
      </c>
      <c r="E2141">
        <v>12.9</v>
      </c>
      <c r="F2141">
        <v>0</v>
      </c>
      <c r="G2141">
        <v>7.4</v>
      </c>
      <c r="H2141">
        <v>0</v>
      </c>
      <c r="I2141">
        <v>6</v>
      </c>
      <c r="J2141" t="s">
        <v>161</v>
      </c>
      <c r="K2141">
        <v>7.2</v>
      </c>
      <c r="L2141" t="s">
        <v>161</v>
      </c>
      <c r="M2141" s="70">
        <v>0.81263888888888891</v>
      </c>
      <c r="N2141">
        <v>12.1</v>
      </c>
      <c r="O2141" t="s">
        <v>154</v>
      </c>
      <c r="P2141" s="70">
        <v>0.81407407407407406</v>
      </c>
      <c r="Q2141">
        <v>6.2</v>
      </c>
      <c r="R2141" t="s">
        <v>160</v>
      </c>
      <c r="S2141">
        <v>1.8</v>
      </c>
      <c r="T2141">
        <v>48.6</v>
      </c>
      <c r="U2141">
        <v>0</v>
      </c>
      <c r="V2141">
        <v>74</v>
      </c>
      <c r="W2141">
        <v>0</v>
      </c>
      <c r="X2141">
        <v>0.66400000000000003</v>
      </c>
      <c r="Y2141">
        <v>17.53</v>
      </c>
      <c r="Z2141" s="11">
        <f t="shared" si="5731"/>
        <v>0</v>
      </c>
      <c r="AA2141" s="11">
        <f t="shared" si="5732"/>
        <v>0</v>
      </c>
      <c r="AB2141" s="53">
        <f t="shared" si="5733"/>
        <v>0.28312119647474021</v>
      </c>
      <c r="AC2141" s="61" t="s">
        <v>204</v>
      </c>
    </row>
    <row r="2142" spans="1:46">
      <c r="A2142" s="11">
        <v>2142</v>
      </c>
      <c r="B2142" s="69">
        <v>44607</v>
      </c>
      <c r="C2142" s="70">
        <v>0.82638888888888884</v>
      </c>
      <c r="D2142">
        <v>7.2</v>
      </c>
      <c r="E2142">
        <v>12.9</v>
      </c>
      <c r="F2142">
        <v>0</v>
      </c>
      <c r="G2142">
        <v>7.5</v>
      </c>
      <c r="H2142">
        <v>0</v>
      </c>
      <c r="I2142">
        <v>6.5</v>
      </c>
      <c r="J2142" t="s">
        <v>161</v>
      </c>
      <c r="K2142">
        <v>6.6</v>
      </c>
      <c r="L2142" t="s">
        <v>161</v>
      </c>
      <c r="M2142" s="70">
        <v>0.82415509259259256</v>
      </c>
      <c r="N2142">
        <v>11.1</v>
      </c>
      <c r="O2142" t="s">
        <v>160</v>
      </c>
      <c r="P2142" s="70">
        <v>0.82387731481481474</v>
      </c>
      <c r="Q2142">
        <v>7.2</v>
      </c>
      <c r="R2142" t="s">
        <v>161</v>
      </c>
      <c r="S2142">
        <v>1.6</v>
      </c>
      <c r="T2142">
        <v>49.5</v>
      </c>
      <c r="U2142">
        <v>0</v>
      </c>
      <c r="V2142">
        <v>96</v>
      </c>
      <c r="W2142">
        <v>0</v>
      </c>
      <c r="X2142">
        <v>0.66400000000000003</v>
      </c>
      <c r="Y2142">
        <v>17.53</v>
      </c>
      <c r="Z2142" s="11">
        <f t="shared" si="5731"/>
        <v>0</v>
      </c>
      <c r="AA2142" s="11">
        <f t="shared" si="5732"/>
        <v>0</v>
      </c>
      <c r="AB2142" s="53">
        <f t="shared" si="5733"/>
        <v>0.28312119647474021</v>
      </c>
      <c r="AC2142" s="61" t="s">
        <v>204</v>
      </c>
    </row>
    <row r="2143" spans="1:46">
      <c r="A2143" s="11">
        <v>2143</v>
      </c>
      <c r="B2143" s="69">
        <v>44607</v>
      </c>
      <c r="C2143" s="70">
        <v>0.83333333333333337</v>
      </c>
      <c r="D2143">
        <v>7.1</v>
      </c>
      <c r="E2143">
        <v>12.9</v>
      </c>
      <c r="F2143">
        <v>0</v>
      </c>
      <c r="G2143">
        <v>7.3</v>
      </c>
      <c r="H2143">
        <v>0</v>
      </c>
      <c r="I2143">
        <v>5.9</v>
      </c>
      <c r="J2143" t="s">
        <v>161</v>
      </c>
      <c r="K2143">
        <v>6.6</v>
      </c>
      <c r="L2143" t="s">
        <v>161</v>
      </c>
      <c r="M2143" s="70">
        <v>0.82673611111111101</v>
      </c>
      <c r="N2143">
        <v>12.3</v>
      </c>
      <c r="O2143" t="s">
        <v>161</v>
      </c>
      <c r="P2143" s="70">
        <v>0.82828703703703699</v>
      </c>
      <c r="Q2143">
        <v>4.0999999999999996</v>
      </c>
      <c r="R2143" t="s">
        <v>161</v>
      </c>
      <c r="S2143">
        <v>1.7</v>
      </c>
      <c r="T2143">
        <v>50.6</v>
      </c>
      <c r="U2143">
        <v>0</v>
      </c>
      <c r="V2143">
        <v>85</v>
      </c>
      <c r="W2143">
        <v>0</v>
      </c>
      <c r="X2143">
        <v>0.66400000000000003</v>
      </c>
      <c r="Y2143">
        <v>17.53</v>
      </c>
      <c r="Z2143" s="11">
        <f t="shared" si="5731"/>
        <v>0</v>
      </c>
      <c r="AA2143" s="11">
        <f t="shared" si="5732"/>
        <v>0</v>
      </c>
      <c r="AB2143" s="53">
        <f t="shared" si="5733"/>
        <v>0.28312119647474021</v>
      </c>
      <c r="AC2143" s="61" t="s">
        <v>204</v>
      </c>
      <c r="AE2143" s="11">
        <f t="shared" ref="AE2143" si="5782">SUM(F2143:F2148)</f>
        <v>0</v>
      </c>
      <c r="AF2143" s="11">
        <f t="shared" ref="AF2143" si="5783">AVERAGE(AB2143:AB2148)</f>
        <v>0.28241223372226554</v>
      </c>
      <c r="AG2143" s="11">
        <f t="shared" ref="AG2143" si="5784">AVERAGE(G2143:G2148)</f>
        <v>7.2666666666666666</v>
      </c>
      <c r="AH2143" s="11" t="e">
        <f t="shared" ref="AH2143" si="5785">AVERAGE(AC2143:AC2148)</f>
        <v>#DIV/0!</v>
      </c>
      <c r="AI2143" s="11">
        <f t="shared" ref="AI2143" si="5786">AVERAGE(T2143:T2148)</f>
        <v>53.300000000000011</v>
      </c>
      <c r="AJ2143" s="11">
        <f t="shared" ref="AJ2143" si="5787">SUMIF(H2143:H2148,"&gt;0",H2143:H2148)</f>
        <v>0</v>
      </c>
      <c r="AK2143" s="17">
        <f t="shared" ref="AK2143" si="5788">SUM(AA2143:AA2148)/60</f>
        <v>0</v>
      </c>
      <c r="AL2143" s="17">
        <f t="shared" ref="AL2143" si="5789">SUM(V2143:V2148)</f>
        <v>474</v>
      </c>
      <c r="AM2143" s="17">
        <f t="shared" ref="AM2143" si="5790">AVERAGE(W2143:W2148)</f>
        <v>0</v>
      </c>
      <c r="AN2143" s="11">
        <f t="shared" ref="AN2143" si="5791">AVERAGE(I2143:I2148)</f>
        <v>5.583333333333333</v>
      </c>
      <c r="AO2143" s="11">
        <f t="shared" ref="AO2143" si="5792">MAX(K2143:K2148)</f>
        <v>6.6</v>
      </c>
      <c r="AP2143" s="13" t="str">
        <f t="shared" ref="AP2143" ca="1" si="5793">INDIRECT(ADDRESS(MATCH(AO2143,K2143:K2148,0)+A2143-1,12))</f>
        <v>WSW</v>
      </c>
      <c r="AQ2143" s="13">
        <f t="shared" ref="AQ2143" ca="1" si="5794">INDIRECT(ADDRESS(MATCH(AO2143,K2143:K2148,0)+A2143-1,13))</f>
        <v>0.82673611111111101</v>
      </c>
      <c r="AR2143" s="11">
        <f t="shared" ref="AR2143" si="5795">MAX(N2143:N2148)</f>
        <v>12.3</v>
      </c>
      <c r="AS2143" s="13" t="str">
        <f t="shared" ref="AS2143" ca="1" si="5796">INDIRECT(ADDRESS(MATCH(AR2143,N2143:N2148,0)+A2143-1,15))</f>
        <v>WSW</v>
      </c>
      <c r="AT2143" s="13">
        <f t="shared" ref="AT2143" ca="1" si="5797">INDIRECT(ADDRESS(MATCH(AR2143,N2143:N2148,0)+A2143-1,16))</f>
        <v>0.82828703703703699</v>
      </c>
    </row>
    <row r="2144" spans="1:46">
      <c r="A2144" s="11">
        <v>2144</v>
      </c>
      <c r="B2144" s="69">
        <v>44607</v>
      </c>
      <c r="C2144" s="70">
        <v>0.84027777777777779</v>
      </c>
      <c r="D2144">
        <v>7</v>
      </c>
      <c r="E2144">
        <v>12.9</v>
      </c>
      <c r="F2144">
        <v>0</v>
      </c>
      <c r="G2144">
        <v>7.3</v>
      </c>
      <c r="H2144">
        <v>-1E-3</v>
      </c>
      <c r="I2144">
        <v>5.4</v>
      </c>
      <c r="J2144" t="s">
        <v>161</v>
      </c>
      <c r="K2144">
        <v>6.1</v>
      </c>
      <c r="L2144" t="s">
        <v>161</v>
      </c>
      <c r="M2144" s="70">
        <v>0.83840277777777772</v>
      </c>
      <c r="N2144">
        <v>9.8000000000000007</v>
      </c>
      <c r="O2144" t="s">
        <v>161</v>
      </c>
      <c r="P2144" s="70">
        <v>0.83609953703703699</v>
      </c>
      <c r="Q2144">
        <v>2</v>
      </c>
      <c r="R2144" t="s">
        <v>156</v>
      </c>
      <c r="S2144">
        <v>1.6</v>
      </c>
      <c r="T2144">
        <v>53.4</v>
      </c>
      <c r="U2144">
        <v>0</v>
      </c>
      <c r="V2144">
        <v>76</v>
      </c>
      <c r="W2144">
        <v>0</v>
      </c>
      <c r="X2144">
        <v>0.66300000000000003</v>
      </c>
      <c r="Y2144">
        <v>17.559999999999999</v>
      </c>
      <c r="Z2144" s="11">
        <f t="shared" si="5731"/>
        <v>-0.60000000000000009</v>
      </c>
      <c r="AA2144" s="11">
        <f t="shared" si="5732"/>
        <v>0</v>
      </c>
      <c r="AB2144" s="53">
        <f t="shared" si="5733"/>
        <v>0.28251335289394008</v>
      </c>
      <c r="AC2144" s="61" t="s">
        <v>204</v>
      </c>
    </row>
    <row r="2145" spans="1:46">
      <c r="A2145" s="11">
        <v>2145</v>
      </c>
      <c r="B2145" s="69">
        <v>44607</v>
      </c>
      <c r="C2145" s="70">
        <v>0.84722222222222221</v>
      </c>
      <c r="D2145">
        <v>7</v>
      </c>
      <c r="E2145">
        <v>12.9</v>
      </c>
      <c r="F2145">
        <v>0</v>
      </c>
      <c r="G2145">
        <v>7.2</v>
      </c>
      <c r="H2145">
        <v>0</v>
      </c>
      <c r="I2145">
        <v>5.2</v>
      </c>
      <c r="J2145" t="s">
        <v>161</v>
      </c>
      <c r="K2145">
        <v>5.4</v>
      </c>
      <c r="L2145" t="s">
        <v>161</v>
      </c>
      <c r="M2145" s="70">
        <v>0.84028935185185183</v>
      </c>
      <c r="N2145">
        <v>11</v>
      </c>
      <c r="O2145" t="s">
        <v>161</v>
      </c>
      <c r="P2145" s="70">
        <v>0.84688657407407408</v>
      </c>
      <c r="Q2145">
        <v>3.6</v>
      </c>
      <c r="R2145" t="s">
        <v>161</v>
      </c>
      <c r="S2145">
        <v>1.7</v>
      </c>
      <c r="T2145">
        <v>52.3</v>
      </c>
      <c r="U2145">
        <v>0</v>
      </c>
      <c r="V2145">
        <v>72</v>
      </c>
      <c r="W2145">
        <v>0</v>
      </c>
      <c r="X2145">
        <v>0.66200000000000003</v>
      </c>
      <c r="Y2145">
        <v>17.53</v>
      </c>
      <c r="Z2145" s="11">
        <f t="shared" si="5731"/>
        <v>0</v>
      </c>
      <c r="AA2145" s="11">
        <f t="shared" si="5732"/>
        <v>0</v>
      </c>
      <c r="AB2145" s="53">
        <f t="shared" si="5733"/>
        <v>0.28190607358851638</v>
      </c>
      <c r="AC2145" s="61" t="s">
        <v>204</v>
      </c>
    </row>
    <row r="2146" spans="1:46">
      <c r="A2146" s="11">
        <v>2146</v>
      </c>
      <c r="B2146" s="69">
        <v>44607</v>
      </c>
      <c r="C2146" s="70">
        <v>0.85416666666666663</v>
      </c>
      <c r="D2146">
        <v>6.9</v>
      </c>
      <c r="E2146">
        <v>12.9</v>
      </c>
      <c r="F2146">
        <v>0</v>
      </c>
      <c r="G2146">
        <v>7.3</v>
      </c>
      <c r="H2146">
        <v>0</v>
      </c>
      <c r="I2146">
        <v>5.8</v>
      </c>
      <c r="J2146" t="s">
        <v>161</v>
      </c>
      <c r="K2146">
        <v>5.9</v>
      </c>
      <c r="L2146" t="s">
        <v>161</v>
      </c>
      <c r="M2146" s="70">
        <v>0.85353009259259249</v>
      </c>
      <c r="N2146">
        <v>10.3</v>
      </c>
      <c r="O2146" t="s">
        <v>161</v>
      </c>
      <c r="P2146" s="70">
        <v>0.85351851851851857</v>
      </c>
      <c r="Q2146">
        <v>5</v>
      </c>
      <c r="R2146" t="s">
        <v>161</v>
      </c>
      <c r="S2146">
        <v>1.5</v>
      </c>
      <c r="T2146">
        <v>53.4</v>
      </c>
      <c r="U2146">
        <v>0</v>
      </c>
      <c r="V2146">
        <v>82</v>
      </c>
      <c r="W2146">
        <v>0</v>
      </c>
      <c r="X2146">
        <v>0.66200000000000003</v>
      </c>
      <c r="Y2146">
        <v>17.579999999999998</v>
      </c>
      <c r="Z2146" s="11">
        <f t="shared" si="5731"/>
        <v>0</v>
      </c>
      <c r="AA2146" s="11">
        <f t="shared" si="5732"/>
        <v>0</v>
      </c>
      <c r="AB2146" s="53">
        <f t="shared" si="5733"/>
        <v>0.28190607358851638</v>
      </c>
      <c r="AC2146" s="61" t="s">
        <v>204</v>
      </c>
    </row>
    <row r="2147" spans="1:46">
      <c r="A2147" s="11">
        <v>2147</v>
      </c>
      <c r="B2147" s="69">
        <v>44607</v>
      </c>
      <c r="C2147" s="70">
        <v>0.86111111111111116</v>
      </c>
      <c r="D2147">
        <v>6.9</v>
      </c>
      <c r="E2147">
        <v>12.9</v>
      </c>
      <c r="F2147">
        <v>0</v>
      </c>
      <c r="G2147">
        <v>7.2</v>
      </c>
      <c r="H2147">
        <v>0</v>
      </c>
      <c r="I2147">
        <v>4.9000000000000004</v>
      </c>
      <c r="J2147" t="s">
        <v>161</v>
      </c>
      <c r="K2147">
        <v>5.9</v>
      </c>
      <c r="L2147" t="s">
        <v>161</v>
      </c>
      <c r="M2147" s="70">
        <v>0.85428240740740735</v>
      </c>
      <c r="N2147">
        <v>11</v>
      </c>
      <c r="O2147" t="s">
        <v>160</v>
      </c>
      <c r="P2147" s="70">
        <v>0.85962962962962963</v>
      </c>
      <c r="Q2147">
        <v>8.5</v>
      </c>
      <c r="R2147" t="s">
        <v>160</v>
      </c>
      <c r="S2147">
        <v>1.5</v>
      </c>
      <c r="T2147">
        <v>54</v>
      </c>
      <c r="U2147">
        <v>1</v>
      </c>
      <c r="V2147">
        <v>83</v>
      </c>
      <c r="W2147">
        <v>0</v>
      </c>
      <c r="X2147">
        <v>0.66300000000000003</v>
      </c>
      <c r="Y2147">
        <v>17.559999999999999</v>
      </c>
      <c r="Z2147" s="11">
        <f t="shared" si="5731"/>
        <v>0</v>
      </c>
      <c r="AA2147" s="11">
        <f t="shared" si="5732"/>
        <v>0</v>
      </c>
      <c r="AB2147" s="53">
        <f t="shared" si="5733"/>
        <v>0.28251335289394008</v>
      </c>
      <c r="AC2147" s="61" t="s">
        <v>204</v>
      </c>
    </row>
    <row r="2148" spans="1:46">
      <c r="A2148" s="11">
        <v>2148</v>
      </c>
      <c r="B2148" s="69">
        <v>44607</v>
      </c>
      <c r="C2148" s="70">
        <v>0.86805555555555547</v>
      </c>
      <c r="D2148">
        <v>6.9</v>
      </c>
      <c r="E2148">
        <v>12.9</v>
      </c>
      <c r="F2148">
        <v>0</v>
      </c>
      <c r="G2148">
        <v>7.3</v>
      </c>
      <c r="H2148">
        <v>0</v>
      </c>
      <c r="I2148">
        <v>6.3</v>
      </c>
      <c r="J2148" t="s">
        <v>160</v>
      </c>
      <c r="K2148">
        <v>6.3</v>
      </c>
      <c r="L2148" t="s">
        <v>160</v>
      </c>
      <c r="M2148" s="70">
        <v>0.86790509259259263</v>
      </c>
      <c r="N2148">
        <v>12.1</v>
      </c>
      <c r="O2148" t="s">
        <v>161</v>
      </c>
      <c r="P2148" s="70">
        <v>0.86387731481481478</v>
      </c>
      <c r="Q2148">
        <v>3.4</v>
      </c>
      <c r="R2148" t="s">
        <v>160</v>
      </c>
      <c r="S2148">
        <v>1.8</v>
      </c>
      <c r="T2148">
        <v>56.1</v>
      </c>
      <c r="U2148">
        <v>0</v>
      </c>
      <c r="V2148">
        <v>76</v>
      </c>
      <c r="W2148">
        <v>0</v>
      </c>
      <c r="X2148">
        <v>0.66300000000000003</v>
      </c>
      <c r="Y2148">
        <v>17.55</v>
      </c>
      <c r="Z2148" s="11">
        <f t="shared" si="5731"/>
        <v>0</v>
      </c>
      <c r="AA2148" s="11">
        <f t="shared" si="5732"/>
        <v>0</v>
      </c>
      <c r="AB2148" s="53">
        <f t="shared" si="5733"/>
        <v>0.28251335289394008</v>
      </c>
      <c r="AC2148" s="61" t="s">
        <v>204</v>
      </c>
    </row>
    <row r="2149" spans="1:46">
      <c r="A2149" s="11">
        <v>2149</v>
      </c>
      <c r="B2149" s="69">
        <v>44607</v>
      </c>
      <c r="C2149" s="70">
        <v>0.875</v>
      </c>
      <c r="D2149">
        <v>7</v>
      </c>
      <c r="E2149">
        <v>12.9</v>
      </c>
      <c r="F2149">
        <v>0</v>
      </c>
      <c r="G2149">
        <v>7.2</v>
      </c>
      <c r="H2149">
        <v>-1E-3</v>
      </c>
      <c r="I2149">
        <v>6.9</v>
      </c>
      <c r="J2149" t="s">
        <v>161</v>
      </c>
      <c r="K2149">
        <v>6.9</v>
      </c>
      <c r="L2149" t="s">
        <v>161</v>
      </c>
      <c r="M2149" s="70">
        <v>0.875</v>
      </c>
      <c r="N2149">
        <v>11</v>
      </c>
      <c r="O2149" t="s">
        <v>161</v>
      </c>
      <c r="P2149" s="70">
        <v>0.87421296296296302</v>
      </c>
      <c r="Q2149">
        <v>5.9</v>
      </c>
      <c r="R2149" t="s">
        <v>154</v>
      </c>
      <c r="S2149">
        <v>1.4</v>
      </c>
      <c r="T2149">
        <v>52.8</v>
      </c>
      <c r="U2149">
        <v>0</v>
      </c>
      <c r="V2149">
        <v>82</v>
      </c>
      <c r="W2149">
        <v>0</v>
      </c>
      <c r="X2149">
        <v>0.66200000000000003</v>
      </c>
      <c r="Y2149">
        <v>17.57</v>
      </c>
      <c r="Z2149" s="11">
        <f t="shared" si="5731"/>
        <v>-0.60000000000000009</v>
      </c>
      <c r="AA2149" s="11">
        <f t="shared" si="5732"/>
        <v>0</v>
      </c>
      <c r="AB2149" s="53">
        <f t="shared" si="5733"/>
        <v>0.28190607358851638</v>
      </c>
      <c r="AC2149" s="61" t="s">
        <v>204</v>
      </c>
      <c r="AE2149" s="11">
        <f t="shared" ref="AE2149" si="5798">SUM(F2149:F2154)</f>
        <v>0</v>
      </c>
      <c r="AF2149" s="11">
        <f t="shared" ref="AF2149" si="5799">AVERAGE(AB2149:AB2154)</f>
        <v>0.28119843135435302</v>
      </c>
      <c r="AG2149" s="11">
        <f t="shared" ref="AG2149" si="5800">AVERAGE(G2149:G2154)</f>
        <v>6.833333333333333</v>
      </c>
      <c r="AH2149" s="11" t="e">
        <f t="shared" ref="AH2149" si="5801">AVERAGE(AC2149:AC2154)</f>
        <v>#DIV/0!</v>
      </c>
      <c r="AI2149" s="11">
        <f t="shared" ref="AI2149" si="5802">AVERAGE(T2149:T2154)</f>
        <v>54.033333333333331</v>
      </c>
      <c r="AJ2149" s="11">
        <f t="shared" ref="AJ2149" si="5803">SUMIF(H2149:H2154,"&gt;0",H2149:H2154)</f>
        <v>0</v>
      </c>
      <c r="AK2149" s="17">
        <f t="shared" ref="AK2149" si="5804">SUM(AA2149:AA2154)/60</f>
        <v>0</v>
      </c>
      <c r="AL2149" s="17">
        <f t="shared" ref="AL2149" si="5805">SUM(V2149:V2154)</f>
        <v>505</v>
      </c>
      <c r="AM2149" s="17">
        <f t="shared" ref="AM2149" si="5806">AVERAGE(W2149:W2154)</f>
        <v>0</v>
      </c>
      <c r="AN2149" s="11">
        <f t="shared" ref="AN2149" si="5807">AVERAGE(I2149:I2154)</f>
        <v>6.0666666666666664</v>
      </c>
      <c r="AO2149" s="11">
        <f t="shared" ref="AO2149" si="5808">MAX(K2149:K2154)</f>
        <v>7.1</v>
      </c>
      <c r="AP2149" s="13" t="str">
        <f t="shared" ref="AP2149" ca="1" si="5809">INDIRECT(ADDRESS(MATCH(AO2149,K2149:K2154,0)+A2149-1,12))</f>
        <v>WSW</v>
      </c>
      <c r="AQ2149" s="13">
        <f t="shared" ref="AQ2149" ca="1" si="5810">INDIRECT(ADDRESS(MATCH(AO2149,K2149:K2154,0)+A2149-1,13))</f>
        <v>0.89537037037037026</v>
      </c>
      <c r="AR2149" s="11">
        <f t="shared" ref="AR2149" si="5811">MAX(N2149:N2154)</f>
        <v>11.9</v>
      </c>
      <c r="AS2149" s="13" t="str">
        <f t="shared" ref="AS2149" ca="1" si="5812">INDIRECT(ADDRESS(MATCH(AR2149,N2149:N2154,0)+A2149-1,15))</f>
        <v>WSW</v>
      </c>
      <c r="AT2149" s="13">
        <f t="shared" ref="AT2149" ca="1" si="5813">INDIRECT(ADDRESS(MATCH(AR2149,N2149:N2154,0)+A2149-1,16))</f>
        <v>0.87862268518518516</v>
      </c>
    </row>
    <row r="2150" spans="1:46">
      <c r="A2150" s="11">
        <v>2150</v>
      </c>
      <c r="B2150" s="69">
        <v>44607</v>
      </c>
      <c r="C2150" s="70">
        <v>0.88194444444444453</v>
      </c>
      <c r="D2150">
        <v>6.9</v>
      </c>
      <c r="E2150">
        <v>12.9</v>
      </c>
      <c r="F2150">
        <v>0</v>
      </c>
      <c r="G2150">
        <v>7</v>
      </c>
      <c r="H2150">
        <v>-1E-3</v>
      </c>
      <c r="I2150">
        <v>6.2</v>
      </c>
      <c r="J2150" t="s">
        <v>161</v>
      </c>
      <c r="K2150">
        <v>7</v>
      </c>
      <c r="L2150" t="s">
        <v>161</v>
      </c>
      <c r="M2150" s="70">
        <v>0.87679398148148147</v>
      </c>
      <c r="N2150">
        <v>11.9</v>
      </c>
      <c r="O2150" t="s">
        <v>161</v>
      </c>
      <c r="P2150" s="70">
        <v>0.87862268518518516</v>
      </c>
      <c r="Q2150">
        <v>8.1</v>
      </c>
      <c r="R2150" t="s">
        <v>160</v>
      </c>
      <c r="S2150">
        <v>1.9</v>
      </c>
      <c r="T2150">
        <v>54.2</v>
      </c>
      <c r="U2150">
        <v>1</v>
      </c>
      <c r="V2150">
        <v>82</v>
      </c>
      <c r="W2150">
        <v>0</v>
      </c>
      <c r="X2150">
        <v>0.66100000000000003</v>
      </c>
      <c r="Y2150">
        <v>17.57</v>
      </c>
      <c r="Z2150" s="11">
        <f t="shared" si="5731"/>
        <v>-0.60000000000000009</v>
      </c>
      <c r="AA2150" s="11">
        <f t="shared" si="5732"/>
        <v>0</v>
      </c>
      <c r="AB2150" s="53">
        <f t="shared" si="5733"/>
        <v>0.28129936066269912</v>
      </c>
      <c r="AC2150" s="61" t="s">
        <v>204</v>
      </c>
    </row>
    <row r="2151" spans="1:46">
      <c r="A2151" s="11">
        <v>2151</v>
      </c>
      <c r="B2151" s="69">
        <v>44607</v>
      </c>
      <c r="C2151" s="70">
        <v>0.88888888888888884</v>
      </c>
      <c r="D2151">
        <v>6.9</v>
      </c>
      <c r="E2151">
        <v>12.9</v>
      </c>
      <c r="F2151">
        <v>0</v>
      </c>
      <c r="G2151">
        <v>6.8</v>
      </c>
      <c r="H2151">
        <v>0</v>
      </c>
      <c r="I2151">
        <v>5.3</v>
      </c>
      <c r="J2151" t="s">
        <v>161</v>
      </c>
      <c r="K2151">
        <v>6.4</v>
      </c>
      <c r="L2151" t="s">
        <v>161</v>
      </c>
      <c r="M2151" s="70">
        <v>0.8825925925925926</v>
      </c>
      <c r="N2151">
        <v>9.6</v>
      </c>
      <c r="O2151" t="s">
        <v>160</v>
      </c>
      <c r="P2151" s="70">
        <v>0.88196759259259261</v>
      </c>
      <c r="Q2151">
        <v>3.2</v>
      </c>
      <c r="R2151" t="s">
        <v>156</v>
      </c>
      <c r="S2151">
        <v>1.6</v>
      </c>
      <c r="T2151">
        <v>54.3</v>
      </c>
      <c r="U2151">
        <v>0</v>
      </c>
      <c r="V2151">
        <v>81</v>
      </c>
      <c r="W2151">
        <v>0</v>
      </c>
      <c r="X2151">
        <v>0.66100000000000003</v>
      </c>
      <c r="Y2151">
        <v>17.579999999999998</v>
      </c>
      <c r="Z2151" s="11">
        <f t="shared" si="5731"/>
        <v>0</v>
      </c>
      <c r="AA2151" s="11">
        <f t="shared" si="5732"/>
        <v>0</v>
      </c>
      <c r="AB2151" s="53">
        <f t="shared" si="5733"/>
        <v>0.28129936066269912</v>
      </c>
      <c r="AC2151" s="61" t="s">
        <v>204</v>
      </c>
    </row>
    <row r="2152" spans="1:46">
      <c r="A2152" s="11">
        <v>2152</v>
      </c>
      <c r="B2152" s="69">
        <v>44607</v>
      </c>
      <c r="C2152" s="70">
        <v>0.89583333333333337</v>
      </c>
      <c r="D2152">
        <v>6.7</v>
      </c>
      <c r="E2152">
        <v>12.9</v>
      </c>
      <c r="F2152">
        <v>0</v>
      </c>
      <c r="G2152">
        <v>6.8</v>
      </c>
      <c r="H2152">
        <v>0</v>
      </c>
      <c r="I2152">
        <v>7</v>
      </c>
      <c r="J2152" t="s">
        <v>161</v>
      </c>
      <c r="K2152">
        <v>7.1</v>
      </c>
      <c r="L2152" t="s">
        <v>161</v>
      </c>
      <c r="M2152" s="70">
        <v>0.89537037037037026</v>
      </c>
      <c r="N2152">
        <v>11.6</v>
      </c>
      <c r="O2152" t="s">
        <v>161</v>
      </c>
      <c r="P2152" s="70">
        <v>0.89133101851851848</v>
      </c>
      <c r="Q2152">
        <v>5.3</v>
      </c>
      <c r="R2152" t="s">
        <v>160</v>
      </c>
      <c r="S2152">
        <v>1.7</v>
      </c>
      <c r="T2152">
        <v>56.1</v>
      </c>
      <c r="U2152">
        <v>0</v>
      </c>
      <c r="V2152">
        <v>78</v>
      </c>
      <c r="W2152">
        <v>0</v>
      </c>
      <c r="X2152">
        <v>0.66100000000000003</v>
      </c>
      <c r="Y2152">
        <v>17.59</v>
      </c>
      <c r="Z2152" s="11">
        <f t="shared" si="5731"/>
        <v>0</v>
      </c>
      <c r="AA2152" s="11">
        <f t="shared" si="5732"/>
        <v>0</v>
      </c>
      <c r="AB2152" s="53">
        <f t="shared" si="5733"/>
        <v>0.28129936066269912</v>
      </c>
      <c r="AC2152" s="61" t="s">
        <v>204</v>
      </c>
    </row>
    <row r="2153" spans="1:46">
      <c r="A2153" s="11">
        <v>2153</v>
      </c>
      <c r="B2153" s="69">
        <v>44607</v>
      </c>
      <c r="C2153" s="70">
        <v>0.90277777777777779</v>
      </c>
      <c r="D2153">
        <v>6.6</v>
      </c>
      <c r="E2153">
        <v>12.9</v>
      </c>
      <c r="F2153">
        <v>0</v>
      </c>
      <c r="G2153">
        <v>6.7</v>
      </c>
      <c r="H2153">
        <v>-1E-3</v>
      </c>
      <c r="I2153">
        <v>6.1</v>
      </c>
      <c r="J2153" t="s">
        <v>161</v>
      </c>
      <c r="K2153">
        <v>7.1</v>
      </c>
      <c r="L2153" t="s">
        <v>161</v>
      </c>
      <c r="M2153" s="70">
        <v>0.89796296296296296</v>
      </c>
      <c r="N2153">
        <v>10.8</v>
      </c>
      <c r="O2153" t="s">
        <v>160</v>
      </c>
      <c r="P2153" s="70">
        <v>0.90108796296296301</v>
      </c>
      <c r="Q2153">
        <v>3.2</v>
      </c>
      <c r="R2153" t="s">
        <v>154</v>
      </c>
      <c r="S2153">
        <v>1.6</v>
      </c>
      <c r="T2153">
        <v>52.1</v>
      </c>
      <c r="U2153">
        <v>0</v>
      </c>
      <c r="V2153">
        <v>87</v>
      </c>
      <c r="W2153">
        <v>0</v>
      </c>
      <c r="X2153">
        <v>0.66</v>
      </c>
      <c r="Y2153">
        <v>17.59</v>
      </c>
      <c r="Z2153" s="11">
        <f t="shared" si="5731"/>
        <v>-0.60000000000000009</v>
      </c>
      <c r="AA2153" s="11">
        <f t="shared" si="5732"/>
        <v>0</v>
      </c>
      <c r="AB2153" s="53">
        <f t="shared" si="5733"/>
        <v>0.28069321627475219</v>
      </c>
      <c r="AC2153" s="61" t="s">
        <v>204</v>
      </c>
    </row>
    <row r="2154" spans="1:46">
      <c r="A2154" s="11">
        <v>2154</v>
      </c>
      <c r="B2154" s="69">
        <v>44607</v>
      </c>
      <c r="C2154" s="70">
        <v>0.90972222222222221</v>
      </c>
      <c r="D2154">
        <v>6.6</v>
      </c>
      <c r="E2154">
        <v>12.9</v>
      </c>
      <c r="F2154">
        <v>0</v>
      </c>
      <c r="G2154">
        <v>6.5</v>
      </c>
      <c r="H2154">
        <v>0</v>
      </c>
      <c r="I2154">
        <v>4.9000000000000004</v>
      </c>
      <c r="J2154" t="s">
        <v>161</v>
      </c>
      <c r="K2154">
        <v>6.1</v>
      </c>
      <c r="L2154" t="s">
        <v>161</v>
      </c>
      <c r="M2154" s="70">
        <v>0.90278935185185183</v>
      </c>
      <c r="N2154">
        <v>9</v>
      </c>
      <c r="O2154" t="s">
        <v>161</v>
      </c>
      <c r="P2154" s="70">
        <v>0.90714120370370377</v>
      </c>
      <c r="Q2154">
        <v>3.2</v>
      </c>
      <c r="R2154" t="s">
        <v>161</v>
      </c>
      <c r="S2154">
        <v>1.4</v>
      </c>
      <c r="T2154">
        <v>54.7</v>
      </c>
      <c r="U2154">
        <v>0</v>
      </c>
      <c r="V2154">
        <v>95</v>
      </c>
      <c r="W2154">
        <v>0</v>
      </c>
      <c r="X2154">
        <v>0.66</v>
      </c>
      <c r="Y2154">
        <v>17.600000000000001</v>
      </c>
      <c r="Z2154" s="11">
        <f t="shared" si="5731"/>
        <v>0</v>
      </c>
      <c r="AA2154" s="11">
        <f t="shared" si="5732"/>
        <v>0</v>
      </c>
      <c r="AB2154" s="53">
        <f t="shared" si="5733"/>
        <v>0.28069321627475219</v>
      </c>
      <c r="AC2154" s="61" t="s">
        <v>204</v>
      </c>
    </row>
    <row r="2155" spans="1:46">
      <c r="A2155" s="11">
        <v>2155</v>
      </c>
      <c r="B2155" s="69">
        <v>44607</v>
      </c>
      <c r="C2155" s="70">
        <v>0.91666666666666663</v>
      </c>
      <c r="D2155">
        <v>6.5</v>
      </c>
      <c r="E2155">
        <v>12.9</v>
      </c>
      <c r="F2155">
        <v>0</v>
      </c>
      <c r="G2155">
        <v>6.7</v>
      </c>
      <c r="H2155">
        <v>0</v>
      </c>
      <c r="I2155">
        <v>6.2</v>
      </c>
      <c r="J2155" t="s">
        <v>161</v>
      </c>
      <c r="K2155">
        <v>6.2</v>
      </c>
      <c r="L2155" t="s">
        <v>161</v>
      </c>
      <c r="M2155" s="70">
        <v>0.91666666666666663</v>
      </c>
      <c r="N2155">
        <v>10.6</v>
      </c>
      <c r="O2155" t="s">
        <v>154</v>
      </c>
      <c r="P2155" s="70">
        <v>0.91063657407407417</v>
      </c>
      <c r="Q2155">
        <v>7.7</v>
      </c>
      <c r="R2155" t="s">
        <v>161</v>
      </c>
      <c r="S2155">
        <v>1.7</v>
      </c>
      <c r="T2155">
        <v>54.6</v>
      </c>
      <c r="U2155">
        <v>0</v>
      </c>
      <c r="V2155">
        <v>58</v>
      </c>
      <c r="W2155">
        <v>0</v>
      </c>
      <c r="X2155">
        <v>0.66</v>
      </c>
      <c r="Y2155">
        <v>17.61</v>
      </c>
      <c r="Z2155" s="11">
        <f t="shared" si="5731"/>
        <v>0</v>
      </c>
      <c r="AA2155" s="11">
        <f t="shared" si="5732"/>
        <v>0</v>
      </c>
      <c r="AB2155" s="53">
        <f t="shared" si="5733"/>
        <v>0.28069321627475219</v>
      </c>
      <c r="AC2155" s="61" t="s">
        <v>204</v>
      </c>
      <c r="AE2155" s="11">
        <f t="shared" ref="AE2155" si="5814">SUM(F2155:F2160)</f>
        <v>0</v>
      </c>
      <c r="AF2155" s="11">
        <f t="shared" ref="AF2155" si="5815">AVERAGE(AB2155:AB2160)</f>
        <v>0.28008773813770632</v>
      </c>
      <c r="AG2155" s="11">
        <f t="shared" ref="AG2155" si="5816">AVERAGE(G2155:G2160)</f>
        <v>6.7166666666666677</v>
      </c>
      <c r="AH2155" s="11" t="e">
        <f t="shared" ref="AH2155" si="5817">AVERAGE(AC2155:AC2160)</f>
        <v>#DIV/0!</v>
      </c>
      <c r="AI2155" s="11">
        <f t="shared" ref="AI2155" si="5818">AVERAGE(T2155:T2160)</f>
        <v>48.800000000000004</v>
      </c>
      <c r="AJ2155" s="11">
        <f t="shared" ref="AJ2155" si="5819">SUMIF(H2155:H2160,"&gt;0",H2155:H2160)</f>
        <v>0</v>
      </c>
      <c r="AK2155" s="17">
        <f t="shared" ref="AK2155" si="5820">SUM(AA2155:AA2160)/60</f>
        <v>0</v>
      </c>
      <c r="AL2155" s="17">
        <f t="shared" ref="AL2155" si="5821">SUM(V2155:V2160)</f>
        <v>423</v>
      </c>
      <c r="AM2155" s="17">
        <f t="shared" ref="AM2155" si="5822">AVERAGE(W2155:W2160)</f>
        <v>0</v>
      </c>
      <c r="AN2155" s="11">
        <f t="shared" ref="AN2155" si="5823">AVERAGE(I2155:I2160)</f>
        <v>6.5666666666666664</v>
      </c>
      <c r="AO2155" s="11">
        <f t="shared" ref="AO2155" si="5824">MAX(K2155:K2160)</f>
        <v>7.7</v>
      </c>
      <c r="AP2155" s="13" t="str">
        <f t="shared" ref="AP2155" ca="1" si="5825">INDIRECT(ADDRESS(MATCH(AO2155,K2155:K2160,0)+A2155-1,12))</f>
        <v>WSW</v>
      </c>
      <c r="AQ2155" s="13">
        <f t="shared" ref="AQ2155" ca="1" si="5826">INDIRECT(ADDRESS(MATCH(AO2155,K2155:K2160,0)+A2155-1,13))</f>
        <v>0.94009259259259259</v>
      </c>
      <c r="AR2155" s="11">
        <f t="shared" ref="AR2155" si="5827">MAX(N2155:N2160)</f>
        <v>14.1</v>
      </c>
      <c r="AS2155" s="13" t="str">
        <f t="shared" ref="AS2155" ca="1" si="5828">INDIRECT(ADDRESS(MATCH(AR2155,N2155:N2160,0)+A2155-1,15))</f>
        <v>WSW</v>
      </c>
      <c r="AT2155" s="13">
        <f t="shared" ref="AT2155" ca="1" si="5829">INDIRECT(ADDRESS(MATCH(AR2155,N2155:N2160,0)+A2155-1,16))</f>
        <v>0.92901620370370364</v>
      </c>
    </row>
    <row r="2156" spans="1:46">
      <c r="A2156" s="11">
        <v>2156</v>
      </c>
      <c r="B2156" s="69">
        <v>44607</v>
      </c>
      <c r="C2156" s="70">
        <v>0.92361111111111116</v>
      </c>
      <c r="D2156">
        <v>6.5</v>
      </c>
      <c r="E2156">
        <v>12.9</v>
      </c>
      <c r="F2156">
        <v>0</v>
      </c>
      <c r="G2156">
        <v>6.8</v>
      </c>
      <c r="H2156">
        <v>-1E-3</v>
      </c>
      <c r="I2156">
        <v>6.4</v>
      </c>
      <c r="J2156" t="s">
        <v>161</v>
      </c>
      <c r="K2156">
        <v>6.4</v>
      </c>
      <c r="L2156" t="s">
        <v>161</v>
      </c>
      <c r="M2156" s="70">
        <v>0.92283564814814811</v>
      </c>
      <c r="N2156">
        <v>10.199999999999999</v>
      </c>
      <c r="O2156" t="s">
        <v>160</v>
      </c>
      <c r="P2156" s="70">
        <v>0.91708333333333336</v>
      </c>
      <c r="Q2156">
        <v>6.9</v>
      </c>
      <c r="R2156" t="s">
        <v>154</v>
      </c>
      <c r="S2156">
        <v>1.4</v>
      </c>
      <c r="T2156">
        <v>51</v>
      </c>
      <c r="U2156">
        <v>1</v>
      </c>
      <c r="V2156">
        <v>74</v>
      </c>
      <c r="W2156">
        <v>0</v>
      </c>
      <c r="X2156">
        <v>0.65900000000000003</v>
      </c>
      <c r="Y2156">
        <v>17.61</v>
      </c>
      <c r="Z2156" s="11">
        <f t="shared" si="5731"/>
        <v>-0.60000000000000009</v>
      </c>
      <c r="AA2156" s="11">
        <f t="shared" si="5732"/>
        <v>0</v>
      </c>
      <c r="AB2156" s="53">
        <f t="shared" si="5733"/>
        <v>0.28008764263576347</v>
      </c>
      <c r="AC2156" s="61" t="s">
        <v>204</v>
      </c>
    </row>
    <row r="2157" spans="1:46">
      <c r="A2157" s="11">
        <v>2157</v>
      </c>
      <c r="B2157" s="69">
        <v>44607</v>
      </c>
      <c r="C2157" s="70">
        <v>0.93055555555555547</v>
      </c>
      <c r="D2157">
        <v>6.4</v>
      </c>
      <c r="E2157">
        <v>12.9</v>
      </c>
      <c r="F2157">
        <v>0</v>
      </c>
      <c r="G2157">
        <v>6.8</v>
      </c>
      <c r="H2157">
        <v>0</v>
      </c>
      <c r="I2157">
        <v>6.3</v>
      </c>
      <c r="J2157" t="s">
        <v>161</v>
      </c>
      <c r="K2157">
        <v>6.4</v>
      </c>
      <c r="L2157" t="s">
        <v>161</v>
      </c>
      <c r="M2157" s="70">
        <v>0.92585648148148147</v>
      </c>
      <c r="N2157">
        <v>14.1</v>
      </c>
      <c r="O2157" t="s">
        <v>161</v>
      </c>
      <c r="P2157" s="70">
        <v>0.92901620370370364</v>
      </c>
      <c r="Q2157">
        <v>7.2</v>
      </c>
      <c r="R2157" t="s">
        <v>154</v>
      </c>
      <c r="S2157">
        <v>1.8</v>
      </c>
      <c r="T2157">
        <v>48.1</v>
      </c>
      <c r="U2157">
        <v>0</v>
      </c>
      <c r="V2157">
        <v>86</v>
      </c>
      <c r="W2157">
        <v>0</v>
      </c>
      <c r="X2157">
        <v>0.65900000000000003</v>
      </c>
      <c r="Y2157">
        <v>17.61</v>
      </c>
      <c r="Z2157" s="11">
        <f t="shared" si="5731"/>
        <v>0</v>
      </c>
      <c r="AA2157" s="11">
        <f t="shared" si="5732"/>
        <v>0</v>
      </c>
      <c r="AB2157" s="53">
        <f t="shared" si="5733"/>
        <v>0.28008764263576347</v>
      </c>
      <c r="AC2157" s="61" t="s">
        <v>204</v>
      </c>
    </row>
    <row r="2158" spans="1:46">
      <c r="A2158" s="11">
        <v>2158</v>
      </c>
      <c r="B2158" s="69">
        <v>44607</v>
      </c>
      <c r="C2158" s="70">
        <v>0.9375</v>
      </c>
      <c r="D2158">
        <v>6.4</v>
      </c>
      <c r="E2158">
        <v>12.9</v>
      </c>
      <c r="F2158">
        <v>0</v>
      </c>
      <c r="G2158">
        <v>6.7</v>
      </c>
      <c r="H2158">
        <v>0</v>
      </c>
      <c r="I2158">
        <v>7.4</v>
      </c>
      <c r="J2158" t="s">
        <v>161</v>
      </c>
      <c r="K2158">
        <v>7.4</v>
      </c>
      <c r="L2158" t="s">
        <v>161</v>
      </c>
      <c r="M2158" s="70">
        <v>0.93721064814814825</v>
      </c>
      <c r="N2158">
        <v>12.1</v>
      </c>
      <c r="O2158" t="s">
        <v>154</v>
      </c>
      <c r="P2158" s="70">
        <v>0.93459490740740747</v>
      </c>
      <c r="Q2158">
        <v>6.1</v>
      </c>
      <c r="R2158" t="s">
        <v>154</v>
      </c>
      <c r="S2158">
        <v>1.7</v>
      </c>
      <c r="T2158">
        <v>45</v>
      </c>
      <c r="U2158">
        <v>0</v>
      </c>
      <c r="V2158">
        <v>63</v>
      </c>
      <c r="W2158">
        <v>0</v>
      </c>
      <c r="X2158">
        <v>0.65900000000000003</v>
      </c>
      <c r="Y2158">
        <v>17.62</v>
      </c>
      <c r="Z2158" s="11">
        <f t="shared" si="5731"/>
        <v>0</v>
      </c>
      <c r="AA2158" s="11">
        <f t="shared" si="5732"/>
        <v>0</v>
      </c>
      <c r="AB2158" s="53">
        <f t="shared" si="5733"/>
        <v>0.28008764263576347</v>
      </c>
      <c r="AC2158" s="61" t="s">
        <v>204</v>
      </c>
    </row>
    <row r="2159" spans="1:46">
      <c r="A2159" s="11">
        <v>2159</v>
      </c>
      <c r="B2159" s="69">
        <v>44607</v>
      </c>
      <c r="C2159" s="70">
        <v>0.94444444444444453</v>
      </c>
      <c r="D2159">
        <v>6.3</v>
      </c>
      <c r="E2159">
        <v>12.9</v>
      </c>
      <c r="F2159">
        <v>0</v>
      </c>
      <c r="G2159">
        <v>6.7</v>
      </c>
      <c r="H2159">
        <v>0</v>
      </c>
      <c r="I2159">
        <v>6.8</v>
      </c>
      <c r="J2159" t="s">
        <v>161</v>
      </c>
      <c r="K2159">
        <v>7.7</v>
      </c>
      <c r="L2159" t="s">
        <v>161</v>
      </c>
      <c r="M2159" s="70">
        <v>0.94009259259259259</v>
      </c>
      <c r="N2159">
        <v>11.7</v>
      </c>
      <c r="O2159" t="s">
        <v>154</v>
      </c>
      <c r="P2159" s="70">
        <v>0.93973379629629628</v>
      </c>
      <c r="Q2159">
        <v>4.8</v>
      </c>
      <c r="R2159" t="s">
        <v>154</v>
      </c>
      <c r="S2159">
        <v>1.8</v>
      </c>
      <c r="T2159">
        <v>45.3</v>
      </c>
      <c r="U2159">
        <v>0</v>
      </c>
      <c r="V2159">
        <v>73</v>
      </c>
      <c r="W2159">
        <v>0</v>
      </c>
      <c r="X2159">
        <v>0.65900000000000003</v>
      </c>
      <c r="Y2159">
        <v>17.63</v>
      </c>
      <c r="Z2159" s="11">
        <f t="shared" si="5731"/>
        <v>0</v>
      </c>
      <c r="AA2159" s="11">
        <f t="shared" si="5732"/>
        <v>0</v>
      </c>
      <c r="AB2159" s="53">
        <f t="shared" si="5733"/>
        <v>0.28008764263576347</v>
      </c>
      <c r="AC2159" s="61" t="s">
        <v>204</v>
      </c>
    </row>
    <row r="2160" spans="1:46">
      <c r="A2160" s="11">
        <v>2160</v>
      </c>
      <c r="B2160" s="69">
        <v>44607</v>
      </c>
      <c r="C2160" s="70">
        <v>0.95138888888888884</v>
      </c>
      <c r="D2160">
        <v>6.3</v>
      </c>
      <c r="E2160">
        <v>12.9</v>
      </c>
      <c r="F2160">
        <v>0</v>
      </c>
      <c r="G2160">
        <v>6.6</v>
      </c>
      <c r="H2160">
        <v>0</v>
      </c>
      <c r="I2160">
        <v>6.3</v>
      </c>
      <c r="J2160" t="s">
        <v>161</v>
      </c>
      <c r="K2160">
        <v>6.8</v>
      </c>
      <c r="L2160" t="s">
        <v>161</v>
      </c>
      <c r="M2160" s="70">
        <v>0.94767361111111104</v>
      </c>
      <c r="N2160">
        <v>11.9</v>
      </c>
      <c r="O2160" t="s">
        <v>161</v>
      </c>
      <c r="P2160" s="70">
        <v>0.94585648148148149</v>
      </c>
      <c r="Q2160">
        <v>7.1</v>
      </c>
      <c r="R2160" t="s">
        <v>154</v>
      </c>
      <c r="S2160">
        <v>1.9</v>
      </c>
      <c r="T2160">
        <v>48.8</v>
      </c>
      <c r="U2160">
        <v>0</v>
      </c>
      <c r="V2160">
        <v>69</v>
      </c>
      <c r="W2160">
        <v>0</v>
      </c>
      <c r="X2160">
        <v>0.65800000000000003</v>
      </c>
      <c r="Y2160">
        <v>17.649999999999999</v>
      </c>
      <c r="Z2160" s="11">
        <f t="shared" si="5731"/>
        <v>0</v>
      </c>
      <c r="AA2160" s="11">
        <f t="shared" si="5732"/>
        <v>0</v>
      </c>
      <c r="AB2160" s="53">
        <f t="shared" si="5733"/>
        <v>0.27948264200843176</v>
      </c>
      <c r="AC2160" s="61" t="s">
        <v>204</v>
      </c>
    </row>
    <row r="2161" spans="1:46">
      <c r="A2161" s="11">
        <v>2161</v>
      </c>
      <c r="B2161" s="69">
        <v>44607</v>
      </c>
      <c r="C2161" s="70">
        <v>0.95833333333333337</v>
      </c>
      <c r="D2161">
        <v>6.3</v>
      </c>
      <c r="E2161">
        <v>12.8</v>
      </c>
      <c r="F2161">
        <v>0</v>
      </c>
      <c r="G2161">
        <v>6.6</v>
      </c>
      <c r="H2161">
        <v>0</v>
      </c>
      <c r="I2161">
        <v>5.7</v>
      </c>
      <c r="J2161" t="s">
        <v>154</v>
      </c>
      <c r="K2161">
        <v>6.4</v>
      </c>
      <c r="L2161" t="s">
        <v>161</v>
      </c>
      <c r="M2161" s="70">
        <v>0.95143518518518511</v>
      </c>
      <c r="N2161">
        <v>9.5</v>
      </c>
      <c r="O2161" t="s">
        <v>161</v>
      </c>
      <c r="P2161" s="70">
        <v>0.95371527777777787</v>
      </c>
      <c r="Q2161">
        <v>4.5</v>
      </c>
      <c r="R2161" t="s">
        <v>160</v>
      </c>
      <c r="S2161">
        <v>1.4</v>
      </c>
      <c r="T2161">
        <v>49.2</v>
      </c>
      <c r="U2161">
        <v>0</v>
      </c>
      <c r="V2161">
        <v>82</v>
      </c>
      <c r="W2161">
        <v>0</v>
      </c>
      <c r="X2161">
        <v>0.65800000000000003</v>
      </c>
      <c r="Y2161">
        <v>17.63</v>
      </c>
      <c r="Z2161" s="11">
        <f t="shared" si="5731"/>
        <v>0</v>
      </c>
      <c r="AA2161" s="11">
        <f t="shared" si="5732"/>
        <v>0</v>
      </c>
      <c r="AB2161" s="53">
        <f t="shared" si="5733"/>
        <v>0.27948264200843176</v>
      </c>
      <c r="AC2161" s="61" t="s">
        <v>204</v>
      </c>
      <c r="AE2161" s="11">
        <f t="shared" ref="AE2161" si="5830">SUM(F2161:F2166)</f>
        <v>0</v>
      </c>
      <c r="AF2161" s="11">
        <f t="shared" ref="AF2161" si="5831">AVERAGE(AB2161:AB2166)</f>
        <v>0.27918042935714532</v>
      </c>
      <c r="AG2161" s="11">
        <f t="shared" ref="AG2161" si="5832">AVERAGE(G2161:G2166)</f>
        <v>6.4666666666666659</v>
      </c>
      <c r="AH2161" s="11" t="e">
        <f t="shared" ref="AH2161" si="5833">AVERAGE(AC2161:AC2166)</f>
        <v>#DIV/0!</v>
      </c>
      <c r="AI2161" s="11">
        <f t="shared" ref="AI2161" si="5834">AVERAGE(T2161:T2166)</f>
        <v>50.183333333333337</v>
      </c>
      <c r="AJ2161" s="11">
        <f t="shared" ref="AJ2161" si="5835">SUMIF(H2161:H2166,"&gt;0",H2161:H2166)</f>
        <v>0</v>
      </c>
      <c r="AK2161" s="17">
        <f t="shared" ref="AK2161" si="5836">SUM(AA2161:AA2166)/60</f>
        <v>0</v>
      </c>
      <c r="AL2161" s="17">
        <f t="shared" ref="AL2161" si="5837">SUM(V2161:V2166)</f>
        <v>452</v>
      </c>
      <c r="AM2161" s="17">
        <f t="shared" ref="AM2161" si="5838">AVERAGE(W2161:W2166)</f>
        <v>0</v>
      </c>
      <c r="AN2161" s="11">
        <f t="shared" ref="AN2161" si="5839">AVERAGE(I2161:I2166)</f>
        <v>6.0666666666666664</v>
      </c>
      <c r="AO2161" s="11">
        <f t="shared" ref="AO2161" si="5840">MAX(K2161:K2166)</f>
        <v>6.6</v>
      </c>
      <c r="AP2161" s="13" t="str">
        <f t="shared" ref="AP2161" ca="1" si="5841">INDIRECT(ADDRESS(MATCH(AO2161,K2161:K2166,0)+A2161-1,12))</f>
        <v>W</v>
      </c>
      <c r="AQ2161" s="13">
        <f t="shared" ref="AQ2161" ca="1" si="5842">INDIRECT(ADDRESS(MATCH(AO2161,K2161:K2166,0)+A2161-1,13))</f>
        <v>0.97371527777777767</v>
      </c>
      <c r="AR2161" s="11">
        <f t="shared" ref="AR2161" si="5843">MAX(N2161:N2166)</f>
        <v>13.2</v>
      </c>
      <c r="AS2161" s="13" t="str">
        <f t="shared" ref="AS2161" ca="1" si="5844">INDIRECT(ADDRESS(MATCH(AR2161,N2161:N2166,0)+A2161-1,15))</f>
        <v>WSW</v>
      </c>
      <c r="AT2161" s="13">
        <f t="shared" ref="AT2161" ca="1" si="5845">INDIRECT(ADDRESS(MATCH(AR2161,N2161:N2166,0)+A2161-1,16))</f>
        <v>0.98950231481481488</v>
      </c>
    </row>
    <row r="2162" spans="1:46">
      <c r="A2162" s="11">
        <v>2162</v>
      </c>
      <c r="B2162" s="69">
        <v>44607</v>
      </c>
      <c r="C2162" s="70">
        <v>0.96527777777777779</v>
      </c>
      <c r="D2162">
        <v>6.2</v>
      </c>
      <c r="E2162">
        <v>12.9</v>
      </c>
      <c r="F2162">
        <v>0</v>
      </c>
      <c r="G2162">
        <v>6.5</v>
      </c>
      <c r="H2162">
        <v>0</v>
      </c>
      <c r="I2162">
        <v>5.4</v>
      </c>
      <c r="J2162" t="s">
        <v>161</v>
      </c>
      <c r="K2162">
        <v>5.7</v>
      </c>
      <c r="L2162" t="s">
        <v>154</v>
      </c>
      <c r="M2162" s="70">
        <v>0.95834490740740741</v>
      </c>
      <c r="N2162">
        <v>10.5</v>
      </c>
      <c r="O2162" t="s">
        <v>161</v>
      </c>
      <c r="P2162" s="70">
        <v>0.96513888888888888</v>
      </c>
      <c r="Q2162">
        <v>8.9</v>
      </c>
      <c r="R2162" t="s">
        <v>154</v>
      </c>
      <c r="S2162">
        <v>1.4</v>
      </c>
      <c r="T2162">
        <v>50.6</v>
      </c>
      <c r="U2162">
        <v>0</v>
      </c>
      <c r="V2162">
        <v>78</v>
      </c>
      <c r="W2162">
        <v>0</v>
      </c>
      <c r="X2162">
        <v>0.65800000000000003</v>
      </c>
      <c r="Y2162">
        <v>17.649999999999999</v>
      </c>
      <c r="Z2162" s="11">
        <f t="shared" si="5731"/>
        <v>0</v>
      </c>
      <c r="AA2162" s="11">
        <f t="shared" si="5732"/>
        <v>0</v>
      </c>
      <c r="AB2162" s="53">
        <f t="shared" si="5733"/>
        <v>0.27948264200843176</v>
      </c>
      <c r="AC2162" s="61" t="s">
        <v>204</v>
      </c>
    </row>
    <row r="2163" spans="1:46">
      <c r="A2163" s="11">
        <v>2163</v>
      </c>
      <c r="B2163" s="69">
        <v>44607</v>
      </c>
      <c r="C2163" s="70">
        <v>0.97222222222222221</v>
      </c>
      <c r="D2163">
        <v>6.2</v>
      </c>
      <c r="E2163">
        <v>12.8</v>
      </c>
      <c r="F2163">
        <v>0</v>
      </c>
      <c r="G2163">
        <v>6.5</v>
      </c>
      <c r="H2163">
        <v>0</v>
      </c>
      <c r="I2163">
        <v>6.4</v>
      </c>
      <c r="J2163" t="s">
        <v>154</v>
      </c>
      <c r="K2163">
        <v>6.5</v>
      </c>
      <c r="L2163" t="s">
        <v>154</v>
      </c>
      <c r="M2163" s="70">
        <v>0.97187499999999993</v>
      </c>
      <c r="N2163">
        <v>11.7</v>
      </c>
      <c r="O2163" t="s">
        <v>154</v>
      </c>
      <c r="P2163" s="70">
        <v>0.9685300925925926</v>
      </c>
      <c r="Q2163">
        <v>9</v>
      </c>
      <c r="R2163" t="s">
        <v>154</v>
      </c>
      <c r="S2163">
        <v>1.8</v>
      </c>
      <c r="T2163">
        <v>50.1</v>
      </c>
      <c r="U2163">
        <v>0</v>
      </c>
      <c r="V2163">
        <v>72</v>
      </c>
      <c r="W2163">
        <v>0</v>
      </c>
      <c r="X2163">
        <v>0.65800000000000003</v>
      </c>
      <c r="Y2163">
        <v>17.66</v>
      </c>
      <c r="Z2163" s="11">
        <f t="shared" si="5731"/>
        <v>0</v>
      </c>
      <c r="AA2163" s="11">
        <f t="shared" si="5732"/>
        <v>0</v>
      </c>
      <c r="AB2163" s="53">
        <f t="shared" si="5733"/>
        <v>0.27948264200843176</v>
      </c>
      <c r="AC2163" s="61" t="s">
        <v>204</v>
      </c>
    </row>
    <row r="2164" spans="1:46">
      <c r="A2164" s="11">
        <v>2164</v>
      </c>
      <c r="B2164" s="69">
        <v>44607</v>
      </c>
      <c r="C2164" s="70">
        <v>0.97916666666666663</v>
      </c>
      <c r="D2164">
        <v>6.2</v>
      </c>
      <c r="E2164">
        <v>12.8</v>
      </c>
      <c r="F2164">
        <v>0</v>
      </c>
      <c r="G2164">
        <v>6.4</v>
      </c>
      <c r="H2164">
        <v>0</v>
      </c>
      <c r="I2164">
        <v>6.5</v>
      </c>
      <c r="J2164" t="s">
        <v>154</v>
      </c>
      <c r="K2164">
        <v>6.6</v>
      </c>
      <c r="L2164" t="s">
        <v>154</v>
      </c>
      <c r="M2164" s="70">
        <v>0.97371527777777767</v>
      </c>
      <c r="N2164">
        <v>11.9</v>
      </c>
      <c r="O2164" t="s">
        <v>154</v>
      </c>
      <c r="P2164" s="70">
        <v>0.9730671296296296</v>
      </c>
      <c r="Q2164">
        <v>5.4</v>
      </c>
      <c r="R2164" t="s">
        <v>161</v>
      </c>
      <c r="S2164">
        <v>1.5</v>
      </c>
      <c r="T2164">
        <v>46.9</v>
      </c>
      <c r="U2164">
        <v>0</v>
      </c>
      <c r="V2164">
        <v>70</v>
      </c>
      <c r="W2164">
        <v>0</v>
      </c>
      <c r="X2164">
        <v>0.65700000000000003</v>
      </c>
      <c r="Y2164">
        <v>17.66</v>
      </c>
      <c r="Z2164" s="11">
        <f t="shared" si="5731"/>
        <v>0</v>
      </c>
      <c r="AA2164" s="11">
        <f t="shared" si="5732"/>
        <v>0</v>
      </c>
      <c r="AB2164" s="53">
        <f t="shared" si="5733"/>
        <v>0.27887821670585888</v>
      </c>
      <c r="AC2164" s="61" t="s">
        <v>204</v>
      </c>
    </row>
    <row r="2165" spans="1:46">
      <c r="A2165" s="11">
        <v>2165</v>
      </c>
      <c r="B2165" s="69">
        <v>44607</v>
      </c>
      <c r="C2165" s="70">
        <v>0.98611111111111116</v>
      </c>
      <c r="D2165">
        <v>6.1</v>
      </c>
      <c r="E2165">
        <v>12.8</v>
      </c>
      <c r="F2165">
        <v>0</v>
      </c>
      <c r="G2165">
        <v>6.4</v>
      </c>
      <c r="H2165">
        <v>0</v>
      </c>
      <c r="I2165">
        <v>6.1</v>
      </c>
      <c r="J2165" t="s">
        <v>154</v>
      </c>
      <c r="K2165">
        <v>6.6</v>
      </c>
      <c r="L2165" t="s">
        <v>154</v>
      </c>
      <c r="M2165" s="70">
        <v>0.98322916666666671</v>
      </c>
      <c r="N2165">
        <v>9.8000000000000007</v>
      </c>
      <c r="O2165" t="s">
        <v>161</v>
      </c>
      <c r="P2165" s="70">
        <v>0.9801157407407407</v>
      </c>
      <c r="Q2165">
        <v>6.2</v>
      </c>
      <c r="R2165" t="s">
        <v>158</v>
      </c>
      <c r="S2165">
        <v>1.5</v>
      </c>
      <c r="T2165">
        <v>51.4</v>
      </c>
      <c r="U2165">
        <v>0</v>
      </c>
      <c r="V2165">
        <v>76</v>
      </c>
      <c r="W2165">
        <v>0</v>
      </c>
      <c r="X2165">
        <v>0.65700000000000003</v>
      </c>
      <c r="Y2165">
        <v>17.670000000000002</v>
      </c>
      <c r="Z2165" s="11">
        <f t="shared" si="5731"/>
        <v>0</v>
      </c>
      <c r="AA2165" s="11">
        <f t="shared" si="5732"/>
        <v>0</v>
      </c>
      <c r="AB2165" s="53">
        <f t="shared" si="5733"/>
        <v>0.27887821670585888</v>
      </c>
      <c r="AC2165" s="61" t="s">
        <v>204</v>
      </c>
    </row>
    <row r="2166" spans="1:46">
      <c r="A2166" s="11">
        <v>2166</v>
      </c>
      <c r="B2166" s="69">
        <v>44607</v>
      </c>
      <c r="C2166" s="70">
        <v>0.99305555555555547</v>
      </c>
      <c r="D2166">
        <v>6.2</v>
      </c>
      <c r="E2166">
        <v>12.8</v>
      </c>
      <c r="F2166">
        <v>0</v>
      </c>
      <c r="G2166">
        <v>6.4</v>
      </c>
      <c r="H2166">
        <v>0</v>
      </c>
      <c r="I2166">
        <v>6.3</v>
      </c>
      <c r="J2166" t="s">
        <v>154</v>
      </c>
      <c r="K2166">
        <v>6.4</v>
      </c>
      <c r="L2166" t="s">
        <v>154</v>
      </c>
      <c r="M2166" s="70">
        <v>0.99274305555555553</v>
      </c>
      <c r="N2166">
        <v>13.2</v>
      </c>
      <c r="O2166" t="s">
        <v>161</v>
      </c>
      <c r="P2166" s="70">
        <v>0.98950231481481488</v>
      </c>
      <c r="Q2166">
        <v>7.2</v>
      </c>
      <c r="R2166" t="s">
        <v>161</v>
      </c>
      <c r="S2166">
        <v>2.2000000000000002</v>
      </c>
      <c r="T2166">
        <v>52.9</v>
      </c>
      <c r="U2166">
        <v>0</v>
      </c>
      <c r="V2166">
        <v>74</v>
      </c>
      <c r="W2166">
        <v>0</v>
      </c>
      <c r="X2166">
        <v>0.65700000000000003</v>
      </c>
      <c r="Y2166">
        <v>17.670000000000002</v>
      </c>
      <c r="Z2166" s="11">
        <f t="shared" si="5731"/>
        <v>0</v>
      </c>
      <c r="AA2166" s="11">
        <f t="shared" si="5732"/>
        <v>0</v>
      </c>
      <c r="AB2166" s="53">
        <f t="shared" si="5733"/>
        <v>0.27887821670585888</v>
      </c>
      <c r="AC2166" s="61" t="s">
        <v>204</v>
      </c>
    </row>
    <row r="2167" spans="1:46">
      <c r="A2167" s="11">
        <v>2167</v>
      </c>
      <c r="B2167" s="69">
        <v>44608</v>
      </c>
      <c r="C2167" s="70">
        <v>0</v>
      </c>
      <c r="D2167">
        <v>6.1</v>
      </c>
      <c r="E2167">
        <v>12.8</v>
      </c>
      <c r="F2167">
        <v>0</v>
      </c>
      <c r="G2167">
        <v>6.3</v>
      </c>
      <c r="H2167">
        <v>-1E-3</v>
      </c>
      <c r="I2167">
        <v>6.4</v>
      </c>
      <c r="J2167" t="s">
        <v>154</v>
      </c>
      <c r="K2167">
        <v>7</v>
      </c>
      <c r="L2167" t="s">
        <v>154</v>
      </c>
      <c r="M2167" s="70">
        <v>0.99586805555555558</v>
      </c>
      <c r="N2167">
        <v>12</v>
      </c>
      <c r="O2167" t="s">
        <v>161</v>
      </c>
      <c r="P2167" s="70">
        <v>0.9991782407407408</v>
      </c>
      <c r="Q2167">
        <v>9.3000000000000007</v>
      </c>
      <c r="R2167" t="s">
        <v>154</v>
      </c>
      <c r="S2167">
        <v>1.8</v>
      </c>
      <c r="T2167">
        <v>53.9</v>
      </c>
      <c r="U2167">
        <v>0</v>
      </c>
      <c r="V2167">
        <v>70</v>
      </c>
      <c r="W2167">
        <v>0</v>
      </c>
      <c r="X2167">
        <v>0.65700000000000003</v>
      </c>
      <c r="Y2167">
        <v>17.68</v>
      </c>
      <c r="Z2167" s="11">
        <f t="shared" si="5731"/>
        <v>-0.60000000000000009</v>
      </c>
      <c r="AA2167" s="11">
        <f t="shared" si="5732"/>
        <v>0</v>
      </c>
      <c r="AB2167" s="53">
        <f t="shared" si="5733"/>
        <v>0.27887821670585888</v>
      </c>
      <c r="AC2167" s="61" t="s">
        <v>204</v>
      </c>
      <c r="AE2167" s="11">
        <f t="shared" ref="AE2167" si="5846">SUM(F2167:F2172)</f>
        <v>0</v>
      </c>
      <c r="AF2167" s="11">
        <f t="shared" ref="AF2167" si="5847">AVERAGE(AB2167:AB2172)</f>
        <v>0.27827446577325426</v>
      </c>
      <c r="AG2167" s="11">
        <f t="shared" ref="AG2167" si="5848">AVERAGE(G2167:G2172)</f>
        <v>6.1333333333333329</v>
      </c>
      <c r="AH2167" s="11" t="e">
        <f t="shared" ref="AH2167" si="5849">AVERAGE(AC2167:AC2172)</f>
        <v>#DIV/0!</v>
      </c>
      <c r="AI2167" s="11">
        <f t="shared" ref="AI2167" si="5850">AVERAGE(T2167:T2172)</f>
        <v>51.916666666666664</v>
      </c>
      <c r="AJ2167" s="11">
        <f t="shared" ref="AJ2167" si="5851">SUMIF(H2167:H2172,"&gt;0",H2167:H2172)</f>
        <v>0</v>
      </c>
      <c r="AK2167" s="17">
        <f t="shared" ref="AK2167" si="5852">SUM(AA2167:AA2172)/60</f>
        <v>0</v>
      </c>
      <c r="AL2167" s="17">
        <f t="shared" ref="AL2167" si="5853">SUM(V2167:V2172)</f>
        <v>458</v>
      </c>
      <c r="AM2167" s="17">
        <f t="shared" ref="AM2167" si="5854">AVERAGE(W2167:W2172)</f>
        <v>0</v>
      </c>
      <c r="AN2167" s="11">
        <f t="shared" ref="AN2167" si="5855">AVERAGE(I2167:I2172)</f>
        <v>5.9333333333333327</v>
      </c>
      <c r="AO2167" s="11">
        <f t="shared" ref="AO2167" si="5856">MAX(K2167:K2172)</f>
        <v>7</v>
      </c>
      <c r="AP2167" s="13" t="str">
        <f t="shared" ref="AP2167" ca="1" si="5857">INDIRECT(ADDRESS(MATCH(AO2167,K2167:K2172,0)+A2167-1,12))</f>
        <v>W</v>
      </c>
      <c r="AQ2167" s="13">
        <f t="shared" ref="AQ2167" ca="1" si="5858">INDIRECT(ADDRESS(MATCH(AO2167,K2167:K2172,0)+A2167-1,13))</f>
        <v>0.99586805555555558</v>
      </c>
      <c r="AR2167" s="11">
        <f t="shared" ref="AR2167" si="5859">MAX(N2167:N2172)</f>
        <v>12.1</v>
      </c>
      <c r="AS2167" s="13" t="str">
        <f t="shared" ref="AS2167" ca="1" si="5860">INDIRECT(ADDRESS(MATCH(AR2167,N2167:N2172,0)+A2167-1,15))</f>
        <v>WSW</v>
      </c>
      <c r="AT2167" s="13">
        <f t="shared" ref="AT2167" ca="1" si="5861">INDIRECT(ADDRESS(MATCH(AR2167,N2167:N2172,0)+A2167-1,16))</f>
        <v>6.9444444444444447E-4</v>
      </c>
    </row>
    <row r="2168" spans="1:46">
      <c r="A2168" s="11">
        <v>2168</v>
      </c>
      <c r="B2168" s="69">
        <v>44608</v>
      </c>
      <c r="C2168" s="70">
        <v>6.9444444444444441E-3</v>
      </c>
      <c r="D2168">
        <v>6.1</v>
      </c>
      <c r="E2168">
        <v>12.8</v>
      </c>
      <c r="F2168">
        <v>0</v>
      </c>
      <c r="G2168">
        <v>6.3</v>
      </c>
      <c r="H2168">
        <v>0</v>
      </c>
      <c r="I2168">
        <v>6.8</v>
      </c>
      <c r="J2168" t="s">
        <v>154</v>
      </c>
      <c r="K2168">
        <v>7</v>
      </c>
      <c r="L2168" t="s">
        <v>154</v>
      </c>
      <c r="M2168" s="70">
        <v>6.053240740740741E-3</v>
      </c>
      <c r="N2168">
        <v>12.1</v>
      </c>
      <c r="O2168" t="s">
        <v>161</v>
      </c>
      <c r="P2168" s="70">
        <v>6.9444444444444447E-4</v>
      </c>
      <c r="Q2168">
        <v>7.7</v>
      </c>
      <c r="R2168" t="s">
        <v>161</v>
      </c>
      <c r="S2168">
        <v>1.7</v>
      </c>
      <c r="T2168">
        <v>53.6</v>
      </c>
      <c r="U2168">
        <v>0</v>
      </c>
      <c r="V2168">
        <v>80</v>
      </c>
      <c r="W2168">
        <v>0</v>
      </c>
      <c r="X2168">
        <v>0.65600000000000003</v>
      </c>
      <c r="Y2168">
        <v>17.68</v>
      </c>
      <c r="Z2168" s="11">
        <f t="shared" si="5731"/>
        <v>0</v>
      </c>
      <c r="AA2168" s="11">
        <f t="shared" si="5732"/>
        <v>0</v>
      </c>
      <c r="AB2168" s="53">
        <f t="shared" si="5733"/>
        <v>0.27827436909035552</v>
      </c>
      <c r="AC2168" s="61" t="s">
        <v>204</v>
      </c>
    </row>
    <row r="2169" spans="1:46">
      <c r="A2169" s="11">
        <v>2169</v>
      </c>
      <c r="B2169" s="69">
        <v>44608</v>
      </c>
      <c r="C2169" s="70">
        <v>1.3888888888888888E-2</v>
      </c>
      <c r="D2169">
        <v>6</v>
      </c>
      <c r="E2169">
        <v>12.8</v>
      </c>
      <c r="F2169">
        <v>0</v>
      </c>
      <c r="G2169">
        <v>6.2</v>
      </c>
      <c r="H2169">
        <v>0</v>
      </c>
      <c r="I2169">
        <v>6</v>
      </c>
      <c r="J2169" t="s">
        <v>154</v>
      </c>
      <c r="K2169">
        <v>6.8</v>
      </c>
      <c r="L2169" t="s">
        <v>154</v>
      </c>
      <c r="M2169" s="70">
        <v>6.9791666666666674E-3</v>
      </c>
      <c r="N2169">
        <v>10.1</v>
      </c>
      <c r="O2169" t="s">
        <v>161</v>
      </c>
      <c r="P2169" s="70">
        <v>1.2141203703703704E-2</v>
      </c>
      <c r="Q2169">
        <v>5.0999999999999996</v>
      </c>
      <c r="R2169" t="s">
        <v>161</v>
      </c>
      <c r="S2169">
        <v>1.5</v>
      </c>
      <c r="T2169">
        <v>49.2</v>
      </c>
      <c r="U2169">
        <v>0</v>
      </c>
      <c r="V2169">
        <v>73</v>
      </c>
      <c r="W2169">
        <v>0</v>
      </c>
      <c r="X2169">
        <v>0.65600000000000003</v>
      </c>
      <c r="Y2169">
        <v>17.7</v>
      </c>
      <c r="Z2169" s="11">
        <f t="shared" si="5731"/>
        <v>0</v>
      </c>
      <c r="AA2169" s="11">
        <f t="shared" si="5732"/>
        <v>0</v>
      </c>
      <c r="AB2169" s="53">
        <f t="shared" si="5733"/>
        <v>0.27827436909035552</v>
      </c>
      <c r="AC2169" s="61" t="s">
        <v>204</v>
      </c>
    </row>
    <row r="2170" spans="1:46">
      <c r="A2170" s="11">
        <v>2170</v>
      </c>
      <c r="B2170" s="69">
        <v>44608</v>
      </c>
      <c r="C2170" s="70">
        <v>2.0833333333333332E-2</v>
      </c>
      <c r="D2170">
        <v>5.9</v>
      </c>
      <c r="E2170">
        <v>12.8</v>
      </c>
      <c r="F2170">
        <v>0</v>
      </c>
      <c r="G2170">
        <v>6.1</v>
      </c>
      <c r="H2170">
        <v>-1E-3</v>
      </c>
      <c r="I2170">
        <v>5.2</v>
      </c>
      <c r="J2170" t="s">
        <v>154</v>
      </c>
      <c r="K2170">
        <v>6</v>
      </c>
      <c r="L2170" t="s">
        <v>154</v>
      </c>
      <c r="M2170" s="70">
        <v>1.5023148148148148E-2</v>
      </c>
      <c r="N2170">
        <v>9.8000000000000007</v>
      </c>
      <c r="O2170" t="s">
        <v>154</v>
      </c>
      <c r="P2170" s="70">
        <v>1.4664351851851852E-2</v>
      </c>
      <c r="Q2170">
        <v>6.8</v>
      </c>
      <c r="R2170" t="s">
        <v>154</v>
      </c>
      <c r="S2170">
        <v>1.5</v>
      </c>
      <c r="T2170">
        <v>51.1</v>
      </c>
      <c r="U2170">
        <v>0</v>
      </c>
      <c r="V2170">
        <v>78</v>
      </c>
      <c r="W2170">
        <v>0</v>
      </c>
      <c r="X2170">
        <v>0.65600000000000003</v>
      </c>
      <c r="Y2170">
        <v>17.690000000000001</v>
      </c>
      <c r="Z2170" s="11">
        <f t="shared" si="5731"/>
        <v>-0.60000000000000009</v>
      </c>
      <c r="AA2170" s="11">
        <f t="shared" si="5732"/>
        <v>0</v>
      </c>
      <c r="AB2170" s="53">
        <f t="shared" si="5733"/>
        <v>0.27827436909035552</v>
      </c>
      <c r="AC2170" s="61" t="s">
        <v>204</v>
      </c>
    </row>
    <row r="2171" spans="1:46">
      <c r="A2171" s="11">
        <v>2171</v>
      </c>
      <c r="B2171" s="69">
        <v>44608</v>
      </c>
      <c r="C2171" s="70">
        <v>2.7777777777777776E-2</v>
      </c>
      <c r="D2171">
        <v>5.8</v>
      </c>
      <c r="E2171">
        <v>12.8</v>
      </c>
      <c r="F2171">
        <v>0</v>
      </c>
      <c r="G2171">
        <v>6</v>
      </c>
      <c r="H2171">
        <v>0</v>
      </c>
      <c r="I2171">
        <v>5.7</v>
      </c>
      <c r="J2171" t="s">
        <v>161</v>
      </c>
      <c r="K2171">
        <v>5.7</v>
      </c>
      <c r="L2171" t="s">
        <v>161</v>
      </c>
      <c r="M2171" s="70">
        <v>2.7777777777777776E-2</v>
      </c>
      <c r="N2171">
        <v>9.6999999999999993</v>
      </c>
      <c r="O2171" t="s">
        <v>154</v>
      </c>
      <c r="P2171" s="70">
        <v>2.3715277777777776E-2</v>
      </c>
      <c r="Q2171">
        <v>7.2</v>
      </c>
      <c r="R2171" t="s">
        <v>161</v>
      </c>
      <c r="S2171">
        <v>1.4</v>
      </c>
      <c r="T2171">
        <v>51.2</v>
      </c>
      <c r="U2171">
        <v>0</v>
      </c>
      <c r="V2171">
        <v>88</v>
      </c>
      <c r="W2171">
        <v>0</v>
      </c>
      <c r="X2171">
        <v>0.65600000000000003</v>
      </c>
      <c r="Y2171">
        <v>17.690000000000001</v>
      </c>
      <c r="Z2171" s="11">
        <f t="shared" si="5731"/>
        <v>0</v>
      </c>
      <c r="AA2171" s="11">
        <f t="shared" si="5732"/>
        <v>0</v>
      </c>
      <c r="AB2171" s="53">
        <f t="shared" si="5733"/>
        <v>0.27827436909035552</v>
      </c>
      <c r="AC2171" s="61" t="s">
        <v>204</v>
      </c>
    </row>
    <row r="2172" spans="1:46">
      <c r="A2172" s="11">
        <v>2172</v>
      </c>
      <c r="B2172" s="69">
        <v>44608</v>
      </c>
      <c r="C2172" s="70">
        <v>3.4722222222222224E-2</v>
      </c>
      <c r="D2172">
        <v>5.8</v>
      </c>
      <c r="E2172">
        <v>12.8</v>
      </c>
      <c r="F2172">
        <v>0</v>
      </c>
      <c r="G2172">
        <v>5.9</v>
      </c>
      <c r="H2172">
        <v>-1E-3</v>
      </c>
      <c r="I2172">
        <v>5.5</v>
      </c>
      <c r="J2172" t="s">
        <v>161</v>
      </c>
      <c r="K2172">
        <v>6.3</v>
      </c>
      <c r="L2172" t="s">
        <v>161</v>
      </c>
      <c r="M2172" s="70">
        <v>2.960648148148148E-2</v>
      </c>
      <c r="N2172">
        <v>9.6999999999999993</v>
      </c>
      <c r="O2172" t="s">
        <v>161</v>
      </c>
      <c r="P2172" s="70">
        <v>3.3379629629629634E-2</v>
      </c>
      <c r="Q2172">
        <v>5.2</v>
      </c>
      <c r="R2172" t="s">
        <v>154</v>
      </c>
      <c r="S2172">
        <v>1.6</v>
      </c>
      <c r="T2172">
        <v>52.5</v>
      </c>
      <c r="U2172">
        <v>0</v>
      </c>
      <c r="V2172">
        <v>69</v>
      </c>
      <c r="W2172">
        <v>0</v>
      </c>
      <c r="X2172">
        <v>0.65500000000000003</v>
      </c>
      <c r="Y2172">
        <v>17.690000000000001</v>
      </c>
      <c r="Z2172" s="11">
        <f t="shared" si="5731"/>
        <v>-0.60000000000000009</v>
      </c>
      <c r="AA2172" s="11">
        <f t="shared" si="5732"/>
        <v>0</v>
      </c>
      <c r="AB2172" s="53">
        <f t="shared" si="5733"/>
        <v>0.27767110157224428</v>
      </c>
      <c r="AC2172" s="61" t="s">
        <v>204</v>
      </c>
    </row>
    <row r="2173" spans="1:46">
      <c r="A2173" s="11">
        <v>2173</v>
      </c>
      <c r="B2173" s="69">
        <v>44608</v>
      </c>
      <c r="C2173" s="70">
        <v>4.1666666666666664E-2</v>
      </c>
      <c r="D2173">
        <v>5.8</v>
      </c>
      <c r="E2173">
        <v>12.8</v>
      </c>
      <c r="F2173">
        <v>0</v>
      </c>
      <c r="G2173">
        <v>5.8</v>
      </c>
      <c r="H2173">
        <v>0</v>
      </c>
      <c r="I2173">
        <v>6.2</v>
      </c>
      <c r="J2173" t="s">
        <v>161</v>
      </c>
      <c r="K2173">
        <v>6.2</v>
      </c>
      <c r="L2173" t="s">
        <v>161</v>
      </c>
      <c r="M2173" s="70">
        <v>4.1666666666666664E-2</v>
      </c>
      <c r="N2173">
        <v>11.2</v>
      </c>
      <c r="O2173" t="s">
        <v>154</v>
      </c>
      <c r="P2173" s="70">
        <v>3.7951388888888889E-2</v>
      </c>
      <c r="Q2173">
        <v>7.1</v>
      </c>
      <c r="R2173" t="s">
        <v>161</v>
      </c>
      <c r="S2173">
        <v>1.7</v>
      </c>
      <c r="T2173">
        <v>53.4</v>
      </c>
      <c r="U2173">
        <v>0</v>
      </c>
      <c r="V2173">
        <v>72</v>
      </c>
      <c r="W2173">
        <v>0</v>
      </c>
      <c r="X2173">
        <v>0.65500000000000003</v>
      </c>
      <c r="Y2173">
        <v>17.71</v>
      </c>
      <c r="Z2173" s="11">
        <f t="shared" si="5731"/>
        <v>0</v>
      </c>
      <c r="AA2173" s="11">
        <f t="shared" si="5732"/>
        <v>0</v>
      </c>
      <c r="AB2173" s="53">
        <f t="shared" si="5733"/>
        <v>0.27767110157224428</v>
      </c>
      <c r="AC2173" s="61" t="s">
        <v>204</v>
      </c>
      <c r="AE2173" s="11">
        <f t="shared" ref="AE2173" si="5862">SUM(F2173:F2178)</f>
        <v>0</v>
      </c>
      <c r="AF2173" s="11">
        <f t="shared" ref="AF2173" si="5863">AVERAGE(AB2173:AB2178)</f>
        <v>0.27726940910608538</v>
      </c>
      <c r="AG2173" s="11">
        <f t="shared" ref="AG2173" si="5864">AVERAGE(G2173:G2178)</f>
        <v>5.4499999999999993</v>
      </c>
      <c r="AH2173" s="11" t="e">
        <f t="shared" ref="AH2173" si="5865">AVERAGE(AC2173:AC2178)</f>
        <v>#DIV/0!</v>
      </c>
      <c r="AI2173" s="11">
        <f t="shared" ref="AI2173" si="5866">AVERAGE(T2173:T2178)</f>
        <v>53.716666666666669</v>
      </c>
      <c r="AJ2173" s="11">
        <f t="shared" ref="AJ2173" si="5867">SUMIF(H2173:H2178,"&gt;0",H2173:H2178)</f>
        <v>0</v>
      </c>
      <c r="AK2173" s="17">
        <f t="shared" ref="AK2173" si="5868">SUM(AA2173:AA2178)/60</f>
        <v>0</v>
      </c>
      <c r="AL2173" s="17">
        <f t="shared" ref="AL2173" si="5869">SUM(V2173:V2178)</f>
        <v>496</v>
      </c>
      <c r="AM2173" s="17">
        <f t="shared" ref="AM2173" si="5870">AVERAGE(W2173:W2178)</f>
        <v>0</v>
      </c>
      <c r="AN2173" s="11">
        <f t="shared" ref="AN2173" si="5871">AVERAGE(I2173:I2178)</f>
        <v>5.7666666666666657</v>
      </c>
      <c r="AO2173" s="11">
        <f t="shared" ref="AO2173" si="5872">MAX(K2173:K2178)</f>
        <v>6.6</v>
      </c>
      <c r="AP2173" s="13" t="str">
        <f t="shared" ref="AP2173" ca="1" si="5873">INDIRECT(ADDRESS(MATCH(AO2173,K2173:K2178,0)+A2173-1,12))</f>
        <v>WSW</v>
      </c>
      <c r="AQ2173" s="13">
        <f t="shared" ref="AQ2173" ca="1" si="5874">INDIRECT(ADDRESS(MATCH(AO2173,K2173:K2178,0)+A2173-1,13))</f>
        <v>4.2916666666666665E-2</v>
      </c>
      <c r="AR2173" s="11">
        <f t="shared" ref="AR2173" si="5875">MAX(N2173:N2178)</f>
        <v>12.4</v>
      </c>
      <c r="AS2173" s="13" t="str">
        <f t="shared" ref="AS2173" ca="1" si="5876">INDIRECT(ADDRESS(MATCH(AR2173,N2173:N2178,0)+A2173-1,15))</f>
        <v>W</v>
      </c>
      <c r="AT2173" s="13">
        <f t="shared" ref="AT2173" ca="1" si="5877">INDIRECT(ADDRESS(MATCH(AR2173,N2173:N2178,0)+A2173-1,16))</f>
        <v>7.3055555555555554E-2</v>
      </c>
    </row>
    <row r="2174" spans="1:46">
      <c r="A2174" s="11">
        <v>2174</v>
      </c>
      <c r="B2174" s="69">
        <v>44608</v>
      </c>
      <c r="C2174" s="70">
        <v>4.8611111111111112E-2</v>
      </c>
      <c r="D2174">
        <v>5.7</v>
      </c>
      <c r="E2174">
        <v>12.8</v>
      </c>
      <c r="F2174">
        <v>0</v>
      </c>
      <c r="G2174">
        <v>5.6</v>
      </c>
      <c r="H2174">
        <v>-1E-3</v>
      </c>
      <c r="I2174">
        <v>6</v>
      </c>
      <c r="J2174" t="s">
        <v>161</v>
      </c>
      <c r="K2174">
        <v>6.6</v>
      </c>
      <c r="L2174" t="s">
        <v>161</v>
      </c>
      <c r="M2174" s="70">
        <v>4.2916666666666665E-2</v>
      </c>
      <c r="N2174">
        <v>10.3</v>
      </c>
      <c r="O2174" t="s">
        <v>160</v>
      </c>
      <c r="P2174" s="70">
        <v>4.3773148148148144E-2</v>
      </c>
      <c r="Q2174">
        <v>5.2</v>
      </c>
      <c r="R2174" t="s">
        <v>160</v>
      </c>
      <c r="S2174">
        <v>1.7</v>
      </c>
      <c r="T2174">
        <v>54.2</v>
      </c>
      <c r="U2174">
        <v>0</v>
      </c>
      <c r="V2174">
        <v>91</v>
      </c>
      <c r="W2174">
        <v>0</v>
      </c>
      <c r="X2174">
        <v>0.65500000000000003</v>
      </c>
      <c r="Y2174">
        <v>17.72</v>
      </c>
      <c r="Z2174" s="11">
        <f t="shared" si="5731"/>
        <v>-0.60000000000000009</v>
      </c>
      <c r="AA2174" s="11">
        <f t="shared" si="5732"/>
        <v>0</v>
      </c>
      <c r="AB2174" s="53">
        <f t="shared" si="5733"/>
        <v>0.27767110157224428</v>
      </c>
      <c r="AC2174" s="61" t="s">
        <v>204</v>
      </c>
    </row>
    <row r="2175" spans="1:46">
      <c r="A2175" s="11">
        <v>2175</v>
      </c>
      <c r="B2175" s="69">
        <v>44608</v>
      </c>
      <c r="C2175" s="70">
        <v>5.5555555555555552E-2</v>
      </c>
      <c r="D2175">
        <v>5.6</v>
      </c>
      <c r="E2175">
        <v>12.8</v>
      </c>
      <c r="F2175">
        <v>0</v>
      </c>
      <c r="G2175">
        <v>5.5</v>
      </c>
      <c r="H2175">
        <v>0</v>
      </c>
      <c r="I2175">
        <v>5.8</v>
      </c>
      <c r="J2175" t="s">
        <v>154</v>
      </c>
      <c r="K2175">
        <v>6.1</v>
      </c>
      <c r="L2175" t="s">
        <v>161</v>
      </c>
      <c r="M2175" s="70">
        <v>5.4791666666666662E-2</v>
      </c>
      <c r="N2175">
        <v>10.3</v>
      </c>
      <c r="O2175" t="s">
        <v>161</v>
      </c>
      <c r="P2175" s="70">
        <v>5.409722222222222E-2</v>
      </c>
      <c r="Q2175">
        <v>7.3</v>
      </c>
      <c r="R2175" t="s">
        <v>158</v>
      </c>
      <c r="S2175">
        <v>1.5</v>
      </c>
      <c r="T2175">
        <v>50.3</v>
      </c>
      <c r="U2175">
        <v>0</v>
      </c>
      <c r="V2175">
        <v>80</v>
      </c>
      <c r="W2175">
        <v>0</v>
      </c>
      <c r="X2175">
        <v>0.65500000000000003</v>
      </c>
      <c r="Y2175">
        <v>17.72</v>
      </c>
      <c r="Z2175" s="11">
        <f t="shared" si="5731"/>
        <v>0</v>
      </c>
      <c r="AA2175" s="11">
        <f t="shared" si="5732"/>
        <v>0</v>
      </c>
      <c r="AB2175" s="53">
        <f t="shared" si="5733"/>
        <v>0.27767110157224428</v>
      </c>
      <c r="AC2175" s="61" t="s">
        <v>204</v>
      </c>
    </row>
    <row r="2176" spans="1:46">
      <c r="A2176" s="11">
        <v>2176</v>
      </c>
      <c r="B2176" s="69">
        <v>44608</v>
      </c>
      <c r="C2176" s="70">
        <v>6.25E-2</v>
      </c>
      <c r="D2176">
        <v>5.5</v>
      </c>
      <c r="E2176">
        <v>12.8</v>
      </c>
      <c r="F2176">
        <v>0</v>
      </c>
      <c r="G2176">
        <v>5.4</v>
      </c>
      <c r="H2176">
        <v>-1E-3</v>
      </c>
      <c r="I2176">
        <v>4.9000000000000004</v>
      </c>
      <c r="J2176" t="s">
        <v>154</v>
      </c>
      <c r="K2176">
        <v>5.8</v>
      </c>
      <c r="L2176" t="s">
        <v>154</v>
      </c>
      <c r="M2176" s="70">
        <v>5.5636574074074074E-2</v>
      </c>
      <c r="N2176">
        <v>9.5</v>
      </c>
      <c r="O2176" t="s">
        <v>154</v>
      </c>
      <c r="P2176" s="70">
        <v>6.0567129629629624E-2</v>
      </c>
      <c r="Q2176">
        <v>6.2</v>
      </c>
      <c r="R2176" t="s">
        <v>161</v>
      </c>
      <c r="S2176">
        <v>1.3</v>
      </c>
      <c r="T2176">
        <v>53.4</v>
      </c>
      <c r="U2176">
        <v>0</v>
      </c>
      <c r="V2176">
        <v>71</v>
      </c>
      <c r="W2176">
        <v>0</v>
      </c>
      <c r="X2176">
        <v>0.65400000000000003</v>
      </c>
      <c r="Y2176">
        <v>17.73</v>
      </c>
      <c r="Z2176" s="11">
        <f t="shared" si="5731"/>
        <v>-0.60000000000000009</v>
      </c>
      <c r="AA2176" s="11">
        <f t="shared" si="5732"/>
        <v>0</v>
      </c>
      <c r="AB2176" s="53">
        <f t="shared" si="5733"/>
        <v>0.2770684166086731</v>
      </c>
      <c r="AC2176" s="61" t="s">
        <v>204</v>
      </c>
    </row>
    <row r="2177" spans="1:46">
      <c r="A2177" s="11">
        <v>2177</v>
      </c>
      <c r="B2177" s="69">
        <v>44608</v>
      </c>
      <c r="C2177" s="70">
        <v>6.9444444444444434E-2</v>
      </c>
      <c r="D2177">
        <v>5.4</v>
      </c>
      <c r="E2177">
        <v>12.8</v>
      </c>
      <c r="F2177">
        <v>0</v>
      </c>
      <c r="G2177">
        <v>5.3</v>
      </c>
      <c r="H2177">
        <v>0</v>
      </c>
      <c r="I2177">
        <v>5.4</v>
      </c>
      <c r="J2177" t="s">
        <v>161</v>
      </c>
      <c r="K2177">
        <v>5.4</v>
      </c>
      <c r="L2177" t="s">
        <v>161</v>
      </c>
      <c r="M2177" s="70">
        <v>6.8125000000000005E-2</v>
      </c>
      <c r="N2177">
        <v>9.3000000000000007</v>
      </c>
      <c r="O2177" t="s">
        <v>154</v>
      </c>
      <c r="P2177" s="70">
        <v>6.6620370370370371E-2</v>
      </c>
      <c r="Q2177">
        <v>6.5</v>
      </c>
      <c r="R2177" t="s">
        <v>160</v>
      </c>
      <c r="S2177">
        <v>1.5</v>
      </c>
      <c r="T2177">
        <v>55.7</v>
      </c>
      <c r="U2177">
        <v>0</v>
      </c>
      <c r="V2177">
        <v>103</v>
      </c>
      <c r="W2177">
        <v>0</v>
      </c>
      <c r="X2177">
        <v>0.65400000000000003</v>
      </c>
      <c r="Y2177">
        <v>17.75</v>
      </c>
      <c r="Z2177" s="11">
        <f t="shared" si="5731"/>
        <v>0</v>
      </c>
      <c r="AA2177" s="11">
        <f t="shared" si="5732"/>
        <v>0</v>
      </c>
      <c r="AB2177" s="53">
        <f t="shared" si="5733"/>
        <v>0.2770684166086731</v>
      </c>
      <c r="AC2177" s="61" t="s">
        <v>204</v>
      </c>
    </row>
    <row r="2178" spans="1:46">
      <c r="A2178" s="11">
        <v>2178</v>
      </c>
      <c r="B2178" s="69">
        <v>44608</v>
      </c>
      <c r="C2178" s="70">
        <v>7.6388888888888895E-2</v>
      </c>
      <c r="D2178">
        <v>5.3</v>
      </c>
      <c r="E2178">
        <v>12.8</v>
      </c>
      <c r="F2178">
        <v>0</v>
      </c>
      <c r="G2178">
        <v>5.0999999999999996</v>
      </c>
      <c r="H2178">
        <v>0</v>
      </c>
      <c r="I2178">
        <v>6.3</v>
      </c>
      <c r="J2178" t="s">
        <v>161</v>
      </c>
      <c r="K2178">
        <v>6.3</v>
      </c>
      <c r="L2178" t="s">
        <v>161</v>
      </c>
      <c r="M2178" s="70">
        <v>7.6111111111111115E-2</v>
      </c>
      <c r="N2178">
        <v>12.4</v>
      </c>
      <c r="O2178" t="s">
        <v>154</v>
      </c>
      <c r="P2178" s="70">
        <v>7.3055555555555554E-2</v>
      </c>
      <c r="Q2178">
        <v>4.5</v>
      </c>
      <c r="R2178" t="s">
        <v>161</v>
      </c>
      <c r="S2178">
        <v>1.5</v>
      </c>
      <c r="T2178">
        <v>55.3</v>
      </c>
      <c r="U2178">
        <v>0</v>
      </c>
      <c r="V2178">
        <v>79</v>
      </c>
      <c r="W2178">
        <v>0</v>
      </c>
      <c r="X2178">
        <v>0.65300000000000002</v>
      </c>
      <c r="Y2178">
        <v>17.73</v>
      </c>
      <c r="Z2178" s="11">
        <f t="shared" si="5731"/>
        <v>0</v>
      </c>
      <c r="AA2178" s="11">
        <f t="shared" si="5732"/>
        <v>0</v>
      </c>
      <c r="AB2178" s="53">
        <f t="shared" si="5733"/>
        <v>0.27646631670243349</v>
      </c>
      <c r="AC2178" s="61" t="s">
        <v>204</v>
      </c>
    </row>
    <row r="2179" spans="1:46">
      <c r="A2179" s="11">
        <v>2179</v>
      </c>
      <c r="B2179" s="69">
        <v>44608</v>
      </c>
      <c r="C2179" s="70">
        <v>8.3333333333333329E-2</v>
      </c>
      <c r="D2179">
        <v>5.2</v>
      </c>
      <c r="E2179">
        <v>12.8</v>
      </c>
      <c r="F2179">
        <v>0</v>
      </c>
      <c r="G2179">
        <v>5</v>
      </c>
      <c r="H2179">
        <v>-1E-3</v>
      </c>
      <c r="I2179">
        <v>4.9000000000000004</v>
      </c>
      <c r="J2179" t="s">
        <v>161</v>
      </c>
      <c r="K2179">
        <v>6.3</v>
      </c>
      <c r="L2179" t="s">
        <v>161</v>
      </c>
      <c r="M2179" s="70">
        <v>7.6400462962962962E-2</v>
      </c>
      <c r="N2179">
        <v>9.8000000000000007</v>
      </c>
      <c r="O2179" t="s">
        <v>154</v>
      </c>
      <c r="P2179" s="70">
        <v>7.8958333333333339E-2</v>
      </c>
      <c r="Q2179">
        <v>6.3</v>
      </c>
      <c r="R2179" t="s">
        <v>161</v>
      </c>
      <c r="S2179">
        <v>1.5</v>
      </c>
      <c r="T2179">
        <v>56.2</v>
      </c>
      <c r="U2179">
        <v>0</v>
      </c>
      <c r="V2179">
        <v>99</v>
      </c>
      <c r="W2179">
        <v>0</v>
      </c>
      <c r="X2179">
        <v>0.65400000000000003</v>
      </c>
      <c r="Y2179">
        <v>17.760000000000002</v>
      </c>
      <c r="Z2179" s="11">
        <f t="shared" si="5731"/>
        <v>-0.60000000000000009</v>
      </c>
      <c r="AA2179" s="11">
        <f t="shared" si="5732"/>
        <v>0</v>
      </c>
      <c r="AB2179" s="53">
        <f t="shared" si="5733"/>
        <v>0.2770684166086731</v>
      </c>
      <c r="AC2179" s="61" t="s">
        <v>204</v>
      </c>
      <c r="AE2179" s="11">
        <f t="shared" ref="AE2179" si="5878">SUM(F2179:F2184)</f>
        <v>0</v>
      </c>
      <c r="AF2179" s="11">
        <f t="shared" ref="AF2179" si="5879">AVERAGE(AB2179:AB2184)</f>
        <v>0.27676746458965185</v>
      </c>
      <c r="AG2179" s="11">
        <f t="shared" ref="AG2179" si="5880">AVERAGE(G2179:G2184)</f>
        <v>4.666666666666667</v>
      </c>
      <c r="AH2179" s="11" t="e">
        <f t="shared" ref="AH2179" si="5881">AVERAGE(AC2179:AC2184)</f>
        <v>#DIV/0!</v>
      </c>
      <c r="AI2179" s="11">
        <f t="shared" ref="AI2179" si="5882">AVERAGE(T2179:T2184)</f>
        <v>52.016666666666673</v>
      </c>
      <c r="AJ2179" s="11">
        <f t="shared" ref="AJ2179" si="5883">SUMIF(H2179:H2184,"&gt;0",H2179:H2184)</f>
        <v>0</v>
      </c>
      <c r="AK2179" s="17">
        <f t="shared" ref="AK2179" si="5884">SUM(AA2179:AA2184)/60</f>
        <v>0</v>
      </c>
      <c r="AL2179" s="17">
        <f t="shared" ref="AL2179" si="5885">SUM(V2179:V2184)</f>
        <v>485</v>
      </c>
      <c r="AM2179" s="17">
        <f t="shared" ref="AM2179" si="5886">AVERAGE(W2179:W2184)</f>
        <v>0</v>
      </c>
      <c r="AN2179" s="11">
        <f t="shared" ref="AN2179" si="5887">AVERAGE(I2179:I2184)</f>
        <v>5.5166666666666666</v>
      </c>
      <c r="AO2179" s="11">
        <f t="shared" ref="AO2179" si="5888">MAX(K2179:K2184)</f>
        <v>6.7</v>
      </c>
      <c r="AP2179" s="13" t="str">
        <f t="shared" ref="AP2179" ca="1" si="5889">INDIRECT(ADDRESS(MATCH(AO2179,K2179:K2184,0)+A2179-1,12))</f>
        <v>WSW</v>
      </c>
      <c r="AQ2179" s="13">
        <f t="shared" ref="AQ2179" ca="1" si="5890">INDIRECT(ADDRESS(MATCH(AO2179,K2179:K2184,0)+A2179-1,13))</f>
        <v>0.11778935185185185</v>
      </c>
      <c r="AR2179" s="11">
        <f t="shared" ref="AR2179" si="5891">MAX(N2179:N2184)</f>
        <v>13.5</v>
      </c>
      <c r="AS2179" s="13" t="str">
        <f t="shared" ref="AS2179" ca="1" si="5892">INDIRECT(ADDRESS(MATCH(AR2179,N2179:N2184,0)+A2179-1,15))</f>
        <v>WSW</v>
      </c>
      <c r="AT2179" s="13">
        <f t="shared" ref="AT2179" ca="1" si="5893">INDIRECT(ADDRESS(MATCH(AR2179,N2179:N2184,0)+A2179-1,16))</f>
        <v>0.11488425925925926</v>
      </c>
    </row>
    <row r="2180" spans="1:46">
      <c r="A2180" s="11">
        <v>2180</v>
      </c>
      <c r="B2180" s="69">
        <v>44608</v>
      </c>
      <c r="C2180" s="70">
        <v>9.0277777777777776E-2</v>
      </c>
      <c r="D2180">
        <v>5.0999999999999996</v>
      </c>
      <c r="E2180">
        <v>12.8</v>
      </c>
      <c r="F2180">
        <v>0</v>
      </c>
      <c r="G2180">
        <v>4.9000000000000004</v>
      </c>
      <c r="H2180">
        <v>0</v>
      </c>
      <c r="I2180">
        <v>5.0999999999999996</v>
      </c>
      <c r="J2180" t="s">
        <v>154</v>
      </c>
      <c r="K2180">
        <v>5.3</v>
      </c>
      <c r="L2180" t="s">
        <v>161</v>
      </c>
      <c r="M2180" s="70">
        <v>8.5347222222222227E-2</v>
      </c>
      <c r="N2180">
        <v>8.8000000000000007</v>
      </c>
      <c r="O2180" t="s">
        <v>154</v>
      </c>
      <c r="P2180" s="70">
        <v>8.8912037037037039E-2</v>
      </c>
      <c r="Q2180">
        <v>5.0999999999999996</v>
      </c>
      <c r="R2180" t="s">
        <v>161</v>
      </c>
      <c r="S2180">
        <v>1.2</v>
      </c>
      <c r="T2180">
        <v>54.5</v>
      </c>
      <c r="U2180">
        <v>0</v>
      </c>
      <c r="V2180">
        <v>72</v>
      </c>
      <c r="W2180">
        <v>0</v>
      </c>
      <c r="X2180">
        <v>0.65400000000000003</v>
      </c>
      <c r="Y2180">
        <v>17.760000000000002</v>
      </c>
      <c r="Z2180" s="11">
        <f t="shared" si="5731"/>
        <v>0</v>
      </c>
      <c r="AA2180" s="11">
        <f t="shared" si="5732"/>
        <v>0</v>
      </c>
      <c r="AB2180" s="53">
        <f t="shared" si="5733"/>
        <v>0.2770684166086731</v>
      </c>
      <c r="AC2180" s="61" t="s">
        <v>204</v>
      </c>
    </row>
    <row r="2181" spans="1:46">
      <c r="A2181" s="11">
        <v>2181</v>
      </c>
      <c r="B2181" s="69">
        <v>44608</v>
      </c>
      <c r="C2181" s="70">
        <v>9.7222222222222224E-2</v>
      </c>
      <c r="D2181">
        <v>4.9000000000000004</v>
      </c>
      <c r="E2181">
        <v>12.8</v>
      </c>
      <c r="F2181">
        <v>0</v>
      </c>
      <c r="G2181">
        <v>4.8</v>
      </c>
      <c r="H2181">
        <v>-1E-3</v>
      </c>
      <c r="I2181">
        <v>5.8</v>
      </c>
      <c r="J2181" t="s">
        <v>154</v>
      </c>
      <c r="K2181">
        <v>5.8</v>
      </c>
      <c r="L2181" t="s">
        <v>154</v>
      </c>
      <c r="M2181" s="70">
        <v>9.5370370370370369E-2</v>
      </c>
      <c r="N2181">
        <v>9.5</v>
      </c>
      <c r="O2181" t="s">
        <v>161</v>
      </c>
      <c r="P2181" s="70">
        <v>9.2592592592592601E-2</v>
      </c>
      <c r="Q2181">
        <v>4.9000000000000004</v>
      </c>
      <c r="R2181" t="s">
        <v>161</v>
      </c>
      <c r="S2181">
        <v>1.4</v>
      </c>
      <c r="T2181">
        <v>53.3</v>
      </c>
      <c r="U2181">
        <v>0</v>
      </c>
      <c r="V2181">
        <v>80</v>
      </c>
      <c r="W2181">
        <v>0</v>
      </c>
      <c r="X2181">
        <v>0.65400000000000003</v>
      </c>
      <c r="Y2181">
        <v>17.75</v>
      </c>
      <c r="Z2181" s="11">
        <f t="shared" si="5731"/>
        <v>-0.60000000000000009</v>
      </c>
      <c r="AA2181" s="11">
        <f t="shared" si="5732"/>
        <v>0</v>
      </c>
      <c r="AB2181" s="53">
        <f t="shared" si="5733"/>
        <v>0.2770684166086731</v>
      </c>
      <c r="AC2181" s="61" t="s">
        <v>204</v>
      </c>
    </row>
    <row r="2182" spans="1:46">
      <c r="A2182" s="11">
        <v>2182</v>
      </c>
      <c r="B2182" s="69">
        <v>44608</v>
      </c>
      <c r="C2182" s="70">
        <v>0.10416666666666667</v>
      </c>
      <c r="D2182">
        <v>4.8</v>
      </c>
      <c r="E2182">
        <v>12.8</v>
      </c>
      <c r="F2182">
        <v>0</v>
      </c>
      <c r="G2182">
        <v>4.5</v>
      </c>
      <c r="H2182">
        <v>-1E-3</v>
      </c>
      <c r="I2182">
        <v>5.2</v>
      </c>
      <c r="J2182" t="s">
        <v>161</v>
      </c>
      <c r="K2182">
        <v>6.1</v>
      </c>
      <c r="L2182" t="s">
        <v>154</v>
      </c>
      <c r="M2182" s="70">
        <v>9.930555555555555E-2</v>
      </c>
      <c r="N2182">
        <v>10.7</v>
      </c>
      <c r="O2182" t="s">
        <v>161</v>
      </c>
      <c r="P2182" s="70">
        <v>9.8113425925925923E-2</v>
      </c>
      <c r="Q2182">
        <v>6.7</v>
      </c>
      <c r="R2182" t="s">
        <v>161</v>
      </c>
      <c r="S2182">
        <v>1.9</v>
      </c>
      <c r="T2182">
        <v>53.3</v>
      </c>
      <c r="U2182">
        <v>0</v>
      </c>
      <c r="V2182">
        <v>86</v>
      </c>
      <c r="W2182">
        <v>0</v>
      </c>
      <c r="X2182">
        <v>0.65400000000000003</v>
      </c>
      <c r="Y2182">
        <v>17.77</v>
      </c>
      <c r="Z2182" s="11">
        <f t="shared" si="5731"/>
        <v>-0.60000000000000009</v>
      </c>
      <c r="AA2182" s="11">
        <f t="shared" si="5732"/>
        <v>0</v>
      </c>
      <c r="AB2182" s="53">
        <f t="shared" si="5733"/>
        <v>0.2770684166086731</v>
      </c>
      <c r="AC2182" s="61" t="s">
        <v>204</v>
      </c>
    </row>
    <row r="2183" spans="1:46">
      <c r="A2183" s="11">
        <v>2183</v>
      </c>
      <c r="B2183" s="69">
        <v>44608</v>
      </c>
      <c r="C2183" s="70">
        <v>0.1111111111111111</v>
      </c>
      <c r="D2183">
        <v>4.5999999999999996</v>
      </c>
      <c r="E2183">
        <v>12.8</v>
      </c>
      <c r="F2183">
        <v>0</v>
      </c>
      <c r="G2183">
        <v>4.4000000000000004</v>
      </c>
      <c r="H2183">
        <v>0</v>
      </c>
      <c r="I2183">
        <v>5.5</v>
      </c>
      <c r="J2183" t="s">
        <v>161</v>
      </c>
      <c r="K2183">
        <v>5.6</v>
      </c>
      <c r="L2183" t="s">
        <v>161</v>
      </c>
      <c r="M2183" s="70">
        <v>0.11059027777777779</v>
      </c>
      <c r="N2183">
        <v>9.5</v>
      </c>
      <c r="O2183" t="s">
        <v>154</v>
      </c>
      <c r="P2183" s="70">
        <v>0.11099537037037037</v>
      </c>
      <c r="Q2183">
        <v>7.2</v>
      </c>
      <c r="R2183" t="s">
        <v>161</v>
      </c>
      <c r="S2183">
        <v>1.4</v>
      </c>
      <c r="T2183">
        <v>49.5</v>
      </c>
      <c r="U2183">
        <v>0</v>
      </c>
      <c r="V2183">
        <v>70</v>
      </c>
      <c r="W2183">
        <v>0</v>
      </c>
      <c r="X2183">
        <v>0.65300000000000002</v>
      </c>
      <c r="Y2183">
        <v>17.79</v>
      </c>
      <c r="Z2183" s="11">
        <f t="shared" si="5731"/>
        <v>0</v>
      </c>
      <c r="AA2183" s="11">
        <f t="shared" si="5732"/>
        <v>0</v>
      </c>
      <c r="AB2183" s="53">
        <f t="shared" si="5733"/>
        <v>0.27646631670243349</v>
      </c>
      <c r="AC2183" s="61" t="s">
        <v>204</v>
      </c>
    </row>
    <row r="2184" spans="1:46">
      <c r="A2184" s="11">
        <v>2184</v>
      </c>
      <c r="B2184" s="69">
        <v>44608</v>
      </c>
      <c r="C2184" s="70">
        <v>0.11805555555555557</v>
      </c>
      <c r="D2184">
        <v>4.4000000000000004</v>
      </c>
      <c r="E2184">
        <v>12.8</v>
      </c>
      <c r="F2184">
        <v>0</v>
      </c>
      <c r="G2184">
        <v>4.4000000000000004</v>
      </c>
      <c r="H2184">
        <v>0</v>
      </c>
      <c r="I2184">
        <v>6.6</v>
      </c>
      <c r="J2184" t="s">
        <v>161</v>
      </c>
      <c r="K2184">
        <v>6.7</v>
      </c>
      <c r="L2184" t="s">
        <v>161</v>
      </c>
      <c r="M2184" s="70">
        <v>0.11778935185185185</v>
      </c>
      <c r="N2184">
        <v>13.5</v>
      </c>
      <c r="O2184" t="s">
        <v>161</v>
      </c>
      <c r="P2184" s="70">
        <v>0.11488425925925926</v>
      </c>
      <c r="Q2184">
        <v>3.7</v>
      </c>
      <c r="R2184" t="s">
        <v>160</v>
      </c>
      <c r="S2184">
        <v>1.7</v>
      </c>
      <c r="T2184">
        <v>45.3</v>
      </c>
      <c r="U2184">
        <v>0</v>
      </c>
      <c r="V2184">
        <v>78</v>
      </c>
      <c r="W2184">
        <v>0</v>
      </c>
      <c r="X2184">
        <v>0.65200000000000002</v>
      </c>
      <c r="Y2184">
        <v>17.79</v>
      </c>
      <c r="Z2184" s="11">
        <f t="shared" ref="Z2184:Z2247" si="5894">H2184*3.6/(60)*10*10^3</f>
        <v>0</v>
      </c>
      <c r="AA2184" s="11">
        <f t="shared" ref="AA2184:AA2247" si="5895">IF(Z2184&gt;120,10,0)</f>
        <v>0</v>
      </c>
      <c r="AB2184" s="53">
        <f t="shared" ref="AB2184:AB2247" si="5896">-0.071+0.735*X2184+0.75*X2184^2-8.759*X2184^3+21.838*X2184^4-21.998*X2184^5+8.097*X2184^6</f>
        <v>0.2758648044007852</v>
      </c>
      <c r="AC2184" s="61" t="s">
        <v>204</v>
      </c>
    </row>
    <row r="2185" spans="1:46">
      <c r="A2185" s="11">
        <v>2185</v>
      </c>
      <c r="B2185" s="69">
        <v>44608</v>
      </c>
      <c r="C2185" s="70">
        <v>0.125</v>
      </c>
      <c r="D2185">
        <v>4.2</v>
      </c>
      <c r="E2185">
        <v>12.8</v>
      </c>
      <c r="F2185">
        <v>0</v>
      </c>
      <c r="G2185">
        <v>4.4000000000000004</v>
      </c>
      <c r="H2185">
        <v>0</v>
      </c>
      <c r="I2185">
        <v>6.1</v>
      </c>
      <c r="J2185" t="s">
        <v>161</v>
      </c>
      <c r="K2185">
        <v>6.7</v>
      </c>
      <c r="L2185" t="s">
        <v>161</v>
      </c>
      <c r="M2185" s="70">
        <v>0.1216087962962963</v>
      </c>
      <c r="N2185">
        <v>11.2</v>
      </c>
      <c r="O2185" t="s">
        <v>161</v>
      </c>
      <c r="P2185" s="70">
        <v>0.12055555555555557</v>
      </c>
      <c r="Q2185">
        <v>5</v>
      </c>
      <c r="R2185" t="s">
        <v>154</v>
      </c>
      <c r="S2185">
        <v>1.7</v>
      </c>
      <c r="T2185">
        <v>46</v>
      </c>
      <c r="U2185">
        <v>0</v>
      </c>
      <c r="V2185">
        <v>79</v>
      </c>
      <c r="W2185">
        <v>0</v>
      </c>
      <c r="X2185">
        <v>0.65200000000000002</v>
      </c>
      <c r="Y2185">
        <v>17.78</v>
      </c>
      <c r="Z2185" s="11">
        <f t="shared" si="5894"/>
        <v>0</v>
      </c>
      <c r="AA2185" s="11">
        <f t="shared" si="5895"/>
        <v>0</v>
      </c>
      <c r="AB2185" s="53">
        <f t="shared" si="5896"/>
        <v>0.2758648044007852</v>
      </c>
      <c r="AC2185" s="61" t="s">
        <v>204</v>
      </c>
      <c r="AE2185" s="11">
        <f t="shared" ref="AE2185" si="5897">SUM(F2185:F2190)</f>
        <v>0</v>
      </c>
      <c r="AF2185" s="11">
        <f t="shared" ref="AF2185" si="5898">AVERAGE(AB2185:AB2190)</f>
        <v>0.27516402502378806</v>
      </c>
      <c r="AG2185" s="11">
        <f t="shared" ref="AG2185" si="5899">AVERAGE(G2185:G2190)</f>
        <v>4.1499999999999995</v>
      </c>
      <c r="AH2185" s="11" t="e">
        <f t="shared" ref="AH2185" si="5900">AVERAGE(AC2185:AC2190)</f>
        <v>#DIV/0!</v>
      </c>
      <c r="AI2185" s="11">
        <f t="shared" ref="AI2185" si="5901">AVERAGE(T2185:T2190)</f>
        <v>49.866666666666674</v>
      </c>
      <c r="AJ2185" s="11">
        <f t="shared" ref="AJ2185" si="5902">SUMIF(H2185:H2190,"&gt;0",H2185:H2190)</f>
        <v>0</v>
      </c>
      <c r="AK2185" s="17">
        <f t="shared" ref="AK2185" si="5903">SUM(AA2185:AA2190)/60</f>
        <v>0</v>
      </c>
      <c r="AL2185" s="17">
        <f t="shared" ref="AL2185" si="5904">SUM(V2185:V2190)</f>
        <v>467</v>
      </c>
      <c r="AM2185" s="17">
        <f t="shared" ref="AM2185" si="5905">AVERAGE(W2185:W2190)</f>
        <v>0</v>
      </c>
      <c r="AN2185" s="11">
        <f t="shared" ref="AN2185" si="5906">AVERAGE(I2185:I2190)</f>
        <v>4.7</v>
      </c>
      <c r="AO2185" s="11">
        <f t="shared" ref="AO2185" si="5907">MAX(K2185:K2190)</f>
        <v>6.7</v>
      </c>
      <c r="AP2185" s="13" t="str">
        <f t="shared" ref="AP2185" ca="1" si="5908">INDIRECT(ADDRESS(MATCH(AO2185,K2185:K2190,0)+A2185-1,12))</f>
        <v>WSW</v>
      </c>
      <c r="AQ2185" s="13">
        <f t="shared" ref="AQ2185" ca="1" si="5909">INDIRECT(ADDRESS(MATCH(AO2185,K2185:K2190,0)+A2185-1,13))</f>
        <v>0.1216087962962963</v>
      </c>
      <c r="AR2185" s="11">
        <f t="shared" ref="AR2185" si="5910">MAX(N2185:N2190)</f>
        <v>11.2</v>
      </c>
      <c r="AS2185" s="13" t="str">
        <f t="shared" ref="AS2185" ca="1" si="5911">INDIRECT(ADDRESS(MATCH(AR2185,N2185:N2190,0)+A2185-1,15))</f>
        <v>WSW</v>
      </c>
      <c r="AT2185" s="13">
        <f t="shared" ref="AT2185" ca="1" si="5912">INDIRECT(ADDRESS(MATCH(AR2185,N2185:N2190,0)+A2185-1,16))</f>
        <v>0.12055555555555557</v>
      </c>
    </row>
    <row r="2186" spans="1:46">
      <c r="A2186" s="11">
        <v>2186</v>
      </c>
      <c r="B2186" s="69">
        <v>44608</v>
      </c>
      <c r="C2186" s="70">
        <v>0.13194444444444445</v>
      </c>
      <c r="D2186">
        <v>4.0999999999999996</v>
      </c>
      <c r="E2186">
        <v>12.8</v>
      </c>
      <c r="F2186">
        <v>0</v>
      </c>
      <c r="G2186">
        <v>4.3</v>
      </c>
      <c r="H2186">
        <v>0</v>
      </c>
      <c r="I2186">
        <v>5.4</v>
      </c>
      <c r="J2186" t="s">
        <v>161</v>
      </c>
      <c r="K2186">
        <v>6.2</v>
      </c>
      <c r="L2186" t="s">
        <v>161</v>
      </c>
      <c r="M2186" s="70">
        <v>0.12539351851851852</v>
      </c>
      <c r="N2186">
        <v>9</v>
      </c>
      <c r="O2186" t="s">
        <v>161</v>
      </c>
      <c r="P2186" s="70">
        <v>0.12804398148148147</v>
      </c>
      <c r="Q2186">
        <v>5.4</v>
      </c>
      <c r="R2186" t="s">
        <v>161</v>
      </c>
      <c r="S2186">
        <v>1.2</v>
      </c>
      <c r="T2186">
        <v>49.3</v>
      </c>
      <c r="U2186">
        <v>0</v>
      </c>
      <c r="V2186">
        <v>81</v>
      </c>
      <c r="W2186">
        <v>0</v>
      </c>
      <c r="X2186">
        <v>0.65200000000000002</v>
      </c>
      <c r="Y2186">
        <v>17.809999999999999</v>
      </c>
      <c r="Z2186" s="11">
        <f t="shared" si="5894"/>
        <v>0</v>
      </c>
      <c r="AA2186" s="11">
        <f t="shared" si="5895"/>
        <v>0</v>
      </c>
      <c r="AB2186" s="53">
        <f t="shared" si="5896"/>
        <v>0.2758648044007852</v>
      </c>
      <c r="AC2186" s="61" t="s">
        <v>204</v>
      </c>
    </row>
    <row r="2187" spans="1:46">
      <c r="A2187" s="11">
        <v>2187</v>
      </c>
      <c r="B2187" s="69">
        <v>44608</v>
      </c>
      <c r="C2187" s="70">
        <v>0.1388888888888889</v>
      </c>
      <c r="D2187">
        <v>4</v>
      </c>
      <c r="E2187">
        <v>12.8</v>
      </c>
      <c r="F2187">
        <v>0</v>
      </c>
      <c r="G2187">
        <v>4.2</v>
      </c>
      <c r="H2187">
        <v>-1E-3</v>
      </c>
      <c r="I2187">
        <v>3.9</v>
      </c>
      <c r="J2187" t="s">
        <v>161</v>
      </c>
      <c r="K2187">
        <v>5.4</v>
      </c>
      <c r="L2187" t="s">
        <v>161</v>
      </c>
      <c r="M2187" s="70">
        <v>0.13196759259259258</v>
      </c>
      <c r="N2187">
        <v>8.5</v>
      </c>
      <c r="O2187" t="s">
        <v>161</v>
      </c>
      <c r="P2187" s="70">
        <v>0.13848379629629629</v>
      </c>
      <c r="Q2187">
        <v>3.9</v>
      </c>
      <c r="R2187" t="s">
        <v>161</v>
      </c>
      <c r="S2187">
        <v>1.1000000000000001</v>
      </c>
      <c r="T2187">
        <v>51</v>
      </c>
      <c r="U2187">
        <v>0</v>
      </c>
      <c r="V2187">
        <v>85</v>
      </c>
      <c r="W2187">
        <v>0</v>
      </c>
      <c r="X2187">
        <v>0.65100000000000002</v>
      </c>
      <c r="Y2187">
        <v>17.809999999999999</v>
      </c>
      <c r="Z2187" s="11">
        <f t="shared" si="5894"/>
        <v>-0.60000000000000009</v>
      </c>
      <c r="AA2187" s="11">
        <f t="shared" si="5895"/>
        <v>0</v>
      </c>
      <c r="AB2187" s="53">
        <f t="shared" si="5896"/>
        <v>0.27526388229428478</v>
      </c>
      <c r="AC2187" s="61" t="s">
        <v>204</v>
      </c>
    </row>
    <row r="2188" spans="1:46">
      <c r="A2188" s="11">
        <v>2188</v>
      </c>
      <c r="B2188" s="69">
        <v>44608</v>
      </c>
      <c r="C2188" s="70">
        <v>0.14583333333333334</v>
      </c>
      <c r="D2188">
        <v>3.9</v>
      </c>
      <c r="E2188">
        <v>12.7</v>
      </c>
      <c r="F2188">
        <v>0</v>
      </c>
      <c r="G2188">
        <v>4</v>
      </c>
      <c r="H2188">
        <v>0</v>
      </c>
      <c r="I2188">
        <v>4.0999999999999996</v>
      </c>
      <c r="J2188" t="s">
        <v>161</v>
      </c>
      <c r="K2188">
        <v>4.3</v>
      </c>
      <c r="L2188" t="s">
        <v>161</v>
      </c>
      <c r="M2188" s="70">
        <v>0.14471064814814816</v>
      </c>
      <c r="N2188">
        <v>8.1999999999999993</v>
      </c>
      <c r="O2188" t="s">
        <v>160</v>
      </c>
      <c r="P2188" s="70">
        <v>0.14031250000000001</v>
      </c>
      <c r="Q2188">
        <v>2.5</v>
      </c>
      <c r="R2188" t="s">
        <v>160</v>
      </c>
      <c r="S2188">
        <v>1.2</v>
      </c>
      <c r="T2188">
        <v>51.9</v>
      </c>
      <c r="U2188">
        <v>0</v>
      </c>
      <c r="V2188">
        <v>78</v>
      </c>
      <c r="W2188">
        <v>0</v>
      </c>
      <c r="X2188">
        <v>0.65</v>
      </c>
      <c r="Y2188">
        <v>17.82</v>
      </c>
      <c r="Z2188" s="11">
        <f t="shared" si="5894"/>
        <v>0</v>
      </c>
      <c r="AA2188" s="11">
        <f t="shared" si="5895"/>
        <v>0</v>
      </c>
      <c r="AB2188" s="53">
        <f t="shared" si="5896"/>
        <v>0.2746635530156244</v>
      </c>
      <c r="AC2188" s="61" t="s">
        <v>204</v>
      </c>
    </row>
    <row r="2189" spans="1:46">
      <c r="A2189" s="11">
        <v>2189</v>
      </c>
      <c r="B2189" s="69">
        <v>44608</v>
      </c>
      <c r="C2189" s="70">
        <v>0.15277777777777776</v>
      </c>
      <c r="D2189">
        <v>3.7</v>
      </c>
      <c r="E2189">
        <v>12.7</v>
      </c>
      <c r="F2189">
        <v>0</v>
      </c>
      <c r="G2189">
        <v>4.0999999999999996</v>
      </c>
      <c r="H2189">
        <v>0</v>
      </c>
      <c r="I2189">
        <v>4.3</v>
      </c>
      <c r="J2189" t="s">
        <v>161</v>
      </c>
      <c r="K2189">
        <v>4.5</v>
      </c>
      <c r="L2189" t="s">
        <v>161</v>
      </c>
      <c r="M2189" s="70">
        <v>0.15118055555555557</v>
      </c>
      <c r="N2189">
        <v>8.3000000000000007</v>
      </c>
      <c r="O2189" t="s">
        <v>161</v>
      </c>
      <c r="P2189" s="70">
        <v>0.14791666666666667</v>
      </c>
      <c r="Q2189">
        <v>3.3</v>
      </c>
      <c r="R2189" t="s">
        <v>161</v>
      </c>
      <c r="S2189">
        <v>1.1000000000000001</v>
      </c>
      <c r="T2189">
        <v>51.5</v>
      </c>
      <c r="U2189">
        <v>0</v>
      </c>
      <c r="V2189">
        <v>84</v>
      </c>
      <c r="W2189">
        <v>0</v>
      </c>
      <c r="X2189">
        <v>0.65</v>
      </c>
      <c r="Y2189">
        <v>17.84</v>
      </c>
      <c r="Z2189" s="11">
        <f t="shared" si="5894"/>
        <v>0</v>
      </c>
      <c r="AA2189" s="11">
        <f t="shared" si="5895"/>
        <v>0</v>
      </c>
      <c r="AB2189" s="53">
        <f t="shared" si="5896"/>
        <v>0.2746635530156244</v>
      </c>
      <c r="AC2189" s="61" t="s">
        <v>204</v>
      </c>
    </row>
    <row r="2190" spans="1:46">
      <c r="A2190" s="11">
        <v>2190</v>
      </c>
      <c r="B2190" s="69">
        <v>44608</v>
      </c>
      <c r="C2190" s="70">
        <v>0.15972222222222224</v>
      </c>
      <c r="D2190">
        <v>3.6</v>
      </c>
      <c r="E2190">
        <v>12.7</v>
      </c>
      <c r="F2190">
        <v>0</v>
      </c>
      <c r="G2190">
        <v>3.9</v>
      </c>
      <c r="H2190">
        <v>0</v>
      </c>
      <c r="I2190">
        <v>4.4000000000000004</v>
      </c>
      <c r="J2190" t="s">
        <v>161</v>
      </c>
      <c r="K2190">
        <v>4.5999999999999996</v>
      </c>
      <c r="L2190" t="s">
        <v>161</v>
      </c>
      <c r="M2190" s="70">
        <v>0.15445601851851851</v>
      </c>
      <c r="N2190">
        <v>9.4</v>
      </c>
      <c r="O2190" t="s">
        <v>161</v>
      </c>
      <c r="P2190" s="70">
        <v>0.15797453703703704</v>
      </c>
      <c r="Q2190">
        <v>3.3</v>
      </c>
      <c r="R2190" t="s">
        <v>161</v>
      </c>
      <c r="S2190">
        <v>1.5</v>
      </c>
      <c r="T2190">
        <v>49.5</v>
      </c>
      <c r="U2190">
        <v>0</v>
      </c>
      <c r="V2190">
        <v>60</v>
      </c>
      <c r="W2190">
        <v>0</v>
      </c>
      <c r="X2190">
        <v>0.65</v>
      </c>
      <c r="Y2190">
        <v>17.84</v>
      </c>
      <c r="Z2190" s="11">
        <f t="shared" si="5894"/>
        <v>0</v>
      </c>
      <c r="AA2190" s="11">
        <f t="shared" si="5895"/>
        <v>0</v>
      </c>
      <c r="AB2190" s="53">
        <f t="shared" si="5896"/>
        <v>0.2746635530156244</v>
      </c>
      <c r="AC2190" s="61" t="s">
        <v>204</v>
      </c>
    </row>
    <row r="2191" spans="1:46">
      <c r="A2191" s="11">
        <v>2191</v>
      </c>
      <c r="B2191" s="69">
        <v>44608</v>
      </c>
      <c r="C2191" s="70">
        <v>0.16666666666666666</v>
      </c>
      <c r="D2191">
        <v>3.5</v>
      </c>
      <c r="E2191">
        <v>12.7</v>
      </c>
      <c r="F2191">
        <v>0</v>
      </c>
      <c r="G2191">
        <v>4</v>
      </c>
      <c r="H2191">
        <v>0</v>
      </c>
      <c r="I2191">
        <v>4.5999999999999996</v>
      </c>
      <c r="J2191" t="s">
        <v>161</v>
      </c>
      <c r="K2191">
        <v>4.5999999999999996</v>
      </c>
      <c r="L2191" t="s">
        <v>161</v>
      </c>
      <c r="M2191" s="70">
        <v>0.16666666666666666</v>
      </c>
      <c r="N2191">
        <v>8.6999999999999993</v>
      </c>
      <c r="O2191" t="s">
        <v>161</v>
      </c>
      <c r="P2191" s="70">
        <v>0.16452546296296297</v>
      </c>
      <c r="Q2191">
        <v>4</v>
      </c>
      <c r="R2191" t="s">
        <v>154</v>
      </c>
      <c r="S2191">
        <v>1.4</v>
      </c>
      <c r="T2191">
        <v>45.3</v>
      </c>
      <c r="U2191">
        <v>0</v>
      </c>
      <c r="V2191">
        <v>74</v>
      </c>
      <c r="W2191">
        <v>0</v>
      </c>
      <c r="X2191">
        <v>0.65</v>
      </c>
      <c r="Y2191">
        <v>17.829999999999998</v>
      </c>
      <c r="Z2191" s="11">
        <f t="shared" si="5894"/>
        <v>0</v>
      </c>
      <c r="AA2191" s="11">
        <f t="shared" si="5895"/>
        <v>0</v>
      </c>
      <c r="AB2191" s="53">
        <f t="shared" si="5896"/>
        <v>0.2746635530156244</v>
      </c>
      <c r="AC2191" s="61" t="s">
        <v>204</v>
      </c>
      <c r="AE2191" s="11">
        <f t="shared" ref="AE2191" si="5913">SUM(F2191:F2196)</f>
        <v>0</v>
      </c>
      <c r="AF2191" s="11">
        <f t="shared" ref="AF2191" si="5914">AVERAGE(AB2191:AB2196)</f>
        <v>0.27416377486799637</v>
      </c>
      <c r="AG2191" s="11">
        <f t="shared" ref="AG2191" si="5915">AVERAGE(G2191:G2196)</f>
        <v>3.9000000000000004</v>
      </c>
      <c r="AH2191" s="11" t="e">
        <f t="shared" ref="AH2191" si="5916">AVERAGE(AC2191:AC2196)</f>
        <v>#DIV/0!</v>
      </c>
      <c r="AI2191" s="11">
        <f t="shared" ref="AI2191" si="5917">AVERAGE(T2191:T2196)</f>
        <v>47.116666666666667</v>
      </c>
      <c r="AJ2191" s="11">
        <f t="shared" ref="AJ2191" si="5918">SUMIF(H2191:H2196,"&gt;0",H2191:H2196)</f>
        <v>0</v>
      </c>
      <c r="AK2191" s="17">
        <f t="shared" ref="AK2191" si="5919">SUM(AA2191:AA2196)/60</f>
        <v>0</v>
      </c>
      <c r="AL2191" s="17">
        <f t="shared" ref="AL2191" si="5920">SUM(V2191:V2196)</f>
        <v>405</v>
      </c>
      <c r="AM2191" s="17">
        <f t="shared" ref="AM2191" si="5921">AVERAGE(W2191:W2196)</f>
        <v>0</v>
      </c>
      <c r="AN2191" s="11">
        <f t="shared" ref="AN2191" si="5922">AVERAGE(I2191:I2196)</f>
        <v>5.0166666666666666</v>
      </c>
      <c r="AO2191" s="11">
        <f t="shared" ref="AO2191" si="5923">MAX(K2191:K2196)</f>
        <v>6.1</v>
      </c>
      <c r="AP2191" s="13" t="str">
        <f t="shared" ref="AP2191" ca="1" si="5924">INDIRECT(ADDRESS(MATCH(AO2191,K2191:K2196,0)+A2191-1,12))</f>
        <v>WSW</v>
      </c>
      <c r="AQ2191" s="13">
        <f t="shared" ref="AQ2191" ca="1" si="5925">INDIRECT(ADDRESS(MATCH(AO2191,K2191:K2196,0)+A2191-1,13))</f>
        <v>0.20113425925925923</v>
      </c>
      <c r="AR2191" s="11">
        <f t="shared" ref="AR2191" si="5926">MAX(N2191:N2196)</f>
        <v>10.4</v>
      </c>
      <c r="AS2191" s="13" t="str">
        <f t="shared" ref="AS2191" ca="1" si="5927">INDIRECT(ADDRESS(MATCH(AR2191,N2191:N2196,0)+A2191-1,15))</f>
        <v>SW</v>
      </c>
      <c r="AT2191" s="13">
        <f t="shared" ref="AT2191" ca="1" si="5928">INDIRECT(ADDRESS(MATCH(AR2191,N2191:N2196,0)+A2191-1,16))</f>
        <v>0.1993287037037037</v>
      </c>
    </row>
    <row r="2192" spans="1:46">
      <c r="A2192" s="11">
        <v>2192</v>
      </c>
      <c r="B2192" s="69">
        <v>44608</v>
      </c>
      <c r="C2192" s="70">
        <v>0.17361111111111113</v>
      </c>
      <c r="D2192">
        <v>3.4</v>
      </c>
      <c r="E2192">
        <v>12.7</v>
      </c>
      <c r="F2192">
        <v>0</v>
      </c>
      <c r="G2192">
        <v>4</v>
      </c>
      <c r="H2192">
        <v>0</v>
      </c>
      <c r="I2192">
        <v>5.3</v>
      </c>
      <c r="J2192" t="s">
        <v>161</v>
      </c>
      <c r="K2192">
        <v>5.3</v>
      </c>
      <c r="L2192" t="s">
        <v>161</v>
      </c>
      <c r="M2192" s="70">
        <v>0.17109953703703704</v>
      </c>
      <c r="N2192">
        <v>9.1999999999999993</v>
      </c>
      <c r="O2192" t="s">
        <v>161</v>
      </c>
      <c r="P2192" s="70">
        <v>0.16980324074074074</v>
      </c>
      <c r="Q2192">
        <v>7.3</v>
      </c>
      <c r="R2192" t="s">
        <v>161</v>
      </c>
      <c r="S2192">
        <v>1.4</v>
      </c>
      <c r="T2192">
        <v>44.1</v>
      </c>
      <c r="U2192">
        <v>0</v>
      </c>
      <c r="V2192">
        <v>73</v>
      </c>
      <c r="W2192">
        <v>0</v>
      </c>
      <c r="X2192">
        <v>0.64900000000000002</v>
      </c>
      <c r="Y2192">
        <v>17.829999999999998</v>
      </c>
      <c r="Z2192" s="11">
        <f t="shared" si="5894"/>
        <v>0</v>
      </c>
      <c r="AA2192" s="11">
        <f t="shared" si="5895"/>
        <v>0</v>
      </c>
      <c r="AB2192" s="53">
        <f t="shared" si="5896"/>
        <v>0.27406381923847078</v>
      </c>
      <c r="AC2192" s="61" t="s">
        <v>204</v>
      </c>
    </row>
    <row r="2193" spans="1:46">
      <c r="A2193" s="11">
        <v>2193</v>
      </c>
      <c r="B2193" s="69">
        <v>44608</v>
      </c>
      <c r="C2193" s="70">
        <v>0.18055555555555555</v>
      </c>
      <c r="D2193">
        <v>3.4</v>
      </c>
      <c r="E2193">
        <v>12.7</v>
      </c>
      <c r="F2193">
        <v>0</v>
      </c>
      <c r="G2193">
        <v>4</v>
      </c>
      <c r="H2193">
        <v>-1E-3</v>
      </c>
      <c r="I2193">
        <v>4.5999999999999996</v>
      </c>
      <c r="J2193" t="s">
        <v>161</v>
      </c>
      <c r="K2193">
        <v>5.5</v>
      </c>
      <c r="L2193" t="s">
        <v>161</v>
      </c>
      <c r="M2193" s="70">
        <v>0.17636574074074074</v>
      </c>
      <c r="N2193">
        <v>8.3000000000000007</v>
      </c>
      <c r="O2193" t="s">
        <v>161</v>
      </c>
      <c r="P2193" s="70">
        <v>0.17557870370370368</v>
      </c>
      <c r="Q2193">
        <v>4.2</v>
      </c>
      <c r="R2193" t="s">
        <v>154</v>
      </c>
      <c r="S2193">
        <v>1.1000000000000001</v>
      </c>
      <c r="T2193">
        <v>45.9</v>
      </c>
      <c r="U2193">
        <v>0</v>
      </c>
      <c r="V2193">
        <v>71</v>
      </c>
      <c r="W2193">
        <v>0</v>
      </c>
      <c r="X2193">
        <v>0.64900000000000002</v>
      </c>
      <c r="Y2193">
        <v>17.87</v>
      </c>
      <c r="Z2193" s="11">
        <f t="shared" si="5894"/>
        <v>-0.60000000000000009</v>
      </c>
      <c r="AA2193" s="11">
        <f t="shared" si="5895"/>
        <v>0</v>
      </c>
      <c r="AB2193" s="53">
        <f t="shared" si="5896"/>
        <v>0.27406381923847078</v>
      </c>
      <c r="AC2193" s="61" t="s">
        <v>204</v>
      </c>
    </row>
    <row r="2194" spans="1:46">
      <c r="A2194" s="11">
        <v>2194</v>
      </c>
      <c r="B2194" s="69">
        <v>44608</v>
      </c>
      <c r="C2194" s="70">
        <v>0.1875</v>
      </c>
      <c r="D2194">
        <v>3.3</v>
      </c>
      <c r="E2194">
        <v>12.7</v>
      </c>
      <c r="F2194">
        <v>0</v>
      </c>
      <c r="G2194">
        <v>3.8</v>
      </c>
      <c r="H2194">
        <v>-1E-3</v>
      </c>
      <c r="I2194">
        <v>4.5999999999999996</v>
      </c>
      <c r="J2194" t="s">
        <v>161</v>
      </c>
      <c r="K2194">
        <v>4.8</v>
      </c>
      <c r="L2194" t="s">
        <v>161</v>
      </c>
      <c r="M2194" s="70">
        <v>0.18586805555555555</v>
      </c>
      <c r="N2194">
        <v>9.5</v>
      </c>
      <c r="O2194" t="s">
        <v>154</v>
      </c>
      <c r="P2194" s="70">
        <v>0.18438657407407408</v>
      </c>
      <c r="Q2194">
        <v>6.4</v>
      </c>
      <c r="R2194" t="s">
        <v>161</v>
      </c>
      <c r="S2194">
        <v>1.4</v>
      </c>
      <c r="T2194">
        <v>48.4</v>
      </c>
      <c r="U2194">
        <v>0</v>
      </c>
      <c r="V2194">
        <v>58</v>
      </c>
      <c r="W2194">
        <v>0</v>
      </c>
      <c r="X2194">
        <v>0.64900000000000002</v>
      </c>
      <c r="Y2194">
        <v>17.84</v>
      </c>
      <c r="Z2194" s="11">
        <f t="shared" si="5894"/>
        <v>-0.60000000000000009</v>
      </c>
      <c r="AA2194" s="11">
        <f t="shared" si="5895"/>
        <v>0</v>
      </c>
      <c r="AB2194" s="53">
        <f t="shared" si="5896"/>
        <v>0.27406381923847078</v>
      </c>
      <c r="AC2194" s="61" t="s">
        <v>204</v>
      </c>
    </row>
    <row r="2195" spans="1:46">
      <c r="A2195" s="11">
        <v>2195</v>
      </c>
      <c r="B2195" s="69">
        <v>44608</v>
      </c>
      <c r="C2195" s="70">
        <v>0.19444444444444445</v>
      </c>
      <c r="D2195">
        <v>3.2</v>
      </c>
      <c r="E2195">
        <v>12.7</v>
      </c>
      <c r="F2195">
        <v>0</v>
      </c>
      <c r="G2195">
        <v>3.8</v>
      </c>
      <c r="H2195">
        <v>0</v>
      </c>
      <c r="I2195">
        <v>4.9000000000000004</v>
      </c>
      <c r="J2195" t="s">
        <v>161</v>
      </c>
      <c r="K2195">
        <v>4.9000000000000004</v>
      </c>
      <c r="L2195" t="s">
        <v>161</v>
      </c>
      <c r="M2195" s="70">
        <v>0.19444444444444445</v>
      </c>
      <c r="N2195">
        <v>10.3</v>
      </c>
      <c r="O2195" t="s">
        <v>154</v>
      </c>
      <c r="P2195" s="70">
        <v>0.1917939814814815</v>
      </c>
      <c r="Q2195">
        <v>7.2</v>
      </c>
      <c r="R2195" t="s">
        <v>161</v>
      </c>
      <c r="S2195">
        <v>1.6</v>
      </c>
      <c r="T2195">
        <v>49.3</v>
      </c>
      <c r="U2195">
        <v>0</v>
      </c>
      <c r="V2195">
        <v>71</v>
      </c>
      <c r="W2195">
        <v>0</v>
      </c>
      <c r="X2195">
        <v>0.64900000000000002</v>
      </c>
      <c r="Y2195">
        <v>17.88</v>
      </c>
      <c r="Z2195" s="11">
        <f t="shared" si="5894"/>
        <v>0</v>
      </c>
      <c r="AA2195" s="11">
        <f t="shared" si="5895"/>
        <v>0</v>
      </c>
      <c r="AB2195" s="53">
        <f t="shared" si="5896"/>
        <v>0.27406381923847078</v>
      </c>
      <c r="AC2195" s="61" t="s">
        <v>204</v>
      </c>
    </row>
    <row r="2196" spans="1:46">
      <c r="A2196" s="11">
        <v>2196</v>
      </c>
      <c r="B2196" s="69">
        <v>44608</v>
      </c>
      <c r="C2196" s="70">
        <v>0.20138888888888887</v>
      </c>
      <c r="D2196">
        <v>3.2</v>
      </c>
      <c r="E2196">
        <v>12.7</v>
      </c>
      <c r="F2196">
        <v>0</v>
      </c>
      <c r="G2196">
        <v>3.8</v>
      </c>
      <c r="H2196">
        <v>0</v>
      </c>
      <c r="I2196">
        <v>6.1</v>
      </c>
      <c r="J2196" t="s">
        <v>161</v>
      </c>
      <c r="K2196">
        <v>6.1</v>
      </c>
      <c r="L2196" t="s">
        <v>161</v>
      </c>
      <c r="M2196" s="70">
        <v>0.20113425925925923</v>
      </c>
      <c r="N2196">
        <v>10.4</v>
      </c>
      <c r="O2196" t="s">
        <v>160</v>
      </c>
      <c r="P2196" s="70">
        <v>0.1993287037037037</v>
      </c>
      <c r="Q2196">
        <v>6.1</v>
      </c>
      <c r="R2196" t="s">
        <v>154</v>
      </c>
      <c r="S2196">
        <v>1.5</v>
      </c>
      <c r="T2196">
        <v>49.7</v>
      </c>
      <c r="U2196">
        <v>0</v>
      </c>
      <c r="V2196">
        <v>58</v>
      </c>
      <c r="W2196">
        <v>0</v>
      </c>
      <c r="X2196">
        <v>0.64900000000000002</v>
      </c>
      <c r="Y2196">
        <v>17.89</v>
      </c>
      <c r="Z2196" s="11">
        <f t="shared" si="5894"/>
        <v>0</v>
      </c>
      <c r="AA2196" s="11">
        <f t="shared" si="5895"/>
        <v>0</v>
      </c>
      <c r="AB2196" s="53">
        <f t="shared" si="5896"/>
        <v>0.27406381923847078</v>
      </c>
      <c r="AC2196" s="61" t="s">
        <v>204</v>
      </c>
    </row>
    <row r="2197" spans="1:46">
      <c r="A2197" s="11">
        <v>2197</v>
      </c>
      <c r="B2197" s="69">
        <v>44608</v>
      </c>
      <c r="C2197" s="70">
        <v>0.20833333333333334</v>
      </c>
      <c r="D2197">
        <v>3.2</v>
      </c>
      <c r="E2197">
        <v>12.7</v>
      </c>
      <c r="F2197">
        <v>0</v>
      </c>
      <c r="G2197">
        <v>3.8</v>
      </c>
      <c r="H2197">
        <v>0</v>
      </c>
      <c r="I2197">
        <v>5.8</v>
      </c>
      <c r="J2197" t="s">
        <v>154</v>
      </c>
      <c r="K2197">
        <v>6.1</v>
      </c>
      <c r="L2197" t="s">
        <v>161</v>
      </c>
      <c r="M2197" s="70">
        <v>0.20452546296296295</v>
      </c>
      <c r="N2197">
        <v>9.9</v>
      </c>
      <c r="O2197" t="s">
        <v>161</v>
      </c>
      <c r="P2197" s="70">
        <v>0.20774305555555558</v>
      </c>
      <c r="Q2197">
        <v>7.2</v>
      </c>
      <c r="R2197" t="s">
        <v>161</v>
      </c>
      <c r="S2197">
        <v>1.3</v>
      </c>
      <c r="T2197">
        <v>51.4</v>
      </c>
      <c r="U2197">
        <v>0</v>
      </c>
      <c r="V2197">
        <v>60</v>
      </c>
      <c r="W2197">
        <v>0</v>
      </c>
      <c r="X2197">
        <v>0.64800000000000002</v>
      </c>
      <c r="Y2197">
        <v>17.87</v>
      </c>
      <c r="Z2197" s="11">
        <f t="shared" si="5894"/>
        <v>0</v>
      </c>
      <c r="AA2197" s="11">
        <f t="shared" si="5895"/>
        <v>0</v>
      </c>
      <c r="AB2197" s="53">
        <f t="shared" si="5896"/>
        <v>0.27346468367631105</v>
      </c>
      <c r="AC2197" s="61" t="s">
        <v>204</v>
      </c>
      <c r="AE2197" s="11">
        <f t="shared" ref="AE2197" si="5929">SUM(F2197:F2202)</f>
        <v>0</v>
      </c>
      <c r="AF2197" s="11">
        <f t="shared" ref="AF2197" si="5930">AVERAGE(AB2197:AB2202)</f>
        <v>0.27326517214464457</v>
      </c>
      <c r="AG2197" s="11">
        <f t="shared" ref="AG2197" si="5931">AVERAGE(G2197:G2202)</f>
        <v>3.6833333333333331</v>
      </c>
      <c r="AH2197" s="11" t="e">
        <f t="shared" ref="AH2197" si="5932">AVERAGE(AC2197:AC2202)</f>
        <v>#DIV/0!</v>
      </c>
      <c r="AI2197" s="11">
        <f t="shared" ref="AI2197" si="5933">AVERAGE(T2197:T2202)</f>
        <v>50.683333333333337</v>
      </c>
      <c r="AJ2197" s="11">
        <f t="shared" ref="AJ2197" si="5934">SUMIF(H2197:H2202,"&gt;0",H2197:H2202)</f>
        <v>0</v>
      </c>
      <c r="AK2197" s="17">
        <f t="shared" ref="AK2197" si="5935">SUM(AA2197:AA2202)/60</f>
        <v>0</v>
      </c>
      <c r="AL2197" s="17">
        <f t="shared" ref="AL2197" si="5936">SUM(V2197:V2202)</f>
        <v>359</v>
      </c>
      <c r="AM2197" s="17">
        <f t="shared" ref="AM2197" si="5937">AVERAGE(W2197:W2202)</f>
        <v>0</v>
      </c>
      <c r="AN2197" s="11">
        <f t="shared" ref="AN2197" si="5938">AVERAGE(I2197:I2202)</f>
        <v>4.4333333333333336</v>
      </c>
      <c r="AO2197" s="11">
        <f t="shared" ref="AO2197" si="5939">MAX(K2197:K2202)</f>
        <v>6.1</v>
      </c>
      <c r="AP2197" s="13" t="str">
        <f t="shared" ref="AP2197" ca="1" si="5940">INDIRECT(ADDRESS(MATCH(AO2197,K2197:K2202,0)+A2197-1,12))</f>
        <v>WSW</v>
      </c>
      <c r="AQ2197" s="13">
        <f t="shared" ref="AQ2197" ca="1" si="5941">INDIRECT(ADDRESS(MATCH(AO2197,K2197:K2202,0)+A2197-1,13))</f>
        <v>0.20452546296296295</v>
      </c>
      <c r="AR2197" s="11">
        <f t="shared" ref="AR2197" si="5942">MAX(N2197:N2202)</f>
        <v>9.9</v>
      </c>
      <c r="AS2197" s="13" t="str">
        <f t="shared" ref="AS2197" ca="1" si="5943">INDIRECT(ADDRESS(MATCH(AR2197,N2197:N2202,0)+A2197-1,15))</f>
        <v>WSW</v>
      </c>
      <c r="AT2197" s="13">
        <f t="shared" ref="AT2197" ca="1" si="5944">INDIRECT(ADDRESS(MATCH(AR2197,N2197:N2202,0)+A2197-1,16))</f>
        <v>0.20774305555555558</v>
      </c>
    </row>
    <row r="2198" spans="1:46">
      <c r="A2198" s="11">
        <v>2198</v>
      </c>
      <c r="B2198" s="69">
        <v>44608</v>
      </c>
      <c r="C2198" s="70">
        <v>0.21527777777777779</v>
      </c>
      <c r="D2198">
        <v>3.3</v>
      </c>
      <c r="E2198">
        <v>12.7</v>
      </c>
      <c r="F2198">
        <v>0</v>
      </c>
      <c r="G2198">
        <v>3.8</v>
      </c>
      <c r="H2198">
        <v>0</v>
      </c>
      <c r="I2198">
        <v>5.5</v>
      </c>
      <c r="J2198" t="s">
        <v>161</v>
      </c>
      <c r="K2198">
        <v>5.9</v>
      </c>
      <c r="L2198" t="s">
        <v>154</v>
      </c>
      <c r="M2198" s="70">
        <v>0.20910879629629631</v>
      </c>
      <c r="N2198">
        <v>9.9</v>
      </c>
      <c r="O2198" t="s">
        <v>161</v>
      </c>
      <c r="P2198" s="70">
        <v>0.21063657407407407</v>
      </c>
      <c r="Q2198">
        <v>3.1</v>
      </c>
      <c r="R2198" t="s">
        <v>161</v>
      </c>
      <c r="S2198">
        <v>1.4</v>
      </c>
      <c r="T2198">
        <v>51.2</v>
      </c>
      <c r="U2198">
        <v>0</v>
      </c>
      <c r="V2198">
        <v>67</v>
      </c>
      <c r="W2198">
        <v>0</v>
      </c>
      <c r="X2198">
        <v>0.64800000000000002</v>
      </c>
      <c r="Y2198">
        <v>17.899999999999999</v>
      </c>
      <c r="Z2198" s="11">
        <f t="shared" si="5894"/>
        <v>0</v>
      </c>
      <c r="AA2198" s="11">
        <f t="shared" si="5895"/>
        <v>0</v>
      </c>
      <c r="AB2198" s="53">
        <f t="shared" si="5896"/>
        <v>0.27346468367631105</v>
      </c>
      <c r="AC2198" s="61" t="s">
        <v>204</v>
      </c>
    </row>
    <row r="2199" spans="1:46">
      <c r="A2199" s="11">
        <v>2199</v>
      </c>
      <c r="B2199" s="69">
        <v>44608</v>
      </c>
      <c r="C2199" s="70">
        <v>0.22222222222222221</v>
      </c>
      <c r="D2199">
        <v>3.3</v>
      </c>
      <c r="E2199">
        <v>12.7</v>
      </c>
      <c r="F2199">
        <v>0</v>
      </c>
      <c r="G2199">
        <v>3.8</v>
      </c>
      <c r="H2199">
        <v>-1E-3</v>
      </c>
      <c r="I2199">
        <v>4.2</v>
      </c>
      <c r="J2199" t="s">
        <v>161</v>
      </c>
      <c r="K2199">
        <v>5.5</v>
      </c>
      <c r="L2199" t="s">
        <v>161</v>
      </c>
      <c r="M2199" s="70">
        <v>0.21528935185185186</v>
      </c>
      <c r="N2199">
        <v>8.6</v>
      </c>
      <c r="O2199" t="s">
        <v>161</v>
      </c>
      <c r="P2199" s="70">
        <v>0.21554398148148149</v>
      </c>
      <c r="Q2199">
        <v>2.5</v>
      </c>
      <c r="R2199" t="s">
        <v>161</v>
      </c>
      <c r="S2199">
        <v>1.1000000000000001</v>
      </c>
      <c r="T2199">
        <v>51.2</v>
      </c>
      <c r="U2199">
        <v>0</v>
      </c>
      <c r="V2199">
        <v>54</v>
      </c>
      <c r="W2199">
        <v>0</v>
      </c>
      <c r="X2199">
        <v>0.64800000000000002</v>
      </c>
      <c r="Y2199">
        <v>17.899999999999999</v>
      </c>
      <c r="Z2199" s="11">
        <f t="shared" si="5894"/>
        <v>-0.60000000000000009</v>
      </c>
      <c r="AA2199" s="11">
        <f t="shared" si="5895"/>
        <v>0</v>
      </c>
      <c r="AB2199" s="53">
        <f t="shared" si="5896"/>
        <v>0.27346468367631105</v>
      </c>
      <c r="AC2199" s="61" t="s">
        <v>204</v>
      </c>
    </row>
    <row r="2200" spans="1:46">
      <c r="A2200" s="11">
        <v>2200</v>
      </c>
      <c r="B2200" s="69">
        <v>44608</v>
      </c>
      <c r="C2200" s="70">
        <v>0.22916666666666666</v>
      </c>
      <c r="D2200">
        <v>3.3</v>
      </c>
      <c r="E2200">
        <v>12.7</v>
      </c>
      <c r="F2200">
        <v>0</v>
      </c>
      <c r="G2200">
        <v>3.7</v>
      </c>
      <c r="H2200">
        <v>0</v>
      </c>
      <c r="I2200">
        <v>3.1</v>
      </c>
      <c r="J2200" t="s">
        <v>161</v>
      </c>
      <c r="K2200">
        <v>4.2</v>
      </c>
      <c r="L2200" t="s">
        <v>161</v>
      </c>
      <c r="M2200" s="70">
        <v>0.22223379629629628</v>
      </c>
      <c r="N2200">
        <v>6.9</v>
      </c>
      <c r="O2200" t="s">
        <v>161</v>
      </c>
      <c r="P2200" s="70">
        <v>0.22284722222222222</v>
      </c>
      <c r="Q2200">
        <v>3.8</v>
      </c>
      <c r="R2200" t="s">
        <v>160</v>
      </c>
      <c r="S2200">
        <v>1.1000000000000001</v>
      </c>
      <c r="T2200">
        <v>51.1</v>
      </c>
      <c r="U2200">
        <v>0</v>
      </c>
      <c r="V2200">
        <v>62</v>
      </c>
      <c r="W2200">
        <v>0</v>
      </c>
      <c r="X2200">
        <v>0.64800000000000002</v>
      </c>
      <c r="Y2200">
        <v>17.91</v>
      </c>
      <c r="Z2200" s="11">
        <f t="shared" si="5894"/>
        <v>0</v>
      </c>
      <c r="AA2200" s="11">
        <f t="shared" si="5895"/>
        <v>0</v>
      </c>
      <c r="AB2200" s="53">
        <f t="shared" si="5896"/>
        <v>0.27346468367631105</v>
      </c>
      <c r="AC2200" s="61" t="s">
        <v>204</v>
      </c>
    </row>
    <row r="2201" spans="1:46">
      <c r="A2201" s="11">
        <v>2201</v>
      </c>
      <c r="B2201" s="69">
        <v>44608</v>
      </c>
      <c r="C2201" s="70">
        <v>0.23611111111111113</v>
      </c>
      <c r="D2201">
        <v>3.3</v>
      </c>
      <c r="E2201">
        <v>12.7</v>
      </c>
      <c r="F2201">
        <v>0</v>
      </c>
      <c r="G2201">
        <v>3.5</v>
      </c>
      <c r="H2201">
        <v>0</v>
      </c>
      <c r="I2201">
        <v>4.3</v>
      </c>
      <c r="J2201" t="s">
        <v>161</v>
      </c>
      <c r="K2201">
        <v>4.3</v>
      </c>
      <c r="L2201" t="s">
        <v>161</v>
      </c>
      <c r="M2201" s="70">
        <v>0.23597222222222222</v>
      </c>
      <c r="N2201">
        <v>7.5</v>
      </c>
      <c r="O2201" t="s">
        <v>161</v>
      </c>
      <c r="P2201" s="70">
        <v>0.23208333333333334</v>
      </c>
      <c r="Q2201">
        <v>3.9</v>
      </c>
      <c r="R2201" t="s">
        <v>161</v>
      </c>
      <c r="S2201">
        <v>1.1000000000000001</v>
      </c>
      <c r="T2201">
        <v>49.5</v>
      </c>
      <c r="U2201">
        <v>0</v>
      </c>
      <c r="V2201">
        <v>57</v>
      </c>
      <c r="W2201">
        <v>0</v>
      </c>
      <c r="X2201">
        <v>0.64700000000000002</v>
      </c>
      <c r="Y2201">
        <v>17.899999999999999</v>
      </c>
      <c r="Z2201" s="11">
        <f t="shared" si="5894"/>
        <v>0</v>
      </c>
      <c r="AA2201" s="11">
        <f t="shared" si="5895"/>
        <v>0</v>
      </c>
      <c r="AB2201" s="53">
        <f t="shared" si="5896"/>
        <v>0.27286614908131157</v>
      </c>
      <c r="AC2201" s="61" t="s">
        <v>204</v>
      </c>
    </row>
    <row r="2202" spans="1:46">
      <c r="A2202" s="11">
        <v>2202</v>
      </c>
      <c r="B2202" s="69">
        <v>44608</v>
      </c>
      <c r="C2202" s="70">
        <v>0.24305555555555555</v>
      </c>
      <c r="D2202">
        <v>3.3</v>
      </c>
      <c r="E2202">
        <v>12.7</v>
      </c>
      <c r="F2202">
        <v>0</v>
      </c>
      <c r="G2202">
        <v>3.5</v>
      </c>
      <c r="H2202">
        <v>0</v>
      </c>
      <c r="I2202">
        <v>3.7</v>
      </c>
      <c r="J2202" t="s">
        <v>161</v>
      </c>
      <c r="K2202">
        <v>4.3</v>
      </c>
      <c r="L2202" t="s">
        <v>161</v>
      </c>
      <c r="M2202" s="70">
        <v>0.23633101851851854</v>
      </c>
      <c r="N2202">
        <v>6.1</v>
      </c>
      <c r="O2202" t="s">
        <v>160</v>
      </c>
      <c r="P2202" s="70">
        <v>0.2376736111111111</v>
      </c>
      <c r="Q2202">
        <v>2.8</v>
      </c>
      <c r="R2202" t="s">
        <v>161</v>
      </c>
      <c r="S2202">
        <v>0.9</v>
      </c>
      <c r="T2202">
        <v>49.7</v>
      </c>
      <c r="U2202">
        <v>0</v>
      </c>
      <c r="V2202">
        <v>59</v>
      </c>
      <c r="W2202">
        <v>0</v>
      </c>
      <c r="X2202">
        <v>0.64700000000000002</v>
      </c>
      <c r="Y2202">
        <v>17.920000000000002</v>
      </c>
      <c r="Z2202" s="11">
        <f t="shared" si="5894"/>
        <v>0</v>
      </c>
      <c r="AA2202" s="11">
        <f t="shared" si="5895"/>
        <v>0</v>
      </c>
      <c r="AB2202" s="53">
        <f t="shared" si="5896"/>
        <v>0.27286614908131157</v>
      </c>
      <c r="AC2202" s="61" t="s">
        <v>204</v>
      </c>
    </row>
    <row r="2203" spans="1:46">
      <c r="A2203" s="11">
        <v>2203</v>
      </c>
      <c r="B2203" s="69">
        <v>44608</v>
      </c>
      <c r="C2203" s="70">
        <v>0.25</v>
      </c>
      <c r="D2203">
        <v>3.3</v>
      </c>
      <c r="E2203">
        <v>12.7</v>
      </c>
      <c r="F2203">
        <v>0</v>
      </c>
      <c r="G2203">
        <v>3.4</v>
      </c>
      <c r="H2203">
        <v>0</v>
      </c>
      <c r="I2203">
        <v>4.2</v>
      </c>
      <c r="J2203" t="s">
        <v>161</v>
      </c>
      <c r="K2203">
        <v>4.2</v>
      </c>
      <c r="L2203" t="s">
        <v>161</v>
      </c>
      <c r="M2203" s="70">
        <v>0.24990740740740738</v>
      </c>
      <c r="N2203">
        <v>7.5</v>
      </c>
      <c r="O2203" t="s">
        <v>161</v>
      </c>
      <c r="P2203" s="70">
        <v>0.24817129629629631</v>
      </c>
      <c r="Q2203">
        <v>3</v>
      </c>
      <c r="R2203" t="s">
        <v>161</v>
      </c>
      <c r="S2203">
        <v>1.2</v>
      </c>
      <c r="T2203">
        <v>48.3</v>
      </c>
      <c r="U2203">
        <v>0</v>
      </c>
      <c r="V2203">
        <v>66</v>
      </c>
      <c r="W2203">
        <v>0</v>
      </c>
      <c r="X2203">
        <v>0.64700000000000002</v>
      </c>
      <c r="Y2203">
        <v>17.940000000000001</v>
      </c>
      <c r="Z2203" s="11">
        <f t="shared" si="5894"/>
        <v>0</v>
      </c>
      <c r="AA2203" s="11">
        <f t="shared" si="5895"/>
        <v>0</v>
      </c>
      <c r="AB2203" s="53">
        <f t="shared" si="5896"/>
        <v>0.27286614908131157</v>
      </c>
      <c r="AC2203" s="61" t="s">
        <v>204</v>
      </c>
      <c r="AE2203" s="11">
        <f t="shared" ref="AE2203" si="5945">SUM(F2203:F2208)</f>
        <v>0</v>
      </c>
      <c r="AF2203" s="11">
        <f t="shared" ref="AF2203" si="5946">AVERAGE(AB2203:AB2208)</f>
        <v>0.27236787338286278</v>
      </c>
      <c r="AG2203" s="11">
        <f t="shared" ref="AG2203" si="5947">AVERAGE(G2203:G2208)</f>
        <v>3.4333333333333336</v>
      </c>
      <c r="AH2203" s="11" t="e">
        <f t="shared" ref="AH2203" si="5948">AVERAGE(AC2203:AC2208)</f>
        <v>#DIV/0!</v>
      </c>
      <c r="AI2203" s="11">
        <f t="shared" ref="AI2203" si="5949">AVERAGE(T2203:T2208)</f>
        <v>47.783333333333331</v>
      </c>
      <c r="AJ2203" s="11">
        <f t="shared" ref="AJ2203" si="5950">SUMIF(H2203:H2208,"&gt;0",H2203:H2208)</f>
        <v>1E-3</v>
      </c>
      <c r="AK2203" s="17">
        <f t="shared" ref="AK2203" si="5951">SUM(AA2203:AA2208)/60</f>
        <v>0</v>
      </c>
      <c r="AL2203" s="17">
        <f t="shared" ref="AL2203" si="5952">SUM(V2203:V2208)</f>
        <v>6319</v>
      </c>
      <c r="AM2203" s="17">
        <f t="shared" ref="AM2203" si="5953">AVERAGE(W2203:W2208)</f>
        <v>1.6666666666666667</v>
      </c>
      <c r="AN2203" s="11">
        <f t="shared" ref="AN2203" si="5954">AVERAGE(I2203:I2208)</f>
        <v>4.7833333333333341</v>
      </c>
      <c r="AO2203" s="11">
        <f t="shared" ref="AO2203" si="5955">MAX(K2203:K2208)</f>
        <v>5.9</v>
      </c>
      <c r="AP2203" s="13" t="str">
        <f t="shared" ref="AP2203" ca="1" si="5956">INDIRECT(ADDRESS(MATCH(AO2203,K2203:K2208,0)+A2203-1,12))</f>
        <v>WSW</v>
      </c>
      <c r="AQ2203" s="13">
        <f t="shared" ref="AQ2203" ca="1" si="5957">INDIRECT(ADDRESS(MATCH(AO2203,K2203:K2208,0)+A2203-1,13))</f>
        <v>0.27061342592592591</v>
      </c>
      <c r="AR2203" s="11">
        <f t="shared" ref="AR2203" si="5958">MAX(N2203:N2208)</f>
        <v>10</v>
      </c>
      <c r="AS2203" s="13" t="str">
        <f t="shared" ref="AS2203" ca="1" si="5959">INDIRECT(ADDRESS(MATCH(AR2203,N2203:N2208,0)+A2203-1,15))</f>
        <v>WSW</v>
      </c>
      <c r="AT2203" s="13">
        <f t="shared" ref="AT2203" ca="1" si="5960">INDIRECT(ADDRESS(MATCH(AR2203,N2203:N2208,0)+A2203-1,16))</f>
        <v>0.27613425925925927</v>
      </c>
    </row>
    <row r="2204" spans="1:46">
      <c r="A2204" s="11">
        <v>2204</v>
      </c>
      <c r="B2204" s="69">
        <v>44608</v>
      </c>
      <c r="C2204" s="70">
        <v>0.25694444444444448</v>
      </c>
      <c r="D2204">
        <v>3.2</v>
      </c>
      <c r="E2204">
        <v>12.7</v>
      </c>
      <c r="F2204">
        <v>0</v>
      </c>
      <c r="G2204">
        <v>3.5</v>
      </c>
      <c r="H2204">
        <v>0</v>
      </c>
      <c r="I2204">
        <v>4.3</v>
      </c>
      <c r="J2204" t="s">
        <v>161</v>
      </c>
      <c r="K2204">
        <v>4.5999999999999996</v>
      </c>
      <c r="L2204" t="s">
        <v>161</v>
      </c>
      <c r="M2204" s="70">
        <v>0.25247685185185187</v>
      </c>
      <c r="N2204">
        <v>8.3000000000000007</v>
      </c>
      <c r="O2204" t="s">
        <v>161</v>
      </c>
      <c r="P2204" s="70">
        <v>0.25180555555555556</v>
      </c>
      <c r="Q2204">
        <v>4</v>
      </c>
      <c r="R2204" t="s">
        <v>161</v>
      </c>
      <c r="S2204">
        <v>1.1000000000000001</v>
      </c>
      <c r="T2204">
        <v>47.7</v>
      </c>
      <c r="U2204">
        <v>0</v>
      </c>
      <c r="V2204">
        <v>54</v>
      </c>
      <c r="W2204">
        <v>0</v>
      </c>
      <c r="X2204">
        <v>0.64600000000000002</v>
      </c>
      <c r="Y2204">
        <v>17.95</v>
      </c>
      <c r="Z2204" s="11">
        <f t="shared" si="5894"/>
        <v>0</v>
      </c>
      <c r="AA2204" s="11">
        <f t="shared" si="5895"/>
        <v>0</v>
      </c>
      <c r="AB2204" s="53">
        <f t="shared" si="5896"/>
        <v>0.27226821824317304</v>
      </c>
      <c r="AC2204" s="61" t="s">
        <v>204</v>
      </c>
    </row>
    <row r="2205" spans="1:46">
      <c r="A2205" s="11">
        <v>2205</v>
      </c>
      <c r="B2205" s="69">
        <v>44608</v>
      </c>
      <c r="C2205" s="70">
        <v>0.2638888888888889</v>
      </c>
      <c r="D2205">
        <v>3.2</v>
      </c>
      <c r="E2205">
        <v>12.7</v>
      </c>
      <c r="F2205">
        <v>0</v>
      </c>
      <c r="G2205">
        <v>3.5</v>
      </c>
      <c r="H2205">
        <v>0</v>
      </c>
      <c r="I2205">
        <v>4.4000000000000004</v>
      </c>
      <c r="J2205" t="s">
        <v>161</v>
      </c>
      <c r="K2205">
        <v>4.5</v>
      </c>
      <c r="L2205" t="s">
        <v>161</v>
      </c>
      <c r="M2205" s="70">
        <v>0.25869212962962962</v>
      </c>
      <c r="N2205">
        <v>7.2</v>
      </c>
      <c r="O2205" t="s">
        <v>160</v>
      </c>
      <c r="P2205" s="70">
        <v>0.26194444444444448</v>
      </c>
      <c r="Q2205">
        <v>6.3</v>
      </c>
      <c r="R2205" t="s">
        <v>161</v>
      </c>
      <c r="S2205">
        <v>0.9</v>
      </c>
      <c r="T2205">
        <v>48.1</v>
      </c>
      <c r="U2205">
        <v>0</v>
      </c>
      <c r="V2205">
        <v>49</v>
      </c>
      <c r="W2205">
        <v>0</v>
      </c>
      <c r="X2205">
        <v>0.64600000000000002</v>
      </c>
      <c r="Y2205">
        <v>17.940000000000001</v>
      </c>
      <c r="Z2205" s="11">
        <f t="shared" si="5894"/>
        <v>0</v>
      </c>
      <c r="AA2205" s="11">
        <f t="shared" si="5895"/>
        <v>0</v>
      </c>
      <c r="AB2205" s="53">
        <f t="shared" si="5896"/>
        <v>0.27226821824317304</v>
      </c>
      <c r="AC2205" s="61" t="s">
        <v>204</v>
      </c>
    </row>
    <row r="2206" spans="1:46">
      <c r="A2206" s="11">
        <v>2206</v>
      </c>
      <c r="B2206" s="69">
        <v>44608</v>
      </c>
      <c r="C2206" s="70">
        <v>0.27083333333333331</v>
      </c>
      <c r="D2206">
        <v>3.2</v>
      </c>
      <c r="E2206">
        <v>12.7</v>
      </c>
      <c r="F2206">
        <v>0</v>
      </c>
      <c r="G2206">
        <v>3.5</v>
      </c>
      <c r="H2206">
        <v>0</v>
      </c>
      <c r="I2206">
        <v>5.9</v>
      </c>
      <c r="J2206" t="s">
        <v>161</v>
      </c>
      <c r="K2206">
        <v>5.9</v>
      </c>
      <c r="L2206" t="s">
        <v>161</v>
      </c>
      <c r="M2206" s="70">
        <v>0.27061342592592591</v>
      </c>
      <c r="N2206">
        <v>9.9</v>
      </c>
      <c r="O2206" t="s">
        <v>161</v>
      </c>
      <c r="P2206" s="70">
        <v>0.26694444444444443</v>
      </c>
      <c r="Q2206">
        <v>5.9</v>
      </c>
      <c r="R2206" t="s">
        <v>160</v>
      </c>
      <c r="S2206">
        <v>1.3</v>
      </c>
      <c r="T2206">
        <v>47.8</v>
      </c>
      <c r="U2206">
        <v>1</v>
      </c>
      <c r="V2206">
        <v>158</v>
      </c>
      <c r="W2206">
        <v>0</v>
      </c>
      <c r="X2206">
        <v>0.64600000000000002</v>
      </c>
      <c r="Y2206">
        <v>17.95</v>
      </c>
      <c r="Z2206" s="11">
        <f t="shared" si="5894"/>
        <v>0</v>
      </c>
      <c r="AA2206" s="11">
        <f t="shared" si="5895"/>
        <v>0</v>
      </c>
      <c r="AB2206" s="53">
        <f t="shared" si="5896"/>
        <v>0.27226821824317304</v>
      </c>
      <c r="AC2206" s="61" t="s">
        <v>204</v>
      </c>
    </row>
    <row r="2207" spans="1:46">
      <c r="A2207" s="11">
        <v>2207</v>
      </c>
      <c r="B2207" s="69">
        <v>44608</v>
      </c>
      <c r="C2207" s="70">
        <v>0.27777777777777779</v>
      </c>
      <c r="D2207">
        <v>3.2</v>
      </c>
      <c r="E2207">
        <v>12.7</v>
      </c>
      <c r="F2207">
        <v>0</v>
      </c>
      <c r="G2207">
        <v>3.4</v>
      </c>
      <c r="H2207">
        <v>0</v>
      </c>
      <c r="I2207">
        <v>5.4</v>
      </c>
      <c r="J2207" t="s">
        <v>161</v>
      </c>
      <c r="K2207">
        <v>5.9</v>
      </c>
      <c r="L2207" t="s">
        <v>161</v>
      </c>
      <c r="M2207" s="70">
        <v>0.27084490740740741</v>
      </c>
      <c r="N2207">
        <v>10</v>
      </c>
      <c r="O2207" t="s">
        <v>161</v>
      </c>
      <c r="P2207" s="70">
        <v>0.27613425925925927</v>
      </c>
      <c r="Q2207">
        <v>4.0999999999999996</v>
      </c>
      <c r="R2207" t="s">
        <v>161</v>
      </c>
      <c r="S2207">
        <v>1.3</v>
      </c>
      <c r="T2207">
        <v>47.3</v>
      </c>
      <c r="U2207">
        <v>4</v>
      </c>
      <c r="V2207">
        <v>1206</v>
      </c>
      <c r="W2207">
        <v>2</v>
      </c>
      <c r="X2207">
        <v>0.64600000000000002</v>
      </c>
      <c r="Y2207">
        <v>17.96</v>
      </c>
      <c r="Z2207" s="11">
        <f t="shared" si="5894"/>
        <v>0</v>
      </c>
      <c r="AA2207" s="11">
        <f t="shared" si="5895"/>
        <v>0</v>
      </c>
      <c r="AB2207" s="53">
        <f t="shared" si="5896"/>
        <v>0.27226821824317304</v>
      </c>
      <c r="AC2207" s="61" t="s">
        <v>204</v>
      </c>
    </row>
    <row r="2208" spans="1:46">
      <c r="A2208" s="11">
        <v>2208</v>
      </c>
      <c r="B2208" s="69">
        <v>44608</v>
      </c>
      <c r="C2208" s="70">
        <v>0.28472222222222221</v>
      </c>
      <c r="D2208">
        <v>3.2</v>
      </c>
      <c r="E2208">
        <v>12.7</v>
      </c>
      <c r="F2208">
        <v>0</v>
      </c>
      <c r="G2208">
        <v>3.3</v>
      </c>
      <c r="H2208">
        <v>1E-3</v>
      </c>
      <c r="I2208">
        <v>4.5</v>
      </c>
      <c r="J2208" t="s">
        <v>161</v>
      </c>
      <c r="K2208">
        <v>5.4</v>
      </c>
      <c r="L2208" t="s">
        <v>161</v>
      </c>
      <c r="M2208" s="70">
        <v>0.27778935185185188</v>
      </c>
      <c r="N2208">
        <v>9.4</v>
      </c>
      <c r="O2208" t="s">
        <v>161</v>
      </c>
      <c r="P2208" s="70">
        <v>0.28303240740740737</v>
      </c>
      <c r="Q2208">
        <v>4.4000000000000004</v>
      </c>
      <c r="R2208" t="s">
        <v>160</v>
      </c>
      <c r="S2208">
        <v>1.2</v>
      </c>
      <c r="T2208">
        <v>47.5</v>
      </c>
      <c r="U2208">
        <v>13</v>
      </c>
      <c r="V2208">
        <v>4786</v>
      </c>
      <c r="W2208">
        <v>8</v>
      </c>
      <c r="X2208">
        <v>0.64600000000000002</v>
      </c>
      <c r="Y2208">
        <v>17.95</v>
      </c>
      <c r="Z2208" s="11">
        <f t="shared" si="5894"/>
        <v>0.60000000000000009</v>
      </c>
      <c r="AA2208" s="11">
        <f t="shared" si="5895"/>
        <v>0</v>
      </c>
      <c r="AB2208" s="53">
        <f t="shared" si="5896"/>
        <v>0.27226821824317304</v>
      </c>
      <c r="AC2208" s="61" t="s">
        <v>204</v>
      </c>
    </row>
    <row r="2209" spans="1:46">
      <c r="A2209" s="11">
        <v>2209</v>
      </c>
      <c r="B2209" s="69">
        <v>44608</v>
      </c>
      <c r="C2209" s="70">
        <v>0.29166666666666669</v>
      </c>
      <c r="D2209">
        <v>3.1</v>
      </c>
      <c r="E2209">
        <v>12.7</v>
      </c>
      <c r="F2209">
        <v>0</v>
      </c>
      <c r="G2209">
        <v>3.3</v>
      </c>
      <c r="H2209">
        <v>5.0000000000000001E-3</v>
      </c>
      <c r="I2209">
        <v>4.5</v>
      </c>
      <c r="J2209" t="s">
        <v>161</v>
      </c>
      <c r="K2209">
        <v>4.7</v>
      </c>
      <c r="L2209" t="s">
        <v>161</v>
      </c>
      <c r="M2209" s="70">
        <v>0.29045138888888888</v>
      </c>
      <c r="N2209">
        <v>8.1999999999999993</v>
      </c>
      <c r="O2209" t="s">
        <v>158</v>
      </c>
      <c r="P2209" s="70">
        <v>0.29010416666666666</v>
      </c>
      <c r="Q2209">
        <v>3.8</v>
      </c>
      <c r="R2209" t="s">
        <v>161</v>
      </c>
      <c r="S2209">
        <v>1.3</v>
      </c>
      <c r="T2209">
        <v>46.9</v>
      </c>
      <c r="U2209">
        <v>28</v>
      </c>
      <c r="V2209">
        <v>12977</v>
      </c>
      <c r="W2209">
        <v>22</v>
      </c>
      <c r="X2209">
        <v>0.64500000000000002</v>
      </c>
      <c r="Y2209">
        <v>17.97</v>
      </c>
      <c r="Z2209" s="11">
        <f t="shared" si="5894"/>
        <v>3</v>
      </c>
      <c r="AA2209" s="11">
        <f t="shared" si="5895"/>
        <v>0</v>
      </c>
      <c r="AB2209" s="53">
        <f t="shared" si="5896"/>
        <v>0.27167089398799205</v>
      </c>
      <c r="AC2209" s="61" t="s">
        <v>204</v>
      </c>
      <c r="AE2209" s="11">
        <f t="shared" ref="AE2209" si="5961">SUM(F2209:F2214)</f>
        <v>0</v>
      </c>
      <c r="AF2209" s="11">
        <f t="shared" ref="AF2209" si="5962">AVERAGE(AB2209:AB2214)</f>
        <v>0.27147198905104247</v>
      </c>
      <c r="AG2209" s="11">
        <f t="shared" ref="AG2209" si="5963">AVERAGE(G2209:G2214)</f>
        <v>3.3499999999999996</v>
      </c>
      <c r="AH2209" s="11" t="e">
        <f t="shared" ref="AH2209" si="5964">AVERAGE(AC2209:AC2214)</f>
        <v>#DIV/0!</v>
      </c>
      <c r="AI2209" s="11">
        <f t="shared" ref="AI2209" si="5965">AVERAGE(T2209:T2214)</f>
        <v>44.766666666666673</v>
      </c>
      <c r="AJ2209" s="11">
        <f t="shared" ref="AJ2209" si="5966">SUMIF(H2209:H2214,"&gt;0",H2209:H2214)</f>
        <v>0.126</v>
      </c>
      <c r="AK2209" s="17">
        <f t="shared" ref="AK2209" si="5967">SUM(AA2209:AA2214)/60</f>
        <v>0</v>
      </c>
      <c r="AL2209" s="17">
        <f t="shared" ref="AL2209" si="5968">SUM(V2209:V2214)</f>
        <v>292201</v>
      </c>
      <c r="AM2209" s="17">
        <f t="shared" ref="AM2209" si="5969">AVERAGE(W2209:W2214)</f>
        <v>81.166666666666671</v>
      </c>
      <c r="AN2209" s="11">
        <f t="shared" ref="AN2209" si="5970">AVERAGE(I2209:I2214)</f>
        <v>4.8</v>
      </c>
      <c r="AO2209" s="11">
        <f t="shared" ref="AO2209" si="5971">MAX(K2209:K2214)</f>
        <v>5.6</v>
      </c>
      <c r="AP2209" s="13" t="str">
        <f t="shared" ref="AP2209" ca="1" si="5972">INDIRECT(ADDRESS(MATCH(AO2209,K2209:K2214,0)+A2209-1,12))</f>
        <v>WSW</v>
      </c>
      <c r="AQ2209" s="13">
        <f t="shared" ref="AQ2209" ca="1" si="5973">INDIRECT(ADDRESS(MATCH(AO2209,K2209:K2214,0)+A2209-1,13))</f>
        <v>0.3263888888888889</v>
      </c>
      <c r="AR2209" s="11">
        <f t="shared" ref="AR2209" si="5974">MAX(N2209:N2214)</f>
        <v>10.9</v>
      </c>
      <c r="AS2209" s="13" t="str">
        <f t="shared" ref="AS2209" ca="1" si="5975">INDIRECT(ADDRESS(MATCH(AR2209,N2209:N2214,0)+A2209-1,15))</f>
        <v>WSW</v>
      </c>
      <c r="AT2209" s="13">
        <f t="shared" ref="AT2209" ca="1" si="5976">INDIRECT(ADDRESS(MATCH(AR2209,N2209:N2214,0)+A2209-1,16))</f>
        <v>0.3223611111111111</v>
      </c>
    </row>
    <row r="2210" spans="1:46">
      <c r="A2210" s="11">
        <v>2210</v>
      </c>
      <c r="B2210" s="69">
        <v>44608</v>
      </c>
      <c r="C2210" s="70">
        <v>0.2986111111111111</v>
      </c>
      <c r="D2210">
        <v>3.1</v>
      </c>
      <c r="E2210">
        <v>12.7</v>
      </c>
      <c r="F2210">
        <v>0</v>
      </c>
      <c r="G2210">
        <v>3.2</v>
      </c>
      <c r="H2210">
        <v>8.9999999999999993E-3</v>
      </c>
      <c r="I2210">
        <v>5</v>
      </c>
      <c r="J2210" t="s">
        <v>161</v>
      </c>
      <c r="K2210">
        <v>5</v>
      </c>
      <c r="L2210" t="s">
        <v>161</v>
      </c>
      <c r="M2210" s="70">
        <v>0.2986111111111111</v>
      </c>
      <c r="N2210">
        <v>8.4</v>
      </c>
      <c r="O2210" t="s">
        <v>161</v>
      </c>
      <c r="P2210" s="70">
        <v>0.29675925925925922</v>
      </c>
      <c r="Q2210">
        <v>5.5</v>
      </c>
      <c r="R2210" t="s">
        <v>154</v>
      </c>
      <c r="S2210">
        <v>1.4</v>
      </c>
      <c r="T2210">
        <v>45.8</v>
      </c>
      <c r="U2210">
        <v>48</v>
      </c>
      <c r="V2210">
        <v>23335</v>
      </c>
      <c r="W2210">
        <v>39</v>
      </c>
      <c r="X2210">
        <v>0.64500000000000002</v>
      </c>
      <c r="Y2210">
        <v>17.96</v>
      </c>
      <c r="Z2210" s="11">
        <f t="shared" si="5894"/>
        <v>5.4</v>
      </c>
      <c r="AA2210" s="11">
        <f t="shared" si="5895"/>
        <v>0</v>
      </c>
      <c r="AB2210" s="53">
        <f t="shared" si="5896"/>
        <v>0.27167089398799205</v>
      </c>
      <c r="AC2210" s="61" t="s">
        <v>204</v>
      </c>
    </row>
    <row r="2211" spans="1:46">
      <c r="A2211" s="11">
        <v>2211</v>
      </c>
      <c r="B2211" s="69">
        <v>44608</v>
      </c>
      <c r="C2211" s="70">
        <v>0.30555555555555552</v>
      </c>
      <c r="D2211">
        <v>3</v>
      </c>
      <c r="E2211">
        <v>12.8</v>
      </c>
      <c r="F2211">
        <v>0</v>
      </c>
      <c r="G2211">
        <v>3.2</v>
      </c>
      <c r="H2211">
        <v>1.2999999999999999E-2</v>
      </c>
      <c r="I2211">
        <v>4.9000000000000004</v>
      </c>
      <c r="J2211" t="s">
        <v>161</v>
      </c>
      <c r="K2211">
        <v>5.3</v>
      </c>
      <c r="L2211" t="s">
        <v>161</v>
      </c>
      <c r="M2211" s="70">
        <v>0.30083333333333334</v>
      </c>
      <c r="N2211">
        <v>8.5</v>
      </c>
      <c r="O2211" t="s">
        <v>161</v>
      </c>
      <c r="P2211" s="70">
        <v>0.30442129629629627</v>
      </c>
      <c r="Q2211">
        <v>4.0999999999999996</v>
      </c>
      <c r="R2211" t="s">
        <v>161</v>
      </c>
      <c r="S2211">
        <v>1.2</v>
      </c>
      <c r="T2211">
        <v>45.5</v>
      </c>
      <c r="U2211">
        <v>72</v>
      </c>
      <c r="V2211">
        <v>35586</v>
      </c>
      <c r="W2211">
        <v>59</v>
      </c>
      <c r="X2211">
        <v>0.64500000000000002</v>
      </c>
      <c r="Y2211">
        <v>17.989999999999998</v>
      </c>
      <c r="Z2211" s="11">
        <f t="shared" si="5894"/>
        <v>7.8</v>
      </c>
      <c r="AA2211" s="11">
        <f t="shared" si="5895"/>
        <v>0</v>
      </c>
      <c r="AB2211" s="53">
        <f t="shared" si="5896"/>
        <v>0.27167089398799205</v>
      </c>
      <c r="AC2211" s="61" t="s">
        <v>204</v>
      </c>
    </row>
    <row r="2212" spans="1:46">
      <c r="A2212" s="11">
        <v>2212</v>
      </c>
      <c r="B2212" s="69">
        <v>44608</v>
      </c>
      <c r="C2212" s="70">
        <v>0.3125</v>
      </c>
      <c r="D2212">
        <v>2.9</v>
      </c>
      <c r="E2212">
        <v>12.9</v>
      </c>
      <c r="F2212">
        <v>0</v>
      </c>
      <c r="G2212">
        <v>3.3</v>
      </c>
      <c r="H2212">
        <v>1.7999999999999999E-2</v>
      </c>
      <c r="I2212">
        <v>4.5999999999999996</v>
      </c>
      <c r="J2212" t="s">
        <v>161</v>
      </c>
      <c r="K2212">
        <v>5</v>
      </c>
      <c r="L2212" t="s">
        <v>161</v>
      </c>
      <c r="M2212" s="70">
        <v>0.30631944444444442</v>
      </c>
      <c r="N2212">
        <v>7.8</v>
      </c>
      <c r="O2212" t="s">
        <v>160</v>
      </c>
      <c r="P2212" s="70">
        <v>0.30996527777777777</v>
      </c>
      <c r="Q2212">
        <v>4.9000000000000004</v>
      </c>
      <c r="R2212" t="s">
        <v>154</v>
      </c>
      <c r="S2212">
        <v>1.2</v>
      </c>
      <c r="T2212">
        <v>44.3</v>
      </c>
      <c r="U2212">
        <v>90</v>
      </c>
      <c r="V2212">
        <v>47301</v>
      </c>
      <c r="W2212">
        <v>79</v>
      </c>
      <c r="X2212">
        <v>0.64500000000000002</v>
      </c>
      <c r="Y2212">
        <v>17.989999999999998</v>
      </c>
      <c r="Z2212" s="11">
        <f t="shared" si="5894"/>
        <v>10.8</v>
      </c>
      <c r="AA2212" s="11">
        <f t="shared" si="5895"/>
        <v>0</v>
      </c>
      <c r="AB2212" s="53">
        <f t="shared" si="5896"/>
        <v>0.27167089398799205</v>
      </c>
      <c r="AC2212" s="61" t="s">
        <v>204</v>
      </c>
    </row>
    <row r="2213" spans="1:46">
      <c r="A2213" s="11">
        <v>2213</v>
      </c>
      <c r="B2213" s="69">
        <v>44608</v>
      </c>
      <c r="C2213" s="70">
        <v>0.31944444444444448</v>
      </c>
      <c r="D2213">
        <v>2.9</v>
      </c>
      <c r="E2213">
        <v>13</v>
      </c>
      <c r="F2213">
        <v>0</v>
      </c>
      <c r="G2213">
        <v>3.4</v>
      </c>
      <c r="H2213">
        <v>2.7E-2</v>
      </c>
      <c r="I2213">
        <v>4.2</v>
      </c>
      <c r="J2213" t="s">
        <v>161</v>
      </c>
      <c r="K2213">
        <v>4.7</v>
      </c>
      <c r="L2213" t="s">
        <v>161</v>
      </c>
      <c r="M2213" s="70">
        <v>0.31252314814814813</v>
      </c>
      <c r="N2213">
        <v>8.5</v>
      </c>
      <c r="O2213" t="s">
        <v>161</v>
      </c>
      <c r="P2213" s="70">
        <v>0.3193171296296296</v>
      </c>
      <c r="Q2213">
        <v>7.3</v>
      </c>
      <c r="R2213" t="s">
        <v>161</v>
      </c>
      <c r="S2213">
        <v>1.1000000000000001</v>
      </c>
      <c r="T2213">
        <v>43.8</v>
      </c>
      <c r="U2213">
        <v>99</v>
      </c>
      <c r="V2213">
        <v>61920</v>
      </c>
      <c r="W2213">
        <v>103</v>
      </c>
      <c r="X2213">
        <v>0.64400000000000002</v>
      </c>
      <c r="Y2213">
        <v>17.98</v>
      </c>
      <c r="Z2213" s="11">
        <f t="shared" si="5894"/>
        <v>16.2</v>
      </c>
      <c r="AA2213" s="11">
        <f t="shared" si="5895"/>
        <v>0</v>
      </c>
      <c r="AB2213" s="53">
        <f t="shared" si="5896"/>
        <v>0.27107417917714338</v>
      </c>
      <c r="AC2213" s="61" t="s">
        <v>204</v>
      </c>
    </row>
    <row r="2214" spans="1:46">
      <c r="A2214" s="11">
        <v>2214</v>
      </c>
      <c r="B2214" s="69">
        <v>44608</v>
      </c>
      <c r="C2214" s="70">
        <v>0.3263888888888889</v>
      </c>
      <c r="D2214">
        <v>3</v>
      </c>
      <c r="E2214">
        <v>13.3</v>
      </c>
      <c r="F2214">
        <v>0</v>
      </c>
      <c r="G2214">
        <v>3.7</v>
      </c>
      <c r="H2214">
        <v>5.3999999999999999E-2</v>
      </c>
      <c r="I2214">
        <v>5.6</v>
      </c>
      <c r="J2214" t="s">
        <v>161</v>
      </c>
      <c r="K2214">
        <v>5.6</v>
      </c>
      <c r="L2214" t="s">
        <v>161</v>
      </c>
      <c r="M2214" s="70">
        <v>0.3263888888888889</v>
      </c>
      <c r="N2214">
        <v>10.9</v>
      </c>
      <c r="O2214" t="s">
        <v>161</v>
      </c>
      <c r="P2214" s="70">
        <v>0.3223611111111111</v>
      </c>
      <c r="Q2214">
        <v>8.1</v>
      </c>
      <c r="R2214" t="s">
        <v>161</v>
      </c>
      <c r="S2214">
        <v>1.7</v>
      </c>
      <c r="T2214">
        <v>42.3</v>
      </c>
      <c r="U2214">
        <v>114</v>
      </c>
      <c r="V2214">
        <v>111082</v>
      </c>
      <c r="W2214">
        <v>185</v>
      </c>
      <c r="X2214">
        <v>0.64400000000000002</v>
      </c>
      <c r="Y2214">
        <v>18.03</v>
      </c>
      <c r="Z2214" s="11">
        <f t="shared" si="5894"/>
        <v>32.4</v>
      </c>
      <c r="AA2214" s="11">
        <f t="shared" si="5895"/>
        <v>0</v>
      </c>
      <c r="AB2214" s="53">
        <f t="shared" si="5896"/>
        <v>0.27107417917714338</v>
      </c>
      <c r="AC2214" s="61" t="s">
        <v>204</v>
      </c>
    </row>
    <row r="2215" spans="1:46">
      <c r="A2215" s="11">
        <v>2215</v>
      </c>
      <c r="B2215" s="69">
        <v>44608</v>
      </c>
      <c r="C2215" s="70">
        <v>0.33333333333333331</v>
      </c>
      <c r="D2215">
        <v>3.1</v>
      </c>
      <c r="E2215">
        <v>13.4</v>
      </c>
      <c r="F2215">
        <v>0</v>
      </c>
      <c r="G2215">
        <v>3.7</v>
      </c>
      <c r="H2215">
        <v>3.6999999999999998E-2</v>
      </c>
      <c r="I2215">
        <v>6.2</v>
      </c>
      <c r="J2215" t="s">
        <v>161</v>
      </c>
      <c r="K2215">
        <v>6.3</v>
      </c>
      <c r="L2215" t="s">
        <v>161</v>
      </c>
      <c r="M2215" s="70">
        <v>0.33253472222222219</v>
      </c>
      <c r="N2215">
        <v>11</v>
      </c>
      <c r="O2215" t="s">
        <v>154</v>
      </c>
      <c r="P2215" s="70">
        <v>0.33177083333333335</v>
      </c>
      <c r="Q2215">
        <v>7.2</v>
      </c>
      <c r="R2215" t="s">
        <v>154</v>
      </c>
      <c r="S2215">
        <v>1.8</v>
      </c>
      <c r="T2215">
        <v>41.6</v>
      </c>
      <c r="U2215">
        <v>104</v>
      </c>
      <c r="V2215">
        <v>86784</v>
      </c>
      <c r="W2215">
        <v>145</v>
      </c>
      <c r="X2215">
        <v>0.64400000000000002</v>
      </c>
      <c r="Y2215">
        <v>18</v>
      </c>
      <c r="Z2215" s="11">
        <f t="shared" si="5894"/>
        <v>22.199999999999996</v>
      </c>
      <c r="AA2215" s="11">
        <f t="shared" si="5895"/>
        <v>0</v>
      </c>
      <c r="AB2215" s="53">
        <f t="shared" si="5896"/>
        <v>0.27107417917714338</v>
      </c>
      <c r="AC2215" s="61" t="s">
        <v>204</v>
      </c>
      <c r="AE2215" s="11">
        <f t="shared" ref="AE2215" si="5977">SUM(F2215:F2220)</f>
        <v>0</v>
      </c>
      <c r="AF2215" s="11">
        <f t="shared" ref="AF2215" si="5978">AVERAGE(AB2215:AB2220)</f>
        <v>0.27077612794164274</v>
      </c>
      <c r="AG2215" s="11">
        <f t="shared" ref="AG2215" si="5979">AVERAGE(G2215:G2220)</f>
        <v>3.9500000000000006</v>
      </c>
      <c r="AH2215" s="11" t="e">
        <f t="shared" ref="AH2215" si="5980">AVERAGE(AC2215:AC2220)</f>
        <v>#DIV/0!</v>
      </c>
      <c r="AI2215" s="11">
        <f t="shared" ref="AI2215" si="5981">AVERAGE(T2215:T2220)</f>
        <v>43.583333333333336</v>
      </c>
      <c r="AJ2215" s="11">
        <f t="shared" ref="AJ2215" si="5982">SUMIF(H2215:H2220,"&gt;0",H2215:H2220)</f>
        <v>0.53900000000000003</v>
      </c>
      <c r="AK2215" s="17">
        <f t="shared" ref="AK2215" si="5983">SUM(AA2215:AA2220)/60</f>
        <v>0.16666666666666666</v>
      </c>
      <c r="AL2215" s="17">
        <f t="shared" ref="AL2215" si="5984">SUM(V2215:V2220)</f>
        <v>1119733</v>
      </c>
      <c r="AM2215" s="17">
        <f t="shared" ref="AM2215" si="5985">AVERAGE(W2215:W2220)</f>
        <v>311</v>
      </c>
      <c r="AN2215" s="11">
        <f t="shared" ref="AN2215" si="5986">AVERAGE(I2215:I2220)</f>
        <v>5.2333333333333334</v>
      </c>
      <c r="AO2215" s="11">
        <f t="shared" ref="AO2215" si="5987">MAX(K2215:K2220)</f>
        <v>6.3</v>
      </c>
      <c r="AP2215" s="13" t="str">
        <f t="shared" ref="AP2215" ca="1" si="5988">INDIRECT(ADDRESS(MATCH(AO2215,K2215:K2220,0)+A2215-1,12))</f>
        <v>WSW</v>
      </c>
      <c r="AQ2215" s="13">
        <f t="shared" ref="AQ2215" ca="1" si="5989">INDIRECT(ADDRESS(MATCH(AO2215,K2215:K2220,0)+A2215-1,13))</f>
        <v>0.33253472222222219</v>
      </c>
      <c r="AR2215" s="11">
        <f t="shared" ref="AR2215" si="5990">MAX(N2215:N2220)</f>
        <v>11</v>
      </c>
      <c r="AS2215" s="13" t="str">
        <f t="shared" ref="AS2215" ca="1" si="5991">INDIRECT(ADDRESS(MATCH(AR2215,N2215:N2220,0)+A2215-1,15))</f>
        <v>W</v>
      </c>
      <c r="AT2215" s="13">
        <f t="shared" ref="AT2215" ca="1" si="5992">INDIRECT(ADDRESS(MATCH(AR2215,N2215:N2220,0)+A2215-1,16))</f>
        <v>0.33177083333333335</v>
      </c>
    </row>
    <row r="2216" spans="1:46">
      <c r="A2216" s="11">
        <v>2216</v>
      </c>
      <c r="B2216" s="69">
        <v>44608</v>
      </c>
      <c r="C2216" s="70">
        <v>0.34027777777777773</v>
      </c>
      <c r="D2216">
        <v>3.2</v>
      </c>
      <c r="E2216">
        <v>13.4</v>
      </c>
      <c r="F2216">
        <v>0</v>
      </c>
      <c r="G2216">
        <v>3.5</v>
      </c>
      <c r="H2216">
        <v>2.3E-2</v>
      </c>
      <c r="I2216">
        <v>5.3</v>
      </c>
      <c r="J2216" t="s">
        <v>154</v>
      </c>
      <c r="K2216">
        <v>6.2</v>
      </c>
      <c r="L2216" t="s">
        <v>161</v>
      </c>
      <c r="M2216" s="70">
        <v>0.33344907407407409</v>
      </c>
      <c r="N2216">
        <v>10.1</v>
      </c>
      <c r="O2216" t="s">
        <v>161</v>
      </c>
      <c r="P2216" s="70">
        <v>0.33850694444444446</v>
      </c>
      <c r="Q2216">
        <v>4.5</v>
      </c>
      <c r="R2216" t="s">
        <v>160</v>
      </c>
      <c r="S2216">
        <v>1.5</v>
      </c>
      <c r="T2216">
        <v>44.1</v>
      </c>
      <c r="U2216">
        <v>139</v>
      </c>
      <c r="V2216">
        <v>68584</v>
      </c>
      <c r="W2216">
        <v>114</v>
      </c>
      <c r="X2216">
        <v>0.64400000000000002</v>
      </c>
      <c r="Y2216">
        <v>18.010000000000002</v>
      </c>
      <c r="Z2216" s="11">
        <f t="shared" si="5894"/>
        <v>13.799999999999999</v>
      </c>
      <c r="AA2216" s="11">
        <f t="shared" si="5895"/>
        <v>0</v>
      </c>
      <c r="AB2216" s="53">
        <f t="shared" si="5896"/>
        <v>0.27107417917714338</v>
      </c>
      <c r="AC2216" s="61" t="s">
        <v>204</v>
      </c>
    </row>
    <row r="2217" spans="1:46">
      <c r="A2217" s="11">
        <v>2217</v>
      </c>
      <c r="B2217" s="69">
        <v>44608</v>
      </c>
      <c r="C2217" s="70">
        <v>0.34722222222222227</v>
      </c>
      <c r="D2217">
        <v>3.2</v>
      </c>
      <c r="E2217">
        <v>13.7</v>
      </c>
      <c r="F2217">
        <v>0</v>
      </c>
      <c r="G2217">
        <v>3.6</v>
      </c>
      <c r="H2217">
        <v>7.2999999999999995E-2</v>
      </c>
      <c r="I2217">
        <v>5.2</v>
      </c>
      <c r="J2217" t="s">
        <v>161</v>
      </c>
      <c r="K2217">
        <v>5.4</v>
      </c>
      <c r="L2217" t="s">
        <v>161</v>
      </c>
      <c r="M2217" s="70">
        <v>0.34429398148148144</v>
      </c>
      <c r="N2217">
        <v>8.6</v>
      </c>
      <c r="O2217" t="s">
        <v>161</v>
      </c>
      <c r="P2217" s="70">
        <v>0.34606481481481483</v>
      </c>
      <c r="Q2217">
        <v>6</v>
      </c>
      <c r="R2217" t="s">
        <v>161</v>
      </c>
      <c r="S2217">
        <v>1.3</v>
      </c>
      <c r="T2217">
        <v>46.3</v>
      </c>
      <c r="U2217">
        <v>489</v>
      </c>
      <c r="V2217">
        <v>152921</v>
      </c>
      <c r="W2217">
        <v>255</v>
      </c>
      <c r="X2217">
        <v>0.64400000000000002</v>
      </c>
      <c r="Y2217">
        <v>18.05</v>
      </c>
      <c r="Z2217" s="11">
        <f t="shared" si="5894"/>
        <v>43.79999999999999</v>
      </c>
      <c r="AA2217" s="11">
        <f t="shared" si="5895"/>
        <v>0</v>
      </c>
      <c r="AB2217" s="53">
        <f t="shared" si="5896"/>
        <v>0.27107417917714338</v>
      </c>
      <c r="AC2217" s="61" t="s">
        <v>204</v>
      </c>
    </row>
    <row r="2218" spans="1:46">
      <c r="A2218" s="11">
        <v>2218</v>
      </c>
      <c r="B2218" s="69">
        <v>44608</v>
      </c>
      <c r="C2218" s="70">
        <v>0.35416666666666669</v>
      </c>
      <c r="D2218">
        <v>3.4</v>
      </c>
      <c r="E2218">
        <v>13.6</v>
      </c>
      <c r="F2218">
        <v>0</v>
      </c>
      <c r="G2218">
        <v>3.8</v>
      </c>
      <c r="H2218">
        <v>6.2E-2</v>
      </c>
      <c r="I2218">
        <v>4.9000000000000004</v>
      </c>
      <c r="J2218" t="s">
        <v>161</v>
      </c>
      <c r="K2218">
        <v>5.3</v>
      </c>
      <c r="L2218" t="s">
        <v>161</v>
      </c>
      <c r="M2218" s="70">
        <v>0.35226851851851854</v>
      </c>
      <c r="N2218">
        <v>9</v>
      </c>
      <c r="O2218" t="s">
        <v>160</v>
      </c>
      <c r="P2218" s="70">
        <v>0.35013888888888883</v>
      </c>
      <c r="Q2218">
        <v>5.2</v>
      </c>
      <c r="R2218" t="s">
        <v>160</v>
      </c>
      <c r="S2218">
        <v>1.3</v>
      </c>
      <c r="T2218">
        <v>46.1</v>
      </c>
      <c r="U2218">
        <v>146</v>
      </c>
      <c r="V2218">
        <v>141422</v>
      </c>
      <c r="W2218">
        <v>236</v>
      </c>
      <c r="X2218">
        <v>0.64300000000000002</v>
      </c>
      <c r="Y2218">
        <v>18.010000000000002</v>
      </c>
      <c r="Z2218" s="11">
        <f t="shared" si="5894"/>
        <v>37.200000000000003</v>
      </c>
      <c r="AA2218" s="11">
        <f t="shared" si="5895"/>
        <v>0</v>
      </c>
      <c r="AB2218" s="53">
        <f t="shared" si="5896"/>
        <v>0.27047807670614221</v>
      </c>
      <c r="AC2218" s="61" t="s">
        <v>204</v>
      </c>
    </row>
    <row r="2219" spans="1:46">
      <c r="A2219" s="11">
        <v>2219</v>
      </c>
      <c r="B2219" s="69">
        <v>44608</v>
      </c>
      <c r="C2219" s="70">
        <v>0.3611111111111111</v>
      </c>
      <c r="D2219">
        <v>3.5</v>
      </c>
      <c r="E2219">
        <v>14.4</v>
      </c>
      <c r="F2219">
        <v>0</v>
      </c>
      <c r="G2219">
        <v>4.2</v>
      </c>
      <c r="H2219">
        <v>0.13700000000000001</v>
      </c>
      <c r="I2219">
        <v>4.5999999999999996</v>
      </c>
      <c r="J2219" t="s">
        <v>161</v>
      </c>
      <c r="K2219">
        <v>4.8</v>
      </c>
      <c r="L2219" t="s">
        <v>161</v>
      </c>
      <c r="M2219" s="70">
        <v>0.35417824074074072</v>
      </c>
      <c r="N2219">
        <v>8.5</v>
      </c>
      <c r="O2219" t="s">
        <v>161</v>
      </c>
      <c r="P2219" s="70">
        <v>0.35812500000000003</v>
      </c>
      <c r="Q2219">
        <v>4.7</v>
      </c>
      <c r="R2219" t="s">
        <v>160</v>
      </c>
      <c r="S2219">
        <v>1.1000000000000001</v>
      </c>
      <c r="T2219">
        <v>42.6</v>
      </c>
      <c r="U2219">
        <v>648</v>
      </c>
      <c r="V2219">
        <v>270169</v>
      </c>
      <c r="W2219">
        <v>450</v>
      </c>
      <c r="X2219">
        <v>0.64300000000000002</v>
      </c>
      <c r="Y2219">
        <v>18.11</v>
      </c>
      <c r="Z2219" s="11">
        <f t="shared" si="5894"/>
        <v>82.199999999999989</v>
      </c>
      <c r="AA2219" s="11">
        <f t="shared" si="5895"/>
        <v>0</v>
      </c>
      <c r="AB2219" s="53">
        <f t="shared" si="5896"/>
        <v>0.27047807670614221</v>
      </c>
      <c r="AC2219" s="61" t="s">
        <v>204</v>
      </c>
    </row>
    <row r="2220" spans="1:46">
      <c r="A2220" s="11">
        <v>2220</v>
      </c>
      <c r="B2220" s="69">
        <v>44608</v>
      </c>
      <c r="C2220" s="70">
        <v>0.36805555555555558</v>
      </c>
      <c r="D2220">
        <v>3.9</v>
      </c>
      <c r="E2220">
        <v>14.5</v>
      </c>
      <c r="F2220">
        <v>0</v>
      </c>
      <c r="G2220">
        <v>4.9000000000000004</v>
      </c>
      <c r="H2220">
        <v>0.20699999999999999</v>
      </c>
      <c r="I2220">
        <v>5.2</v>
      </c>
      <c r="J2220" t="s">
        <v>161</v>
      </c>
      <c r="K2220">
        <v>5.2</v>
      </c>
      <c r="L2220" t="s">
        <v>161</v>
      </c>
      <c r="M2220" s="70">
        <v>0.36804398148148149</v>
      </c>
      <c r="N2220">
        <v>8.5</v>
      </c>
      <c r="O2220" t="s">
        <v>160</v>
      </c>
      <c r="P2220" s="70">
        <v>0.36765046296296294</v>
      </c>
      <c r="Q2220">
        <v>4</v>
      </c>
      <c r="R2220" t="s">
        <v>160</v>
      </c>
      <c r="S2220">
        <v>1.2</v>
      </c>
      <c r="T2220">
        <v>40.799999999999997</v>
      </c>
      <c r="U2220">
        <v>707</v>
      </c>
      <c r="V2220">
        <v>399853</v>
      </c>
      <c r="W2220">
        <v>666</v>
      </c>
      <c r="X2220">
        <v>0.64300000000000002</v>
      </c>
      <c r="Y2220">
        <v>18.010000000000002</v>
      </c>
      <c r="Z2220" s="11">
        <f t="shared" si="5894"/>
        <v>124.19999999999999</v>
      </c>
      <c r="AA2220" s="11">
        <f t="shared" si="5895"/>
        <v>10</v>
      </c>
      <c r="AB2220" s="53">
        <f t="shared" si="5896"/>
        <v>0.27047807670614221</v>
      </c>
      <c r="AC2220" s="61" t="s">
        <v>204</v>
      </c>
    </row>
    <row r="2221" spans="1:46">
      <c r="A2221" s="11">
        <v>2221</v>
      </c>
      <c r="B2221" s="69">
        <v>44608</v>
      </c>
      <c r="C2221" s="70">
        <v>0.375</v>
      </c>
      <c r="D2221">
        <v>4.4000000000000004</v>
      </c>
      <c r="E2221">
        <v>13.8</v>
      </c>
      <c r="F2221">
        <v>0</v>
      </c>
      <c r="G2221">
        <v>5.3</v>
      </c>
      <c r="H2221">
        <v>0.22</v>
      </c>
      <c r="I2221">
        <v>5.0999999999999996</v>
      </c>
      <c r="J2221" t="s">
        <v>161</v>
      </c>
      <c r="K2221">
        <v>5.6</v>
      </c>
      <c r="L2221" t="s">
        <v>161</v>
      </c>
      <c r="M2221" s="70">
        <v>0.37164351851851851</v>
      </c>
      <c r="N2221">
        <v>8.4</v>
      </c>
      <c r="O2221" t="s">
        <v>154</v>
      </c>
      <c r="P2221" s="70">
        <v>0.37451388888888887</v>
      </c>
      <c r="Q2221">
        <v>4.5</v>
      </c>
      <c r="R2221" t="s">
        <v>161</v>
      </c>
      <c r="S2221">
        <v>1.1000000000000001</v>
      </c>
      <c r="T2221">
        <v>40.799999999999997</v>
      </c>
      <c r="U2221">
        <v>174</v>
      </c>
      <c r="V2221">
        <v>426409</v>
      </c>
      <c r="W2221">
        <v>711</v>
      </c>
      <c r="X2221">
        <v>0.64300000000000002</v>
      </c>
      <c r="Y2221">
        <v>17.809999999999999</v>
      </c>
      <c r="Z2221" s="11">
        <f t="shared" si="5894"/>
        <v>132</v>
      </c>
      <c r="AA2221" s="11">
        <f t="shared" si="5895"/>
        <v>10</v>
      </c>
      <c r="AB2221" s="53">
        <f t="shared" si="5896"/>
        <v>0.27047807670614221</v>
      </c>
      <c r="AC2221" s="61" t="s">
        <v>204</v>
      </c>
      <c r="AE2221" s="11">
        <f t="shared" ref="AE2221" si="5993">SUM(F2221:F2226)</f>
        <v>0</v>
      </c>
      <c r="AF2221" s="11">
        <f t="shared" ref="AF2221" si="5994">AVERAGE(AB2221:AB2226)</f>
        <v>0.27008108523773872</v>
      </c>
      <c r="AG2221" s="11">
        <f t="shared" ref="AG2221" si="5995">AVERAGE(G2221:G2226)</f>
        <v>5.6499999999999995</v>
      </c>
      <c r="AH2221" s="11" t="e">
        <f t="shared" ref="AH2221" si="5996">AVERAGE(AC2221:AC2226)</f>
        <v>#DIV/0!</v>
      </c>
      <c r="AI2221" s="11">
        <f t="shared" ref="AI2221" si="5997">AVERAGE(T2221:T2226)</f>
        <v>39.6</v>
      </c>
      <c r="AJ2221" s="11">
        <f t="shared" ref="AJ2221" si="5998">SUMIF(H2221:H2226,"&gt;0",H2221:H2226)</f>
        <v>1.3790000000000002</v>
      </c>
      <c r="AK2221" s="17">
        <f t="shared" ref="AK2221" si="5999">SUM(AA2221:AA2226)/60</f>
        <v>0.66666666666666663</v>
      </c>
      <c r="AL2221" s="17">
        <f t="shared" ref="AL2221" si="6000">SUM(V2221:V2226)</f>
        <v>2714051</v>
      </c>
      <c r="AM2221" s="17">
        <f t="shared" ref="AM2221" si="6001">AVERAGE(W2221:W2226)</f>
        <v>753.83333333333337</v>
      </c>
      <c r="AN2221" s="11">
        <f t="shared" ref="AN2221" si="6002">AVERAGE(I2221:I2226)</f>
        <v>5.0500000000000007</v>
      </c>
      <c r="AO2221" s="11">
        <f t="shared" ref="AO2221" si="6003">MAX(K2221:K2226)</f>
        <v>5.6</v>
      </c>
      <c r="AP2221" s="13" t="str">
        <f t="shared" ref="AP2221" ca="1" si="6004">INDIRECT(ADDRESS(MATCH(AO2221,K2221:K2226,0)+A2221-1,12))</f>
        <v>WSW</v>
      </c>
      <c r="AQ2221" s="13">
        <f t="shared" ref="AQ2221" ca="1" si="6005">INDIRECT(ADDRESS(MATCH(AO2221,K2221:K2226,0)+A2221-1,13))</f>
        <v>0.37164351851851851</v>
      </c>
      <c r="AR2221" s="11">
        <f t="shared" ref="AR2221" si="6006">MAX(N2221:N2226)</f>
        <v>9.6</v>
      </c>
      <c r="AS2221" s="13" t="str">
        <f t="shared" ref="AS2221" ca="1" si="6007">INDIRECT(ADDRESS(MATCH(AR2221,N2221:N2226,0)+A2221-1,15))</f>
        <v>WSW</v>
      </c>
      <c r="AT2221" s="13">
        <f t="shared" ref="AT2221" ca="1" si="6008">INDIRECT(ADDRESS(MATCH(AR2221,N2221:N2226,0)+A2221-1,16))</f>
        <v>0.40688657407407408</v>
      </c>
    </row>
    <row r="2222" spans="1:46">
      <c r="A2222" s="11">
        <v>2222</v>
      </c>
      <c r="B2222" s="69">
        <v>44608</v>
      </c>
      <c r="C2222" s="70">
        <v>0.38194444444444442</v>
      </c>
      <c r="D2222">
        <v>4.9000000000000004</v>
      </c>
      <c r="E2222">
        <v>14.7</v>
      </c>
      <c r="F2222">
        <v>0</v>
      </c>
      <c r="G2222">
        <v>5.5</v>
      </c>
      <c r="H2222">
        <v>0.19800000000000001</v>
      </c>
      <c r="I2222">
        <v>4.3</v>
      </c>
      <c r="J2222" t="s">
        <v>161</v>
      </c>
      <c r="K2222">
        <v>5.2</v>
      </c>
      <c r="L2222" t="s">
        <v>161</v>
      </c>
      <c r="M2222" s="70">
        <v>0.3752199074074074</v>
      </c>
      <c r="N2222">
        <v>7.2</v>
      </c>
      <c r="O2222" t="s">
        <v>161</v>
      </c>
      <c r="P2222" s="70">
        <v>0.38166666666666665</v>
      </c>
      <c r="Q2222">
        <v>6.1</v>
      </c>
      <c r="R2222" t="s">
        <v>160</v>
      </c>
      <c r="S2222">
        <v>1.1000000000000001</v>
      </c>
      <c r="T2222">
        <v>40.799999999999997</v>
      </c>
      <c r="U2222">
        <v>827</v>
      </c>
      <c r="V2222">
        <v>390800</v>
      </c>
      <c r="W2222">
        <v>651</v>
      </c>
      <c r="X2222">
        <v>0.64300000000000002</v>
      </c>
      <c r="Y2222">
        <v>18.05</v>
      </c>
      <c r="Z2222" s="11">
        <f t="shared" si="5894"/>
        <v>118.80000000000001</v>
      </c>
      <c r="AA2222" s="11">
        <f t="shared" si="5895"/>
        <v>0</v>
      </c>
      <c r="AB2222" s="53">
        <f t="shared" si="5896"/>
        <v>0.27047807670614221</v>
      </c>
      <c r="AC2222" s="61" t="s">
        <v>204</v>
      </c>
    </row>
    <row r="2223" spans="1:46">
      <c r="A2223" s="11">
        <v>2223</v>
      </c>
      <c r="B2223" s="69">
        <v>44608</v>
      </c>
      <c r="C2223" s="70">
        <v>0.3888888888888889</v>
      </c>
      <c r="D2223">
        <v>5.5</v>
      </c>
      <c r="E2223">
        <v>13.9</v>
      </c>
      <c r="F2223">
        <v>0</v>
      </c>
      <c r="G2223">
        <v>5.7</v>
      </c>
      <c r="H2223">
        <v>0.23899999999999999</v>
      </c>
      <c r="I2223">
        <v>5.3</v>
      </c>
      <c r="J2223" t="s">
        <v>161</v>
      </c>
      <c r="K2223">
        <v>5.5</v>
      </c>
      <c r="L2223" t="s">
        <v>161</v>
      </c>
      <c r="M2223" s="70">
        <v>0.38817129629629626</v>
      </c>
      <c r="N2223">
        <v>8.1999999999999993</v>
      </c>
      <c r="O2223" t="s">
        <v>160</v>
      </c>
      <c r="P2223" s="70">
        <v>0.3869097222222222</v>
      </c>
      <c r="Q2223">
        <v>3.2</v>
      </c>
      <c r="R2223" t="s">
        <v>154</v>
      </c>
      <c r="S2223">
        <v>1.1000000000000001</v>
      </c>
      <c r="T2223">
        <v>39.1</v>
      </c>
      <c r="U2223">
        <v>208</v>
      </c>
      <c r="V2223">
        <v>467359</v>
      </c>
      <c r="W2223">
        <v>779</v>
      </c>
      <c r="X2223">
        <v>0.64200000000000002</v>
      </c>
      <c r="Y2223">
        <v>17.899999999999999</v>
      </c>
      <c r="Z2223" s="11">
        <f t="shared" si="5894"/>
        <v>143.39999999999998</v>
      </c>
      <c r="AA2223" s="11">
        <f t="shared" si="5895"/>
        <v>10</v>
      </c>
      <c r="AB2223" s="53">
        <f t="shared" si="5896"/>
        <v>0.26988258950353694</v>
      </c>
      <c r="AC2223" s="61" t="s">
        <v>204</v>
      </c>
    </row>
    <row r="2224" spans="1:46">
      <c r="A2224" s="11">
        <v>2224</v>
      </c>
      <c r="B2224" s="69">
        <v>44608</v>
      </c>
      <c r="C2224" s="70">
        <v>0.39583333333333331</v>
      </c>
      <c r="D2224">
        <v>6</v>
      </c>
      <c r="E2224">
        <v>14.7</v>
      </c>
      <c r="F2224">
        <v>0</v>
      </c>
      <c r="G2224">
        <v>6</v>
      </c>
      <c r="H2224">
        <v>0.27100000000000002</v>
      </c>
      <c r="I2224">
        <v>4.9000000000000004</v>
      </c>
      <c r="J2224" t="s">
        <v>161</v>
      </c>
      <c r="K2224">
        <v>5.3</v>
      </c>
      <c r="L2224" t="s">
        <v>161</v>
      </c>
      <c r="M2224" s="70">
        <v>0.38890046296296293</v>
      </c>
      <c r="N2224">
        <v>8.9</v>
      </c>
      <c r="O2224" t="s">
        <v>161</v>
      </c>
      <c r="P2224" s="70">
        <v>0.39479166666666665</v>
      </c>
      <c r="Q2224">
        <v>5.3</v>
      </c>
      <c r="R2224" t="s">
        <v>161</v>
      </c>
      <c r="S2224">
        <v>1.2</v>
      </c>
      <c r="T2224">
        <v>38</v>
      </c>
      <c r="U2224">
        <v>989</v>
      </c>
      <c r="V2224">
        <v>551648</v>
      </c>
      <c r="W2224">
        <v>919</v>
      </c>
      <c r="X2224">
        <v>0.64200000000000002</v>
      </c>
      <c r="Y2224">
        <v>18.059999999999999</v>
      </c>
      <c r="Z2224" s="11">
        <f t="shared" si="5894"/>
        <v>162.60000000000002</v>
      </c>
      <c r="AA2224" s="11">
        <f t="shared" si="5895"/>
        <v>10</v>
      </c>
      <c r="AB2224" s="53">
        <f t="shared" si="5896"/>
        <v>0.26988258950353694</v>
      </c>
      <c r="AC2224" s="61" t="s">
        <v>204</v>
      </c>
    </row>
    <row r="2225" spans="1:46">
      <c r="A2225" s="11">
        <v>2225</v>
      </c>
      <c r="B2225" s="69">
        <v>44608</v>
      </c>
      <c r="C2225" s="70">
        <v>0.40277777777777773</v>
      </c>
      <c r="D2225">
        <v>6.5</v>
      </c>
      <c r="E2225">
        <v>14.7</v>
      </c>
      <c r="F2225">
        <v>0</v>
      </c>
      <c r="G2225">
        <v>6</v>
      </c>
      <c r="H2225">
        <v>0.26800000000000002</v>
      </c>
      <c r="I2225">
        <v>5.0999999999999996</v>
      </c>
      <c r="J2225" t="s">
        <v>161</v>
      </c>
      <c r="K2225">
        <v>5.6</v>
      </c>
      <c r="L2225" t="s">
        <v>161</v>
      </c>
      <c r="M2225" s="70">
        <v>0.40077546296296296</v>
      </c>
      <c r="N2225">
        <v>8.5</v>
      </c>
      <c r="O2225" t="s">
        <v>161</v>
      </c>
      <c r="P2225" s="70">
        <v>0.39613425925925921</v>
      </c>
      <c r="Q2225">
        <v>7.1</v>
      </c>
      <c r="R2225" t="s">
        <v>161</v>
      </c>
      <c r="S2225">
        <v>1.3</v>
      </c>
      <c r="T2225">
        <v>40.299999999999997</v>
      </c>
      <c r="U2225">
        <v>248</v>
      </c>
      <c r="V2225">
        <v>521590</v>
      </c>
      <c r="W2225">
        <v>869</v>
      </c>
      <c r="X2225">
        <v>0.64200000000000002</v>
      </c>
      <c r="Y2225">
        <v>18.04</v>
      </c>
      <c r="Z2225" s="11">
        <f t="shared" si="5894"/>
        <v>160.80000000000001</v>
      </c>
      <c r="AA2225" s="11">
        <f t="shared" si="5895"/>
        <v>10</v>
      </c>
      <c r="AB2225" s="53">
        <f t="shared" si="5896"/>
        <v>0.26988258950353694</v>
      </c>
      <c r="AC2225" s="61" t="s">
        <v>204</v>
      </c>
    </row>
    <row r="2226" spans="1:46">
      <c r="A2226" s="11">
        <v>2226</v>
      </c>
      <c r="B2226" s="69">
        <v>44608</v>
      </c>
      <c r="C2226" s="70">
        <v>0.40972222222222227</v>
      </c>
      <c r="D2226">
        <v>6.8</v>
      </c>
      <c r="E2226">
        <v>14.7</v>
      </c>
      <c r="F2226">
        <v>0</v>
      </c>
      <c r="G2226">
        <v>5.4</v>
      </c>
      <c r="H2226">
        <v>0.183</v>
      </c>
      <c r="I2226">
        <v>5.6</v>
      </c>
      <c r="J2226" t="s">
        <v>161</v>
      </c>
      <c r="K2226">
        <v>5.6</v>
      </c>
      <c r="L2226" t="s">
        <v>161</v>
      </c>
      <c r="M2226" s="70">
        <v>0.40968749999999998</v>
      </c>
      <c r="N2226">
        <v>9.6</v>
      </c>
      <c r="O2226" t="s">
        <v>161</v>
      </c>
      <c r="P2226" s="70">
        <v>0.40688657407407408</v>
      </c>
      <c r="Q2226">
        <v>5.7</v>
      </c>
      <c r="R2226" t="s">
        <v>154</v>
      </c>
      <c r="S2226">
        <v>1.3</v>
      </c>
      <c r="T2226">
        <v>38.6</v>
      </c>
      <c r="U2226">
        <v>264</v>
      </c>
      <c r="V2226">
        <v>356245</v>
      </c>
      <c r="W2226">
        <v>594</v>
      </c>
      <c r="X2226">
        <v>0.64200000000000002</v>
      </c>
      <c r="Y2226">
        <v>18.059999999999999</v>
      </c>
      <c r="Z2226" s="11">
        <f t="shared" si="5894"/>
        <v>109.80000000000001</v>
      </c>
      <c r="AA2226" s="11">
        <f t="shared" si="5895"/>
        <v>0</v>
      </c>
      <c r="AB2226" s="53">
        <f t="shared" si="5896"/>
        <v>0.26988258950353694</v>
      </c>
      <c r="AC2226" s="61" t="s">
        <v>204</v>
      </c>
    </row>
    <row r="2227" spans="1:46">
      <c r="A2227" s="11">
        <v>2227</v>
      </c>
      <c r="B2227" s="69">
        <v>44608</v>
      </c>
      <c r="C2227" s="70">
        <v>0.41666666666666669</v>
      </c>
      <c r="D2227">
        <v>6.9</v>
      </c>
      <c r="E2227">
        <v>14.7</v>
      </c>
      <c r="F2227">
        <v>0</v>
      </c>
      <c r="G2227">
        <v>5.9</v>
      </c>
      <c r="H2227">
        <v>0.30099999999999999</v>
      </c>
      <c r="I2227">
        <v>5</v>
      </c>
      <c r="J2227" t="s">
        <v>161</v>
      </c>
      <c r="K2227">
        <v>5.6</v>
      </c>
      <c r="L2227" t="s">
        <v>161</v>
      </c>
      <c r="M2227" s="70">
        <v>0.40986111111111106</v>
      </c>
      <c r="N2227">
        <v>8.5</v>
      </c>
      <c r="O2227" t="s">
        <v>161</v>
      </c>
      <c r="P2227" s="70">
        <v>0.41381944444444446</v>
      </c>
      <c r="Q2227">
        <v>3.3</v>
      </c>
      <c r="R2227" t="s">
        <v>154</v>
      </c>
      <c r="S2227">
        <v>1.3</v>
      </c>
      <c r="T2227">
        <v>41.3</v>
      </c>
      <c r="U2227">
        <v>527</v>
      </c>
      <c r="V2227">
        <v>578576</v>
      </c>
      <c r="W2227">
        <v>964</v>
      </c>
      <c r="X2227">
        <v>0.64100000000000001</v>
      </c>
      <c r="Y2227">
        <v>18.05</v>
      </c>
      <c r="Z2227" s="11">
        <f t="shared" si="5894"/>
        <v>180.6</v>
      </c>
      <c r="AA2227" s="11">
        <f t="shared" si="5895"/>
        <v>10</v>
      </c>
      <c r="AB2227" s="53">
        <f t="shared" si="5896"/>
        <v>0.26928772052979433</v>
      </c>
      <c r="AC2227" s="61" t="s">
        <v>204</v>
      </c>
      <c r="AE2227" s="11">
        <f t="shared" ref="AE2227" si="6009">SUM(F2227:F2232)</f>
        <v>0</v>
      </c>
      <c r="AF2227" s="11">
        <f t="shared" ref="AF2227" si="6010">AVERAGE(AB2227:AB2232)</f>
        <v>0.26899059665299296</v>
      </c>
      <c r="AG2227" s="11">
        <f t="shared" ref="AG2227" si="6011">AVERAGE(G2227:G2232)</f>
        <v>5.8500000000000005</v>
      </c>
      <c r="AH2227" s="11" t="e">
        <f t="shared" ref="AH2227" si="6012">AVERAGE(AC2227:AC2232)</f>
        <v>#DIV/0!</v>
      </c>
      <c r="AI2227" s="11">
        <f t="shared" ref="AI2227" si="6013">AVERAGE(T2227:T2232)</f>
        <v>40.15</v>
      </c>
      <c r="AJ2227" s="11">
        <f t="shared" ref="AJ2227" si="6014">SUMIF(H2227:H2232,"&gt;0",H2227:H2232)</f>
        <v>1.37</v>
      </c>
      <c r="AK2227" s="17">
        <f t="shared" ref="AK2227" si="6015">SUM(AA2227:AA2232)/60</f>
        <v>0.66666666666666663</v>
      </c>
      <c r="AL2227" s="17">
        <f t="shared" ref="AL2227" si="6016">SUM(V2227:V2232)</f>
        <v>2723693</v>
      </c>
      <c r="AM2227" s="17">
        <f t="shared" ref="AM2227" si="6017">AVERAGE(W2227:W2232)</f>
        <v>756.5</v>
      </c>
      <c r="AN2227" s="11">
        <f t="shared" ref="AN2227" si="6018">AVERAGE(I2227:I2232)</f>
        <v>4.6166666666666663</v>
      </c>
      <c r="AO2227" s="11">
        <f t="shared" ref="AO2227" si="6019">MAX(K2227:K2232)</f>
        <v>5.6</v>
      </c>
      <c r="AP2227" s="13" t="str">
        <f t="shared" ref="AP2227" ca="1" si="6020">INDIRECT(ADDRESS(MATCH(AO2227,K2227:K2232,0)+A2227-1,12))</f>
        <v>WSW</v>
      </c>
      <c r="AQ2227" s="13">
        <f t="shared" ref="AQ2227" ca="1" si="6021">INDIRECT(ADDRESS(MATCH(AO2227,K2227:K2232,0)+A2227-1,13))</f>
        <v>0.40986111111111106</v>
      </c>
      <c r="AR2227" s="11">
        <f t="shared" ref="AR2227" si="6022">MAX(N2227:N2232)</f>
        <v>8.5</v>
      </c>
      <c r="AS2227" s="13" t="str">
        <f t="shared" ref="AS2227" ca="1" si="6023">INDIRECT(ADDRESS(MATCH(AR2227,N2227:N2232,0)+A2227-1,15))</f>
        <v>WSW</v>
      </c>
      <c r="AT2227" s="13">
        <f t="shared" ref="AT2227" ca="1" si="6024">INDIRECT(ADDRESS(MATCH(AR2227,N2227:N2232,0)+A2227-1,16))</f>
        <v>0.41381944444444446</v>
      </c>
    </row>
    <row r="2228" spans="1:46">
      <c r="A2228" s="11">
        <v>2228</v>
      </c>
      <c r="B2228" s="69">
        <v>44608</v>
      </c>
      <c r="C2228" s="70">
        <v>0.4236111111111111</v>
      </c>
      <c r="D2228">
        <v>7.2</v>
      </c>
      <c r="E2228">
        <v>14.7</v>
      </c>
      <c r="F2228">
        <v>0</v>
      </c>
      <c r="G2228">
        <v>5.8</v>
      </c>
      <c r="H2228">
        <v>0.187</v>
      </c>
      <c r="I2228">
        <v>5</v>
      </c>
      <c r="J2228" t="s">
        <v>161</v>
      </c>
      <c r="K2228">
        <v>5.0999999999999996</v>
      </c>
      <c r="L2228" t="s">
        <v>161</v>
      </c>
      <c r="M2228" s="70">
        <v>0.42070601851851852</v>
      </c>
      <c r="N2228">
        <v>7.7</v>
      </c>
      <c r="O2228" t="s">
        <v>161</v>
      </c>
      <c r="P2228" s="70">
        <v>0.4176273148148148</v>
      </c>
      <c r="Q2228">
        <v>4.8</v>
      </c>
      <c r="R2228" t="s">
        <v>161</v>
      </c>
      <c r="S2228">
        <v>1.1000000000000001</v>
      </c>
      <c r="T2228">
        <v>40.4</v>
      </c>
      <c r="U2228">
        <v>991</v>
      </c>
      <c r="V2228">
        <v>382687</v>
      </c>
      <c r="W2228">
        <v>638</v>
      </c>
      <c r="X2228">
        <v>0.64100000000000001</v>
      </c>
      <c r="Y2228">
        <v>18.07</v>
      </c>
      <c r="Z2228" s="11">
        <f t="shared" si="5894"/>
        <v>112.2</v>
      </c>
      <c r="AA2228" s="11">
        <f t="shared" si="5895"/>
        <v>0</v>
      </c>
      <c r="AB2228" s="53">
        <f t="shared" si="5896"/>
        <v>0.26928772052979433</v>
      </c>
      <c r="AC2228" s="61" t="s">
        <v>204</v>
      </c>
    </row>
    <row r="2229" spans="1:46">
      <c r="A2229" s="11">
        <v>2229</v>
      </c>
      <c r="B2229" s="69">
        <v>44608</v>
      </c>
      <c r="C2229" s="70">
        <v>0.43055555555555558</v>
      </c>
      <c r="D2229">
        <v>7.2</v>
      </c>
      <c r="E2229">
        <v>14.7</v>
      </c>
      <c r="F2229">
        <v>0</v>
      </c>
      <c r="G2229">
        <v>5.9</v>
      </c>
      <c r="H2229">
        <v>0.26</v>
      </c>
      <c r="I2229">
        <v>4.5999999999999996</v>
      </c>
      <c r="J2229" t="s">
        <v>161</v>
      </c>
      <c r="K2229">
        <v>5.0999999999999996</v>
      </c>
      <c r="L2229" t="s">
        <v>161</v>
      </c>
      <c r="M2229" s="70">
        <v>0.4239236111111111</v>
      </c>
      <c r="N2229">
        <v>8.1999999999999993</v>
      </c>
      <c r="O2229" t="s">
        <v>161</v>
      </c>
      <c r="P2229" s="70">
        <v>0.42480324074074072</v>
      </c>
      <c r="Q2229">
        <v>6.6</v>
      </c>
      <c r="R2229" t="s">
        <v>158</v>
      </c>
      <c r="S2229">
        <v>1.3</v>
      </c>
      <c r="T2229">
        <v>41.5</v>
      </c>
      <c r="U2229">
        <v>1511</v>
      </c>
      <c r="V2229">
        <v>508365</v>
      </c>
      <c r="W2229">
        <v>847</v>
      </c>
      <c r="X2229">
        <v>0.64100000000000001</v>
      </c>
      <c r="Y2229">
        <v>18.09</v>
      </c>
      <c r="Z2229" s="11">
        <f t="shared" si="5894"/>
        <v>156</v>
      </c>
      <c r="AA2229" s="11">
        <f t="shared" si="5895"/>
        <v>10</v>
      </c>
      <c r="AB2229" s="53">
        <f t="shared" si="5896"/>
        <v>0.26928772052979433</v>
      </c>
      <c r="AC2229" s="61" t="s">
        <v>204</v>
      </c>
    </row>
    <row r="2230" spans="1:46">
      <c r="A2230" s="11">
        <v>2230</v>
      </c>
      <c r="B2230" s="69">
        <v>44608</v>
      </c>
      <c r="C2230" s="70">
        <v>0.4375</v>
      </c>
      <c r="D2230">
        <v>7.3</v>
      </c>
      <c r="E2230">
        <v>14.7</v>
      </c>
      <c r="F2230">
        <v>0</v>
      </c>
      <c r="G2230">
        <v>5.8</v>
      </c>
      <c r="H2230">
        <v>0.215</v>
      </c>
      <c r="I2230">
        <v>4.9000000000000004</v>
      </c>
      <c r="J2230" t="s">
        <v>161</v>
      </c>
      <c r="K2230">
        <v>5</v>
      </c>
      <c r="L2230" t="s">
        <v>154</v>
      </c>
      <c r="M2230" s="70">
        <v>0.43451388888888887</v>
      </c>
      <c r="N2230">
        <v>8</v>
      </c>
      <c r="O2230" t="s">
        <v>160</v>
      </c>
      <c r="P2230" s="70">
        <v>0.43430555555555556</v>
      </c>
      <c r="Q2230">
        <v>4.0999999999999996</v>
      </c>
      <c r="R2230" t="s">
        <v>161</v>
      </c>
      <c r="S2230">
        <v>1.2</v>
      </c>
      <c r="T2230">
        <v>40.200000000000003</v>
      </c>
      <c r="U2230">
        <v>1197</v>
      </c>
      <c r="V2230">
        <v>434877</v>
      </c>
      <c r="W2230">
        <v>725</v>
      </c>
      <c r="X2230">
        <v>0.64</v>
      </c>
      <c r="Y2230">
        <v>18.07</v>
      </c>
      <c r="Z2230" s="11">
        <f t="shared" si="5894"/>
        <v>129</v>
      </c>
      <c r="AA2230" s="11">
        <f t="shared" si="5895"/>
        <v>10</v>
      </c>
      <c r="AB2230" s="53">
        <f t="shared" si="5896"/>
        <v>0.2686934727761916</v>
      </c>
      <c r="AC2230" s="61" t="s">
        <v>204</v>
      </c>
    </row>
    <row r="2231" spans="1:46">
      <c r="A2231" s="11">
        <v>2231</v>
      </c>
      <c r="B2231" s="69">
        <v>44608</v>
      </c>
      <c r="C2231" s="70">
        <v>0.44444444444444442</v>
      </c>
      <c r="D2231">
        <v>7.4</v>
      </c>
      <c r="E2231">
        <v>14.7</v>
      </c>
      <c r="F2231">
        <v>0</v>
      </c>
      <c r="G2231">
        <v>5.6</v>
      </c>
      <c r="H2231">
        <v>0.16600000000000001</v>
      </c>
      <c r="I2231">
        <v>4.2</v>
      </c>
      <c r="J2231" t="s">
        <v>161</v>
      </c>
      <c r="K2231">
        <v>4.9000000000000004</v>
      </c>
      <c r="L2231" t="s">
        <v>161</v>
      </c>
      <c r="M2231" s="70">
        <v>0.43751157407407404</v>
      </c>
      <c r="N2231">
        <v>7.6</v>
      </c>
      <c r="O2231" t="s">
        <v>154</v>
      </c>
      <c r="P2231" s="70">
        <v>0.44320601851851849</v>
      </c>
      <c r="Q2231">
        <v>5.6</v>
      </c>
      <c r="R2231" t="s">
        <v>154</v>
      </c>
      <c r="S2231">
        <v>0.9</v>
      </c>
      <c r="T2231">
        <v>39</v>
      </c>
      <c r="U2231">
        <v>352</v>
      </c>
      <c r="V2231">
        <v>344332</v>
      </c>
      <c r="W2231">
        <v>574</v>
      </c>
      <c r="X2231">
        <v>0.64</v>
      </c>
      <c r="Y2231">
        <v>18.07</v>
      </c>
      <c r="Z2231" s="11">
        <f t="shared" si="5894"/>
        <v>99.6</v>
      </c>
      <c r="AA2231" s="11">
        <f t="shared" si="5895"/>
        <v>0</v>
      </c>
      <c r="AB2231" s="53">
        <f t="shared" si="5896"/>
        <v>0.2686934727761916</v>
      </c>
      <c r="AC2231" s="61" t="s">
        <v>204</v>
      </c>
    </row>
    <row r="2232" spans="1:46">
      <c r="A2232" s="11">
        <v>2232</v>
      </c>
      <c r="B2232" s="69">
        <v>44608</v>
      </c>
      <c r="C2232" s="70">
        <v>0.4513888888888889</v>
      </c>
      <c r="D2232">
        <v>7.3</v>
      </c>
      <c r="E2232">
        <v>14.7</v>
      </c>
      <c r="F2232">
        <v>0</v>
      </c>
      <c r="G2232">
        <v>6.1</v>
      </c>
      <c r="H2232">
        <v>0.24099999999999999</v>
      </c>
      <c r="I2232">
        <v>4</v>
      </c>
      <c r="J2232" t="s">
        <v>154</v>
      </c>
      <c r="K2232">
        <v>4.4000000000000004</v>
      </c>
      <c r="L2232" t="s">
        <v>161</v>
      </c>
      <c r="M2232" s="70">
        <v>0.44555555555555554</v>
      </c>
      <c r="N2232">
        <v>6.9</v>
      </c>
      <c r="O2232" t="s">
        <v>154</v>
      </c>
      <c r="P2232" s="70">
        <v>0.44454861111111116</v>
      </c>
      <c r="Q2232">
        <v>3.8</v>
      </c>
      <c r="R2232" t="s">
        <v>155</v>
      </c>
      <c r="S2232">
        <v>0.9</v>
      </c>
      <c r="T2232">
        <v>38.5</v>
      </c>
      <c r="U2232">
        <v>1676</v>
      </c>
      <c r="V2232">
        <v>474856</v>
      </c>
      <c r="W2232">
        <v>791</v>
      </c>
      <c r="X2232">
        <v>0.64</v>
      </c>
      <c r="Y2232">
        <v>18.05</v>
      </c>
      <c r="Z2232" s="11">
        <f t="shared" si="5894"/>
        <v>144.6</v>
      </c>
      <c r="AA2232" s="11">
        <f t="shared" si="5895"/>
        <v>10</v>
      </c>
      <c r="AB2232" s="53">
        <f t="shared" si="5896"/>
        <v>0.2686934727761916</v>
      </c>
      <c r="AC2232" s="61" t="s">
        <v>204</v>
      </c>
    </row>
    <row r="2233" spans="1:46">
      <c r="A2233" s="11">
        <v>2233</v>
      </c>
      <c r="B2233" s="69">
        <v>44608</v>
      </c>
      <c r="C2233" s="70">
        <v>0.45833333333333331</v>
      </c>
      <c r="D2233">
        <v>7.4</v>
      </c>
      <c r="E2233">
        <v>14.7</v>
      </c>
      <c r="F2233">
        <v>0</v>
      </c>
      <c r="G2233">
        <v>6.5</v>
      </c>
      <c r="H2233">
        <v>0.309</v>
      </c>
      <c r="I2233">
        <v>4.5999999999999996</v>
      </c>
      <c r="J2233" t="s">
        <v>154</v>
      </c>
      <c r="K2233">
        <v>4.5999999999999996</v>
      </c>
      <c r="L2233" t="s">
        <v>154</v>
      </c>
      <c r="M2233" s="70">
        <v>0.45833333333333331</v>
      </c>
      <c r="N2233">
        <v>7.2</v>
      </c>
      <c r="O2233" t="s">
        <v>161</v>
      </c>
      <c r="P2233" s="70">
        <v>0.45557870370370374</v>
      </c>
      <c r="Q2233">
        <v>6.6</v>
      </c>
      <c r="R2233" t="s">
        <v>154</v>
      </c>
      <c r="S2233">
        <v>1</v>
      </c>
      <c r="T2233">
        <v>37.1</v>
      </c>
      <c r="U2233">
        <v>1515</v>
      </c>
      <c r="V2233">
        <v>600524</v>
      </c>
      <c r="W2233">
        <v>1001</v>
      </c>
      <c r="X2233">
        <v>0.63900000000000001</v>
      </c>
      <c r="Y2233">
        <v>18.09</v>
      </c>
      <c r="Z2233" s="11">
        <f t="shared" si="5894"/>
        <v>185.4</v>
      </c>
      <c r="AA2233" s="11">
        <f t="shared" si="5895"/>
        <v>10</v>
      </c>
      <c r="AB2233" s="53">
        <f t="shared" si="5896"/>
        <v>0.2680998492637201</v>
      </c>
      <c r="AC2233" s="61" t="s">
        <v>204</v>
      </c>
      <c r="AE2233" s="11">
        <f t="shared" ref="AE2233" si="6025">SUM(F2233:F2238)</f>
        <v>0</v>
      </c>
      <c r="AF2233" s="11">
        <f t="shared" ref="AF2233" si="6026">AVERAGE(AB2233:AB2238)</f>
        <v>0.26790218385647541</v>
      </c>
      <c r="AG2233" s="11">
        <f t="shared" ref="AG2233" si="6027">AVERAGE(G2233:G2238)</f>
        <v>6.9999999999999991</v>
      </c>
      <c r="AH2233" s="11" t="e">
        <f t="shared" ref="AH2233" si="6028">AVERAGE(AC2233:AC2238)</f>
        <v>#DIV/0!</v>
      </c>
      <c r="AI2233" s="11">
        <f t="shared" ref="AI2233" si="6029">AVERAGE(T2233:T2238)</f>
        <v>37.299999999999997</v>
      </c>
      <c r="AJ2233" s="11">
        <f t="shared" ref="AJ2233" si="6030">SUMIF(H2233:H2238,"&gt;0",H2233:H2238)</f>
        <v>2.1629999999999998</v>
      </c>
      <c r="AK2233" s="17">
        <f t="shared" ref="AK2233" si="6031">SUM(AA2233:AA2238)/60</f>
        <v>1</v>
      </c>
      <c r="AL2233" s="17">
        <f t="shared" ref="AL2233" si="6032">SUM(V2233:V2238)</f>
        <v>4198851</v>
      </c>
      <c r="AM2233" s="17">
        <f t="shared" ref="AM2233" si="6033">AVERAGE(W2233:W2238)</f>
        <v>1166.3333333333333</v>
      </c>
      <c r="AN2233" s="11">
        <f t="shared" ref="AN2233" si="6034">AVERAGE(I2233:I2238)</f>
        <v>4.9666666666666668</v>
      </c>
      <c r="AO2233" s="11">
        <f t="shared" ref="AO2233" si="6035">MAX(K2233:K2238)</f>
        <v>5.5</v>
      </c>
      <c r="AP2233" s="13" t="str">
        <f t="shared" ref="AP2233" ca="1" si="6036">INDIRECT(ADDRESS(MATCH(AO2233,K2233:K2238,0)+A2233-1,12))</f>
        <v>WNW</v>
      </c>
      <c r="AQ2233" s="13">
        <f t="shared" ref="AQ2233" ca="1" si="6037">INDIRECT(ADDRESS(MATCH(AO2233,K2233:K2238,0)+A2233-1,13))</f>
        <v>0.49059027777777775</v>
      </c>
      <c r="AR2233" s="11">
        <f t="shared" ref="AR2233" si="6038">MAX(N2233:N2238)</f>
        <v>10.1</v>
      </c>
      <c r="AS2233" s="13" t="str">
        <f t="shared" ref="AS2233" ca="1" si="6039">INDIRECT(ADDRESS(MATCH(AR2233,N2233:N2238,0)+A2233-1,15))</f>
        <v>NW</v>
      </c>
      <c r="AT2233" s="13">
        <f t="shared" ref="AT2233" ca="1" si="6040">INDIRECT(ADDRESS(MATCH(AR2233,N2233:N2238,0)+A2233-1,16))</f>
        <v>0.48396990740740736</v>
      </c>
    </row>
    <row r="2234" spans="1:46">
      <c r="A2234" s="11">
        <v>2234</v>
      </c>
      <c r="B2234" s="69">
        <v>44608</v>
      </c>
      <c r="C2234" s="70">
        <v>0.46527777777777773</v>
      </c>
      <c r="D2234">
        <v>7.6</v>
      </c>
      <c r="E2234">
        <v>14.7</v>
      </c>
      <c r="F2234">
        <v>0</v>
      </c>
      <c r="G2234">
        <v>6.8</v>
      </c>
      <c r="H2234">
        <v>0.32600000000000001</v>
      </c>
      <c r="I2234">
        <v>4.9000000000000004</v>
      </c>
      <c r="J2234" t="s">
        <v>158</v>
      </c>
      <c r="K2234">
        <v>5</v>
      </c>
      <c r="L2234" t="s">
        <v>154</v>
      </c>
      <c r="M2234" s="70">
        <v>0.46266203703703707</v>
      </c>
      <c r="N2234">
        <v>7.9</v>
      </c>
      <c r="O2234" t="s">
        <v>154</v>
      </c>
      <c r="P2234" s="70">
        <v>0.45925925925925926</v>
      </c>
      <c r="Q2234">
        <v>4</v>
      </c>
      <c r="R2234" t="s">
        <v>161</v>
      </c>
      <c r="S2234">
        <v>1</v>
      </c>
      <c r="T2234">
        <v>38.1</v>
      </c>
      <c r="U2234">
        <v>426</v>
      </c>
      <c r="V2234">
        <v>636382</v>
      </c>
      <c r="W2234">
        <v>1061</v>
      </c>
      <c r="X2234">
        <v>0.63900000000000001</v>
      </c>
      <c r="Y2234">
        <v>18.04</v>
      </c>
      <c r="Z2234" s="11">
        <f t="shared" si="5894"/>
        <v>195.6</v>
      </c>
      <c r="AA2234" s="11">
        <f t="shared" si="5895"/>
        <v>10</v>
      </c>
      <c r="AB2234" s="53">
        <f t="shared" si="5896"/>
        <v>0.2680998492637201</v>
      </c>
      <c r="AC2234" s="61" t="s">
        <v>204</v>
      </c>
    </row>
    <row r="2235" spans="1:46">
      <c r="A2235" s="11">
        <v>2235</v>
      </c>
      <c r="B2235" s="69">
        <v>44608</v>
      </c>
      <c r="C2235" s="70">
        <v>0.47222222222222227</v>
      </c>
      <c r="D2235">
        <v>7.9</v>
      </c>
      <c r="E2235">
        <v>14.6</v>
      </c>
      <c r="F2235">
        <v>0</v>
      </c>
      <c r="G2235">
        <v>6.7</v>
      </c>
      <c r="H2235">
        <v>0.309</v>
      </c>
      <c r="I2235">
        <v>4.8</v>
      </c>
      <c r="J2235" t="s">
        <v>154</v>
      </c>
      <c r="K2235">
        <v>4.9000000000000004</v>
      </c>
      <c r="L2235" t="s">
        <v>154</v>
      </c>
      <c r="M2235" s="70">
        <v>0.46618055555555554</v>
      </c>
      <c r="N2235">
        <v>7.5</v>
      </c>
      <c r="O2235" t="s">
        <v>161</v>
      </c>
      <c r="P2235" s="70">
        <v>0.47033564814814816</v>
      </c>
      <c r="Q2235">
        <v>4.4000000000000004</v>
      </c>
      <c r="R2235" t="s">
        <v>158</v>
      </c>
      <c r="S2235">
        <v>1.3</v>
      </c>
      <c r="T2235">
        <v>38.4</v>
      </c>
      <c r="U2235">
        <v>1715</v>
      </c>
      <c r="V2235">
        <v>607048</v>
      </c>
      <c r="W2235">
        <v>1012</v>
      </c>
      <c r="X2235">
        <v>0.63900000000000001</v>
      </c>
      <c r="Y2235">
        <v>18.04</v>
      </c>
      <c r="Z2235" s="11">
        <f t="shared" si="5894"/>
        <v>185.4</v>
      </c>
      <c r="AA2235" s="11">
        <f t="shared" si="5895"/>
        <v>10</v>
      </c>
      <c r="AB2235" s="53">
        <f t="shared" si="5896"/>
        <v>0.2680998492637201</v>
      </c>
      <c r="AC2235" s="61" t="s">
        <v>204</v>
      </c>
    </row>
    <row r="2236" spans="1:46">
      <c r="A2236" s="11">
        <v>2236</v>
      </c>
      <c r="B2236" s="69">
        <v>44608</v>
      </c>
      <c r="C2236" s="70">
        <v>0.47916666666666669</v>
      </c>
      <c r="D2236">
        <v>8.1</v>
      </c>
      <c r="E2236">
        <v>14.6</v>
      </c>
      <c r="F2236">
        <v>0</v>
      </c>
      <c r="G2236">
        <v>7.4</v>
      </c>
      <c r="H2236">
        <v>0.40500000000000003</v>
      </c>
      <c r="I2236">
        <v>5</v>
      </c>
      <c r="J2236" t="s">
        <v>158</v>
      </c>
      <c r="K2236">
        <v>5</v>
      </c>
      <c r="L2236" t="s">
        <v>158</v>
      </c>
      <c r="M2236" s="70">
        <v>0.47916666666666669</v>
      </c>
      <c r="N2236">
        <v>8.9</v>
      </c>
      <c r="O2236" t="s">
        <v>154</v>
      </c>
      <c r="P2236" s="70">
        <v>0.47857638888888893</v>
      </c>
      <c r="Q2236">
        <v>6.8</v>
      </c>
      <c r="R2236" t="s">
        <v>154</v>
      </c>
      <c r="S2236">
        <v>1.4</v>
      </c>
      <c r="T2236">
        <v>36.299999999999997</v>
      </c>
      <c r="U2236">
        <v>1632</v>
      </c>
      <c r="V2236">
        <v>782509</v>
      </c>
      <c r="W2236">
        <v>1304</v>
      </c>
      <c r="X2236">
        <v>0.63900000000000001</v>
      </c>
      <c r="Y2236">
        <v>18.03</v>
      </c>
      <c r="Z2236" s="11">
        <f t="shared" si="5894"/>
        <v>243.00000000000003</v>
      </c>
      <c r="AA2236" s="11">
        <f t="shared" si="5895"/>
        <v>10</v>
      </c>
      <c r="AB2236" s="53">
        <f t="shared" si="5896"/>
        <v>0.2680998492637201</v>
      </c>
      <c r="AC2236" s="61" t="s">
        <v>204</v>
      </c>
    </row>
    <row r="2237" spans="1:46">
      <c r="A2237" s="11">
        <v>2237</v>
      </c>
      <c r="B2237" s="69">
        <v>44608</v>
      </c>
      <c r="C2237" s="70">
        <v>0.4861111111111111</v>
      </c>
      <c r="D2237">
        <v>8.4</v>
      </c>
      <c r="E2237">
        <v>14.3</v>
      </c>
      <c r="F2237">
        <v>0</v>
      </c>
      <c r="G2237">
        <v>6.8</v>
      </c>
      <c r="H2237">
        <v>0.31900000000000001</v>
      </c>
      <c r="I2237">
        <v>5.2</v>
      </c>
      <c r="J2237" t="s">
        <v>158</v>
      </c>
      <c r="K2237">
        <v>5.4</v>
      </c>
      <c r="L2237" t="s">
        <v>154</v>
      </c>
      <c r="M2237" s="70">
        <v>0.484375</v>
      </c>
      <c r="N2237">
        <v>10.1</v>
      </c>
      <c r="O2237" t="s">
        <v>155</v>
      </c>
      <c r="P2237" s="70">
        <v>0.48396990740740736</v>
      </c>
      <c r="Q2237">
        <v>4.9000000000000004</v>
      </c>
      <c r="R2237" t="s">
        <v>158</v>
      </c>
      <c r="S2237">
        <v>1.2</v>
      </c>
      <c r="T2237">
        <v>38.5</v>
      </c>
      <c r="U2237">
        <v>1679</v>
      </c>
      <c r="V2237">
        <v>630142</v>
      </c>
      <c r="W2237">
        <v>1050</v>
      </c>
      <c r="X2237">
        <v>0.63800000000000001</v>
      </c>
      <c r="Y2237">
        <v>17.97</v>
      </c>
      <c r="Z2237" s="11">
        <f t="shared" si="5894"/>
        <v>191.4</v>
      </c>
      <c r="AA2237" s="11">
        <f t="shared" si="5895"/>
        <v>10</v>
      </c>
      <c r="AB2237" s="53">
        <f t="shared" si="5896"/>
        <v>0.26750685304198596</v>
      </c>
      <c r="AC2237" s="61" t="s">
        <v>204</v>
      </c>
    </row>
    <row r="2238" spans="1:46">
      <c r="A2238" s="11">
        <v>2238</v>
      </c>
      <c r="B2238" s="69">
        <v>44608</v>
      </c>
      <c r="C2238" s="70">
        <v>0.49305555555555558</v>
      </c>
      <c r="D2238">
        <v>8.6999999999999993</v>
      </c>
      <c r="E2238">
        <v>14.2</v>
      </c>
      <c r="F2238">
        <v>0</v>
      </c>
      <c r="G2238">
        <v>7.8</v>
      </c>
      <c r="H2238">
        <v>0.495</v>
      </c>
      <c r="I2238">
        <v>5.3</v>
      </c>
      <c r="J2238" t="s">
        <v>158</v>
      </c>
      <c r="K2238">
        <v>5.5</v>
      </c>
      <c r="L2238" t="s">
        <v>158</v>
      </c>
      <c r="M2238" s="70">
        <v>0.49059027777777775</v>
      </c>
      <c r="N2238">
        <v>9.1</v>
      </c>
      <c r="O2238" t="s">
        <v>158</v>
      </c>
      <c r="P2238" s="70">
        <v>0.49247685185185186</v>
      </c>
      <c r="Q2238">
        <v>5.9</v>
      </c>
      <c r="R2238" t="s">
        <v>158</v>
      </c>
      <c r="S2238">
        <v>1.1000000000000001</v>
      </c>
      <c r="T2238">
        <v>35.4</v>
      </c>
      <c r="U2238">
        <v>1687</v>
      </c>
      <c r="V2238">
        <v>942246</v>
      </c>
      <c r="W2238">
        <v>1570</v>
      </c>
      <c r="X2238">
        <v>0.63800000000000001</v>
      </c>
      <c r="Y2238">
        <v>18.04</v>
      </c>
      <c r="Z2238" s="11">
        <f t="shared" si="5894"/>
        <v>297</v>
      </c>
      <c r="AA2238" s="11">
        <f t="shared" si="5895"/>
        <v>10</v>
      </c>
      <c r="AB2238" s="53">
        <f t="shared" si="5896"/>
        <v>0.26750685304198596</v>
      </c>
      <c r="AC2238" s="61" t="s">
        <v>204</v>
      </c>
    </row>
    <row r="2239" spans="1:46">
      <c r="A2239" s="11">
        <v>2239</v>
      </c>
      <c r="B2239" s="69">
        <v>44608</v>
      </c>
      <c r="C2239" s="70">
        <v>0.5</v>
      </c>
      <c r="D2239">
        <v>8.9</v>
      </c>
      <c r="E2239">
        <v>14.2</v>
      </c>
      <c r="F2239">
        <v>0</v>
      </c>
      <c r="G2239">
        <v>8.3000000000000007</v>
      </c>
      <c r="H2239">
        <v>0.50800000000000001</v>
      </c>
      <c r="I2239">
        <v>5.6</v>
      </c>
      <c r="J2239" t="s">
        <v>154</v>
      </c>
      <c r="K2239">
        <v>5.8</v>
      </c>
      <c r="L2239" t="s">
        <v>158</v>
      </c>
      <c r="M2239" s="70">
        <v>0.4962847222222222</v>
      </c>
      <c r="N2239">
        <v>8.5</v>
      </c>
      <c r="O2239" t="s">
        <v>158</v>
      </c>
      <c r="P2239" s="70">
        <v>0.49334490740740744</v>
      </c>
      <c r="Q2239">
        <v>7.2</v>
      </c>
      <c r="R2239" t="s">
        <v>158</v>
      </c>
      <c r="S2239">
        <v>1.2</v>
      </c>
      <c r="T2239">
        <v>36.1</v>
      </c>
      <c r="U2239">
        <v>1640</v>
      </c>
      <c r="V2239">
        <v>968931</v>
      </c>
      <c r="W2239">
        <v>1615</v>
      </c>
      <c r="X2239">
        <v>0.63800000000000001</v>
      </c>
      <c r="Y2239">
        <v>18.010000000000002</v>
      </c>
      <c r="Z2239" s="11">
        <f t="shared" si="5894"/>
        <v>304.8</v>
      </c>
      <c r="AA2239" s="11">
        <f t="shared" si="5895"/>
        <v>10</v>
      </c>
      <c r="AB2239" s="53">
        <f t="shared" si="5896"/>
        <v>0.26750685304198596</v>
      </c>
      <c r="AC2239" s="61" t="s">
        <v>204</v>
      </c>
      <c r="AE2239" s="11">
        <f t="shared" ref="AE2239" si="6041">SUM(F2239:F2244)</f>
        <v>0</v>
      </c>
      <c r="AF2239" s="11">
        <f t="shared" ref="AF2239" si="6042">AVERAGE(AB2239:AB2244)</f>
        <v>0.2672106701150565</v>
      </c>
      <c r="AG2239" s="11">
        <f t="shared" ref="AG2239" si="6043">AVERAGE(G2239:G2244)</f>
        <v>8.4</v>
      </c>
      <c r="AH2239" s="11" t="e">
        <f t="shared" ref="AH2239" si="6044">AVERAGE(AC2239:AC2244)</f>
        <v>#DIV/0!</v>
      </c>
      <c r="AI2239" s="11">
        <f t="shared" ref="AI2239" si="6045">AVERAGE(T2239:T2244)</f>
        <v>31.733333333333331</v>
      </c>
      <c r="AJ2239" s="11">
        <f t="shared" ref="AJ2239" si="6046">SUMIF(H2239:H2244,"&gt;0",H2239:H2244)</f>
        <v>2.8029999999999999</v>
      </c>
      <c r="AK2239" s="17">
        <f t="shared" ref="AK2239" si="6047">SUM(AA2239:AA2244)/60</f>
        <v>1</v>
      </c>
      <c r="AL2239" s="17">
        <f t="shared" ref="AL2239" si="6048">SUM(V2239:V2244)</f>
        <v>5384286</v>
      </c>
      <c r="AM2239" s="17">
        <f t="shared" ref="AM2239" si="6049">AVERAGE(W2239:W2244)</f>
        <v>1495.6666666666667</v>
      </c>
      <c r="AN2239" s="11">
        <f t="shared" ref="AN2239" si="6050">AVERAGE(I2239:I2244)</f>
        <v>5.5</v>
      </c>
      <c r="AO2239" s="11">
        <f t="shared" ref="AO2239" si="6051">MAX(K2239:K2244)</f>
        <v>6.1</v>
      </c>
      <c r="AP2239" s="13" t="str">
        <f t="shared" ref="AP2239" ca="1" si="6052">INDIRECT(ADDRESS(MATCH(AO2239,K2239:K2244,0)+A2239-1,12))</f>
        <v>WSW</v>
      </c>
      <c r="AQ2239" s="13">
        <f t="shared" ref="AQ2239" ca="1" si="6053">INDIRECT(ADDRESS(MATCH(AO2239,K2239:K2244,0)+A2239-1,13))</f>
        <v>0.52777777777777779</v>
      </c>
      <c r="AR2239" s="11">
        <f t="shared" ref="AR2239" si="6054">MAX(N2239:N2244)</f>
        <v>11.2</v>
      </c>
      <c r="AS2239" s="13" t="str">
        <f t="shared" ref="AS2239" ca="1" si="6055">INDIRECT(ADDRESS(MATCH(AR2239,N2239:N2244,0)+A2239-1,15))</f>
        <v>W</v>
      </c>
      <c r="AT2239" s="13">
        <f t="shared" ref="AT2239" ca="1" si="6056">INDIRECT(ADDRESS(MATCH(AR2239,N2239:N2244,0)+A2239-1,16))</f>
        <v>0.52391203703703704</v>
      </c>
    </row>
    <row r="2240" spans="1:46">
      <c r="A2240" s="11">
        <v>2240</v>
      </c>
      <c r="B2240" s="69">
        <v>44608</v>
      </c>
      <c r="C2240" s="70">
        <v>0.50694444444444442</v>
      </c>
      <c r="D2240">
        <v>9.4</v>
      </c>
      <c r="E2240">
        <v>14.2</v>
      </c>
      <c r="F2240">
        <v>0</v>
      </c>
      <c r="G2240">
        <v>8.5</v>
      </c>
      <c r="H2240">
        <v>0.47499999999999998</v>
      </c>
      <c r="I2240">
        <v>5.4</v>
      </c>
      <c r="J2240" t="s">
        <v>154</v>
      </c>
      <c r="K2240">
        <v>5.8</v>
      </c>
      <c r="L2240" t="s">
        <v>154</v>
      </c>
      <c r="M2240" s="70">
        <v>0.50353009259259263</v>
      </c>
      <c r="N2240">
        <v>9.9</v>
      </c>
      <c r="O2240" t="s">
        <v>158</v>
      </c>
      <c r="P2240" s="70">
        <v>0.5022106481481482</v>
      </c>
      <c r="Q2240">
        <v>7.4</v>
      </c>
      <c r="R2240" t="s">
        <v>154</v>
      </c>
      <c r="S2240">
        <v>1.7</v>
      </c>
      <c r="T2240">
        <v>33.6</v>
      </c>
      <c r="U2240">
        <v>1481</v>
      </c>
      <c r="V2240">
        <v>912119</v>
      </c>
      <c r="W2240">
        <v>1520</v>
      </c>
      <c r="X2240">
        <v>0.63800000000000001</v>
      </c>
      <c r="Y2240">
        <v>18</v>
      </c>
      <c r="Z2240" s="11">
        <f t="shared" si="5894"/>
        <v>285.00000000000006</v>
      </c>
      <c r="AA2240" s="11">
        <f t="shared" si="5895"/>
        <v>10</v>
      </c>
      <c r="AB2240" s="53">
        <f t="shared" si="5896"/>
        <v>0.26750685304198596</v>
      </c>
      <c r="AC2240" s="61" t="s">
        <v>204</v>
      </c>
    </row>
    <row r="2241" spans="1:46">
      <c r="A2241" s="11">
        <v>2241</v>
      </c>
      <c r="B2241" s="69">
        <v>44608</v>
      </c>
      <c r="C2241" s="70">
        <v>0.51388888888888895</v>
      </c>
      <c r="D2241">
        <v>9.6999999999999993</v>
      </c>
      <c r="E2241">
        <v>14.2</v>
      </c>
      <c r="F2241">
        <v>0</v>
      </c>
      <c r="G2241">
        <v>8.4</v>
      </c>
      <c r="H2241">
        <v>0.45500000000000002</v>
      </c>
      <c r="I2241">
        <v>5.4</v>
      </c>
      <c r="J2241" t="s">
        <v>158</v>
      </c>
      <c r="K2241">
        <v>5.6</v>
      </c>
      <c r="L2241" t="s">
        <v>158</v>
      </c>
      <c r="M2241" s="70">
        <v>0.51310185185185186</v>
      </c>
      <c r="N2241">
        <v>9.1999999999999993</v>
      </c>
      <c r="O2241" t="s">
        <v>161</v>
      </c>
      <c r="P2241" s="70">
        <v>0.50912037037037039</v>
      </c>
      <c r="Q2241">
        <v>6.7</v>
      </c>
      <c r="R2241" t="s">
        <v>161</v>
      </c>
      <c r="S2241">
        <v>1.3</v>
      </c>
      <c r="T2241">
        <v>32.9</v>
      </c>
      <c r="U2241">
        <v>1467</v>
      </c>
      <c r="V2241">
        <v>879665</v>
      </c>
      <c r="W2241">
        <v>1466</v>
      </c>
      <c r="X2241">
        <v>0.63800000000000001</v>
      </c>
      <c r="Y2241">
        <v>17.97</v>
      </c>
      <c r="Z2241" s="11">
        <f t="shared" si="5894"/>
        <v>273</v>
      </c>
      <c r="AA2241" s="11">
        <f t="shared" si="5895"/>
        <v>10</v>
      </c>
      <c r="AB2241" s="53">
        <f t="shared" si="5896"/>
        <v>0.26750685304198596</v>
      </c>
      <c r="AC2241" s="61" t="s">
        <v>204</v>
      </c>
    </row>
    <row r="2242" spans="1:46">
      <c r="A2242" s="11">
        <v>2242</v>
      </c>
      <c r="B2242" s="69">
        <v>44608</v>
      </c>
      <c r="C2242" s="70">
        <v>0.52083333333333337</v>
      </c>
      <c r="D2242">
        <v>9.9</v>
      </c>
      <c r="E2242">
        <v>14.1</v>
      </c>
      <c r="F2242">
        <v>0</v>
      </c>
      <c r="G2242">
        <v>8.5</v>
      </c>
      <c r="H2242">
        <v>0.42399999999999999</v>
      </c>
      <c r="I2242">
        <v>4.9000000000000004</v>
      </c>
      <c r="J2242" t="s">
        <v>154</v>
      </c>
      <c r="K2242">
        <v>5.4</v>
      </c>
      <c r="L2242" t="s">
        <v>154</v>
      </c>
      <c r="M2242" s="70">
        <v>0.51466435185185189</v>
      </c>
      <c r="N2242">
        <v>10.5</v>
      </c>
      <c r="O2242" t="s">
        <v>158</v>
      </c>
      <c r="P2242" s="70">
        <v>0.51765046296296291</v>
      </c>
      <c r="Q2242">
        <v>3.9</v>
      </c>
      <c r="R2242" t="s">
        <v>161</v>
      </c>
      <c r="S2242">
        <v>1.6</v>
      </c>
      <c r="T2242">
        <v>30.1</v>
      </c>
      <c r="U2242">
        <v>1460</v>
      </c>
      <c r="V2242">
        <v>819652</v>
      </c>
      <c r="W2242">
        <v>1366</v>
      </c>
      <c r="X2242">
        <v>0.63700000000000001</v>
      </c>
      <c r="Y2242">
        <v>17.989999999999998</v>
      </c>
      <c r="Z2242" s="11">
        <f t="shared" si="5894"/>
        <v>254.4</v>
      </c>
      <c r="AA2242" s="11">
        <f t="shared" si="5895"/>
        <v>10</v>
      </c>
      <c r="AB2242" s="53">
        <f t="shared" si="5896"/>
        <v>0.26691448718812716</v>
      </c>
      <c r="AC2242" s="61" t="s">
        <v>204</v>
      </c>
    </row>
    <row r="2243" spans="1:46">
      <c r="A2243" s="11">
        <v>2243</v>
      </c>
      <c r="B2243" s="69">
        <v>44608</v>
      </c>
      <c r="C2243" s="70">
        <v>0.52777777777777779</v>
      </c>
      <c r="D2243">
        <v>10.1</v>
      </c>
      <c r="E2243">
        <v>14.1</v>
      </c>
      <c r="F2243">
        <v>0</v>
      </c>
      <c r="G2243">
        <v>8.1999999999999993</v>
      </c>
      <c r="H2243">
        <v>0.45600000000000002</v>
      </c>
      <c r="I2243">
        <v>6.1</v>
      </c>
      <c r="J2243" t="s">
        <v>161</v>
      </c>
      <c r="K2243">
        <v>6.1</v>
      </c>
      <c r="L2243" t="s">
        <v>161</v>
      </c>
      <c r="M2243" s="70">
        <v>0.52777777777777779</v>
      </c>
      <c r="N2243">
        <v>11.2</v>
      </c>
      <c r="O2243" t="s">
        <v>154</v>
      </c>
      <c r="P2243" s="70">
        <v>0.52391203703703704</v>
      </c>
      <c r="Q2243">
        <v>5.9</v>
      </c>
      <c r="R2243" t="s">
        <v>154</v>
      </c>
      <c r="S2243">
        <v>1.3</v>
      </c>
      <c r="T2243">
        <v>28.5</v>
      </c>
      <c r="U2243">
        <v>1497</v>
      </c>
      <c r="V2243">
        <v>877789</v>
      </c>
      <c r="W2243">
        <v>1463</v>
      </c>
      <c r="X2243">
        <v>0.63700000000000001</v>
      </c>
      <c r="Y2243">
        <v>17.97</v>
      </c>
      <c r="Z2243" s="11">
        <f t="shared" si="5894"/>
        <v>273.60000000000002</v>
      </c>
      <c r="AA2243" s="11">
        <f t="shared" si="5895"/>
        <v>10</v>
      </c>
      <c r="AB2243" s="53">
        <f t="shared" si="5896"/>
        <v>0.26691448718812716</v>
      </c>
      <c r="AC2243" s="61" t="s">
        <v>204</v>
      </c>
    </row>
    <row r="2244" spans="1:46">
      <c r="A2244" s="11">
        <v>2244</v>
      </c>
      <c r="B2244" s="69">
        <v>44608</v>
      </c>
      <c r="C2244" s="70">
        <v>0.53472222222222221</v>
      </c>
      <c r="D2244">
        <v>10.1</v>
      </c>
      <c r="E2244">
        <v>14.1</v>
      </c>
      <c r="F2244">
        <v>0</v>
      </c>
      <c r="G2244">
        <v>8.5</v>
      </c>
      <c r="H2244">
        <v>0.48499999999999999</v>
      </c>
      <c r="I2244">
        <v>5.6</v>
      </c>
      <c r="J2244" t="s">
        <v>161</v>
      </c>
      <c r="K2244">
        <v>6.1</v>
      </c>
      <c r="L2244" t="s">
        <v>161</v>
      </c>
      <c r="M2244" s="70">
        <v>0.52837962962962959</v>
      </c>
      <c r="N2244">
        <v>8.9</v>
      </c>
      <c r="O2244" t="s">
        <v>161</v>
      </c>
      <c r="P2244" s="70">
        <v>0.53287037037037044</v>
      </c>
      <c r="Q2244">
        <v>6.8</v>
      </c>
      <c r="R2244" t="s">
        <v>154</v>
      </c>
      <c r="S2244">
        <v>1.2</v>
      </c>
      <c r="T2244">
        <v>29.2</v>
      </c>
      <c r="U2244">
        <v>1468</v>
      </c>
      <c r="V2244">
        <v>926130</v>
      </c>
      <c r="W2244">
        <v>1544</v>
      </c>
      <c r="X2244">
        <v>0.63700000000000001</v>
      </c>
      <c r="Y2244">
        <v>17.940000000000001</v>
      </c>
      <c r="Z2244" s="11">
        <f t="shared" si="5894"/>
        <v>291.00000000000006</v>
      </c>
      <c r="AA2244" s="11">
        <f t="shared" si="5895"/>
        <v>10</v>
      </c>
      <c r="AB2244" s="53">
        <f t="shared" si="5896"/>
        <v>0.26691448718812716</v>
      </c>
      <c r="AC2244" s="61" t="s">
        <v>204</v>
      </c>
    </row>
    <row r="2245" spans="1:46">
      <c r="A2245" s="11">
        <v>2245</v>
      </c>
      <c r="B2245" s="69">
        <v>44608</v>
      </c>
      <c r="C2245" s="70">
        <v>0.54166666666666663</v>
      </c>
      <c r="D2245">
        <v>10.199999999999999</v>
      </c>
      <c r="E2245">
        <v>14.1</v>
      </c>
      <c r="F2245">
        <v>0</v>
      </c>
      <c r="G2245">
        <v>8.6999999999999993</v>
      </c>
      <c r="H2245">
        <v>0.439</v>
      </c>
      <c r="I2245">
        <v>5.4</v>
      </c>
      <c r="J2245" t="s">
        <v>161</v>
      </c>
      <c r="K2245">
        <v>5.7</v>
      </c>
      <c r="L2245" t="s">
        <v>161</v>
      </c>
      <c r="M2245" s="70">
        <v>0.53525462962962966</v>
      </c>
      <c r="N2245">
        <v>8.8000000000000007</v>
      </c>
      <c r="O2245" t="s">
        <v>161</v>
      </c>
      <c r="P2245" s="70">
        <v>0.53755787037037039</v>
      </c>
      <c r="Q2245">
        <v>5.9</v>
      </c>
      <c r="R2245" t="s">
        <v>161</v>
      </c>
      <c r="S2245">
        <v>1.3</v>
      </c>
      <c r="T2245">
        <v>27.4</v>
      </c>
      <c r="U2245">
        <v>1392</v>
      </c>
      <c r="V2245">
        <v>846589</v>
      </c>
      <c r="W2245">
        <v>1411</v>
      </c>
      <c r="X2245">
        <v>0.63600000000000001</v>
      </c>
      <c r="Y2245">
        <v>17.95</v>
      </c>
      <c r="Z2245" s="11">
        <f t="shared" si="5894"/>
        <v>263.39999999999998</v>
      </c>
      <c r="AA2245" s="11">
        <f t="shared" si="5895"/>
        <v>10</v>
      </c>
      <c r="AB2245" s="53">
        <f t="shared" si="5896"/>
        <v>0.26632275480572931</v>
      </c>
      <c r="AC2245" s="61" t="s">
        <v>204</v>
      </c>
      <c r="AE2245" s="11">
        <f t="shared" ref="AE2245" si="6057">SUM(F2245:F2250)</f>
        <v>0</v>
      </c>
      <c r="AF2245" s="11">
        <f t="shared" ref="AF2245" si="6058">AVERAGE(AB2245:AB2250)</f>
        <v>0.26632275480572926</v>
      </c>
      <c r="AG2245" s="11">
        <f t="shared" ref="AG2245" si="6059">AVERAGE(G2245:G2250)</f>
        <v>8.8833333333333329</v>
      </c>
      <c r="AH2245" s="11" t="e">
        <f t="shared" ref="AH2245" si="6060">AVERAGE(AC2245:AC2250)</f>
        <v>#DIV/0!</v>
      </c>
      <c r="AI2245" s="11">
        <f t="shared" ref="AI2245" si="6061">AVERAGE(T2245:T2250)</f>
        <v>27.483333333333334</v>
      </c>
      <c r="AJ2245" s="11">
        <f t="shared" ref="AJ2245" si="6062">SUMIF(H2245:H2250,"&gt;0",H2245:H2250)</f>
        <v>2.5050000000000003</v>
      </c>
      <c r="AK2245" s="17">
        <f t="shared" ref="AK2245" si="6063">SUM(AA2245:AA2250)/60</f>
        <v>1</v>
      </c>
      <c r="AL2245" s="17">
        <f t="shared" ref="AL2245" si="6064">SUM(V2245:V2250)</f>
        <v>4836087</v>
      </c>
      <c r="AM2245" s="17">
        <f t="shared" ref="AM2245" si="6065">AVERAGE(W2245:W2250)</f>
        <v>1343.5</v>
      </c>
      <c r="AN2245" s="11">
        <f t="shared" ref="AN2245" si="6066">AVERAGE(I2245:I2250)</f>
        <v>5.1833333333333336</v>
      </c>
      <c r="AO2245" s="11">
        <f t="shared" ref="AO2245" si="6067">MAX(K2245:K2250)</f>
        <v>5.8</v>
      </c>
      <c r="AP2245" s="13" t="str">
        <f t="shared" ref="AP2245" ca="1" si="6068">INDIRECT(ADDRESS(MATCH(AO2245,K2245:K2250,0)+A2245-1,12))</f>
        <v>WSW</v>
      </c>
      <c r="AQ2245" s="13">
        <f t="shared" ref="AQ2245" ca="1" si="6069">INDIRECT(ADDRESS(MATCH(AO2245,K2245:K2250,0)+A2245-1,13))</f>
        <v>0.56803240740740735</v>
      </c>
      <c r="AR2245" s="11">
        <f t="shared" ref="AR2245" si="6070">MAX(N2245:N2250)</f>
        <v>8.8000000000000007</v>
      </c>
      <c r="AS2245" s="13" t="str">
        <f t="shared" ref="AS2245" ca="1" si="6071">INDIRECT(ADDRESS(MATCH(AR2245,N2245:N2250,0)+A2245-1,15))</f>
        <v>WSW</v>
      </c>
      <c r="AT2245" s="13">
        <f t="shared" ref="AT2245" ca="1" si="6072">INDIRECT(ADDRESS(MATCH(AR2245,N2245:N2250,0)+A2245-1,16))</f>
        <v>0.53755787037037039</v>
      </c>
    </row>
    <row r="2246" spans="1:46">
      <c r="A2246" s="11">
        <v>2246</v>
      </c>
      <c r="B2246" s="69">
        <v>44608</v>
      </c>
      <c r="C2246" s="70">
        <v>0.54861111111111105</v>
      </c>
      <c r="D2246">
        <v>10.199999999999999</v>
      </c>
      <c r="E2246">
        <v>14.1</v>
      </c>
      <c r="F2246">
        <v>0</v>
      </c>
      <c r="G2246">
        <v>8.8000000000000007</v>
      </c>
      <c r="H2246">
        <v>0.43</v>
      </c>
      <c r="I2246">
        <v>5.2</v>
      </c>
      <c r="J2246" t="s">
        <v>161</v>
      </c>
      <c r="K2246">
        <v>5.6</v>
      </c>
      <c r="L2246" t="s">
        <v>161</v>
      </c>
      <c r="M2246" s="70">
        <v>0.54376157407407411</v>
      </c>
      <c r="N2246">
        <v>8.1</v>
      </c>
      <c r="O2246" t="s">
        <v>154</v>
      </c>
      <c r="P2246" s="70">
        <v>0.54350694444444447</v>
      </c>
      <c r="Q2246">
        <v>4.3</v>
      </c>
      <c r="R2246" t="s">
        <v>161</v>
      </c>
      <c r="S2246">
        <v>1.1000000000000001</v>
      </c>
      <c r="T2246">
        <v>26.3</v>
      </c>
      <c r="U2246">
        <v>1397</v>
      </c>
      <c r="V2246">
        <v>829609</v>
      </c>
      <c r="W2246">
        <v>1383</v>
      </c>
      <c r="X2246">
        <v>0.63600000000000001</v>
      </c>
      <c r="Y2246">
        <v>17.91</v>
      </c>
      <c r="Z2246" s="11">
        <f t="shared" si="5894"/>
        <v>258</v>
      </c>
      <c r="AA2246" s="11">
        <f t="shared" si="5895"/>
        <v>10</v>
      </c>
      <c r="AB2246" s="53">
        <f t="shared" si="5896"/>
        <v>0.26632275480572931</v>
      </c>
      <c r="AC2246" s="61" t="s">
        <v>204</v>
      </c>
    </row>
    <row r="2247" spans="1:46">
      <c r="A2247" s="11">
        <v>2247</v>
      </c>
      <c r="B2247" s="69">
        <v>44608</v>
      </c>
      <c r="C2247" s="70">
        <v>0.55555555555555558</v>
      </c>
      <c r="D2247">
        <v>10.1</v>
      </c>
      <c r="E2247">
        <v>14.1</v>
      </c>
      <c r="F2247">
        <v>0</v>
      </c>
      <c r="G2247">
        <v>8.6999999999999993</v>
      </c>
      <c r="H2247">
        <v>0.375</v>
      </c>
      <c r="I2247">
        <v>4.9000000000000004</v>
      </c>
      <c r="J2247" t="s">
        <v>154</v>
      </c>
      <c r="K2247">
        <v>5.2</v>
      </c>
      <c r="L2247" t="s">
        <v>161</v>
      </c>
      <c r="M2247" s="70">
        <v>0.5486226851851852</v>
      </c>
      <c r="N2247">
        <v>8.5</v>
      </c>
      <c r="O2247" t="s">
        <v>158</v>
      </c>
      <c r="P2247" s="70">
        <v>0.55062500000000003</v>
      </c>
      <c r="Q2247">
        <v>5.7</v>
      </c>
      <c r="R2247" t="s">
        <v>154</v>
      </c>
      <c r="S2247">
        <v>1.2</v>
      </c>
      <c r="T2247">
        <v>31.5</v>
      </c>
      <c r="U2247">
        <v>1371</v>
      </c>
      <c r="V2247">
        <v>730617</v>
      </c>
      <c r="W2247">
        <v>1218</v>
      </c>
      <c r="X2247">
        <v>0.63600000000000001</v>
      </c>
      <c r="Y2247">
        <v>17.89</v>
      </c>
      <c r="Z2247" s="11">
        <f t="shared" si="5894"/>
        <v>225.00000000000003</v>
      </c>
      <c r="AA2247" s="11">
        <f t="shared" si="5895"/>
        <v>10</v>
      </c>
      <c r="AB2247" s="53">
        <f t="shared" si="5896"/>
        <v>0.26632275480572931</v>
      </c>
      <c r="AC2247" s="61" t="s">
        <v>204</v>
      </c>
    </row>
    <row r="2248" spans="1:46">
      <c r="A2248" s="11">
        <v>2248</v>
      </c>
      <c r="B2248" s="69">
        <v>44608</v>
      </c>
      <c r="C2248" s="70">
        <v>0.5625</v>
      </c>
      <c r="D2248">
        <v>10.199999999999999</v>
      </c>
      <c r="E2248">
        <v>14.1</v>
      </c>
      <c r="F2248">
        <v>0</v>
      </c>
      <c r="G2248">
        <v>9.1</v>
      </c>
      <c r="H2248">
        <v>0.42699999999999999</v>
      </c>
      <c r="I2248">
        <v>5.0999999999999996</v>
      </c>
      <c r="J2248" t="s">
        <v>154</v>
      </c>
      <c r="K2248">
        <v>5.0999999999999996</v>
      </c>
      <c r="L2248" t="s">
        <v>154</v>
      </c>
      <c r="M2248" s="70">
        <v>0.56248842592592596</v>
      </c>
      <c r="N2248">
        <v>8.4</v>
      </c>
      <c r="O2248" t="s">
        <v>161</v>
      </c>
      <c r="P2248" s="70">
        <v>0.56177083333333333</v>
      </c>
      <c r="Q2248">
        <v>4.9000000000000004</v>
      </c>
      <c r="R2248" t="s">
        <v>161</v>
      </c>
      <c r="S2248">
        <v>1.3</v>
      </c>
      <c r="T2248">
        <v>25.8</v>
      </c>
      <c r="U2248">
        <v>1328</v>
      </c>
      <c r="V2248">
        <v>821489</v>
      </c>
      <c r="W2248">
        <v>1369</v>
      </c>
      <c r="X2248">
        <v>0.63600000000000001</v>
      </c>
      <c r="Y2248">
        <v>17.87</v>
      </c>
      <c r="Z2248" s="11">
        <f t="shared" ref="Z2248:Z2311" si="6073">H2248*3.6/(60)*10*10^3</f>
        <v>256.2</v>
      </c>
      <c r="AA2248" s="11">
        <f t="shared" ref="AA2248:AA2311" si="6074">IF(Z2248&gt;120,10,0)</f>
        <v>10</v>
      </c>
      <c r="AB2248" s="53">
        <f t="shared" ref="AB2248:AB2311" si="6075">-0.071+0.735*X2248+0.75*X2248^2-8.759*X2248^3+21.838*X2248^4-21.998*X2248^5+8.097*X2248^6</f>
        <v>0.26632275480572931</v>
      </c>
      <c r="AC2248" s="61" t="s">
        <v>204</v>
      </c>
    </row>
    <row r="2249" spans="1:46">
      <c r="A2249" s="11">
        <v>2249</v>
      </c>
      <c r="B2249" s="69">
        <v>44608</v>
      </c>
      <c r="C2249" s="70">
        <v>0.56944444444444442</v>
      </c>
      <c r="D2249">
        <v>10.199999999999999</v>
      </c>
      <c r="E2249">
        <v>14.1</v>
      </c>
      <c r="F2249">
        <v>0</v>
      </c>
      <c r="G2249">
        <v>8.8000000000000007</v>
      </c>
      <c r="H2249">
        <v>0.41199999999999998</v>
      </c>
      <c r="I2249">
        <v>5.5</v>
      </c>
      <c r="J2249" t="s">
        <v>161</v>
      </c>
      <c r="K2249">
        <v>5.8</v>
      </c>
      <c r="L2249" t="s">
        <v>161</v>
      </c>
      <c r="M2249" s="70">
        <v>0.56803240740740735</v>
      </c>
      <c r="N2249">
        <v>8.8000000000000007</v>
      </c>
      <c r="O2249" t="s">
        <v>161</v>
      </c>
      <c r="P2249" s="70">
        <v>0.56784722222222228</v>
      </c>
      <c r="Q2249">
        <v>7.5</v>
      </c>
      <c r="R2249" t="s">
        <v>154</v>
      </c>
      <c r="S2249">
        <v>1.3</v>
      </c>
      <c r="T2249">
        <v>26.3</v>
      </c>
      <c r="U2249">
        <v>1367</v>
      </c>
      <c r="V2249">
        <v>796185</v>
      </c>
      <c r="W2249">
        <v>1327</v>
      </c>
      <c r="X2249">
        <v>0.63600000000000001</v>
      </c>
      <c r="Y2249">
        <v>17.84</v>
      </c>
      <c r="Z2249" s="11">
        <f t="shared" si="6073"/>
        <v>247.2</v>
      </c>
      <c r="AA2249" s="11">
        <f t="shared" si="6074"/>
        <v>10</v>
      </c>
      <c r="AB2249" s="53">
        <f t="shared" si="6075"/>
        <v>0.26632275480572931</v>
      </c>
      <c r="AC2249" s="61" t="s">
        <v>204</v>
      </c>
    </row>
    <row r="2250" spans="1:46">
      <c r="A2250" s="11">
        <v>2250</v>
      </c>
      <c r="B2250" s="69">
        <v>44608</v>
      </c>
      <c r="C2250" s="70">
        <v>0.57638888888888895</v>
      </c>
      <c r="D2250">
        <v>10.199999999999999</v>
      </c>
      <c r="E2250">
        <v>14.1</v>
      </c>
      <c r="F2250">
        <v>0</v>
      </c>
      <c r="G2250">
        <v>9.1999999999999993</v>
      </c>
      <c r="H2250">
        <v>0.42199999999999999</v>
      </c>
      <c r="I2250">
        <v>5</v>
      </c>
      <c r="J2250" t="s">
        <v>161</v>
      </c>
      <c r="K2250">
        <v>5.7</v>
      </c>
      <c r="L2250" t="s">
        <v>161</v>
      </c>
      <c r="M2250" s="70">
        <v>0.57032407407407404</v>
      </c>
      <c r="N2250">
        <v>8.5</v>
      </c>
      <c r="O2250" t="s">
        <v>154</v>
      </c>
      <c r="P2250" s="70">
        <v>0.56951388888888888</v>
      </c>
      <c r="Q2250">
        <v>4.0999999999999996</v>
      </c>
      <c r="R2250" t="s">
        <v>154</v>
      </c>
      <c r="S2250">
        <v>1.4</v>
      </c>
      <c r="T2250">
        <v>27.6</v>
      </c>
      <c r="U2250">
        <v>1280</v>
      </c>
      <c r="V2250">
        <v>811598</v>
      </c>
      <c r="W2250">
        <v>1353</v>
      </c>
      <c r="X2250">
        <v>0.63600000000000001</v>
      </c>
      <c r="Y2250">
        <v>17.84</v>
      </c>
      <c r="Z2250" s="11">
        <f t="shared" si="6073"/>
        <v>253.2</v>
      </c>
      <c r="AA2250" s="11">
        <f t="shared" si="6074"/>
        <v>10</v>
      </c>
      <c r="AB2250" s="53">
        <f t="shared" si="6075"/>
        <v>0.26632275480572931</v>
      </c>
      <c r="AC2250" s="61" t="s">
        <v>204</v>
      </c>
    </row>
    <row r="2251" spans="1:46">
      <c r="A2251" s="11">
        <v>2251</v>
      </c>
      <c r="B2251" s="69">
        <v>44608</v>
      </c>
      <c r="C2251" s="70">
        <v>0.58333333333333337</v>
      </c>
      <c r="D2251">
        <v>10.1</v>
      </c>
      <c r="E2251">
        <v>14.1</v>
      </c>
      <c r="F2251">
        <v>0</v>
      </c>
      <c r="G2251">
        <v>8.6</v>
      </c>
      <c r="H2251">
        <v>0.33200000000000002</v>
      </c>
      <c r="I2251">
        <v>5.5</v>
      </c>
      <c r="J2251" t="s">
        <v>161</v>
      </c>
      <c r="K2251">
        <v>5.5</v>
      </c>
      <c r="L2251" t="s">
        <v>161</v>
      </c>
      <c r="M2251" s="70">
        <v>0.58333333333333337</v>
      </c>
      <c r="N2251">
        <v>8.9</v>
      </c>
      <c r="O2251" t="s">
        <v>161</v>
      </c>
      <c r="P2251" s="70">
        <v>0.57976851851851852</v>
      </c>
      <c r="Q2251">
        <v>6</v>
      </c>
      <c r="R2251" t="s">
        <v>161</v>
      </c>
      <c r="S2251">
        <v>1.2</v>
      </c>
      <c r="T2251">
        <v>26.1</v>
      </c>
      <c r="U2251">
        <v>1266</v>
      </c>
      <c r="V2251">
        <v>658481</v>
      </c>
      <c r="W2251">
        <v>1097</v>
      </c>
      <c r="X2251">
        <v>0.63600000000000001</v>
      </c>
      <c r="Y2251">
        <v>17.84</v>
      </c>
      <c r="Z2251" s="11">
        <f t="shared" si="6073"/>
        <v>199.2</v>
      </c>
      <c r="AA2251" s="11">
        <f t="shared" si="6074"/>
        <v>10</v>
      </c>
      <c r="AB2251" s="53">
        <f t="shared" si="6075"/>
        <v>0.26632275480572931</v>
      </c>
      <c r="AC2251" s="61" t="s">
        <v>204</v>
      </c>
      <c r="AE2251" s="11">
        <f t="shared" ref="AE2251" si="6076">SUM(F2251:F2256)</f>
        <v>0</v>
      </c>
      <c r="AF2251" s="11">
        <f t="shared" ref="AF2251" si="6077">AVERAGE(AB2251:AB2256)</f>
        <v>0.26612572287840108</v>
      </c>
      <c r="AG2251" s="11">
        <f t="shared" ref="AG2251" si="6078">AVERAGE(G2251:G2256)</f>
        <v>7.9499999999999993</v>
      </c>
      <c r="AH2251" s="11" t="e">
        <f t="shared" ref="AH2251" si="6079">AVERAGE(AC2251:AC2256)</f>
        <v>#DIV/0!</v>
      </c>
      <c r="AI2251" s="11">
        <f t="shared" ref="AI2251" si="6080">AVERAGE(T2251:T2256)</f>
        <v>34.883333333333333</v>
      </c>
      <c r="AJ2251" s="11">
        <f t="shared" ref="AJ2251" si="6081">SUMIF(H2251:H2256,"&gt;0",H2251:H2256)</f>
        <v>1.5340000000000003</v>
      </c>
      <c r="AK2251" s="17">
        <f t="shared" ref="AK2251" si="6082">SUM(AA2251:AA2256)/60</f>
        <v>0.5</v>
      </c>
      <c r="AL2251" s="17">
        <f t="shared" ref="AL2251" si="6083">SUM(V2251:V2256)</f>
        <v>3059941</v>
      </c>
      <c r="AM2251" s="17">
        <f t="shared" ref="AM2251" si="6084">AVERAGE(W2251:W2256)</f>
        <v>849.83333333333337</v>
      </c>
      <c r="AN2251" s="11">
        <f t="shared" ref="AN2251" si="6085">AVERAGE(I2251:I2256)</f>
        <v>5.6333333333333329</v>
      </c>
      <c r="AO2251" s="11">
        <f t="shared" ref="AO2251" si="6086">MAX(K2251:K2256)</f>
        <v>6.4</v>
      </c>
      <c r="AP2251" s="13" t="str">
        <f t="shared" ref="AP2251" ca="1" si="6087">INDIRECT(ADDRESS(MATCH(AO2251,K2251:K2256,0)+A2251-1,12))</f>
        <v>SW</v>
      </c>
      <c r="AQ2251" s="13">
        <f t="shared" ref="AQ2251" ca="1" si="6088">INDIRECT(ADDRESS(MATCH(AO2251,K2251:K2256,0)+A2251-1,13))</f>
        <v>0.61728009259259264</v>
      </c>
      <c r="AR2251" s="11">
        <f t="shared" ref="AR2251" si="6089">MAX(N2251:N2256)</f>
        <v>12.9</v>
      </c>
      <c r="AS2251" s="13" t="str">
        <f t="shared" ref="AS2251" ca="1" si="6090">INDIRECT(ADDRESS(MATCH(AR2251,N2251:N2256,0)+A2251-1,15))</f>
        <v>S</v>
      </c>
      <c r="AT2251" s="13">
        <f t="shared" ref="AT2251" ca="1" si="6091">INDIRECT(ADDRESS(MATCH(AR2251,N2251:N2256,0)+A2251-1,16))</f>
        <v>0.61658564814814809</v>
      </c>
    </row>
    <row r="2252" spans="1:46">
      <c r="A2252" s="11">
        <v>2252</v>
      </c>
      <c r="B2252" s="69">
        <v>44608</v>
      </c>
      <c r="C2252" s="70">
        <v>0.59027777777777779</v>
      </c>
      <c r="D2252">
        <v>10.1</v>
      </c>
      <c r="E2252">
        <v>14.1</v>
      </c>
      <c r="F2252">
        <v>0</v>
      </c>
      <c r="G2252">
        <v>9</v>
      </c>
      <c r="H2252">
        <v>0.39600000000000002</v>
      </c>
      <c r="I2252">
        <v>4.9000000000000004</v>
      </c>
      <c r="J2252" t="s">
        <v>161</v>
      </c>
      <c r="K2252">
        <v>5.6</v>
      </c>
      <c r="L2252" t="s">
        <v>161</v>
      </c>
      <c r="M2252" s="70">
        <v>0.58453703703703697</v>
      </c>
      <c r="N2252">
        <v>8.5</v>
      </c>
      <c r="O2252" t="s">
        <v>161</v>
      </c>
      <c r="P2252" s="70">
        <v>0.58431712962962956</v>
      </c>
      <c r="Q2252">
        <v>4.5999999999999996</v>
      </c>
      <c r="R2252" t="s">
        <v>154</v>
      </c>
      <c r="S2252">
        <v>1.2</v>
      </c>
      <c r="T2252">
        <v>27.9</v>
      </c>
      <c r="U2252">
        <v>1209</v>
      </c>
      <c r="V2252">
        <v>761756</v>
      </c>
      <c r="W2252">
        <v>1270</v>
      </c>
      <c r="X2252">
        <v>0.63600000000000001</v>
      </c>
      <c r="Y2252">
        <v>17.82</v>
      </c>
      <c r="Z2252" s="11">
        <f t="shared" si="6073"/>
        <v>237.60000000000002</v>
      </c>
      <c r="AA2252" s="11">
        <f t="shared" si="6074"/>
        <v>10</v>
      </c>
      <c r="AB2252" s="53">
        <f t="shared" si="6075"/>
        <v>0.26632275480572931</v>
      </c>
      <c r="AC2252" s="61" t="s">
        <v>204</v>
      </c>
    </row>
    <row r="2253" spans="1:46">
      <c r="A2253" s="11">
        <v>2253</v>
      </c>
      <c r="B2253" s="69">
        <v>44608</v>
      </c>
      <c r="C2253" s="70">
        <v>0.59722222222222221</v>
      </c>
      <c r="D2253">
        <v>10</v>
      </c>
      <c r="E2253">
        <v>14.1</v>
      </c>
      <c r="F2253">
        <v>0</v>
      </c>
      <c r="G2253">
        <v>8.5</v>
      </c>
      <c r="H2253">
        <v>0.27900000000000003</v>
      </c>
      <c r="I2253">
        <v>5.6</v>
      </c>
      <c r="J2253" t="s">
        <v>161</v>
      </c>
      <c r="K2253">
        <v>5.6</v>
      </c>
      <c r="L2253" t="s">
        <v>161</v>
      </c>
      <c r="M2253" s="70">
        <v>0.59722222222222221</v>
      </c>
      <c r="N2253">
        <v>9.5</v>
      </c>
      <c r="O2253" t="s">
        <v>158</v>
      </c>
      <c r="P2253" s="70">
        <v>0.59182870370370366</v>
      </c>
      <c r="Q2253">
        <v>5.3</v>
      </c>
      <c r="R2253" t="s">
        <v>161</v>
      </c>
      <c r="S2253">
        <v>1.5</v>
      </c>
      <c r="T2253">
        <v>32.5</v>
      </c>
      <c r="U2253">
        <v>1134</v>
      </c>
      <c r="V2253">
        <v>555090</v>
      </c>
      <c r="W2253">
        <v>925</v>
      </c>
      <c r="X2253">
        <v>0.63500000000000001</v>
      </c>
      <c r="Y2253">
        <v>17.8</v>
      </c>
      <c r="Z2253" s="11">
        <f t="shared" si="6073"/>
        <v>167.40000000000003</v>
      </c>
      <c r="AA2253" s="11">
        <f t="shared" si="6074"/>
        <v>10</v>
      </c>
      <c r="AB2253" s="53">
        <f t="shared" si="6075"/>
        <v>0.26573165902374452</v>
      </c>
      <c r="AC2253" s="61" t="s">
        <v>204</v>
      </c>
    </row>
    <row r="2254" spans="1:46">
      <c r="A2254" s="11">
        <v>2254</v>
      </c>
      <c r="B2254" s="69">
        <v>44608</v>
      </c>
      <c r="C2254" s="70">
        <v>0.60416666666666663</v>
      </c>
      <c r="D2254">
        <v>9.8000000000000007</v>
      </c>
      <c r="E2254">
        <v>14.1</v>
      </c>
      <c r="F2254">
        <v>0</v>
      </c>
      <c r="G2254">
        <v>7.8</v>
      </c>
      <c r="H2254">
        <v>0.19900000000000001</v>
      </c>
      <c r="I2254">
        <v>5.4</v>
      </c>
      <c r="J2254" t="s">
        <v>161</v>
      </c>
      <c r="K2254">
        <v>5.8</v>
      </c>
      <c r="L2254" t="s">
        <v>161</v>
      </c>
      <c r="M2254" s="70">
        <v>0.60001157407407402</v>
      </c>
      <c r="N2254">
        <v>9.5</v>
      </c>
      <c r="O2254" t="s">
        <v>154</v>
      </c>
      <c r="P2254" s="70">
        <v>0.6038310185185185</v>
      </c>
      <c r="Q2254">
        <v>3.7</v>
      </c>
      <c r="R2254" t="s">
        <v>160</v>
      </c>
      <c r="S2254">
        <v>1.5</v>
      </c>
      <c r="T2254">
        <v>34.700000000000003</v>
      </c>
      <c r="U2254">
        <v>524</v>
      </c>
      <c r="V2254">
        <v>405734</v>
      </c>
      <c r="W2254">
        <v>676</v>
      </c>
      <c r="X2254">
        <v>0.63600000000000001</v>
      </c>
      <c r="Y2254">
        <v>17.79</v>
      </c>
      <c r="Z2254" s="11">
        <f t="shared" si="6073"/>
        <v>119.4</v>
      </c>
      <c r="AA2254" s="11">
        <f t="shared" si="6074"/>
        <v>0</v>
      </c>
      <c r="AB2254" s="53">
        <f t="shared" si="6075"/>
        <v>0.26632275480572931</v>
      </c>
      <c r="AC2254" s="61" t="s">
        <v>204</v>
      </c>
    </row>
    <row r="2255" spans="1:46">
      <c r="A2255" s="11">
        <v>2255</v>
      </c>
      <c r="B2255" s="69">
        <v>44608</v>
      </c>
      <c r="C2255" s="70">
        <v>0.61111111111111105</v>
      </c>
      <c r="D2255">
        <v>9.6</v>
      </c>
      <c r="E2255">
        <v>14.1</v>
      </c>
      <c r="F2255">
        <v>0</v>
      </c>
      <c r="G2255">
        <v>7.3</v>
      </c>
      <c r="H2255">
        <v>0.19900000000000001</v>
      </c>
      <c r="I2255">
        <v>6</v>
      </c>
      <c r="J2255" t="s">
        <v>160</v>
      </c>
      <c r="K2255">
        <v>6</v>
      </c>
      <c r="L2255" t="s">
        <v>160</v>
      </c>
      <c r="M2255" s="70">
        <v>0.6106597222222222</v>
      </c>
      <c r="N2255">
        <v>10.7</v>
      </c>
      <c r="O2255" t="s">
        <v>161</v>
      </c>
      <c r="P2255" s="70">
        <v>0.60533564814814811</v>
      </c>
      <c r="Q2255">
        <v>4.5</v>
      </c>
      <c r="R2255" t="s">
        <v>161</v>
      </c>
      <c r="S2255">
        <v>1.7</v>
      </c>
      <c r="T2255">
        <v>41.4</v>
      </c>
      <c r="U2255">
        <v>650</v>
      </c>
      <c r="V2255">
        <v>402104</v>
      </c>
      <c r="W2255">
        <v>670</v>
      </c>
      <c r="X2255">
        <v>0.63600000000000001</v>
      </c>
      <c r="Y2255">
        <v>17.75</v>
      </c>
      <c r="Z2255" s="11">
        <f t="shared" si="6073"/>
        <v>119.4</v>
      </c>
      <c r="AA2255" s="11">
        <f t="shared" si="6074"/>
        <v>0</v>
      </c>
      <c r="AB2255" s="53">
        <f t="shared" si="6075"/>
        <v>0.26632275480572931</v>
      </c>
      <c r="AC2255" s="61" t="s">
        <v>204</v>
      </c>
    </row>
    <row r="2256" spans="1:46">
      <c r="A2256" s="11">
        <v>2256</v>
      </c>
      <c r="B2256" s="69">
        <v>44608</v>
      </c>
      <c r="C2256" s="70">
        <v>0.61805555555555558</v>
      </c>
      <c r="D2256">
        <v>9.3000000000000007</v>
      </c>
      <c r="E2256">
        <v>14.1</v>
      </c>
      <c r="F2256">
        <v>0</v>
      </c>
      <c r="G2256">
        <v>6.5</v>
      </c>
      <c r="H2256">
        <v>0.129</v>
      </c>
      <c r="I2256">
        <v>6.4</v>
      </c>
      <c r="J2256" t="s">
        <v>156</v>
      </c>
      <c r="K2256">
        <v>6.4</v>
      </c>
      <c r="L2256" t="s">
        <v>160</v>
      </c>
      <c r="M2256" s="70">
        <v>0.61728009259259264</v>
      </c>
      <c r="N2256">
        <v>12.9</v>
      </c>
      <c r="O2256" t="s">
        <v>153</v>
      </c>
      <c r="P2256" s="70">
        <v>0.61658564814814809</v>
      </c>
      <c r="Q2256">
        <v>7.1</v>
      </c>
      <c r="R2256" t="s">
        <v>153</v>
      </c>
      <c r="S2256">
        <v>1.6</v>
      </c>
      <c r="T2256">
        <v>46.7</v>
      </c>
      <c r="U2256">
        <v>288</v>
      </c>
      <c r="V2256">
        <v>276776</v>
      </c>
      <c r="W2256">
        <v>461</v>
      </c>
      <c r="X2256">
        <v>0.63500000000000001</v>
      </c>
      <c r="Y2256">
        <v>17.739999999999998</v>
      </c>
      <c r="Z2256" s="11">
        <f t="shared" si="6073"/>
        <v>77.399999999999991</v>
      </c>
      <c r="AA2256" s="11">
        <f t="shared" si="6074"/>
        <v>0</v>
      </c>
      <c r="AB2256" s="53">
        <f t="shared" si="6075"/>
        <v>0.26573165902374452</v>
      </c>
      <c r="AC2256" s="61" t="s">
        <v>204</v>
      </c>
    </row>
    <row r="2257" spans="1:46">
      <c r="A2257" s="11">
        <v>2257</v>
      </c>
      <c r="B2257" s="69">
        <v>44608</v>
      </c>
      <c r="C2257" s="70">
        <v>0.625</v>
      </c>
      <c r="D2257">
        <v>8.8000000000000007</v>
      </c>
      <c r="E2257">
        <v>14.2</v>
      </c>
      <c r="F2257">
        <v>0</v>
      </c>
      <c r="G2257">
        <v>5.9</v>
      </c>
      <c r="H2257">
        <v>5.8999999999999997E-2</v>
      </c>
      <c r="I2257">
        <v>6.7</v>
      </c>
      <c r="J2257" t="s">
        <v>156</v>
      </c>
      <c r="K2257">
        <v>6.8</v>
      </c>
      <c r="L2257" t="s">
        <v>156</v>
      </c>
      <c r="M2257" s="70">
        <v>0.62437500000000001</v>
      </c>
      <c r="N2257">
        <v>11.8</v>
      </c>
      <c r="O2257" t="s">
        <v>153</v>
      </c>
      <c r="P2257" s="70">
        <v>0.62321759259259257</v>
      </c>
      <c r="Q2257">
        <v>4.5999999999999996</v>
      </c>
      <c r="R2257" t="s">
        <v>156</v>
      </c>
      <c r="S2257">
        <v>1.5</v>
      </c>
      <c r="T2257">
        <v>49.3</v>
      </c>
      <c r="U2257">
        <v>175</v>
      </c>
      <c r="V2257">
        <v>136174</v>
      </c>
      <c r="W2257">
        <v>227</v>
      </c>
      <c r="X2257">
        <v>0.63500000000000001</v>
      </c>
      <c r="Y2257">
        <v>17.739999999999998</v>
      </c>
      <c r="Z2257" s="11">
        <f t="shared" si="6073"/>
        <v>35.4</v>
      </c>
      <c r="AA2257" s="11">
        <f t="shared" si="6074"/>
        <v>0</v>
      </c>
      <c r="AB2257" s="53">
        <f t="shared" si="6075"/>
        <v>0.26573165902374452</v>
      </c>
      <c r="AC2257" s="61" t="s">
        <v>204</v>
      </c>
      <c r="AE2257" s="11">
        <f t="shared" ref="AE2257" si="6092">SUM(F2257:F2262)</f>
        <v>0</v>
      </c>
      <c r="AF2257" s="11">
        <f t="shared" ref="AF2257" si="6093">AVERAGE(AB2257:AB2262)</f>
        <v>0.26573165902374457</v>
      </c>
      <c r="AG2257" s="11">
        <f t="shared" ref="AG2257" si="6094">AVERAGE(G2257:G2262)</f>
        <v>6.6833333333333327</v>
      </c>
      <c r="AH2257" s="11" t="e">
        <f t="shared" ref="AH2257" si="6095">AVERAGE(AC2257:AC2262)</f>
        <v>#DIV/0!</v>
      </c>
      <c r="AI2257" s="11">
        <f t="shared" ref="AI2257" si="6096">AVERAGE(T2257:T2262)</f>
        <v>46.716666666666669</v>
      </c>
      <c r="AJ2257" s="11">
        <f t="shared" ref="AJ2257" si="6097">SUMIF(H2257:H2262,"&gt;0",H2257:H2262)</f>
        <v>0.97299999999999986</v>
      </c>
      <c r="AK2257" s="17">
        <f t="shared" ref="AK2257" si="6098">SUM(AA2257:AA2262)/60</f>
        <v>0.33333333333333331</v>
      </c>
      <c r="AL2257" s="17">
        <f t="shared" ref="AL2257" si="6099">SUM(V2257:V2262)</f>
        <v>1932227</v>
      </c>
      <c r="AM2257" s="17">
        <f t="shared" ref="AM2257" si="6100">AVERAGE(W2257:W2262)</f>
        <v>536.66666666666663</v>
      </c>
      <c r="AN2257" s="11">
        <f t="shared" ref="AN2257" si="6101">AVERAGE(I2257:I2262)</f>
        <v>6.4499999999999993</v>
      </c>
      <c r="AO2257" s="11">
        <f t="shared" ref="AO2257" si="6102">MAX(K2257:K2262)</f>
        <v>7.5</v>
      </c>
      <c r="AP2257" s="13" t="str">
        <f t="shared" ref="AP2257" ca="1" si="6103">INDIRECT(ADDRESS(MATCH(AO2257,K2257:K2262,0)+A2257-1,12))</f>
        <v>SSW</v>
      </c>
      <c r="AQ2257" s="13">
        <f t="shared" ref="AQ2257" ca="1" si="6104">INDIRECT(ADDRESS(MATCH(AO2257,K2257:K2262,0)+A2257-1,13))</f>
        <v>0.64150462962962962</v>
      </c>
      <c r="AR2257" s="11">
        <f t="shared" ref="AR2257" si="6105">MAX(N2257:N2262)</f>
        <v>17.5</v>
      </c>
      <c r="AS2257" s="13" t="str">
        <f t="shared" ref="AS2257" ca="1" si="6106">INDIRECT(ADDRESS(MATCH(AR2257,N2257:N2262,0)+A2257-1,15))</f>
        <v>SSW</v>
      </c>
      <c r="AT2257" s="13">
        <f t="shared" ref="AT2257" ca="1" si="6107">INDIRECT(ADDRESS(MATCH(AR2257,N2257:N2262,0)+A2257-1,16))</f>
        <v>0.63621527777777775</v>
      </c>
    </row>
    <row r="2258" spans="1:46">
      <c r="A2258" s="11">
        <v>2258</v>
      </c>
      <c r="B2258" s="69">
        <v>44608</v>
      </c>
      <c r="C2258" s="70">
        <v>0.63194444444444442</v>
      </c>
      <c r="D2258">
        <v>8.3000000000000007</v>
      </c>
      <c r="E2258">
        <v>14.2</v>
      </c>
      <c r="F2258">
        <v>0</v>
      </c>
      <c r="G2258">
        <v>5.5</v>
      </c>
      <c r="H2258">
        <v>4.7E-2</v>
      </c>
      <c r="I2258">
        <v>5.8</v>
      </c>
      <c r="J2258" t="s">
        <v>156</v>
      </c>
      <c r="K2258">
        <v>6.7</v>
      </c>
      <c r="L2258" t="s">
        <v>156</v>
      </c>
      <c r="M2258" s="70">
        <v>0.62501157407407404</v>
      </c>
      <c r="N2258">
        <v>9.9</v>
      </c>
      <c r="O2258" t="s">
        <v>156</v>
      </c>
      <c r="P2258" s="70">
        <v>0.63150462962962961</v>
      </c>
      <c r="Q2258">
        <v>3.7</v>
      </c>
      <c r="R2258" t="s">
        <v>153</v>
      </c>
      <c r="S2258">
        <v>1.5</v>
      </c>
      <c r="T2258">
        <v>50.4</v>
      </c>
      <c r="U2258">
        <v>205</v>
      </c>
      <c r="V2258">
        <v>106891</v>
      </c>
      <c r="W2258">
        <v>178</v>
      </c>
      <c r="X2258">
        <v>0.63500000000000001</v>
      </c>
      <c r="Y2258">
        <v>17.72</v>
      </c>
      <c r="Z2258" s="11">
        <f t="shared" si="6073"/>
        <v>28.200000000000003</v>
      </c>
      <c r="AA2258" s="11">
        <f t="shared" si="6074"/>
        <v>0</v>
      </c>
      <c r="AB2258" s="53">
        <f t="shared" si="6075"/>
        <v>0.26573165902374452</v>
      </c>
      <c r="AC2258" s="61" t="s">
        <v>204</v>
      </c>
    </row>
    <row r="2259" spans="1:46">
      <c r="A2259" s="11">
        <v>2259</v>
      </c>
      <c r="B2259" s="69">
        <v>44608</v>
      </c>
      <c r="C2259" s="70">
        <v>0.63888888888888895</v>
      </c>
      <c r="D2259">
        <v>7.9</v>
      </c>
      <c r="E2259">
        <v>14.2</v>
      </c>
      <c r="F2259">
        <v>0</v>
      </c>
      <c r="G2259">
        <v>6.5</v>
      </c>
      <c r="H2259">
        <v>0.17499999999999999</v>
      </c>
      <c r="I2259">
        <v>6.9</v>
      </c>
      <c r="J2259" t="s">
        <v>156</v>
      </c>
      <c r="K2259">
        <v>6.9</v>
      </c>
      <c r="L2259" t="s">
        <v>156</v>
      </c>
      <c r="M2259" s="70">
        <v>0.63888888888888895</v>
      </c>
      <c r="N2259">
        <v>17.5</v>
      </c>
      <c r="O2259" t="s">
        <v>156</v>
      </c>
      <c r="P2259" s="70">
        <v>0.63621527777777775</v>
      </c>
      <c r="Q2259">
        <v>6.8</v>
      </c>
      <c r="R2259" t="s">
        <v>159</v>
      </c>
      <c r="S2259">
        <v>2.1</v>
      </c>
      <c r="T2259">
        <v>48.8</v>
      </c>
      <c r="U2259">
        <v>757</v>
      </c>
      <c r="V2259">
        <v>337905</v>
      </c>
      <c r="W2259">
        <v>563</v>
      </c>
      <c r="X2259">
        <v>0.63500000000000001</v>
      </c>
      <c r="Y2259">
        <v>17.7</v>
      </c>
      <c r="Z2259" s="11">
        <f t="shared" si="6073"/>
        <v>105.00000000000001</v>
      </c>
      <c r="AA2259" s="11">
        <f t="shared" si="6074"/>
        <v>0</v>
      </c>
      <c r="AB2259" s="53">
        <f t="shared" si="6075"/>
        <v>0.26573165902374452</v>
      </c>
      <c r="AC2259" s="61" t="s">
        <v>204</v>
      </c>
    </row>
    <row r="2260" spans="1:46">
      <c r="A2260" s="11">
        <v>2260</v>
      </c>
      <c r="B2260" s="69">
        <v>44608</v>
      </c>
      <c r="C2260" s="70">
        <v>0.64583333333333337</v>
      </c>
      <c r="D2260">
        <v>7.7</v>
      </c>
      <c r="E2260">
        <v>14.2</v>
      </c>
      <c r="F2260">
        <v>0</v>
      </c>
      <c r="G2260">
        <v>7.4</v>
      </c>
      <c r="H2260">
        <v>0.27</v>
      </c>
      <c r="I2260">
        <v>6.8</v>
      </c>
      <c r="J2260" t="s">
        <v>156</v>
      </c>
      <c r="K2260">
        <v>7.5</v>
      </c>
      <c r="L2260" t="s">
        <v>156</v>
      </c>
      <c r="M2260" s="70">
        <v>0.64150462962962962</v>
      </c>
      <c r="N2260">
        <v>11.8</v>
      </c>
      <c r="O2260" t="s">
        <v>156</v>
      </c>
      <c r="P2260" s="70">
        <v>0.64133101851851848</v>
      </c>
      <c r="Q2260">
        <v>5.6</v>
      </c>
      <c r="R2260" t="s">
        <v>160</v>
      </c>
      <c r="S2260">
        <v>1.7</v>
      </c>
      <c r="T2260">
        <v>42.4</v>
      </c>
      <c r="U2260">
        <v>778</v>
      </c>
      <c r="V2260">
        <v>520423</v>
      </c>
      <c r="W2260">
        <v>867</v>
      </c>
      <c r="X2260">
        <v>0.63500000000000001</v>
      </c>
      <c r="Y2260">
        <v>17.71</v>
      </c>
      <c r="Z2260" s="11">
        <f t="shared" si="6073"/>
        <v>162.00000000000003</v>
      </c>
      <c r="AA2260" s="11">
        <f t="shared" si="6074"/>
        <v>10</v>
      </c>
      <c r="AB2260" s="53">
        <f t="shared" si="6075"/>
        <v>0.26573165902374452</v>
      </c>
      <c r="AC2260" s="61" t="s">
        <v>204</v>
      </c>
    </row>
    <row r="2261" spans="1:46">
      <c r="A2261" s="11">
        <v>2261</v>
      </c>
      <c r="B2261" s="69">
        <v>44608</v>
      </c>
      <c r="C2261" s="70">
        <v>0.65277777777777779</v>
      </c>
      <c r="D2261">
        <v>7.9</v>
      </c>
      <c r="E2261">
        <v>14.2</v>
      </c>
      <c r="F2261">
        <v>0</v>
      </c>
      <c r="G2261">
        <v>7.5</v>
      </c>
      <c r="H2261">
        <v>0.22500000000000001</v>
      </c>
      <c r="I2261">
        <v>6.1</v>
      </c>
      <c r="J2261" t="s">
        <v>160</v>
      </c>
      <c r="K2261">
        <v>6.8</v>
      </c>
      <c r="L2261" t="s">
        <v>156</v>
      </c>
      <c r="M2261" s="70">
        <v>0.64678240740740744</v>
      </c>
      <c r="N2261">
        <v>11.5</v>
      </c>
      <c r="O2261" t="s">
        <v>160</v>
      </c>
      <c r="P2261" s="70">
        <v>0.6526967592592593</v>
      </c>
      <c r="Q2261">
        <v>8.3000000000000007</v>
      </c>
      <c r="R2261" t="s">
        <v>160</v>
      </c>
      <c r="S2261">
        <v>1.7</v>
      </c>
      <c r="T2261">
        <v>45.5</v>
      </c>
      <c r="U2261">
        <v>736</v>
      </c>
      <c r="V2261">
        <v>440773</v>
      </c>
      <c r="W2261">
        <v>735</v>
      </c>
      <c r="X2261">
        <v>0.63500000000000001</v>
      </c>
      <c r="Y2261">
        <v>17.670000000000002</v>
      </c>
      <c r="Z2261" s="11">
        <f t="shared" si="6073"/>
        <v>135</v>
      </c>
      <c r="AA2261" s="11">
        <f t="shared" si="6074"/>
        <v>10</v>
      </c>
      <c r="AB2261" s="53">
        <f t="shared" si="6075"/>
        <v>0.26573165902374452</v>
      </c>
      <c r="AC2261" s="61" t="s">
        <v>204</v>
      </c>
    </row>
    <row r="2262" spans="1:46">
      <c r="A2262" s="11">
        <v>2262</v>
      </c>
      <c r="B2262" s="69">
        <v>44608</v>
      </c>
      <c r="C2262" s="70">
        <v>0.65972222222222221</v>
      </c>
      <c r="D2262">
        <v>8.1</v>
      </c>
      <c r="E2262">
        <v>14.2</v>
      </c>
      <c r="F2262">
        <v>0</v>
      </c>
      <c r="G2262">
        <v>7.3</v>
      </c>
      <c r="H2262">
        <v>0.19700000000000001</v>
      </c>
      <c r="I2262">
        <v>6.4</v>
      </c>
      <c r="J2262" t="s">
        <v>160</v>
      </c>
      <c r="K2262">
        <v>6.6</v>
      </c>
      <c r="L2262" t="s">
        <v>160</v>
      </c>
      <c r="M2262" s="70">
        <v>0.65819444444444442</v>
      </c>
      <c r="N2262">
        <v>10.7</v>
      </c>
      <c r="O2262" t="s">
        <v>160</v>
      </c>
      <c r="P2262" s="70">
        <v>0.6573148148148148</v>
      </c>
      <c r="Q2262">
        <v>3.9</v>
      </c>
      <c r="R2262" t="s">
        <v>160</v>
      </c>
      <c r="S2262">
        <v>1.6</v>
      </c>
      <c r="T2262">
        <v>43.9</v>
      </c>
      <c r="U2262">
        <v>366</v>
      </c>
      <c r="V2262">
        <v>390061</v>
      </c>
      <c r="W2262">
        <v>650</v>
      </c>
      <c r="X2262">
        <v>0.63500000000000001</v>
      </c>
      <c r="Y2262">
        <v>17.649999999999999</v>
      </c>
      <c r="Z2262" s="11">
        <f t="shared" si="6073"/>
        <v>118.2</v>
      </c>
      <c r="AA2262" s="11">
        <f t="shared" si="6074"/>
        <v>0</v>
      </c>
      <c r="AB2262" s="53">
        <f t="shared" si="6075"/>
        <v>0.26573165902374452</v>
      </c>
      <c r="AC2262" s="61" t="s">
        <v>204</v>
      </c>
    </row>
    <row r="2263" spans="1:46">
      <c r="A2263" s="11">
        <v>2263</v>
      </c>
      <c r="B2263" s="69">
        <v>44608</v>
      </c>
      <c r="C2263" s="70">
        <v>0.66666666666666663</v>
      </c>
      <c r="D2263">
        <v>8.1</v>
      </c>
      <c r="E2263">
        <v>14.2</v>
      </c>
      <c r="F2263">
        <v>0</v>
      </c>
      <c r="G2263">
        <v>6.5</v>
      </c>
      <c r="H2263">
        <v>9.4E-2</v>
      </c>
      <c r="I2263">
        <v>5.6</v>
      </c>
      <c r="J2263" t="s">
        <v>160</v>
      </c>
      <c r="K2263">
        <v>6.4</v>
      </c>
      <c r="L2263" t="s">
        <v>160</v>
      </c>
      <c r="M2263" s="70">
        <v>0.65991898148148154</v>
      </c>
      <c r="N2263">
        <v>11</v>
      </c>
      <c r="O2263" t="s">
        <v>161</v>
      </c>
      <c r="P2263" s="70">
        <v>0.66393518518518524</v>
      </c>
      <c r="Q2263">
        <v>8</v>
      </c>
      <c r="R2263" t="s">
        <v>160</v>
      </c>
      <c r="S2263">
        <v>1.5</v>
      </c>
      <c r="T2263">
        <v>41</v>
      </c>
      <c r="U2263">
        <v>269</v>
      </c>
      <c r="V2263">
        <v>198560</v>
      </c>
      <c r="W2263">
        <v>331</v>
      </c>
      <c r="X2263">
        <v>0.63400000000000001</v>
      </c>
      <c r="Y2263">
        <v>17.649999999999999</v>
      </c>
      <c r="Z2263" s="11">
        <f t="shared" si="6073"/>
        <v>56.400000000000006</v>
      </c>
      <c r="AA2263" s="11">
        <f t="shared" si="6074"/>
        <v>0</v>
      </c>
      <c r="AB2263" s="53">
        <f t="shared" si="6075"/>
        <v>0.26514120299542643</v>
      </c>
      <c r="AC2263" s="61" t="s">
        <v>204</v>
      </c>
      <c r="AE2263" s="11">
        <f t="shared" ref="AE2263" si="6108">SUM(F2263:F2268)</f>
        <v>0</v>
      </c>
      <c r="AF2263" s="11">
        <f t="shared" ref="AF2263" si="6109">AVERAGE(AB2263:AB2268)</f>
        <v>0.26514120299542648</v>
      </c>
      <c r="AG2263" s="11">
        <f t="shared" ref="AG2263" si="6110">AVERAGE(G2263:G2268)</f>
        <v>5.833333333333333</v>
      </c>
      <c r="AH2263" s="11" t="e">
        <f t="shared" ref="AH2263" si="6111">AVERAGE(AC2263:AC2268)</f>
        <v>#DIV/0!</v>
      </c>
      <c r="AI2263" s="11">
        <f t="shared" ref="AI2263" si="6112">AVERAGE(T2263:T2268)</f>
        <v>44.583333333333336</v>
      </c>
      <c r="AJ2263" s="11">
        <f t="shared" ref="AJ2263" si="6113">SUMIF(H2263:H2268,"&gt;0",H2263:H2268)</f>
        <v>0.38099999999999995</v>
      </c>
      <c r="AK2263" s="17">
        <f t="shared" ref="AK2263" si="6114">SUM(AA2263:AA2268)/60</f>
        <v>0</v>
      </c>
      <c r="AL2263" s="17">
        <f t="shared" ref="AL2263" si="6115">SUM(V2263:V2268)</f>
        <v>779125</v>
      </c>
      <c r="AM2263" s="17">
        <f t="shared" ref="AM2263" si="6116">AVERAGE(W2263:W2268)</f>
        <v>216.5</v>
      </c>
      <c r="AN2263" s="11">
        <f t="shared" ref="AN2263" si="6117">AVERAGE(I2263:I2268)</f>
        <v>5.7</v>
      </c>
      <c r="AO2263" s="11">
        <f t="shared" ref="AO2263" si="6118">MAX(K2263:K2268)</f>
        <v>7</v>
      </c>
      <c r="AP2263" s="13" t="str">
        <f t="shared" ref="AP2263" ca="1" si="6119">INDIRECT(ADDRESS(MATCH(AO2263,K2263:K2268,0)+A2263-1,12))</f>
        <v>SW</v>
      </c>
      <c r="AQ2263" s="13">
        <f t="shared" ref="AQ2263" ca="1" si="6120">INDIRECT(ADDRESS(MATCH(AO2263,K2263:K2268,0)+A2263-1,13))</f>
        <v>0.69664351851851858</v>
      </c>
      <c r="AR2263" s="11">
        <f t="shared" ref="AR2263" si="6121">MAX(N2263:N2268)</f>
        <v>12.2</v>
      </c>
      <c r="AS2263" s="13" t="str">
        <f t="shared" ref="AS2263" ca="1" si="6122">INDIRECT(ADDRESS(MATCH(AR2263,N2263:N2268,0)+A2263-1,15))</f>
        <v>SW</v>
      </c>
      <c r="AT2263" s="13">
        <f t="shared" ref="AT2263" ca="1" si="6123">INDIRECT(ADDRESS(MATCH(AR2263,N2263:N2268,0)+A2263-1,16))</f>
        <v>0.69244212962962959</v>
      </c>
    </row>
    <row r="2264" spans="1:46">
      <c r="A2264" s="11">
        <v>2264</v>
      </c>
      <c r="B2264" s="69">
        <v>44608</v>
      </c>
      <c r="C2264" s="70">
        <v>0.67361111111111116</v>
      </c>
      <c r="D2264">
        <v>7.9</v>
      </c>
      <c r="E2264">
        <v>14.2</v>
      </c>
      <c r="F2264">
        <v>0</v>
      </c>
      <c r="G2264">
        <v>5.9</v>
      </c>
      <c r="H2264">
        <v>0.06</v>
      </c>
      <c r="I2264">
        <v>5.2</v>
      </c>
      <c r="J2264" t="s">
        <v>160</v>
      </c>
      <c r="K2264">
        <v>5.8</v>
      </c>
      <c r="L2264" t="s">
        <v>160</v>
      </c>
      <c r="M2264" s="70">
        <v>0.67031249999999998</v>
      </c>
      <c r="N2264">
        <v>9.3000000000000007</v>
      </c>
      <c r="O2264" t="s">
        <v>160</v>
      </c>
      <c r="P2264" s="70">
        <v>0.67267361111111112</v>
      </c>
      <c r="Q2264">
        <v>4.2</v>
      </c>
      <c r="R2264" t="s">
        <v>153</v>
      </c>
      <c r="S2264">
        <v>1.2</v>
      </c>
      <c r="T2264">
        <v>40.299999999999997</v>
      </c>
      <c r="U2264">
        <v>240</v>
      </c>
      <c r="V2264">
        <v>130931</v>
      </c>
      <c r="W2264">
        <v>218</v>
      </c>
      <c r="X2264">
        <v>0.63400000000000001</v>
      </c>
      <c r="Y2264">
        <v>17.64</v>
      </c>
      <c r="Z2264" s="11">
        <f t="shared" si="6073"/>
        <v>36</v>
      </c>
      <c r="AA2264" s="11">
        <f t="shared" si="6074"/>
        <v>0</v>
      </c>
      <c r="AB2264" s="53">
        <f t="shared" si="6075"/>
        <v>0.26514120299542643</v>
      </c>
      <c r="AC2264" s="61" t="s">
        <v>204</v>
      </c>
    </row>
    <row r="2265" spans="1:46">
      <c r="A2265" s="11">
        <v>2265</v>
      </c>
      <c r="B2265" s="69">
        <v>44608</v>
      </c>
      <c r="C2265" s="70">
        <v>0.68055555555555547</v>
      </c>
      <c r="D2265">
        <v>7.7</v>
      </c>
      <c r="E2265">
        <v>14.2</v>
      </c>
      <c r="F2265">
        <v>0</v>
      </c>
      <c r="G2265">
        <v>6.1</v>
      </c>
      <c r="H2265">
        <v>9.7000000000000003E-2</v>
      </c>
      <c r="I2265">
        <v>5.4</v>
      </c>
      <c r="J2265" t="s">
        <v>160</v>
      </c>
      <c r="K2265">
        <v>5.5</v>
      </c>
      <c r="L2265" t="s">
        <v>160</v>
      </c>
      <c r="M2265" s="70">
        <v>0.67976851851851849</v>
      </c>
      <c r="N2265">
        <v>9.6999999999999993</v>
      </c>
      <c r="O2265" t="s">
        <v>156</v>
      </c>
      <c r="P2265" s="70">
        <v>0.67380787037037038</v>
      </c>
      <c r="Q2265">
        <v>3.3</v>
      </c>
      <c r="R2265" t="s">
        <v>153</v>
      </c>
      <c r="S2265">
        <v>1.5</v>
      </c>
      <c r="T2265">
        <v>42.6</v>
      </c>
      <c r="U2265">
        <v>207</v>
      </c>
      <c r="V2265">
        <v>185265</v>
      </c>
      <c r="W2265">
        <v>309</v>
      </c>
      <c r="X2265">
        <v>0.63400000000000001</v>
      </c>
      <c r="Y2265">
        <v>17.62</v>
      </c>
      <c r="Z2265" s="11">
        <f t="shared" si="6073"/>
        <v>58.2</v>
      </c>
      <c r="AA2265" s="11">
        <f t="shared" si="6074"/>
        <v>0</v>
      </c>
      <c r="AB2265" s="53">
        <f t="shared" si="6075"/>
        <v>0.26514120299542643</v>
      </c>
      <c r="AC2265" s="61" t="s">
        <v>204</v>
      </c>
    </row>
    <row r="2266" spans="1:46">
      <c r="A2266" s="11">
        <v>2266</v>
      </c>
      <c r="B2266" s="69">
        <v>44608</v>
      </c>
      <c r="C2266" s="70">
        <v>0.6875</v>
      </c>
      <c r="D2266">
        <v>7.5</v>
      </c>
      <c r="E2266">
        <v>14.2</v>
      </c>
      <c r="F2266">
        <v>0</v>
      </c>
      <c r="G2266">
        <v>5.8</v>
      </c>
      <c r="H2266">
        <v>5.3999999999999999E-2</v>
      </c>
      <c r="I2266">
        <v>5.4</v>
      </c>
      <c r="J2266" t="s">
        <v>160</v>
      </c>
      <c r="K2266">
        <v>5.5</v>
      </c>
      <c r="L2266" t="s">
        <v>156</v>
      </c>
      <c r="M2266" s="70">
        <v>0.68269675925925932</v>
      </c>
      <c r="N2266">
        <v>10.8</v>
      </c>
      <c r="O2266" t="s">
        <v>153</v>
      </c>
      <c r="P2266" s="70">
        <v>0.68554398148148143</v>
      </c>
      <c r="Q2266">
        <v>5</v>
      </c>
      <c r="R2266" t="s">
        <v>160</v>
      </c>
      <c r="S2266">
        <v>1.5</v>
      </c>
      <c r="T2266">
        <v>46</v>
      </c>
      <c r="U2266">
        <v>138</v>
      </c>
      <c r="V2266">
        <v>113267</v>
      </c>
      <c r="W2266">
        <v>189</v>
      </c>
      <c r="X2266">
        <v>0.63400000000000001</v>
      </c>
      <c r="Y2266">
        <v>17.61</v>
      </c>
      <c r="Z2266" s="11">
        <f t="shared" si="6073"/>
        <v>32.4</v>
      </c>
      <c r="AA2266" s="11">
        <f t="shared" si="6074"/>
        <v>0</v>
      </c>
      <c r="AB2266" s="53">
        <f t="shared" si="6075"/>
        <v>0.26514120299542643</v>
      </c>
      <c r="AC2266" s="61" t="s">
        <v>204</v>
      </c>
    </row>
    <row r="2267" spans="1:46">
      <c r="A2267" s="11">
        <v>2267</v>
      </c>
      <c r="B2267" s="69">
        <v>44608</v>
      </c>
      <c r="C2267" s="70">
        <v>0.69444444444444453</v>
      </c>
      <c r="D2267">
        <v>7.2</v>
      </c>
      <c r="E2267">
        <v>14.3</v>
      </c>
      <c r="F2267">
        <v>0</v>
      </c>
      <c r="G2267">
        <v>5.4</v>
      </c>
      <c r="H2267">
        <v>3.7999999999999999E-2</v>
      </c>
      <c r="I2267">
        <v>6.4</v>
      </c>
      <c r="J2267" t="s">
        <v>160</v>
      </c>
      <c r="K2267">
        <v>6.4</v>
      </c>
      <c r="L2267" t="s">
        <v>160</v>
      </c>
      <c r="M2267" s="70">
        <v>0.69415509259259256</v>
      </c>
      <c r="N2267">
        <v>12.2</v>
      </c>
      <c r="O2267" t="s">
        <v>160</v>
      </c>
      <c r="P2267" s="70">
        <v>0.69244212962962959</v>
      </c>
      <c r="Q2267">
        <v>4.5999999999999996</v>
      </c>
      <c r="R2267" t="s">
        <v>156</v>
      </c>
      <c r="S2267">
        <v>1.7</v>
      </c>
      <c r="T2267">
        <v>50.2</v>
      </c>
      <c r="U2267">
        <v>103</v>
      </c>
      <c r="V2267">
        <v>78171</v>
      </c>
      <c r="W2267">
        <v>130</v>
      </c>
      <c r="X2267">
        <v>0.63400000000000001</v>
      </c>
      <c r="Y2267">
        <v>17.61</v>
      </c>
      <c r="Z2267" s="11">
        <f t="shared" si="6073"/>
        <v>22.8</v>
      </c>
      <c r="AA2267" s="11">
        <f t="shared" si="6074"/>
        <v>0</v>
      </c>
      <c r="AB2267" s="53">
        <f t="shared" si="6075"/>
        <v>0.26514120299542643</v>
      </c>
      <c r="AC2267" s="61" t="s">
        <v>204</v>
      </c>
    </row>
    <row r="2268" spans="1:46">
      <c r="A2268" s="11">
        <v>2268</v>
      </c>
      <c r="B2268" s="69">
        <v>44608</v>
      </c>
      <c r="C2268" s="70">
        <v>0.70138888888888884</v>
      </c>
      <c r="D2268">
        <v>6.9</v>
      </c>
      <c r="E2268">
        <v>14.3</v>
      </c>
      <c r="F2268">
        <v>0</v>
      </c>
      <c r="G2268">
        <v>5.3</v>
      </c>
      <c r="H2268">
        <v>3.7999999999999999E-2</v>
      </c>
      <c r="I2268">
        <v>6.2</v>
      </c>
      <c r="J2268" t="s">
        <v>160</v>
      </c>
      <c r="K2268">
        <v>7</v>
      </c>
      <c r="L2268" t="s">
        <v>160</v>
      </c>
      <c r="M2268" s="70">
        <v>0.69664351851851858</v>
      </c>
      <c r="N2268">
        <v>12.1</v>
      </c>
      <c r="O2268" t="s">
        <v>156</v>
      </c>
      <c r="P2268" s="70">
        <v>0.69958333333333333</v>
      </c>
      <c r="Q2268">
        <v>2.4</v>
      </c>
      <c r="R2268" t="s">
        <v>156</v>
      </c>
      <c r="S2268">
        <v>1.7</v>
      </c>
      <c r="T2268">
        <v>47.4</v>
      </c>
      <c r="U2268">
        <v>117</v>
      </c>
      <c r="V2268">
        <v>72931</v>
      </c>
      <c r="W2268">
        <v>122</v>
      </c>
      <c r="X2268">
        <v>0.63400000000000001</v>
      </c>
      <c r="Y2268">
        <v>17.61</v>
      </c>
      <c r="Z2268" s="11">
        <f t="shared" si="6073"/>
        <v>22.8</v>
      </c>
      <c r="AA2268" s="11">
        <f t="shared" si="6074"/>
        <v>0</v>
      </c>
      <c r="AB2268" s="53">
        <f t="shared" si="6075"/>
        <v>0.26514120299542643</v>
      </c>
      <c r="AC2268" s="61" t="s">
        <v>204</v>
      </c>
    </row>
    <row r="2269" spans="1:46">
      <c r="A2269" s="11">
        <v>2269</v>
      </c>
      <c r="B2269" s="69">
        <v>44608</v>
      </c>
      <c r="C2269" s="70">
        <v>0.70833333333333337</v>
      </c>
      <c r="D2269">
        <v>6.7</v>
      </c>
      <c r="E2269">
        <v>14.3</v>
      </c>
      <c r="F2269">
        <v>0</v>
      </c>
      <c r="G2269">
        <v>5.0999999999999996</v>
      </c>
      <c r="H2269">
        <v>3.4000000000000002E-2</v>
      </c>
      <c r="I2269">
        <v>5.8</v>
      </c>
      <c r="J2269" t="s">
        <v>156</v>
      </c>
      <c r="K2269">
        <v>6.2</v>
      </c>
      <c r="L2269" t="s">
        <v>160</v>
      </c>
      <c r="M2269" s="70">
        <v>0.70140046296296299</v>
      </c>
      <c r="N2269">
        <v>10.7</v>
      </c>
      <c r="O2269" t="s">
        <v>160</v>
      </c>
      <c r="P2269" s="70">
        <v>0.70516203703703706</v>
      </c>
      <c r="Q2269">
        <v>4.9000000000000004</v>
      </c>
      <c r="R2269" t="s">
        <v>156</v>
      </c>
      <c r="S2269">
        <v>1.6</v>
      </c>
      <c r="T2269">
        <v>51.9</v>
      </c>
      <c r="U2269">
        <v>97</v>
      </c>
      <c r="V2269">
        <v>65305</v>
      </c>
      <c r="W2269">
        <v>109</v>
      </c>
      <c r="X2269">
        <v>0.63400000000000001</v>
      </c>
      <c r="Y2269">
        <v>17.59</v>
      </c>
      <c r="Z2269" s="11">
        <f t="shared" si="6073"/>
        <v>20.400000000000002</v>
      </c>
      <c r="AA2269" s="11">
        <f t="shared" si="6074"/>
        <v>0</v>
      </c>
      <c r="AB2269" s="53">
        <f t="shared" si="6075"/>
        <v>0.26514120299542643</v>
      </c>
      <c r="AC2269" s="61" t="s">
        <v>204</v>
      </c>
      <c r="AE2269" s="11">
        <f t="shared" ref="AE2269" si="6124">SUM(F2269:F2274)</f>
        <v>0</v>
      </c>
      <c r="AF2269" s="11">
        <f t="shared" ref="AF2269" si="6125">AVERAGE(AB2269:AB2274)</f>
        <v>0.2647479942633168</v>
      </c>
      <c r="AG2269" s="11">
        <f t="shared" ref="AG2269" si="6126">AVERAGE(G2269:G2274)</f>
        <v>4.7833333333333332</v>
      </c>
      <c r="AH2269" s="11" t="e">
        <f t="shared" ref="AH2269" si="6127">AVERAGE(AC2269:AC2274)</f>
        <v>#DIV/0!</v>
      </c>
      <c r="AI2269" s="11">
        <f t="shared" ref="AI2269" si="6128">AVERAGE(T2269:T2274)</f>
        <v>49.283333333333331</v>
      </c>
      <c r="AJ2269" s="11">
        <f t="shared" ref="AJ2269" si="6129">SUMIF(H2269:H2274,"&gt;0",H2269:H2274)</f>
        <v>0.14000000000000001</v>
      </c>
      <c r="AK2269" s="17">
        <f t="shared" ref="AK2269" si="6130">SUM(AA2269:AA2274)/60</f>
        <v>0</v>
      </c>
      <c r="AL2269" s="17">
        <f t="shared" ref="AL2269" si="6131">SUM(V2269:V2274)</f>
        <v>230980</v>
      </c>
      <c r="AM2269" s="17">
        <f t="shared" ref="AM2269" si="6132">AVERAGE(W2269:W2274)</f>
        <v>64.166666666666671</v>
      </c>
      <c r="AN2269" s="11">
        <f t="shared" ref="AN2269" si="6133">AVERAGE(I2269:I2274)</f>
        <v>6.1333333333333329</v>
      </c>
      <c r="AO2269" s="11">
        <f t="shared" ref="AO2269" si="6134">MAX(K2269:K2274)</f>
        <v>7.1</v>
      </c>
      <c r="AP2269" s="13" t="str">
        <f t="shared" ref="AP2269" ca="1" si="6135">INDIRECT(ADDRESS(MATCH(AO2269,K2269:K2274,0)+A2269-1,12))</f>
        <v>WSW</v>
      </c>
      <c r="AQ2269" s="13">
        <f t="shared" ref="AQ2269" ca="1" si="6136">INDIRECT(ADDRESS(MATCH(AO2269,K2269:K2274,0)+A2269-1,13))</f>
        <v>0.73673611111111104</v>
      </c>
      <c r="AR2269" s="11">
        <f t="shared" ref="AR2269" si="6137">MAX(N2269:N2274)</f>
        <v>11.4</v>
      </c>
      <c r="AS2269" s="13" t="str">
        <f t="shared" ref="AS2269" ca="1" si="6138">INDIRECT(ADDRESS(MATCH(AR2269,N2269:N2274,0)+A2269-1,15))</f>
        <v>WSW</v>
      </c>
      <c r="AT2269" s="13">
        <f t="shared" ref="AT2269" ca="1" si="6139">INDIRECT(ADDRESS(MATCH(AR2269,N2269:N2274,0)+A2269-1,16))</f>
        <v>0.73327546296296298</v>
      </c>
    </row>
    <row r="2270" spans="1:46">
      <c r="A2270" s="11">
        <v>2270</v>
      </c>
      <c r="B2270" s="69">
        <v>44608</v>
      </c>
      <c r="C2270" s="70">
        <v>0.71527777777777779</v>
      </c>
      <c r="D2270">
        <v>6.3</v>
      </c>
      <c r="E2270">
        <v>14.2</v>
      </c>
      <c r="F2270">
        <v>0</v>
      </c>
      <c r="G2270">
        <v>5</v>
      </c>
      <c r="H2270">
        <v>3.3000000000000002E-2</v>
      </c>
      <c r="I2270">
        <v>5.0999999999999996</v>
      </c>
      <c r="J2270" t="s">
        <v>160</v>
      </c>
      <c r="K2270">
        <v>6.1</v>
      </c>
      <c r="L2270" t="s">
        <v>156</v>
      </c>
      <c r="M2270" s="70">
        <v>0.70962962962962972</v>
      </c>
      <c r="N2270">
        <v>8.8000000000000007</v>
      </c>
      <c r="O2270" t="s">
        <v>161</v>
      </c>
      <c r="P2270" s="70">
        <v>0.71262731481481489</v>
      </c>
      <c r="Q2270">
        <v>5.9</v>
      </c>
      <c r="R2270" t="s">
        <v>154</v>
      </c>
      <c r="S2270">
        <v>1.2</v>
      </c>
      <c r="T2270">
        <v>46.8</v>
      </c>
      <c r="U2270">
        <v>101</v>
      </c>
      <c r="V2270">
        <v>58954</v>
      </c>
      <c r="W2270">
        <v>98</v>
      </c>
      <c r="X2270">
        <v>0.63400000000000001</v>
      </c>
      <c r="Y2270">
        <v>17.600000000000001</v>
      </c>
      <c r="Z2270" s="11">
        <f t="shared" si="6073"/>
        <v>19.799999999999997</v>
      </c>
      <c r="AA2270" s="11">
        <f t="shared" si="6074"/>
        <v>0</v>
      </c>
      <c r="AB2270" s="53">
        <f t="shared" si="6075"/>
        <v>0.26514120299542643</v>
      </c>
      <c r="AC2270" s="61" t="s">
        <v>204</v>
      </c>
    </row>
    <row r="2271" spans="1:46">
      <c r="A2271" s="11">
        <v>2271</v>
      </c>
      <c r="B2271" s="69">
        <v>44608</v>
      </c>
      <c r="C2271" s="70">
        <v>0.72222222222222221</v>
      </c>
      <c r="D2271">
        <v>6.2</v>
      </c>
      <c r="E2271">
        <v>14.3</v>
      </c>
      <c r="F2271">
        <v>0</v>
      </c>
      <c r="G2271">
        <v>5.0999999999999996</v>
      </c>
      <c r="H2271">
        <v>3.5000000000000003E-2</v>
      </c>
      <c r="I2271">
        <v>5.9</v>
      </c>
      <c r="J2271" t="s">
        <v>161</v>
      </c>
      <c r="K2271">
        <v>5.9</v>
      </c>
      <c r="L2271" t="s">
        <v>161</v>
      </c>
      <c r="M2271" s="70">
        <v>0.72222222222222221</v>
      </c>
      <c r="N2271">
        <v>10.7</v>
      </c>
      <c r="O2271" t="s">
        <v>161</v>
      </c>
      <c r="P2271" s="70">
        <v>0.71946759259259263</v>
      </c>
      <c r="Q2271">
        <v>8</v>
      </c>
      <c r="R2271" t="s">
        <v>154</v>
      </c>
      <c r="S2271">
        <v>1.6</v>
      </c>
      <c r="T2271">
        <v>48.6</v>
      </c>
      <c r="U2271">
        <v>97</v>
      </c>
      <c r="V2271">
        <v>53421</v>
      </c>
      <c r="W2271">
        <v>89</v>
      </c>
      <c r="X2271">
        <v>0.63300000000000001</v>
      </c>
      <c r="Y2271">
        <v>17.579999999999998</v>
      </c>
      <c r="Z2271" s="11">
        <f t="shared" si="6073"/>
        <v>21.000000000000004</v>
      </c>
      <c r="AA2271" s="11">
        <f t="shared" si="6074"/>
        <v>0</v>
      </c>
      <c r="AB2271" s="53">
        <f t="shared" si="6075"/>
        <v>0.2645513898972619</v>
      </c>
      <c r="AC2271" s="61" t="s">
        <v>204</v>
      </c>
    </row>
    <row r="2272" spans="1:46">
      <c r="A2272" s="11">
        <v>2272</v>
      </c>
      <c r="B2272" s="69">
        <v>44608</v>
      </c>
      <c r="C2272" s="70">
        <v>0.72916666666666663</v>
      </c>
      <c r="D2272">
        <v>6.1</v>
      </c>
      <c r="E2272">
        <v>13.3</v>
      </c>
      <c r="F2272">
        <v>0</v>
      </c>
      <c r="G2272">
        <v>4.8</v>
      </c>
      <c r="H2272">
        <v>2.5000000000000001E-2</v>
      </c>
      <c r="I2272">
        <v>6.6</v>
      </c>
      <c r="J2272" t="s">
        <v>161</v>
      </c>
      <c r="K2272">
        <v>6.7</v>
      </c>
      <c r="L2272" t="s">
        <v>161</v>
      </c>
      <c r="M2272" s="70">
        <v>0.72870370370370363</v>
      </c>
      <c r="N2272">
        <v>10.3</v>
      </c>
      <c r="O2272" t="s">
        <v>161</v>
      </c>
      <c r="P2272" s="70">
        <v>0.72388888888888892</v>
      </c>
      <c r="Q2272">
        <v>4.4000000000000004</v>
      </c>
      <c r="R2272" t="s">
        <v>160</v>
      </c>
      <c r="S2272">
        <v>1.3</v>
      </c>
      <c r="T2272">
        <v>49.2</v>
      </c>
      <c r="U2272">
        <v>33</v>
      </c>
      <c r="V2272">
        <v>36563</v>
      </c>
      <c r="W2272">
        <v>61</v>
      </c>
      <c r="X2272">
        <v>0.63300000000000001</v>
      </c>
      <c r="Y2272">
        <v>17.5</v>
      </c>
      <c r="Z2272" s="11">
        <f t="shared" si="6073"/>
        <v>15.000000000000004</v>
      </c>
      <c r="AA2272" s="11">
        <f t="shared" si="6074"/>
        <v>0</v>
      </c>
      <c r="AB2272" s="53">
        <f t="shared" si="6075"/>
        <v>0.2645513898972619</v>
      </c>
      <c r="AC2272" s="61" t="s">
        <v>204</v>
      </c>
    </row>
    <row r="2273" spans="1:46">
      <c r="A2273" s="11">
        <v>2273</v>
      </c>
      <c r="B2273" s="69">
        <v>44608</v>
      </c>
      <c r="C2273" s="70">
        <v>0.73611111111111116</v>
      </c>
      <c r="D2273">
        <v>5.8</v>
      </c>
      <c r="E2273">
        <v>13.1</v>
      </c>
      <c r="F2273">
        <v>0</v>
      </c>
      <c r="G2273">
        <v>4.5</v>
      </c>
      <c r="H2273">
        <v>1.2E-2</v>
      </c>
      <c r="I2273">
        <v>7</v>
      </c>
      <c r="J2273" t="s">
        <v>161</v>
      </c>
      <c r="K2273">
        <v>7</v>
      </c>
      <c r="L2273" t="s">
        <v>161</v>
      </c>
      <c r="M2273" s="70">
        <v>0.73611111111111116</v>
      </c>
      <c r="N2273">
        <v>11.4</v>
      </c>
      <c r="O2273" t="s">
        <v>161</v>
      </c>
      <c r="P2273" s="70">
        <v>0.73327546296296298</v>
      </c>
      <c r="Q2273">
        <v>8.1</v>
      </c>
      <c r="R2273" t="s">
        <v>161</v>
      </c>
      <c r="S2273">
        <v>1.6</v>
      </c>
      <c r="T2273">
        <v>48.9</v>
      </c>
      <c r="U2273">
        <v>9</v>
      </c>
      <c r="V2273">
        <v>13780</v>
      </c>
      <c r="W2273">
        <v>23</v>
      </c>
      <c r="X2273">
        <v>0.63300000000000001</v>
      </c>
      <c r="Y2273">
        <v>17.55</v>
      </c>
      <c r="Z2273" s="11">
        <f t="shared" si="6073"/>
        <v>7.2000000000000011</v>
      </c>
      <c r="AA2273" s="11">
        <f t="shared" si="6074"/>
        <v>0</v>
      </c>
      <c r="AB2273" s="53">
        <f t="shared" si="6075"/>
        <v>0.2645513898972619</v>
      </c>
      <c r="AC2273" s="61" t="s">
        <v>204</v>
      </c>
    </row>
    <row r="2274" spans="1:46">
      <c r="A2274" s="11">
        <v>2274</v>
      </c>
      <c r="B2274" s="69">
        <v>44608</v>
      </c>
      <c r="C2274" s="70">
        <v>0.74305555555555547</v>
      </c>
      <c r="D2274">
        <v>5.6</v>
      </c>
      <c r="E2274">
        <v>13</v>
      </c>
      <c r="F2274">
        <v>0</v>
      </c>
      <c r="G2274">
        <v>4.2</v>
      </c>
      <c r="H2274">
        <v>1E-3</v>
      </c>
      <c r="I2274">
        <v>6.4</v>
      </c>
      <c r="J2274" t="s">
        <v>161</v>
      </c>
      <c r="K2274">
        <v>7.1</v>
      </c>
      <c r="L2274" t="s">
        <v>161</v>
      </c>
      <c r="M2274" s="70">
        <v>0.73673611111111104</v>
      </c>
      <c r="N2274">
        <v>11.4</v>
      </c>
      <c r="O2274" t="s">
        <v>161</v>
      </c>
      <c r="P2274" s="70">
        <v>0.73785879629629625</v>
      </c>
      <c r="Q2274">
        <v>5</v>
      </c>
      <c r="R2274" t="s">
        <v>154</v>
      </c>
      <c r="S2274">
        <v>1.8</v>
      </c>
      <c r="T2274">
        <v>50.3</v>
      </c>
      <c r="U2274">
        <v>2</v>
      </c>
      <c r="V2274">
        <v>2957</v>
      </c>
      <c r="W2274">
        <v>5</v>
      </c>
      <c r="X2274">
        <v>0.63300000000000001</v>
      </c>
      <c r="Y2274">
        <v>17.57</v>
      </c>
      <c r="Z2274" s="11">
        <f t="shared" si="6073"/>
        <v>0.60000000000000009</v>
      </c>
      <c r="AA2274" s="11">
        <f t="shared" si="6074"/>
        <v>0</v>
      </c>
      <c r="AB2274" s="53">
        <f t="shared" si="6075"/>
        <v>0.2645513898972619</v>
      </c>
      <c r="AC2274" s="61" t="s">
        <v>204</v>
      </c>
    </row>
    <row r="2275" spans="1:46">
      <c r="A2275" s="11">
        <v>2275</v>
      </c>
      <c r="B2275" s="69">
        <v>44608</v>
      </c>
      <c r="C2275" s="70">
        <v>0.75</v>
      </c>
      <c r="D2275">
        <v>5.2</v>
      </c>
      <c r="E2275">
        <v>13</v>
      </c>
      <c r="F2275">
        <v>0</v>
      </c>
      <c r="G2275">
        <v>4</v>
      </c>
      <c r="H2275">
        <v>0</v>
      </c>
      <c r="I2275">
        <v>6.4</v>
      </c>
      <c r="J2275" t="s">
        <v>161</v>
      </c>
      <c r="K2275">
        <v>6.6</v>
      </c>
      <c r="L2275" t="s">
        <v>154</v>
      </c>
      <c r="M2275" s="70">
        <v>0.7468055555555555</v>
      </c>
      <c r="N2275">
        <v>10.6</v>
      </c>
      <c r="O2275" t="s">
        <v>161</v>
      </c>
      <c r="P2275" s="70">
        <v>0.74745370370370379</v>
      </c>
      <c r="Q2275">
        <v>6.9</v>
      </c>
      <c r="R2275" t="s">
        <v>161</v>
      </c>
      <c r="S2275">
        <v>1.7</v>
      </c>
      <c r="T2275">
        <v>50.7</v>
      </c>
      <c r="U2275">
        <v>1</v>
      </c>
      <c r="V2275">
        <v>884</v>
      </c>
      <c r="W2275">
        <v>1</v>
      </c>
      <c r="X2275">
        <v>0.63200000000000001</v>
      </c>
      <c r="Y2275">
        <v>17.579999999999998</v>
      </c>
      <c r="Z2275" s="11">
        <f t="shared" si="6073"/>
        <v>0</v>
      </c>
      <c r="AA2275" s="11">
        <f t="shared" si="6074"/>
        <v>0</v>
      </c>
      <c r="AB2275" s="53">
        <f t="shared" si="6075"/>
        <v>0.2639622229279146</v>
      </c>
      <c r="AC2275" s="61" t="s">
        <v>204</v>
      </c>
      <c r="AE2275" s="11">
        <f t="shared" ref="AE2275" si="6140">SUM(F2275:F2280)</f>
        <v>0</v>
      </c>
      <c r="AF2275" s="11">
        <f t="shared" ref="AF2275" si="6141">AVERAGE(AB2275:AB2280)</f>
        <v>0.26386413665778979</v>
      </c>
      <c r="AG2275" s="11">
        <f t="shared" ref="AG2275" si="6142">AVERAGE(G2275:G2280)</f>
        <v>3.5833333333333335</v>
      </c>
      <c r="AH2275" s="11" t="e">
        <f t="shared" ref="AH2275" si="6143">AVERAGE(AC2275:AC2280)</f>
        <v>#DIV/0!</v>
      </c>
      <c r="AI2275" s="11">
        <f t="shared" ref="AI2275" si="6144">AVERAGE(T2275:T2280)</f>
        <v>53.883333333333333</v>
      </c>
      <c r="AJ2275" s="11">
        <f t="shared" ref="AJ2275" si="6145">SUMIF(H2275:H2280,"&gt;0",H2275:H2280)</f>
        <v>0</v>
      </c>
      <c r="AK2275" s="17">
        <f t="shared" ref="AK2275" si="6146">SUM(AA2275:AA2280)/60</f>
        <v>0</v>
      </c>
      <c r="AL2275" s="17">
        <f t="shared" ref="AL2275" si="6147">SUM(V2275:V2280)</f>
        <v>1363</v>
      </c>
      <c r="AM2275" s="17">
        <f t="shared" ref="AM2275" si="6148">AVERAGE(W2275:W2280)</f>
        <v>0.16666666666666666</v>
      </c>
      <c r="AN2275" s="11">
        <f t="shared" ref="AN2275" si="6149">AVERAGE(I2275:I2280)</f>
        <v>5.5166666666666666</v>
      </c>
      <c r="AO2275" s="11">
        <f t="shared" ref="AO2275" si="6150">MAX(K2275:K2280)</f>
        <v>6.6</v>
      </c>
      <c r="AP2275" s="13" t="str">
        <f t="shared" ref="AP2275" ca="1" si="6151">INDIRECT(ADDRESS(MATCH(AO2275,K2275:K2280,0)+A2275-1,12))</f>
        <v>W</v>
      </c>
      <c r="AQ2275" s="13">
        <f t="shared" ref="AQ2275" ca="1" si="6152">INDIRECT(ADDRESS(MATCH(AO2275,K2275:K2280,0)+A2275-1,13))</f>
        <v>0.7468055555555555</v>
      </c>
      <c r="AR2275" s="11">
        <f t="shared" ref="AR2275" si="6153">MAX(N2275:N2280)</f>
        <v>11.3</v>
      </c>
      <c r="AS2275" s="13" t="str">
        <f t="shared" ref="AS2275" ca="1" si="6154">INDIRECT(ADDRESS(MATCH(AR2275,N2275:N2280,0)+A2275-1,15))</f>
        <v>WSW</v>
      </c>
      <c r="AT2275" s="13">
        <f t="shared" ref="AT2275" ca="1" si="6155">INDIRECT(ADDRESS(MATCH(AR2275,N2275:N2280,0)+A2275-1,16))</f>
        <v>0.75975694444444442</v>
      </c>
    </row>
    <row r="2276" spans="1:46">
      <c r="A2276" s="11">
        <v>2276</v>
      </c>
      <c r="B2276" s="69">
        <v>44608</v>
      </c>
      <c r="C2276" s="70">
        <v>0.75694444444444453</v>
      </c>
      <c r="D2276">
        <v>4.9000000000000004</v>
      </c>
      <c r="E2276">
        <v>13</v>
      </c>
      <c r="F2276">
        <v>0</v>
      </c>
      <c r="G2276">
        <v>3.7</v>
      </c>
      <c r="H2276">
        <v>-1E-3</v>
      </c>
      <c r="I2276">
        <v>6</v>
      </c>
      <c r="J2276" t="s">
        <v>161</v>
      </c>
      <c r="K2276">
        <v>6.5</v>
      </c>
      <c r="L2276" t="s">
        <v>161</v>
      </c>
      <c r="M2276" s="70">
        <v>0.75087962962962962</v>
      </c>
      <c r="N2276">
        <v>10.5</v>
      </c>
      <c r="O2276" t="s">
        <v>161</v>
      </c>
      <c r="P2276" s="70">
        <v>0.75402777777777785</v>
      </c>
      <c r="Q2276">
        <v>4.4000000000000004</v>
      </c>
      <c r="R2276" t="s">
        <v>160</v>
      </c>
      <c r="S2276">
        <v>1.7</v>
      </c>
      <c r="T2276">
        <v>54.6</v>
      </c>
      <c r="U2276">
        <v>1</v>
      </c>
      <c r="V2276">
        <v>175</v>
      </c>
      <c r="W2276">
        <v>0</v>
      </c>
      <c r="X2276">
        <v>0.63200000000000001</v>
      </c>
      <c r="Y2276">
        <v>17.59</v>
      </c>
      <c r="Z2276" s="11">
        <f t="shared" si="6073"/>
        <v>-0.60000000000000009</v>
      </c>
      <c r="AA2276" s="11">
        <f t="shared" si="6074"/>
        <v>0</v>
      </c>
      <c r="AB2276" s="53">
        <f t="shared" si="6075"/>
        <v>0.2639622229279146</v>
      </c>
      <c r="AC2276" s="61" t="s">
        <v>204</v>
      </c>
    </row>
    <row r="2277" spans="1:46">
      <c r="A2277" s="11">
        <v>2277</v>
      </c>
      <c r="B2277" s="69">
        <v>44608</v>
      </c>
      <c r="C2277" s="70">
        <v>0.76388888888888884</v>
      </c>
      <c r="D2277">
        <v>4.5999999999999996</v>
      </c>
      <c r="E2277">
        <v>13</v>
      </c>
      <c r="F2277">
        <v>0</v>
      </c>
      <c r="G2277">
        <v>3.6</v>
      </c>
      <c r="H2277">
        <v>0</v>
      </c>
      <c r="I2277">
        <v>6.4</v>
      </c>
      <c r="J2277" t="s">
        <v>161</v>
      </c>
      <c r="K2277">
        <v>6.5</v>
      </c>
      <c r="L2277" t="s">
        <v>161</v>
      </c>
      <c r="M2277" s="70">
        <v>0.76081018518518517</v>
      </c>
      <c r="N2277">
        <v>11.3</v>
      </c>
      <c r="O2277" t="s">
        <v>161</v>
      </c>
      <c r="P2277" s="70">
        <v>0.75975694444444442</v>
      </c>
      <c r="Q2277">
        <v>5.2</v>
      </c>
      <c r="R2277" t="s">
        <v>154</v>
      </c>
      <c r="S2277">
        <v>1.6</v>
      </c>
      <c r="T2277">
        <v>53.6</v>
      </c>
      <c r="U2277">
        <v>0</v>
      </c>
      <c r="V2277">
        <v>91</v>
      </c>
      <c r="W2277">
        <v>0</v>
      </c>
      <c r="X2277">
        <v>0.63200000000000001</v>
      </c>
      <c r="Y2277">
        <v>17.57</v>
      </c>
      <c r="Z2277" s="11">
        <f t="shared" si="6073"/>
        <v>0</v>
      </c>
      <c r="AA2277" s="11">
        <f t="shared" si="6074"/>
        <v>0</v>
      </c>
      <c r="AB2277" s="53">
        <f t="shared" si="6075"/>
        <v>0.2639622229279146</v>
      </c>
      <c r="AC2277" s="61" t="s">
        <v>204</v>
      </c>
    </row>
    <row r="2278" spans="1:46">
      <c r="A2278" s="11">
        <v>2278</v>
      </c>
      <c r="B2278" s="69">
        <v>44608</v>
      </c>
      <c r="C2278" s="70">
        <v>0.77083333333333337</v>
      </c>
      <c r="D2278">
        <v>4.2</v>
      </c>
      <c r="E2278">
        <v>13</v>
      </c>
      <c r="F2278">
        <v>0</v>
      </c>
      <c r="G2278">
        <v>3.5</v>
      </c>
      <c r="H2278">
        <v>-1E-3</v>
      </c>
      <c r="I2278">
        <v>4.9000000000000004</v>
      </c>
      <c r="J2278" t="s">
        <v>161</v>
      </c>
      <c r="K2278">
        <v>6.5</v>
      </c>
      <c r="L2278" t="s">
        <v>161</v>
      </c>
      <c r="M2278" s="70">
        <v>0.76429398148148142</v>
      </c>
      <c r="N2278">
        <v>7.9</v>
      </c>
      <c r="O2278" t="s">
        <v>161</v>
      </c>
      <c r="P2278" s="70">
        <v>0.76511574074074085</v>
      </c>
      <c r="Q2278">
        <v>2</v>
      </c>
      <c r="R2278" t="s">
        <v>154</v>
      </c>
      <c r="S2278">
        <v>1.2</v>
      </c>
      <c r="T2278">
        <v>54.2</v>
      </c>
      <c r="U2278">
        <v>0</v>
      </c>
      <c r="V2278">
        <v>72</v>
      </c>
      <c r="W2278">
        <v>0</v>
      </c>
      <c r="X2278">
        <v>0.63200000000000001</v>
      </c>
      <c r="Y2278">
        <v>17.59</v>
      </c>
      <c r="Z2278" s="11">
        <f t="shared" si="6073"/>
        <v>-0.60000000000000009</v>
      </c>
      <c r="AA2278" s="11">
        <f t="shared" si="6074"/>
        <v>0</v>
      </c>
      <c r="AB2278" s="53">
        <f t="shared" si="6075"/>
        <v>0.2639622229279146</v>
      </c>
      <c r="AC2278" s="61" t="s">
        <v>204</v>
      </c>
    </row>
    <row r="2279" spans="1:46">
      <c r="A2279" s="11">
        <v>2279</v>
      </c>
      <c r="B2279" s="69">
        <v>44608</v>
      </c>
      <c r="C2279" s="70">
        <v>0.77777777777777779</v>
      </c>
      <c r="D2279">
        <v>4</v>
      </c>
      <c r="E2279">
        <v>12.9</v>
      </c>
      <c r="F2279">
        <v>0</v>
      </c>
      <c r="G2279">
        <v>3.4</v>
      </c>
      <c r="H2279">
        <v>-1E-3</v>
      </c>
      <c r="I2279">
        <v>4.3</v>
      </c>
      <c r="J2279" t="s">
        <v>154</v>
      </c>
      <c r="K2279">
        <v>4.9000000000000004</v>
      </c>
      <c r="L2279" t="s">
        <v>161</v>
      </c>
      <c r="M2279" s="70">
        <v>0.77084490740740741</v>
      </c>
      <c r="N2279">
        <v>8.6999999999999993</v>
      </c>
      <c r="O2279" t="s">
        <v>158</v>
      </c>
      <c r="P2279" s="70">
        <v>0.77206018518518515</v>
      </c>
      <c r="Q2279">
        <v>3.7</v>
      </c>
      <c r="R2279" t="s">
        <v>160</v>
      </c>
      <c r="S2279">
        <v>1.3</v>
      </c>
      <c r="T2279">
        <v>56</v>
      </c>
      <c r="U2279">
        <v>0</v>
      </c>
      <c r="V2279">
        <v>74</v>
      </c>
      <c r="W2279">
        <v>0</v>
      </c>
      <c r="X2279">
        <v>0.63200000000000001</v>
      </c>
      <c r="Y2279">
        <v>17.579999999999998</v>
      </c>
      <c r="Z2279" s="11">
        <f t="shared" si="6073"/>
        <v>-0.60000000000000009</v>
      </c>
      <c r="AA2279" s="11">
        <f t="shared" si="6074"/>
        <v>0</v>
      </c>
      <c r="AB2279" s="53">
        <f t="shared" si="6075"/>
        <v>0.2639622229279146</v>
      </c>
      <c r="AC2279" s="61" t="s">
        <v>204</v>
      </c>
    </row>
    <row r="2280" spans="1:46">
      <c r="A2280" s="11">
        <v>2280</v>
      </c>
      <c r="B2280" s="69">
        <v>44608</v>
      </c>
      <c r="C2280" s="70">
        <v>0.78472222222222221</v>
      </c>
      <c r="D2280">
        <v>3.8</v>
      </c>
      <c r="E2280">
        <v>12.9</v>
      </c>
      <c r="F2280">
        <v>0</v>
      </c>
      <c r="G2280">
        <v>3.3</v>
      </c>
      <c r="H2280">
        <v>0</v>
      </c>
      <c r="I2280">
        <v>5.0999999999999996</v>
      </c>
      <c r="J2280" t="s">
        <v>161</v>
      </c>
      <c r="K2280">
        <v>5.0999999999999996</v>
      </c>
      <c r="L2280" t="s">
        <v>161</v>
      </c>
      <c r="M2280" s="70">
        <v>0.78472222222222221</v>
      </c>
      <c r="N2280">
        <v>9.3000000000000007</v>
      </c>
      <c r="O2280" t="s">
        <v>161</v>
      </c>
      <c r="P2280" s="70">
        <v>0.78430555555555559</v>
      </c>
      <c r="Q2280">
        <v>6.3</v>
      </c>
      <c r="R2280" t="s">
        <v>161</v>
      </c>
      <c r="S2280">
        <v>1.3</v>
      </c>
      <c r="T2280">
        <v>54.2</v>
      </c>
      <c r="U2280">
        <v>0</v>
      </c>
      <c r="V2280">
        <v>67</v>
      </c>
      <c r="W2280">
        <v>0</v>
      </c>
      <c r="X2280">
        <v>0.63100000000000001</v>
      </c>
      <c r="Y2280">
        <v>17.579999999999998</v>
      </c>
      <c r="Z2280" s="11">
        <f t="shared" si="6073"/>
        <v>0</v>
      </c>
      <c r="AA2280" s="11">
        <f t="shared" si="6074"/>
        <v>0</v>
      </c>
      <c r="AB2280" s="53">
        <f t="shared" si="6075"/>
        <v>0.26337370530716586</v>
      </c>
      <c r="AC2280" s="61" t="s">
        <v>204</v>
      </c>
    </row>
    <row r="2281" spans="1:46">
      <c r="A2281" s="11">
        <v>2281</v>
      </c>
      <c r="B2281" s="69">
        <v>44608</v>
      </c>
      <c r="C2281" s="70">
        <v>0.79166666666666663</v>
      </c>
      <c r="D2281">
        <v>3.6</v>
      </c>
      <c r="E2281">
        <v>12.9</v>
      </c>
      <c r="F2281">
        <v>0</v>
      </c>
      <c r="G2281">
        <v>3.3</v>
      </c>
      <c r="H2281">
        <v>0</v>
      </c>
      <c r="I2281">
        <v>5.7</v>
      </c>
      <c r="J2281" t="s">
        <v>154</v>
      </c>
      <c r="K2281">
        <v>5.9</v>
      </c>
      <c r="L2281" t="s">
        <v>161</v>
      </c>
      <c r="M2281" s="70">
        <v>0.79046296296296292</v>
      </c>
      <c r="N2281">
        <v>9.6999999999999993</v>
      </c>
      <c r="O2281" t="s">
        <v>161</v>
      </c>
      <c r="P2281" s="70">
        <v>0.78628472222222223</v>
      </c>
      <c r="Q2281">
        <v>5.0999999999999996</v>
      </c>
      <c r="R2281" t="s">
        <v>154</v>
      </c>
      <c r="S2281">
        <v>1.3</v>
      </c>
      <c r="T2281">
        <v>55.5</v>
      </c>
      <c r="U2281">
        <v>0</v>
      </c>
      <c r="V2281">
        <v>87</v>
      </c>
      <c r="W2281">
        <v>0</v>
      </c>
      <c r="X2281">
        <v>0.63100000000000001</v>
      </c>
      <c r="Y2281">
        <v>17.59</v>
      </c>
      <c r="Z2281" s="11">
        <f t="shared" si="6073"/>
        <v>0</v>
      </c>
      <c r="AA2281" s="11">
        <f t="shared" si="6074"/>
        <v>0</v>
      </c>
      <c r="AB2281" s="53">
        <f t="shared" si="6075"/>
        <v>0.26337370530716586</v>
      </c>
      <c r="AC2281" s="61" t="s">
        <v>204</v>
      </c>
      <c r="AE2281" s="11">
        <f t="shared" ref="AE2281" si="6156">SUM(F2281:F2286)</f>
        <v>0</v>
      </c>
      <c r="AF2281" s="11">
        <f t="shared" ref="AF2281" si="6157">AVERAGE(AB2281:AB2286)</f>
        <v>0.2631777502964015</v>
      </c>
      <c r="AG2281" s="11">
        <f t="shared" ref="AG2281" si="6158">AVERAGE(G2281:G2286)</f>
        <v>3.1999999999999997</v>
      </c>
      <c r="AH2281" s="11" t="e">
        <f t="shared" ref="AH2281" si="6159">AVERAGE(AC2281:AC2286)</f>
        <v>#DIV/0!</v>
      </c>
      <c r="AI2281" s="11">
        <f t="shared" ref="AI2281" si="6160">AVERAGE(T2281:T2286)</f>
        <v>56.25</v>
      </c>
      <c r="AJ2281" s="11">
        <f t="shared" ref="AJ2281" si="6161">SUMIF(H2281:H2286,"&gt;0",H2281:H2286)</f>
        <v>0</v>
      </c>
      <c r="AK2281" s="17">
        <f t="shared" ref="AK2281" si="6162">SUM(AA2281:AA2286)/60</f>
        <v>0</v>
      </c>
      <c r="AL2281" s="17">
        <f t="shared" ref="AL2281" si="6163">SUM(V2281:V2286)</f>
        <v>304</v>
      </c>
      <c r="AM2281" s="17">
        <f t="shared" ref="AM2281" si="6164">AVERAGE(W2281:W2286)</f>
        <v>0</v>
      </c>
      <c r="AN2281" s="11">
        <f t="shared" ref="AN2281" si="6165">AVERAGE(I2281:I2286)</f>
        <v>4.75</v>
      </c>
      <c r="AO2281" s="11">
        <f t="shared" ref="AO2281" si="6166">MAX(K2281:K2286)</f>
        <v>5.9</v>
      </c>
      <c r="AP2281" s="13" t="str">
        <f t="shared" ref="AP2281" ca="1" si="6167">INDIRECT(ADDRESS(MATCH(AO2281,K2281:K2286,0)+A2281-1,12))</f>
        <v>WSW</v>
      </c>
      <c r="AQ2281" s="13">
        <f t="shared" ref="AQ2281" ca="1" si="6168">INDIRECT(ADDRESS(MATCH(AO2281,K2281:K2286,0)+A2281-1,13))</f>
        <v>0.79046296296296292</v>
      </c>
      <c r="AR2281" s="11">
        <f t="shared" ref="AR2281" si="6169">MAX(N2281:N2286)</f>
        <v>10.5</v>
      </c>
      <c r="AS2281" s="13" t="str">
        <f t="shared" ref="AS2281" ca="1" si="6170">INDIRECT(ADDRESS(MATCH(AR2281,N2281:N2286,0)+A2281-1,15))</f>
        <v>W</v>
      </c>
      <c r="AT2281" s="13">
        <f t="shared" ref="AT2281" ca="1" si="6171">INDIRECT(ADDRESS(MATCH(AR2281,N2281:N2286,0)+A2281-1,16))</f>
        <v>0.81835648148148143</v>
      </c>
    </row>
    <row r="2282" spans="1:46">
      <c r="A2282" s="11">
        <v>2282</v>
      </c>
      <c r="B2282" s="69">
        <v>44608</v>
      </c>
      <c r="C2282" s="70">
        <v>0.79861111111111116</v>
      </c>
      <c r="D2282">
        <v>3.4</v>
      </c>
      <c r="E2282">
        <v>12.9</v>
      </c>
      <c r="F2282">
        <v>0</v>
      </c>
      <c r="G2282">
        <v>3.2</v>
      </c>
      <c r="H2282">
        <v>-1E-3</v>
      </c>
      <c r="I2282">
        <v>4.4000000000000004</v>
      </c>
      <c r="J2282" t="s">
        <v>161</v>
      </c>
      <c r="K2282">
        <v>5.7</v>
      </c>
      <c r="L2282" t="s">
        <v>154</v>
      </c>
      <c r="M2282" s="70">
        <v>0.79167824074074078</v>
      </c>
      <c r="N2282">
        <v>7.8</v>
      </c>
      <c r="O2282" t="s">
        <v>161</v>
      </c>
      <c r="P2282" s="70">
        <v>0.79331018518518526</v>
      </c>
      <c r="Q2282">
        <v>4.5999999999999996</v>
      </c>
      <c r="R2282" t="s">
        <v>154</v>
      </c>
      <c r="S2282">
        <v>1</v>
      </c>
      <c r="T2282">
        <v>57.8</v>
      </c>
      <c r="U2282">
        <v>0</v>
      </c>
      <c r="V2282">
        <v>56</v>
      </c>
      <c r="W2282">
        <v>0</v>
      </c>
      <c r="X2282">
        <v>0.63100000000000001</v>
      </c>
      <c r="Y2282">
        <v>17.59</v>
      </c>
      <c r="Z2282" s="11">
        <f t="shared" si="6073"/>
        <v>-0.60000000000000009</v>
      </c>
      <c r="AA2282" s="11">
        <f t="shared" si="6074"/>
        <v>0</v>
      </c>
      <c r="AB2282" s="53">
        <f t="shared" si="6075"/>
        <v>0.26337370530716586</v>
      </c>
      <c r="AC2282" s="61" t="s">
        <v>204</v>
      </c>
    </row>
    <row r="2283" spans="1:46">
      <c r="A2283" s="11">
        <v>2283</v>
      </c>
      <c r="B2283" s="69">
        <v>44608</v>
      </c>
      <c r="C2283" s="70">
        <v>0.80555555555555547</v>
      </c>
      <c r="D2283">
        <v>3.3</v>
      </c>
      <c r="E2283">
        <v>12.9</v>
      </c>
      <c r="F2283">
        <v>0</v>
      </c>
      <c r="G2283">
        <v>3.2</v>
      </c>
      <c r="H2283">
        <v>0</v>
      </c>
      <c r="I2283">
        <v>4.5999999999999996</v>
      </c>
      <c r="J2283" t="s">
        <v>154</v>
      </c>
      <c r="K2283">
        <v>4.8</v>
      </c>
      <c r="L2283" t="s">
        <v>154</v>
      </c>
      <c r="M2283" s="70">
        <v>0.80454861111111109</v>
      </c>
      <c r="N2283">
        <v>7.3</v>
      </c>
      <c r="O2283" t="s">
        <v>158</v>
      </c>
      <c r="P2283" s="70">
        <v>0.80312499999999998</v>
      </c>
      <c r="Q2283">
        <v>3.8</v>
      </c>
      <c r="R2283" t="s">
        <v>161</v>
      </c>
      <c r="S2283">
        <v>1</v>
      </c>
      <c r="T2283">
        <v>56.5</v>
      </c>
      <c r="U2283">
        <v>0</v>
      </c>
      <c r="V2283">
        <v>55</v>
      </c>
      <c r="W2283">
        <v>0</v>
      </c>
      <c r="X2283">
        <v>0.63100000000000001</v>
      </c>
      <c r="Y2283">
        <v>17.59</v>
      </c>
      <c r="Z2283" s="11">
        <f t="shared" si="6073"/>
        <v>0</v>
      </c>
      <c r="AA2283" s="11">
        <f t="shared" si="6074"/>
        <v>0</v>
      </c>
      <c r="AB2283" s="53">
        <f t="shared" si="6075"/>
        <v>0.26337370530716586</v>
      </c>
      <c r="AC2283" s="61" t="s">
        <v>204</v>
      </c>
    </row>
    <row r="2284" spans="1:46">
      <c r="A2284" s="11">
        <v>2284</v>
      </c>
      <c r="B2284" s="69">
        <v>44608</v>
      </c>
      <c r="C2284" s="70">
        <v>0.8125</v>
      </c>
      <c r="D2284">
        <v>3.1</v>
      </c>
      <c r="E2284">
        <v>12.9</v>
      </c>
      <c r="F2284">
        <v>0</v>
      </c>
      <c r="G2284">
        <v>3.2</v>
      </c>
      <c r="H2284">
        <v>0</v>
      </c>
      <c r="I2284">
        <v>3.9</v>
      </c>
      <c r="J2284" t="s">
        <v>154</v>
      </c>
      <c r="K2284">
        <v>4.5999999999999996</v>
      </c>
      <c r="L2284" t="s">
        <v>154</v>
      </c>
      <c r="M2284" s="70">
        <v>0.80577546296296287</v>
      </c>
      <c r="N2284">
        <v>8.9</v>
      </c>
      <c r="O2284" t="s">
        <v>154</v>
      </c>
      <c r="P2284" s="70">
        <v>0.80915509259259266</v>
      </c>
      <c r="Q2284">
        <v>4</v>
      </c>
      <c r="R2284" t="s">
        <v>154</v>
      </c>
      <c r="S2284">
        <v>1.1000000000000001</v>
      </c>
      <c r="T2284">
        <v>55.6</v>
      </c>
      <c r="U2284">
        <v>0</v>
      </c>
      <c r="V2284">
        <v>47</v>
      </c>
      <c r="W2284">
        <v>0</v>
      </c>
      <c r="X2284">
        <v>0.63100000000000001</v>
      </c>
      <c r="Y2284">
        <v>17.600000000000001</v>
      </c>
      <c r="Z2284" s="11">
        <f t="shared" si="6073"/>
        <v>0</v>
      </c>
      <c r="AA2284" s="11">
        <f t="shared" si="6074"/>
        <v>0</v>
      </c>
      <c r="AB2284" s="53">
        <f t="shared" si="6075"/>
        <v>0.26337370530716586</v>
      </c>
      <c r="AC2284" s="61" t="s">
        <v>204</v>
      </c>
    </row>
    <row r="2285" spans="1:46">
      <c r="A2285" s="11">
        <v>2285</v>
      </c>
      <c r="B2285" s="69">
        <v>44608</v>
      </c>
      <c r="C2285" s="70">
        <v>0.81944444444444453</v>
      </c>
      <c r="D2285">
        <v>3</v>
      </c>
      <c r="E2285">
        <v>12.9</v>
      </c>
      <c r="F2285">
        <v>0</v>
      </c>
      <c r="G2285">
        <v>3.1</v>
      </c>
      <c r="H2285">
        <v>0</v>
      </c>
      <c r="I2285">
        <v>4.5</v>
      </c>
      <c r="J2285" t="s">
        <v>161</v>
      </c>
      <c r="K2285">
        <v>4.5</v>
      </c>
      <c r="L2285" t="s">
        <v>161</v>
      </c>
      <c r="M2285" s="70">
        <v>0.81944444444444453</v>
      </c>
      <c r="N2285">
        <v>10.5</v>
      </c>
      <c r="O2285" t="s">
        <v>154</v>
      </c>
      <c r="P2285" s="70">
        <v>0.81835648148148143</v>
      </c>
      <c r="Q2285">
        <v>5</v>
      </c>
      <c r="R2285" t="s">
        <v>161</v>
      </c>
      <c r="S2285">
        <v>1.5</v>
      </c>
      <c r="T2285">
        <v>56.6</v>
      </c>
      <c r="U2285">
        <v>0</v>
      </c>
      <c r="V2285">
        <v>32</v>
      </c>
      <c r="W2285">
        <v>0</v>
      </c>
      <c r="X2285">
        <v>0.63</v>
      </c>
      <c r="Y2285">
        <v>17.600000000000001</v>
      </c>
      <c r="Z2285" s="11">
        <f t="shared" si="6073"/>
        <v>0</v>
      </c>
      <c r="AA2285" s="11">
        <f t="shared" si="6074"/>
        <v>0</v>
      </c>
      <c r="AB2285" s="53">
        <f t="shared" si="6075"/>
        <v>0.26278584027487295</v>
      </c>
      <c r="AC2285" s="61" t="s">
        <v>204</v>
      </c>
    </row>
    <row r="2286" spans="1:46">
      <c r="A2286" s="11">
        <v>2286</v>
      </c>
      <c r="B2286" s="69">
        <v>44608</v>
      </c>
      <c r="C2286" s="70">
        <v>0.82638888888888884</v>
      </c>
      <c r="D2286">
        <v>2.9</v>
      </c>
      <c r="E2286">
        <v>12.9</v>
      </c>
      <c r="F2286">
        <v>0</v>
      </c>
      <c r="G2286">
        <v>3.2</v>
      </c>
      <c r="H2286">
        <v>0</v>
      </c>
      <c r="I2286">
        <v>5.4</v>
      </c>
      <c r="J2286" t="s">
        <v>161</v>
      </c>
      <c r="K2286">
        <v>5.7</v>
      </c>
      <c r="L2286" t="s">
        <v>161</v>
      </c>
      <c r="M2286" s="70">
        <v>0.82502314814814814</v>
      </c>
      <c r="N2286">
        <v>9.6</v>
      </c>
      <c r="O2286" t="s">
        <v>154</v>
      </c>
      <c r="P2286" s="70">
        <v>0.82321759259259253</v>
      </c>
      <c r="Q2286">
        <v>4</v>
      </c>
      <c r="R2286" t="s">
        <v>161</v>
      </c>
      <c r="S2286">
        <v>1.2</v>
      </c>
      <c r="T2286">
        <v>55.5</v>
      </c>
      <c r="U2286">
        <v>0</v>
      </c>
      <c r="V2286">
        <v>27</v>
      </c>
      <c r="W2286">
        <v>0</v>
      </c>
      <c r="X2286">
        <v>0.63</v>
      </c>
      <c r="Y2286">
        <v>17.62</v>
      </c>
      <c r="Z2286" s="11">
        <f t="shared" si="6073"/>
        <v>0</v>
      </c>
      <c r="AA2286" s="11">
        <f t="shared" si="6074"/>
        <v>0</v>
      </c>
      <c r="AB2286" s="53">
        <f t="shared" si="6075"/>
        <v>0.26278584027487295</v>
      </c>
      <c r="AC2286" s="61" t="s">
        <v>204</v>
      </c>
    </row>
    <row r="2287" spans="1:46">
      <c r="A2287" s="11">
        <v>2287</v>
      </c>
      <c r="B2287" s="69">
        <v>44608</v>
      </c>
      <c r="C2287" s="70">
        <v>0.83333333333333337</v>
      </c>
      <c r="D2287">
        <v>2.9</v>
      </c>
      <c r="E2287">
        <v>12.9</v>
      </c>
      <c r="F2287">
        <v>0</v>
      </c>
      <c r="G2287">
        <v>3.3</v>
      </c>
      <c r="H2287">
        <v>-1E-3</v>
      </c>
      <c r="I2287">
        <v>4.4000000000000004</v>
      </c>
      <c r="J2287" t="s">
        <v>161</v>
      </c>
      <c r="K2287">
        <v>5.4</v>
      </c>
      <c r="L2287" t="s">
        <v>161</v>
      </c>
      <c r="M2287" s="70">
        <v>0.82641203703703703</v>
      </c>
      <c r="N2287">
        <v>8.1999999999999993</v>
      </c>
      <c r="O2287" t="s">
        <v>160</v>
      </c>
      <c r="P2287" s="70">
        <v>0.83306712962962959</v>
      </c>
      <c r="Q2287">
        <v>5.0999999999999996</v>
      </c>
      <c r="R2287" t="s">
        <v>154</v>
      </c>
      <c r="S2287">
        <v>1.2</v>
      </c>
      <c r="T2287">
        <v>57.6</v>
      </c>
      <c r="U2287">
        <v>0</v>
      </c>
      <c r="V2287">
        <v>28</v>
      </c>
      <c r="W2287">
        <v>0</v>
      </c>
      <c r="X2287">
        <v>0.63</v>
      </c>
      <c r="Y2287">
        <v>17.62</v>
      </c>
      <c r="Z2287" s="11">
        <f t="shared" si="6073"/>
        <v>-0.60000000000000009</v>
      </c>
      <c r="AA2287" s="11">
        <f t="shared" si="6074"/>
        <v>0</v>
      </c>
      <c r="AB2287" s="53">
        <f t="shared" si="6075"/>
        <v>0.26278584027487295</v>
      </c>
      <c r="AC2287" s="61" t="s">
        <v>204</v>
      </c>
      <c r="AE2287" s="11">
        <f t="shared" ref="AE2287" si="6172">SUM(F2287:F2292)</f>
        <v>0</v>
      </c>
      <c r="AF2287" s="11">
        <f t="shared" ref="AF2287" si="6173">AVERAGE(AB2287:AB2292)</f>
        <v>0.26239436748490785</v>
      </c>
      <c r="AG2287" s="11">
        <f t="shared" ref="AG2287" si="6174">AVERAGE(G2287:G2292)</f>
        <v>3.1833333333333331</v>
      </c>
      <c r="AH2287" s="11" t="e">
        <f t="shared" ref="AH2287" si="6175">AVERAGE(AC2287:AC2292)</f>
        <v>#DIV/0!</v>
      </c>
      <c r="AI2287" s="11">
        <f t="shared" ref="AI2287" si="6176">AVERAGE(T2287:T2292)</f>
        <v>55.966666666666669</v>
      </c>
      <c r="AJ2287" s="11">
        <f t="shared" ref="AJ2287" si="6177">SUMIF(H2287:H2292,"&gt;0",H2287:H2292)</f>
        <v>0</v>
      </c>
      <c r="AK2287" s="17">
        <f t="shared" ref="AK2287" si="6178">SUM(AA2287:AA2292)/60</f>
        <v>0</v>
      </c>
      <c r="AL2287" s="17">
        <f t="shared" ref="AL2287" si="6179">SUM(V2287:V2292)</f>
        <v>177</v>
      </c>
      <c r="AM2287" s="17">
        <f t="shared" ref="AM2287" si="6180">AVERAGE(W2287:W2292)</f>
        <v>0</v>
      </c>
      <c r="AN2287" s="11">
        <f t="shared" ref="AN2287" si="6181">AVERAGE(I2287:I2292)</f>
        <v>4.95</v>
      </c>
      <c r="AO2287" s="11">
        <f t="shared" ref="AO2287" si="6182">MAX(K2287:K2292)</f>
        <v>5.7</v>
      </c>
      <c r="AP2287" s="13" t="str">
        <f t="shared" ref="AP2287" ca="1" si="6183">INDIRECT(ADDRESS(MATCH(AO2287,K2287:K2292,0)+A2287-1,12))</f>
        <v>W</v>
      </c>
      <c r="AQ2287" s="13">
        <f t="shared" ref="AQ2287" ca="1" si="6184">INDIRECT(ADDRESS(MATCH(AO2287,K2287:K2292,0)+A2287-1,13))</f>
        <v>0.86299768518518516</v>
      </c>
      <c r="AR2287" s="11">
        <f t="shared" ref="AR2287" si="6185">MAX(N2287:N2292)</f>
        <v>10</v>
      </c>
      <c r="AS2287" s="13" t="str">
        <f t="shared" ref="AS2287" ca="1" si="6186">INDIRECT(ADDRESS(MATCH(AR2287,N2287:N2292,0)+A2287-1,15))</f>
        <v>W</v>
      </c>
      <c r="AT2287" s="13">
        <f t="shared" ref="AT2287" ca="1" si="6187">INDIRECT(ADDRESS(MATCH(AR2287,N2287:N2292,0)+A2287-1,16))</f>
        <v>0.85898148148148146</v>
      </c>
    </row>
    <row r="2288" spans="1:46">
      <c r="A2288" s="11">
        <v>2288</v>
      </c>
      <c r="B2288" s="69">
        <v>44608</v>
      </c>
      <c r="C2288" s="70">
        <v>0.84027777777777779</v>
      </c>
      <c r="D2288">
        <v>2.8</v>
      </c>
      <c r="E2288">
        <v>12.9</v>
      </c>
      <c r="F2288">
        <v>0</v>
      </c>
      <c r="G2288">
        <v>3.2</v>
      </c>
      <c r="H2288">
        <v>0</v>
      </c>
      <c r="I2288">
        <v>4.8</v>
      </c>
      <c r="J2288" t="s">
        <v>154</v>
      </c>
      <c r="K2288">
        <v>4.9000000000000004</v>
      </c>
      <c r="L2288" t="s">
        <v>154</v>
      </c>
      <c r="M2288" s="70">
        <v>0.83982638888888894</v>
      </c>
      <c r="N2288">
        <v>9.5</v>
      </c>
      <c r="O2288" t="s">
        <v>160</v>
      </c>
      <c r="P2288" s="70">
        <v>0.83951388888888889</v>
      </c>
      <c r="Q2288">
        <v>3.7</v>
      </c>
      <c r="R2288" t="s">
        <v>161</v>
      </c>
      <c r="S2288">
        <v>1.5</v>
      </c>
      <c r="T2288">
        <v>56.7</v>
      </c>
      <c r="U2288">
        <v>1</v>
      </c>
      <c r="V2288">
        <v>31</v>
      </c>
      <c r="W2288">
        <v>0</v>
      </c>
      <c r="X2288">
        <v>0.63</v>
      </c>
      <c r="Y2288">
        <v>17.63</v>
      </c>
      <c r="Z2288" s="11">
        <f t="shared" si="6073"/>
        <v>0</v>
      </c>
      <c r="AA2288" s="11">
        <f t="shared" si="6074"/>
        <v>0</v>
      </c>
      <c r="AB2288" s="53">
        <f t="shared" si="6075"/>
        <v>0.26278584027487295</v>
      </c>
      <c r="AC2288" s="61" t="s">
        <v>204</v>
      </c>
    </row>
    <row r="2289" spans="1:46">
      <c r="A2289" s="11">
        <v>2289</v>
      </c>
      <c r="B2289" s="69">
        <v>44608</v>
      </c>
      <c r="C2289" s="70">
        <v>0.84722222222222221</v>
      </c>
      <c r="D2289">
        <v>2.8</v>
      </c>
      <c r="E2289">
        <v>12.9</v>
      </c>
      <c r="F2289">
        <v>0</v>
      </c>
      <c r="G2289">
        <v>3.2</v>
      </c>
      <c r="H2289">
        <v>-1E-3</v>
      </c>
      <c r="I2289">
        <v>4.8</v>
      </c>
      <c r="J2289" t="s">
        <v>161</v>
      </c>
      <c r="K2289">
        <v>5</v>
      </c>
      <c r="L2289" t="s">
        <v>161</v>
      </c>
      <c r="M2289" s="70">
        <v>0.84605324074074073</v>
      </c>
      <c r="N2289">
        <v>8.1</v>
      </c>
      <c r="O2289" t="s">
        <v>161</v>
      </c>
      <c r="P2289" s="70">
        <v>0.84692129629629631</v>
      </c>
      <c r="Q2289">
        <v>4.3</v>
      </c>
      <c r="R2289" t="s">
        <v>161</v>
      </c>
      <c r="S2289">
        <v>1.3</v>
      </c>
      <c r="T2289">
        <v>55.2</v>
      </c>
      <c r="U2289">
        <v>0</v>
      </c>
      <c r="V2289">
        <v>21</v>
      </c>
      <c r="W2289">
        <v>0</v>
      </c>
      <c r="X2289">
        <v>0.629</v>
      </c>
      <c r="Y2289">
        <v>17.64</v>
      </c>
      <c r="Z2289" s="11">
        <f t="shared" si="6073"/>
        <v>-0.60000000000000009</v>
      </c>
      <c r="AA2289" s="11">
        <f t="shared" si="6074"/>
        <v>0</v>
      </c>
      <c r="AB2289" s="53">
        <f t="shared" si="6075"/>
        <v>0.26219863108992525</v>
      </c>
      <c r="AC2289" s="61" t="s">
        <v>204</v>
      </c>
    </row>
    <row r="2290" spans="1:46">
      <c r="A2290" s="11">
        <v>2290</v>
      </c>
      <c r="B2290" s="69">
        <v>44608</v>
      </c>
      <c r="C2290" s="70">
        <v>0.85416666666666663</v>
      </c>
      <c r="D2290">
        <v>2.8</v>
      </c>
      <c r="E2290">
        <v>12.9</v>
      </c>
      <c r="F2290">
        <v>0</v>
      </c>
      <c r="G2290">
        <v>3.1</v>
      </c>
      <c r="H2290">
        <v>0</v>
      </c>
      <c r="I2290">
        <v>5</v>
      </c>
      <c r="J2290" t="s">
        <v>154</v>
      </c>
      <c r="K2290">
        <v>5.4</v>
      </c>
      <c r="L2290" t="s">
        <v>161</v>
      </c>
      <c r="M2290" s="70">
        <v>0.85244212962962962</v>
      </c>
      <c r="N2290">
        <v>9.1999999999999993</v>
      </c>
      <c r="O2290" t="s">
        <v>161</v>
      </c>
      <c r="P2290" s="70">
        <v>0.84789351851851846</v>
      </c>
      <c r="Q2290">
        <v>3.7</v>
      </c>
      <c r="R2290" t="s">
        <v>161</v>
      </c>
      <c r="S2290">
        <v>1.6</v>
      </c>
      <c r="T2290">
        <v>55.1</v>
      </c>
      <c r="U2290">
        <v>0</v>
      </c>
      <c r="V2290">
        <v>34</v>
      </c>
      <c r="W2290">
        <v>0</v>
      </c>
      <c r="X2290">
        <v>0.629</v>
      </c>
      <c r="Y2290">
        <v>17.649999999999999</v>
      </c>
      <c r="Z2290" s="11">
        <f t="shared" si="6073"/>
        <v>0</v>
      </c>
      <c r="AA2290" s="11">
        <f t="shared" si="6074"/>
        <v>0</v>
      </c>
      <c r="AB2290" s="53">
        <f t="shared" si="6075"/>
        <v>0.26219863108992525</v>
      </c>
      <c r="AC2290" s="61" t="s">
        <v>204</v>
      </c>
    </row>
    <row r="2291" spans="1:46">
      <c r="A2291" s="11">
        <v>2291</v>
      </c>
      <c r="B2291" s="69">
        <v>44608</v>
      </c>
      <c r="C2291" s="70">
        <v>0.86111111111111116</v>
      </c>
      <c r="D2291">
        <v>2.7</v>
      </c>
      <c r="E2291">
        <v>12.9</v>
      </c>
      <c r="F2291">
        <v>0</v>
      </c>
      <c r="G2291">
        <v>3.1</v>
      </c>
      <c r="H2291">
        <v>0</v>
      </c>
      <c r="I2291">
        <v>5.6</v>
      </c>
      <c r="J2291" t="s">
        <v>161</v>
      </c>
      <c r="K2291">
        <v>5.6</v>
      </c>
      <c r="L2291" t="s">
        <v>161</v>
      </c>
      <c r="M2291" s="70">
        <v>0.86111111111111116</v>
      </c>
      <c r="N2291">
        <v>10</v>
      </c>
      <c r="O2291" t="s">
        <v>154</v>
      </c>
      <c r="P2291" s="70">
        <v>0.85898148148148146</v>
      </c>
      <c r="Q2291">
        <v>6.7</v>
      </c>
      <c r="R2291" t="s">
        <v>160</v>
      </c>
      <c r="S2291">
        <v>1.6</v>
      </c>
      <c r="T2291">
        <v>55</v>
      </c>
      <c r="U2291">
        <v>0</v>
      </c>
      <c r="V2291">
        <v>35</v>
      </c>
      <c r="W2291">
        <v>0</v>
      </c>
      <c r="X2291">
        <v>0.629</v>
      </c>
      <c r="Y2291">
        <v>17.64</v>
      </c>
      <c r="Z2291" s="11">
        <f t="shared" si="6073"/>
        <v>0</v>
      </c>
      <c r="AA2291" s="11">
        <f t="shared" si="6074"/>
        <v>0</v>
      </c>
      <c r="AB2291" s="53">
        <f t="shared" si="6075"/>
        <v>0.26219863108992525</v>
      </c>
      <c r="AC2291" s="61" t="s">
        <v>204</v>
      </c>
    </row>
    <row r="2292" spans="1:46">
      <c r="A2292" s="11">
        <v>2292</v>
      </c>
      <c r="B2292" s="69">
        <v>44608</v>
      </c>
      <c r="C2292" s="70">
        <v>0.86805555555555547</v>
      </c>
      <c r="D2292">
        <v>2.7</v>
      </c>
      <c r="E2292">
        <v>12.9</v>
      </c>
      <c r="F2292">
        <v>0</v>
      </c>
      <c r="G2292">
        <v>3.2</v>
      </c>
      <c r="H2292">
        <v>0</v>
      </c>
      <c r="I2292">
        <v>5.0999999999999996</v>
      </c>
      <c r="J2292" t="s">
        <v>154</v>
      </c>
      <c r="K2292">
        <v>5.7</v>
      </c>
      <c r="L2292" t="s">
        <v>154</v>
      </c>
      <c r="M2292" s="70">
        <v>0.86299768518518516</v>
      </c>
      <c r="N2292">
        <v>8.5</v>
      </c>
      <c r="O2292" t="s">
        <v>154</v>
      </c>
      <c r="P2292" s="70">
        <v>0.86285879629629625</v>
      </c>
      <c r="Q2292">
        <v>5.6</v>
      </c>
      <c r="R2292" t="s">
        <v>161</v>
      </c>
      <c r="S2292">
        <v>1.3</v>
      </c>
      <c r="T2292">
        <v>56.2</v>
      </c>
      <c r="U2292">
        <v>0</v>
      </c>
      <c r="V2292">
        <v>28</v>
      </c>
      <c r="W2292">
        <v>0</v>
      </c>
      <c r="X2292">
        <v>0.629</v>
      </c>
      <c r="Y2292">
        <v>17.670000000000002</v>
      </c>
      <c r="Z2292" s="11">
        <f t="shared" si="6073"/>
        <v>0</v>
      </c>
      <c r="AA2292" s="11">
        <f t="shared" si="6074"/>
        <v>0</v>
      </c>
      <c r="AB2292" s="53">
        <f t="shared" si="6075"/>
        <v>0.26219863108992525</v>
      </c>
      <c r="AC2292" s="61" t="s">
        <v>204</v>
      </c>
    </row>
    <row r="2293" spans="1:46">
      <c r="A2293" s="11">
        <v>2293</v>
      </c>
      <c r="B2293" s="69">
        <v>44608</v>
      </c>
      <c r="C2293" s="70">
        <v>0.875</v>
      </c>
      <c r="D2293">
        <v>2.7</v>
      </c>
      <c r="E2293">
        <v>12.9</v>
      </c>
      <c r="F2293">
        <v>0</v>
      </c>
      <c r="G2293">
        <v>3.2</v>
      </c>
      <c r="H2293">
        <v>0</v>
      </c>
      <c r="I2293">
        <v>5.5</v>
      </c>
      <c r="J2293" t="s">
        <v>161</v>
      </c>
      <c r="K2293">
        <v>5.6</v>
      </c>
      <c r="L2293" t="s">
        <v>161</v>
      </c>
      <c r="M2293" s="70">
        <v>0.8731944444444445</v>
      </c>
      <c r="N2293">
        <v>10.7</v>
      </c>
      <c r="O2293" t="s">
        <v>161</v>
      </c>
      <c r="P2293" s="70">
        <v>0.87233796296296295</v>
      </c>
      <c r="Q2293">
        <v>5.5</v>
      </c>
      <c r="R2293" t="s">
        <v>154</v>
      </c>
      <c r="S2293">
        <v>1.5</v>
      </c>
      <c r="T2293">
        <v>56.8</v>
      </c>
      <c r="U2293">
        <v>0</v>
      </c>
      <c r="V2293">
        <v>48</v>
      </c>
      <c r="W2293">
        <v>0</v>
      </c>
      <c r="X2293">
        <v>0.629</v>
      </c>
      <c r="Y2293">
        <v>17.690000000000001</v>
      </c>
      <c r="Z2293" s="11">
        <f t="shared" si="6073"/>
        <v>0</v>
      </c>
      <c r="AA2293" s="11">
        <f t="shared" si="6074"/>
        <v>0</v>
      </c>
      <c r="AB2293" s="53">
        <f t="shared" si="6075"/>
        <v>0.26219863108992525</v>
      </c>
      <c r="AC2293" s="61" t="s">
        <v>204</v>
      </c>
      <c r="AE2293" s="11">
        <f t="shared" ref="AE2293" si="6188">SUM(F2293:F2298)</f>
        <v>0</v>
      </c>
      <c r="AF2293" s="11">
        <f t="shared" ref="AF2293" si="6189">AVERAGE(AB2293:AB2298)</f>
        <v>0.26190535605956561</v>
      </c>
      <c r="AG2293" s="11">
        <f t="shared" ref="AG2293" si="6190">AVERAGE(G2293:G2298)</f>
        <v>3.0833333333333335</v>
      </c>
      <c r="AH2293" s="11" t="e">
        <f t="shared" ref="AH2293" si="6191">AVERAGE(AC2293:AC2298)</f>
        <v>#DIV/0!</v>
      </c>
      <c r="AI2293" s="11">
        <f t="shared" ref="AI2293" si="6192">AVERAGE(T2293:T2298)</f>
        <v>56.966666666666669</v>
      </c>
      <c r="AJ2293" s="11">
        <f t="shared" ref="AJ2293" si="6193">SUMIF(H2293:H2298,"&gt;0",H2293:H2298)</f>
        <v>0</v>
      </c>
      <c r="AK2293" s="17">
        <f t="shared" ref="AK2293" si="6194">SUM(AA2293:AA2298)/60</f>
        <v>0</v>
      </c>
      <c r="AL2293" s="17">
        <f t="shared" ref="AL2293" si="6195">SUM(V2293:V2298)</f>
        <v>251</v>
      </c>
      <c r="AM2293" s="17">
        <f t="shared" ref="AM2293" si="6196">AVERAGE(W2293:W2298)</f>
        <v>0</v>
      </c>
      <c r="AN2293" s="11">
        <f t="shared" ref="AN2293" si="6197">AVERAGE(I2293:I2298)</f>
        <v>6.0166666666666666</v>
      </c>
      <c r="AO2293" s="11">
        <f t="shared" ref="AO2293" si="6198">MAX(K2293:K2298)</f>
        <v>7.2</v>
      </c>
      <c r="AP2293" s="13" t="str">
        <f t="shared" ref="AP2293" ca="1" si="6199">INDIRECT(ADDRESS(MATCH(AO2293,K2293:K2298,0)+A2293-1,12))</f>
        <v>W</v>
      </c>
      <c r="AQ2293" s="13">
        <f t="shared" ref="AQ2293" ca="1" si="6200">INDIRECT(ADDRESS(MATCH(AO2293,K2293:K2298,0)+A2293-1,13))</f>
        <v>0.89153935185185185</v>
      </c>
      <c r="AR2293" s="11">
        <f t="shared" ref="AR2293" si="6201">MAX(N2293:N2298)</f>
        <v>13.3</v>
      </c>
      <c r="AS2293" s="13" t="str">
        <f t="shared" ref="AS2293" ca="1" si="6202">INDIRECT(ADDRESS(MATCH(AR2293,N2293:N2298,0)+A2293-1,15))</f>
        <v>W</v>
      </c>
      <c r="AT2293" s="13">
        <f t="shared" ref="AT2293" ca="1" si="6203">INDIRECT(ADDRESS(MATCH(AR2293,N2293:N2298,0)+A2293-1,16))</f>
        <v>0.88938657407407407</v>
      </c>
    </row>
    <row r="2294" spans="1:46">
      <c r="A2294" s="11">
        <v>2294</v>
      </c>
      <c r="B2294" s="69">
        <v>44608</v>
      </c>
      <c r="C2294" s="70">
        <v>0.88194444444444453</v>
      </c>
      <c r="D2294">
        <v>2.7</v>
      </c>
      <c r="E2294">
        <v>12.9</v>
      </c>
      <c r="F2294">
        <v>0</v>
      </c>
      <c r="G2294">
        <v>3.1</v>
      </c>
      <c r="H2294">
        <v>0</v>
      </c>
      <c r="I2294">
        <v>5.6</v>
      </c>
      <c r="J2294" t="s">
        <v>154</v>
      </c>
      <c r="K2294">
        <v>5.7</v>
      </c>
      <c r="L2294" t="s">
        <v>154</v>
      </c>
      <c r="M2294" s="70">
        <v>0.88175925925925924</v>
      </c>
      <c r="N2294">
        <v>10.1</v>
      </c>
      <c r="O2294" t="s">
        <v>161</v>
      </c>
      <c r="P2294" s="70">
        <v>0.88097222222222227</v>
      </c>
      <c r="Q2294">
        <v>5.2</v>
      </c>
      <c r="R2294" t="s">
        <v>161</v>
      </c>
      <c r="S2294">
        <v>1.6</v>
      </c>
      <c r="T2294">
        <v>56.3</v>
      </c>
      <c r="U2294">
        <v>0</v>
      </c>
      <c r="V2294">
        <v>32</v>
      </c>
      <c r="W2294">
        <v>0</v>
      </c>
      <c r="X2294">
        <v>0.629</v>
      </c>
      <c r="Y2294">
        <v>17.690000000000001</v>
      </c>
      <c r="Z2294" s="11">
        <f t="shared" si="6073"/>
        <v>0</v>
      </c>
      <c r="AA2294" s="11">
        <f t="shared" si="6074"/>
        <v>0</v>
      </c>
      <c r="AB2294" s="53">
        <f t="shared" si="6075"/>
        <v>0.26219863108992525</v>
      </c>
      <c r="AC2294" s="61" t="s">
        <v>204</v>
      </c>
    </row>
    <row r="2295" spans="1:46">
      <c r="A2295" s="11">
        <v>2295</v>
      </c>
      <c r="B2295" s="69">
        <v>44608</v>
      </c>
      <c r="C2295" s="70">
        <v>0.88888888888888884</v>
      </c>
      <c r="D2295">
        <v>2.7</v>
      </c>
      <c r="E2295">
        <v>12.9</v>
      </c>
      <c r="F2295">
        <v>0</v>
      </c>
      <c r="G2295">
        <v>3.1</v>
      </c>
      <c r="H2295">
        <v>0</v>
      </c>
      <c r="I2295">
        <v>6.4</v>
      </c>
      <c r="J2295" t="s">
        <v>161</v>
      </c>
      <c r="K2295">
        <v>6.6</v>
      </c>
      <c r="L2295" t="s">
        <v>161</v>
      </c>
      <c r="M2295" s="70">
        <v>0.88731481481481478</v>
      </c>
      <c r="N2295">
        <v>11.8</v>
      </c>
      <c r="O2295" t="s">
        <v>154</v>
      </c>
      <c r="P2295" s="70">
        <v>0.88623842592592583</v>
      </c>
      <c r="Q2295">
        <v>4</v>
      </c>
      <c r="R2295" t="s">
        <v>161</v>
      </c>
      <c r="S2295">
        <v>1.7</v>
      </c>
      <c r="T2295">
        <v>56.9</v>
      </c>
      <c r="U2295">
        <v>0</v>
      </c>
      <c r="V2295">
        <v>57</v>
      </c>
      <c r="W2295">
        <v>0</v>
      </c>
      <c r="X2295">
        <v>0.629</v>
      </c>
      <c r="Y2295">
        <v>17.71</v>
      </c>
      <c r="Z2295" s="11">
        <f t="shared" si="6073"/>
        <v>0</v>
      </c>
      <c r="AA2295" s="11">
        <f t="shared" si="6074"/>
        <v>0</v>
      </c>
      <c r="AB2295" s="53">
        <f t="shared" si="6075"/>
        <v>0.26219863108992525</v>
      </c>
      <c r="AC2295" s="61" t="s">
        <v>204</v>
      </c>
    </row>
    <row r="2296" spans="1:46">
      <c r="A2296" s="11">
        <v>2296</v>
      </c>
      <c r="B2296" s="69">
        <v>44608</v>
      </c>
      <c r="C2296" s="70">
        <v>0.89583333333333337</v>
      </c>
      <c r="D2296">
        <v>2.7</v>
      </c>
      <c r="E2296">
        <v>12.9</v>
      </c>
      <c r="F2296">
        <v>0</v>
      </c>
      <c r="G2296">
        <v>3.1</v>
      </c>
      <c r="H2296">
        <v>0</v>
      </c>
      <c r="I2296">
        <v>7</v>
      </c>
      <c r="J2296" t="s">
        <v>154</v>
      </c>
      <c r="K2296">
        <v>7.2</v>
      </c>
      <c r="L2296" t="s">
        <v>154</v>
      </c>
      <c r="M2296" s="70">
        <v>0.89153935185185185</v>
      </c>
      <c r="N2296">
        <v>13.3</v>
      </c>
      <c r="O2296" t="s">
        <v>154</v>
      </c>
      <c r="P2296" s="70">
        <v>0.88938657407407407</v>
      </c>
      <c r="Q2296">
        <v>7.9</v>
      </c>
      <c r="R2296" t="s">
        <v>154</v>
      </c>
      <c r="S2296">
        <v>1.8</v>
      </c>
      <c r="T2296">
        <v>57.6</v>
      </c>
      <c r="U2296">
        <v>0</v>
      </c>
      <c r="V2296">
        <v>41</v>
      </c>
      <c r="W2296">
        <v>0</v>
      </c>
      <c r="X2296">
        <v>0.628</v>
      </c>
      <c r="Y2296">
        <v>17.72</v>
      </c>
      <c r="Z2296" s="11">
        <f t="shared" si="6073"/>
        <v>0</v>
      </c>
      <c r="AA2296" s="11">
        <f t="shared" si="6074"/>
        <v>0</v>
      </c>
      <c r="AB2296" s="53">
        <f t="shared" si="6075"/>
        <v>0.26161208102920586</v>
      </c>
      <c r="AC2296" s="61" t="s">
        <v>204</v>
      </c>
    </row>
    <row r="2297" spans="1:46">
      <c r="A2297" s="11">
        <v>2297</v>
      </c>
      <c r="B2297" s="69">
        <v>44608</v>
      </c>
      <c r="C2297" s="70">
        <v>0.90277777777777779</v>
      </c>
      <c r="D2297">
        <v>2.7</v>
      </c>
      <c r="E2297">
        <v>12.9</v>
      </c>
      <c r="F2297">
        <v>0</v>
      </c>
      <c r="G2297">
        <v>3</v>
      </c>
      <c r="H2297">
        <v>-1E-3</v>
      </c>
      <c r="I2297">
        <v>5.4</v>
      </c>
      <c r="J2297" t="s">
        <v>161</v>
      </c>
      <c r="K2297">
        <v>7</v>
      </c>
      <c r="L2297" t="s">
        <v>154</v>
      </c>
      <c r="M2297" s="70">
        <v>0.89598379629629632</v>
      </c>
      <c r="N2297">
        <v>8.4</v>
      </c>
      <c r="O2297" t="s">
        <v>154</v>
      </c>
      <c r="P2297" s="70">
        <v>0.90003472222222225</v>
      </c>
      <c r="Q2297">
        <v>5.9</v>
      </c>
      <c r="R2297" t="s">
        <v>161</v>
      </c>
      <c r="S2297">
        <v>1.3</v>
      </c>
      <c r="T2297">
        <v>59.1</v>
      </c>
      <c r="U2297">
        <v>0</v>
      </c>
      <c r="V2297">
        <v>29</v>
      </c>
      <c r="W2297">
        <v>0</v>
      </c>
      <c r="X2297">
        <v>0.628</v>
      </c>
      <c r="Y2297">
        <v>17.7</v>
      </c>
      <c r="Z2297" s="11">
        <f t="shared" si="6073"/>
        <v>-0.60000000000000009</v>
      </c>
      <c r="AA2297" s="11">
        <f t="shared" si="6074"/>
        <v>0</v>
      </c>
      <c r="AB2297" s="53">
        <f t="shared" si="6075"/>
        <v>0.26161208102920586</v>
      </c>
      <c r="AC2297" s="61" t="s">
        <v>204</v>
      </c>
    </row>
    <row r="2298" spans="1:46">
      <c r="A2298" s="11">
        <v>2298</v>
      </c>
      <c r="B2298" s="69">
        <v>44608</v>
      </c>
      <c r="C2298" s="70">
        <v>0.90972222222222221</v>
      </c>
      <c r="D2298">
        <v>2.7</v>
      </c>
      <c r="E2298">
        <v>12.9</v>
      </c>
      <c r="F2298">
        <v>0</v>
      </c>
      <c r="G2298">
        <v>3</v>
      </c>
      <c r="H2298">
        <v>0</v>
      </c>
      <c r="I2298">
        <v>6.2</v>
      </c>
      <c r="J2298" t="s">
        <v>161</v>
      </c>
      <c r="K2298">
        <v>6.2</v>
      </c>
      <c r="L2298" t="s">
        <v>161</v>
      </c>
      <c r="M2298" s="70">
        <v>0.90866898148148145</v>
      </c>
      <c r="N2298">
        <v>11</v>
      </c>
      <c r="O2298" t="s">
        <v>154</v>
      </c>
      <c r="P2298" s="70">
        <v>0.90651620370370367</v>
      </c>
      <c r="Q2298">
        <v>7.3</v>
      </c>
      <c r="R2298" t="s">
        <v>161</v>
      </c>
      <c r="S2298">
        <v>1.5</v>
      </c>
      <c r="T2298">
        <v>55.1</v>
      </c>
      <c r="U2298">
        <v>0</v>
      </c>
      <c r="V2298">
        <v>44</v>
      </c>
      <c r="W2298">
        <v>0</v>
      </c>
      <c r="X2298">
        <v>0.628</v>
      </c>
      <c r="Y2298">
        <v>17.739999999999998</v>
      </c>
      <c r="Z2298" s="11">
        <f t="shared" si="6073"/>
        <v>0</v>
      </c>
      <c r="AA2298" s="11">
        <f t="shared" si="6074"/>
        <v>0</v>
      </c>
      <c r="AB2298" s="53">
        <f t="shared" si="6075"/>
        <v>0.26161208102920586</v>
      </c>
      <c r="AC2298" s="61" t="s">
        <v>204</v>
      </c>
    </row>
    <row r="2299" spans="1:46">
      <c r="A2299" s="11">
        <v>2299</v>
      </c>
      <c r="B2299" s="69">
        <v>44608</v>
      </c>
      <c r="C2299" s="70">
        <v>0.91666666666666663</v>
      </c>
      <c r="D2299">
        <v>2.6</v>
      </c>
      <c r="E2299">
        <v>12.9</v>
      </c>
      <c r="F2299">
        <v>0</v>
      </c>
      <c r="G2299">
        <v>3.1</v>
      </c>
      <c r="H2299">
        <v>-1E-3</v>
      </c>
      <c r="I2299">
        <v>5.0999999999999996</v>
      </c>
      <c r="J2299" t="s">
        <v>161</v>
      </c>
      <c r="K2299">
        <v>6.2</v>
      </c>
      <c r="L2299" t="s">
        <v>161</v>
      </c>
      <c r="M2299" s="70">
        <v>0.90990740740740739</v>
      </c>
      <c r="N2299">
        <v>9.4</v>
      </c>
      <c r="O2299" t="s">
        <v>161</v>
      </c>
      <c r="P2299" s="70">
        <v>0.91249999999999998</v>
      </c>
      <c r="Q2299">
        <v>6.9</v>
      </c>
      <c r="R2299" t="s">
        <v>161</v>
      </c>
      <c r="S2299">
        <v>1.5</v>
      </c>
      <c r="T2299">
        <v>58.8</v>
      </c>
      <c r="U2299">
        <v>0</v>
      </c>
      <c r="V2299">
        <v>35</v>
      </c>
      <c r="W2299">
        <v>0</v>
      </c>
      <c r="X2299">
        <v>0.628</v>
      </c>
      <c r="Y2299">
        <v>17.72</v>
      </c>
      <c r="Z2299" s="11">
        <f t="shared" si="6073"/>
        <v>-0.60000000000000009</v>
      </c>
      <c r="AA2299" s="11">
        <f t="shared" si="6074"/>
        <v>0</v>
      </c>
      <c r="AB2299" s="53">
        <f t="shared" si="6075"/>
        <v>0.26161208102920586</v>
      </c>
      <c r="AC2299" s="61" t="s">
        <v>204</v>
      </c>
      <c r="AE2299" s="11">
        <f t="shared" ref="AE2299" si="6204">SUM(F2299:F2304)</f>
        <v>0</v>
      </c>
      <c r="AF2299" s="11">
        <f t="shared" ref="AF2299" si="6205">AVERAGE(AB2299:AB2304)</f>
        <v>0.26141678514832645</v>
      </c>
      <c r="AG2299" s="11">
        <f t="shared" ref="AG2299" si="6206">AVERAGE(G2299:G2304)</f>
        <v>3.0999999999999996</v>
      </c>
      <c r="AH2299" s="11" t="e">
        <f t="shared" ref="AH2299" si="6207">AVERAGE(AC2299:AC2304)</f>
        <v>#DIV/0!</v>
      </c>
      <c r="AI2299" s="11">
        <f t="shared" ref="AI2299" si="6208">AVERAGE(T2299:T2304)</f>
        <v>57.833333333333336</v>
      </c>
      <c r="AJ2299" s="11">
        <f t="shared" ref="AJ2299" si="6209">SUMIF(H2299:H2304,"&gt;0",H2299:H2304)</f>
        <v>0</v>
      </c>
      <c r="AK2299" s="17">
        <f t="shared" ref="AK2299" si="6210">SUM(AA2299:AA2304)/60</f>
        <v>0</v>
      </c>
      <c r="AL2299" s="17">
        <f t="shared" ref="AL2299" si="6211">SUM(V2299:V2304)</f>
        <v>311</v>
      </c>
      <c r="AM2299" s="17">
        <f t="shared" ref="AM2299" si="6212">AVERAGE(W2299:W2304)</f>
        <v>0</v>
      </c>
      <c r="AN2299" s="11">
        <f t="shared" ref="AN2299" si="6213">AVERAGE(I2299:I2304)</f>
        <v>6.6000000000000005</v>
      </c>
      <c r="AO2299" s="11">
        <f t="shared" ref="AO2299" si="6214">MAX(K2299:K2304)</f>
        <v>7.8</v>
      </c>
      <c r="AP2299" s="13" t="str">
        <f t="shared" ref="AP2299" ca="1" si="6215">INDIRECT(ADDRESS(MATCH(AO2299,K2299:K2304,0)+A2299-1,12))</f>
        <v>WSW</v>
      </c>
      <c r="AQ2299" s="13">
        <f t="shared" ref="AQ2299" ca="1" si="6216">INDIRECT(ADDRESS(MATCH(AO2299,K2299:K2304,0)+A2299-1,13))</f>
        <v>0.93847222222222226</v>
      </c>
      <c r="AR2299" s="11">
        <f t="shared" ref="AR2299" si="6217">MAX(N2299:N2304)</f>
        <v>14</v>
      </c>
      <c r="AS2299" s="13" t="str">
        <f t="shared" ref="AS2299" ca="1" si="6218">INDIRECT(ADDRESS(MATCH(AR2299,N2299:N2304,0)+A2299-1,15))</f>
        <v>W</v>
      </c>
      <c r="AT2299" s="13">
        <f t="shared" ref="AT2299" ca="1" si="6219">INDIRECT(ADDRESS(MATCH(AR2299,N2299:N2304,0)+A2299-1,16))</f>
        <v>0.93583333333333341</v>
      </c>
    </row>
    <row r="2300" spans="1:46">
      <c r="A2300" s="11">
        <v>2300</v>
      </c>
      <c r="B2300" s="69">
        <v>44608</v>
      </c>
      <c r="C2300" s="70">
        <v>0.92361111111111116</v>
      </c>
      <c r="D2300">
        <v>2.6</v>
      </c>
      <c r="E2300">
        <v>12.9</v>
      </c>
      <c r="F2300">
        <v>0</v>
      </c>
      <c r="G2300">
        <v>3</v>
      </c>
      <c r="H2300">
        <v>0</v>
      </c>
      <c r="I2300">
        <v>5.9</v>
      </c>
      <c r="J2300" t="s">
        <v>161</v>
      </c>
      <c r="K2300">
        <v>5.9</v>
      </c>
      <c r="L2300" t="s">
        <v>161</v>
      </c>
      <c r="M2300" s="70">
        <v>0.92332175925925919</v>
      </c>
      <c r="N2300">
        <v>10</v>
      </c>
      <c r="O2300" t="s">
        <v>154</v>
      </c>
      <c r="P2300" s="70">
        <v>0.92229166666666673</v>
      </c>
      <c r="Q2300">
        <v>2.7</v>
      </c>
      <c r="R2300" t="s">
        <v>154</v>
      </c>
      <c r="S2300">
        <v>1.7</v>
      </c>
      <c r="T2300">
        <v>59.3</v>
      </c>
      <c r="U2300">
        <v>0</v>
      </c>
      <c r="V2300">
        <v>49</v>
      </c>
      <c r="W2300">
        <v>0</v>
      </c>
      <c r="X2300">
        <v>0.628</v>
      </c>
      <c r="Y2300">
        <v>17.73</v>
      </c>
      <c r="Z2300" s="11">
        <f t="shared" si="6073"/>
        <v>0</v>
      </c>
      <c r="AA2300" s="11">
        <f t="shared" si="6074"/>
        <v>0</v>
      </c>
      <c r="AB2300" s="53">
        <f t="shared" si="6075"/>
        <v>0.26161208102920586</v>
      </c>
      <c r="AC2300" s="61" t="s">
        <v>204</v>
      </c>
    </row>
    <row r="2301" spans="1:46">
      <c r="A2301" s="11">
        <v>2301</v>
      </c>
      <c r="B2301" s="69">
        <v>44608</v>
      </c>
      <c r="C2301" s="70">
        <v>0.93055555555555547</v>
      </c>
      <c r="D2301">
        <v>2.6</v>
      </c>
      <c r="E2301">
        <v>12.9</v>
      </c>
      <c r="F2301">
        <v>0</v>
      </c>
      <c r="G2301">
        <v>3.1</v>
      </c>
      <c r="H2301">
        <v>0</v>
      </c>
      <c r="I2301">
        <v>7</v>
      </c>
      <c r="J2301" t="s">
        <v>161</v>
      </c>
      <c r="K2301">
        <v>7.1</v>
      </c>
      <c r="L2301" t="s">
        <v>161</v>
      </c>
      <c r="M2301" s="70">
        <v>0.92839120370370365</v>
      </c>
      <c r="N2301">
        <v>11.4</v>
      </c>
      <c r="O2301" t="s">
        <v>160</v>
      </c>
      <c r="P2301" s="70">
        <v>0.927800925925926</v>
      </c>
      <c r="Q2301">
        <v>4.2</v>
      </c>
      <c r="R2301" t="s">
        <v>161</v>
      </c>
      <c r="S2301">
        <v>1.6</v>
      </c>
      <c r="T2301">
        <v>59.1</v>
      </c>
      <c r="U2301">
        <v>0</v>
      </c>
      <c r="V2301">
        <v>53</v>
      </c>
      <c r="W2301">
        <v>0</v>
      </c>
      <c r="X2301">
        <v>0.628</v>
      </c>
      <c r="Y2301">
        <v>17.739999999999998</v>
      </c>
      <c r="Z2301" s="11">
        <f t="shared" si="6073"/>
        <v>0</v>
      </c>
      <c r="AA2301" s="11">
        <f t="shared" si="6074"/>
        <v>0</v>
      </c>
      <c r="AB2301" s="53">
        <f t="shared" si="6075"/>
        <v>0.26161208102920586</v>
      </c>
      <c r="AC2301" s="61" t="s">
        <v>204</v>
      </c>
    </row>
    <row r="2302" spans="1:46">
      <c r="A2302" s="11">
        <v>2302</v>
      </c>
      <c r="B2302" s="69">
        <v>44608</v>
      </c>
      <c r="C2302" s="70">
        <v>0.9375</v>
      </c>
      <c r="D2302">
        <v>2.6</v>
      </c>
      <c r="E2302">
        <v>12.9</v>
      </c>
      <c r="F2302">
        <v>0</v>
      </c>
      <c r="G2302">
        <v>3.1</v>
      </c>
      <c r="H2302">
        <v>0</v>
      </c>
      <c r="I2302">
        <v>7.4</v>
      </c>
      <c r="J2302" t="s">
        <v>161</v>
      </c>
      <c r="K2302">
        <v>7.4</v>
      </c>
      <c r="L2302" t="s">
        <v>161</v>
      </c>
      <c r="M2302" s="70">
        <v>0.9375</v>
      </c>
      <c r="N2302">
        <v>14</v>
      </c>
      <c r="O2302" t="s">
        <v>154</v>
      </c>
      <c r="P2302" s="70">
        <v>0.93583333333333341</v>
      </c>
      <c r="Q2302">
        <v>6.7</v>
      </c>
      <c r="R2302" t="s">
        <v>161</v>
      </c>
      <c r="S2302">
        <v>1.9</v>
      </c>
      <c r="T2302">
        <v>56.8</v>
      </c>
      <c r="U2302">
        <v>0</v>
      </c>
      <c r="V2302">
        <v>56</v>
      </c>
      <c r="W2302">
        <v>0</v>
      </c>
      <c r="X2302">
        <v>0.628</v>
      </c>
      <c r="Y2302">
        <v>17.760000000000002</v>
      </c>
      <c r="Z2302" s="11">
        <f t="shared" si="6073"/>
        <v>0</v>
      </c>
      <c r="AA2302" s="11">
        <f t="shared" si="6074"/>
        <v>0</v>
      </c>
      <c r="AB2302" s="53">
        <f t="shared" si="6075"/>
        <v>0.26161208102920586</v>
      </c>
      <c r="AC2302" s="61" t="s">
        <v>204</v>
      </c>
    </row>
    <row r="2303" spans="1:46">
      <c r="A2303" s="11">
        <v>2303</v>
      </c>
      <c r="B2303" s="69">
        <v>44608</v>
      </c>
      <c r="C2303" s="70">
        <v>0.94444444444444453</v>
      </c>
      <c r="D2303">
        <v>2.6</v>
      </c>
      <c r="E2303">
        <v>12.8</v>
      </c>
      <c r="F2303">
        <v>0</v>
      </c>
      <c r="G2303">
        <v>3</v>
      </c>
      <c r="H2303">
        <v>0</v>
      </c>
      <c r="I2303">
        <v>6.7</v>
      </c>
      <c r="J2303" t="s">
        <v>161</v>
      </c>
      <c r="K2303">
        <v>7.8</v>
      </c>
      <c r="L2303" t="s">
        <v>161</v>
      </c>
      <c r="M2303" s="70">
        <v>0.93847222222222226</v>
      </c>
      <c r="N2303">
        <v>13</v>
      </c>
      <c r="O2303" t="s">
        <v>154</v>
      </c>
      <c r="P2303" s="70">
        <v>0.93781250000000005</v>
      </c>
      <c r="Q2303">
        <v>9.5</v>
      </c>
      <c r="R2303" t="s">
        <v>161</v>
      </c>
      <c r="S2303">
        <v>1.8</v>
      </c>
      <c r="T2303">
        <v>57.2</v>
      </c>
      <c r="U2303">
        <v>0</v>
      </c>
      <c r="V2303">
        <v>58</v>
      </c>
      <c r="W2303">
        <v>0</v>
      </c>
      <c r="X2303">
        <v>0.627</v>
      </c>
      <c r="Y2303">
        <v>17.78</v>
      </c>
      <c r="Z2303" s="11">
        <f t="shared" si="6073"/>
        <v>0</v>
      </c>
      <c r="AA2303" s="11">
        <f t="shared" si="6074"/>
        <v>0</v>
      </c>
      <c r="AB2303" s="53">
        <f t="shared" si="6075"/>
        <v>0.26102619338656757</v>
      </c>
      <c r="AC2303" s="61" t="s">
        <v>204</v>
      </c>
    </row>
    <row r="2304" spans="1:46">
      <c r="A2304" s="11">
        <v>2304</v>
      </c>
      <c r="B2304" s="69">
        <v>44608</v>
      </c>
      <c r="C2304" s="70">
        <v>0.95138888888888884</v>
      </c>
      <c r="D2304">
        <v>2.6</v>
      </c>
      <c r="E2304">
        <v>12.9</v>
      </c>
      <c r="F2304">
        <v>0</v>
      </c>
      <c r="G2304">
        <v>3.3</v>
      </c>
      <c r="H2304">
        <v>0</v>
      </c>
      <c r="I2304">
        <v>7.5</v>
      </c>
      <c r="J2304" t="s">
        <v>161</v>
      </c>
      <c r="K2304">
        <v>7.6</v>
      </c>
      <c r="L2304" t="s">
        <v>161</v>
      </c>
      <c r="M2304" s="70">
        <v>0.951238425925926</v>
      </c>
      <c r="N2304">
        <v>13</v>
      </c>
      <c r="O2304" t="s">
        <v>161</v>
      </c>
      <c r="P2304" s="70">
        <v>0.94950231481481484</v>
      </c>
      <c r="Q2304">
        <v>6.4</v>
      </c>
      <c r="R2304" t="s">
        <v>161</v>
      </c>
      <c r="S2304">
        <v>2.1</v>
      </c>
      <c r="T2304">
        <v>55.8</v>
      </c>
      <c r="U2304">
        <v>0</v>
      </c>
      <c r="V2304">
        <v>60</v>
      </c>
      <c r="W2304">
        <v>0</v>
      </c>
      <c r="X2304">
        <v>0.627</v>
      </c>
      <c r="Y2304">
        <v>17.79</v>
      </c>
      <c r="Z2304" s="11">
        <f t="shared" si="6073"/>
        <v>0</v>
      </c>
      <c r="AA2304" s="11">
        <f t="shared" si="6074"/>
        <v>0</v>
      </c>
      <c r="AB2304" s="53">
        <f t="shared" si="6075"/>
        <v>0.26102619338656757</v>
      </c>
      <c r="AC2304" s="61" t="s">
        <v>204</v>
      </c>
    </row>
    <row r="2305" spans="1:46">
      <c r="A2305" s="11">
        <v>2305</v>
      </c>
      <c r="B2305" s="69">
        <v>44608</v>
      </c>
      <c r="C2305" s="70">
        <v>0.95833333333333337</v>
      </c>
      <c r="D2305">
        <v>2.6</v>
      </c>
      <c r="E2305">
        <v>12.8</v>
      </c>
      <c r="F2305">
        <v>0</v>
      </c>
      <c r="G2305">
        <v>3.4</v>
      </c>
      <c r="H2305">
        <v>0</v>
      </c>
      <c r="I2305">
        <v>7.2</v>
      </c>
      <c r="J2305" t="s">
        <v>161</v>
      </c>
      <c r="K2305">
        <v>7.5</v>
      </c>
      <c r="L2305" t="s">
        <v>161</v>
      </c>
      <c r="M2305" s="70">
        <v>0.95144675925925926</v>
      </c>
      <c r="N2305">
        <v>11.8</v>
      </c>
      <c r="O2305" t="s">
        <v>154</v>
      </c>
      <c r="P2305" s="70">
        <v>0.9573842592592593</v>
      </c>
      <c r="Q2305">
        <v>6.1</v>
      </c>
      <c r="R2305" t="s">
        <v>154</v>
      </c>
      <c r="S2305">
        <v>1.8</v>
      </c>
      <c r="T2305">
        <v>58.8</v>
      </c>
      <c r="U2305">
        <v>0</v>
      </c>
      <c r="V2305">
        <v>49</v>
      </c>
      <c r="W2305">
        <v>0</v>
      </c>
      <c r="X2305">
        <v>0.627</v>
      </c>
      <c r="Y2305">
        <v>17.78</v>
      </c>
      <c r="Z2305" s="11">
        <f t="shared" si="6073"/>
        <v>0</v>
      </c>
      <c r="AA2305" s="11">
        <f t="shared" si="6074"/>
        <v>0</v>
      </c>
      <c r="AB2305" s="53">
        <f t="shared" si="6075"/>
        <v>0.26102619338656757</v>
      </c>
      <c r="AC2305" s="61" t="s">
        <v>204</v>
      </c>
      <c r="AE2305" s="11">
        <f t="shared" ref="AE2305" si="6220">SUM(F2305:F2310)</f>
        <v>0</v>
      </c>
      <c r="AF2305" s="11">
        <f t="shared" ref="AF2305" si="6221">AVERAGE(AB2305:AB2310)</f>
        <v>0.26053850845759469</v>
      </c>
      <c r="AG2305" s="11">
        <f t="shared" ref="AG2305" si="6222">AVERAGE(G2305:G2310)</f>
        <v>3.1333333333333329</v>
      </c>
      <c r="AH2305" s="11" t="e">
        <f t="shared" ref="AH2305" si="6223">AVERAGE(AC2305:AC2310)</f>
        <v>#DIV/0!</v>
      </c>
      <c r="AI2305" s="11">
        <f t="shared" ref="AI2305" si="6224">AVERAGE(T2305:T2310)</f>
        <v>56.316666666666663</v>
      </c>
      <c r="AJ2305" s="11">
        <f t="shared" ref="AJ2305" si="6225">SUMIF(H2305:H2310,"&gt;0",H2305:H2310)</f>
        <v>0</v>
      </c>
      <c r="AK2305" s="17">
        <f t="shared" ref="AK2305" si="6226">SUM(AA2305:AA2310)/60</f>
        <v>0</v>
      </c>
      <c r="AL2305" s="17">
        <f t="shared" ref="AL2305" si="6227">SUM(V2305:V2310)</f>
        <v>279</v>
      </c>
      <c r="AM2305" s="17">
        <f t="shared" ref="AM2305" si="6228">AVERAGE(W2305:W2310)</f>
        <v>0</v>
      </c>
      <c r="AN2305" s="11">
        <f t="shared" ref="AN2305" si="6229">AVERAGE(I2305:I2310)</f>
        <v>7.4833333333333316</v>
      </c>
      <c r="AO2305" s="11">
        <f t="shared" ref="AO2305" si="6230">MAX(K2305:K2310)</f>
        <v>8.4</v>
      </c>
      <c r="AP2305" s="13" t="str">
        <f t="shared" ref="AP2305" ca="1" si="6231">INDIRECT(ADDRESS(MATCH(AO2305,K2305:K2310,0)+A2305-1,12))</f>
        <v>WSW</v>
      </c>
      <c r="AQ2305" s="13">
        <f t="shared" ref="AQ2305" ca="1" si="6232">INDIRECT(ADDRESS(MATCH(AO2305,K2305:K2310,0)+A2305-1,13))</f>
        <v>0.96423611111111107</v>
      </c>
      <c r="AR2305" s="11">
        <f t="shared" ref="AR2305" si="6233">MAX(N2305:N2310)</f>
        <v>14.3</v>
      </c>
      <c r="AS2305" s="13" t="str">
        <f t="shared" ref="AS2305" ca="1" si="6234">INDIRECT(ADDRESS(MATCH(AR2305,N2305:N2310,0)+A2305-1,15))</f>
        <v>WSW</v>
      </c>
      <c r="AT2305" s="13">
        <f t="shared" ref="AT2305" ca="1" si="6235">INDIRECT(ADDRESS(MATCH(AR2305,N2305:N2310,0)+A2305-1,16))</f>
        <v>0.95986111111111105</v>
      </c>
    </row>
    <row r="2306" spans="1:46">
      <c r="A2306" s="11">
        <v>2306</v>
      </c>
      <c r="B2306" s="69">
        <v>44608</v>
      </c>
      <c r="C2306" s="70">
        <v>0.96527777777777779</v>
      </c>
      <c r="D2306">
        <v>2.7</v>
      </c>
      <c r="E2306">
        <v>12.9</v>
      </c>
      <c r="F2306">
        <v>0</v>
      </c>
      <c r="G2306">
        <v>3.3</v>
      </c>
      <c r="H2306">
        <v>-1E-3</v>
      </c>
      <c r="I2306">
        <v>8.1</v>
      </c>
      <c r="J2306" t="s">
        <v>161</v>
      </c>
      <c r="K2306">
        <v>8.4</v>
      </c>
      <c r="L2306" t="s">
        <v>161</v>
      </c>
      <c r="M2306" s="70">
        <v>0.96423611111111107</v>
      </c>
      <c r="N2306">
        <v>14.3</v>
      </c>
      <c r="O2306" t="s">
        <v>161</v>
      </c>
      <c r="P2306" s="70">
        <v>0.95986111111111105</v>
      </c>
      <c r="Q2306">
        <v>5.8</v>
      </c>
      <c r="R2306" t="s">
        <v>161</v>
      </c>
      <c r="S2306">
        <v>2.2000000000000002</v>
      </c>
      <c r="T2306">
        <v>59.1</v>
      </c>
      <c r="U2306">
        <v>0</v>
      </c>
      <c r="V2306">
        <v>44</v>
      </c>
      <c r="W2306">
        <v>0</v>
      </c>
      <c r="X2306">
        <v>0.626</v>
      </c>
      <c r="Y2306">
        <v>17.809999999999999</v>
      </c>
      <c r="Z2306" s="11">
        <f t="shared" si="6073"/>
        <v>-0.60000000000000009</v>
      </c>
      <c r="AA2306" s="11">
        <f t="shared" si="6074"/>
        <v>0</v>
      </c>
      <c r="AB2306" s="53">
        <f t="shared" si="6075"/>
        <v>0.26044097147180006</v>
      </c>
      <c r="AC2306" s="61" t="s">
        <v>204</v>
      </c>
    </row>
    <row r="2307" spans="1:46">
      <c r="A2307" s="11">
        <v>2307</v>
      </c>
      <c r="B2307" s="69">
        <v>44608</v>
      </c>
      <c r="C2307" s="70">
        <v>0.97222222222222221</v>
      </c>
      <c r="D2307">
        <v>2.7</v>
      </c>
      <c r="E2307">
        <v>12.8</v>
      </c>
      <c r="F2307">
        <v>0</v>
      </c>
      <c r="G2307">
        <v>3</v>
      </c>
      <c r="H2307">
        <v>0</v>
      </c>
      <c r="I2307">
        <v>7.1</v>
      </c>
      <c r="J2307" t="s">
        <v>161</v>
      </c>
      <c r="K2307">
        <v>8.1</v>
      </c>
      <c r="L2307" t="s">
        <v>161</v>
      </c>
      <c r="M2307" s="70">
        <v>0.96528935185185183</v>
      </c>
      <c r="N2307">
        <v>12.3</v>
      </c>
      <c r="O2307" t="s">
        <v>161</v>
      </c>
      <c r="P2307" s="70">
        <v>0.96674768518518517</v>
      </c>
      <c r="Q2307">
        <v>11.8</v>
      </c>
      <c r="R2307" t="s">
        <v>160</v>
      </c>
      <c r="S2307">
        <v>1.8</v>
      </c>
      <c r="T2307">
        <v>58.1</v>
      </c>
      <c r="U2307">
        <v>0</v>
      </c>
      <c r="V2307">
        <v>49</v>
      </c>
      <c r="W2307">
        <v>0</v>
      </c>
      <c r="X2307">
        <v>0.626</v>
      </c>
      <c r="Y2307">
        <v>17.79</v>
      </c>
      <c r="Z2307" s="11">
        <f t="shared" si="6073"/>
        <v>0</v>
      </c>
      <c r="AA2307" s="11">
        <f t="shared" si="6074"/>
        <v>0</v>
      </c>
      <c r="AB2307" s="53">
        <f t="shared" si="6075"/>
        <v>0.26044097147180006</v>
      </c>
      <c r="AC2307" s="61" t="s">
        <v>204</v>
      </c>
    </row>
    <row r="2308" spans="1:46">
      <c r="A2308" s="11">
        <v>2308</v>
      </c>
      <c r="B2308" s="69">
        <v>44608</v>
      </c>
      <c r="C2308" s="70">
        <v>0.97916666666666663</v>
      </c>
      <c r="D2308">
        <v>2.7</v>
      </c>
      <c r="E2308">
        <v>12.8</v>
      </c>
      <c r="F2308">
        <v>0</v>
      </c>
      <c r="G2308">
        <v>3</v>
      </c>
      <c r="H2308">
        <v>0</v>
      </c>
      <c r="I2308">
        <v>7.4</v>
      </c>
      <c r="J2308" t="s">
        <v>161</v>
      </c>
      <c r="K2308">
        <v>7.7</v>
      </c>
      <c r="L2308" t="s">
        <v>161</v>
      </c>
      <c r="M2308" s="70">
        <v>0.97543981481481479</v>
      </c>
      <c r="N2308">
        <v>13</v>
      </c>
      <c r="O2308" t="s">
        <v>154</v>
      </c>
      <c r="P2308" s="70">
        <v>0.97434027777777776</v>
      </c>
      <c r="Q2308">
        <v>6.3</v>
      </c>
      <c r="R2308" t="s">
        <v>161</v>
      </c>
      <c r="S2308">
        <v>1.8</v>
      </c>
      <c r="T2308">
        <v>55.2</v>
      </c>
      <c r="U2308">
        <v>0</v>
      </c>
      <c r="V2308">
        <v>49</v>
      </c>
      <c r="W2308">
        <v>0</v>
      </c>
      <c r="X2308">
        <v>0.626</v>
      </c>
      <c r="Y2308">
        <v>17.8</v>
      </c>
      <c r="Z2308" s="11">
        <f t="shared" si="6073"/>
        <v>0</v>
      </c>
      <c r="AA2308" s="11">
        <f t="shared" si="6074"/>
        <v>0</v>
      </c>
      <c r="AB2308" s="53">
        <f t="shared" si="6075"/>
        <v>0.26044097147180006</v>
      </c>
      <c r="AC2308" s="61" t="s">
        <v>204</v>
      </c>
    </row>
    <row r="2309" spans="1:46">
      <c r="A2309" s="11">
        <v>2309</v>
      </c>
      <c r="B2309" s="69">
        <v>44608</v>
      </c>
      <c r="C2309" s="70">
        <v>0.98611111111111116</v>
      </c>
      <c r="D2309">
        <v>2.7</v>
      </c>
      <c r="E2309">
        <v>12.8</v>
      </c>
      <c r="F2309">
        <v>0</v>
      </c>
      <c r="G2309">
        <v>3.1</v>
      </c>
      <c r="H2309">
        <v>0</v>
      </c>
      <c r="I2309">
        <v>7.8</v>
      </c>
      <c r="J2309" t="s">
        <v>161</v>
      </c>
      <c r="K2309">
        <v>7.9</v>
      </c>
      <c r="L2309" t="s">
        <v>161</v>
      </c>
      <c r="M2309" s="70">
        <v>0.98504629629629636</v>
      </c>
      <c r="N2309">
        <v>12.6</v>
      </c>
      <c r="O2309" t="s">
        <v>161</v>
      </c>
      <c r="P2309" s="70">
        <v>0.98292824074074081</v>
      </c>
      <c r="Q2309">
        <v>6.8</v>
      </c>
      <c r="R2309" t="s">
        <v>154</v>
      </c>
      <c r="S2309">
        <v>1.7</v>
      </c>
      <c r="T2309">
        <v>55.2</v>
      </c>
      <c r="U2309">
        <v>0</v>
      </c>
      <c r="V2309">
        <v>45</v>
      </c>
      <c r="W2309">
        <v>0</v>
      </c>
      <c r="X2309">
        <v>0.626</v>
      </c>
      <c r="Y2309">
        <v>17.809999999999999</v>
      </c>
      <c r="Z2309" s="11">
        <f t="shared" si="6073"/>
        <v>0</v>
      </c>
      <c r="AA2309" s="11">
        <f t="shared" si="6074"/>
        <v>0</v>
      </c>
      <c r="AB2309" s="53">
        <f t="shared" si="6075"/>
        <v>0.26044097147180006</v>
      </c>
      <c r="AC2309" s="61" t="s">
        <v>204</v>
      </c>
    </row>
    <row r="2310" spans="1:46">
      <c r="A2310" s="11">
        <v>2310</v>
      </c>
      <c r="B2310" s="69">
        <v>44608</v>
      </c>
      <c r="C2310" s="70">
        <v>0.99305555555555547</v>
      </c>
      <c r="D2310">
        <v>2.6</v>
      </c>
      <c r="E2310">
        <v>12.8</v>
      </c>
      <c r="F2310">
        <v>0</v>
      </c>
      <c r="G2310">
        <v>3</v>
      </c>
      <c r="H2310">
        <v>-1E-3</v>
      </c>
      <c r="I2310">
        <v>7.3</v>
      </c>
      <c r="J2310" t="s">
        <v>161</v>
      </c>
      <c r="K2310">
        <v>7.8</v>
      </c>
      <c r="L2310" t="s">
        <v>161</v>
      </c>
      <c r="M2310" s="70">
        <v>0.98681712962962964</v>
      </c>
      <c r="N2310">
        <v>13.3</v>
      </c>
      <c r="O2310" t="s">
        <v>154</v>
      </c>
      <c r="P2310" s="70">
        <v>0.99023148148148143</v>
      </c>
      <c r="Q2310">
        <v>6.7</v>
      </c>
      <c r="R2310" t="s">
        <v>161</v>
      </c>
      <c r="S2310">
        <v>2.2000000000000002</v>
      </c>
      <c r="T2310">
        <v>51.5</v>
      </c>
      <c r="U2310">
        <v>0</v>
      </c>
      <c r="V2310">
        <v>43</v>
      </c>
      <c r="W2310">
        <v>0</v>
      </c>
      <c r="X2310">
        <v>0.626</v>
      </c>
      <c r="Y2310">
        <v>17.829999999999998</v>
      </c>
      <c r="Z2310" s="11">
        <f t="shared" si="6073"/>
        <v>-0.60000000000000009</v>
      </c>
      <c r="AA2310" s="11">
        <f t="shared" si="6074"/>
        <v>0</v>
      </c>
      <c r="AB2310" s="53">
        <f t="shared" si="6075"/>
        <v>0.26044097147180006</v>
      </c>
      <c r="AC2310" s="61" t="s">
        <v>204</v>
      </c>
    </row>
    <row r="2311" spans="1:46">
      <c r="A2311" s="11">
        <v>2311</v>
      </c>
      <c r="B2311" s="69">
        <v>44609</v>
      </c>
      <c r="C2311" s="70">
        <v>0</v>
      </c>
      <c r="D2311">
        <v>2.6</v>
      </c>
      <c r="E2311">
        <v>12.8</v>
      </c>
      <c r="F2311">
        <v>0</v>
      </c>
      <c r="G2311">
        <v>3</v>
      </c>
      <c r="H2311">
        <v>-1E-3</v>
      </c>
      <c r="I2311">
        <v>6.4</v>
      </c>
      <c r="J2311" t="s">
        <v>154</v>
      </c>
      <c r="K2311">
        <v>7.3</v>
      </c>
      <c r="L2311" t="s">
        <v>154</v>
      </c>
      <c r="M2311" s="70">
        <v>0.99489583333333342</v>
      </c>
      <c r="N2311">
        <v>12.2</v>
      </c>
      <c r="O2311" t="s">
        <v>161</v>
      </c>
      <c r="P2311" s="70">
        <v>0.99667824074074074</v>
      </c>
      <c r="Q2311">
        <v>3.9</v>
      </c>
      <c r="R2311" t="s">
        <v>161</v>
      </c>
      <c r="S2311">
        <v>1.9</v>
      </c>
      <c r="T2311">
        <v>50.3</v>
      </c>
      <c r="U2311">
        <v>0</v>
      </c>
      <c r="V2311">
        <v>40</v>
      </c>
      <c r="W2311">
        <v>0</v>
      </c>
      <c r="X2311">
        <v>0.626</v>
      </c>
      <c r="Y2311">
        <v>17.850000000000001</v>
      </c>
      <c r="Z2311" s="11">
        <f t="shared" si="6073"/>
        <v>-0.60000000000000009</v>
      </c>
      <c r="AA2311" s="11">
        <f t="shared" si="6074"/>
        <v>0</v>
      </c>
      <c r="AB2311" s="53">
        <f t="shared" si="6075"/>
        <v>0.26044097147180006</v>
      </c>
      <c r="AC2311" s="61" t="s">
        <v>204</v>
      </c>
      <c r="AE2311" s="11">
        <f t="shared" ref="AE2311" si="6236">SUM(F2311:F2316)</f>
        <v>0</v>
      </c>
      <c r="AF2311" s="11">
        <f t="shared" ref="AF2311" si="6237">AVERAGE(AB2311:AB2316)</f>
        <v>0.25975921726299295</v>
      </c>
      <c r="AG2311" s="11">
        <f t="shared" ref="AG2311" si="6238">AVERAGE(G2311:G2316)</f>
        <v>2.6833333333333336</v>
      </c>
      <c r="AH2311" s="11" t="e">
        <f t="shared" ref="AH2311" si="6239">AVERAGE(AC2311:AC2316)</f>
        <v>#DIV/0!</v>
      </c>
      <c r="AI2311" s="11">
        <f t="shared" ref="AI2311" si="6240">AVERAGE(T2311:T2316)</f>
        <v>53.133333333333326</v>
      </c>
      <c r="AJ2311" s="11">
        <f t="shared" ref="AJ2311" si="6241">SUMIF(H2311:H2316,"&gt;0",H2311:H2316)</f>
        <v>0</v>
      </c>
      <c r="AK2311" s="17">
        <f t="shared" ref="AK2311" si="6242">SUM(AA2311:AA2316)/60</f>
        <v>0</v>
      </c>
      <c r="AL2311" s="17">
        <f t="shared" ref="AL2311" si="6243">SUM(V2311:V2316)</f>
        <v>362</v>
      </c>
      <c r="AM2311" s="17">
        <f t="shared" ref="AM2311" si="6244">AVERAGE(W2311:W2316)</f>
        <v>0</v>
      </c>
      <c r="AN2311" s="11">
        <f t="shared" ref="AN2311" si="6245">AVERAGE(I2311:I2316)</f>
        <v>6.8500000000000005</v>
      </c>
      <c r="AO2311" s="11">
        <f t="shared" ref="AO2311" si="6246">MAX(K2311:K2316)</f>
        <v>7.5</v>
      </c>
      <c r="AP2311" s="13" t="str">
        <f t="shared" ref="AP2311" ca="1" si="6247">INDIRECT(ADDRESS(MATCH(AO2311,K2311:K2316,0)+A2311-1,12))</f>
        <v>WSW</v>
      </c>
      <c r="AQ2311" s="13">
        <f t="shared" ref="AQ2311" ca="1" si="6248">INDIRECT(ADDRESS(MATCH(AO2311,K2311:K2316,0)+A2311-1,13))</f>
        <v>8.9467592592592585E-3</v>
      </c>
      <c r="AR2311" s="11">
        <f t="shared" ref="AR2311" si="6249">MAX(N2311:N2316)</f>
        <v>13.5</v>
      </c>
      <c r="AS2311" s="13" t="str">
        <f t="shared" ref="AS2311" ca="1" si="6250">INDIRECT(ADDRESS(MATCH(AR2311,N2311:N2316,0)+A2311-1,15))</f>
        <v>W</v>
      </c>
      <c r="AT2311" s="13">
        <f t="shared" ref="AT2311" ca="1" si="6251">INDIRECT(ADDRESS(MATCH(AR2311,N2311:N2316,0)+A2311-1,16))</f>
        <v>3.4687500000000003E-2</v>
      </c>
    </row>
    <row r="2312" spans="1:46">
      <c r="A2312" s="11">
        <v>2312</v>
      </c>
      <c r="B2312" s="69">
        <v>44609</v>
      </c>
      <c r="C2312" s="70">
        <v>6.9444444444444441E-3</v>
      </c>
      <c r="D2312">
        <v>2.6</v>
      </c>
      <c r="E2312">
        <v>12.8</v>
      </c>
      <c r="F2312">
        <v>0</v>
      </c>
      <c r="G2312">
        <v>2.8</v>
      </c>
      <c r="H2312">
        <v>0</v>
      </c>
      <c r="I2312">
        <v>7.3</v>
      </c>
      <c r="J2312" t="s">
        <v>154</v>
      </c>
      <c r="K2312">
        <v>7.3</v>
      </c>
      <c r="L2312" t="s">
        <v>154</v>
      </c>
      <c r="M2312" s="70">
        <v>6.9444444444444441E-3</v>
      </c>
      <c r="N2312">
        <v>12.8</v>
      </c>
      <c r="O2312" t="s">
        <v>160</v>
      </c>
      <c r="P2312" s="70">
        <v>2.8935185185185188E-3</v>
      </c>
      <c r="Q2312">
        <v>6.6</v>
      </c>
      <c r="R2312" t="s">
        <v>158</v>
      </c>
      <c r="S2312">
        <v>1.9</v>
      </c>
      <c r="T2312">
        <v>50.8</v>
      </c>
      <c r="U2312">
        <v>0</v>
      </c>
      <c r="V2312">
        <v>52</v>
      </c>
      <c r="W2312">
        <v>0</v>
      </c>
      <c r="X2312">
        <v>0.625</v>
      </c>
      <c r="Y2312">
        <v>17.850000000000001</v>
      </c>
      <c r="Z2312" s="11">
        <f t="shared" ref="Z2312:Z2375" si="6252">H2312*3.6/(60)*10*10^3</f>
        <v>0</v>
      </c>
      <c r="AA2312" s="11">
        <f t="shared" ref="AA2312:AA2375" si="6253">IF(Z2312&gt;120,10,0)</f>
        <v>0</v>
      </c>
      <c r="AB2312" s="53">
        <f t="shared" ref="AB2312:AB2375" si="6254">-0.071+0.735*X2312+0.75*X2312^2-8.759*X2312^3+21.838*X2312^4-21.998*X2312^5+8.097*X2312^6</f>
        <v>0.259856418609619</v>
      </c>
      <c r="AC2312" s="61" t="s">
        <v>204</v>
      </c>
    </row>
    <row r="2313" spans="1:46">
      <c r="A2313" s="11">
        <v>2313</v>
      </c>
      <c r="B2313" s="69">
        <v>44609</v>
      </c>
      <c r="C2313" s="70">
        <v>1.3888888888888888E-2</v>
      </c>
      <c r="D2313">
        <v>2.5</v>
      </c>
      <c r="E2313">
        <v>12.8</v>
      </c>
      <c r="F2313">
        <v>0</v>
      </c>
      <c r="G2313">
        <v>2.7</v>
      </c>
      <c r="H2313">
        <v>-1E-3</v>
      </c>
      <c r="I2313">
        <v>6.8</v>
      </c>
      <c r="J2313" t="s">
        <v>154</v>
      </c>
      <c r="K2313">
        <v>7.5</v>
      </c>
      <c r="L2313" t="s">
        <v>161</v>
      </c>
      <c r="M2313" s="70">
        <v>8.9467592592592585E-3</v>
      </c>
      <c r="N2313">
        <v>11.2</v>
      </c>
      <c r="O2313" t="s">
        <v>161</v>
      </c>
      <c r="P2313" s="70">
        <v>7.8356481481481489E-3</v>
      </c>
      <c r="Q2313">
        <v>8</v>
      </c>
      <c r="R2313" t="s">
        <v>161</v>
      </c>
      <c r="S2313">
        <v>1.6</v>
      </c>
      <c r="T2313">
        <v>53.8</v>
      </c>
      <c r="U2313">
        <v>0</v>
      </c>
      <c r="V2313">
        <v>57</v>
      </c>
      <c r="W2313">
        <v>0</v>
      </c>
      <c r="X2313">
        <v>0.625</v>
      </c>
      <c r="Y2313">
        <v>17.86</v>
      </c>
      <c r="Z2313" s="11">
        <f t="shared" si="6252"/>
        <v>-0.60000000000000009</v>
      </c>
      <c r="AA2313" s="11">
        <f t="shared" si="6253"/>
        <v>0</v>
      </c>
      <c r="AB2313" s="53">
        <f t="shared" si="6254"/>
        <v>0.259856418609619</v>
      </c>
      <c r="AC2313" s="61" t="s">
        <v>204</v>
      </c>
    </row>
    <row r="2314" spans="1:46">
      <c r="A2314" s="11">
        <v>2314</v>
      </c>
      <c r="B2314" s="69">
        <v>44609</v>
      </c>
      <c r="C2314" s="70">
        <v>2.0833333333333332E-2</v>
      </c>
      <c r="D2314">
        <v>2.5</v>
      </c>
      <c r="E2314">
        <v>12.8</v>
      </c>
      <c r="F2314">
        <v>0</v>
      </c>
      <c r="G2314">
        <v>2.6</v>
      </c>
      <c r="H2314">
        <v>0</v>
      </c>
      <c r="I2314">
        <v>7</v>
      </c>
      <c r="J2314" t="s">
        <v>161</v>
      </c>
      <c r="K2314">
        <v>7.2</v>
      </c>
      <c r="L2314" t="s">
        <v>154</v>
      </c>
      <c r="M2314" s="70">
        <v>1.5578703703703704E-2</v>
      </c>
      <c r="N2314">
        <v>11.8</v>
      </c>
      <c r="O2314" t="s">
        <v>161</v>
      </c>
      <c r="P2314" s="70">
        <v>1.9247685185185184E-2</v>
      </c>
      <c r="Q2314">
        <v>7.9</v>
      </c>
      <c r="R2314" t="s">
        <v>154</v>
      </c>
      <c r="S2314">
        <v>2</v>
      </c>
      <c r="T2314">
        <v>55.6</v>
      </c>
      <c r="U2314">
        <v>0</v>
      </c>
      <c r="V2314">
        <v>68</v>
      </c>
      <c r="W2314">
        <v>0</v>
      </c>
      <c r="X2314">
        <v>0.625</v>
      </c>
      <c r="Y2314">
        <v>17.87</v>
      </c>
      <c r="Z2314" s="11">
        <f t="shared" si="6252"/>
        <v>0</v>
      </c>
      <c r="AA2314" s="11">
        <f t="shared" si="6253"/>
        <v>0</v>
      </c>
      <c r="AB2314" s="53">
        <f t="shared" si="6254"/>
        <v>0.259856418609619</v>
      </c>
      <c r="AC2314" s="61" t="s">
        <v>204</v>
      </c>
    </row>
    <row r="2315" spans="1:46">
      <c r="A2315" s="11">
        <v>2315</v>
      </c>
      <c r="B2315" s="69">
        <v>44609</v>
      </c>
      <c r="C2315" s="70">
        <v>2.7777777777777776E-2</v>
      </c>
      <c r="D2315">
        <v>2.4</v>
      </c>
      <c r="E2315">
        <v>12.8</v>
      </c>
      <c r="F2315">
        <v>0</v>
      </c>
      <c r="G2315">
        <v>2.5</v>
      </c>
      <c r="H2315">
        <v>-1E-3</v>
      </c>
      <c r="I2315">
        <v>6.6</v>
      </c>
      <c r="J2315" t="s">
        <v>161</v>
      </c>
      <c r="K2315">
        <v>7</v>
      </c>
      <c r="L2315" t="s">
        <v>161</v>
      </c>
      <c r="M2315" s="70">
        <v>2.0844907407407406E-2</v>
      </c>
      <c r="N2315">
        <v>11.2</v>
      </c>
      <c r="O2315" t="s">
        <v>161</v>
      </c>
      <c r="P2315" s="70">
        <v>2.2499999999999996E-2</v>
      </c>
      <c r="Q2315">
        <v>6</v>
      </c>
      <c r="R2315" t="s">
        <v>160</v>
      </c>
      <c r="S2315">
        <v>1.7</v>
      </c>
      <c r="T2315">
        <v>55.1</v>
      </c>
      <c r="U2315">
        <v>0</v>
      </c>
      <c r="V2315">
        <v>61</v>
      </c>
      <c r="W2315">
        <v>0</v>
      </c>
      <c r="X2315">
        <v>0.624</v>
      </c>
      <c r="Y2315">
        <v>17.88</v>
      </c>
      <c r="Z2315" s="11">
        <f t="shared" si="6252"/>
        <v>-0.60000000000000009</v>
      </c>
      <c r="AA2315" s="11">
        <f t="shared" si="6253"/>
        <v>0</v>
      </c>
      <c r="AB2315" s="53">
        <f t="shared" si="6254"/>
        <v>0.25927253813865037</v>
      </c>
      <c r="AC2315" s="61" t="s">
        <v>204</v>
      </c>
    </row>
    <row r="2316" spans="1:46">
      <c r="A2316" s="11">
        <v>2316</v>
      </c>
      <c r="B2316" s="69">
        <v>44609</v>
      </c>
      <c r="C2316" s="70">
        <v>3.4722222222222224E-2</v>
      </c>
      <c r="D2316">
        <v>2.2999999999999998</v>
      </c>
      <c r="E2316">
        <v>12.8</v>
      </c>
      <c r="F2316">
        <v>0</v>
      </c>
      <c r="G2316">
        <v>2.5</v>
      </c>
      <c r="H2316">
        <v>0</v>
      </c>
      <c r="I2316">
        <v>7</v>
      </c>
      <c r="J2316" t="s">
        <v>161</v>
      </c>
      <c r="K2316">
        <v>7.1</v>
      </c>
      <c r="L2316" t="s">
        <v>161</v>
      </c>
      <c r="M2316" s="70">
        <v>3.1782407407407405E-2</v>
      </c>
      <c r="N2316">
        <v>13.5</v>
      </c>
      <c r="O2316" t="s">
        <v>154</v>
      </c>
      <c r="P2316" s="70">
        <v>3.4687500000000003E-2</v>
      </c>
      <c r="Q2316">
        <v>11.6</v>
      </c>
      <c r="R2316" t="s">
        <v>154</v>
      </c>
      <c r="S2316">
        <v>2.1</v>
      </c>
      <c r="T2316">
        <v>53.2</v>
      </c>
      <c r="U2316">
        <v>1</v>
      </c>
      <c r="V2316">
        <v>84</v>
      </c>
      <c r="W2316">
        <v>0</v>
      </c>
      <c r="X2316">
        <v>0.624</v>
      </c>
      <c r="Y2316">
        <v>17.88</v>
      </c>
      <c r="Z2316" s="11">
        <f t="shared" si="6252"/>
        <v>0</v>
      </c>
      <c r="AA2316" s="11">
        <f t="shared" si="6253"/>
        <v>0</v>
      </c>
      <c r="AB2316" s="53">
        <f t="shared" si="6254"/>
        <v>0.25927253813865037</v>
      </c>
      <c r="AC2316" s="61" t="s">
        <v>204</v>
      </c>
    </row>
    <row r="2317" spans="1:46">
      <c r="A2317" s="11">
        <v>2317</v>
      </c>
      <c r="B2317" s="69">
        <v>44609</v>
      </c>
      <c r="C2317" s="70">
        <v>4.1666666666666664E-2</v>
      </c>
      <c r="D2317">
        <v>2.2999999999999998</v>
      </c>
      <c r="E2317">
        <v>12.8</v>
      </c>
      <c r="F2317">
        <v>0</v>
      </c>
      <c r="G2317">
        <v>2.4</v>
      </c>
      <c r="H2317">
        <v>0</v>
      </c>
      <c r="I2317">
        <v>6.5</v>
      </c>
      <c r="J2317" t="s">
        <v>161</v>
      </c>
      <c r="K2317">
        <v>7.1</v>
      </c>
      <c r="L2317" t="s">
        <v>161</v>
      </c>
      <c r="M2317" s="70">
        <v>3.5717592592592592E-2</v>
      </c>
      <c r="N2317">
        <v>11.5</v>
      </c>
      <c r="O2317" t="s">
        <v>154</v>
      </c>
      <c r="P2317" s="70">
        <v>3.5567129629629629E-2</v>
      </c>
      <c r="Q2317">
        <v>5.7</v>
      </c>
      <c r="R2317" t="s">
        <v>161</v>
      </c>
      <c r="S2317">
        <v>1.8</v>
      </c>
      <c r="T2317">
        <v>53.6</v>
      </c>
      <c r="U2317">
        <v>0</v>
      </c>
      <c r="V2317">
        <v>76</v>
      </c>
      <c r="W2317">
        <v>0</v>
      </c>
      <c r="X2317">
        <v>0.624</v>
      </c>
      <c r="Y2317">
        <v>17.899999999999999</v>
      </c>
      <c r="Z2317" s="11">
        <f t="shared" si="6252"/>
        <v>0</v>
      </c>
      <c r="AA2317" s="11">
        <f t="shared" si="6253"/>
        <v>0</v>
      </c>
      <c r="AB2317" s="53">
        <f t="shared" si="6254"/>
        <v>0.25927253813865037</v>
      </c>
      <c r="AC2317" s="61" t="s">
        <v>204</v>
      </c>
      <c r="AE2317" s="11">
        <f t="shared" ref="AE2317" si="6255">SUM(F2317:F2322)</f>
        <v>0</v>
      </c>
      <c r="AF2317" s="11">
        <f t="shared" ref="AF2317" si="6256">AVERAGE(AB2317:AB2322)</f>
        <v>0.25878653419846054</v>
      </c>
      <c r="AG2317" s="11">
        <f t="shared" ref="AG2317" si="6257">AVERAGE(G2317:G2322)</f>
        <v>2.1333333333333333</v>
      </c>
      <c r="AH2317" s="11" t="e">
        <f t="shared" ref="AH2317" si="6258">AVERAGE(AC2317:AC2322)</f>
        <v>#DIV/0!</v>
      </c>
      <c r="AI2317" s="11">
        <f t="shared" ref="AI2317" si="6259">AVERAGE(T2317:T2322)</f>
        <v>57.699999999999996</v>
      </c>
      <c r="AJ2317" s="11">
        <f t="shared" ref="AJ2317" si="6260">SUMIF(H2317:H2322,"&gt;0",H2317:H2322)</f>
        <v>0</v>
      </c>
      <c r="AK2317" s="17">
        <f t="shared" ref="AK2317" si="6261">SUM(AA2317:AA2322)/60</f>
        <v>0</v>
      </c>
      <c r="AL2317" s="17">
        <f t="shared" ref="AL2317" si="6262">SUM(V2317:V2322)</f>
        <v>477</v>
      </c>
      <c r="AM2317" s="17">
        <f t="shared" ref="AM2317" si="6263">AVERAGE(W2317:W2322)</f>
        <v>0</v>
      </c>
      <c r="AN2317" s="11">
        <f t="shared" ref="AN2317" si="6264">AVERAGE(I2317:I2322)</f>
        <v>6.8166666666666664</v>
      </c>
      <c r="AO2317" s="11">
        <f t="shared" ref="AO2317" si="6265">MAX(K2317:K2322)</f>
        <v>7.6</v>
      </c>
      <c r="AP2317" s="13" t="str">
        <f t="shared" ref="AP2317" ca="1" si="6266">INDIRECT(ADDRESS(MATCH(AO2317,K2317:K2322,0)+A2317-1,12))</f>
        <v>WNW</v>
      </c>
      <c r="AQ2317" s="13">
        <f t="shared" ref="AQ2317" ca="1" si="6267">INDIRECT(ADDRESS(MATCH(AO2317,K2317:K2322,0)+A2317-1,13))</f>
        <v>7.211805555555556E-2</v>
      </c>
      <c r="AR2317" s="11">
        <f t="shared" ref="AR2317" si="6268">MAX(N2317:N2322)</f>
        <v>13</v>
      </c>
      <c r="AS2317" s="13" t="str">
        <f t="shared" ref="AS2317" ca="1" si="6269">INDIRECT(ADDRESS(MATCH(AR2317,N2317:N2322,0)+A2317-1,15))</f>
        <v>WSW</v>
      </c>
      <c r="AT2317" s="13">
        <f t="shared" ref="AT2317" ca="1" si="6270">INDIRECT(ADDRESS(MATCH(AR2317,N2317:N2322,0)+A2317-1,16))</f>
        <v>4.2465277777777775E-2</v>
      </c>
    </row>
    <row r="2318" spans="1:46">
      <c r="A2318" s="11">
        <v>2318</v>
      </c>
      <c r="B2318" s="69">
        <v>44609</v>
      </c>
      <c r="C2318" s="70">
        <v>4.8611111111111112E-2</v>
      </c>
      <c r="D2318">
        <v>2.2999999999999998</v>
      </c>
      <c r="E2318">
        <v>12.8</v>
      </c>
      <c r="F2318">
        <v>0</v>
      </c>
      <c r="G2318">
        <v>2.4</v>
      </c>
      <c r="H2318">
        <v>0</v>
      </c>
      <c r="I2318">
        <v>7.2</v>
      </c>
      <c r="J2318" t="s">
        <v>154</v>
      </c>
      <c r="K2318">
        <v>7.2</v>
      </c>
      <c r="L2318" t="s">
        <v>154</v>
      </c>
      <c r="M2318" s="70">
        <v>4.8611111111111112E-2</v>
      </c>
      <c r="N2318">
        <v>13</v>
      </c>
      <c r="O2318" t="s">
        <v>161</v>
      </c>
      <c r="P2318" s="70">
        <v>4.2465277777777775E-2</v>
      </c>
      <c r="Q2318">
        <v>6.3</v>
      </c>
      <c r="R2318" t="s">
        <v>154</v>
      </c>
      <c r="S2318">
        <v>2.1</v>
      </c>
      <c r="T2318">
        <v>52.6</v>
      </c>
      <c r="U2318">
        <v>1</v>
      </c>
      <c r="V2318">
        <v>68</v>
      </c>
      <c r="W2318">
        <v>0</v>
      </c>
      <c r="X2318">
        <v>0.623</v>
      </c>
      <c r="Y2318">
        <v>17.940000000000001</v>
      </c>
      <c r="Z2318" s="11">
        <f t="shared" si="6252"/>
        <v>0</v>
      </c>
      <c r="AA2318" s="11">
        <f t="shared" si="6253"/>
        <v>0</v>
      </c>
      <c r="AB2318" s="53">
        <f t="shared" si="6254"/>
        <v>0.25868933341042255</v>
      </c>
      <c r="AC2318" s="61" t="s">
        <v>204</v>
      </c>
    </row>
    <row r="2319" spans="1:46">
      <c r="A2319" s="11">
        <v>2319</v>
      </c>
      <c r="B2319" s="69">
        <v>44609</v>
      </c>
      <c r="C2319" s="70">
        <v>5.5555555555555552E-2</v>
      </c>
      <c r="D2319">
        <v>2.2000000000000002</v>
      </c>
      <c r="E2319">
        <v>12.8</v>
      </c>
      <c r="F2319">
        <v>0</v>
      </c>
      <c r="G2319">
        <v>2.4</v>
      </c>
      <c r="H2319">
        <v>0</v>
      </c>
      <c r="I2319">
        <v>6</v>
      </c>
      <c r="J2319" t="s">
        <v>154</v>
      </c>
      <c r="K2319">
        <v>7.5</v>
      </c>
      <c r="L2319" t="s">
        <v>154</v>
      </c>
      <c r="M2319" s="70">
        <v>4.9895833333333334E-2</v>
      </c>
      <c r="N2319">
        <v>13</v>
      </c>
      <c r="O2319" t="s">
        <v>158</v>
      </c>
      <c r="P2319" s="70">
        <v>4.9178240740740738E-2</v>
      </c>
      <c r="Q2319">
        <v>5</v>
      </c>
      <c r="R2319" t="s">
        <v>154</v>
      </c>
      <c r="S2319">
        <v>2.1</v>
      </c>
      <c r="T2319">
        <v>53.6</v>
      </c>
      <c r="U2319">
        <v>0</v>
      </c>
      <c r="V2319">
        <v>80</v>
      </c>
      <c r="W2319">
        <v>0</v>
      </c>
      <c r="X2319">
        <v>0.623</v>
      </c>
      <c r="Y2319">
        <v>17.93</v>
      </c>
      <c r="Z2319" s="11">
        <f t="shared" si="6252"/>
        <v>0</v>
      </c>
      <c r="AA2319" s="11">
        <f t="shared" si="6253"/>
        <v>0</v>
      </c>
      <c r="AB2319" s="53">
        <f t="shared" si="6254"/>
        <v>0.25868933341042255</v>
      </c>
      <c r="AC2319" s="61" t="s">
        <v>204</v>
      </c>
    </row>
    <row r="2320" spans="1:46">
      <c r="A2320" s="11">
        <v>2320</v>
      </c>
      <c r="B2320" s="69">
        <v>44609</v>
      </c>
      <c r="C2320" s="70">
        <v>6.25E-2</v>
      </c>
      <c r="D2320">
        <v>2.2000000000000002</v>
      </c>
      <c r="E2320">
        <v>12.8</v>
      </c>
      <c r="F2320">
        <v>0</v>
      </c>
      <c r="G2320">
        <v>2.4</v>
      </c>
      <c r="H2320">
        <v>0</v>
      </c>
      <c r="I2320">
        <v>7.2</v>
      </c>
      <c r="J2320" t="s">
        <v>154</v>
      </c>
      <c r="K2320">
        <v>7.2</v>
      </c>
      <c r="L2320" t="s">
        <v>154</v>
      </c>
      <c r="M2320" s="70">
        <v>6.25E-2</v>
      </c>
      <c r="N2320">
        <v>12.7</v>
      </c>
      <c r="O2320" t="s">
        <v>154</v>
      </c>
      <c r="P2320" s="70">
        <v>5.8460648148148144E-2</v>
      </c>
      <c r="Q2320">
        <v>8.4</v>
      </c>
      <c r="R2320" t="s">
        <v>154</v>
      </c>
      <c r="S2320">
        <v>2.1</v>
      </c>
      <c r="T2320">
        <v>48.6</v>
      </c>
      <c r="U2320">
        <v>1</v>
      </c>
      <c r="V2320">
        <v>78</v>
      </c>
      <c r="W2320">
        <v>0</v>
      </c>
      <c r="X2320">
        <v>0.623</v>
      </c>
      <c r="Y2320">
        <v>17.96</v>
      </c>
      <c r="Z2320" s="11">
        <f t="shared" si="6252"/>
        <v>0</v>
      </c>
      <c r="AA2320" s="11">
        <f t="shared" si="6253"/>
        <v>0</v>
      </c>
      <c r="AB2320" s="53">
        <f t="shared" si="6254"/>
        <v>0.25868933341042255</v>
      </c>
      <c r="AC2320" s="61" t="s">
        <v>204</v>
      </c>
    </row>
    <row r="2321" spans="1:46">
      <c r="A2321" s="11">
        <v>2321</v>
      </c>
      <c r="B2321" s="69">
        <v>44609</v>
      </c>
      <c r="C2321" s="70">
        <v>6.9444444444444434E-2</v>
      </c>
      <c r="D2321">
        <v>2.2000000000000002</v>
      </c>
      <c r="E2321">
        <v>12.8</v>
      </c>
      <c r="F2321">
        <v>0</v>
      </c>
      <c r="G2321">
        <v>2.1</v>
      </c>
      <c r="H2321">
        <v>-1E-3</v>
      </c>
      <c r="I2321">
        <v>7.1</v>
      </c>
      <c r="J2321" t="s">
        <v>154</v>
      </c>
      <c r="K2321">
        <v>7.4</v>
      </c>
      <c r="L2321" t="s">
        <v>154</v>
      </c>
      <c r="M2321" s="70">
        <v>6.3067129629629626E-2</v>
      </c>
      <c r="N2321">
        <v>11.3</v>
      </c>
      <c r="O2321" t="s">
        <v>161</v>
      </c>
      <c r="P2321" s="70">
        <v>6.3819444444444443E-2</v>
      </c>
      <c r="Q2321">
        <v>8.1</v>
      </c>
      <c r="R2321" t="s">
        <v>158</v>
      </c>
      <c r="S2321">
        <v>1.5</v>
      </c>
      <c r="T2321">
        <v>67.599999999999994</v>
      </c>
      <c r="U2321">
        <v>0</v>
      </c>
      <c r="V2321">
        <v>77</v>
      </c>
      <c r="W2321">
        <v>0</v>
      </c>
      <c r="X2321">
        <v>0.623</v>
      </c>
      <c r="Y2321">
        <v>17.95</v>
      </c>
      <c r="Z2321" s="11">
        <f t="shared" si="6252"/>
        <v>-0.60000000000000009</v>
      </c>
      <c r="AA2321" s="11">
        <f t="shared" si="6253"/>
        <v>0</v>
      </c>
      <c r="AB2321" s="53">
        <f t="shared" si="6254"/>
        <v>0.25868933341042255</v>
      </c>
      <c r="AC2321" s="61" t="s">
        <v>204</v>
      </c>
    </row>
    <row r="2322" spans="1:46">
      <c r="A2322" s="11">
        <v>2322</v>
      </c>
      <c r="B2322" s="69">
        <v>44609</v>
      </c>
      <c r="C2322" s="70">
        <v>7.6388888888888895E-2</v>
      </c>
      <c r="D2322">
        <v>2.2000000000000002</v>
      </c>
      <c r="E2322">
        <v>12.8</v>
      </c>
      <c r="F2322">
        <v>0</v>
      </c>
      <c r="G2322">
        <v>1.1000000000000001</v>
      </c>
      <c r="H2322">
        <v>-2E-3</v>
      </c>
      <c r="I2322">
        <v>6.9</v>
      </c>
      <c r="J2322" t="s">
        <v>155</v>
      </c>
      <c r="K2322">
        <v>7.6</v>
      </c>
      <c r="L2322" t="s">
        <v>158</v>
      </c>
      <c r="M2322" s="70">
        <v>7.211805555555556E-2</v>
      </c>
      <c r="N2322">
        <v>12.4</v>
      </c>
      <c r="O2322" t="s">
        <v>158</v>
      </c>
      <c r="P2322" s="70">
        <v>7.5162037037037041E-2</v>
      </c>
      <c r="Q2322">
        <v>10.199999999999999</v>
      </c>
      <c r="R2322" t="s">
        <v>158</v>
      </c>
      <c r="S2322">
        <v>2</v>
      </c>
      <c r="T2322">
        <v>70.2</v>
      </c>
      <c r="U2322">
        <v>0</v>
      </c>
      <c r="V2322">
        <v>98</v>
      </c>
      <c r="W2322">
        <v>0</v>
      </c>
      <c r="X2322">
        <v>0.623</v>
      </c>
      <c r="Y2322">
        <v>17.95</v>
      </c>
      <c r="Z2322" s="11">
        <f t="shared" si="6252"/>
        <v>-1.2000000000000002</v>
      </c>
      <c r="AA2322" s="11">
        <f t="shared" si="6253"/>
        <v>0</v>
      </c>
      <c r="AB2322" s="53">
        <f t="shared" si="6254"/>
        <v>0.25868933341042255</v>
      </c>
      <c r="AC2322" s="61" t="s">
        <v>204</v>
      </c>
    </row>
    <row r="2323" spans="1:46">
      <c r="A2323" s="11">
        <v>2323</v>
      </c>
      <c r="B2323" s="69">
        <v>44609</v>
      </c>
      <c r="C2323" s="70">
        <v>8.3333333333333329E-2</v>
      </c>
      <c r="D2323">
        <v>2</v>
      </c>
      <c r="E2323">
        <v>12.8</v>
      </c>
      <c r="F2323">
        <v>0</v>
      </c>
      <c r="G2323">
        <v>0.4</v>
      </c>
      <c r="H2323">
        <v>-2E-3</v>
      </c>
      <c r="I2323">
        <v>7</v>
      </c>
      <c r="J2323" t="s">
        <v>158</v>
      </c>
      <c r="K2323">
        <v>7.3</v>
      </c>
      <c r="L2323" t="s">
        <v>158</v>
      </c>
      <c r="M2323" s="70">
        <v>8.1423611111111113E-2</v>
      </c>
      <c r="N2323">
        <v>12.3</v>
      </c>
      <c r="O2323" t="s">
        <v>155</v>
      </c>
      <c r="P2323" s="70">
        <v>7.9988425925925921E-2</v>
      </c>
      <c r="Q2323">
        <v>8.1</v>
      </c>
      <c r="R2323" t="s">
        <v>158</v>
      </c>
      <c r="S2323">
        <v>1.8</v>
      </c>
      <c r="T2323">
        <v>77.900000000000006</v>
      </c>
      <c r="U2323">
        <v>1</v>
      </c>
      <c r="V2323">
        <v>93</v>
      </c>
      <c r="W2323">
        <v>0</v>
      </c>
      <c r="X2323">
        <v>0.623</v>
      </c>
      <c r="Y2323">
        <v>17.96</v>
      </c>
      <c r="Z2323" s="11">
        <f t="shared" si="6252"/>
        <v>-1.2000000000000002</v>
      </c>
      <c r="AA2323" s="11">
        <f t="shared" si="6253"/>
        <v>0</v>
      </c>
      <c r="AB2323" s="53">
        <f t="shared" si="6254"/>
        <v>0.25868933341042255</v>
      </c>
      <c r="AC2323" s="61" t="s">
        <v>204</v>
      </c>
      <c r="AE2323" s="11">
        <f t="shared" ref="AE2323" si="6271">SUM(F2323:F2328)</f>
        <v>0</v>
      </c>
      <c r="AF2323" s="11">
        <f t="shared" ref="AF2323" si="6272">AVERAGE(AB2323:AB2328)</f>
        <v>0.25810692153511894</v>
      </c>
      <c r="AG2323" s="11">
        <f t="shared" ref="AG2323" si="6273">AVERAGE(G2323:G2328)</f>
        <v>0.35000000000000003</v>
      </c>
      <c r="AH2323" s="11" t="e">
        <f t="shared" ref="AH2323" si="6274">AVERAGE(AC2323:AC2328)</f>
        <v>#DIV/0!</v>
      </c>
      <c r="AI2323" s="11">
        <f t="shared" ref="AI2323" si="6275">AVERAGE(T2323:T2328)</f>
        <v>70.649999999999991</v>
      </c>
      <c r="AJ2323" s="11">
        <f t="shared" ref="AJ2323" si="6276">SUMIF(H2323:H2328,"&gt;0",H2323:H2328)</f>
        <v>1E-3</v>
      </c>
      <c r="AK2323" s="17">
        <f t="shared" ref="AK2323" si="6277">SUM(AA2323:AA2328)/60</f>
        <v>0</v>
      </c>
      <c r="AL2323" s="17">
        <f t="shared" ref="AL2323" si="6278">SUM(V2323:V2328)</f>
        <v>514</v>
      </c>
      <c r="AM2323" s="17">
        <f t="shared" ref="AM2323" si="6279">AVERAGE(W2323:W2328)</f>
        <v>0</v>
      </c>
      <c r="AN2323" s="11">
        <f t="shared" ref="AN2323" si="6280">AVERAGE(I2323:I2328)</f>
        <v>6.7666666666666666</v>
      </c>
      <c r="AO2323" s="11">
        <f t="shared" ref="AO2323" si="6281">MAX(K2323:K2328)</f>
        <v>7.7</v>
      </c>
      <c r="AP2323" s="13" t="str">
        <f t="shared" ref="AP2323" ca="1" si="6282">INDIRECT(ADDRESS(MATCH(AO2323,K2323:K2328,0)+A2323-1,12))</f>
        <v>WNW</v>
      </c>
      <c r="AQ2323" s="13">
        <f t="shared" ref="AQ2323" ca="1" si="6283">INDIRECT(ADDRESS(MATCH(AO2323,K2323:K2328,0)+A2323-1,13))</f>
        <v>0.10055555555555555</v>
      </c>
      <c r="AR2323" s="11">
        <f t="shared" ref="AR2323" si="6284">MAX(N2323:N2328)</f>
        <v>12.9</v>
      </c>
      <c r="AS2323" s="13" t="str">
        <f t="shared" ref="AS2323" ca="1" si="6285">INDIRECT(ADDRESS(MATCH(AR2323,N2323:N2328,0)+A2323-1,15))</f>
        <v>WNW</v>
      </c>
      <c r="AT2323" s="13">
        <f t="shared" ref="AT2323" ca="1" si="6286">INDIRECT(ADDRESS(MATCH(AR2323,N2323:N2328,0)+A2323-1,16))</f>
        <v>9.4004629629629632E-2</v>
      </c>
    </row>
    <row r="2324" spans="1:46">
      <c r="A2324" s="11">
        <v>2324</v>
      </c>
      <c r="B2324" s="69">
        <v>44609</v>
      </c>
      <c r="C2324" s="70">
        <v>9.0277777777777776E-2</v>
      </c>
      <c r="D2324">
        <v>1.7</v>
      </c>
      <c r="E2324">
        <v>12.8</v>
      </c>
      <c r="F2324">
        <v>0</v>
      </c>
      <c r="G2324">
        <v>0.3</v>
      </c>
      <c r="H2324">
        <v>0</v>
      </c>
      <c r="I2324">
        <v>5.8</v>
      </c>
      <c r="J2324" t="s">
        <v>158</v>
      </c>
      <c r="K2324">
        <v>7</v>
      </c>
      <c r="L2324" t="s">
        <v>158</v>
      </c>
      <c r="M2324" s="70">
        <v>8.3344907407407409E-2</v>
      </c>
      <c r="N2324">
        <v>11.6</v>
      </c>
      <c r="O2324" t="s">
        <v>158</v>
      </c>
      <c r="P2324" s="70">
        <v>8.965277777777779E-2</v>
      </c>
      <c r="Q2324">
        <v>5.7</v>
      </c>
      <c r="R2324" t="s">
        <v>158</v>
      </c>
      <c r="S2324">
        <v>1.9</v>
      </c>
      <c r="T2324">
        <v>69.099999999999994</v>
      </c>
      <c r="U2324">
        <v>0</v>
      </c>
      <c r="V2324">
        <v>107</v>
      </c>
      <c r="W2324">
        <v>0</v>
      </c>
      <c r="X2324">
        <v>0.622</v>
      </c>
      <c r="Y2324">
        <v>17.93</v>
      </c>
      <c r="Z2324" s="11">
        <f t="shared" si="6252"/>
        <v>0</v>
      </c>
      <c r="AA2324" s="11">
        <f t="shared" si="6253"/>
        <v>0</v>
      </c>
      <c r="AB2324" s="53">
        <f t="shared" si="6254"/>
        <v>0.25810680778836692</v>
      </c>
      <c r="AC2324" s="61" t="s">
        <v>204</v>
      </c>
    </row>
    <row r="2325" spans="1:46">
      <c r="A2325" s="11">
        <v>2325</v>
      </c>
      <c r="B2325" s="69">
        <v>44609</v>
      </c>
      <c r="C2325" s="70">
        <v>9.7222222222222224E-2</v>
      </c>
      <c r="D2325">
        <v>1.4</v>
      </c>
      <c r="E2325">
        <v>12.8</v>
      </c>
      <c r="F2325">
        <v>0</v>
      </c>
      <c r="G2325">
        <v>0.5</v>
      </c>
      <c r="H2325">
        <v>0</v>
      </c>
      <c r="I2325">
        <v>7.4</v>
      </c>
      <c r="J2325" t="s">
        <v>158</v>
      </c>
      <c r="K2325">
        <v>7.5</v>
      </c>
      <c r="L2325" t="s">
        <v>158</v>
      </c>
      <c r="M2325" s="70">
        <v>9.6435185185185179E-2</v>
      </c>
      <c r="N2325">
        <v>12.9</v>
      </c>
      <c r="O2325" t="s">
        <v>158</v>
      </c>
      <c r="P2325" s="70">
        <v>9.4004629629629632E-2</v>
      </c>
      <c r="Q2325">
        <v>8</v>
      </c>
      <c r="R2325" t="s">
        <v>158</v>
      </c>
      <c r="S2325">
        <v>1.9</v>
      </c>
      <c r="T2325">
        <v>68</v>
      </c>
      <c r="U2325">
        <v>0</v>
      </c>
      <c r="V2325">
        <v>80</v>
      </c>
      <c r="W2325">
        <v>0</v>
      </c>
      <c r="X2325">
        <v>0.622</v>
      </c>
      <c r="Y2325">
        <v>17.95</v>
      </c>
      <c r="Z2325" s="11">
        <f t="shared" si="6252"/>
        <v>0</v>
      </c>
      <c r="AA2325" s="11">
        <f t="shared" si="6253"/>
        <v>0</v>
      </c>
      <c r="AB2325" s="53">
        <f t="shared" si="6254"/>
        <v>0.25810680778836692</v>
      </c>
      <c r="AC2325" s="61" t="s">
        <v>204</v>
      </c>
    </row>
    <row r="2326" spans="1:46">
      <c r="A2326" s="11">
        <v>2326</v>
      </c>
      <c r="B2326" s="69">
        <v>44609</v>
      </c>
      <c r="C2326" s="70">
        <v>0.10416666666666667</v>
      </c>
      <c r="D2326">
        <v>1.2</v>
      </c>
      <c r="E2326">
        <v>12.8</v>
      </c>
      <c r="F2326">
        <v>0</v>
      </c>
      <c r="G2326">
        <v>0.4</v>
      </c>
      <c r="H2326">
        <v>0</v>
      </c>
      <c r="I2326">
        <v>7.4</v>
      </c>
      <c r="J2326" t="s">
        <v>158</v>
      </c>
      <c r="K2326">
        <v>7.7</v>
      </c>
      <c r="L2326" t="s">
        <v>158</v>
      </c>
      <c r="M2326" s="70">
        <v>0.10055555555555555</v>
      </c>
      <c r="N2326">
        <v>11.5</v>
      </c>
      <c r="O2326" t="s">
        <v>155</v>
      </c>
      <c r="P2326" s="70">
        <v>9.8831018518518512E-2</v>
      </c>
      <c r="Q2326">
        <v>7.9</v>
      </c>
      <c r="R2326" t="s">
        <v>158</v>
      </c>
      <c r="S2326">
        <v>1.4</v>
      </c>
      <c r="T2326">
        <v>66.5</v>
      </c>
      <c r="U2326">
        <v>0</v>
      </c>
      <c r="V2326">
        <v>70</v>
      </c>
      <c r="W2326">
        <v>0</v>
      </c>
      <c r="X2326">
        <v>0.622</v>
      </c>
      <c r="Y2326">
        <v>17.98</v>
      </c>
      <c r="Z2326" s="11">
        <f t="shared" si="6252"/>
        <v>0</v>
      </c>
      <c r="AA2326" s="11">
        <f t="shared" si="6253"/>
        <v>0</v>
      </c>
      <c r="AB2326" s="53">
        <f t="shared" si="6254"/>
        <v>0.25810680778836692</v>
      </c>
      <c r="AC2326" s="61" t="s">
        <v>204</v>
      </c>
    </row>
    <row r="2327" spans="1:46">
      <c r="A2327" s="11">
        <v>2327</v>
      </c>
      <c r="B2327" s="69">
        <v>44609</v>
      </c>
      <c r="C2327" s="70">
        <v>0.1111111111111111</v>
      </c>
      <c r="D2327">
        <v>1</v>
      </c>
      <c r="E2327">
        <v>12.8</v>
      </c>
      <c r="F2327">
        <v>0</v>
      </c>
      <c r="G2327">
        <v>0.2</v>
      </c>
      <c r="H2327">
        <v>0</v>
      </c>
      <c r="I2327">
        <v>6.8</v>
      </c>
      <c r="J2327" t="s">
        <v>158</v>
      </c>
      <c r="K2327">
        <v>7.5</v>
      </c>
      <c r="L2327" t="s">
        <v>158</v>
      </c>
      <c r="M2327" s="70">
        <v>0.104375</v>
      </c>
      <c r="N2327">
        <v>10.199999999999999</v>
      </c>
      <c r="O2327" t="s">
        <v>154</v>
      </c>
      <c r="P2327" s="70">
        <v>0.1089699074074074</v>
      </c>
      <c r="Q2327">
        <v>6.7</v>
      </c>
      <c r="R2327" t="s">
        <v>161</v>
      </c>
      <c r="S2327">
        <v>1.4</v>
      </c>
      <c r="T2327">
        <v>72.400000000000006</v>
      </c>
      <c r="U2327">
        <v>0</v>
      </c>
      <c r="V2327">
        <v>87</v>
      </c>
      <c r="W2327">
        <v>0</v>
      </c>
      <c r="X2327">
        <v>0.622</v>
      </c>
      <c r="Y2327">
        <v>17.98</v>
      </c>
      <c r="Z2327" s="11">
        <f t="shared" si="6252"/>
        <v>0</v>
      </c>
      <c r="AA2327" s="11">
        <f t="shared" si="6253"/>
        <v>0</v>
      </c>
      <c r="AB2327" s="53">
        <f t="shared" si="6254"/>
        <v>0.25810680778836692</v>
      </c>
      <c r="AC2327" s="61" t="s">
        <v>204</v>
      </c>
    </row>
    <row r="2328" spans="1:46">
      <c r="A2328" s="11">
        <v>2328</v>
      </c>
      <c r="B2328" s="69">
        <v>44609</v>
      </c>
      <c r="C2328" s="70">
        <v>0.11805555555555557</v>
      </c>
      <c r="D2328">
        <v>0.8</v>
      </c>
      <c r="E2328">
        <v>12.8</v>
      </c>
      <c r="F2328">
        <v>0</v>
      </c>
      <c r="G2328">
        <v>0.3</v>
      </c>
      <c r="H2328">
        <v>1E-3</v>
      </c>
      <c r="I2328">
        <v>6.2</v>
      </c>
      <c r="J2328" t="s">
        <v>154</v>
      </c>
      <c r="K2328">
        <v>6.9</v>
      </c>
      <c r="L2328" t="s">
        <v>158</v>
      </c>
      <c r="M2328" s="70">
        <v>0.11166666666666665</v>
      </c>
      <c r="N2328">
        <v>10.8</v>
      </c>
      <c r="O2328" t="s">
        <v>154</v>
      </c>
      <c r="P2328" s="70">
        <v>0.11155092592592593</v>
      </c>
      <c r="Q2328">
        <v>4.0999999999999996</v>
      </c>
      <c r="R2328" t="s">
        <v>154</v>
      </c>
      <c r="S2328">
        <v>1.5</v>
      </c>
      <c r="T2328">
        <v>70</v>
      </c>
      <c r="U2328">
        <v>0</v>
      </c>
      <c r="V2328">
        <v>77</v>
      </c>
      <c r="W2328">
        <v>0</v>
      </c>
      <c r="X2328">
        <v>0.621</v>
      </c>
      <c r="Y2328">
        <v>18</v>
      </c>
      <c r="Z2328" s="11">
        <f t="shared" si="6252"/>
        <v>0.60000000000000009</v>
      </c>
      <c r="AA2328" s="11">
        <f t="shared" si="6253"/>
        <v>0</v>
      </c>
      <c r="AB2328" s="53">
        <f t="shared" si="6254"/>
        <v>0.25752496464682312</v>
      </c>
      <c r="AC2328" s="61" t="s">
        <v>204</v>
      </c>
    </row>
    <row r="2329" spans="1:46">
      <c r="A2329" s="11">
        <v>2329</v>
      </c>
      <c r="B2329" s="69">
        <v>44609</v>
      </c>
      <c r="C2329" s="70">
        <v>0.125</v>
      </c>
      <c r="D2329">
        <v>0.7</v>
      </c>
      <c r="E2329">
        <v>12.8</v>
      </c>
      <c r="F2329">
        <v>0</v>
      </c>
      <c r="G2329">
        <v>0.3</v>
      </c>
      <c r="H2329">
        <v>0</v>
      </c>
      <c r="I2329">
        <v>5.7</v>
      </c>
      <c r="J2329" t="s">
        <v>154</v>
      </c>
      <c r="K2329">
        <v>6.3</v>
      </c>
      <c r="L2329" t="s">
        <v>154</v>
      </c>
      <c r="M2329" s="70">
        <v>0.12226851851851851</v>
      </c>
      <c r="N2329">
        <v>11.4</v>
      </c>
      <c r="O2329" t="s">
        <v>154</v>
      </c>
      <c r="P2329" s="70">
        <v>0.12048611111111111</v>
      </c>
      <c r="Q2329">
        <v>4.9000000000000004</v>
      </c>
      <c r="R2329" t="s">
        <v>161</v>
      </c>
      <c r="S2329">
        <v>1.7</v>
      </c>
      <c r="T2329">
        <v>71</v>
      </c>
      <c r="U2329">
        <v>0</v>
      </c>
      <c r="V2329">
        <v>75</v>
      </c>
      <c r="W2329">
        <v>0</v>
      </c>
      <c r="X2329">
        <v>0.621</v>
      </c>
      <c r="Y2329">
        <v>18.010000000000002</v>
      </c>
      <c r="Z2329" s="11">
        <f t="shared" si="6252"/>
        <v>0</v>
      </c>
      <c r="AA2329" s="11">
        <f t="shared" si="6253"/>
        <v>0</v>
      </c>
      <c r="AB2329" s="53">
        <f t="shared" si="6254"/>
        <v>0.25752496464682312</v>
      </c>
      <c r="AC2329" s="61" t="s">
        <v>204</v>
      </c>
      <c r="AE2329" s="11">
        <f t="shared" ref="AE2329" si="6287">SUM(F2329:F2334)</f>
        <v>0</v>
      </c>
      <c r="AF2329" s="11">
        <f t="shared" ref="AF2329" si="6288">AVERAGE(AB2329:AB2334)</f>
        <v>0.25742810510069392</v>
      </c>
      <c r="AG2329" s="11">
        <f t="shared" ref="AG2329" si="6289">AVERAGE(G2329:G2334)</f>
        <v>0.5</v>
      </c>
      <c r="AH2329" s="11" t="e">
        <f t="shared" ref="AH2329" si="6290">AVERAGE(AC2329:AC2334)</f>
        <v>#DIV/0!</v>
      </c>
      <c r="AI2329" s="11">
        <f t="shared" ref="AI2329" si="6291">AVERAGE(T2329:T2334)</f>
        <v>63.116666666666667</v>
      </c>
      <c r="AJ2329" s="11">
        <f t="shared" ref="AJ2329" si="6292">SUMIF(H2329:H2334,"&gt;0",H2329:H2334)</f>
        <v>0</v>
      </c>
      <c r="AK2329" s="17">
        <f t="shared" ref="AK2329" si="6293">SUM(AA2329:AA2334)/60</f>
        <v>0</v>
      </c>
      <c r="AL2329" s="17">
        <f t="shared" ref="AL2329" si="6294">SUM(V2329:V2334)</f>
        <v>434</v>
      </c>
      <c r="AM2329" s="17">
        <f t="shared" ref="AM2329" si="6295">AVERAGE(W2329:W2334)</f>
        <v>0</v>
      </c>
      <c r="AN2329" s="11">
        <f t="shared" ref="AN2329" si="6296">AVERAGE(I2329:I2334)</f>
        <v>6.6333333333333337</v>
      </c>
      <c r="AO2329" s="11">
        <f t="shared" ref="AO2329" si="6297">MAX(K2329:K2334)</f>
        <v>8.6999999999999993</v>
      </c>
      <c r="AP2329" s="13" t="str">
        <f t="shared" ref="AP2329" ca="1" si="6298">INDIRECT(ADDRESS(MATCH(AO2329,K2329:K2334,0)+A2329-1,12))</f>
        <v>WNW</v>
      </c>
      <c r="AQ2329" s="13">
        <f t="shared" ref="AQ2329" ca="1" si="6299">INDIRECT(ADDRESS(MATCH(AO2329,K2329:K2334,0)+A2329-1,13))</f>
        <v>0.14322916666666666</v>
      </c>
      <c r="AR2329" s="11">
        <f t="shared" ref="AR2329" si="6300">MAX(N2329:N2334)</f>
        <v>15.6</v>
      </c>
      <c r="AS2329" s="13" t="str">
        <f t="shared" ref="AS2329" ca="1" si="6301">INDIRECT(ADDRESS(MATCH(AR2329,N2329:N2334,0)+A2329-1,15))</f>
        <v>W</v>
      </c>
      <c r="AT2329" s="13">
        <f t="shared" ref="AT2329" ca="1" si="6302">INDIRECT(ADDRESS(MATCH(AR2329,N2329:N2334,0)+A2329-1,16))</f>
        <v>0.13883101851851851</v>
      </c>
    </row>
    <row r="2330" spans="1:46">
      <c r="A2330" s="11">
        <v>2330</v>
      </c>
      <c r="B2330" s="69">
        <v>44609</v>
      </c>
      <c r="C2330" s="70">
        <v>0.13194444444444445</v>
      </c>
      <c r="D2330">
        <v>0.6</v>
      </c>
      <c r="E2330">
        <v>12.8</v>
      </c>
      <c r="F2330">
        <v>0</v>
      </c>
      <c r="G2330">
        <v>0.3</v>
      </c>
      <c r="H2330">
        <v>0</v>
      </c>
      <c r="I2330">
        <v>5.4</v>
      </c>
      <c r="J2330" t="s">
        <v>154</v>
      </c>
      <c r="K2330">
        <v>5.9</v>
      </c>
      <c r="L2330" t="s">
        <v>154</v>
      </c>
      <c r="M2330" s="70">
        <v>0.12682870370370372</v>
      </c>
      <c r="N2330">
        <v>9.6</v>
      </c>
      <c r="O2330" t="s">
        <v>154</v>
      </c>
      <c r="P2330" s="70">
        <v>0.12614583333333332</v>
      </c>
      <c r="Q2330">
        <v>6.8</v>
      </c>
      <c r="R2330" t="s">
        <v>154</v>
      </c>
      <c r="S2330">
        <v>1.6</v>
      </c>
      <c r="T2330">
        <v>67.5</v>
      </c>
      <c r="U2330">
        <v>0</v>
      </c>
      <c r="V2330">
        <v>57</v>
      </c>
      <c r="W2330">
        <v>0</v>
      </c>
      <c r="X2330">
        <v>0.621</v>
      </c>
      <c r="Y2330">
        <v>18.010000000000002</v>
      </c>
      <c r="Z2330" s="11">
        <f t="shared" si="6252"/>
        <v>0</v>
      </c>
      <c r="AA2330" s="11">
        <f t="shared" si="6253"/>
        <v>0</v>
      </c>
      <c r="AB2330" s="53">
        <f t="shared" si="6254"/>
        <v>0.25752496464682312</v>
      </c>
      <c r="AC2330" s="61" t="s">
        <v>204</v>
      </c>
    </row>
    <row r="2331" spans="1:46">
      <c r="A2331" s="11">
        <v>2331</v>
      </c>
      <c r="B2331" s="69">
        <v>44609</v>
      </c>
      <c r="C2331" s="70">
        <v>0.1388888888888889</v>
      </c>
      <c r="D2331">
        <v>0.6</v>
      </c>
      <c r="E2331">
        <v>12.8</v>
      </c>
      <c r="F2331">
        <v>0</v>
      </c>
      <c r="G2331">
        <v>0.6</v>
      </c>
      <c r="H2331">
        <v>0</v>
      </c>
      <c r="I2331">
        <v>7.7</v>
      </c>
      <c r="J2331" t="s">
        <v>158</v>
      </c>
      <c r="K2331">
        <v>7.7</v>
      </c>
      <c r="L2331" t="s">
        <v>158</v>
      </c>
      <c r="M2331" s="70">
        <v>0.1388888888888889</v>
      </c>
      <c r="N2331">
        <v>15.6</v>
      </c>
      <c r="O2331" t="s">
        <v>154</v>
      </c>
      <c r="P2331" s="70">
        <v>0.13883101851851851</v>
      </c>
      <c r="Q2331">
        <v>12.2</v>
      </c>
      <c r="R2331" t="s">
        <v>154</v>
      </c>
      <c r="S2331">
        <v>2</v>
      </c>
      <c r="T2331">
        <v>58.7</v>
      </c>
      <c r="U2331">
        <v>1</v>
      </c>
      <c r="V2331">
        <v>77</v>
      </c>
      <c r="W2331">
        <v>0</v>
      </c>
      <c r="X2331">
        <v>0.621</v>
      </c>
      <c r="Y2331">
        <v>18.02</v>
      </c>
      <c r="Z2331" s="11">
        <f t="shared" si="6252"/>
        <v>0</v>
      </c>
      <c r="AA2331" s="11">
        <f t="shared" si="6253"/>
        <v>0</v>
      </c>
      <c r="AB2331" s="53">
        <f t="shared" si="6254"/>
        <v>0.25752496464682312</v>
      </c>
      <c r="AC2331" s="61" t="s">
        <v>204</v>
      </c>
    </row>
    <row r="2332" spans="1:46">
      <c r="A2332" s="11">
        <v>2332</v>
      </c>
      <c r="B2332" s="69">
        <v>44609</v>
      </c>
      <c r="C2332" s="70">
        <v>0.14583333333333334</v>
      </c>
      <c r="D2332">
        <v>0.5</v>
      </c>
      <c r="E2332">
        <v>12.8</v>
      </c>
      <c r="F2332">
        <v>0</v>
      </c>
      <c r="G2332">
        <v>0.6</v>
      </c>
      <c r="H2332">
        <v>0</v>
      </c>
      <c r="I2332">
        <v>7.9</v>
      </c>
      <c r="J2332" t="s">
        <v>154</v>
      </c>
      <c r="K2332">
        <v>8.6999999999999993</v>
      </c>
      <c r="L2332" t="s">
        <v>158</v>
      </c>
      <c r="M2332" s="70">
        <v>0.14322916666666666</v>
      </c>
      <c r="N2332">
        <v>14.7</v>
      </c>
      <c r="O2332" t="s">
        <v>154</v>
      </c>
      <c r="P2332" s="70">
        <v>0.13899305555555555</v>
      </c>
      <c r="Q2332">
        <v>2.9</v>
      </c>
      <c r="R2332" t="s">
        <v>154</v>
      </c>
      <c r="S2332">
        <v>2.1</v>
      </c>
      <c r="T2332">
        <v>63.2</v>
      </c>
      <c r="U2332">
        <v>0</v>
      </c>
      <c r="V2332">
        <v>81</v>
      </c>
      <c r="W2332">
        <v>0</v>
      </c>
      <c r="X2332">
        <v>0.621</v>
      </c>
      <c r="Y2332">
        <v>18.010000000000002</v>
      </c>
      <c r="Z2332" s="11">
        <f t="shared" si="6252"/>
        <v>0</v>
      </c>
      <c r="AA2332" s="11">
        <f t="shared" si="6253"/>
        <v>0</v>
      </c>
      <c r="AB2332" s="53">
        <f t="shared" si="6254"/>
        <v>0.25752496464682312</v>
      </c>
      <c r="AC2332" s="61" t="s">
        <v>204</v>
      </c>
    </row>
    <row r="2333" spans="1:46">
      <c r="A2333" s="11">
        <v>2333</v>
      </c>
      <c r="B2333" s="69">
        <v>44609</v>
      </c>
      <c r="C2333" s="70">
        <v>0.15277777777777776</v>
      </c>
      <c r="D2333">
        <v>0.5</v>
      </c>
      <c r="E2333">
        <v>12.8</v>
      </c>
      <c r="F2333">
        <v>0</v>
      </c>
      <c r="G2333">
        <v>0.6</v>
      </c>
      <c r="H2333">
        <v>-1E-3</v>
      </c>
      <c r="I2333">
        <v>6.7</v>
      </c>
      <c r="J2333" t="s">
        <v>154</v>
      </c>
      <c r="K2333">
        <v>7.9</v>
      </c>
      <c r="L2333" t="s">
        <v>154</v>
      </c>
      <c r="M2333" s="70">
        <v>0.14584490740740741</v>
      </c>
      <c r="N2333">
        <v>12.3</v>
      </c>
      <c r="O2333" t="s">
        <v>154</v>
      </c>
      <c r="P2333" s="70">
        <v>0.14934027777777778</v>
      </c>
      <c r="Q2333">
        <v>3.8</v>
      </c>
      <c r="R2333" t="s">
        <v>158</v>
      </c>
      <c r="S2333">
        <v>1.8</v>
      </c>
      <c r="T2333">
        <v>58.7</v>
      </c>
      <c r="U2333">
        <v>1</v>
      </c>
      <c r="V2333">
        <v>73</v>
      </c>
      <c r="W2333">
        <v>0</v>
      </c>
      <c r="X2333">
        <v>0.621</v>
      </c>
      <c r="Y2333">
        <v>17.989999999999998</v>
      </c>
      <c r="Z2333" s="11">
        <f t="shared" si="6252"/>
        <v>-0.60000000000000009</v>
      </c>
      <c r="AA2333" s="11">
        <f t="shared" si="6253"/>
        <v>0</v>
      </c>
      <c r="AB2333" s="53">
        <f t="shared" si="6254"/>
        <v>0.25752496464682312</v>
      </c>
      <c r="AC2333" s="61" t="s">
        <v>204</v>
      </c>
    </row>
    <row r="2334" spans="1:46">
      <c r="A2334" s="11">
        <v>2334</v>
      </c>
      <c r="B2334" s="69">
        <v>44609</v>
      </c>
      <c r="C2334" s="70">
        <v>0.15972222222222224</v>
      </c>
      <c r="D2334">
        <v>0.5</v>
      </c>
      <c r="E2334">
        <v>12.8</v>
      </c>
      <c r="F2334">
        <v>0</v>
      </c>
      <c r="G2334">
        <v>0.6</v>
      </c>
      <c r="H2334">
        <v>0</v>
      </c>
      <c r="I2334">
        <v>6.4</v>
      </c>
      <c r="J2334" t="s">
        <v>154</v>
      </c>
      <c r="K2334">
        <v>6.8</v>
      </c>
      <c r="L2334" t="s">
        <v>154</v>
      </c>
      <c r="M2334" s="70">
        <v>0.15429398148148146</v>
      </c>
      <c r="N2334">
        <v>13</v>
      </c>
      <c r="O2334" t="s">
        <v>154</v>
      </c>
      <c r="P2334" s="70">
        <v>0.15950231481481481</v>
      </c>
      <c r="Q2334">
        <v>6.7</v>
      </c>
      <c r="R2334" t="s">
        <v>154</v>
      </c>
      <c r="S2334">
        <v>1.7</v>
      </c>
      <c r="T2334">
        <v>59.6</v>
      </c>
      <c r="U2334">
        <v>0</v>
      </c>
      <c r="V2334">
        <v>71</v>
      </c>
      <c r="W2334">
        <v>0</v>
      </c>
      <c r="X2334">
        <v>0.62</v>
      </c>
      <c r="Y2334">
        <v>18.02</v>
      </c>
      <c r="Z2334" s="11">
        <f t="shared" si="6252"/>
        <v>0</v>
      </c>
      <c r="AA2334" s="11">
        <f t="shared" si="6253"/>
        <v>0</v>
      </c>
      <c r="AB2334" s="53">
        <f t="shared" si="6254"/>
        <v>0.25694380737004791</v>
      </c>
      <c r="AC2334" s="61" t="s">
        <v>204</v>
      </c>
    </row>
    <row r="2335" spans="1:46">
      <c r="A2335" s="11">
        <v>2335</v>
      </c>
      <c r="B2335" s="69">
        <v>44609</v>
      </c>
      <c r="C2335" s="70">
        <v>0.16666666666666666</v>
      </c>
      <c r="D2335">
        <v>0.5</v>
      </c>
      <c r="E2335">
        <v>12.7</v>
      </c>
      <c r="F2335">
        <v>0</v>
      </c>
      <c r="G2335">
        <v>0.4</v>
      </c>
      <c r="H2335">
        <v>0</v>
      </c>
      <c r="I2335">
        <v>7.7</v>
      </c>
      <c r="J2335" t="s">
        <v>158</v>
      </c>
      <c r="K2335">
        <v>7.7</v>
      </c>
      <c r="L2335" t="s">
        <v>158</v>
      </c>
      <c r="M2335" s="70">
        <v>0.16631944444444444</v>
      </c>
      <c r="N2335">
        <v>12.5</v>
      </c>
      <c r="O2335" t="s">
        <v>158</v>
      </c>
      <c r="P2335" s="70">
        <v>0.1655439814814815</v>
      </c>
      <c r="Q2335">
        <v>5.6</v>
      </c>
      <c r="R2335" t="s">
        <v>158</v>
      </c>
      <c r="S2335">
        <v>1.7</v>
      </c>
      <c r="T2335">
        <v>55.9</v>
      </c>
      <c r="U2335">
        <v>0</v>
      </c>
      <c r="V2335">
        <v>67</v>
      </c>
      <c r="W2335">
        <v>0</v>
      </c>
      <c r="X2335">
        <v>0.62</v>
      </c>
      <c r="Y2335">
        <v>18.04</v>
      </c>
      <c r="Z2335" s="11">
        <f t="shared" si="6252"/>
        <v>0</v>
      </c>
      <c r="AA2335" s="11">
        <f t="shared" si="6253"/>
        <v>0</v>
      </c>
      <c r="AB2335" s="53">
        <f t="shared" si="6254"/>
        <v>0.25694380737004791</v>
      </c>
      <c r="AC2335" s="61" t="s">
        <v>204</v>
      </c>
      <c r="AE2335" s="11">
        <f t="shared" ref="AE2335" si="6303">SUM(F2335:F2340)</f>
        <v>0</v>
      </c>
      <c r="AF2335" s="11">
        <f t="shared" ref="AF2335" si="6304">AVERAGE(AB2335:AB2340)</f>
        <v>0.25694380737004791</v>
      </c>
      <c r="AG2335" s="11">
        <f t="shared" ref="AG2335" si="6305">AVERAGE(G2335:G2340)</f>
        <v>0.33333333333333343</v>
      </c>
      <c r="AH2335" s="11" t="e">
        <f t="shared" ref="AH2335" si="6306">AVERAGE(AC2335:AC2340)</f>
        <v>#DIV/0!</v>
      </c>
      <c r="AI2335" s="11">
        <f t="shared" ref="AI2335" si="6307">AVERAGE(T2335:T2340)</f>
        <v>54.516666666666673</v>
      </c>
      <c r="AJ2335" s="11">
        <f t="shared" ref="AJ2335" si="6308">SUMIF(H2335:H2340,"&gt;0",H2335:H2340)</f>
        <v>0</v>
      </c>
      <c r="AK2335" s="17">
        <f t="shared" ref="AK2335" si="6309">SUM(AA2335:AA2340)/60</f>
        <v>0</v>
      </c>
      <c r="AL2335" s="17">
        <f t="shared" ref="AL2335" si="6310">SUM(V2335:V2340)</f>
        <v>455</v>
      </c>
      <c r="AM2335" s="17">
        <f t="shared" ref="AM2335" si="6311">AVERAGE(W2335:W2340)</f>
        <v>0</v>
      </c>
      <c r="AN2335" s="11">
        <f t="shared" ref="AN2335" si="6312">AVERAGE(I2335:I2340)</f>
        <v>6.8833333333333337</v>
      </c>
      <c r="AO2335" s="11">
        <f t="shared" ref="AO2335" si="6313">MAX(K2335:K2340)</f>
        <v>8</v>
      </c>
      <c r="AP2335" s="13" t="str">
        <f t="shared" ref="AP2335" ca="1" si="6314">INDIRECT(ADDRESS(MATCH(AO2335,K2335:K2340,0)+A2335-1,12))</f>
        <v>WNW</v>
      </c>
      <c r="AQ2335" s="13">
        <f t="shared" ref="AQ2335" ca="1" si="6315">INDIRECT(ADDRESS(MATCH(AO2335,K2335:K2340,0)+A2335-1,13))</f>
        <v>0.18688657407407408</v>
      </c>
      <c r="AR2335" s="11">
        <f t="shared" ref="AR2335" si="6316">MAX(N2335:N2340)</f>
        <v>13.8</v>
      </c>
      <c r="AS2335" s="13" t="str">
        <f t="shared" ref="AS2335" ca="1" si="6317">INDIRECT(ADDRESS(MATCH(AR2335,N2335:N2340,0)+A2335-1,15))</f>
        <v>WNW</v>
      </c>
      <c r="AT2335" s="13">
        <f t="shared" ref="AT2335" ca="1" si="6318">INDIRECT(ADDRESS(MATCH(AR2335,N2335:N2340,0)+A2335-1,16))</f>
        <v>0.18307870370370372</v>
      </c>
    </row>
    <row r="2336" spans="1:46">
      <c r="A2336" s="11">
        <v>2336</v>
      </c>
      <c r="B2336" s="69">
        <v>44609</v>
      </c>
      <c r="C2336" s="70">
        <v>0.17361111111111113</v>
      </c>
      <c r="D2336">
        <v>0.4</v>
      </c>
      <c r="E2336">
        <v>12.7</v>
      </c>
      <c r="F2336">
        <v>0</v>
      </c>
      <c r="G2336">
        <v>0.5</v>
      </c>
      <c r="H2336">
        <v>0</v>
      </c>
      <c r="I2336">
        <v>5.7</v>
      </c>
      <c r="J2336" t="s">
        <v>154</v>
      </c>
      <c r="K2336">
        <v>7.6</v>
      </c>
      <c r="L2336" t="s">
        <v>158</v>
      </c>
      <c r="M2336" s="70">
        <v>0.16667824074074075</v>
      </c>
      <c r="N2336">
        <v>9.6999999999999993</v>
      </c>
      <c r="O2336" t="s">
        <v>154</v>
      </c>
      <c r="P2336" s="70">
        <v>0.17249999999999999</v>
      </c>
      <c r="Q2336">
        <v>6.4</v>
      </c>
      <c r="R2336" t="s">
        <v>158</v>
      </c>
      <c r="S2336">
        <v>1.3</v>
      </c>
      <c r="T2336">
        <v>56.9</v>
      </c>
      <c r="U2336">
        <v>1</v>
      </c>
      <c r="V2336">
        <v>80</v>
      </c>
      <c r="W2336">
        <v>0</v>
      </c>
      <c r="X2336">
        <v>0.62</v>
      </c>
      <c r="Y2336">
        <v>18.05</v>
      </c>
      <c r="Z2336" s="11">
        <f t="shared" si="6252"/>
        <v>0</v>
      </c>
      <c r="AA2336" s="11">
        <f t="shared" si="6253"/>
        <v>0</v>
      </c>
      <c r="AB2336" s="53">
        <f t="shared" si="6254"/>
        <v>0.25694380737004791</v>
      </c>
      <c r="AC2336" s="61" t="s">
        <v>204</v>
      </c>
    </row>
    <row r="2337" spans="1:46">
      <c r="A2337" s="11">
        <v>2337</v>
      </c>
      <c r="B2337" s="69">
        <v>44609</v>
      </c>
      <c r="C2337" s="70">
        <v>0.18055555555555555</v>
      </c>
      <c r="D2337">
        <v>0.4</v>
      </c>
      <c r="E2337">
        <v>12.7</v>
      </c>
      <c r="F2337">
        <v>0</v>
      </c>
      <c r="G2337">
        <v>0.4</v>
      </c>
      <c r="H2337">
        <v>0</v>
      </c>
      <c r="I2337">
        <v>6.7</v>
      </c>
      <c r="J2337" t="s">
        <v>158</v>
      </c>
      <c r="K2337">
        <v>6.8</v>
      </c>
      <c r="L2337" t="s">
        <v>158</v>
      </c>
      <c r="M2337" s="70">
        <v>0.17837962962962964</v>
      </c>
      <c r="N2337">
        <v>10.9</v>
      </c>
      <c r="O2337" t="s">
        <v>154</v>
      </c>
      <c r="P2337" s="70">
        <v>0.17424768518518519</v>
      </c>
      <c r="Q2337">
        <v>9.4</v>
      </c>
      <c r="R2337" t="s">
        <v>154</v>
      </c>
      <c r="S2337">
        <v>1.8</v>
      </c>
      <c r="T2337">
        <v>55.1</v>
      </c>
      <c r="U2337">
        <v>0</v>
      </c>
      <c r="V2337">
        <v>90</v>
      </c>
      <c r="W2337">
        <v>0</v>
      </c>
      <c r="X2337">
        <v>0.62</v>
      </c>
      <c r="Y2337">
        <v>18.03</v>
      </c>
      <c r="Z2337" s="11">
        <f t="shared" si="6252"/>
        <v>0</v>
      </c>
      <c r="AA2337" s="11">
        <f t="shared" si="6253"/>
        <v>0</v>
      </c>
      <c r="AB2337" s="53">
        <f t="shared" si="6254"/>
        <v>0.25694380737004791</v>
      </c>
      <c r="AC2337" s="61" t="s">
        <v>204</v>
      </c>
    </row>
    <row r="2338" spans="1:46">
      <c r="A2338" s="11">
        <v>2338</v>
      </c>
      <c r="B2338" s="69">
        <v>44609</v>
      </c>
      <c r="C2338" s="70">
        <v>0.1875</v>
      </c>
      <c r="D2338">
        <v>0.3</v>
      </c>
      <c r="E2338">
        <v>12.7</v>
      </c>
      <c r="F2338">
        <v>0</v>
      </c>
      <c r="G2338">
        <v>0.4</v>
      </c>
      <c r="H2338">
        <v>0</v>
      </c>
      <c r="I2338">
        <v>7.8</v>
      </c>
      <c r="J2338" t="s">
        <v>158</v>
      </c>
      <c r="K2338">
        <v>8</v>
      </c>
      <c r="L2338" t="s">
        <v>158</v>
      </c>
      <c r="M2338" s="70">
        <v>0.18688657407407408</v>
      </c>
      <c r="N2338">
        <v>13.8</v>
      </c>
      <c r="O2338" t="s">
        <v>158</v>
      </c>
      <c r="P2338" s="70">
        <v>0.18307870370370372</v>
      </c>
      <c r="Q2338">
        <v>3.4</v>
      </c>
      <c r="R2338" t="s">
        <v>158</v>
      </c>
      <c r="S2338">
        <v>2</v>
      </c>
      <c r="T2338">
        <v>55.1</v>
      </c>
      <c r="U2338">
        <v>1</v>
      </c>
      <c r="V2338">
        <v>75</v>
      </c>
      <c r="W2338">
        <v>0</v>
      </c>
      <c r="X2338">
        <v>0.62</v>
      </c>
      <c r="Y2338">
        <v>18.079999999999998</v>
      </c>
      <c r="Z2338" s="11">
        <f t="shared" si="6252"/>
        <v>0</v>
      </c>
      <c r="AA2338" s="11">
        <f t="shared" si="6253"/>
        <v>0</v>
      </c>
      <c r="AB2338" s="53">
        <f t="shared" si="6254"/>
        <v>0.25694380737004791</v>
      </c>
      <c r="AC2338" s="61" t="s">
        <v>204</v>
      </c>
    </row>
    <row r="2339" spans="1:46">
      <c r="A2339" s="11">
        <v>2339</v>
      </c>
      <c r="B2339" s="69">
        <v>44609</v>
      </c>
      <c r="C2339" s="70">
        <v>0.19444444444444445</v>
      </c>
      <c r="D2339">
        <v>0.3</v>
      </c>
      <c r="E2339">
        <v>12.7</v>
      </c>
      <c r="F2339">
        <v>0</v>
      </c>
      <c r="G2339">
        <v>0.1</v>
      </c>
      <c r="H2339">
        <v>-1E-3</v>
      </c>
      <c r="I2339">
        <v>7</v>
      </c>
      <c r="J2339" t="s">
        <v>158</v>
      </c>
      <c r="K2339">
        <v>7.8</v>
      </c>
      <c r="L2339" t="s">
        <v>158</v>
      </c>
      <c r="M2339" s="70">
        <v>0.18769675925925924</v>
      </c>
      <c r="N2339">
        <v>10.3</v>
      </c>
      <c r="O2339" t="s">
        <v>155</v>
      </c>
      <c r="P2339" s="70">
        <v>0.19401620370370373</v>
      </c>
      <c r="Q2339">
        <v>4.9000000000000004</v>
      </c>
      <c r="R2339" t="s">
        <v>158</v>
      </c>
      <c r="S2339">
        <v>1.2</v>
      </c>
      <c r="T2339">
        <v>51.1</v>
      </c>
      <c r="U2339">
        <v>0</v>
      </c>
      <c r="V2339">
        <v>68</v>
      </c>
      <c r="W2339">
        <v>0</v>
      </c>
      <c r="X2339">
        <v>0.62</v>
      </c>
      <c r="Y2339">
        <v>18.07</v>
      </c>
      <c r="Z2339" s="11">
        <f t="shared" si="6252"/>
        <v>-0.60000000000000009</v>
      </c>
      <c r="AA2339" s="11">
        <f t="shared" si="6253"/>
        <v>0</v>
      </c>
      <c r="AB2339" s="53">
        <f t="shared" si="6254"/>
        <v>0.25694380737004791</v>
      </c>
      <c r="AC2339" s="61" t="s">
        <v>204</v>
      </c>
    </row>
    <row r="2340" spans="1:46">
      <c r="A2340" s="11">
        <v>2340</v>
      </c>
      <c r="B2340" s="69">
        <v>44609</v>
      </c>
      <c r="C2340" s="70">
        <v>0.20138888888888887</v>
      </c>
      <c r="D2340">
        <v>0.2</v>
      </c>
      <c r="E2340">
        <v>12.7</v>
      </c>
      <c r="F2340">
        <v>0</v>
      </c>
      <c r="G2340">
        <v>0.2</v>
      </c>
      <c r="H2340">
        <v>0</v>
      </c>
      <c r="I2340">
        <v>6.4</v>
      </c>
      <c r="J2340" t="s">
        <v>158</v>
      </c>
      <c r="K2340">
        <v>7.1</v>
      </c>
      <c r="L2340" t="s">
        <v>158</v>
      </c>
      <c r="M2340" s="70">
        <v>0.1950925925925926</v>
      </c>
      <c r="N2340">
        <v>11</v>
      </c>
      <c r="O2340" t="s">
        <v>158</v>
      </c>
      <c r="P2340" s="70">
        <v>0.19457175925925926</v>
      </c>
      <c r="Q2340">
        <v>7.8</v>
      </c>
      <c r="R2340" t="s">
        <v>158</v>
      </c>
      <c r="S2340">
        <v>1.6</v>
      </c>
      <c r="T2340">
        <v>53</v>
      </c>
      <c r="U2340">
        <v>0</v>
      </c>
      <c r="V2340">
        <v>75</v>
      </c>
      <c r="W2340">
        <v>0</v>
      </c>
      <c r="X2340">
        <v>0.62</v>
      </c>
      <c r="Y2340">
        <v>18.07</v>
      </c>
      <c r="Z2340" s="11">
        <f t="shared" si="6252"/>
        <v>0</v>
      </c>
      <c r="AA2340" s="11">
        <f t="shared" si="6253"/>
        <v>0</v>
      </c>
      <c r="AB2340" s="53">
        <f t="shared" si="6254"/>
        <v>0.25694380737004791</v>
      </c>
      <c r="AC2340" s="61" t="s">
        <v>204</v>
      </c>
    </row>
    <row r="2341" spans="1:46">
      <c r="A2341" s="11">
        <v>2341</v>
      </c>
      <c r="B2341" s="69">
        <v>44609</v>
      </c>
      <c r="C2341" s="70">
        <v>0.20833333333333334</v>
      </c>
      <c r="D2341">
        <v>0.2</v>
      </c>
      <c r="E2341">
        <v>12.7</v>
      </c>
      <c r="F2341">
        <v>0</v>
      </c>
      <c r="G2341">
        <v>0.1</v>
      </c>
      <c r="H2341">
        <v>0</v>
      </c>
      <c r="I2341">
        <v>6.2</v>
      </c>
      <c r="J2341" t="s">
        <v>158</v>
      </c>
      <c r="K2341">
        <v>6.6</v>
      </c>
      <c r="L2341" t="s">
        <v>158</v>
      </c>
      <c r="M2341" s="70">
        <v>0.20406250000000001</v>
      </c>
      <c r="N2341">
        <v>10.6</v>
      </c>
      <c r="O2341" t="s">
        <v>154</v>
      </c>
      <c r="P2341" s="70">
        <v>0.20381944444444444</v>
      </c>
      <c r="Q2341">
        <v>7.4</v>
      </c>
      <c r="R2341" t="s">
        <v>158</v>
      </c>
      <c r="S2341">
        <v>1.3</v>
      </c>
      <c r="T2341">
        <v>53</v>
      </c>
      <c r="U2341">
        <v>0</v>
      </c>
      <c r="V2341">
        <v>83</v>
      </c>
      <c r="W2341">
        <v>0</v>
      </c>
      <c r="X2341">
        <v>0.61899999999999999</v>
      </c>
      <c r="Y2341">
        <v>18.059999999999999</v>
      </c>
      <c r="Z2341" s="11">
        <f t="shared" si="6252"/>
        <v>0</v>
      </c>
      <c r="AA2341" s="11">
        <f t="shared" si="6253"/>
        <v>0</v>
      </c>
      <c r="AB2341" s="53">
        <f t="shared" si="6254"/>
        <v>0.25636333935123329</v>
      </c>
      <c r="AC2341" s="61" t="s">
        <v>204</v>
      </c>
      <c r="AE2341" s="11">
        <f t="shared" ref="AE2341" si="6319">SUM(F2341:F2346)</f>
        <v>0</v>
      </c>
      <c r="AF2341" s="11">
        <f t="shared" ref="AF2341" si="6320">AVERAGE(AB2341:AB2346)</f>
        <v>0.25636333935123329</v>
      </c>
      <c r="AG2341" s="11">
        <f t="shared" ref="AG2341" si="6321">AVERAGE(G2341:G2346)</f>
        <v>-3.3333333333333326E-2</v>
      </c>
      <c r="AH2341" s="11" t="e">
        <f t="shared" ref="AH2341" si="6322">AVERAGE(AC2341:AC2346)</f>
        <v>#DIV/0!</v>
      </c>
      <c r="AI2341" s="11">
        <f t="shared" ref="AI2341" si="6323">AVERAGE(T2341:T2346)</f>
        <v>53.85</v>
      </c>
      <c r="AJ2341" s="11">
        <f t="shared" ref="AJ2341" si="6324">SUMIF(H2341:H2346,"&gt;0",H2341:H2346)</f>
        <v>0</v>
      </c>
      <c r="AK2341" s="17">
        <f t="shared" ref="AK2341" si="6325">SUM(AA2341:AA2346)/60</f>
        <v>0</v>
      </c>
      <c r="AL2341" s="17">
        <f t="shared" ref="AL2341" si="6326">SUM(V2341:V2346)</f>
        <v>420</v>
      </c>
      <c r="AM2341" s="17">
        <f t="shared" ref="AM2341" si="6327">AVERAGE(W2341:W2346)</f>
        <v>0</v>
      </c>
      <c r="AN2341" s="11">
        <f t="shared" ref="AN2341" si="6328">AVERAGE(I2341:I2346)</f>
        <v>5.8999999999999995</v>
      </c>
      <c r="AO2341" s="11">
        <f t="shared" ref="AO2341" si="6329">MAX(K2341:K2346)</f>
        <v>6.6</v>
      </c>
      <c r="AP2341" s="13" t="str">
        <f t="shared" ref="AP2341" ca="1" si="6330">INDIRECT(ADDRESS(MATCH(AO2341,K2341:K2346,0)+A2341-1,12))</f>
        <v>WNW</v>
      </c>
      <c r="AQ2341" s="13">
        <f t="shared" ref="AQ2341" ca="1" si="6331">INDIRECT(ADDRESS(MATCH(AO2341,K2341:K2346,0)+A2341-1,13))</f>
        <v>0.20406250000000001</v>
      </c>
      <c r="AR2341" s="11">
        <f t="shared" ref="AR2341" si="6332">MAX(N2341:N2346)</f>
        <v>11.5</v>
      </c>
      <c r="AS2341" s="13" t="str">
        <f t="shared" ref="AS2341" ca="1" si="6333">INDIRECT(ADDRESS(MATCH(AR2341,N2341:N2346,0)+A2341-1,15))</f>
        <v>W</v>
      </c>
      <c r="AT2341" s="13">
        <f t="shared" ref="AT2341" ca="1" si="6334">INDIRECT(ADDRESS(MATCH(AR2341,N2341:N2346,0)+A2341-1,16))</f>
        <v>0.22953703703703701</v>
      </c>
    </row>
    <row r="2342" spans="1:46">
      <c r="A2342" s="11">
        <v>2342</v>
      </c>
      <c r="B2342" s="69">
        <v>44609</v>
      </c>
      <c r="C2342" s="70">
        <v>0.21527777777777779</v>
      </c>
      <c r="D2342">
        <v>0.1</v>
      </c>
      <c r="E2342">
        <v>12.7</v>
      </c>
      <c r="F2342">
        <v>0</v>
      </c>
      <c r="G2342">
        <v>0.1</v>
      </c>
      <c r="H2342">
        <v>0</v>
      </c>
      <c r="I2342">
        <v>5.6</v>
      </c>
      <c r="J2342" t="s">
        <v>154</v>
      </c>
      <c r="K2342">
        <v>6.3</v>
      </c>
      <c r="L2342" t="s">
        <v>158</v>
      </c>
      <c r="M2342" s="70">
        <v>0.20854166666666665</v>
      </c>
      <c r="N2342">
        <v>10.199999999999999</v>
      </c>
      <c r="O2342" t="s">
        <v>154</v>
      </c>
      <c r="P2342" s="70">
        <v>0.21109953703703702</v>
      </c>
      <c r="Q2342">
        <v>4.4000000000000004</v>
      </c>
      <c r="R2342" t="s">
        <v>158</v>
      </c>
      <c r="S2342">
        <v>1.5</v>
      </c>
      <c r="T2342">
        <v>57.2</v>
      </c>
      <c r="U2342">
        <v>0</v>
      </c>
      <c r="V2342">
        <v>70</v>
      </c>
      <c r="W2342">
        <v>0</v>
      </c>
      <c r="X2342">
        <v>0.61899999999999999</v>
      </c>
      <c r="Y2342">
        <v>18.079999999999998</v>
      </c>
      <c r="Z2342" s="11">
        <f t="shared" si="6252"/>
        <v>0</v>
      </c>
      <c r="AA2342" s="11">
        <f t="shared" si="6253"/>
        <v>0</v>
      </c>
      <c r="AB2342" s="53">
        <f t="shared" si="6254"/>
        <v>0.25636333935123329</v>
      </c>
      <c r="AC2342" s="61" t="s">
        <v>204</v>
      </c>
    </row>
    <row r="2343" spans="1:46">
      <c r="A2343" s="11">
        <v>2343</v>
      </c>
      <c r="B2343" s="69">
        <v>44609</v>
      </c>
      <c r="C2343" s="70">
        <v>0.22222222222222221</v>
      </c>
      <c r="D2343">
        <v>0.1</v>
      </c>
      <c r="E2343">
        <v>12.7</v>
      </c>
      <c r="F2343">
        <v>0</v>
      </c>
      <c r="G2343">
        <v>0.1</v>
      </c>
      <c r="H2343">
        <v>0</v>
      </c>
      <c r="I2343">
        <v>6.2</v>
      </c>
      <c r="J2343" t="s">
        <v>158</v>
      </c>
      <c r="K2343">
        <v>6.3</v>
      </c>
      <c r="L2343" t="s">
        <v>158</v>
      </c>
      <c r="M2343" s="70">
        <v>0.22145833333333334</v>
      </c>
      <c r="N2343">
        <v>9.8000000000000007</v>
      </c>
      <c r="O2343" t="s">
        <v>158</v>
      </c>
      <c r="P2343" s="70">
        <v>0.21604166666666666</v>
      </c>
      <c r="Q2343">
        <v>6.7</v>
      </c>
      <c r="R2343" t="s">
        <v>158</v>
      </c>
      <c r="S2343">
        <v>1.3</v>
      </c>
      <c r="T2343">
        <v>55.8</v>
      </c>
      <c r="U2343">
        <v>0</v>
      </c>
      <c r="V2343">
        <v>56</v>
      </c>
      <c r="W2343">
        <v>0</v>
      </c>
      <c r="X2343">
        <v>0.61899999999999999</v>
      </c>
      <c r="Y2343">
        <v>18.07</v>
      </c>
      <c r="Z2343" s="11">
        <f t="shared" si="6252"/>
        <v>0</v>
      </c>
      <c r="AA2343" s="11">
        <f t="shared" si="6253"/>
        <v>0</v>
      </c>
      <c r="AB2343" s="53">
        <f t="shared" si="6254"/>
        <v>0.25636333935123329</v>
      </c>
      <c r="AC2343" s="61" t="s">
        <v>204</v>
      </c>
    </row>
    <row r="2344" spans="1:46">
      <c r="A2344" s="11">
        <v>2344</v>
      </c>
      <c r="B2344" s="69">
        <v>44609</v>
      </c>
      <c r="C2344" s="70">
        <v>0.22916666666666666</v>
      </c>
      <c r="D2344">
        <v>0</v>
      </c>
      <c r="E2344">
        <v>12.7</v>
      </c>
      <c r="F2344">
        <v>0</v>
      </c>
      <c r="G2344">
        <v>0</v>
      </c>
      <c r="H2344">
        <v>-1E-3</v>
      </c>
      <c r="I2344">
        <v>5.6</v>
      </c>
      <c r="J2344" t="s">
        <v>158</v>
      </c>
      <c r="K2344">
        <v>6.3</v>
      </c>
      <c r="L2344" t="s">
        <v>158</v>
      </c>
      <c r="M2344" s="70">
        <v>0.22296296296296295</v>
      </c>
      <c r="N2344">
        <v>11.1</v>
      </c>
      <c r="O2344" t="s">
        <v>154</v>
      </c>
      <c r="P2344" s="70">
        <v>0.22884259259259257</v>
      </c>
      <c r="Q2344">
        <v>9</v>
      </c>
      <c r="R2344" t="s">
        <v>154</v>
      </c>
      <c r="S2344">
        <v>1.8</v>
      </c>
      <c r="T2344">
        <v>52.3</v>
      </c>
      <c r="U2344">
        <v>1</v>
      </c>
      <c r="V2344">
        <v>71</v>
      </c>
      <c r="W2344">
        <v>0</v>
      </c>
      <c r="X2344">
        <v>0.61899999999999999</v>
      </c>
      <c r="Y2344">
        <v>18.100000000000001</v>
      </c>
      <c r="Z2344" s="11">
        <f t="shared" si="6252"/>
        <v>-0.60000000000000009</v>
      </c>
      <c r="AA2344" s="11">
        <f t="shared" si="6253"/>
        <v>0</v>
      </c>
      <c r="AB2344" s="53">
        <f t="shared" si="6254"/>
        <v>0.25636333935123329</v>
      </c>
      <c r="AC2344" s="61" t="s">
        <v>204</v>
      </c>
    </row>
    <row r="2345" spans="1:46">
      <c r="A2345" s="11">
        <v>2345</v>
      </c>
      <c r="B2345" s="69">
        <v>44609</v>
      </c>
      <c r="C2345" s="70">
        <v>0.23611111111111113</v>
      </c>
      <c r="D2345">
        <v>-0.1</v>
      </c>
      <c r="E2345">
        <v>12.7</v>
      </c>
      <c r="F2345">
        <v>0</v>
      </c>
      <c r="G2345">
        <v>-0.2</v>
      </c>
      <c r="H2345">
        <v>-1E-3</v>
      </c>
      <c r="I2345">
        <v>5.7</v>
      </c>
      <c r="J2345" t="s">
        <v>158</v>
      </c>
      <c r="K2345">
        <v>6.5</v>
      </c>
      <c r="L2345" t="s">
        <v>158</v>
      </c>
      <c r="M2345" s="70">
        <v>0.23447916666666666</v>
      </c>
      <c r="N2345">
        <v>11.5</v>
      </c>
      <c r="O2345" t="s">
        <v>154</v>
      </c>
      <c r="P2345" s="70">
        <v>0.22953703703703701</v>
      </c>
      <c r="Q2345">
        <v>3.8</v>
      </c>
      <c r="R2345" t="s">
        <v>158</v>
      </c>
      <c r="S2345">
        <v>1.9</v>
      </c>
      <c r="T2345">
        <v>54.7</v>
      </c>
      <c r="U2345">
        <v>0</v>
      </c>
      <c r="V2345">
        <v>66</v>
      </c>
      <c r="W2345">
        <v>0</v>
      </c>
      <c r="X2345">
        <v>0.61899999999999999</v>
      </c>
      <c r="Y2345">
        <v>18.100000000000001</v>
      </c>
      <c r="Z2345" s="11">
        <f t="shared" si="6252"/>
        <v>-0.60000000000000009</v>
      </c>
      <c r="AA2345" s="11">
        <f t="shared" si="6253"/>
        <v>0</v>
      </c>
      <c r="AB2345" s="53">
        <f t="shared" si="6254"/>
        <v>0.25636333935123329</v>
      </c>
      <c r="AC2345" s="61" t="s">
        <v>204</v>
      </c>
    </row>
    <row r="2346" spans="1:46">
      <c r="A2346" s="11">
        <v>2346</v>
      </c>
      <c r="B2346" s="69">
        <v>44609</v>
      </c>
      <c r="C2346" s="70">
        <v>0.24305555555555555</v>
      </c>
      <c r="D2346">
        <v>-0.3</v>
      </c>
      <c r="E2346">
        <v>12.7</v>
      </c>
      <c r="F2346">
        <v>0</v>
      </c>
      <c r="G2346">
        <v>-0.3</v>
      </c>
      <c r="H2346">
        <v>0</v>
      </c>
      <c r="I2346">
        <v>6.1</v>
      </c>
      <c r="J2346" t="s">
        <v>158</v>
      </c>
      <c r="K2346">
        <v>6.1</v>
      </c>
      <c r="L2346" t="s">
        <v>158</v>
      </c>
      <c r="M2346" s="70">
        <v>0.24305555555555555</v>
      </c>
      <c r="N2346">
        <v>11.1</v>
      </c>
      <c r="O2346" t="s">
        <v>154</v>
      </c>
      <c r="P2346" s="70">
        <v>0.23784722222222221</v>
      </c>
      <c r="Q2346">
        <v>4.9000000000000004</v>
      </c>
      <c r="R2346" t="s">
        <v>158</v>
      </c>
      <c r="S2346">
        <v>1.6</v>
      </c>
      <c r="T2346">
        <v>50.1</v>
      </c>
      <c r="U2346">
        <v>1</v>
      </c>
      <c r="V2346">
        <v>74</v>
      </c>
      <c r="W2346">
        <v>0</v>
      </c>
      <c r="X2346">
        <v>0.61899999999999999</v>
      </c>
      <c r="Y2346">
        <v>18.100000000000001</v>
      </c>
      <c r="Z2346" s="11">
        <f t="shared" si="6252"/>
        <v>0</v>
      </c>
      <c r="AA2346" s="11">
        <f t="shared" si="6253"/>
        <v>0</v>
      </c>
      <c r="AB2346" s="53">
        <f t="shared" si="6254"/>
        <v>0.25636333935123329</v>
      </c>
      <c r="AC2346" s="61" t="s">
        <v>204</v>
      </c>
    </row>
    <row r="2347" spans="1:46">
      <c r="A2347" s="11">
        <v>2347</v>
      </c>
      <c r="B2347" s="69">
        <v>44609</v>
      </c>
      <c r="C2347" s="70">
        <v>0.25</v>
      </c>
      <c r="D2347">
        <v>-0.4</v>
      </c>
      <c r="E2347">
        <v>12.7</v>
      </c>
      <c r="F2347">
        <v>0</v>
      </c>
      <c r="G2347">
        <v>-0.3</v>
      </c>
      <c r="H2347">
        <v>0</v>
      </c>
      <c r="I2347">
        <v>6.4</v>
      </c>
      <c r="J2347" t="s">
        <v>158</v>
      </c>
      <c r="K2347">
        <v>6.4</v>
      </c>
      <c r="L2347" t="s">
        <v>158</v>
      </c>
      <c r="M2347" s="70">
        <v>0.25</v>
      </c>
      <c r="N2347">
        <v>12.6</v>
      </c>
      <c r="O2347" t="s">
        <v>154</v>
      </c>
      <c r="P2347" s="70">
        <v>0.24428240740740739</v>
      </c>
      <c r="Q2347">
        <v>7.2</v>
      </c>
      <c r="R2347" t="s">
        <v>158</v>
      </c>
      <c r="S2347">
        <v>1.8</v>
      </c>
      <c r="T2347">
        <v>50.4</v>
      </c>
      <c r="U2347">
        <v>0</v>
      </c>
      <c r="V2347">
        <v>78</v>
      </c>
      <c r="W2347">
        <v>0</v>
      </c>
      <c r="X2347">
        <v>0.61899999999999999</v>
      </c>
      <c r="Y2347">
        <v>18.100000000000001</v>
      </c>
      <c r="Z2347" s="11">
        <f t="shared" si="6252"/>
        <v>0</v>
      </c>
      <c r="AA2347" s="11">
        <f t="shared" si="6253"/>
        <v>0</v>
      </c>
      <c r="AB2347" s="53">
        <f t="shared" si="6254"/>
        <v>0.25636333935123329</v>
      </c>
      <c r="AC2347" s="61" t="s">
        <v>204</v>
      </c>
      <c r="AE2347" s="11">
        <f t="shared" ref="AE2347" si="6335">SUM(F2347:F2352)</f>
        <v>0</v>
      </c>
      <c r="AF2347" s="11">
        <f t="shared" ref="AF2347" si="6336">AVERAGE(AB2347:AB2352)</f>
        <v>0.25597682244476322</v>
      </c>
      <c r="AG2347" s="11">
        <f t="shared" ref="AG2347" si="6337">AVERAGE(G2347:G2352)</f>
        <v>-0.31666666666666671</v>
      </c>
      <c r="AH2347" s="11" t="e">
        <f t="shared" ref="AH2347" si="6338">AVERAGE(AC2347:AC2352)</f>
        <v>#DIV/0!</v>
      </c>
      <c r="AI2347" s="11">
        <f t="shared" ref="AI2347" si="6339">AVERAGE(T2347:T2352)</f>
        <v>51.099999999999994</v>
      </c>
      <c r="AJ2347" s="11">
        <f t="shared" ref="AJ2347" si="6340">SUMIF(H2347:H2352,"&gt;0",H2347:H2352)</f>
        <v>4.0000000000000001E-3</v>
      </c>
      <c r="AK2347" s="17">
        <f t="shared" ref="AK2347" si="6341">SUM(AA2347:AA2352)/60</f>
        <v>0</v>
      </c>
      <c r="AL2347" s="17">
        <f t="shared" ref="AL2347" si="6342">SUM(V2347:V2352)</f>
        <v>7796</v>
      </c>
      <c r="AM2347" s="17">
        <f t="shared" ref="AM2347" si="6343">AVERAGE(W2347:W2352)</f>
        <v>2</v>
      </c>
      <c r="AN2347" s="11">
        <f t="shared" ref="AN2347" si="6344">AVERAGE(I2347:I2352)</f>
        <v>5.5</v>
      </c>
      <c r="AO2347" s="11">
        <f t="shared" ref="AO2347" si="6345">MAX(K2347:K2352)</f>
        <v>6.7</v>
      </c>
      <c r="AP2347" s="13" t="str">
        <f t="shared" ref="AP2347" ca="1" si="6346">INDIRECT(ADDRESS(MATCH(AO2347,K2347:K2352,0)+A2347-1,12))</f>
        <v>WNW</v>
      </c>
      <c r="AQ2347" s="13">
        <f t="shared" ref="AQ2347" ca="1" si="6347">INDIRECT(ADDRESS(MATCH(AO2347,K2347:K2352,0)+A2347-1,13))</f>
        <v>0.25115740740740738</v>
      </c>
      <c r="AR2347" s="11">
        <f t="shared" ref="AR2347" si="6348">MAX(N2347:N2352)</f>
        <v>12.6</v>
      </c>
      <c r="AS2347" s="13" t="str">
        <f t="shared" ref="AS2347" ca="1" si="6349">INDIRECT(ADDRESS(MATCH(AR2347,N2347:N2352,0)+A2347-1,15))</f>
        <v>W</v>
      </c>
      <c r="AT2347" s="13">
        <f t="shared" ref="AT2347" ca="1" si="6350">INDIRECT(ADDRESS(MATCH(AR2347,N2347:N2352,0)+A2347-1,16))</f>
        <v>0.24428240740740739</v>
      </c>
    </row>
    <row r="2348" spans="1:46">
      <c r="A2348" s="11">
        <v>2348</v>
      </c>
      <c r="B2348" s="69">
        <v>44609</v>
      </c>
      <c r="C2348" s="70">
        <v>0.25694444444444448</v>
      </c>
      <c r="D2348">
        <v>-0.4</v>
      </c>
      <c r="E2348">
        <v>12.7</v>
      </c>
      <c r="F2348">
        <v>0</v>
      </c>
      <c r="G2348">
        <v>-0.3</v>
      </c>
      <c r="H2348">
        <v>0</v>
      </c>
      <c r="I2348">
        <v>5.6</v>
      </c>
      <c r="J2348" t="s">
        <v>158</v>
      </c>
      <c r="K2348">
        <v>6.7</v>
      </c>
      <c r="L2348" t="s">
        <v>158</v>
      </c>
      <c r="M2348" s="70">
        <v>0.25115740740740738</v>
      </c>
      <c r="N2348">
        <v>11</v>
      </c>
      <c r="O2348" t="s">
        <v>154</v>
      </c>
      <c r="P2348" s="70">
        <v>0.25563657407407409</v>
      </c>
      <c r="Q2348">
        <v>6.5</v>
      </c>
      <c r="R2348" t="s">
        <v>158</v>
      </c>
      <c r="S2348">
        <v>2</v>
      </c>
      <c r="T2348">
        <v>49.7</v>
      </c>
      <c r="U2348">
        <v>0</v>
      </c>
      <c r="V2348">
        <v>68</v>
      </c>
      <c r="W2348">
        <v>0</v>
      </c>
      <c r="X2348">
        <v>0.61899999999999999</v>
      </c>
      <c r="Y2348">
        <v>18.11</v>
      </c>
      <c r="Z2348" s="11">
        <f t="shared" si="6252"/>
        <v>0</v>
      </c>
      <c r="AA2348" s="11">
        <f t="shared" si="6253"/>
        <v>0</v>
      </c>
      <c r="AB2348" s="53">
        <f t="shared" si="6254"/>
        <v>0.25636333935123329</v>
      </c>
      <c r="AC2348" s="61" t="s">
        <v>204</v>
      </c>
    </row>
    <row r="2349" spans="1:46">
      <c r="A2349" s="11">
        <v>2349</v>
      </c>
      <c r="B2349" s="69">
        <v>44609</v>
      </c>
      <c r="C2349" s="70">
        <v>0.2638888888888889</v>
      </c>
      <c r="D2349">
        <v>-0.5</v>
      </c>
      <c r="E2349">
        <v>12.7</v>
      </c>
      <c r="F2349">
        <v>0</v>
      </c>
      <c r="G2349">
        <v>-0.2</v>
      </c>
      <c r="H2349">
        <v>0</v>
      </c>
      <c r="I2349">
        <v>5.7</v>
      </c>
      <c r="J2349" t="s">
        <v>154</v>
      </c>
      <c r="K2349">
        <v>6.4</v>
      </c>
      <c r="L2349" t="s">
        <v>154</v>
      </c>
      <c r="M2349" s="70">
        <v>0.26025462962962964</v>
      </c>
      <c r="N2349">
        <v>9.6999999999999993</v>
      </c>
      <c r="O2349" t="s">
        <v>154</v>
      </c>
      <c r="P2349" s="70">
        <v>0.25891203703703702</v>
      </c>
      <c r="Q2349">
        <v>5.0999999999999996</v>
      </c>
      <c r="R2349" t="s">
        <v>154</v>
      </c>
      <c r="S2349">
        <v>1.3</v>
      </c>
      <c r="T2349">
        <v>51.4</v>
      </c>
      <c r="U2349">
        <v>0</v>
      </c>
      <c r="V2349">
        <v>80</v>
      </c>
      <c r="W2349">
        <v>0</v>
      </c>
      <c r="X2349">
        <v>0.61799999999999999</v>
      </c>
      <c r="Y2349">
        <v>18.170000000000002</v>
      </c>
      <c r="Z2349" s="11">
        <f t="shared" si="6252"/>
        <v>0</v>
      </c>
      <c r="AA2349" s="11">
        <f t="shared" si="6253"/>
        <v>0</v>
      </c>
      <c r="AB2349" s="53">
        <f t="shared" si="6254"/>
        <v>0.25578356399152818</v>
      </c>
      <c r="AC2349" s="61" t="s">
        <v>204</v>
      </c>
    </row>
    <row r="2350" spans="1:46">
      <c r="A2350" s="11">
        <v>2350</v>
      </c>
      <c r="B2350" s="69">
        <v>44609</v>
      </c>
      <c r="C2350" s="70">
        <v>0.27083333333333331</v>
      </c>
      <c r="D2350">
        <v>-0.6</v>
      </c>
      <c r="E2350">
        <v>12.6</v>
      </c>
      <c r="F2350">
        <v>0</v>
      </c>
      <c r="G2350">
        <v>-0.4</v>
      </c>
      <c r="H2350">
        <v>0</v>
      </c>
      <c r="I2350">
        <v>5.2</v>
      </c>
      <c r="J2350" t="s">
        <v>158</v>
      </c>
      <c r="K2350">
        <v>5.9</v>
      </c>
      <c r="L2350" t="s">
        <v>154</v>
      </c>
      <c r="M2350" s="70">
        <v>0.26581018518518518</v>
      </c>
      <c r="N2350">
        <v>9.8000000000000007</v>
      </c>
      <c r="O2350" t="s">
        <v>154</v>
      </c>
      <c r="P2350" s="70">
        <v>0.26408564814814817</v>
      </c>
      <c r="Q2350">
        <v>4.3</v>
      </c>
      <c r="R2350" t="s">
        <v>154</v>
      </c>
      <c r="S2350">
        <v>1.7</v>
      </c>
      <c r="T2350">
        <v>52.1</v>
      </c>
      <c r="U2350">
        <v>1</v>
      </c>
      <c r="V2350">
        <v>240</v>
      </c>
      <c r="W2350">
        <v>0</v>
      </c>
      <c r="X2350">
        <v>0.61799999999999999</v>
      </c>
      <c r="Y2350">
        <v>18.16</v>
      </c>
      <c r="Z2350" s="11">
        <f t="shared" si="6252"/>
        <v>0</v>
      </c>
      <c r="AA2350" s="11">
        <f t="shared" si="6253"/>
        <v>0</v>
      </c>
      <c r="AB2350" s="53">
        <f t="shared" si="6254"/>
        <v>0.25578356399152818</v>
      </c>
      <c r="AC2350" s="61" t="s">
        <v>204</v>
      </c>
    </row>
    <row r="2351" spans="1:46">
      <c r="A2351" s="11">
        <v>2351</v>
      </c>
      <c r="B2351" s="69">
        <v>44609</v>
      </c>
      <c r="C2351" s="70">
        <v>0.27777777777777779</v>
      </c>
      <c r="D2351">
        <v>-0.6</v>
      </c>
      <c r="E2351">
        <v>12.6</v>
      </c>
      <c r="F2351">
        <v>0</v>
      </c>
      <c r="G2351">
        <v>-0.4</v>
      </c>
      <c r="H2351">
        <v>1E-3</v>
      </c>
      <c r="I2351">
        <v>4.8</v>
      </c>
      <c r="J2351" t="s">
        <v>158</v>
      </c>
      <c r="K2351">
        <v>5.2</v>
      </c>
      <c r="L2351" t="s">
        <v>158</v>
      </c>
      <c r="M2351" s="70">
        <v>0.27084490740740741</v>
      </c>
      <c r="N2351">
        <v>8.6999999999999993</v>
      </c>
      <c r="O2351" t="s">
        <v>154</v>
      </c>
      <c r="P2351" s="70">
        <v>0.27354166666666663</v>
      </c>
      <c r="Q2351">
        <v>3.2</v>
      </c>
      <c r="R2351" t="s">
        <v>154</v>
      </c>
      <c r="S2351">
        <v>1.3</v>
      </c>
      <c r="T2351">
        <v>51.8</v>
      </c>
      <c r="U2351">
        <v>6</v>
      </c>
      <c r="V2351">
        <v>1750</v>
      </c>
      <c r="W2351">
        <v>3</v>
      </c>
      <c r="X2351">
        <v>0.61799999999999999</v>
      </c>
      <c r="Y2351">
        <v>18.14</v>
      </c>
      <c r="Z2351" s="11">
        <f t="shared" si="6252"/>
        <v>0.60000000000000009</v>
      </c>
      <c r="AA2351" s="11">
        <f t="shared" si="6253"/>
        <v>0</v>
      </c>
      <c r="AB2351" s="53">
        <f t="shared" si="6254"/>
        <v>0.25578356399152818</v>
      </c>
      <c r="AC2351" s="61" t="s">
        <v>204</v>
      </c>
    </row>
    <row r="2352" spans="1:46">
      <c r="A2352" s="11">
        <v>2352</v>
      </c>
      <c r="B2352" s="69">
        <v>44609</v>
      </c>
      <c r="C2352" s="70">
        <v>0.28472222222222221</v>
      </c>
      <c r="D2352">
        <v>-0.7</v>
      </c>
      <c r="E2352">
        <v>12.7</v>
      </c>
      <c r="F2352">
        <v>0</v>
      </c>
      <c r="G2352">
        <v>-0.3</v>
      </c>
      <c r="H2352">
        <v>3.0000000000000001E-3</v>
      </c>
      <c r="I2352">
        <v>5.3</v>
      </c>
      <c r="J2352" t="s">
        <v>158</v>
      </c>
      <c r="K2352">
        <v>5.5</v>
      </c>
      <c r="L2352" t="s">
        <v>158</v>
      </c>
      <c r="M2352" s="70">
        <v>0.28359953703703705</v>
      </c>
      <c r="N2352">
        <v>9.1999999999999993</v>
      </c>
      <c r="O2352" t="s">
        <v>158</v>
      </c>
      <c r="P2352" s="70">
        <v>0.28015046296296298</v>
      </c>
      <c r="Q2352">
        <v>2.8</v>
      </c>
      <c r="R2352" t="s">
        <v>154</v>
      </c>
      <c r="S2352">
        <v>1.5</v>
      </c>
      <c r="T2352">
        <v>51.2</v>
      </c>
      <c r="U2352">
        <v>14</v>
      </c>
      <c r="V2352">
        <v>5580</v>
      </c>
      <c r="W2352">
        <v>9</v>
      </c>
      <c r="X2352">
        <v>0.61799999999999999</v>
      </c>
      <c r="Y2352">
        <v>18.170000000000002</v>
      </c>
      <c r="Z2352" s="11">
        <f t="shared" si="6252"/>
        <v>1.8000000000000003</v>
      </c>
      <c r="AA2352" s="11">
        <f t="shared" si="6253"/>
        <v>0</v>
      </c>
      <c r="AB2352" s="53">
        <f t="shared" si="6254"/>
        <v>0.25578356399152818</v>
      </c>
      <c r="AC2352" s="61" t="s">
        <v>204</v>
      </c>
    </row>
    <row r="2353" spans="1:46">
      <c r="A2353" s="11">
        <v>2353</v>
      </c>
      <c r="B2353" s="69">
        <v>44609</v>
      </c>
      <c r="C2353" s="70">
        <v>0.29166666666666669</v>
      </c>
      <c r="D2353">
        <v>-0.7</v>
      </c>
      <c r="E2353">
        <v>12.7</v>
      </c>
      <c r="F2353">
        <v>0</v>
      </c>
      <c r="G2353">
        <v>-0.2</v>
      </c>
      <c r="H2353">
        <v>4.0000000000000001E-3</v>
      </c>
      <c r="I2353">
        <v>5.4</v>
      </c>
      <c r="J2353" t="s">
        <v>154</v>
      </c>
      <c r="K2353">
        <v>5.4</v>
      </c>
      <c r="L2353" t="s">
        <v>154</v>
      </c>
      <c r="M2353" s="70">
        <v>0.28630787037037037</v>
      </c>
      <c r="N2353">
        <v>9.1999999999999993</v>
      </c>
      <c r="O2353" t="s">
        <v>158</v>
      </c>
      <c r="P2353" s="70">
        <v>0.28864583333333332</v>
      </c>
      <c r="Q2353">
        <v>7.3</v>
      </c>
      <c r="R2353" t="s">
        <v>161</v>
      </c>
      <c r="S2353">
        <v>1.6</v>
      </c>
      <c r="T2353">
        <v>53.5</v>
      </c>
      <c r="U2353">
        <v>24</v>
      </c>
      <c r="V2353">
        <v>11509</v>
      </c>
      <c r="W2353">
        <v>19</v>
      </c>
      <c r="X2353">
        <v>0.61799999999999999</v>
      </c>
      <c r="Y2353">
        <v>18.21</v>
      </c>
      <c r="Z2353" s="11">
        <f t="shared" si="6252"/>
        <v>2.4000000000000004</v>
      </c>
      <c r="AA2353" s="11">
        <f t="shared" si="6253"/>
        <v>0</v>
      </c>
      <c r="AB2353" s="53">
        <f t="shared" si="6254"/>
        <v>0.25578356399152818</v>
      </c>
      <c r="AC2353" s="61" t="s">
        <v>204</v>
      </c>
      <c r="AE2353" s="11">
        <f t="shared" ref="AE2353" si="6351">SUM(F2353:F2358)</f>
        <v>0</v>
      </c>
      <c r="AF2353" s="11">
        <f t="shared" ref="AF2353" si="6352">AVERAGE(AB2353:AB2358)</f>
        <v>0.25530099791447725</v>
      </c>
      <c r="AG2353" s="11">
        <f t="shared" ref="AG2353" si="6353">AVERAGE(G2353:G2358)</f>
        <v>-0.16666666666666666</v>
      </c>
      <c r="AH2353" s="11" t="e">
        <f t="shared" ref="AH2353" si="6354">AVERAGE(AC2353:AC2358)</f>
        <v>#DIV/0!</v>
      </c>
      <c r="AI2353" s="11">
        <f t="shared" ref="AI2353" si="6355">AVERAGE(T2353:T2358)</f>
        <v>54.900000000000006</v>
      </c>
      <c r="AJ2353" s="11">
        <f t="shared" ref="AJ2353" si="6356">SUMIF(H2353:H2358,"&gt;0",H2353:H2358)</f>
        <v>8.6999999999999994E-2</v>
      </c>
      <c r="AK2353" s="17">
        <f t="shared" ref="AK2353" si="6357">SUM(AA2353:AA2358)/60</f>
        <v>0</v>
      </c>
      <c r="AL2353" s="17">
        <f t="shared" ref="AL2353" si="6358">SUM(V2353:V2358)</f>
        <v>207194</v>
      </c>
      <c r="AM2353" s="17">
        <f t="shared" ref="AM2353" si="6359">AVERAGE(W2353:W2358)</f>
        <v>57.5</v>
      </c>
      <c r="AN2353" s="11">
        <f t="shared" ref="AN2353" si="6360">AVERAGE(I2353:I2358)</f>
        <v>4.7</v>
      </c>
      <c r="AO2353" s="11">
        <f t="shared" ref="AO2353" si="6361">MAX(K2353:K2358)</f>
        <v>5.7</v>
      </c>
      <c r="AP2353" s="13" t="str">
        <f t="shared" ref="AP2353" ca="1" si="6362">INDIRECT(ADDRESS(MATCH(AO2353,K2353:K2358,0)+A2353-1,12))</f>
        <v>W</v>
      </c>
      <c r="AQ2353" s="13">
        <f t="shared" ref="AQ2353" ca="1" si="6363">INDIRECT(ADDRESS(MATCH(AO2353,K2353:K2358,0)+A2353-1,13))</f>
        <v>0.30255787037037035</v>
      </c>
      <c r="AR2353" s="11">
        <f t="shared" ref="AR2353" si="6364">MAX(N2353:N2358)</f>
        <v>10</v>
      </c>
      <c r="AS2353" s="13" t="str">
        <f t="shared" ref="AS2353" ca="1" si="6365">INDIRECT(ADDRESS(MATCH(AR2353,N2353:N2358,0)+A2353-1,15))</f>
        <v>WNW</v>
      </c>
      <c r="AT2353" s="13">
        <f t="shared" ref="AT2353" ca="1" si="6366">INDIRECT(ADDRESS(MATCH(AR2353,N2353:N2358,0)+A2353-1,16))</f>
        <v>0.29738425925925926</v>
      </c>
    </row>
    <row r="2354" spans="1:46">
      <c r="A2354" s="11">
        <v>2354</v>
      </c>
      <c r="B2354" s="69">
        <v>44609</v>
      </c>
      <c r="C2354" s="70">
        <v>0.2986111111111111</v>
      </c>
      <c r="D2354">
        <v>-0.7</v>
      </c>
      <c r="E2354">
        <v>12.7</v>
      </c>
      <c r="F2354">
        <v>0</v>
      </c>
      <c r="G2354">
        <v>-0.3</v>
      </c>
      <c r="H2354">
        <v>7.0000000000000001E-3</v>
      </c>
      <c r="I2354">
        <v>5.0999999999999996</v>
      </c>
      <c r="J2354" t="s">
        <v>154</v>
      </c>
      <c r="K2354">
        <v>5.5</v>
      </c>
      <c r="L2354" t="s">
        <v>154</v>
      </c>
      <c r="M2354" s="70">
        <v>0.29225694444444444</v>
      </c>
      <c r="N2354">
        <v>10</v>
      </c>
      <c r="O2354" t="s">
        <v>158</v>
      </c>
      <c r="P2354" s="70">
        <v>0.29738425925925926</v>
      </c>
      <c r="Q2354">
        <v>3.5</v>
      </c>
      <c r="R2354" t="s">
        <v>154</v>
      </c>
      <c r="S2354">
        <v>1.5</v>
      </c>
      <c r="T2354">
        <v>52.8</v>
      </c>
      <c r="U2354">
        <v>37</v>
      </c>
      <c r="V2354">
        <v>19106</v>
      </c>
      <c r="W2354">
        <v>32</v>
      </c>
      <c r="X2354">
        <v>0.61699999999999999</v>
      </c>
      <c r="Y2354">
        <v>18.18</v>
      </c>
      <c r="Z2354" s="11">
        <f t="shared" si="6252"/>
        <v>4.2</v>
      </c>
      <c r="AA2354" s="11">
        <f t="shared" si="6253"/>
        <v>0</v>
      </c>
      <c r="AB2354" s="53">
        <f t="shared" si="6254"/>
        <v>0.25520448469906704</v>
      </c>
      <c r="AC2354" s="61" t="s">
        <v>204</v>
      </c>
    </row>
    <row r="2355" spans="1:46">
      <c r="A2355" s="11">
        <v>2355</v>
      </c>
      <c r="B2355" s="69">
        <v>44609</v>
      </c>
      <c r="C2355" s="70">
        <v>0.30555555555555552</v>
      </c>
      <c r="D2355">
        <v>-0.7</v>
      </c>
      <c r="E2355">
        <v>12.7</v>
      </c>
      <c r="F2355">
        <v>0</v>
      </c>
      <c r="G2355">
        <v>-0.2</v>
      </c>
      <c r="H2355">
        <v>8.9999999999999993E-3</v>
      </c>
      <c r="I2355">
        <v>4.5999999999999996</v>
      </c>
      <c r="J2355" t="s">
        <v>158</v>
      </c>
      <c r="K2355">
        <v>5.7</v>
      </c>
      <c r="L2355" t="s">
        <v>154</v>
      </c>
      <c r="M2355" s="70">
        <v>0.30255787037037035</v>
      </c>
      <c r="N2355">
        <v>8.6999999999999993</v>
      </c>
      <c r="O2355" t="s">
        <v>154</v>
      </c>
      <c r="P2355" s="70">
        <v>0.29954861111111114</v>
      </c>
      <c r="Q2355">
        <v>4</v>
      </c>
      <c r="R2355" t="s">
        <v>154</v>
      </c>
      <c r="S2355">
        <v>1.5</v>
      </c>
      <c r="T2355">
        <v>55</v>
      </c>
      <c r="U2355">
        <v>56</v>
      </c>
      <c r="V2355">
        <v>27584</v>
      </c>
      <c r="W2355">
        <v>46</v>
      </c>
      <c r="X2355">
        <v>0.61699999999999999</v>
      </c>
      <c r="Y2355">
        <v>18.190000000000001</v>
      </c>
      <c r="Z2355" s="11">
        <f t="shared" si="6252"/>
        <v>5.4</v>
      </c>
      <c r="AA2355" s="11">
        <f t="shared" si="6253"/>
        <v>0</v>
      </c>
      <c r="AB2355" s="53">
        <f t="shared" si="6254"/>
        <v>0.25520448469906704</v>
      </c>
      <c r="AC2355" s="61" t="s">
        <v>204</v>
      </c>
    </row>
    <row r="2356" spans="1:46">
      <c r="A2356" s="11">
        <v>2356</v>
      </c>
      <c r="B2356" s="69">
        <v>44609</v>
      </c>
      <c r="C2356" s="70">
        <v>0.3125</v>
      </c>
      <c r="D2356">
        <v>-0.6</v>
      </c>
      <c r="E2356">
        <v>12.8</v>
      </c>
      <c r="F2356">
        <v>0</v>
      </c>
      <c r="G2356">
        <v>-0.2</v>
      </c>
      <c r="H2356">
        <v>1.6E-2</v>
      </c>
      <c r="I2356">
        <v>4.7</v>
      </c>
      <c r="J2356" t="s">
        <v>154</v>
      </c>
      <c r="K2356">
        <v>4.7</v>
      </c>
      <c r="L2356" t="s">
        <v>154</v>
      </c>
      <c r="M2356" s="70">
        <v>0.31244212962962964</v>
      </c>
      <c r="N2356">
        <v>8.4</v>
      </c>
      <c r="O2356" t="s">
        <v>158</v>
      </c>
      <c r="P2356" s="70">
        <v>0.30822916666666667</v>
      </c>
      <c r="Q2356">
        <v>4</v>
      </c>
      <c r="R2356" t="s">
        <v>158</v>
      </c>
      <c r="S2356">
        <v>1.1000000000000001</v>
      </c>
      <c r="T2356">
        <v>54.8</v>
      </c>
      <c r="U2356">
        <v>81</v>
      </c>
      <c r="V2356">
        <v>40909</v>
      </c>
      <c r="W2356">
        <v>68</v>
      </c>
      <c r="X2356">
        <v>0.61699999999999999</v>
      </c>
      <c r="Y2356">
        <v>18.23</v>
      </c>
      <c r="Z2356" s="11">
        <f t="shared" si="6252"/>
        <v>9.6000000000000014</v>
      </c>
      <c r="AA2356" s="11">
        <f t="shared" si="6253"/>
        <v>0</v>
      </c>
      <c r="AB2356" s="53">
        <f t="shared" si="6254"/>
        <v>0.25520448469906704</v>
      </c>
      <c r="AC2356" s="61" t="s">
        <v>204</v>
      </c>
    </row>
    <row r="2357" spans="1:46">
      <c r="A2357" s="11">
        <v>2357</v>
      </c>
      <c r="B2357" s="69">
        <v>44609</v>
      </c>
      <c r="C2357" s="70">
        <v>0.31944444444444448</v>
      </c>
      <c r="D2357">
        <v>-0.5</v>
      </c>
      <c r="E2357">
        <v>12.8</v>
      </c>
      <c r="F2357">
        <v>0</v>
      </c>
      <c r="G2357">
        <v>0</v>
      </c>
      <c r="H2357">
        <v>2.5999999999999999E-2</v>
      </c>
      <c r="I2357">
        <v>4.3</v>
      </c>
      <c r="J2357" t="s">
        <v>154</v>
      </c>
      <c r="K2357">
        <v>4.9000000000000004</v>
      </c>
      <c r="L2357" t="s">
        <v>158</v>
      </c>
      <c r="M2357" s="70">
        <v>0.31347222222222221</v>
      </c>
      <c r="N2357">
        <v>7.5</v>
      </c>
      <c r="O2357" t="s">
        <v>158</v>
      </c>
      <c r="P2357" s="70">
        <v>0.31288194444444445</v>
      </c>
      <c r="Q2357">
        <v>5.2</v>
      </c>
      <c r="R2357" t="s">
        <v>154</v>
      </c>
      <c r="S2357">
        <v>1.1000000000000001</v>
      </c>
      <c r="T2357">
        <v>56.1</v>
      </c>
      <c r="U2357">
        <v>80</v>
      </c>
      <c r="V2357">
        <v>54043</v>
      </c>
      <c r="W2357">
        <v>90</v>
      </c>
      <c r="X2357">
        <v>0.61699999999999999</v>
      </c>
      <c r="Y2357">
        <v>18.22</v>
      </c>
      <c r="Z2357" s="11">
        <f t="shared" si="6252"/>
        <v>15.6</v>
      </c>
      <c r="AA2357" s="11">
        <f t="shared" si="6253"/>
        <v>0</v>
      </c>
      <c r="AB2357" s="53">
        <f t="shared" si="6254"/>
        <v>0.25520448469906704</v>
      </c>
      <c r="AC2357" s="61" t="s">
        <v>204</v>
      </c>
    </row>
    <row r="2358" spans="1:46">
      <c r="A2358" s="11">
        <v>2358</v>
      </c>
      <c r="B2358" s="69">
        <v>44609</v>
      </c>
      <c r="C2358" s="70">
        <v>0.3263888888888889</v>
      </c>
      <c r="D2358">
        <v>-0.5</v>
      </c>
      <c r="E2358">
        <v>12.9</v>
      </c>
      <c r="F2358">
        <v>0</v>
      </c>
      <c r="G2358">
        <v>-0.1</v>
      </c>
      <c r="H2358">
        <v>2.5000000000000001E-2</v>
      </c>
      <c r="I2358">
        <v>4.0999999999999996</v>
      </c>
      <c r="J2358" t="s">
        <v>158</v>
      </c>
      <c r="K2358">
        <v>4.3</v>
      </c>
      <c r="L2358" t="s">
        <v>154</v>
      </c>
      <c r="M2358" s="70">
        <v>0.31964120370370369</v>
      </c>
      <c r="N2358">
        <v>7.7</v>
      </c>
      <c r="O2358" t="s">
        <v>154</v>
      </c>
      <c r="P2358" s="70">
        <v>0.31961805555555556</v>
      </c>
      <c r="Q2358">
        <v>2.2999999999999998</v>
      </c>
      <c r="R2358" t="s">
        <v>161</v>
      </c>
      <c r="S2358">
        <v>1.1000000000000001</v>
      </c>
      <c r="T2358">
        <v>57.2</v>
      </c>
      <c r="U2358">
        <v>71</v>
      </c>
      <c r="V2358">
        <v>54043</v>
      </c>
      <c r="W2358">
        <v>90</v>
      </c>
      <c r="X2358">
        <v>0.61699999999999999</v>
      </c>
      <c r="Y2358">
        <v>18.23</v>
      </c>
      <c r="Z2358" s="11">
        <f t="shared" si="6252"/>
        <v>15.000000000000004</v>
      </c>
      <c r="AA2358" s="11">
        <f t="shared" si="6253"/>
        <v>0</v>
      </c>
      <c r="AB2358" s="53">
        <f t="shared" si="6254"/>
        <v>0.25520448469906704</v>
      </c>
      <c r="AC2358" s="61" t="s">
        <v>204</v>
      </c>
    </row>
    <row r="2359" spans="1:46">
      <c r="A2359" s="11">
        <v>2359</v>
      </c>
      <c r="B2359" s="69">
        <v>44609</v>
      </c>
      <c r="C2359" s="70">
        <v>0.33333333333333331</v>
      </c>
      <c r="D2359">
        <v>-0.4</v>
      </c>
      <c r="E2359">
        <v>12.9</v>
      </c>
      <c r="F2359">
        <v>0</v>
      </c>
      <c r="G2359">
        <v>-0.1</v>
      </c>
      <c r="H2359">
        <v>2.1000000000000001E-2</v>
      </c>
      <c r="I2359">
        <v>4.3</v>
      </c>
      <c r="J2359" t="s">
        <v>154</v>
      </c>
      <c r="K2359">
        <v>4.3</v>
      </c>
      <c r="L2359" t="s">
        <v>154</v>
      </c>
      <c r="M2359" s="70">
        <v>0.33333333333333331</v>
      </c>
      <c r="N2359">
        <v>7.3</v>
      </c>
      <c r="O2359" t="s">
        <v>158</v>
      </c>
      <c r="P2359" s="70">
        <v>0.33024305555555555</v>
      </c>
      <c r="Q2359">
        <v>5.0999999999999996</v>
      </c>
      <c r="R2359" t="s">
        <v>158</v>
      </c>
      <c r="S2359">
        <v>0.8</v>
      </c>
      <c r="T2359">
        <v>54.5</v>
      </c>
      <c r="U2359">
        <v>85</v>
      </c>
      <c r="V2359">
        <v>47786</v>
      </c>
      <c r="W2359">
        <v>80</v>
      </c>
      <c r="X2359">
        <v>0.61699999999999999</v>
      </c>
      <c r="Y2359">
        <v>18.239999999999998</v>
      </c>
      <c r="Z2359" s="11">
        <f t="shared" si="6252"/>
        <v>12.6</v>
      </c>
      <c r="AA2359" s="11">
        <f t="shared" si="6253"/>
        <v>0</v>
      </c>
      <c r="AB2359" s="53">
        <f t="shared" si="6254"/>
        <v>0.25520448469906704</v>
      </c>
      <c r="AC2359" s="61" t="s">
        <v>204</v>
      </c>
      <c r="AE2359" s="11">
        <f t="shared" ref="AE2359" si="6367">SUM(F2359:F2364)</f>
        <v>0</v>
      </c>
      <c r="AF2359" s="11">
        <f t="shared" ref="AF2359" si="6368">AVERAGE(AB2359:AB2364)</f>
        <v>0.25462622203810431</v>
      </c>
      <c r="AG2359" s="11">
        <f t="shared" ref="AG2359" si="6369">AVERAGE(G2359:G2364)</f>
        <v>0.40000000000000008</v>
      </c>
      <c r="AH2359" s="11" t="e">
        <f t="shared" ref="AH2359" si="6370">AVERAGE(AC2359:AC2364)</f>
        <v>#DIV/0!</v>
      </c>
      <c r="AI2359" s="11">
        <f t="shared" ref="AI2359" si="6371">AVERAGE(T2359:T2364)</f>
        <v>52.033333333333331</v>
      </c>
      <c r="AJ2359" s="11">
        <f t="shared" ref="AJ2359" si="6372">SUMIF(H2359:H2364,"&gt;0",H2359:H2364)</f>
        <v>0.38100000000000001</v>
      </c>
      <c r="AK2359" s="17">
        <f t="shared" ref="AK2359" si="6373">SUM(AA2359:AA2364)/60</f>
        <v>0</v>
      </c>
      <c r="AL2359" s="17">
        <f t="shared" ref="AL2359" si="6374">SUM(V2359:V2364)</f>
        <v>760364</v>
      </c>
      <c r="AM2359" s="17">
        <f t="shared" ref="AM2359" si="6375">AVERAGE(W2359:W2364)</f>
        <v>211.33333333333334</v>
      </c>
      <c r="AN2359" s="11">
        <f t="shared" ref="AN2359" si="6376">AVERAGE(I2359:I2364)</f>
        <v>3.1833333333333331</v>
      </c>
      <c r="AO2359" s="11">
        <f t="shared" ref="AO2359" si="6377">MAX(K2359:K2364)</f>
        <v>4.3</v>
      </c>
      <c r="AP2359" s="13" t="str">
        <f t="shared" ref="AP2359" ca="1" si="6378">INDIRECT(ADDRESS(MATCH(AO2359,K2359:K2364,0)+A2359-1,12))</f>
        <v>W</v>
      </c>
      <c r="AQ2359" s="13">
        <f t="shared" ref="AQ2359" ca="1" si="6379">INDIRECT(ADDRESS(MATCH(AO2359,K2359:K2364,0)+A2359-1,13))</f>
        <v>0.33333333333333331</v>
      </c>
      <c r="AR2359" s="11">
        <f t="shared" ref="AR2359" si="6380">MAX(N2359:N2364)</f>
        <v>7.3</v>
      </c>
      <c r="AS2359" s="13" t="str">
        <f t="shared" ref="AS2359" ca="1" si="6381">INDIRECT(ADDRESS(MATCH(AR2359,N2359:N2364,0)+A2359-1,15))</f>
        <v>WNW</v>
      </c>
      <c r="AT2359" s="13">
        <f t="shared" ref="AT2359" ca="1" si="6382">INDIRECT(ADDRESS(MATCH(AR2359,N2359:N2364,0)+A2359-1,16))</f>
        <v>0.33024305555555555</v>
      </c>
    </row>
    <row r="2360" spans="1:46">
      <c r="A2360" s="11">
        <v>2360</v>
      </c>
      <c r="B2360" s="69">
        <v>44609</v>
      </c>
      <c r="C2360" s="70">
        <v>0.34027777777777773</v>
      </c>
      <c r="D2360">
        <v>-0.3</v>
      </c>
      <c r="E2360">
        <v>12.9</v>
      </c>
      <c r="F2360">
        <v>0</v>
      </c>
      <c r="G2360">
        <v>0.1</v>
      </c>
      <c r="H2360">
        <v>2.5999999999999999E-2</v>
      </c>
      <c r="I2360">
        <v>3.3</v>
      </c>
      <c r="J2360" t="s">
        <v>158</v>
      </c>
      <c r="K2360">
        <v>4.3</v>
      </c>
      <c r="L2360" t="s">
        <v>154</v>
      </c>
      <c r="M2360" s="70">
        <v>0.33349537037037041</v>
      </c>
      <c r="N2360">
        <v>6.7</v>
      </c>
      <c r="O2360" t="s">
        <v>158</v>
      </c>
      <c r="P2360" s="70">
        <v>0.33736111111111106</v>
      </c>
      <c r="Q2360">
        <v>2.1</v>
      </c>
      <c r="R2360" t="s">
        <v>158</v>
      </c>
      <c r="S2360">
        <v>1</v>
      </c>
      <c r="T2360">
        <v>55.7</v>
      </c>
      <c r="U2360">
        <v>109</v>
      </c>
      <c r="V2360">
        <v>56873</v>
      </c>
      <c r="W2360">
        <v>95</v>
      </c>
      <c r="X2360">
        <v>0.61599999999999999</v>
      </c>
      <c r="Y2360">
        <v>18.239999999999998</v>
      </c>
      <c r="Z2360" s="11">
        <f t="shared" si="6252"/>
        <v>15.6</v>
      </c>
      <c r="AA2360" s="11">
        <f t="shared" si="6253"/>
        <v>0</v>
      </c>
      <c r="AB2360" s="53">
        <f t="shared" si="6254"/>
        <v>0.25462610488800275</v>
      </c>
      <c r="AC2360" s="61" t="s">
        <v>204</v>
      </c>
    </row>
    <row r="2361" spans="1:46">
      <c r="A2361" s="11">
        <v>2361</v>
      </c>
      <c r="B2361" s="69">
        <v>44609</v>
      </c>
      <c r="C2361" s="70">
        <v>0.34722222222222227</v>
      </c>
      <c r="D2361">
        <v>-0.2</v>
      </c>
      <c r="E2361">
        <v>13.1</v>
      </c>
      <c r="F2361">
        <v>0</v>
      </c>
      <c r="G2361">
        <v>0.1</v>
      </c>
      <c r="H2361">
        <v>0.04</v>
      </c>
      <c r="I2361">
        <v>3</v>
      </c>
      <c r="J2361" t="s">
        <v>155</v>
      </c>
      <c r="K2361">
        <v>3.3</v>
      </c>
      <c r="L2361" t="s">
        <v>158</v>
      </c>
      <c r="M2361" s="70">
        <v>0.34028935185185188</v>
      </c>
      <c r="N2361">
        <v>6.4</v>
      </c>
      <c r="O2361" t="s">
        <v>158</v>
      </c>
      <c r="P2361" s="70">
        <v>0.34666666666666668</v>
      </c>
      <c r="Q2361">
        <v>3.2</v>
      </c>
      <c r="R2361" t="s">
        <v>154</v>
      </c>
      <c r="S2361">
        <v>0.8</v>
      </c>
      <c r="T2361">
        <v>54.3</v>
      </c>
      <c r="U2361">
        <v>157</v>
      </c>
      <c r="V2361">
        <v>85544</v>
      </c>
      <c r="W2361">
        <v>143</v>
      </c>
      <c r="X2361">
        <v>0.61599999999999999</v>
      </c>
      <c r="Y2361">
        <v>18.25</v>
      </c>
      <c r="Z2361" s="11">
        <f t="shared" si="6252"/>
        <v>24</v>
      </c>
      <c r="AA2361" s="11">
        <f t="shared" si="6253"/>
        <v>0</v>
      </c>
      <c r="AB2361" s="53">
        <f t="shared" si="6254"/>
        <v>0.25462610488800275</v>
      </c>
      <c r="AC2361" s="61" t="s">
        <v>204</v>
      </c>
    </row>
    <row r="2362" spans="1:46">
      <c r="A2362" s="11">
        <v>2362</v>
      </c>
      <c r="B2362" s="69">
        <v>44609</v>
      </c>
      <c r="C2362" s="70">
        <v>0.35416666666666669</v>
      </c>
      <c r="D2362">
        <v>-0.1</v>
      </c>
      <c r="E2362">
        <v>13.3</v>
      </c>
      <c r="F2362">
        <v>0</v>
      </c>
      <c r="G2362">
        <v>0.2</v>
      </c>
      <c r="H2362">
        <v>5.0999999999999997E-2</v>
      </c>
      <c r="I2362">
        <v>2.8</v>
      </c>
      <c r="J2362" t="s">
        <v>158</v>
      </c>
      <c r="K2362">
        <v>3.1</v>
      </c>
      <c r="L2362" t="s">
        <v>158</v>
      </c>
      <c r="M2362" s="70">
        <v>0.35065972222222225</v>
      </c>
      <c r="N2362">
        <v>4.5</v>
      </c>
      <c r="O2362" t="s">
        <v>154</v>
      </c>
      <c r="P2362" s="70">
        <v>0.34839120370370374</v>
      </c>
      <c r="Q2362">
        <v>3.3</v>
      </c>
      <c r="R2362" t="s">
        <v>158</v>
      </c>
      <c r="S2362">
        <v>0.6</v>
      </c>
      <c r="T2362">
        <v>52.1</v>
      </c>
      <c r="U2362">
        <v>191</v>
      </c>
      <c r="V2362">
        <v>105584</v>
      </c>
      <c r="W2362">
        <v>176</v>
      </c>
      <c r="X2362">
        <v>0.61599999999999999</v>
      </c>
      <c r="Y2362">
        <v>18.27</v>
      </c>
      <c r="Z2362" s="11">
        <f t="shared" si="6252"/>
        <v>30.599999999999998</v>
      </c>
      <c r="AA2362" s="11">
        <f t="shared" si="6253"/>
        <v>0</v>
      </c>
      <c r="AB2362" s="53">
        <f t="shared" si="6254"/>
        <v>0.25462610488800275</v>
      </c>
      <c r="AC2362" s="61" t="s">
        <v>204</v>
      </c>
    </row>
    <row r="2363" spans="1:46">
      <c r="A2363" s="11">
        <v>2363</v>
      </c>
      <c r="B2363" s="69">
        <v>44609</v>
      </c>
      <c r="C2363" s="70">
        <v>0.3611111111111111</v>
      </c>
      <c r="D2363">
        <v>0.1</v>
      </c>
      <c r="E2363">
        <v>13.8</v>
      </c>
      <c r="F2363">
        <v>0</v>
      </c>
      <c r="G2363">
        <v>0.8</v>
      </c>
      <c r="H2363">
        <v>0.122</v>
      </c>
      <c r="I2363">
        <v>2.8</v>
      </c>
      <c r="J2363" t="s">
        <v>155</v>
      </c>
      <c r="K2363">
        <v>3.2</v>
      </c>
      <c r="L2363" t="s">
        <v>155</v>
      </c>
      <c r="M2363" s="70">
        <v>0.35805555555555557</v>
      </c>
      <c r="N2363">
        <v>4.5</v>
      </c>
      <c r="O2363" t="s">
        <v>155</v>
      </c>
      <c r="P2363" s="70">
        <v>0.35524305555555552</v>
      </c>
      <c r="Q2363">
        <v>2.7</v>
      </c>
      <c r="R2363" t="s">
        <v>155</v>
      </c>
      <c r="S2363">
        <v>0.9</v>
      </c>
      <c r="T2363">
        <v>49.7</v>
      </c>
      <c r="U2363">
        <v>281</v>
      </c>
      <c r="V2363">
        <v>226774</v>
      </c>
      <c r="W2363">
        <v>378</v>
      </c>
      <c r="X2363">
        <v>0.61599999999999999</v>
      </c>
      <c r="Y2363">
        <v>18.27</v>
      </c>
      <c r="Z2363" s="11">
        <f t="shared" si="6252"/>
        <v>73.199999999999989</v>
      </c>
      <c r="AA2363" s="11">
        <f t="shared" si="6253"/>
        <v>0</v>
      </c>
      <c r="AB2363" s="53">
        <f t="shared" si="6254"/>
        <v>0.25462610488800275</v>
      </c>
      <c r="AC2363" s="61" t="s">
        <v>204</v>
      </c>
    </row>
    <row r="2364" spans="1:46">
      <c r="A2364" s="11">
        <v>2364</v>
      </c>
      <c r="B2364" s="69">
        <v>44609</v>
      </c>
      <c r="C2364" s="70">
        <v>0.36805555555555558</v>
      </c>
      <c r="D2364">
        <v>0.4</v>
      </c>
      <c r="E2364">
        <v>14.5</v>
      </c>
      <c r="F2364">
        <v>0</v>
      </c>
      <c r="G2364">
        <v>1.3</v>
      </c>
      <c r="H2364">
        <v>0.121</v>
      </c>
      <c r="I2364">
        <v>2.9</v>
      </c>
      <c r="J2364" t="s">
        <v>158</v>
      </c>
      <c r="K2364">
        <v>2.9</v>
      </c>
      <c r="L2364" t="s">
        <v>158</v>
      </c>
      <c r="M2364" s="70">
        <v>0.36805555555555558</v>
      </c>
      <c r="N2364">
        <v>5.0999999999999996</v>
      </c>
      <c r="O2364" t="s">
        <v>158</v>
      </c>
      <c r="P2364" s="70">
        <v>0.36766203703703698</v>
      </c>
      <c r="Q2364">
        <v>4.4000000000000004</v>
      </c>
      <c r="R2364" t="s">
        <v>155</v>
      </c>
      <c r="S2364">
        <v>0.9</v>
      </c>
      <c r="T2364">
        <v>45.9</v>
      </c>
      <c r="U2364">
        <v>315</v>
      </c>
      <c r="V2364">
        <v>237803</v>
      </c>
      <c r="W2364">
        <v>396</v>
      </c>
      <c r="X2364">
        <v>0.61499999999999999</v>
      </c>
      <c r="Y2364">
        <v>18.25</v>
      </c>
      <c r="Z2364" s="11">
        <f t="shared" si="6252"/>
        <v>72.599999999999994</v>
      </c>
      <c r="AA2364" s="11">
        <f t="shared" si="6253"/>
        <v>0</v>
      </c>
      <c r="AB2364" s="53">
        <f t="shared" si="6254"/>
        <v>0.25404842797754762</v>
      </c>
      <c r="AC2364" s="61" t="s">
        <v>204</v>
      </c>
    </row>
    <row r="2365" spans="1:46">
      <c r="A2365" s="11">
        <v>2365</v>
      </c>
      <c r="B2365" s="69">
        <v>44609</v>
      </c>
      <c r="C2365" s="70">
        <v>0.375</v>
      </c>
      <c r="D2365">
        <v>0.7</v>
      </c>
      <c r="E2365">
        <v>14.6</v>
      </c>
      <c r="F2365">
        <v>0</v>
      </c>
      <c r="G2365">
        <v>1.5</v>
      </c>
      <c r="H2365">
        <v>9.5000000000000001E-2</v>
      </c>
      <c r="I2365">
        <v>2.1</v>
      </c>
      <c r="J2365" t="s">
        <v>158</v>
      </c>
      <c r="K2365">
        <v>3.1</v>
      </c>
      <c r="L2365" t="s">
        <v>158</v>
      </c>
      <c r="M2365" s="70">
        <v>0.37023148148148149</v>
      </c>
      <c r="N2365">
        <v>4.5</v>
      </c>
      <c r="O2365" t="s">
        <v>155</v>
      </c>
      <c r="P2365" s="70">
        <v>0.3682407407407407</v>
      </c>
      <c r="Q2365">
        <v>2.1</v>
      </c>
      <c r="R2365" t="s">
        <v>158</v>
      </c>
      <c r="S2365">
        <v>0.8</v>
      </c>
      <c r="T2365">
        <v>45.7</v>
      </c>
      <c r="U2365">
        <v>462</v>
      </c>
      <c r="V2365">
        <v>199489</v>
      </c>
      <c r="W2365">
        <v>332</v>
      </c>
      <c r="X2365">
        <v>0.61499999999999999</v>
      </c>
      <c r="Y2365">
        <v>18.3</v>
      </c>
      <c r="Z2365" s="11">
        <f t="shared" si="6252"/>
        <v>57</v>
      </c>
      <c r="AA2365" s="11">
        <f t="shared" si="6253"/>
        <v>0</v>
      </c>
      <c r="AB2365" s="53">
        <f t="shared" si="6254"/>
        <v>0.25404842797754762</v>
      </c>
      <c r="AC2365" s="61" t="s">
        <v>204</v>
      </c>
      <c r="AE2365" s="11">
        <f t="shared" ref="AE2365" si="6383">SUM(F2365:F2370)</f>
        <v>0</v>
      </c>
      <c r="AF2365" s="11">
        <f t="shared" ref="AF2365" si="6384">AVERAGE(AB2365:AB2370)</f>
        <v>0.25366378091986125</v>
      </c>
      <c r="AG2365" s="11">
        <f t="shared" ref="AG2365" si="6385">AVERAGE(G2365:G2370)</f>
        <v>2.0666666666666669</v>
      </c>
      <c r="AH2365" s="11" t="e">
        <f t="shared" ref="AH2365" si="6386">AVERAGE(AC2365:AC2370)</f>
        <v>#DIV/0!</v>
      </c>
      <c r="AI2365" s="11">
        <f t="shared" ref="AI2365" si="6387">AVERAGE(T2365:T2370)</f>
        <v>43.766666666666673</v>
      </c>
      <c r="AJ2365" s="11">
        <f t="shared" ref="AJ2365" si="6388">SUMIF(H2365:H2370,"&gt;0",H2365:H2370)</f>
        <v>0.82200000000000006</v>
      </c>
      <c r="AK2365" s="17">
        <f t="shared" ref="AK2365" si="6389">SUM(AA2365:AA2370)/60</f>
        <v>0.16666666666666666</v>
      </c>
      <c r="AL2365" s="17">
        <f t="shared" ref="AL2365" si="6390">SUM(V2365:V2370)</f>
        <v>1655978</v>
      </c>
      <c r="AM2365" s="17">
        <f t="shared" ref="AM2365" si="6391">AVERAGE(W2365:W2370)</f>
        <v>459.83333333333331</v>
      </c>
      <c r="AN2365" s="11">
        <f t="shared" ref="AN2365" si="6392">AVERAGE(I2365:I2370)</f>
        <v>2.7666666666666671</v>
      </c>
      <c r="AO2365" s="11">
        <f t="shared" ref="AO2365" si="6393">MAX(K2365:K2370)</f>
        <v>3.2</v>
      </c>
      <c r="AP2365" s="13" t="str">
        <f t="shared" ref="AP2365" ca="1" si="6394">INDIRECT(ADDRESS(MATCH(AO2365,K2365:K2370,0)+A2365-1,12))</f>
        <v>WNW</v>
      </c>
      <c r="AQ2365" s="13">
        <f t="shared" ref="AQ2365" ca="1" si="6395">INDIRECT(ADDRESS(MATCH(AO2365,K2365:K2370,0)+A2365-1,13))</f>
        <v>0.39150462962962962</v>
      </c>
      <c r="AR2365" s="11">
        <f t="shared" ref="AR2365" si="6396">MAX(N2365:N2370)</f>
        <v>6.6</v>
      </c>
      <c r="AS2365" s="13" t="str">
        <f t="shared" ref="AS2365" ca="1" si="6397">INDIRECT(ADDRESS(MATCH(AR2365,N2365:N2370,0)+A2365-1,15))</f>
        <v>NW</v>
      </c>
      <c r="AT2365" s="13">
        <f t="shared" ref="AT2365" ca="1" si="6398">INDIRECT(ADDRESS(MATCH(AR2365,N2365:N2370,0)+A2365-1,16))</f>
        <v>0.38506944444444446</v>
      </c>
    </row>
    <row r="2366" spans="1:46">
      <c r="A2366" s="11">
        <v>2366</v>
      </c>
      <c r="B2366" s="69">
        <v>44609</v>
      </c>
      <c r="C2366" s="70">
        <v>0.38194444444444442</v>
      </c>
      <c r="D2366">
        <v>1</v>
      </c>
      <c r="E2366">
        <v>14.9</v>
      </c>
      <c r="F2366">
        <v>0</v>
      </c>
      <c r="G2366">
        <v>2.2999999999999998</v>
      </c>
      <c r="H2366">
        <v>0.20599999999999999</v>
      </c>
      <c r="I2366">
        <v>2.2999999999999998</v>
      </c>
      <c r="J2366" t="s">
        <v>158</v>
      </c>
      <c r="K2366">
        <v>2.4</v>
      </c>
      <c r="L2366" t="s">
        <v>158</v>
      </c>
      <c r="M2366" s="70">
        <v>0.38045138888888891</v>
      </c>
      <c r="N2366">
        <v>4.4000000000000004</v>
      </c>
      <c r="O2366" t="s">
        <v>155</v>
      </c>
      <c r="P2366" s="70">
        <v>0.37520833333333337</v>
      </c>
      <c r="Q2366">
        <v>1.1000000000000001</v>
      </c>
      <c r="R2366" t="s">
        <v>160</v>
      </c>
      <c r="S2366">
        <v>0.7</v>
      </c>
      <c r="T2366">
        <v>44.3</v>
      </c>
      <c r="U2366">
        <v>850</v>
      </c>
      <c r="V2366">
        <v>388754</v>
      </c>
      <c r="W2366">
        <v>648</v>
      </c>
      <c r="X2366">
        <v>0.61499999999999999</v>
      </c>
      <c r="Y2366">
        <v>18.29</v>
      </c>
      <c r="Z2366" s="11">
        <f t="shared" si="6252"/>
        <v>123.6</v>
      </c>
      <c r="AA2366" s="11">
        <f t="shared" si="6253"/>
        <v>10</v>
      </c>
      <c r="AB2366" s="53">
        <f t="shared" si="6254"/>
        <v>0.25404842797754762</v>
      </c>
      <c r="AC2366" s="61" t="s">
        <v>204</v>
      </c>
    </row>
    <row r="2367" spans="1:46">
      <c r="A2367" s="11">
        <v>2367</v>
      </c>
      <c r="B2367" s="69">
        <v>44609</v>
      </c>
      <c r="C2367" s="70">
        <v>0.3888888888888889</v>
      </c>
      <c r="D2367">
        <v>1.5</v>
      </c>
      <c r="E2367">
        <v>14.9</v>
      </c>
      <c r="F2367">
        <v>0</v>
      </c>
      <c r="G2367">
        <v>1.9</v>
      </c>
      <c r="H2367">
        <v>6.9000000000000006E-2</v>
      </c>
      <c r="I2367">
        <v>3</v>
      </c>
      <c r="J2367" t="s">
        <v>158</v>
      </c>
      <c r="K2367">
        <v>3</v>
      </c>
      <c r="L2367" t="s">
        <v>158</v>
      </c>
      <c r="M2367" s="70">
        <v>0.3888888888888889</v>
      </c>
      <c r="N2367">
        <v>6.6</v>
      </c>
      <c r="O2367" t="s">
        <v>155</v>
      </c>
      <c r="P2367" s="70">
        <v>0.38506944444444446</v>
      </c>
      <c r="Q2367">
        <v>2.2000000000000002</v>
      </c>
      <c r="R2367" t="s">
        <v>158</v>
      </c>
      <c r="S2367">
        <v>1.3</v>
      </c>
      <c r="T2367">
        <v>42.1</v>
      </c>
      <c r="U2367">
        <v>303</v>
      </c>
      <c r="V2367">
        <v>160397</v>
      </c>
      <c r="W2367">
        <v>267</v>
      </c>
      <c r="X2367">
        <v>0.61399999999999999</v>
      </c>
      <c r="Y2367">
        <v>18.39</v>
      </c>
      <c r="Z2367" s="11">
        <f t="shared" si="6252"/>
        <v>41.400000000000006</v>
      </c>
      <c r="AA2367" s="11">
        <f t="shared" si="6253"/>
        <v>0</v>
      </c>
      <c r="AB2367" s="53">
        <f t="shared" si="6254"/>
        <v>0.25347145739101806</v>
      </c>
      <c r="AC2367" s="61" t="s">
        <v>204</v>
      </c>
    </row>
    <row r="2368" spans="1:46">
      <c r="A2368" s="11">
        <v>2368</v>
      </c>
      <c r="B2368" s="69">
        <v>44609</v>
      </c>
      <c r="C2368" s="70">
        <v>0.39583333333333331</v>
      </c>
      <c r="D2368">
        <v>1.9</v>
      </c>
      <c r="E2368">
        <v>14.9</v>
      </c>
      <c r="F2368">
        <v>0</v>
      </c>
      <c r="G2368">
        <v>2.1</v>
      </c>
      <c r="H2368">
        <v>0.15</v>
      </c>
      <c r="I2368">
        <v>3.1</v>
      </c>
      <c r="J2368" t="s">
        <v>158</v>
      </c>
      <c r="K2368">
        <v>3.2</v>
      </c>
      <c r="L2368" t="s">
        <v>158</v>
      </c>
      <c r="M2368" s="70">
        <v>0.39150462962962962</v>
      </c>
      <c r="N2368">
        <v>5</v>
      </c>
      <c r="O2368" t="s">
        <v>158</v>
      </c>
      <c r="P2368" s="70">
        <v>0.39232638888888888</v>
      </c>
      <c r="Q2368">
        <v>2.8</v>
      </c>
      <c r="R2368" t="s">
        <v>158</v>
      </c>
      <c r="S2368">
        <v>0.8</v>
      </c>
      <c r="T2368">
        <v>41.7</v>
      </c>
      <c r="U2368">
        <v>284</v>
      </c>
      <c r="V2368">
        <v>302521</v>
      </c>
      <c r="W2368">
        <v>504</v>
      </c>
      <c r="X2368">
        <v>0.61399999999999999</v>
      </c>
      <c r="Y2368">
        <v>18.29</v>
      </c>
      <c r="Z2368" s="11">
        <f t="shared" si="6252"/>
        <v>90.000000000000014</v>
      </c>
      <c r="AA2368" s="11">
        <f t="shared" si="6253"/>
        <v>0</v>
      </c>
      <c r="AB2368" s="53">
        <f t="shared" si="6254"/>
        <v>0.25347145739101806</v>
      </c>
      <c r="AC2368" s="61" t="s">
        <v>204</v>
      </c>
    </row>
    <row r="2369" spans="1:46">
      <c r="A2369" s="11">
        <v>2369</v>
      </c>
      <c r="B2369" s="69">
        <v>44609</v>
      </c>
      <c r="C2369" s="70">
        <v>0.40277777777777773</v>
      </c>
      <c r="D2369">
        <v>2.2000000000000002</v>
      </c>
      <c r="E2369">
        <v>14.8</v>
      </c>
      <c r="F2369">
        <v>0</v>
      </c>
      <c r="G2369">
        <v>2.2000000000000002</v>
      </c>
      <c r="H2369">
        <v>0.17499999999999999</v>
      </c>
      <c r="I2369">
        <v>2.9</v>
      </c>
      <c r="J2369" t="s">
        <v>158</v>
      </c>
      <c r="K2369">
        <v>3.2</v>
      </c>
      <c r="L2369" t="s">
        <v>158</v>
      </c>
      <c r="M2369" s="70">
        <v>0.39902777777777776</v>
      </c>
      <c r="N2369">
        <v>5.2</v>
      </c>
      <c r="O2369" t="s">
        <v>158</v>
      </c>
      <c r="P2369" s="70">
        <v>0.39996527777777779</v>
      </c>
      <c r="Q2369">
        <v>2.9</v>
      </c>
      <c r="R2369" t="s">
        <v>155</v>
      </c>
      <c r="S2369">
        <v>0.9</v>
      </c>
      <c r="T2369">
        <v>42.9</v>
      </c>
      <c r="U2369">
        <v>319</v>
      </c>
      <c r="V2369">
        <v>343050</v>
      </c>
      <c r="W2369">
        <v>572</v>
      </c>
      <c r="X2369">
        <v>0.61399999999999999</v>
      </c>
      <c r="Y2369">
        <v>18.23</v>
      </c>
      <c r="Z2369" s="11">
        <f t="shared" si="6252"/>
        <v>105.00000000000001</v>
      </c>
      <c r="AA2369" s="11">
        <f t="shared" si="6253"/>
        <v>0</v>
      </c>
      <c r="AB2369" s="53">
        <f t="shared" si="6254"/>
        <v>0.25347145739101806</v>
      </c>
      <c r="AC2369" s="61" t="s">
        <v>204</v>
      </c>
    </row>
    <row r="2370" spans="1:46">
      <c r="A2370" s="11">
        <v>2370</v>
      </c>
      <c r="B2370" s="69">
        <v>44609</v>
      </c>
      <c r="C2370" s="70">
        <v>0.40972222222222227</v>
      </c>
      <c r="D2370">
        <v>2.5</v>
      </c>
      <c r="E2370">
        <v>14.8</v>
      </c>
      <c r="F2370">
        <v>0</v>
      </c>
      <c r="G2370">
        <v>2.4</v>
      </c>
      <c r="H2370">
        <v>0.127</v>
      </c>
      <c r="I2370">
        <v>3.2</v>
      </c>
      <c r="J2370" t="s">
        <v>154</v>
      </c>
      <c r="K2370">
        <v>3.2</v>
      </c>
      <c r="L2370" t="s">
        <v>158</v>
      </c>
      <c r="M2370" s="70">
        <v>0.40923611111111113</v>
      </c>
      <c r="N2370">
        <v>5.6</v>
      </c>
      <c r="O2370" t="s">
        <v>161</v>
      </c>
      <c r="P2370" s="70">
        <v>0.40630787037037036</v>
      </c>
      <c r="Q2370">
        <v>2.6</v>
      </c>
      <c r="R2370" t="s">
        <v>154</v>
      </c>
      <c r="S2370">
        <v>0.8</v>
      </c>
      <c r="T2370">
        <v>45.9</v>
      </c>
      <c r="U2370">
        <v>346</v>
      </c>
      <c r="V2370">
        <v>261767</v>
      </c>
      <c r="W2370">
        <v>436</v>
      </c>
      <c r="X2370">
        <v>0.61399999999999999</v>
      </c>
      <c r="Y2370">
        <v>18.27</v>
      </c>
      <c r="Z2370" s="11">
        <f t="shared" si="6252"/>
        <v>76.2</v>
      </c>
      <c r="AA2370" s="11">
        <f t="shared" si="6253"/>
        <v>0</v>
      </c>
      <c r="AB2370" s="53">
        <f t="shared" si="6254"/>
        <v>0.25347145739101806</v>
      </c>
      <c r="AC2370" s="61" t="s">
        <v>204</v>
      </c>
    </row>
    <row r="2371" spans="1:46">
      <c r="A2371" s="11">
        <v>2371</v>
      </c>
      <c r="B2371" s="69">
        <v>44609</v>
      </c>
      <c r="C2371" s="70">
        <v>0.41666666666666669</v>
      </c>
      <c r="D2371">
        <v>2.8</v>
      </c>
      <c r="E2371">
        <v>14.8</v>
      </c>
      <c r="F2371">
        <v>0</v>
      </c>
      <c r="G2371">
        <v>2.9</v>
      </c>
      <c r="H2371">
        <v>0.26200000000000001</v>
      </c>
      <c r="I2371">
        <v>3</v>
      </c>
      <c r="J2371" t="s">
        <v>161</v>
      </c>
      <c r="K2371">
        <v>3.2</v>
      </c>
      <c r="L2371" t="s">
        <v>154</v>
      </c>
      <c r="M2371" s="70">
        <v>0.40979166666666672</v>
      </c>
      <c r="N2371">
        <v>5.7</v>
      </c>
      <c r="O2371" t="s">
        <v>161</v>
      </c>
      <c r="P2371" s="70">
        <v>0.41531249999999997</v>
      </c>
      <c r="Q2371">
        <v>4.5999999999999996</v>
      </c>
      <c r="R2371" t="s">
        <v>161</v>
      </c>
      <c r="S2371">
        <v>1.1000000000000001</v>
      </c>
      <c r="T2371">
        <v>42.8</v>
      </c>
      <c r="U2371">
        <v>1213</v>
      </c>
      <c r="V2371">
        <v>496392</v>
      </c>
      <c r="W2371">
        <v>827</v>
      </c>
      <c r="X2371">
        <v>0.61399999999999999</v>
      </c>
      <c r="Y2371">
        <v>18.25</v>
      </c>
      <c r="Z2371" s="11">
        <f t="shared" si="6252"/>
        <v>157.20000000000002</v>
      </c>
      <c r="AA2371" s="11">
        <f t="shared" si="6253"/>
        <v>10</v>
      </c>
      <c r="AB2371" s="53">
        <f t="shared" si="6254"/>
        <v>0.25347145739101806</v>
      </c>
      <c r="AC2371" s="61" t="s">
        <v>204</v>
      </c>
      <c r="AE2371" s="11">
        <f t="shared" ref="AE2371" si="6399">SUM(F2371:F2376)</f>
        <v>0</v>
      </c>
      <c r="AF2371" s="11">
        <f t="shared" ref="AF2371" si="6400">AVERAGE(AB2371:AB2376)</f>
        <v>0.25308728350026505</v>
      </c>
      <c r="AG2371" s="11">
        <f t="shared" ref="AG2371" si="6401">AVERAGE(G2371:G2376)</f>
        <v>3.4499999999999993</v>
      </c>
      <c r="AH2371" s="11" t="e">
        <f t="shared" ref="AH2371" si="6402">AVERAGE(AC2371:AC2376)</f>
        <v>#DIV/0!</v>
      </c>
      <c r="AI2371" s="11">
        <f t="shared" ref="AI2371" si="6403">AVERAGE(T2371:T2376)</f>
        <v>41.783333333333331</v>
      </c>
      <c r="AJ2371" s="11">
        <f t="shared" ref="AJ2371" si="6404">SUMIF(H2371:H2376,"&gt;0",H2371:H2376)</f>
        <v>1.851</v>
      </c>
      <c r="AK2371" s="17">
        <f t="shared" ref="AK2371" si="6405">SUM(AA2371:AA2376)/60</f>
        <v>0.83333333333333337</v>
      </c>
      <c r="AL2371" s="17">
        <f t="shared" ref="AL2371" si="6406">SUM(V2371:V2376)</f>
        <v>3504908</v>
      </c>
      <c r="AM2371" s="17">
        <f t="shared" ref="AM2371" si="6407">AVERAGE(W2371:W2376)</f>
        <v>973.5</v>
      </c>
      <c r="AN2371" s="11">
        <f t="shared" ref="AN2371" si="6408">AVERAGE(I2371:I2376)</f>
        <v>3.2833333333333332</v>
      </c>
      <c r="AO2371" s="11">
        <f t="shared" ref="AO2371" si="6409">MAX(K2371:K2376)</f>
        <v>3.7</v>
      </c>
      <c r="AP2371" s="13" t="str">
        <f t="shared" ref="AP2371" ca="1" si="6410">INDIRECT(ADDRESS(MATCH(AO2371,K2371:K2376,0)+A2371-1,12))</f>
        <v>WSW</v>
      </c>
      <c r="AQ2371" s="13">
        <f t="shared" ref="AQ2371" ca="1" si="6411">INDIRECT(ADDRESS(MATCH(AO2371,K2371:K2376,0)+A2371-1,13))</f>
        <v>0.42900462962962965</v>
      </c>
      <c r="AR2371" s="11">
        <f t="shared" ref="AR2371" si="6412">MAX(N2371:N2376)</f>
        <v>6.2</v>
      </c>
      <c r="AS2371" s="13" t="str">
        <f t="shared" ref="AS2371" ca="1" si="6413">INDIRECT(ADDRESS(MATCH(AR2371,N2371:N2376,0)+A2371-1,15))</f>
        <v>W</v>
      </c>
      <c r="AT2371" s="13">
        <f t="shared" ref="AT2371" ca="1" si="6414">INDIRECT(ADDRESS(MATCH(AR2371,N2371:N2376,0)+A2371-1,16))</f>
        <v>0.42732638888888891</v>
      </c>
    </row>
    <row r="2372" spans="1:46">
      <c r="A2372" s="11">
        <v>2372</v>
      </c>
      <c r="B2372" s="69">
        <v>44609</v>
      </c>
      <c r="C2372" s="70">
        <v>0.4236111111111111</v>
      </c>
      <c r="D2372">
        <v>3.2</v>
      </c>
      <c r="E2372">
        <v>14.8</v>
      </c>
      <c r="F2372">
        <v>0</v>
      </c>
      <c r="G2372">
        <v>3.2</v>
      </c>
      <c r="H2372">
        <v>0.27</v>
      </c>
      <c r="I2372">
        <v>3.3</v>
      </c>
      <c r="J2372" t="s">
        <v>161</v>
      </c>
      <c r="K2372">
        <v>3.3</v>
      </c>
      <c r="L2372" t="s">
        <v>161</v>
      </c>
      <c r="M2372" s="70">
        <v>0.42133101851851856</v>
      </c>
      <c r="N2372">
        <v>5.3</v>
      </c>
      <c r="O2372" t="s">
        <v>161</v>
      </c>
      <c r="P2372" s="70">
        <v>0.42277777777777775</v>
      </c>
      <c r="Q2372">
        <v>4.7</v>
      </c>
      <c r="R2372" t="s">
        <v>161</v>
      </c>
      <c r="S2372">
        <v>0.9</v>
      </c>
      <c r="T2372">
        <v>42.2</v>
      </c>
      <c r="U2372">
        <v>364</v>
      </c>
      <c r="V2372">
        <v>499163</v>
      </c>
      <c r="W2372">
        <v>832</v>
      </c>
      <c r="X2372">
        <v>0.61399999999999999</v>
      </c>
      <c r="Y2372">
        <v>18.29</v>
      </c>
      <c r="Z2372" s="11">
        <f t="shared" si="6252"/>
        <v>162.00000000000003</v>
      </c>
      <c r="AA2372" s="11">
        <f t="shared" si="6253"/>
        <v>10</v>
      </c>
      <c r="AB2372" s="53">
        <f t="shared" si="6254"/>
        <v>0.25347145739101806</v>
      </c>
      <c r="AC2372" s="61" t="s">
        <v>204</v>
      </c>
    </row>
    <row r="2373" spans="1:46">
      <c r="A2373" s="11">
        <v>2373</v>
      </c>
      <c r="B2373" s="69">
        <v>44609</v>
      </c>
      <c r="C2373" s="70">
        <v>0.43055555555555558</v>
      </c>
      <c r="D2373">
        <v>3.6</v>
      </c>
      <c r="E2373">
        <v>14.7</v>
      </c>
      <c r="F2373">
        <v>0</v>
      </c>
      <c r="G2373">
        <v>2.8</v>
      </c>
      <c r="H2373">
        <v>0.19500000000000001</v>
      </c>
      <c r="I2373">
        <v>3.4</v>
      </c>
      <c r="J2373" t="s">
        <v>161</v>
      </c>
      <c r="K2373">
        <v>3.7</v>
      </c>
      <c r="L2373" t="s">
        <v>161</v>
      </c>
      <c r="M2373" s="70">
        <v>0.42900462962962965</v>
      </c>
      <c r="N2373">
        <v>6.2</v>
      </c>
      <c r="O2373" t="s">
        <v>154</v>
      </c>
      <c r="P2373" s="70">
        <v>0.42732638888888891</v>
      </c>
      <c r="Q2373">
        <v>3.3</v>
      </c>
      <c r="R2373" t="s">
        <v>154</v>
      </c>
      <c r="S2373">
        <v>1</v>
      </c>
      <c r="T2373">
        <v>44.7</v>
      </c>
      <c r="U2373">
        <v>433</v>
      </c>
      <c r="V2373">
        <v>392493</v>
      </c>
      <c r="W2373">
        <v>654</v>
      </c>
      <c r="X2373">
        <v>0.61299999999999999</v>
      </c>
      <c r="Y2373">
        <v>18.260000000000002</v>
      </c>
      <c r="Z2373" s="11">
        <f t="shared" si="6252"/>
        <v>117</v>
      </c>
      <c r="AA2373" s="11">
        <f t="shared" si="6253"/>
        <v>0</v>
      </c>
      <c r="AB2373" s="53">
        <f t="shared" si="6254"/>
        <v>0.25289519655488857</v>
      </c>
      <c r="AC2373" s="61" t="s">
        <v>204</v>
      </c>
    </row>
    <row r="2374" spans="1:46">
      <c r="A2374" s="11">
        <v>2374</v>
      </c>
      <c r="B2374" s="69">
        <v>44609</v>
      </c>
      <c r="C2374" s="70">
        <v>0.4375</v>
      </c>
      <c r="D2374">
        <v>3.9</v>
      </c>
      <c r="E2374">
        <v>14.8</v>
      </c>
      <c r="F2374">
        <v>0</v>
      </c>
      <c r="G2374">
        <v>3.1</v>
      </c>
      <c r="H2374">
        <v>0.246</v>
      </c>
      <c r="I2374">
        <v>3.1</v>
      </c>
      <c r="J2374" t="s">
        <v>161</v>
      </c>
      <c r="K2374">
        <v>3.4</v>
      </c>
      <c r="L2374" t="s">
        <v>161</v>
      </c>
      <c r="M2374" s="70">
        <v>0.43056712962962962</v>
      </c>
      <c r="N2374">
        <v>5.5</v>
      </c>
      <c r="O2374" t="s">
        <v>161</v>
      </c>
      <c r="P2374" s="70">
        <v>0.43275462962962963</v>
      </c>
      <c r="Q2374">
        <v>2.7</v>
      </c>
      <c r="R2374" t="s">
        <v>161</v>
      </c>
      <c r="S2374">
        <v>0.9</v>
      </c>
      <c r="T2374">
        <v>41.9</v>
      </c>
      <c r="U2374">
        <v>1360</v>
      </c>
      <c r="V2374">
        <v>478155</v>
      </c>
      <c r="W2374">
        <v>797</v>
      </c>
      <c r="X2374">
        <v>0.61299999999999999</v>
      </c>
      <c r="Y2374">
        <v>18.329999999999998</v>
      </c>
      <c r="Z2374" s="11">
        <f t="shared" si="6252"/>
        <v>147.60000000000002</v>
      </c>
      <c r="AA2374" s="11">
        <f t="shared" si="6253"/>
        <v>10</v>
      </c>
      <c r="AB2374" s="53">
        <f t="shared" si="6254"/>
        <v>0.25289519655488857</v>
      </c>
      <c r="AC2374" s="61" t="s">
        <v>204</v>
      </c>
    </row>
    <row r="2375" spans="1:46">
      <c r="A2375" s="11">
        <v>2375</v>
      </c>
      <c r="B2375" s="69">
        <v>44609</v>
      </c>
      <c r="C2375" s="70">
        <v>0.44444444444444442</v>
      </c>
      <c r="D2375">
        <v>4.3</v>
      </c>
      <c r="E2375">
        <v>14.8</v>
      </c>
      <c r="F2375">
        <v>0</v>
      </c>
      <c r="G2375">
        <v>3.8</v>
      </c>
      <c r="H2375">
        <v>0.38900000000000001</v>
      </c>
      <c r="I2375">
        <v>3.4</v>
      </c>
      <c r="J2375" t="s">
        <v>161</v>
      </c>
      <c r="K2375">
        <v>3.5</v>
      </c>
      <c r="L2375" t="s">
        <v>161</v>
      </c>
      <c r="M2375" s="70">
        <v>0.4437962962962963</v>
      </c>
      <c r="N2375">
        <v>5.9</v>
      </c>
      <c r="O2375" t="s">
        <v>161</v>
      </c>
      <c r="P2375" s="70">
        <v>0.44031250000000005</v>
      </c>
      <c r="Q2375">
        <v>2.4</v>
      </c>
      <c r="R2375" t="s">
        <v>161</v>
      </c>
      <c r="S2375">
        <v>1.1000000000000001</v>
      </c>
      <c r="T2375">
        <v>41.5</v>
      </c>
      <c r="U2375">
        <v>1506</v>
      </c>
      <c r="V2375">
        <v>730715</v>
      </c>
      <c r="W2375">
        <v>1218</v>
      </c>
      <c r="X2375">
        <v>0.61299999999999999</v>
      </c>
      <c r="Y2375">
        <v>18.3</v>
      </c>
      <c r="Z2375" s="11">
        <f t="shared" si="6252"/>
        <v>233.40000000000003</v>
      </c>
      <c r="AA2375" s="11">
        <f t="shared" si="6253"/>
        <v>10</v>
      </c>
      <c r="AB2375" s="53">
        <f t="shared" si="6254"/>
        <v>0.25289519655488857</v>
      </c>
      <c r="AC2375" s="61" t="s">
        <v>204</v>
      </c>
    </row>
    <row r="2376" spans="1:46">
      <c r="A2376" s="11">
        <v>2376</v>
      </c>
      <c r="B2376" s="69">
        <v>44609</v>
      </c>
      <c r="C2376" s="70">
        <v>0.4513888888888889</v>
      </c>
      <c r="D2376">
        <v>4.8</v>
      </c>
      <c r="E2376">
        <v>14.7</v>
      </c>
      <c r="F2376">
        <v>0</v>
      </c>
      <c r="G2376">
        <v>4.9000000000000004</v>
      </c>
      <c r="H2376">
        <v>0.48899999999999999</v>
      </c>
      <c r="I2376">
        <v>3.5</v>
      </c>
      <c r="J2376" t="s">
        <v>161</v>
      </c>
      <c r="K2376">
        <v>3.7</v>
      </c>
      <c r="L2376" t="s">
        <v>161</v>
      </c>
      <c r="M2376" s="70">
        <v>0.44763888888888892</v>
      </c>
      <c r="N2376">
        <v>6</v>
      </c>
      <c r="O2376" t="s">
        <v>154</v>
      </c>
      <c r="P2376" s="70">
        <v>0.44737268518518519</v>
      </c>
      <c r="Q2376">
        <v>4.0999999999999996</v>
      </c>
      <c r="R2376" t="s">
        <v>160</v>
      </c>
      <c r="S2376">
        <v>1</v>
      </c>
      <c r="T2376">
        <v>37.6</v>
      </c>
      <c r="U2376">
        <v>1566</v>
      </c>
      <c r="V2376">
        <v>907990</v>
      </c>
      <c r="W2376">
        <v>1513</v>
      </c>
      <c r="X2376">
        <v>0.61299999999999999</v>
      </c>
      <c r="Y2376">
        <v>18.309999999999999</v>
      </c>
      <c r="Z2376" s="11">
        <f t="shared" ref="Z2376:Z2439" si="6415">H2376*3.6/(60)*10*10^3</f>
        <v>293.39999999999998</v>
      </c>
      <c r="AA2376" s="11">
        <f t="shared" ref="AA2376:AA2439" si="6416">IF(Z2376&gt;120,10,0)</f>
        <v>10</v>
      </c>
      <c r="AB2376" s="53">
        <f t="shared" ref="AB2376:AB2439" si="6417">-0.071+0.735*X2376+0.75*X2376^2-8.759*X2376^3+21.838*X2376^4-21.998*X2376^5+8.097*X2376^6</f>
        <v>0.25289519655488857</v>
      </c>
      <c r="AC2376" s="61" t="s">
        <v>204</v>
      </c>
    </row>
    <row r="2377" spans="1:46">
      <c r="A2377" s="11">
        <v>2377</v>
      </c>
      <c r="B2377" s="69">
        <v>44609</v>
      </c>
      <c r="C2377" s="70">
        <v>0.45833333333333331</v>
      </c>
      <c r="D2377">
        <v>5.5</v>
      </c>
      <c r="E2377">
        <v>14.7</v>
      </c>
      <c r="F2377">
        <v>0</v>
      </c>
      <c r="G2377">
        <v>4.4000000000000004</v>
      </c>
      <c r="H2377">
        <v>0.28299999999999997</v>
      </c>
      <c r="I2377">
        <v>3.4</v>
      </c>
      <c r="J2377" t="s">
        <v>154</v>
      </c>
      <c r="K2377">
        <v>3.8</v>
      </c>
      <c r="L2377" t="s">
        <v>161</v>
      </c>
      <c r="M2377" s="70">
        <v>0.45258101851851856</v>
      </c>
      <c r="N2377">
        <v>6</v>
      </c>
      <c r="O2377" t="s">
        <v>161</v>
      </c>
      <c r="P2377" s="70">
        <v>0.45678240740740739</v>
      </c>
      <c r="Q2377">
        <v>3.8</v>
      </c>
      <c r="R2377" t="s">
        <v>154</v>
      </c>
      <c r="S2377">
        <v>1.1000000000000001</v>
      </c>
      <c r="T2377">
        <v>36.1</v>
      </c>
      <c r="U2377">
        <v>528</v>
      </c>
      <c r="V2377">
        <v>557170</v>
      </c>
      <c r="W2377">
        <v>929</v>
      </c>
      <c r="X2377">
        <v>0.61299999999999999</v>
      </c>
      <c r="Y2377">
        <v>18.28</v>
      </c>
      <c r="Z2377" s="11">
        <f t="shared" si="6415"/>
        <v>169.79999999999998</v>
      </c>
      <c r="AA2377" s="11">
        <f t="shared" si="6416"/>
        <v>10</v>
      </c>
      <c r="AB2377" s="53">
        <f t="shared" si="6417"/>
        <v>0.25289519655488857</v>
      </c>
      <c r="AC2377" s="61" t="s">
        <v>204</v>
      </c>
      <c r="AE2377" s="11">
        <f t="shared" ref="AE2377" si="6418">SUM(F2377:F2382)</f>
        <v>0</v>
      </c>
      <c r="AF2377" s="11">
        <f t="shared" ref="AF2377" si="6419">AVERAGE(AB2377:AB2382)</f>
        <v>0.25241557350735283</v>
      </c>
      <c r="AG2377" s="11">
        <f t="shared" ref="AG2377" si="6420">AVERAGE(G2377:G2382)</f>
        <v>4.6166666666666663</v>
      </c>
      <c r="AH2377" s="11" t="e">
        <f t="shared" ref="AH2377" si="6421">AVERAGE(AC2377:AC2382)</f>
        <v>#DIV/0!</v>
      </c>
      <c r="AI2377" s="11">
        <f t="shared" ref="AI2377" si="6422">AVERAGE(T2377:T2382)</f>
        <v>36.699999999999996</v>
      </c>
      <c r="AJ2377" s="11">
        <f t="shared" ref="AJ2377" si="6423">SUMIF(H2377:H2382,"&gt;0",H2377:H2382)</f>
        <v>2.1870000000000003</v>
      </c>
      <c r="AK2377" s="17">
        <f t="shared" ref="AK2377" si="6424">SUM(AA2377:AA2382)/60</f>
        <v>1</v>
      </c>
      <c r="AL2377" s="17">
        <f t="shared" ref="AL2377" si="6425">SUM(V2377:V2382)</f>
        <v>4195192</v>
      </c>
      <c r="AM2377" s="17">
        <f t="shared" ref="AM2377" si="6426">AVERAGE(W2377:W2382)</f>
        <v>1165.3333333333333</v>
      </c>
      <c r="AN2377" s="11">
        <f t="shared" ref="AN2377" si="6427">AVERAGE(I2377:I2382)</f>
        <v>3.5833333333333335</v>
      </c>
      <c r="AO2377" s="11">
        <f t="shared" ref="AO2377" si="6428">MAX(K2377:K2382)</f>
        <v>4.4000000000000004</v>
      </c>
      <c r="AP2377" s="13" t="str">
        <f t="shared" ref="AP2377" ca="1" si="6429">INDIRECT(ADDRESS(MATCH(AO2377,K2377:K2382,0)+A2377-1,12))</f>
        <v>WNW</v>
      </c>
      <c r="AQ2377" s="13">
        <f t="shared" ref="AQ2377" ca="1" si="6430">INDIRECT(ADDRESS(MATCH(AO2377,K2377:K2382,0)+A2377-1,13))</f>
        <v>0.47745370370370371</v>
      </c>
      <c r="AR2377" s="11">
        <f t="shared" ref="AR2377" si="6431">MAX(N2377:N2382)</f>
        <v>7.1</v>
      </c>
      <c r="AS2377" s="13" t="str">
        <f t="shared" ref="AS2377" ca="1" si="6432">INDIRECT(ADDRESS(MATCH(AR2377,N2377:N2382,0)+A2377-1,15))</f>
        <v>NW</v>
      </c>
      <c r="AT2377" s="13">
        <f t="shared" ref="AT2377" ca="1" si="6433">INDIRECT(ADDRESS(MATCH(AR2377,N2377:N2382,0)+A2377-1,16))</f>
        <v>0.48299768518518515</v>
      </c>
    </row>
    <row r="2378" spans="1:46">
      <c r="A2378" s="11">
        <v>2378</v>
      </c>
      <c r="B2378" s="69">
        <v>44609</v>
      </c>
      <c r="C2378" s="70">
        <v>0.46527777777777773</v>
      </c>
      <c r="D2378">
        <v>6</v>
      </c>
      <c r="E2378">
        <v>14.7</v>
      </c>
      <c r="F2378">
        <v>0</v>
      </c>
      <c r="G2378">
        <v>4.3</v>
      </c>
      <c r="H2378">
        <v>0.35799999999999998</v>
      </c>
      <c r="I2378">
        <v>3.3</v>
      </c>
      <c r="J2378" t="s">
        <v>154</v>
      </c>
      <c r="K2378">
        <v>3.5</v>
      </c>
      <c r="L2378" t="s">
        <v>154</v>
      </c>
      <c r="M2378" s="70">
        <v>0.46350694444444446</v>
      </c>
      <c r="N2378">
        <v>6.8</v>
      </c>
      <c r="O2378" t="s">
        <v>154</v>
      </c>
      <c r="P2378" s="70">
        <v>0.46203703703703702</v>
      </c>
      <c r="Q2378">
        <v>3.9</v>
      </c>
      <c r="R2378" t="s">
        <v>161</v>
      </c>
      <c r="S2378">
        <v>1</v>
      </c>
      <c r="T2378">
        <v>37.799999999999997</v>
      </c>
      <c r="U2378">
        <v>1459</v>
      </c>
      <c r="V2378">
        <v>678241</v>
      </c>
      <c r="W2378">
        <v>1130</v>
      </c>
      <c r="X2378">
        <v>0.61199999999999999</v>
      </c>
      <c r="Y2378">
        <v>18.29</v>
      </c>
      <c r="Z2378" s="11">
        <f t="shared" si="6415"/>
        <v>214.79999999999998</v>
      </c>
      <c r="AA2378" s="11">
        <f t="shared" si="6416"/>
        <v>10</v>
      </c>
      <c r="AB2378" s="53">
        <f t="shared" si="6417"/>
        <v>0.25231964889784575</v>
      </c>
      <c r="AC2378" s="61" t="s">
        <v>204</v>
      </c>
    </row>
    <row r="2379" spans="1:46">
      <c r="A2379" s="11">
        <v>2379</v>
      </c>
      <c r="B2379" s="69">
        <v>44609</v>
      </c>
      <c r="C2379" s="70">
        <v>0.47222222222222227</v>
      </c>
      <c r="D2379">
        <v>6.2</v>
      </c>
      <c r="E2379">
        <v>14.6</v>
      </c>
      <c r="F2379">
        <v>0</v>
      </c>
      <c r="G2379">
        <v>4</v>
      </c>
      <c r="H2379">
        <v>0.28799999999999998</v>
      </c>
      <c r="I2379">
        <v>3.9</v>
      </c>
      <c r="J2379" t="s">
        <v>154</v>
      </c>
      <c r="K2379">
        <v>3.9</v>
      </c>
      <c r="L2379" t="s">
        <v>154</v>
      </c>
      <c r="M2379" s="70">
        <v>0.47222222222222227</v>
      </c>
      <c r="N2379">
        <v>6.7</v>
      </c>
      <c r="O2379" t="s">
        <v>155</v>
      </c>
      <c r="P2379" s="70">
        <v>0.47063657407407405</v>
      </c>
      <c r="Q2379">
        <v>4.2</v>
      </c>
      <c r="R2379" t="s">
        <v>155</v>
      </c>
      <c r="S2379">
        <v>0.9</v>
      </c>
      <c r="T2379">
        <v>35.4</v>
      </c>
      <c r="U2379">
        <v>663</v>
      </c>
      <c r="V2379">
        <v>569120</v>
      </c>
      <c r="W2379">
        <v>949</v>
      </c>
      <c r="X2379">
        <v>0.61199999999999999</v>
      </c>
      <c r="Y2379">
        <v>18.29</v>
      </c>
      <c r="Z2379" s="11">
        <f t="shared" si="6415"/>
        <v>172.8</v>
      </c>
      <c r="AA2379" s="11">
        <f t="shared" si="6416"/>
        <v>10</v>
      </c>
      <c r="AB2379" s="53">
        <f t="shared" si="6417"/>
        <v>0.25231964889784575</v>
      </c>
      <c r="AC2379" s="61" t="s">
        <v>204</v>
      </c>
    </row>
    <row r="2380" spans="1:46">
      <c r="A2380" s="11">
        <v>2380</v>
      </c>
      <c r="B2380" s="69">
        <v>44609</v>
      </c>
      <c r="C2380" s="70">
        <v>0.47916666666666669</v>
      </c>
      <c r="D2380">
        <v>6.4</v>
      </c>
      <c r="E2380">
        <v>14.3</v>
      </c>
      <c r="F2380">
        <v>0</v>
      </c>
      <c r="G2380">
        <v>4.5</v>
      </c>
      <c r="H2380">
        <v>0.45900000000000002</v>
      </c>
      <c r="I2380">
        <v>4.3</v>
      </c>
      <c r="J2380" t="s">
        <v>158</v>
      </c>
      <c r="K2380">
        <v>4.4000000000000004</v>
      </c>
      <c r="L2380" t="s">
        <v>158</v>
      </c>
      <c r="M2380" s="70">
        <v>0.47745370370370371</v>
      </c>
      <c r="N2380">
        <v>7</v>
      </c>
      <c r="O2380" t="s">
        <v>154</v>
      </c>
      <c r="P2380" s="70">
        <v>0.47336805555555556</v>
      </c>
      <c r="Q2380">
        <v>4.4000000000000004</v>
      </c>
      <c r="R2380" t="s">
        <v>157</v>
      </c>
      <c r="S2380">
        <v>1.1000000000000001</v>
      </c>
      <c r="T2380">
        <v>37.6</v>
      </c>
      <c r="U2380">
        <v>1410</v>
      </c>
      <c r="V2380">
        <v>861880</v>
      </c>
      <c r="W2380">
        <v>1436</v>
      </c>
      <c r="X2380">
        <v>0.61199999999999999</v>
      </c>
      <c r="Y2380">
        <v>18.260000000000002</v>
      </c>
      <c r="Z2380" s="11">
        <f t="shared" si="6415"/>
        <v>275.40000000000003</v>
      </c>
      <c r="AA2380" s="11">
        <f t="shared" si="6416"/>
        <v>10</v>
      </c>
      <c r="AB2380" s="53">
        <f t="shared" si="6417"/>
        <v>0.25231964889784575</v>
      </c>
      <c r="AC2380" s="61" t="s">
        <v>204</v>
      </c>
    </row>
    <row r="2381" spans="1:46">
      <c r="A2381" s="11">
        <v>2381</v>
      </c>
      <c r="B2381" s="69">
        <v>44609</v>
      </c>
      <c r="C2381" s="70">
        <v>0.4861111111111111</v>
      </c>
      <c r="D2381">
        <v>6.6</v>
      </c>
      <c r="E2381">
        <v>14.2</v>
      </c>
      <c r="F2381">
        <v>0</v>
      </c>
      <c r="G2381">
        <v>5</v>
      </c>
      <c r="H2381">
        <v>0.46100000000000002</v>
      </c>
      <c r="I2381">
        <v>4.0999999999999996</v>
      </c>
      <c r="J2381" t="s">
        <v>158</v>
      </c>
      <c r="K2381">
        <v>4.3</v>
      </c>
      <c r="L2381" t="s">
        <v>158</v>
      </c>
      <c r="M2381" s="70">
        <v>0.47917824074074072</v>
      </c>
      <c r="N2381">
        <v>7.1</v>
      </c>
      <c r="O2381" t="s">
        <v>155</v>
      </c>
      <c r="P2381" s="70">
        <v>0.48299768518518515</v>
      </c>
      <c r="Q2381">
        <v>3.6</v>
      </c>
      <c r="R2381" t="s">
        <v>155</v>
      </c>
      <c r="S2381">
        <v>1</v>
      </c>
      <c r="T2381">
        <v>38.299999999999997</v>
      </c>
      <c r="U2381">
        <v>1482</v>
      </c>
      <c r="V2381">
        <v>871270</v>
      </c>
      <c r="W2381">
        <v>1452</v>
      </c>
      <c r="X2381">
        <v>0.61199999999999999</v>
      </c>
      <c r="Y2381">
        <v>18.25</v>
      </c>
      <c r="Z2381" s="11">
        <f t="shared" si="6415"/>
        <v>276.60000000000008</v>
      </c>
      <c r="AA2381" s="11">
        <f t="shared" si="6416"/>
        <v>10</v>
      </c>
      <c r="AB2381" s="53">
        <f t="shared" si="6417"/>
        <v>0.25231964889784575</v>
      </c>
      <c r="AC2381" s="61" t="s">
        <v>204</v>
      </c>
    </row>
    <row r="2382" spans="1:46">
      <c r="A2382" s="11">
        <v>2382</v>
      </c>
      <c r="B2382" s="69">
        <v>44609</v>
      </c>
      <c r="C2382" s="70">
        <v>0.49305555555555558</v>
      </c>
      <c r="D2382">
        <v>6.9</v>
      </c>
      <c r="E2382">
        <v>14.2</v>
      </c>
      <c r="F2382">
        <v>0</v>
      </c>
      <c r="G2382">
        <v>5.5</v>
      </c>
      <c r="H2382">
        <v>0.33800000000000002</v>
      </c>
      <c r="I2382">
        <v>2.5</v>
      </c>
      <c r="J2382" t="s">
        <v>158</v>
      </c>
      <c r="K2382">
        <v>4.0999999999999996</v>
      </c>
      <c r="L2382" t="s">
        <v>158</v>
      </c>
      <c r="M2382" s="70">
        <v>0.4866435185185185</v>
      </c>
      <c r="N2382">
        <v>5.0999999999999996</v>
      </c>
      <c r="O2382" t="s">
        <v>155</v>
      </c>
      <c r="P2382" s="70">
        <v>0.48706018518518518</v>
      </c>
      <c r="Q2382">
        <v>4.3</v>
      </c>
      <c r="R2382" t="s">
        <v>161</v>
      </c>
      <c r="S2382">
        <v>1.3</v>
      </c>
      <c r="T2382">
        <v>35</v>
      </c>
      <c r="U2382">
        <v>1635</v>
      </c>
      <c r="V2382">
        <v>657511</v>
      </c>
      <c r="W2382">
        <v>1096</v>
      </c>
      <c r="X2382">
        <v>0.61199999999999999</v>
      </c>
      <c r="Y2382">
        <v>18.25</v>
      </c>
      <c r="Z2382" s="11">
        <f t="shared" si="6415"/>
        <v>202.80000000000004</v>
      </c>
      <c r="AA2382" s="11">
        <f t="shared" si="6416"/>
        <v>10</v>
      </c>
      <c r="AB2382" s="53">
        <f t="shared" si="6417"/>
        <v>0.25231964889784575</v>
      </c>
      <c r="AC2382" s="61" t="s">
        <v>204</v>
      </c>
    </row>
    <row r="2383" spans="1:46">
      <c r="A2383" s="11">
        <v>2383</v>
      </c>
      <c r="B2383" s="69">
        <v>44609</v>
      </c>
      <c r="C2383" s="70">
        <v>0.5</v>
      </c>
      <c r="D2383">
        <v>7.3</v>
      </c>
      <c r="E2383">
        <v>14.2</v>
      </c>
      <c r="F2383">
        <v>0</v>
      </c>
      <c r="G2383">
        <v>5.5</v>
      </c>
      <c r="H2383">
        <v>0.27700000000000002</v>
      </c>
      <c r="I2383">
        <v>2.6</v>
      </c>
      <c r="J2383" t="s">
        <v>161</v>
      </c>
      <c r="K2383">
        <v>2.6</v>
      </c>
      <c r="L2383" t="s">
        <v>161</v>
      </c>
      <c r="M2383" s="70">
        <v>0.49956018518518519</v>
      </c>
      <c r="N2383">
        <v>5.9</v>
      </c>
      <c r="O2383" t="s">
        <v>154</v>
      </c>
      <c r="P2383" s="70">
        <v>0.49906249999999996</v>
      </c>
      <c r="Q2383">
        <v>4.0999999999999996</v>
      </c>
      <c r="R2383" t="s">
        <v>154</v>
      </c>
      <c r="S2383">
        <v>1.4</v>
      </c>
      <c r="T2383">
        <v>38.299999999999997</v>
      </c>
      <c r="U2383">
        <v>437</v>
      </c>
      <c r="V2383">
        <v>545938</v>
      </c>
      <c r="W2383">
        <v>910</v>
      </c>
      <c r="X2383">
        <v>0.61199999999999999</v>
      </c>
      <c r="Y2383">
        <v>18.23</v>
      </c>
      <c r="Z2383" s="11">
        <f t="shared" si="6415"/>
        <v>166.20000000000002</v>
      </c>
      <c r="AA2383" s="11">
        <f t="shared" si="6416"/>
        <v>10</v>
      </c>
      <c r="AB2383" s="53">
        <f t="shared" si="6417"/>
        <v>0.25231964889784575</v>
      </c>
      <c r="AC2383" s="61" t="s">
        <v>204</v>
      </c>
      <c r="AE2383" s="11">
        <f t="shared" ref="AE2383" si="6434">SUM(F2383:F2388)</f>
        <v>0</v>
      </c>
      <c r="AF2383" s="11">
        <f t="shared" ref="AF2383" si="6435">AVERAGE(AB2383:AB2388)</f>
        <v>0.25184074303107723</v>
      </c>
      <c r="AG2383" s="11">
        <f t="shared" ref="AG2383" si="6436">AVERAGE(G2383:G2388)</f>
        <v>5.8166666666666664</v>
      </c>
      <c r="AH2383" s="11" t="e">
        <f t="shared" ref="AH2383" si="6437">AVERAGE(AC2383:AC2388)</f>
        <v>#DIV/0!</v>
      </c>
      <c r="AI2383" s="11">
        <f t="shared" ref="AI2383" si="6438">AVERAGE(T2383:T2388)</f>
        <v>39.133333333333333</v>
      </c>
      <c r="AJ2383" s="11">
        <f t="shared" ref="AJ2383" si="6439">SUMIF(H2383:H2388,"&gt;0",H2383:H2388)</f>
        <v>2.4610000000000003</v>
      </c>
      <c r="AK2383" s="17">
        <f t="shared" ref="AK2383" si="6440">SUM(AA2383:AA2388)/60</f>
        <v>1</v>
      </c>
      <c r="AL2383" s="17">
        <f t="shared" ref="AL2383" si="6441">SUM(V2383:V2388)</f>
        <v>4715636</v>
      </c>
      <c r="AM2383" s="17">
        <f t="shared" ref="AM2383" si="6442">AVERAGE(W2383:W2388)</f>
        <v>1309.8333333333333</v>
      </c>
      <c r="AN2383" s="11">
        <f t="shared" ref="AN2383" si="6443">AVERAGE(I2383:I2388)</f>
        <v>3.1333333333333333</v>
      </c>
      <c r="AO2383" s="11">
        <f t="shared" ref="AO2383" si="6444">MAX(K2383:K2388)</f>
        <v>3.9</v>
      </c>
      <c r="AP2383" s="13" t="str">
        <f t="shared" ref="AP2383" ca="1" si="6445">INDIRECT(ADDRESS(MATCH(AO2383,K2383:K2388,0)+A2383-1,12))</f>
        <v>WSW</v>
      </c>
      <c r="AQ2383" s="13">
        <f t="shared" ref="AQ2383" ca="1" si="6446">INDIRECT(ADDRESS(MATCH(AO2383,K2383:K2388,0)+A2383-1,13))</f>
        <v>0.50535879629629632</v>
      </c>
      <c r="AR2383" s="11">
        <f t="shared" ref="AR2383" si="6447">MAX(N2383:N2388)</f>
        <v>6.9</v>
      </c>
      <c r="AS2383" s="13" t="str">
        <f t="shared" ref="AS2383" ca="1" si="6448">INDIRECT(ADDRESS(MATCH(AR2383,N2383:N2388,0)+A2383-1,15))</f>
        <v>W</v>
      </c>
      <c r="AT2383" s="13">
        <f t="shared" ref="AT2383" ca="1" si="6449">INDIRECT(ADDRESS(MATCH(AR2383,N2383:N2388,0)+A2383-1,16))</f>
        <v>0.52878472222222228</v>
      </c>
    </row>
    <row r="2384" spans="1:46">
      <c r="A2384" s="11">
        <v>2384</v>
      </c>
      <c r="B2384" s="69">
        <v>44609</v>
      </c>
      <c r="C2384" s="70">
        <v>0.50694444444444442</v>
      </c>
      <c r="D2384">
        <v>7.5</v>
      </c>
      <c r="E2384">
        <v>14.2</v>
      </c>
      <c r="F2384">
        <v>0</v>
      </c>
      <c r="G2384">
        <v>5.3</v>
      </c>
      <c r="H2384">
        <v>0.441</v>
      </c>
      <c r="I2384">
        <v>3.7</v>
      </c>
      <c r="J2384" t="s">
        <v>154</v>
      </c>
      <c r="K2384">
        <v>3.9</v>
      </c>
      <c r="L2384" t="s">
        <v>161</v>
      </c>
      <c r="M2384" s="70">
        <v>0.50535879629629632</v>
      </c>
      <c r="N2384">
        <v>5.9</v>
      </c>
      <c r="O2384" t="s">
        <v>158</v>
      </c>
      <c r="P2384" s="70">
        <v>0.50413194444444442</v>
      </c>
      <c r="Q2384">
        <v>2.7</v>
      </c>
      <c r="R2384" t="s">
        <v>158</v>
      </c>
      <c r="S2384">
        <v>1.2</v>
      </c>
      <c r="T2384">
        <v>40.9</v>
      </c>
      <c r="U2384">
        <v>1515</v>
      </c>
      <c r="V2384">
        <v>833376</v>
      </c>
      <c r="W2384">
        <v>1389</v>
      </c>
      <c r="X2384">
        <v>0.61199999999999999</v>
      </c>
      <c r="Y2384">
        <v>18.239999999999998</v>
      </c>
      <c r="Z2384" s="11">
        <f t="shared" si="6415"/>
        <v>264.60000000000002</v>
      </c>
      <c r="AA2384" s="11">
        <f t="shared" si="6416"/>
        <v>10</v>
      </c>
      <c r="AB2384" s="53">
        <f t="shared" si="6417"/>
        <v>0.25231964889784575</v>
      </c>
      <c r="AC2384" s="61" t="s">
        <v>204</v>
      </c>
    </row>
    <row r="2385" spans="1:46">
      <c r="A2385" s="11">
        <v>2385</v>
      </c>
      <c r="B2385" s="69">
        <v>44609</v>
      </c>
      <c r="C2385" s="70">
        <v>0.51388888888888895</v>
      </c>
      <c r="D2385">
        <v>7.6</v>
      </c>
      <c r="E2385">
        <v>14.2</v>
      </c>
      <c r="F2385">
        <v>0</v>
      </c>
      <c r="G2385">
        <v>5.6</v>
      </c>
      <c r="H2385">
        <v>0.45700000000000002</v>
      </c>
      <c r="I2385">
        <v>3.4</v>
      </c>
      <c r="J2385" t="s">
        <v>154</v>
      </c>
      <c r="K2385">
        <v>3.9</v>
      </c>
      <c r="L2385" t="s">
        <v>154</v>
      </c>
      <c r="M2385" s="70">
        <v>0.51037037037037036</v>
      </c>
      <c r="N2385">
        <v>6</v>
      </c>
      <c r="O2385" t="s">
        <v>161</v>
      </c>
      <c r="P2385" s="70">
        <v>0.50876157407407407</v>
      </c>
      <c r="Q2385">
        <v>4.0999999999999996</v>
      </c>
      <c r="R2385" t="s">
        <v>158</v>
      </c>
      <c r="S2385">
        <v>0.9</v>
      </c>
      <c r="T2385">
        <v>39.5</v>
      </c>
      <c r="U2385">
        <v>1416</v>
      </c>
      <c r="V2385">
        <v>871082</v>
      </c>
      <c r="W2385">
        <v>1452</v>
      </c>
      <c r="X2385">
        <v>0.61099999999999999</v>
      </c>
      <c r="Y2385">
        <v>18.22</v>
      </c>
      <c r="Z2385" s="11">
        <f t="shared" si="6415"/>
        <v>274.2</v>
      </c>
      <c r="AA2385" s="11">
        <f t="shared" si="6416"/>
        <v>10</v>
      </c>
      <c r="AB2385" s="53">
        <f t="shared" si="6417"/>
        <v>0.25174481784985175</v>
      </c>
      <c r="AC2385" s="61" t="s">
        <v>204</v>
      </c>
    </row>
    <row r="2386" spans="1:46">
      <c r="A2386" s="11">
        <v>2386</v>
      </c>
      <c r="B2386" s="69">
        <v>44609</v>
      </c>
      <c r="C2386" s="70">
        <v>0.52083333333333337</v>
      </c>
      <c r="D2386">
        <v>7.7</v>
      </c>
      <c r="E2386">
        <v>14.2</v>
      </c>
      <c r="F2386">
        <v>0</v>
      </c>
      <c r="G2386">
        <v>5.9</v>
      </c>
      <c r="H2386">
        <v>0.38200000000000001</v>
      </c>
      <c r="I2386">
        <v>2.7</v>
      </c>
      <c r="J2386" t="s">
        <v>154</v>
      </c>
      <c r="K2386">
        <v>3.4</v>
      </c>
      <c r="L2386" t="s">
        <v>154</v>
      </c>
      <c r="M2386" s="70">
        <v>0.51435185185185184</v>
      </c>
      <c r="N2386">
        <v>5</v>
      </c>
      <c r="O2386" t="s">
        <v>154</v>
      </c>
      <c r="P2386" s="70">
        <v>0.5142592592592593</v>
      </c>
      <c r="Q2386">
        <v>2.8</v>
      </c>
      <c r="R2386" t="s">
        <v>154</v>
      </c>
      <c r="S2386">
        <v>0.8</v>
      </c>
      <c r="T2386">
        <v>38.1</v>
      </c>
      <c r="U2386">
        <v>1467</v>
      </c>
      <c r="V2386">
        <v>740598</v>
      </c>
      <c r="W2386">
        <v>1234</v>
      </c>
      <c r="X2386">
        <v>0.61099999999999999</v>
      </c>
      <c r="Y2386">
        <v>18.2</v>
      </c>
      <c r="Z2386" s="11">
        <f t="shared" si="6415"/>
        <v>229.2</v>
      </c>
      <c r="AA2386" s="11">
        <f t="shared" si="6416"/>
        <v>10</v>
      </c>
      <c r="AB2386" s="53">
        <f t="shared" si="6417"/>
        <v>0.25174481784985175</v>
      </c>
      <c r="AC2386" s="61" t="s">
        <v>204</v>
      </c>
    </row>
    <row r="2387" spans="1:46">
      <c r="A2387" s="11">
        <v>2387</v>
      </c>
      <c r="B2387" s="69">
        <v>44609</v>
      </c>
      <c r="C2387" s="70">
        <v>0.52777777777777779</v>
      </c>
      <c r="D2387">
        <v>7.8</v>
      </c>
      <c r="E2387">
        <v>14.2</v>
      </c>
      <c r="F2387">
        <v>0</v>
      </c>
      <c r="G2387">
        <v>6.4</v>
      </c>
      <c r="H2387">
        <v>0.45400000000000001</v>
      </c>
      <c r="I2387">
        <v>3</v>
      </c>
      <c r="J2387" t="s">
        <v>160</v>
      </c>
      <c r="K2387">
        <v>3</v>
      </c>
      <c r="L2387" t="s">
        <v>160</v>
      </c>
      <c r="M2387" s="70">
        <v>0.52777777777777779</v>
      </c>
      <c r="N2387">
        <v>5.5</v>
      </c>
      <c r="O2387" t="s">
        <v>154</v>
      </c>
      <c r="P2387" s="70">
        <v>0.52121527777777776</v>
      </c>
      <c r="Q2387">
        <v>3.4</v>
      </c>
      <c r="R2387" t="s">
        <v>154</v>
      </c>
      <c r="S2387">
        <v>0.9</v>
      </c>
      <c r="T2387">
        <v>38.5</v>
      </c>
      <c r="U2387">
        <v>1426</v>
      </c>
      <c r="V2387">
        <v>864278</v>
      </c>
      <c r="W2387">
        <v>1440</v>
      </c>
      <c r="X2387">
        <v>0.61099999999999999</v>
      </c>
      <c r="Y2387">
        <v>18.190000000000001</v>
      </c>
      <c r="Z2387" s="11">
        <f t="shared" si="6415"/>
        <v>272.39999999999998</v>
      </c>
      <c r="AA2387" s="11">
        <f t="shared" si="6416"/>
        <v>10</v>
      </c>
      <c r="AB2387" s="53">
        <f t="shared" si="6417"/>
        <v>0.25174481784985175</v>
      </c>
      <c r="AC2387" s="61" t="s">
        <v>204</v>
      </c>
    </row>
    <row r="2388" spans="1:46">
      <c r="A2388" s="11">
        <v>2388</v>
      </c>
      <c r="B2388" s="69">
        <v>44609</v>
      </c>
      <c r="C2388" s="70">
        <v>0.53472222222222221</v>
      </c>
      <c r="D2388">
        <v>8</v>
      </c>
      <c r="E2388">
        <v>14.2</v>
      </c>
      <c r="F2388">
        <v>0</v>
      </c>
      <c r="G2388">
        <v>6.2</v>
      </c>
      <c r="H2388">
        <v>0.45</v>
      </c>
      <c r="I2388">
        <v>3.4</v>
      </c>
      <c r="J2388" t="s">
        <v>154</v>
      </c>
      <c r="K2388">
        <v>3.9</v>
      </c>
      <c r="L2388" t="s">
        <v>154</v>
      </c>
      <c r="M2388" s="70">
        <v>0.53333333333333333</v>
      </c>
      <c r="N2388">
        <v>6.9</v>
      </c>
      <c r="O2388" t="s">
        <v>154</v>
      </c>
      <c r="P2388" s="70">
        <v>0.52878472222222228</v>
      </c>
      <c r="Q2388">
        <v>1.2</v>
      </c>
      <c r="R2388" t="s">
        <v>154</v>
      </c>
      <c r="S2388">
        <v>1.5</v>
      </c>
      <c r="T2388">
        <v>39.5</v>
      </c>
      <c r="U2388">
        <v>1455</v>
      </c>
      <c r="V2388">
        <v>860364</v>
      </c>
      <c r="W2388">
        <v>1434</v>
      </c>
      <c r="X2388">
        <v>0.61</v>
      </c>
      <c r="Y2388">
        <v>18.149999999999999</v>
      </c>
      <c r="Z2388" s="11">
        <f t="shared" si="6415"/>
        <v>270</v>
      </c>
      <c r="AA2388" s="11">
        <f t="shared" si="6416"/>
        <v>10</v>
      </c>
      <c r="AB2388" s="53">
        <f t="shared" si="6417"/>
        <v>0.25117070684121662</v>
      </c>
      <c r="AC2388" s="61" t="s">
        <v>204</v>
      </c>
    </row>
    <row r="2389" spans="1:46">
      <c r="A2389" s="11">
        <v>2389</v>
      </c>
      <c r="B2389" s="69">
        <v>44609</v>
      </c>
      <c r="C2389" s="70">
        <v>0.54166666666666663</v>
      </c>
      <c r="D2389">
        <v>8.1</v>
      </c>
      <c r="E2389">
        <v>14.1</v>
      </c>
      <c r="F2389">
        <v>0</v>
      </c>
      <c r="G2389">
        <v>6.4</v>
      </c>
      <c r="H2389">
        <v>0.442</v>
      </c>
      <c r="I2389">
        <v>3.4</v>
      </c>
      <c r="J2389" t="s">
        <v>154</v>
      </c>
      <c r="K2389">
        <v>3.4</v>
      </c>
      <c r="L2389" t="s">
        <v>154</v>
      </c>
      <c r="M2389" s="70">
        <v>0.54166666666666663</v>
      </c>
      <c r="N2389">
        <v>6</v>
      </c>
      <c r="O2389" t="s">
        <v>158</v>
      </c>
      <c r="P2389" s="70">
        <v>0.53574074074074074</v>
      </c>
      <c r="Q2389">
        <v>3.6</v>
      </c>
      <c r="R2389" t="s">
        <v>161</v>
      </c>
      <c r="S2389">
        <v>1.2</v>
      </c>
      <c r="T2389">
        <v>38</v>
      </c>
      <c r="U2389">
        <v>1402</v>
      </c>
      <c r="V2389">
        <v>845850</v>
      </c>
      <c r="W2389">
        <v>1410</v>
      </c>
      <c r="X2389">
        <v>0.61</v>
      </c>
      <c r="Y2389">
        <v>18.149999999999999</v>
      </c>
      <c r="Z2389" s="11">
        <f t="shared" si="6415"/>
        <v>265.2</v>
      </c>
      <c r="AA2389" s="11">
        <f t="shared" si="6416"/>
        <v>10</v>
      </c>
      <c r="AB2389" s="53">
        <f t="shared" si="6417"/>
        <v>0.25117070684121662</v>
      </c>
      <c r="AC2389" s="61" t="s">
        <v>204</v>
      </c>
      <c r="AE2389" s="11">
        <f t="shared" ref="AE2389" si="6450">SUM(F2389:F2394)</f>
        <v>0</v>
      </c>
      <c r="AF2389" s="11">
        <f t="shared" ref="AF2389" si="6451">AVERAGE(AB2389:AB2394)</f>
        <v>0.25117070684121662</v>
      </c>
      <c r="AG2389" s="11">
        <f t="shared" ref="AG2389" si="6452">AVERAGE(G2389:G2394)</f>
        <v>6.2166666666666659</v>
      </c>
      <c r="AH2389" s="11" t="e">
        <f t="shared" ref="AH2389" si="6453">AVERAGE(AC2389:AC2394)</f>
        <v>#DIV/0!</v>
      </c>
      <c r="AI2389" s="11">
        <f t="shared" ref="AI2389" si="6454">AVERAGE(T2389:T2394)</f>
        <v>37.75</v>
      </c>
      <c r="AJ2389" s="11">
        <f t="shared" ref="AJ2389" si="6455">SUMIF(H2389:H2394,"&gt;0",H2389:H2394)</f>
        <v>2.4739999999999998</v>
      </c>
      <c r="AK2389" s="17">
        <f t="shared" ref="AK2389" si="6456">SUM(AA2389:AA2394)/60</f>
        <v>1</v>
      </c>
      <c r="AL2389" s="17">
        <f t="shared" ref="AL2389" si="6457">SUM(V2389:V2394)</f>
        <v>4752414</v>
      </c>
      <c r="AM2389" s="17">
        <f t="shared" ref="AM2389" si="6458">AVERAGE(W2389:W2394)</f>
        <v>1320.1666666666667</v>
      </c>
      <c r="AN2389" s="11">
        <f t="shared" ref="AN2389" si="6459">AVERAGE(I2389:I2394)</f>
        <v>3.4833333333333329</v>
      </c>
      <c r="AO2389" s="11">
        <f t="shared" ref="AO2389" si="6460">MAX(K2389:K2394)</f>
        <v>3.9</v>
      </c>
      <c r="AP2389" s="13" t="str">
        <f t="shared" ref="AP2389" ca="1" si="6461">INDIRECT(ADDRESS(MATCH(AO2389,K2389:K2394,0)+A2389-1,12))</f>
        <v>W</v>
      </c>
      <c r="AQ2389" s="13">
        <f t="shared" ref="AQ2389" ca="1" si="6462">INDIRECT(ADDRESS(MATCH(AO2389,K2389:K2394,0)+A2389-1,13))</f>
        <v>0.55315972222222221</v>
      </c>
      <c r="AR2389" s="11">
        <f t="shared" ref="AR2389" si="6463">MAX(N2389:N2394)</f>
        <v>6.9</v>
      </c>
      <c r="AS2389" s="13" t="str">
        <f t="shared" ref="AS2389" ca="1" si="6464">INDIRECT(ADDRESS(MATCH(AR2389,N2389:N2394,0)+A2389-1,15))</f>
        <v>WNW</v>
      </c>
      <c r="AT2389" s="13">
        <f t="shared" ref="AT2389" ca="1" si="6465">INDIRECT(ADDRESS(MATCH(AR2389,N2389:N2394,0)+A2389-1,16))</f>
        <v>0.54891203703703706</v>
      </c>
    </row>
    <row r="2390" spans="1:46">
      <c r="A2390" s="11">
        <v>2390</v>
      </c>
      <c r="B2390" s="69">
        <v>44609</v>
      </c>
      <c r="C2390" s="70">
        <v>0.54861111111111105</v>
      </c>
      <c r="D2390">
        <v>8.1999999999999993</v>
      </c>
      <c r="E2390">
        <v>14.1</v>
      </c>
      <c r="F2390">
        <v>0</v>
      </c>
      <c r="G2390">
        <v>6.3</v>
      </c>
      <c r="H2390">
        <v>0.432</v>
      </c>
      <c r="I2390">
        <v>3.6</v>
      </c>
      <c r="J2390" t="s">
        <v>154</v>
      </c>
      <c r="K2390">
        <v>3.6</v>
      </c>
      <c r="L2390" t="s">
        <v>154</v>
      </c>
      <c r="M2390" s="70">
        <v>0.54241898148148149</v>
      </c>
      <c r="N2390">
        <v>6.3</v>
      </c>
      <c r="O2390" t="s">
        <v>158</v>
      </c>
      <c r="P2390" s="70">
        <v>0.54776620370370377</v>
      </c>
      <c r="Q2390">
        <v>5.8</v>
      </c>
      <c r="R2390" t="s">
        <v>154</v>
      </c>
      <c r="S2390">
        <v>1.1000000000000001</v>
      </c>
      <c r="T2390">
        <v>35.9</v>
      </c>
      <c r="U2390">
        <v>1283</v>
      </c>
      <c r="V2390">
        <v>829741</v>
      </c>
      <c r="W2390">
        <v>1383</v>
      </c>
      <c r="X2390">
        <v>0.61</v>
      </c>
      <c r="Y2390">
        <v>18.12</v>
      </c>
      <c r="Z2390" s="11">
        <f t="shared" si="6415"/>
        <v>259.2</v>
      </c>
      <c r="AA2390" s="11">
        <f t="shared" si="6416"/>
        <v>10</v>
      </c>
      <c r="AB2390" s="53">
        <f t="shared" si="6417"/>
        <v>0.25117070684121662</v>
      </c>
      <c r="AC2390" s="61" t="s">
        <v>204</v>
      </c>
    </row>
    <row r="2391" spans="1:46">
      <c r="A2391" s="11">
        <v>2391</v>
      </c>
      <c r="B2391" s="69">
        <v>44609</v>
      </c>
      <c r="C2391" s="70">
        <v>0.55555555555555558</v>
      </c>
      <c r="D2391">
        <v>8.1</v>
      </c>
      <c r="E2391">
        <v>14.2</v>
      </c>
      <c r="F2391">
        <v>0</v>
      </c>
      <c r="G2391">
        <v>5.9</v>
      </c>
      <c r="H2391">
        <v>0.36499999999999999</v>
      </c>
      <c r="I2391">
        <v>3.4</v>
      </c>
      <c r="J2391" t="s">
        <v>154</v>
      </c>
      <c r="K2391">
        <v>3.9</v>
      </c>
      <c r="L2391" t="s">
        <v>154</v>
      </c>
      <c r="M2391" s="70">
        <v>0.55315972222222221</v>
      </c>
      <c r="N2391">
        <v>6.9</v>
      </c>
      <c r="O2391" t="s">
        <v>158</v>
      </c>
      <c r="P2391" s="70">
        <v>0.54891203703703706</v>
      </c>
      <c r="Q2391">
        <v>1.9</v>
      </c>
      <c r="R2391" t="s">
        <v>157</v>
      </c>
      <c r="S2391">
        <v>1.4</v>
      </c>
      <c r="T2391">
        <v>39.799999999999997</v>
      </c>
      <c r="U2391">
        <v>1373</v>
      </c>
      <c r="V2391">
        <v>711243</v>
      </c>
      <c r="W2391">
        <v>1185</v>
      </c>
      <c r="X2391">
        <v>0.61</v>
      </c>
      <c r="Y2391">
        <v>18.100000000000001</v>
      </c>
      <c r="Z2391" s="11">
        <f t="shared" si="6415"/>
        <v>219</v>
      </c>
      <c r="AA2391" s="11">
        <f t="shared" si="6416"/>
        <v>10</v>
      </c>
      <c r="AB2391" s="53">
        <f t="shared" si="6417"/>
        <v>0.25117070684121662</v>
      </c>
      <c r="AC2391" s="61" t="s">
        <v>204</v>
      </c>
    </row>
    <row r="2392" spans="1:46">
      <c r="A2392" s="11">
        <v>2392</v>
      </c>
      <c r="B2392" s="69">
        <v>44609</v>
      </c>
      <c r="C2392" s="70">
        <v>0.5625</v>
      </c>
      <c r="D2392">
        <v>8</v>
      </c>
      <c r="E2392">
        <v>14.1</v>
      </c>
      <c r="F2392">
        <v>0</v>
      </c>
      <c r="G2392">
        <v>5.9</v>
      </c>
      <c r="H2392">
        <v>0.42499999999999999</v>
      </c>
      <c r="I2392">
        <v>3.4</v>
      </c>
      <c r="J2392" t="s">
        <v>158</v>
      </c>
      <c r="K2392">
        <v>3.5</v>
      </c>
      <c r="L2392" t="s">
        <v>154</v>
      </c>
      <c r="M2392" s="70">
        <v>0.5583217592592592</v>
      </c>
      <c r="N2392">
        <v>5.9</v>
      </c>
      <c r="O2392" t="s">
        <v>158</v>
      </c>
      <c r="P2392" s="70">
        <v>0.55591435185185178</v>
      </c>
      <c r="Q2392">
        <v>2.1</v>
      </c>
      <c r="R2392" t="s">
        <v>158</v>
      </c>
      <c r="S2392">
        <v>0.9</v>
      </c>
      <c r="T2392">
        <v>39.700000000000003</v>
      </c>
      <c r="U2392">
        <v>1320</v>
      </c>
      <c r="V2392">
        <v>809899</v>
      </c>
      <c r="W2392">
        <v>1350</v>
      </c>
      <c r="X2392">
        <v>0.61</v>
      </c>
      <c r="Y2392">
        <v>18.09</v>
      </c>
      <c r="Z2392" s="11">
        <f t="shared" si="6415"/>
        <v>255</v>
      </c>
      <c r="AA2392" s="11">
        <f t="shared" si="6416"/>
        <v>10</v>
      </c>
      <c r="AB2392" s="53">
        <f t="shared" si="6417"/>
        <v>0.25117070684121662</v>
      </c>
      <c r="AC2392" s="61" t="s">
        <v>204</v>
      </c>
    </row>
    <row r="2393" spans="1:46">
      <c r="A2393" s="11">
        <v>2393</v>
      </c>
      <c r="B2393" s="69">
        <v>44609</v>
      </c>
      <c r="C2393" s="70">
        <v>0.56944444444444442</v>
      </c>
      <c r="D2393">
        <v>8</v>
      </c>
      <c r="E2393">
        <v>14.1</v>
      </c>
      <c r="F2393">
        <v>0</v>
      </c>
      <c r="G2393">
        <v>6.4</v>
      </c>
      <c r="H2393">
        <v>0.41</v>
      </c>
      <c r="I2393">
        <v>3.7</v>
      </c>
      <c r="J2393" t="s">
        <v>154</v>
      </c>
      <c r="K2393">
        <v>3.8</v>
      </c>
      <c r="L2393" t="s">
        <v>158</v>
      </c>
      <c r="M2393" s="70">
        <v>0.56660879629629635</v>
      </c>
      <c r="N2393">
        <v>6.1</v>
      </c>
      <c r="O2393" t="s">
        <v>154</v>
      </c>
      <c r="P2393" s="70">
        <v>0.56331018518518516</v>
      </c>
      <c r="Q2393">
        <v>3.6</v>
      </c>
      <c r="R2393" t="s">
        <v>158</v>
      </c>
      <c r="S2393">
        <v>0.8</v>
      </c>
      <c r="T2393">
        <v>38.1</v>
      </c>
      <c r="U2393">
        <v>1292</v>
      </c>
      <c r="V2393">
        <v>788487</v>
      </c>
      <c r="W2393">
        <v>1314</v>
      </c>
      <c r="X2393">
        <v>0.61</v>
      </c>
      <c r="Y2393">
        <v>18.07</v>
      </c>
      <c r="Z2393" s="11">
        <f t="shared" si="6415"/>
        <v>246</v>
      </c>
      <c r="AA2393" s="11">
        <f t="shared" si="6416"/>
        <v>10</v>
      </c>
      <c r="AB2393" s="53">
        <f t="shared" si="6417"/>
        <v>0.25117070684121662</v>
      </c>
      <c r="AC2393" s="61" t="s">
        <v>204</v>
      </c>
    </row>
    <row r="2394" spans="1:46">
      <c r="A2394" s="11">
        <v>2394</v>
      </c>
      <c r="B2394" s="69">
        <v>44609</v>
      </c>
      <c r="C2394" s="70">
        <v>0.57638888888888895</v>
      </c>
      <c r="D2394">
        <v>7.9</v>
      </c>
      <c r="E2394">
        <v>14.1</v>
      </c>
      <c r="F2394">
        <v>0</v>
      </c>
      <c r="G2394">
        <v>6.4</v>
      </c>
      <c r="H2394">
        <v>0.4</v>
      </c>
      <c r="I2394">
        <v>3.4</v>
      </c>
      <c r="J2394" t="s">
        <v>158</v>
      </c>
      <c r="K2394">
        <v>3.7</v>
      </c>
      <c r="L2394" t="s">
        <v>154</v>
      </c>
      <c r="M2394" s="70">
        <v>0.5696296296296296</v>
      </c>
      <c r="N2394">
        <v>6.1</v>
      </c>
      <c r="O2394" t="s">
        <v>158</v>
      </c>
      <c r="P2394" s="70">
        <v>0.57037037037037031</v>
      </c>
      <c r="Q2394">
        <v>4.5999999999999996</v>
      </c>
      <c r="R2394" t="s">
        <v>158</v>
      </c>
      <c r="S2394">
        <v>1.1000000000000001</v>
      </c>
      <c r="T2394">
        <v>35</v>
      </c>
      <c r="U2394">
        <v>1277</v>
      </c>
      <c r="V2394">
        <v>767194</v>
      </c>
      <c r="W2394">
        <v>1279</v>
      </c>
      <c r="X2394">
        <v>0.61</v>
      </c>
      <c r="Y2394">
        <v>18.05</v>
      </c>
      <c r="Z2394" s="11">
        <f t="shared" si="6415"/>
        <v>240.00000000000006</v>
      </c>
      <c r="AA2394" s="11">
        <f t="shared" si="6416"/>
        <v>10</v>
      </c>
      <c r="AB2394" s="53">
        <f t="shared" si="6417"/>
        <v>0.25117070684121662</v>
      </c>
      <c r="AC2394" s="61" t="s">
        <v>204</v>
      </c>
    </row>
    <row r="2395" spans="1:46">
      <c r="A2395" s="11">
        <v>2395</v>
      </c>
      <c r="B2395" s="69">
        <v>44609</v>
      </c>
      <c r="C2395" s="70">
        <v>0.58333333333333337</v>
      </c>
      <c r="D2395">
        <v>7.9</v>
      </c>
      <c r="E2395">
        <v>14.1</v>
      </c>
      <c r="F2395">
        <v>0</v>
      </c>
      <c r="G2395">
        <v>6.3</v>
      </c>
      <c r="H2395">
        <v>0.372</v>
      </c>
      <c r="I2395">
        <v>3.6</v>
      </c>
      <c r="J2395" t="s">
        <v>158</v>
      </c>
      <c r="K2395">
        <v>3.6</v>
      </c>
      <c r="L2395" t="s">
        <v>158</v>
      </c>
      <c r="M2395" s="70">
        <v>0.58273148148148146</v>
      </c>
      <c r="N2395">
        <v>6</v>
      </c>
      <c r="O2395" t="s">
        <v>154</v>
      </c>
      <c r="P2395" s="70">
        <v>0.58255787037037032</v>
      </c>
      <c r="Q2395">
        <v>4.2</v>
      </c>
      <c r="R2395" t="s">
        <v>158</v>
      </c>
      <c r="S2395">
        <v>1.1000000000000001</v>
      </c>
      <c r="T2395">
        <v>37.299999999999997</v>
      </c>
      <c r="U2395">
        <v>310</v>
      </c>
      <c r="V2395">
        <v>718880</v>
      </c>
      <c r="W2395">
        <v>1198</v>
      </c>
      <c r="X2395">
        <v>0.61</v>
      </c>
      <c r="Y2395">
        <v>18.010000000000002</v>
      </c>
      <c r="Z2395" s="11">
        <f t="shared" si="6415"/>
        <v>223.20000000000002</v>
      </c>
      <c r="AA2395" s="11">
        <f t="shared" si="6416"/>
        <v>10</v>
      </c>
      <c r="AB2395" s="53">
        <f t="shared" si="6417"/>
        <v>0.25117070684121662</v>
      </c>
      <c r="AC2395" s="61" t="s">
        <v>204</v>
      </c>
      <c r="AE2395" s="11">
        <f t="shared" ref="AE2395" si="6466">SUM(F2395:F2400)</f>
        <v>0</v>
      </c>
      <c r="AF2395" s="11">
        <f t="shared" ref="AF2395" si="6467">AVERAGE(AB2395:AB2400)</f>
        <v>0.25069288389159444</v>
      </c>
      <c r="AG2395" s="11">
        <f t="shared" ref="AG2395" si="6468">AVERAGE(G2395:G2400)</f>
        <v>5.7666666666666666</v>
      </c>
      <c r="AH2395" s="11" t="e">
        <f t="shared" ref="AH2395" si="6469">AVERAGE(AC2395:AC2400)</f>
        <v>#DIV/0!</v>
      </c>
      <c r="AI2395" s="11">
        <f t="shared" ref="AI2395" si="6470">AVERAGE(T2395:T2400)</f>
        <v>39.15</v>
      </c>
      <c r="AJ2395" s="11">
        <f t="shared" ref="AJ2395" si="6471">SUMIF(H2395:H2400,"&gt;0",H2395:H2400)</f>
        <v>1.8790000000000002</v>
      </c>
      <c r="AK2395" s="17">
        <f t="shared" ref="AK2395" si="6472">SUM(AA2395:AA2400)/60</f>
        <v>1</v>
      </c>
      <c r="AL2395" s="17">
        <f t="shared" ref="AL2395" si="6473">SUM(V2395:V2400)</f>
        <v>3666575</v>
      </c>
      <c r="AM2395" s="17">
        <f t="shared" ref="AM2395" si="6474">AVERAGE(W2395:W2400)</f>
        <v>1018.5</v>
      </c>
      <c r="AN2395" s="11">
        <f t="shared" ref="AN2395" si="6475">AVERAGE(I2395:I2400)</f>
        <v>3.2666666666666671</v>
      </c>
      <c r="AO2395" s="11">
        <f t="shared" ref="AO2395" si="6476">MAX(K2395:K2400)</f>
        <v>3.9</v>
      </c>
      <c r="AP2395" s="13" t="str">
        <f t="shared" ref="AP2395" ca="1" si="6477">INDIRECT(ADDRESS(MATCH(AO2395,K2395:K2400,0)+A2395-1,12))</f>
        <v>WNW</v>
      </c>
      <c r="AQ2395" s="13">
        <f t="shared" ref="AQ2395" ca="1" si="6478">INDIRECT(ADDRESS(MATCH(AO2395,K2395:K2400,0)+A2395-1,13))</f>
        <v>0.58725694444444443</v>
      </c>
      <c r="AR2395" s="11">
        <f t="shared" ref="AR2395" si="6479">MAX(N2395:N2400)</f>
        <v>7.3</v>
      </c>
      <c r="AS2395" s="13" t="str">
        <f t="shared" ref="AS2395" ca="1" si="6480">INDIRECT(ADDRESS(MATCH(AR2395,N2395:N2400,0)+A2395-1,15))</f>
        <v>WNW</v>
      </c>
      <c r="AT2395" s="13">
        <f t="shared" ref="AT2395" ca="1" si="6481">INDIRECT(ADDRESS(MATCH(AR2395,N2395:N2400,0)+A2395-1,16))</f>
        <v>0.60055555555555562</v>
      </c>
    </row>
    <row r="2396" spans="1:46">
      <c r="A2396" s="11">
        <v>2396</v>
      </c>
      <c r="B2396" s="69">
        <v>44609</v>
      </c>
      <c r="C2396" s="70">
        <v>0.59027777777777779</v>
      </c>
      <c r="D2396">
        <v>7.8</v>
      </c>
      <c r="E2396">
        <v>14.1</v>
      </c>
      <c r="F2396">
        <v>0</v>
      </c>
      <c r="G2396">
        <v>5.9</v>
      </c>
      <c r="H2396">
        <v>0.32900000000000001</v>
      </c>
      <c r="I2396">
        <v>3.4</v>
      </c>
      <c r="J2396" t="s">
        <v>158</v>
      </c>
      <c r="K2396">
        <v>3.9</v>
      </c>
      <c r="L2396" t="s">
        <v>158</v>
      </c>
      <c r="M2396" s="70">
        <v>0.58725694444444443</v>
      </c>
      <c r="N2396">
        <v>5.9</v>
      </c>
      <c r="O2396" t="s">
        <v>158</v>
      </c>
      <c r="P2396" s="70">
        <v>0.58673611111111112</v>
      </c>
      <c r="Q2396">
        <v>4.5999999999999996</v>
      </c>
      <c r="R2396" t="s">
        <v>157</v>
      </c>
      <c r="S2396">
        <v>1</v>
      </c>
      <c r="T2396">
        <v>36.6</v>
      </c>
      <c r="U2396">
        <v>1197</v>
      </c>
      <c r="V2396">
        <v>641220</v>
      </c>
      <c r="W2396">
        <v>1069</v>
      </c>
      <c r="X2396">
        <v>0.60899999999999999</v>
      </c>
      <c r="Y2396">
        <v>18.010000000000002</v>
      </c>
      <c r="Z2396" s="11">
        <f t="shared" si="6415"/>
        <v>197.40000000000003</v>
      </c>
      <c r="AA2396" s="11">
        <f t="shared" si="6416"/>
        <v>10</v>
      </c>
      <c r="AB2396" s="53">
        <f t="shared" si="6417"/>
        <v>0.25059731930167001</v>
      </c>
      <c r="AC2396" s="61" t="s">
        <v>204</v>
      </c>
    </row>
    <row r="2397" spans="1:46">
      <c r="A2397" s="11">
        <v>2397</v>
      </c>
      <c r="B2397" s="69">
        <v>44609</v>
      </c>
      <c r="C2397" s="70">
        <v>0.59722222222222221</v>
      </c>
      <c r="D2397">
        <v>7.5</v>
      </c>
      <c r="E2397">
        <v>14.2</v>
      </c>
      <c r="F2397">
        <v>0</v>
      </c>
      <c r="G2397">
        <v>5.7</v>
      </c>
      <c r="H2397">
        <v>0.29199999999999998</v>
      </c>
      <c r="I2397">
        <v>2.8</v>
      </c>
      <c r="J2397" t="s">
        <v>155</v>
      </c>
      <c r="K2397">
        <v>3.6</v>
      </c>
      <c r="L2397" t="s">
        <v>158</v>
      </c>
      <c r="M2397" s="70">
        <v>0.59273148148148147</v>
      </c>
      <c r="N2397">
        <v>5.9</v>
      </c>
      <c r="O2397" t="s">
        <v>155</v>
      </c>
      <c r="P2397" s="70">
        <v>0.59112268518518518</v>
      </c>
      <c r="Q2397">
        <v>2.4</v>
      </c>
      <c r="R2397" t="s">
        <v>154</v>
      </c>
      <c r="S2397">
        <v>1.2</v>
      </c>
      <c r="T2397">
        <v>40.299999999999997</v>
      </c>
      <c r="U2397">
        <v>1135</v>
      </c>
      <c r="V2397">
        <v>574709</v>
      </c>
      <c r="W2397">
        <v>958</v>
      </c>
      <c r="X2397">
        <v>0.60899999999999999</v>
      </c>
      <c r="Y2397">
        <v>18.010000000000002</v>
      </c>
      <c r="Z2397" s="11">
        <f t="shared" si="6415"/>
        <v>175.19999999999996</v>
      </c>
      <c r="AA2397" s="11">
        <f t="shared" si="6416"/>
        <v>10</v>
      </c>
      <c r="AB2397" s="53">
        <f t="shared" si="6417"/>
        <v>0.25059731930167001</v>
      </c>
      <c r="AC2397" s="61" t="s">
        <v>204</v>
      </c>
    </row>
    <row r="2398" spans="1:46">
      <c r="A2398" s="11">
        <v>2398</v>
      </c>
      <c r="B2398" s="69">
        <v>44609</v>
      </c>
      <c r="C2398" s="70">
        <v>0.60416666666666663</v>
      </c>
      <c r="D2398">
        <v>7.4</v>
      </c>
      <c r="E2398">
        <v>14.2</v>
      </c>
      <c r="F2398">
        <v>0</v>
      </c>
      <c r="G2398">
        <v>6.2</v>
      </c>
      <c r="H2398">
        <v>0.32800000000000001</v>
      </c>
      <c r="I2398">
        <v>3.4</v>
      </c>
      <c r="J2398" t="s">
        <v>158</v>
      </c>
      <c r="K2398">
        <v>3.4</v>
      </c>
      <c r="L2398" t="s">
        <v>158</v>
      </c>
      <c r="M2398" s="70">
        <v>0.60416666666666663</v>
      </c>
      <c r="N2398">
        <v>7.3</v>
      </c>
      <c r="O2398" t="s">
        <v>158</v>
      </c>
      <c r="P2398" s="70">
        <v>0.60055555555555562</v>
      </c>
      <c r="Q2398">
        <v>2.5</v>
      </c>
      <c r="R2398" t="s">
        <v>154</v>
      </c>
      <c r="S2398">
        <v>1</v>
      </c>
      <c r="T2398">
        <v>39.1</v>
      </c>
      <c r="U2398">
        <v>349</v>
      </c>
      <c r="V2398">
        <v>635651</v>
      </c>
      <c r="W2398">
        <v>1059</v>
      </c>
      <c r="X2398">
        <v>0.60899999999999999</v>
      </c>
      <c r="Y2398">
        <v>18.010000000000002</v>
      </c>
      <c r="Z2398" s="11">
        <f t="shared" si="6415"/>
        <v>196.8</v>
      </c>
      <c r="AA2398" s="11">
        <f t="shared" si="6416"/>
        <v>10</v>
      </c>
      <c r="AB2398" s="53">
        <f t="shared" si="6417"/>
        <v>0.25059731930167001</v>
      </c>
      <c r="AC2398" s="61" t="s">
        <v>204</v>
      </c>
    </row>
    <row r="2399" spans="1:46">
      <c r="A2399" s="11">
        <v>2399</v>
      </c>
      <c r="B2399" s="69">
        <v>44609</v>
      </c>
      <c r="C2399" s="70">
        <v>0.61111111111111105</v>
      </c>
      <c r="D2399">
        <v>7.3</v>
      </c>
      <c r="E2399">
        <v>14.2</v>
      </c>
      <c r="F2399">
        <v>0</v>
      </c>
      <c r="G2399">
        <v>5.3</v>
      </c>
      <c r="H2399">
        <v>0.27200000000000002</v>
      </c>
      <c r="I2399">
        <v>3.1</v>
      </c>
      <c r="J2399" t="s">
        <v>155</v>
      </c>
      <c r="K2399">
        <v>3.7</v>
      </c>
      <c r="L2399" t="s">
        <v>158</v>
      </c>
      <c r="M2399" s="70">
        <v>0.60721064814814818</v>
      </c>
      <c r="N2399">
        <v>5.4</v>
      </c>
      <c r="O2399" t="s">
        <v>155</v>
      </c>
      <c r="P2399" s="70">
        <v>0.60625000000000007</v>
      </c>
      <c r="Q2399">
        <v>1</v>
      </c>
      <c r="R2399" t="s">
        <v>162</v>
      </c>
      <c r="S2399">
        <v>1.1000000000000001</v>
      </c>
      <c r="T2399">
        <v>41.1</v>
      </c>
      <c r="U2399">
        <v>1073</v>
      </c>
      <c r="V2399">
        <v>537479</v>
      </c>
      <c r="W2399">
        <v>896</v>
      </c>
      <c r="X2399">
        <v>0.60899999999999999</v>
      </c>
      <c r="Y2399">
        <v>17.989999999999998</v>
      </c>
      <c r="Z2399" s="11">
        <f t="shared" si="6415"/>
        <v>163.20000000000002</v>
      </c>
      <c r="AA2399" s="11">
        <f t="shared" si="6416"/>
        <v>10</v>
      </c>
      <c r="AB2399" s="53">
        <f t="shared" si="6417"/>
        <v>0.25059731930167001</v>
      </c>
      <c r="AC2399" s="61" t="s">
        <v>204</v>
      </c>
    </row>
    <row r="2400" spans="1:46">
      <c r="A2400" s="11">
        <v>2400</v>
      </c>
      <c r="B2400" s="69">
        <v>44609</v>
      </c>
      <c r="C2400" s="70">
        <v>0.61805555555555558</v>
      </c>
      <c r="D2400">
        <v>7.1</v>
      </c>
      <c r="E2400">
        <v>14.1</v>
      </c>
      <c r="F2400">
        <v>0</v>
      </c>
      <c r="G2400">
        <v>5.2</v>
      </c>
      <c r="H2400">
        <v>0.28599999999999998</v>
      </c>
      <c r="I2400">
        <v>3.3</v>
      </c>
      <c r="J2400" t="s">
        <v>155</v>
      </c>
      <c r="K2400">
        <v>3.3</v>
      </c>
      <c r="L2400" t="s">
        <v>155</v>
      </c>
      <c r="M2400" s="70">
        <v>0.61805555555555558</v>
      </c>
      <c r="N2400">
        <v>6.3</v>
      </c>
      <c r="O2400" t="s">
        <v>155</v>
      </c>
      <c r="P2400" s="70">
        <v>0.61459490740740741</v>
      </c>
      <c r="Q2400">
        <v>2.4</v>
      </c>
      <c r="R2400" t="s">
        <v>155</v>
      </c>
      <c r="S2400">
        <v>1.2</v>
      </c>
      <c r="T2400">
        <v>40.5</v>
      </c>
      <c r="U2400">
        <v>987</v>
      </c>
      <c r="V2400">
        <v>558636</v>
      </c>
      <c r="W2400">
        <v>931</v>
      </c>
      <c r="X2400">
        <v>0.60899999999999999</v>
      </c>
      <c r="Y2400">
        <v>17.97</v>
      </c>
      <c r="Z2400" s="11">
        <f t="shared" si="6415"/>
        <v>171.59999999999997</v>
      </c>
      <c r="AA2400" s="11">
        <f t="shared" si="6416"/>
        <v>10</v>
      </c>
      <c r="AB2400" s="53">
        <f t="shared" si="6417"/>
        <v>0.25059731930167001</v>
      </c>
      <c r="AC2400" s="61" t="s">
        <v>204</v>
      </c>
    </row>
    <row r="2401" spans="1:46">
      <c r="A2401" s="11">
        <v>2401</v>
      </c>
      <c r="B2401" s="69">
        <v>44609</v>
      </c>
      <c r="C2401" s="70">
        <v>0.625</v>
      </c>
      <c r="D2401">
        <v>7.1</v>
      </c>
      <c r="E2401">
        <v>14.2</v>
      </c>
      <c r="F2401">
        <v>0</v>
      </c>
      <c r="G2401">
        <v>5.4</v>
      </c>
      <c r="H2401">
        <v>0.29399999999999998</v>
      </c>
      <c r="I2401">
        <v>3.5</v>
      </c>
      <c r="J2401" t="s">
        <v>155</v>
      </c>
      <c r="K2401">
        <v>3.6</v>
      </c>
      <c r="L2401" t="s">
        <v>155</v>
      </c>
      <c r="M2401" s="70">
        <v>0.61908564814814815</v>
      </c>
      <c r="N2401">
        <v>5.6</v>
      </c>
      <c r="O2401" t="s">
        <v>155</v>
      </c>
      <c r="P2401" s="70">
        <v>0.61871527777777779</v>
      </c>
      <c r="Q2401">
        <v>4.0999999999999996</v>
      </c>
      <c r="R2401" t="s">
        <v>155</v>
      </c>
      <c r="S2401">
        <v>0.9</v>
      </c>
      <c r="T2401">
        <v>40.799999999999997</v>
      </c>
      <c r="U2401">
        <v>916</v>
      </c>
      <c r="V2401">
        <v>569196</v>
      </c>
      <c r="W2401">
        <v>949</v>
      </c>
      <c r="X2401">
        <v>0.60899999999999999</v>
      </c>
      <c r="Y2401">
        <v>17.93</v>
      </c>
      <c r="Z2401" s="11">
        <f t="shared" si="6415"/>
        <v>176.4</v>
      </c>
      <c r="AA2401" s="11">
        <f t="shared" si="6416"/>
        <v>10</v>
      </c>
      <c r="AB2401" s="53">
        <f t="shared" si="6417"/>
        <v>0.25059731930167001</v>
      </c>
      <c r="AC2401" s="61" t="s">
        <v>204</v>
      </c>
      <c r="AE2401" s="11">
        <f t="shared" ref="AE2401" si="6482">SUM(F2401:F2406)</f>
        <v>0</v>
      </c>
      <c r="AF2401" s="11">
        <f t="shared" ref="AF2401" si="6483">AVERAGE(AB2401:AB2406)</f>
        <v>0.25059731930167001</v>
      </c>
      <c r="AG2401" s="11">
        <f t="shared" ref="AG2401" si="6484">AVERAGE(G2401:G2406)</f>
        <v>6.3500000000000005</v>
      </c>
      <c r="AH2401" s="11" t="e">
        <f t="shared" ref="AH2401" si="6485">AVERAGE(AC2401:AC2406)</f>
        <v>#DIV/0!</v>
      </c>
      <c r="AI2401" s="11">
        <f t="shared" ref="AI2401" si="6486">AVERAGE(T2401:T2406)</f>
        <v>38.049999999999997</v>
      </c>
      <c r="AJ2401" s="11">
        <f t="shared" ref="AJ2401" si="6487">SUMIF(H2401:H2406,"&gt;0",H2401:H2406)</f>
        <v>1.4790000000000003</v>
      </c>
      <c r="AK2401" s="17">
        <f t="shared" ref="AK2401" si="6488">SUM(AA2401:AA2406)/60</f>
        <v>0.83333333333333337</v>
      </c>
      <c r="AL2401" s="17">
        <f t="shared" ref="AL2401" si="6489">SUM(V2401:V2406)</f>
        <v>2867042</v>
      </c>
      <c r="AM2401" s="17">
        <f t="shared" ref="AM2401" si="6490">AVERAGE(W2401:W2406)</f>
        <v>796.33333333333337</v>
      </c>
      <c r="AN2401" s="11">
        <f t="shared" ref="AN2401" si="6491">AVERAGE(I2401:I2406)</f>
        <v>2.7333333333333329</v>
      </c>
      <c r="AO2401" s="11">
        <f t="shared" ref="AO2401" si="6492">MAX(K2401:K2406)</f>
        <v>3.6</v>
      </c>
      <c r="AP2401" s="13" t="str">
        <f t="shared" ref="AP2401" ca="1" si="6493">INDIRECT(ADDRESS(MATCH(AO2401,K2401:K2406,0)+A2401-1,12))</f>
        <v>NW</v>
      </c>
      <c r="AQ2401" s="13">
        <f t="shared" ref="AQ2401" ca="1" si="6494">INDIRECT(ADDRESS(MATCH(AO2401,K2401:K2406,0)+A2401-1,13))</f>
        <v>0.61908564814814815</v>
      </c>
      <c r="AR2401" s="11">
        <f t="shared" ref="AR2401" si="6495">MAX(N2401:N2406)</f>
        <v>5.6</v>
      </c>
      <c r="AS2401" s="13" t="str">
        <f t="shared" ref="AS2401" ca="1" si="6496">INDIRECT(ADDRESS(MATCH(AR2401,N2401:N2406,0)+A2401-1,15))</f>
        <v>NW</v>
      </c>
      <c r="AT2401" s="13">
        <f t="shared" ref="AT2401" ca="1" si="6497">INDIRECT(ADDRESS(MATCH(AR2401,N2401:N2406,0)+A2401-1,16))</f>
        <v>0.61871527777777779</v>
      </c>
    </row>
    <row r="2402" spans="1:46">
      <c r="A2402" s="11">
        <v>2402</v>
      </c>
      <c r="B2402" s="69">
        <v>44609</v>
      </c>
      <c r="C2402" s="70">
        <v>0.63194444444444442</v>
      </c>
      <c r="D2402">
        <v>7</v>
      </c>
      <c r="E2402">
        <v>14.2</v>
      </c>
      <c r="F2402">
        <v>0</v>
      </c>
      <c r="G2402">
        <v>6.3</v>
      </c>
      <c r="H2402">
        <v>0.27200000000000002</v>
      </c>
      <c r="I2402">
        <v>3</v>
      </c>
      <c r="J2402" t="s">
        <v>158</v>
      </c>
      <c r="K2402">
        <v>3.6</v>
      </c>
      <c r="L2402" t="s">
        <v>155</v>
      </c>
      <c r="M2402" s="70">
        <v>0.62527777777777771</v>
      </c>
      <c r="N2402">
        <v>5.0999999999999996</v>
      </c>
      <c r="O2402" t="s">
        <v>155</v>
      </c>
      <c r="P2402" s="70">
        <v>0.62519675925925922</v>
      </c>
      <c r="Q2402">
        <v>4.5</v>
      </c>
      <c r="R2402" t="s">
        <v>158</v>
      </c>
      <c r="S2402">
        <v>0.8</v>
      </c>
      <c r="T2402">
        <v>39.1</v>
      </c>
      <c r="U2402">
        <v>849</v>
      </c>
      <c r="V2402">
        <v>527609</v>
      </c>
      <c r="W2402">
        <v>879</v>
      </c>
      <c r="X2402">
        <v>0.60899999999999999</v>
      </c>
      <c r="Y2402">
        <v>17.91</v>
      </c>
      <c r="Z2402" s="11">
        <f t="shared" si="6415"/>
        <v>163.20000000000002</v>
      </c>
      <c r="AA2402" s="11">
        <f t="shared" si="6416"/>
        <v>10</v>
      </c>
      <c r="AB2402" s="53">
        <f t="shared" si="6417"/>
        <v>0.25059731930167001</v>
      </c>
      <c r="AC2402" s="61" t="s">
        <v>204</v>
      </c>
    </row>
    <row r="2403" spans="1:46">
      <c r="A2403" s="11">
        <v>2403</v>
      </c>
      <c r="B2403" s="69">
        <v>44609</v>
      </c>
      <c r="C2403" s="70">
        <v>0.63888888888888895</v>
      </c>
      <c r="D2403">
        <v>7</v>
      </c>
      <c r="E2403">
        <v>14.2</v>
      </c>
      <c r="F2403">
        <v>0</v>
      </c>
      <c r="G2403">
        <v>6.4</v>
      </c>
      <c r="H2403">
        <v>0.255</v>
      </c>
      <c r="I2403">
        <v>3</v>
      </c>
      <c r="J2403" t="s">
        <v>154</v>
      </c>
      <c r="K2403">
        <v>3.3</v>
      </c>
      <c r="L2403" t="s">
        <v>158</v>
      </c>
      <c r="M2403" s="70">
        <v>0.63498842592592586</v>
      </c>
      <c r="N2403">
        <v>4.9000000000000004</v>
      </c>
      <c r="O2403" t="s">
        <v>158</v>
      </c>
      <c r="P2403" s="70">
        <v>0.63218750000000001</v>
      </c>
      <c r="Q2403">
        <v>3.1</v>
      </c>
      <c r="R2403" t="s">
        <v>158</v>
      </c>
      <c r="S2403">
        <v>0.8</v>
      </c>
      <c r="T2403">
        <v>39.6</v>
      </c>
      <c r="U2403">
        <v>799</v>
      </c>
      <c r="V2403">
        <v>495075</v>
      </c>
      <c r="W2403">
        <v>825</v>
      </c>
      <c r="X2403">
        <v>0.60899999999999999</v>
      </c>
      <c r="Y2403">
        <v>17.91</v>
      </c>
      <c r="Z2403" s="11">
        <f t="shared" si="6415"/>
        <v>153.00000000000003</v>
      </c>
      <c r="AA2403" s="11">
        <f t="shared" si="6416"/>
        <v>10</v>
      </c>
      <c r="AB2403" s="53">
        <f t="shared" si="6417"/>
        <v>0.25059731930167001</v>
      </c>
      <c r="AC2403" s="61" t="s">
        <v>204</v>
      </c>
    </row>
    <row r="2404" spans="1:46">
      <c r="A2404" s="11">
        <v>2404</v>
      </c>
      <c r="B2404" s="69">
        <v>44609</v>
      </c>
      <c r="C2404" s="70">
        <v>0.64583333333333337</v>
      </c>
      <c r="D2404">
        <v>7</v>
      </c>
      <c r="E2404">
        <v>14.2</v>
      </c>
      <c r="F2404">
        <v>0</v>
      </c>
      <c r="G2404">
        <v>6.6</v>
      </c>
      <c r="H2404">
        <v>0.23799999999999999</v>
      </c>
      <c r="I2404">
        <v>2.4</v>
      </c>
      <c r="J2404" t="s">
        <v>154</v>
      </c>
      <c r="K2404">
        <v>3</v>
      </c>
      <c r="L2404" t="s">
        <v>154</v>
      </c>
      <c r="M2404" s="70">
        <v>0.63890046296296299</v>
      </c>
      <c r="N2404">
        <v>5</v>
      </c>
      <c r="O2404" t="s">
        <v>154</v>
      </c>
      <c r="P2404" s="70">
        <v>0.64377314814814812</v>
      </c>
      <c r="Q2404">
        <v>1.6</v>
      </c>
      <c r="R2404" t="s">
        <v>158</v>
      </c>
      <c r="S2404">
        <v>0.9</v>
      </c>
      <c r="T2404">
        <v>35.6</v>
      </c>
      <c r="U2404">
        <v>732</v>
      </c>
      <c r="V2404">
        <v>460391</v>
      </c>
      <c r="W2404">
        <v>767</v>
      </c>
      <c r="X2404">
        <v>0.60899999999999999</v>
      </c>
      <c r="Y2404">
        <v>17.920000000000002</v>
      </c>
      <c r="Z2404" s="11">
        <f t="shared" si="6415"/>
        <v>142.79999999999998</v>
      </c>
      <c r="AA2404" s="11">
        <f t="shared" si="6416"/>
        <v>10</v>
      </c>
      <c r="AB2404" s="53">
        <f t="shared" si="6417"/>
        <v>0.25059731930167001</v>
      </c>
      <c r="AC2404" s="61" t="s">
        <v>204</v>
      </c>
    </row>
    <row r="2405" spans="1:46">
      <c r="A2405" s="11">
        <v>2405</v>
      </c>
      <c r="B2405" s="69">
        <v>44609</v>
      </c>
      <c r="C2405" s="70">
        <v>0.65277777777777779</v>
      </c>
      <c r="D2405">
        <v>7</v>
      </c>
      <c r="E2405">
        <v>14.2</v>
      </c>
      <c r="F2405">
        <v>0</v>
      </c>
      <c r="G2405">
        <v>6.7</v>
      </c>
      <c r="H2405">
        <v>0.221</v>
      </c>
      <c r="I2405">
        <v>2</v>
      </c>
      <c r="J2405" t="s">
        <v>154</v>
      </c>
      <c r="K2405">
        <v>2.4</v>
      </c>
      <c r="L2405" t="s">
        <v>154</v>
      </c>
      <c r="M2405" s="70">
        <v>0.64584490740740741</v>
      </c>
      <c r="N2405">
        <v>4.0999999999999996</v>
      </c>
      <c r="O2405" t="s">
        <v>161</v>
      </c>
      <c r="P2405" s="70">
        <v>0.64958333333333329</v>
      </c>
      <c r="Q2405">
        <v>1.7</v>
      </c>
      <c r="R2405" t="s">
        <v>158</v>
      </c>
      <c r="S2405">
        <v>1</v>
      </c>
      <c r="T2405">
        <v>36.299999999999997</v>
      </c>
      <c r="U2405">
        <v>687</v>
      </c>
      <c r="V2405">
        <v>428211</v>
      </c>
      <c r="W2405">
        <v>714</v>
      </c>
      <c r="X2405">
        <v>0.60899999999999999</v>
      </c>
      <c r="Y2405">
        <v>17.89</v>
      </c>
      <c r="Z2405" s="11">
        <f t="shared" si="6415"/>
        <v>132.6</v>
      </c>
      <c r="AA2405" s="11">
        <f t="shared" si="6416"/>
        <v>10</v>
      </c>
      <c r="AB2405" s="53">
        <f t="shared" si="6417"/>
        <v>0.25059731930167001</v>
      </c>
      <c r="AC2405" s="61" t="s">
        <v>204</v>
      </c>
    </row>
    <row r="2406" spans="1:46">
      <c r="A2406" s="11">
        <v>2406</v>
      </c>
      <c r="B2406" s="69">
        <v>44609</v>
      </c>
      <c r="C2406" s="70">
        <v>0.65972222222222221</v>
      </c>
      <c r="D2406">
        <v>7.1</v>
      </c>
      <c r="E2406">
        <v>14.2</v>
      </c>
      <c r="F2406">
        <v>0</v>
      </c>
      <c r="G2406">
        <v>6.7</v>
      </c>
      <c r="H2406">
        <v>0.19900000000000001</v>
      </c>
      <c r="I2406">
        <v>2.5</v>
      </c>
      <c r="J2406" t="s">
        <v>161</v>
      </c>
      <c r="K2406">
        <v>2.8</v>
      </c>
      <c r="L2406" t="s">
        <v>154</v>
      </c>
      <c r="M2406" s="70">
        <v>0.65554398148148152</v>
      </c>
      <c r="N2406">
        <v>4.9000000000000004</v>
      </c>
      <c r="O2406" t="s">
        <v>158</v>
      </c>
      <c r="P2406" s="70">
        <v>0.65379629629629632</v>
      </c>
      <c r="Q2406">
        <v>2.2000000000000002</v>
      </c>
      <c r="R2406" t="s">
        <v>154</v>
      </c>
      <c r="S2406">
        <v>0.9</v>
      </c>
      <c r="T2406">
        <v>36.9</v>
      </c>
      <c r="U2406">
        <v>603</v>
      </c>
      <c r="V2406">
        <v>386560</v>
      </c>
      <c r="W2406">
        <v>644</v>
      </c>
      <c r="X2406">
        <v>0.60899999999999999</v>
      </c>
      <c r="Y2406">
        <v>17.86</v>
      </c>
      <c r="Z2406" s="11">
        <f t="shared" si="6415"/>
        <v>119.4</v>
      </c>
      <c r="AA2406" s="11">
        <f t="shared" si="6416"/>
        <v>0</v>
      </c>
      <c r="AB2406" s="53">
        <f t="shared" si="6417"/>
        <v>0.25059731930167001</v>
      </c>
      <c r="AC2406" s="61" t="s">
        <v>204</v>
      </c>
    </row>
    <row r="2407" spans="1:46">
      <c r="A2407" s="11">
        <v>2407</v>
      </c>
      <c r="B2407" s="69">
        <v>44609</v>
      </c>
      <c r="C2407" s="70">
        <v>0.66666666666666663</v>
      </c>
      <c r="D2407">
        <v>7.2</v>
      </c>
      <c r="E2407">
        <v>14.2</v>
      </c>
      <c r="F2407">
        <v>0</v>
      </c>
      <c r="G2407">
        <v>6.4</v>
      </c>
      <c r="H2407">
        <v>0.18099999999999999</v>
      </c>
      <c r="I2407">
        <v>2</v>
      </c>
      <c r="J2407" t="s">
        <v>154</v>
      </c>
      <c r="K2407">
        <v>2.6</v>
      </c>
      <c r="L2407" t="s">
        <v>161</v>
      </c>
      <c r="M2407" s="70">
        <v>0.65983796296296293</v>
      </c>
      <c r="N2407">
        <v>5.4</v>
      </c>
      <c r="O2407" t="s">
        <v>158</v>
      </c>
      <c r="P2407" s="70">
        <v>0.66334490740740748</v>
      </c>
      <c r="Q2407">
        <v>1.5</v>
      </c>
      <c r="R2407" t="s">
        <v>160</v>
      </c>
      <c r="S2407">
        <v>1</v>
      </c>
      <c r="T2407">
        <v>36.9</v>
      </c>
      <c r="U2407">
        <v>565</v>
      </c>
      <c r="V2407">
        <v>350913</v>
      </c>
      <c r="W2407">
        <v>585</v>
      </c>
      <c r="X2407">
        <v>0.60899999999999999</v>
      </c>
      <c r="Y2407">
        <v>17.86</v>
      </c>
      <c r="Z2407" s="11">
        <f t="shared" si="6415"/>
        <v>108.60000000000001</v>
      </c>
      <c r="AA2407" s="11">
        <f t="shared" si="6416"/>
        <v>0</v>
      </c>
      <c r="AB2407" s="53">
        <f t="shared" si="6417"/>
        <v>0.25059731930167001</v>
      </c>
      <c r="AC2407" s="61" t="s">
        <v>204</v>
      </c>
      <c r="AE2407" s="11">
        <f t="shared" ref="AE2407" si="6498">SUM(F2407:F2412)</f>
        <v>0</v>
      </c>
      <c r="AF2407" s="11">
        <f t="shared" ref="AF2407" si="6499">AVERAGE(AB2407:AB2412)</f>
        <v>0.25012010209981295</v>
      </c>
      <c r="AG2407" s="11">
        <f t="shared" ref="AG2407" si="6500">AVERAGE(G2407:G2412)</f>
        <v>5.666666666666667</v>
      </c>
      <c r="AH2407" s="11" t="e">
        <f t="shared" ref="AH2407" si="6501">AVERAGE(AC2407:AC2412)</f>
        <v>#DIV/0!</v>
      </c>
      <c r="AI2407" s="11">
        <f t="shared" ref="AI2407" si="6502">AVERAGE(T2407:T2412)</f>
        <v>38.733333333333327</v>
      </c>
      <c r="AJ2407" s="11">
        <f t="shared" ref="AJ2407" si="6503">SUMIF(H2407:H2412,"&gt;0",H2407:H2412)</f>
        <v>0.78399999999999992</v>
      </c>
      <c r="AK2407" s="17">
        <f t="shared" ref="AK2407" si="6504">SUM(AA2407:AA2412)/60</f>
        <v>0</v>
      </c>
      <c r="AL2407" s="17">
        <f t="shared" ref="AL2407" si="6505">SUM(V2407:V2412)</f>
        <v>1523347</v>
      </c>
      <c r="AM2407" s="17">
        <f t="shared" ref="AM2407" si="6506">AVERAGE(W2407:W2412)</f>
        <v>423.33333333333331</v>
      </c>
      <c r="AN2407" s="11">
        <f t="shared" ref="AN2407" si="6507">AVERAGE(I2407:I2412)</f>
        <v>2.8833333333333333</v>
      </c>
      <c r="AO2407" s="11">
        <f t="shared" ref="AO2407" si="6508">MAX(K2407:K2412)</f>
        <v>3.8</v>
      </c>
      <c r="AP2407" s="13" t="str">
        <f t="shared" ref="AP2407" ca="1" si="6509">INDIRECT(ADDRESS(MATCH(AO2407,K2407:K2412,0)+A2407-1,12))</f>
        <v>WNW</v>
      </c>
      <c r="AQ2407" s="13">
        <f t="shared" ref="AQ2407" ca="1" si="6510">INDIRECT(ADDRESS(MATCH(AO2407,K2407:K2412,0)+A2407-1,13))</f>
        <v>0.69442129629629623</v>
      </c>
      <c r="AR2407" s="11">
        <f t="shared" ref="AR2407" si="6511">MAX(N2407:N2412)</f>
        <v>7.3</v>
      </c>
      <c r="AS2407" s="13" t="str">
        <f t="shared" ref="AS2407" ca="1" si="6512">INDIRECT(ADDRESS(MATCH(AR2407,N2407:N2412,0)+A2407-1,15))</f>
        <v>WNW</v>
      </c>
      <c r="AT2407" s="13">
        <f t="shared" ref="AT2407" ca="1" si="6513">INDIRECT(ADDRESS(MATCH(AR2407,N2407:N2412,0)+A2407-1,16))</f>
        <v>0.69208333333333327</v>
      </c>
    </row>
    <row r="2408" spans="1:46">
      <c r="A2408" s="11">
        <v>2408</v>
      </c>
      <c r="B2408" s="69">
        <v>44609</v>
      </c>
      <c r="C2408" s="70">
        <v>0.67361111111111116</v>
      </c>
      <c r="D2408">
        <v>7.3</v>
      </c>
      <c r="E2408">
        <v>14.2</v>
      </c>
      <c r="F2408">
        <v>0</v>
      </c>
      <c r="G2408">
        <v>6.6</v>
      </c>
      <c r="H2408">
        <v>0.16500000000000001</v>
      </c>
      <c r="I2408">
        <v>2.2999999999999998</v>
      </c>
      <c r="J2408" t="s">
        <v>161</v>
      </c>
      <c r="K2408">
        <v>2.2999999999999998</v>
      </c>
      <c r="L2408" t="s">
        <v>161</v>
      </c>
      <c r="M2408" s="70">
        <v>0.67361111111111116</v>
      </c>
      <c r="N2408">
        <v>4.5</v>
      </c>
      <c r="O2408" t="s">
        <v>154</v>
      </c>
      <c r="P2408" s="70">
        <v>0.67320601851851858</v>
      </c>
      <c r="Q2408">
        <v>3.5</v>
      </c>
      <c r="R2408" t="s">
        <v>154</v>
      </c>
      <c r="S2408">
        <v>0.9</v>
      </c>
      <c r="T2408">
        <v>37.4</v>
      </c>
      <c r="U2408">
        <v>488</v>
      </c>
      <c r="V2408">
        <v>320870</v>
      </c>
      <c r="W2408">
        <v>535</v>
      </c>
      <c r="X2408">
        <v>0.60799999999999998</v>
      </c>
      <c r="Y2408">
        <v>17.809999999999999</v>
      </c>
      <c r="Z2408" s="11">
        <f t="shared" si="6415"/>
        <v>99</v>
      </c>
      <c r="AA2408" s="11">
        <f t="shared" si="6416"/>
        <v>0</v>
      </c>
      <c r="AB2408" s="53">
        <f t="shared" si="6417"/>
        <v>0.25002465865944157</v>
      </c>
      <c r="AC2408" s="61" t="s">
        <v>204</v>
      </c>
    </row>
    <row r="2409" spans="1:46">
      <c r="A2409" s="11">
        <v>2409</v>
      </c>
      <c r="B2409" s="69">
        <v>44609</v>
      </c>
      <c r="C2409" s="70">
        <v>0.68055555555555547</v>
      </c>
      <c r="D2409">
        <v>7.4</v>
      </c>
      <c r="E2409">
        <v>14.2</v>
      </c>
      <c r="F2409">
        <v>0</v>
      </c>
      <c r="G2409">
        <v>5.8</v>
      </c>
      <c r="H2409">
        <v>0.14099999999999999</v>
      </c>
      <c r="I2409">
        <v>3</v>
      </c>
      <c r="J2409" t="s">
        <v>154</v>
      </c>
      <c r="K2409">
        <v>3</v>
      </c>
      <c r="L2409" t="s">
        <v>154</v>
      </c>
      <c r="M2409" s="70">
        <v>0.68024305555555553</v>
      </c>
      <c r="N2409">
        <v>5.0999999999999996</v>
      </c>
      <c r="O2409" t="s">
        <v>158</v>
      </c>
      <c r="P2409" s="70">
        <v>0.67739583333333331</v>
      </c>
      <c r="Q2409">
        <v>2.2000000000000002</v>
      </c>
      <c r="R2409" t="s">
        <v>158</v>
      </c>
      <c r="S2409">
        <v>0.8</v>
      </c>
      <c r="T2409">
        <v>38</v>
      </c>
      <c r="U2409">
        <v>432</v>
      </c>
      <c r="V2409">
        <v>271379</v>
      </c>
      <c r="W2409">
        <v>452</v>
      </c>
      <c r="X2409">
        <v>0.60799999999999998</v>
      </c>
      <c r="Y2409">
        <v>17.8</v>
      </c>
      <c r="Z2409" s="11">
        <f t="shared" si="6415"/>
        <v>84.59999999999998</v>
      </c>
      <c r="AA2409" s="11">
        <f t="shared" si="6416"/>
        <v>0</v>
      </c>
      <c r="AB2409" s="53">
        <f t="shared" si="6417"/>
        <v>0.25002465865944157</v>
      </c>
      <c r="AC2409" s="61" t="s">
        <v>204</v>
      </c>
    </row>
    <row r="2410" spans="1:46">
      <c r="A2410" s="11">
        <v>2410</v>
      </c>
      <c r="B2410" s="69">
        <v>44609</v>
      </c>
      <c r="C2410" s="70">
        <v>0.6875</v>
      </c>
      <c r="D2410">
        <v>7.4</v>
      </c>
      <c r="E2410">
        <v>14.2</v>
      </c>
      <c r="F2410">
        <v>0</v>
      </c>
      <c r="G2410">
        <v>5.6</v>
      </c>
      <c r="H2410">
        <v>0.11899999999999999</v>
      </c>
      <c r="I2410">
        <v>2.9</v>
      </c>
      <c r="J2410" t="s">
        <v>158</v>
      </c>
      <c r="K2410">
        <v>3.1</v>
      </c>
      <c r="L2410" t="s">
        <v>154</v>
      </c>
      <c r="M2410" s="70">
        <v>0.68194444444444446</v>
      </c>
      <c r="N2410">
        <v>5.6</v>
      </c>
      <c r="O2410" t="s">
        <v>158</v>
      </c>
      <c r="P2410" s="70">
        <v>0.68530092592592595</v>
      </c>
      <c r="Q2410">
        <v>3.4</v>
      </c>
      <c r="R2410" t="s">
        <v>154</v>
      </c>
      <c r="S2410">
        <v>0.8</v>
      </c>
      <c r="T2410">
        <v>36.9</v>
      </c>
      <c r="U2410">
        <v>348</v>
      </c>
      <c r="V2410">
        <v>233733</v>
      </c>
      <c r="W2410">
        <v>390</v>
      </c>
      <c r="X2410">
        <v>0.60799999999999998</v>
      </c>
      <c r="Y2410">
        <v>17.8</v>
      </c>
      <c r="Z2410" s="11">
        <f t="shared" si="6415"/>
        <v>71.399999999999991</v>
      </c>
      <c r="AA2410" s="11">
        <f t="shared" si="6416"/>
        <v>0</v>
      </c>
      <c r="AB2410" s="53">
        <f t="shared" si="6417"/>
        <v>0.25002465865944157</v>
      </c>
      <c r="AC2410" s="61" t="s">
        <v>204</v>
      </c>
    </row>
    <row r="2411" spans="1:46">
      <c r="A2411" s="11">
        <v>2411</v>
      </c>
      <c r="B2411" s="69">
        <v>44609</v>
      </c>
      <c r="C2411" s="70">
        <v>0.69444444444444453</v>
      </c>
      <c r="D2411">
        <v>7.2</v>
      </c>
      <c r="E2411">
        <v>14.2</v>
      </c>
      <c r="F2411">
        <v>0</v>
      </c>
      <c r="G2411">
        <v>5</v>
      </c>
      <c r="H2411">
        <v>0.10100000000000001</v>
      </c>
      <c r="I2411">
        <v>3.8</v>
      </c>
      <c r="J2411" t="s">
        <v>158</v>
      </c>
      <c r="K2411">
        <v>3.8</v>
      </c>
      <c r="L2411" t="s">
        <v>158</v>
      </c>
      <c r="M2411" s="70">
        <v>0.69442129629629623</v>
      </c>
      <c r="N2411">
        <v>7.3</v>
      </c>
      <c r="O2411" t="s">
        <v>158</v>
      </c>
      <c r="P2411" s="70">
        <v>0.69208333333333327</v>
      </c>
      <c r="Q2411">
        <v>3</v>
      </c>
      <c r="R2411" t="s">
        <v>155</v>
      </c>
      <c r="S2411">
        <v>1</v>
      </c>
      <c r="T2411">
        <v>41.4</v>
      </c>
      <c r="U2411">
        <v>293</v>
      </c>
      <c r="V2411">
        <v>197858</v>
      </c>
      <c r="W2411">
        <v>330</v>
      </c>
      <c r="X2411">
        <v>0.60799999999999998</v>
      </c>
      <c r="Y2411">
        <v>17.82</v>
      </c>
      <c r="Z2411" s="11">
        <f t="shared" si="6415"/>
        <v>60.6</v>
      </c>
      <c r="AA2411" s="11">
        <f t="shared" si="6416"/>
        <v>0</v>
      </c>
      <c r="AB2411" s="53">
        <f t="shared" si="6417"/>
        <v>0.25002465865944157</v>
      </c>
      <c r="AC2411" s="61" t="s">
        <v>204</v>
      </c>
    </row>
    <row r="2412" spans="1:46">
      <c r="A2412" s="11">
        <v>2412</v>
      </c>
      <c r="B2412" s="69">
        <v>44609</v>
      </c>
      <c r="C2412" s="70">
        <v>0.70138888888888884</v>
      </c>
      <c r="D2412">
        <v>7.1</v>
      </c>
      <c r="E2412">
        <v>14.2</v>
      </c>
      <c r="F2412">
        <v>0</v>
      </c>
      <c r="G2412">
        <v>4.5999999999999996</v>
      </c>
      <c r="H2412">
        <v>7.6999999999999999E-2</v>
      </c>
      <c r="I2412">
        <v>3.3</v>
      </c>
      <c r="J2412" t="s">
        <v>158</v>
      </c>
      <c r="K2412">
        <v>3.8</v>
      </c>
      <c r="L2412" t="s">
        <v>158</v>
      </c>
      <c r="M2412" s="70">
        <v>0.6944907407407408</v>
      </c>
      <c r="N2412">
        <v>5.3</v>
      </c>
      <c r="O2412" t="s">
        <v>158</v>
      </c>
      <c r="P2412" s="70">
        <v>0.70004629629629633</v>
      </c>
      <c r="Q2412">
        <v>2.6</v>
      </c>
      <c r="R2412" t="s">
        <v>154</v>
      </c>
      <c r="S2412">
        <v>0.7</v>
      </c>
      <c r="T2412">
        <v>41.8</v>
      </c>
      <c r="U2412">
        <v>226</v>
      </c>
      <c r="V2412">
        <v>148594</v>
      </c>
      <c r="W2412">
        <v>248</v>
      </c>
      <c r="X2412">
        <v>0.60799999999999998</v>
      </c>
      <c r="Y2412">
        <v>17.77</v>
      </c>
      <c r="Z2412" s="11">
        <f t="shared" si="6415"/>
        <v>46.199999999999996</v>
      </c>
      <c r="AA2412" s="11">
        <f t="shared" si="6416"/>
        <v>0</v>
      </c>
      <c r="AB2412" s="53">
        <f t="shared" si="6417"/>
        <v>0.25002465865944157</v>
      </c>
      <c r="AC2412" s="61" t="s">
        <v>204</v>
      </c>
    </row>
    <row r="2413" spans="1:46">
      <c r="A2413" s="11">
        <v>2413</v>
      </c>
      <c r="B2413" s="69">
        <v>44609</v>
      </c>
      <c r="C2413" s="70">
        <v>0.70833333333333337</v>
      </c>
      <c r="D2413">
        <v>6.9</v>
      </c>
      <c r="E2413">
        <v>14.2</v>
      </c>
      <c r="F2413">
        <v>0</v>
      </c>
      <c r="G2413">
        <v>4.3</v>
      </c>
      <c r="H2413">
        <v>6.7000000000000004E-2</v>
      </c>
      <c r="I2413">
        <v>3</v>
      </c>
      <c r="J2413" t="s">
        <v>158</v>
      </c>
      <c r="K2413">
        <v>3.3</v>
      </c>
      <c r="L2413" t="s">
        <v>158</v>
      </c>
      <c r="M2413" s="70">
        <v>0.70140046296296299</v>
      </c>
      <c r="N2413">
        <v>6.1</v>
      </c>
      <c r="O2413" t="s">
        <v>158</v>
      </c>
      <c r="P2413" s="70">
        <v>0.70642361111111107</v>
      </c>
      <c r="Q2413">
        <v>2.5</v>
      </c>
      <c r="R2413" t="s">
        <v>155</v>
      </c>
      <c r="S2413">
        <v>0.9</v>
      </c>
      <c r="T2413">
        <v>41</v>
      </c>
      <c r="U2413">
        <v>174</v>
      </c>
      <c r="V2413">
        <v>124346</v>
      </c>
      <c r="W2413">
        <v>207</v>
      </c>
      <c r="X2413">
        <v>0.60799999999999998</v>
      </c>
      <c r="Y2413">
        <v>17.760000000000002</v>
      </c>
      <c r="Z2413" s="11">
        <f t="shared" si="6415"/>
        <v>40.200000000000003</v>
      </c>
      <c r="AA2413" s="11">
        <f t="shared" si="6416"/>
        <v>0</v>
      </c>
      <c r="AB2413" s="53">
        <f t="shared" si="6417"/>
        <v>0.25002465865944157</v>
      </c>
      <c r="AC2413" s="61" t="s">
        <v>204</v>
      </c>
      <c r="AE2413" s="11">
        <f t="shared" ref="AE2413" si="6514">SUM(F2413:F2418)</f>
        <v>0</v>
      </c>
      <c r="AF2413" s="11">
        <f t="shared" ref="AF2413" si="6515">AVERAGE(AB2413:AB2418)</f>
        <v>0.24973869349989583</v>
      </c>
      <c r="AG2413" s="11">
        <f t="shared" ref="AG2413" si="6516">AVERAGE(G2413:G2418)</f>
        <v>3.5333333333333328</v>
      </c>
      <c r="AH2413" s="11" t="e">
        <f t="shared" ref="AH2413" si="6517">AVERAGE(AC2413:AC2418)</f>
        <v>#DIV/0!</v>
      </c>
      <c r="AI2413" s="11">
        <f t="shared" ref="AI2413" si="6518">AVERAGE(T2413:T2418)</f>
        <v>43.199999999999996</v>
      </c>
      <c r="AJ2413" s="11">
        <f t="shared" ref="AJ2413" si="6519">SUMIF(H2413:H2418,"&gt;0",H2413:H2418)</f>
        <v>0.16100000000000003</v>
      </c>
      <c r="AK2413" s="17">
        <f t="shared" ref="AK2413" si="6520">SUM(AA2413:AA2418)/60</f>
        <v>0</v>
      </c>
      <c r="AL2413" s="17">
        <f t="shared" ref="AL2413" si="6521">SUM(V2413:V2418)</f>
        <v>313361</v>
      </c>
      <c r="AM2413" s="17">
        <f t="shared" ref="AM2413" si="6522">AVERAGE(W2413:W2418)</f>
        <v>87</v>
      </c>
      <c r="AN2413" s="11">
        <f t="shared" ref="AN2413" si="6523">AVERAGE(I2413:I2418)</f>
        <v>2.4333333333333336</v>
      </c>
      <c r="AO2413" s="11">
        <f t="shared" ref="AO2413" si="6524">MAX(K2413:K2418)</f>
        <v>3.3</v>
      </c>
      <c r="AP2413" s="13" t="str">
        <f t="shared" ref="AP2413" ca="1" si="6525">INDIRECT(ADDRESS(MATCH(AO2413,K2413:K2418,0)+A2413-1,12))</f>
        <v>WNW</v>
      </c>
      <c r="AQ2413" s="13">
        <f t="shared" ref="AQ2413" ca="1" si="6526">INDIRECT(ADDRESS(MATCH(AO2413,K2413:K2418,0)+A2413-1,13))</f>
        <v>0.70140046296296299</v>
      </c>
      <c r="AR2413" s="11">
        <f t="shared" ref="AR2413" si="6527">MAX(N2413:N2418)</f>
        <v>6.1</v>
      </c>
      <c r="AS2413" s="13" t="str">
        <f t="shared" ref="AS2413" ca="1" si="6528">INDIRECT(ADDRESS(MATCH(AR2413,N2413:N2418,0)+A2413-1,15))</f>
        <v>WNW</v>
      </c>
      <c r="AT2413" s="13">
        <f t="shared" ref="AT2413" ca="1" si="6529">INDIRECT(ADDRESS(MATCH(AR2413,N2413:N2418,0)+A2413-1,16))</f>
        <v>0.70642361111111107</v>
      </c>
    </row>
    <row r="2414" spans="1:46">
      <c r="A2414" s="11">
        <v>2414</v>
      </c>
      <c r="B2414" s="69">
        <v>44609</v>
      </c>
      <c r="C2414" s="70">
        <v>0.71527777777777779</v>
      </c>
      <c r="D2414">
        <v>6.6</v>
      </c>
      <c r="E2414">
        <v>14.3</v>
      </c>
      <c r="F2414">
        <v>0</v>
      </c>
      <c r="G2414">
        <v>4.5999999999999996</v>
      </c>
      <c r="H2414">
        <v>4.2999999999999997E-2</v>
      </c>
      <c r="I2414">
        <v>2.1</v>
      </c>
      <c r="J2414" t="s">
        <v>158</v>
      </c>
      <c r="K2414">
        <v>3</v>
      </c>
      <c r="L2414" t="s">
        <v>158</v>
      </c>
      <c r="M2414" s="70">
        <v>0.70869212962962969</v>
      </c>
      <c r="N2414">
        <v>4.2</v>
      </c>
      <c r="O2414" t="s">
        <v>158</v>
      </c>
      <c r="P2414" s="70">
        <v>0.71509259259259261</v>
      </c>
      <c r="Q2414">
        <v>3.3</v>
      </c>
      <c r="R2414" t="s">
        <v>158</v>
      </c>
      <c r="S2414">
        <v>0.8</v>
      </c>
      <c r="T2414">
        <v>39</v>
      </c>
      <c r="U2414">
        <v>110</v>
      </c>
      <c r="V2414">
        <v>82833</v>
      </c>
      <c r="W2414">
        <v>138</v>
      </c>
      <c r="X2414">
        <v>0.60799999999999998</v>
      </c>
      <c r="Y2414">
        <v>17.760000000000002</v>
      </c>
      <c r="Z2414" s="11">
        <f t="shared" si="6415"/>
        <v>25.799999999999997</v>
      </c>
      <c r="AA2414" s="11">
        <f t="shared" si="6416"/>
        <v>0</v>
      </c>
      <c r="AB2414" s="53">
        <f t="shared" si="6417"/>
        <v>0.25002465865944157</v>
      </c>
      <c r="AC2414" s="61" t="s">
        <v>204</v>
      </c>
    </row>
    <row r="2415" spans="1:46">
      <c r="A2415" s="11">
        <v>2415</v>
      </c>
      <c r="B2415" s="69">
        <v>44609</v>
      </c>
      <c r="C2415" s="70">
        <v>0.72222222222222221</v>
      </c>
      <c r="D2415">
        <v>6.3</v>
      </c>
      <c r="E2415">
        <v>14.3</v>
      </c>
      <c r="F2415">
        <v>0</v>
      </c>
      <c r="G2415">
        <v>4</v>
      </c>
      <c r="H2415">
        <v>2.9000000000000001E-2</v>
      </c>
      <c r="I2415">
        <v>2.7</v>
      </c>
      <c r="J2415" t="s">
        <v>158</v>
      </c>
      <c r="K2415">
        <v>2.7</v>
      </c>
      <c r="L2415" t="s">
        <v>158</v>
      </c>
      <c r="M2415" s="70">
        <v>0.72200231481481481</v>
      </c>
      <c r="N2415">
        <v>4.7</v>
      </c>
      <c r="O2415" t="s">
        <v>155</v>
      </c>
      <c r="P2415" s="70">
        <v>0.72190972222222216</v>
      </c>
      <c r="Q2415">
        <v>3.4</v>
      </c>
      <c r="R2415" t="s">
        <v>157</v>
      </c>
      <c r="S2415">
        <v>0.8</v>
      </c>
      <c r="T2415">
        <v>41</v>
      </c>
      <c r="U2415">
        <v>73</v>
      </c>
      <c r="V2415">
        <v>55026</v>
      </c>
      <c r="W2415">
        <v>92</v>
      </c>
      <c r="X2415">
        <v>0.60799999999999998</v>
      </c>
      <c r="Y2415">
        <v>17.739999999999998</v>
      </c>
      <c r="Z2415" s="11">
        <f t="shared" si="6415"/>
        <v>17.399999999999999</v>
      </c>
      <c r="AA2415" s="11">
        <f t="shared" si="6416"/>
        <v>0</v>
      </c>
      <c r="AB2415" s="53">
        <f t="shared" si="6417"/>
        <v>0.25002465865944157</v>
      </c>
      <c r="AC2415" s="61" t="s">
        <v>204</v>
      </c>
    </row>
    <row r="2416" spans="1:46">
      <c r="A2416" s="11">
        <v>2416</v>
      </c>
      <c r="B2416" s="69">
        <v>44609</v>
      </c>
      <c r="C2416" s="70">
        <v>0.72916666666666663</v>
      </c>
      <c r="D2416">
        <v>6</v>
      </c>
      <c r="E2416">
        <v>13.4</v>
      </c>
      <c r="F2416">
        <v>0</v>
      </c>
      <c r="G2416">
        <v>3.2</v>
      </c>
      <c r="H2416">
        <v>1.6E-2</v>
      </c>
      <c r="I2416">
        <v>2.5</v>
      </c>
      <c r="J2416" t="s">
        <v>155</v>
      </c>
      <c r="K2416">
        <v>3</v>
      </c>
      <c r="L2416" t="s">
        <v>155</v>
      </c>
      <c r="M2416" s="70">
        <v>0.72548611111111105</v>
      </c>
      <c r="N2416">
        <v>4.3</v>
      </c>
      <c r="O2416" t="s">
        <v>155</v>
      </c>
      <c r="P2416" s="70">
        <v>0.72834490740740743</v>
      </c>
      <c r="Q2416">
        <v>3.2</v>
      </c>
      <c r="R2416" t="s">
        <v>155</v>
      </c>
      <c r="S2416">
        <v>0.7</v>
      </c>
      <c r="T2416">
        <v>42.6</v>
      </c>
      <c r="U2416">
        <v>36</v>
      </c>
      <c r="V2416">
        <v>32367</v>
      </c>
      <c r="W2416">
        <v>54</v>
      </c>
      <c r="X2416">
        <v>0.60699999999999998</v>
      </c>
      <c r="Y2416">
        <v>17.62</v>
      </c>
      <c r="Z2416" s="11">
        <f t="shared" si="6415"/>
        <v>9.6000000000000014</v>
      </c>
      <c r="AA2416" s="11">
        <f t="shared" si="6416"/>
        <v>0</v>
      </c>
      <c r="AB2416" s="53">
        <f t="shared" si="6417"/>
        <v>0.24945272834035004</v>
      </c>
      <c r="AC2416" s="61" t="s">
        <v>204</v>
      </c>
    </row>
    <row r="2417" spans="1:46">
      <c r="A2417" s="11">
        <v>2417</v>
      </c>
      <c r="B2417" s="69">
        <v>44609</v>
      </c>
      <c r="C2417" s="70">
        <v>0.73611111111111116</v>
      </c>
      <c r="D2417">
        <v>5.5</v>
      </c>
      <c r="E2417">
        <v>13.2</v>
      </c>
      <c r="F2417">
        <v>0</v>
      </c>
      <c r="G2417">
        <v>2.9</v>
      </c>
      <c r="H2417">
        <v>5.0000000000000001E-3</v>
      </c>
      <c r="I2417">
        <v>2</v>
      </c>
      <c r="J2417" t="s">
        <v>158</v>
      </c>
      <c r="K2417">
        <v>2.5</v>
      </c>
      <c r="L2417" t="s">
        <v>155</v>
      </c>
      <c r="M2417" s="70">
        <v>0.72918981481481471</v>
      </c>
      <c r="N2417">
        <v>3.5</v>
      </c>
      <c r="O2417" t="s">
        <v>155</v>
      </c>
      <c r="P2417" s="70">
        <v>0.72987268518518522</v>
      </c>
      <c r="Q2417">
        <v>2.9</v>
      </c>
      <c r="R2417" t="s">
        <v>157</v>
      </c>
      <c r="S2417">
        <v>0.5</v>
      </c>
      <c r="T2417">
        <v>46.4</v>
      </c>
      <c r="U2417">
        <v>14</v>
      </c>
      <c r="V2417">
        <v>14013</v>
      </c>
      <c r="W2417">
        <v>23</v>
      </c>
      <c r="X2417">
        <v>0.60699999999999998</v>
      </c>
      <c r="Y2417">
        <v>17.73</v>
      </c>
      <c r="Z2417" s="11">
        <f t="shared" si="6415"/>
        <v>3</v>
      </c>
      <c r="AA2417" s="11">
        <f t="shared" si="6416"/>
        <v>0</v>
      </c>
      <c r="AB2417" s="53">
        <f t="shared" si="6417"/>
        <v>0.24945272834035004</v>
      </c>
      <c r="AC2417" s="61" t="s">
        <v>204</v>
      </c>
    </row>
    <row r="2418" spans="1:46">
      <c r="A2418" s="11">
        <v>2418</v>
      </c>
      <c r="B2418" s="69">
        <v>44609</v>
      </c>
      <c r="C2418" s="70">
        <v>0.74305555555555547</v>
      </c>
      <c r="D2418">
        <v>5</v>
      </c>
      <c r="E2418">
        <v>13</v>
      </c>
      <c r="F2418">
        <v>0</v>
      </c>
      <c r="G2418">
        <v>2.2000000000000002</v>
      </c>
      <c r="H2418">
        <v>1E-3</v>
      </c>
      <c r="I2418">
        <v>2.2999999999999998</v>
      </c>
      <c r="J2418" t="s">
        <v>155</v>
      </c>
      <c r="K2418">
        <v>2.2999999999999998</v>
      </c>
      <c r="L2418" t="s">
        <v>155</v>
      </c>
      <c r="M2418" s="70">
        <v>0.7430092592592592</v>
      </c>
      <c r="N2418">
        <v>3.3</v>
      </c>
      <c r="O2418" t="s">
        <v>157</v>
      </c>
      <c r="P2418" s="70">
        <v>0.7362037037037038</v>
      </c>
      <c r="Q2418">
        <v>2.6</v>
      </c>
      <c r="R2418" t="s">
        <v>155</v>
      </c>
      <c r="S2418">
        <v>0.5</v>
      </c>
      <c r="T2418">
        <v>49.2</v>
      </c>
      <c r="U2418">
        <v>4</v>
      </c>
      <c r="V2418">
        <v>4776</v>
      </c>
      <c r="W2418">
        <v>8</v>
      </c>
      <c r="X2418">
        <v>0.60699999999999998</v>
      </c>
      <c r="Y2418">
        <v>17.739999999999998</v>
      </c>
      <c r="Z2418" s="11">
        <f t="shared" si="6415"/>
        <v>0.60000000000000009</v>
      </c>
      <c r="AA2418" s="11">
        <f t="shared" si="6416"/>
        <v>0</v>
      </c>
      <c r="AB2418" s="53">
        <f t="shared" si="6417"/>
        <v>0.24945272834035004</v>
      </c>
      <c r="AC2418" s="61" t="s">
        <v>204</v>
      </c>
    </row>
    <row r="2419" spans="1:46">
      <c r="A2419" s="11">
        <v>2419</v>
      </c>
      <c r="B2419" s="69">
        <v>44609</v>
      </c>
      <c r="C2419" s="70">
        <v>0.75</v>
      </c>
      <c r="D2419">
        <v>4.3</v>
      </c>
      <c r="E2419">
        <v>13</v>
      </c>
      <c r="F2419">
        <v>0</v>
      </c>
      <c r="G2419">
        <v>1.8</v>
      </c>
      <c r="H2419">
        <v>0</v>
      </c>
      <c r="I2419">
        <v>2.2999999999999998</v>
      </c>
      <c r="J2419" t="s">
        <v>155</v>
      </c>
      <c r="K2419">
        <v>2.4</v>
      </c>
      <c r="L2419" t="s">
        <v>155</v>
      </c>
      <c r="M2419" s="70">
        <v>0.74932870370370364</v>
      </c>
      <c r="N2419">
        <v>3.7</v>
      </c>
      <c r="O2419" t="s">
        <v>155</v>
      </c>
      <c r="P2419" s="70">
        <v>0.74862268518518515</v>
      </c>
      <c r="Q2419">
        <v>1.8</v>
      </c>
      <c r="R2419" t="s">
        <v>155</v>
      </c>
      <c r="S2419">
        <v>0.5</v>
      </c>
      <c r="T2419">
        <v>49.1</v>
      </c>
      <c r="U2419">
        <v>1</v>
      </c>
      <c r="V2419">
        <v>1086</v>
      </c>
      <c r="W2419">
        <v>2</v>
      </c>
      <c r="X2419">
        <v>0.60699999999999998</v>
      </c>
      <c r="Y2419">
        <v>17.760000000000002</v>
      </c>
      <c r="Z2419" s="11">
        <f t="shared" si="6415"/>
        <v>0</v>
      </c>
      <c r="AA2419" s="11">
        <f t="shared" si="6416"/>
        <v>0</v>
      </c>
      <c r="AB2419" s="53">
        <f t="shared" si="6417"/>
        <v>0.24945272834035004</v>
      </c>
      <c r="AC2419" s="61" t="s">
        <v>204</v>
      </c>
      <c r="AE2419" s="11">
        <f t="shared" ref="AE2419" si="6530">SUM(F2419:F2424)</f>
        <v>0</v>
      </c>
      <c r="AF2419" s="11">
        <f t="shared" ref="AF2419" si="6531">AVERAGE(AB2419:AB2424)</f>
        <v>0.24935752891144083</v>
      </c>
      <c r="AG2419" s="11">
        <f t="shared" ref="AG2419" si="6532">AVERAGE(G2419:G2424)</f>
        <v>1.1833333333333333</v>
      </c>
      <c r="AH2419" s="11" t="e">
        <f t="shared" ref="AH2419" si="6533">AVERAGE(AC2419:AC2424)</f>
        <v>#DIV/0!</v>
      </c>
      <c r="AI2419" s="11">
        <f t="shared" ref="AI2419" si="6534">AVERAGE(T2419:T2424)</f>
        <v>51.916666666666664</v>
      </c>
      <c r="AJ2419" s="11">
        <f t="shared" ref="AJ2419" si="6535">SUMIF(H2419:H2424,"&gt;0",H2419:H2424)</f>
        <v>0</v>
      </c>
      <c r="AK2419" s="17">
        <f t="shared" ref="AK2419" si="6536">SUM(AA2419:AA2424)/60</f>
        <v>0</v>
      </c>
      <c r="AL2419" s="17">
        <f t="shared" ref="AL2419" si="6537">SUM(V2419:V2424)</f>
        <v>1592</v>
      </c>
      <c r="AM2419" s="17">
        <f t="shared" ref="AM2419" si="6538">AVERAGE(W2419:W2424)</f>
        <v>0.33333333333333331</v>
      </c>
      <c r="AN2419" s="11">
        <f t="shared" ref="AN2419" si="6539">AVERAGE(I2419:I2424)</f>
        <v>1.0333333333333332</v>
      </c>
      <c r="AO2419" s="11">
        <f t="shared" ref="AO2419" si="6540">MAX(K2419:K2424)</f>
        <v>2.4</v>
      </c>
      <c r="AP2419" s="13" t="str">
        <f t="shared" ref="AP2419" ca="1" si="6541">INDIRECT(ADDRESS(MATCH(AO2419,K2419:K2424,0)+A2419-1,12))</f>
        <v>NW</v>
      </c>
      <c r="AQ2419" s="13">
        <f t="shared" ref="AQ2419" ca="1" si="6542">INDIRECT(ADDRESS(MATCH(AO2419,K2419:K2424,0)+A2419-1,13))</f>
        <v>0.74932870370370364</v>
      </c>
      <c r="AR2419" s="11">
        <f t="shared" ref="AR2419" si="6543">MAX(N2419:N2424)</f>
        <v>3.7</v>
      </c>
      <c r="AS2419" s="13" t="str">
        <f t="shared" ref="AS2419" ca="1" si="6544">INDIRECT(ADDRESS(MATCH(AR2419,N2419:N2424,0)+A2419-1,15))</f>
        <v>NW</v>
      </c>
      <c r="AT2419" s="13">
        <f t="shared" ref="AT2419" ca="1" si="6545">INDIRECT(ADDRESS(MATCH(AR2419,N2419:N2424,0)+A2419-1,16))</f>
        <v>0.74862268518518515</v>
      </c>
    </row>
    <row r="2420" spans="1:46">
      <c r="A2420" s="11">
        <v>2420</v>
      </c>
      <c r="B2420" s="69">
        <v>44609</v>
      </c>
      <c r="C2420" s="70">
        <v>0.75694444444444453</v>
      </c>
      <c r="D2420">
        <v>3.7</v>
      </c>
      <c r="E2420">
        <v>13</v>
      </c>
      <c r="F2420">
        <v>0</v>
      </c>
      <c r="G2420">
        <v>1.5</v>
      </c>
      <c r="H2420">
        <v>-1E-3</v>
      </c>
      <c r="I2420">
        <v>1.7</v>
      </c>
      <c r="J2420" t="s">
        <v>155</v>
      </c>
      <c r="K2420">
        <v>2.2999999999999998</v>
      </c>
      <c r="L2420" t="s">
        <v>155</v>
      </c>
      <c r="M2420" s="70">
        <v>0.75001157407407415</v>
      </c>
      <c r="N2420">
        <v>3.1</v>
      </c>
      <c r="O2420" t="s">
        <v>155</v>
      </c>
      <c r="P2420" s="70">
        <v>0.75075231481481486</v>
      </c>
      <c r="Q2420">
        <v>1.2</v>
      </c>
      <c r="R2420" t="s">
        <v>158</v>
      </c>
      <c r="S2420">
        <v>0.5</v>
      </c>
      <c r="T2420">
        <v>50.8</v>
      </c>
      <c r="U2420">
        <v>0</v>
      </c>
      <c r="V2420">
        <v>148</v>
      </c>
      <c r="W2420">
        <v>0</v>
      </c>
      <c r="X2420">
        <v>0.60699999999999998</v>
      </c>
      <c r="Y2420">
        <v>17.75</v>
      </c>
      <c r="Z2420" s="11">
        <f t="shared" si="6415"/>
        <v>-0.60000000000000009</v>
      </c>
      <c r="AA2420" s="11">
        <f t="shared" si="6416"/>
        <v>0</v>
      </c>
      <c r="AB2420" s="53">
        <f t="shared" si="6417"/>
        <v>0.24945272834035004</v>
      </c>
      <c r="AC2420" s="61" t="s">
        <v>204</v>
      </c>
    </row>
    <row r="2421" spans="1:46">
      <c r="A2421" s="11">
        <v>2421</v>
      </c>
      <c r="B2421" s="69">
        <v>44609</v>
      </c>
      <c r="C2421" s="70">
        <v>0.76388888888888884</v>
      </c>
      <c r="D2421">
        <v>3</v>
      </c>
      <c r="E2421">
        <v>13</v>
      </c>
      <c r="F2421">
        <v>0</v>
      </c>
      <c r="G2421">
        <v>1.3</v>
      </c>
      <c r="H2421">
        <v>-1E-3</v>
      </c>
      <c r="I2421">
        <v>0.6</v>
      </c>
      <c r="J2421" t="s">
        <v>155</v>
      </c>
      <c r="K2421">
        <v>1.7</v>
      </c>
      <c r="L2421" t="s">
        <v>155</v>
      </c>
      <c r="M2421" s="70">
        <v>0.75695601851851846</v>
      </c>
      <c r="N2421">
        <v>1.6</v>
      </c>
      <c r="O2421" t="s">
        <v>158</v>
      </c>
      <c r="P2421" s="70">
        <v>0.75782407407407415</v>
      </c>
      <c r="Q2421">
        <v>0</v>
      </c>
      <c r="R2421" t="s">
        <v>149</v>
      </c>
      <c r="S2421">
        <v>0.4</v>
      </c>
      <c r="T2421">
        <v>51.4</v>
      </c>
      <c r="U2421">
        <v>0</v>
      </c>
      <c r="V2421">
        <v>77</v>
      </c>
      <c r="W2421">
        <v>0</v>
      </c>
      <c r="X2421">
        <v>0.60699999999999998</v>
      </c>
      <c r="Y2421">
        <v>17.760000000000002</v>
      </c>
      <c r="Z2421" s="11">
        <f t="shared" si="6415"/>
        <v>-0.60000000000000009</v>
      </c>
      <c r="AA2421" s="11">
        <f t="shared" si="6416"/>
        <v>0</v>
      </c>
      <c r="AB2421" s="53">
        <f t="shared" si="6417"/>
        <v>0.24945272834035004</v>
      </c>
      <c r="AC2421" s="61" t="s">
        <v>204</v>
      </c>
    </row>
    <row r="2422" spans="1:46">
      <c r="A2422" s="11">
        <v>2422</v>
      </c>
      <c r="B2422" s="69">
        <v>44609</v>
      </c>
      <c r="C2422" s="70">
        <v>0.77083333333333337</v>
      </c>
      <c r="D2422">
        <v>2.4</v>
      </c>
      <c r="E2422">
        <v>13</v>
      </c>
      <c r="F2422">
        <v>0</v>
      </c>
      <c r="G2422">
        <v>1</v>
      </c>
      <c r="H2422">
        <v>-1E-3</v>
      </c>
      <c r="I2422">
        <v>0.1</v>
      </c>
      <c r="J2422" t="s">
        <v>162</v>
      </c>
      <c r="K2422">
        <v>0.6</v>
      </c>
      <c r="L2422" t="s">
        <v>155</v>
      </c>
      <c r="M2422" s="70">
        <v>0.76390046296296299</v>
      </c>
      <c r="N2422">
        <v>0.5</v>
      </c>
      <c r="O2422" t="s">
        <v>157</v>
      </c>
      <c r="P2422" s="70">
        <v>0.7677314814814814</v>
      </c>
      <c r="Q2422">
        <v>0.1</v>
      </c>
      <c r="R2422" t="s">
        <v>157</v>
      </c>
      <c r="S2422">
        <v>0.1</v>
      </c>
      <c r="T2422">
        <v>52.8</v>
      </c>
      <c r="U2422">
        <v>0</v>
      </c>
      <c r="V2422">
        <v>56</v>
      </c>
      <c r="W2422">
        <v>0</v>
      </c>
      <c r="X2422">
        <v>0.60599999999999998</v>
      </c>
      <c r="Y2422">
        <v>17.78</v>
      </c>
      <c r="Z2422" s="11">
        <f t="shared" si="6415"/>
        <v>-0.60000000000000009</v>
      </c>
      <c r="AA2422" s="11">
        <f t="shared" si="6416"/>
        <v>0</v>
      </c>
      <c r="AB2422" s="53">
        <f t="shared" si="6417"/>
        <v>0.24888153176689481</v>
      </c>
      <c r="AC2422" s="61" t="s">
        <v>204</v>
      </c>
    </row>
    <row r="2423" spans="1:46">
      <c r="A2423" s="11">
        <v>2423</v>
      </c>
      <c r="B2423" s="69">
        <v>44609</v>
      </c>
      <c r="C2423" s="70">
        <v>0.77777777777777779</v>
      </c>
      <c r="D2423">
        <v>1.8</v>
      </c>
      <c r="E2423">
        <v>13</v>
      </c>
      <c r="F2423">
        <v>0</v>
      </c>
      <c r="G2423">
        <v>0.8</v>
      </c>
      <c r="H2423">
        <v>0</v>
      </c>
      <c r="I2423">
        <v>0.5</v>
      </c>
      <c r="J2423" t="s">
        <v>147</v>
      </c>
      <c r="K2423">
        <v>0.5</v>
      </c>
      <c r="L2423" t="s">
        <v>147</v>
      </c>
      <c r="M2423" s="70">
        <v>0.77777777777777779</v>
      </c>
      <c r="N2423">
        <v>1.4</v>
      </c>
      <c r="O2423" t="s">
        <v>147</v>
      </c>
      <c r="P2423" s="70">
        <v>0.77300925925925934</v>
      </c>
      <c r="Q2423">
        <v>0.6</v>
      </c>
      <c r="R2423" t="s">
        <v>149</v>
      </c>
      <c r="S2423">
        <v>0.4</v>
      </c>
      <c r="T2423">
        <v>53.4</v>
      </c>
      <c r="U2423">
        <v>0</v>
      </c>
      <c r="V2423">
        <v>106</v>
      </c>
      <c r="W2423">
        <v>0</v>
      </c>
      <c r="X2423">
        <v>0.60699999999999998</v>
      </c>
      <c r="Y2423">
        <v>17.75</v>
      </c>
      <c r="Z2423" s="11">
        <f t="shared" si="6415"/>
        <v>0</v>
      </c>
      <c r="AA2423" s="11">
        <f t="shared" si="6416"/>
        <v>0</v>
      </c>
      <c r="AB2423" s="53">
        <f t="shared" si="6417"/>
        <v>0.24945272834035004</v>
      </c>
      <c r="AC2423" s="61" t="s">
        <v>204</v>
      </c>
    </row>
    <row r="2424" spans="1:46">
      <c r="A2424" s="11">
        <v>2424</v>
      </c>
      <c r="B2424" s="69">
        <v>44609</v>
      </c>
      <c r="C2424" s="70">
        <v>0.78472222222222221</v>
      </c>
      <c r="D2424">
        <v>1.3</v>
      </c>
      <c r="E2424">
        <v>12.9</v>
      </c>
      <c r="F2424">
        <v>0</v>
      </c>
      <c r="G2424">
        <v>0.7</v>
      </c>
      <c r="H2424">
        <v>0</v>
      </c>
      <c r="I2424">
        <v>1</v>
      </c>
      <c r="J2424" t="s">
        <v>148</v>
      </c>
      <c r="K2424">
        <v>1</v>
      </c>
      <c r="L2424" t="s">
        <v>148</v>
      </c>
      <c r="M2424" s="70">
        <v>0.78472222222222221</v>
      </c>
      <c r="N2424">
        <v>1.7</v>
      </c>
      <c r="O2424" t="s">
        <v>152</v>
      </c>
      <c r="P2424" s="70">
        <v>0.78390046296296301</v>
      </c>
      <c r="Q2424">
        <v>1.4</v>
      </c>
      <c r="R2424" t="s">
        <v>152</v>
      </c>
      <c r="S2424">
        <v>0.3</v>
      </c>
      <c r="T2424">
        <v>54</v>
      </c>
      <c r="U2424">
        <v>0</v>
      </c>
      <c r="V2424">
        <v>119</v>
      </c>
      <c r="W2424">
        <v>0</v>
      </c>
      <c r="X2424">
        <v>0.60699999999999998</v>
      </c>
      <c r="Y2424">
        <v>17.73</v>
      </c>
      <c r="Z2424" s="11">
        <f t="shared" si="6415"/>
        <v>0</v>
      </c>
      <c r="AA2424" s="11">
        <f t="shared" si="6416"/>
        <v>0</v>
      </c>
      <c r="AB2424" s="53">
        <f t="shared" si="6417"/>
        <v>0.24945272834035004</v>
      </c>
      <c r="AC2424" s="61" t="s">
        <v>204</v>
      </c>
    </row>
    <row r="2425" spans="1:46">
      <c r="A2425" s="11">
        <v>2425</v>
      </c>
      <c r="B2425" s="69">
        <v>44609</v>
      </c>
      <c r="C2425" s="70">
        <v>0.79166666666666663</v>
      </c>
      <c r="D2425">
        <v>0.9</v>
      </c>
      <c r="E2425">
        <v>12.9</v>
      </c>
      <c r="F2425">
        <v>0</v>
      </c>
      <c r="G2425">
        <v>0.5</v>
      </c>
      <c r="H2425">
        <v>0</v>
      </c>
      <c r="I2425">
        <v>1</v>
      </c>
      <c r="J2425" t="s">
        <v>148</v>
      </c>
      <c r="K2425">
        <v>1.2</v>
      </c>
      <c r="L2425" t="s">
        <v>148</v>
      </c>
      <c r="M2425" s="70">
        <v>0.7877777777777778</v>
      </c>
      <c r="N2425">
        <v>1.7</v>
      </c>
      <c r="O2425" t="s">
        <v>152</v>
      </c>
      <c r="P2425" s="70">
        <v>0.78574074074074074</v>
      </c>
      <c r="Q2425">
        <v>0.7</v>
      </c>
      <c r="R2425" t="s">
        <v>147</v>
      </c>
      <c r="S2425">
        <v>0.4</v>
      </c>
      <c r="T2425">
        <v>55.1</v>
      </c>
      <c r="U2425">
        <v>0</v>
      </c>
      <c r="V2425">
        <v>93</v>
      </c>
      <c r="W2425">
        <v>0</v>
      </c>
      <c r="X2425">
        <v>0.60699999999999998</v>
      </c>
      <c r="Y2425">
        <v>17.8</v>
      </c>
      <c r="Z2425" s="11">
        <f t="shared" si="6415"/>
        <v>0</v>
      </c>
      <c r="AA2425" s="11">
        <f t="shared" si="6416"/>
        <v>0</v>
      </c>
      <c r="AB2425" s="53">
        <f t="shared" si="6417"/>
        <v>0.24945272834035004</v>
      </c>
      <c r="AC2425" s="61" t="s">
        <v>204</v>
      </c>
      <c r="AE2425" s="11">
        <f t="shared" ref="AE2425" si="6546">SUM(F2425:F2430)</f>
        <v>0</v>
      </c>
      <c r="AF2425" s="11">
        <f t="shared" ref="AF2425" si="6547">AVERAGE(AB2425:AB2430)</f>
        <v>0.24907193062471325</v>
      </c>
      <c r="AG2425" s="11">
        <f t="shared" ref="AG2425" si="6548">AVERAGE(G2425:G2430)</f>
        <v>0.35000000000000003</v>
      </c>
      <c r="AH2425" s="11" t="e">
        <f t="shared" ref="AH2425" si="6549">AVERAGE(AC2425:AC2430)</f>
        <v>#DIV/0!</v>
      </c>
      <c r="AI2425" s="11">
        <f t="shared" ref="AI2425" si="6550">AVERAGE(T2425:T2430)</f>
        <v>58.4</v>
      </c>
      <c r="AJ2425" s="11">
        <f t="shared" ref="AJ2425" si="6551">SUMIF(H2425:H2430,"&gt;0",H2425:H2430)</f>
        <v>0</v>
      </c>
      <c r="AK2425" s="17">
        <f t="shared" ref="AK2425" si="6552">SUM(AA2425:AA2430)/60</f>
        <v>0</v>
      </c>
      <c r="AL2425" s="17">
        <f t="shared" ref="AL2425" si="6553">SUM(V2425:V2430)</f>
        <v>538</v>
      </c>
      <c r="AM2425" s="17">
        <f t="shared" ref="AM2425" si="6554">AVERAGE(W2425:W2430)</f>
        <v>0</v>
      </c>
      <c r="AN2425" s="11">
        <f t="shared" ref="AN2425" si="6555">AVERAGE(I2425:I2430)</f>
        <v>0.6</v>
      </c>
      <c r="AO2425" s="11">
        <f t="shared" ref="AO2425" si="6556">MAX(K2425:K2430)</f>
        <v>1.2</v>
      </c>
      <c r="AP2425" s="13" t="str">
        <f t="shared" ref="AP2425" ca="1" si="6557">INDIRECT(ADDRESS(MATCH(AO2425,K2425:K2430,0)+A2425-1,12))</f>
        <v>ENE</v>
      </c>
      <c r="AQ2425" s="13">
        <f t="shared" ref="AQ2425" ca="1" si="6558">INDIRECT(ADDRESS(MATCH(AO2425,K2425:K2430,0)+A2425-1,13))</f>
        <v>0.7877777777777778</v>
      </c>
      <c r="AR2425" s="11">
        <f t="shared" ref="AR2425" si="6559">MAX(N2425:N2430)</f>
        <v>2.1</v>
      </c>
      <c r="AS2425" s="13" t="str">
        <f t="shared" ref="AS2425" ca="1" si="6560">INDIRECT(ADDRESS(MATCH(AR2425,N2425:N2430,0)+A2425-1,15))</f>
        <v>NE</v>
      </c>
      <c r="AT2425" s="13">
        <f t="shared" ref="AT2425" ca="1" si="6561">INDIRECT(ADDRESS(MATCH(AR2425,N2425:N2430,0)+A2425-1,16))</f>
        <v>0.79325231481481484</v>
      </c>
    </row>
    <row r="2426" spans="1:46">
      <c r="A2426" s="11">
        <v>2426</v>
      </c>
      <c r="B2426" s="69">
        <v>44609</v>
      </c>
      <c r="C2426" s="70">
        <v>0.79861111111111116</v>
      </c>
      <c r="D2426">
        <v>0.7</v>
      </c>
      <c r="E2426">
        <v>12.9</v>
      </c>
      <c r="F2426">
        <v>0</v>
      </c>
      <c r="G2426">
        <v>0.5</v>
      </c>
      <c r="H2426">
        <v>0</v>
      </c>
      <c r="I2426">
        <v>1</v>
      </c>
      <c r="J2426" t="s">
        <v>148</v>
      </c>
      <c r="K2426">
        <v>1</v>
      </c>
      <c r="L2426" t="s">
        <v>148</v>
      </c>
      <c r="M2426" s="70">
        <v>0.79861111111111116</v>
      </c>
      <c r="N2426">
        <v>2.1</v>
      </c>
      <c r="O2426" t="s">
        <v>147</v>
      </c>
      <c r="P2426" s="70">
        <v>0.79325231481481484</v>
      </c>
      <c r="Q2426">
        <v>1.4</v>
      </c>
      <c r="R2426" t="s">
        <v>152</v>
      </c>
      <c r="S2426">
        <v>0.5</v>
      </c>
      <c r="T2426">
        <v>55.6</v>
      </c>
      <c r="U2426">
        <v>0</v>
      </c>
      <c r="V2426">
        <v>89</v>
      </c>
      <c r="W2426">
        <v>0</v>
      </c>
      <c r="X2426">
        <v>0.60699999999999998</v>
      </c>
      <c r="Y2426">
        <v>17.79</v>
      </c>
      <c r="Z2426" s="11">
        <f t="shared" si="6415"/>
        <v>0</v>
      </c>
      <c r="AA2426" s="11">
        <f t="shared" si="6416"/>
        <v>0</v>
      </c>
      <c r="AB2426" s="53">
        <f t="shared" si="6417"/>
        <v>0.24945272834035004</v>
      </c>
      <c r="AC2426" s="61" t="s">
        <v>204</v>
      </c>
    </row>
    <row r="2427" spans="1:46">
      <c r="A2427" s="11">
        <v>2427</v>
      </c>
      <c r="B2427" s="69">
        <v>44609</v>
      </c>
      <c r="C2427" s="70">
        <v>0.80555555555555547</v>
      </c>
      <c r="D2427">
        <v>0.5</v>
      </c>
      <c r="E2427">
        <v>12.9</v>
      </c>
      <c r="F2427">
        <v>0</v>
      </c>
      <c r="G2427">
        <v>0.4</v>
      </c>
      <c r="H2427">
        <v>0</v>
      </c>
      <c r="I2427">
        <v>0.5</v>
      </c>
      <c r="J2427" t="s">
        <v>152</v>
      </c>
      <c r="K2427">
        <v>1</v>
      </c>
      <c r="L2427" t="s">
        <v>148</v>
      </c>
      <c r="M2427" s="70">
        <v>0.79954861111111108</v>
      </c>
      <c r="N2427">
        <v>1.6</v>
      </c>
      <c r="O2427" t="s">
        <v>152</v>
      </c>
      <c r="P2427" s="70">
        <v>0.79865740740740743</v>
      </c>
      <c r="Q2427">
        <v>0.6</v>
      </c>
      <c r="R2427" t="s">
        <v>150</v>
      </c>
      <c r="S2427">
        <v>0.4</v>
      </c>
      <c r="T2427">
        <v>57.9</v>
      </c>
      <c r="U2427">
        <v>0</v>
      </c>
      <c r="V2427">
        <v>99</v>
      </c>
      <c r="W2427">
        <v>0</v>
      </c>
      <c r="X2427">
        <v>0.60599999999999998</v>
      </c>
      <c r="Y2427">
        <v>17.8</v>
      </c>
      <c r="Z2427" s="11">
        <f t="shared" si="6415"/>
        <v>0</v>
      </c>
      <c r="AA2427" s="11">
        <f t="shared" si="6416"/>
        <v>0</v>
      </c>
      <c r="AB2427" s="53">
        <f t="shared" si="6417"/>
        <v>0.24888153176689481</v>
      </c>
      <c r="AC2427" s="61" t="s">
        <v>204</v>
      </c>
    </row>
    <row r="2428" spans="1:46">
      <c r="A2428" s="11">
        <v>2428</v>
      </c>
      <c r="B2428" s="69">
        <v>44609</v>
      </c>
      <c r="C2428" s="70">
        <v>0.8125</v>
      </c>
      <c r="D2428">
        <v>0.3</v>
      </c>
      <c r="E2428">
        <v>12.9</v>
      </c>
      <c r="F2428">
        <v>0</v>
      </c>
      <c r="G2428">
        <v>0.3</v>
      </c>
      <c r="H2428">
        <v>-1E-3</v>
      </c>
      <c r="I2428">
        <v>0.4</v>
      </c>
      <c r="J2428" t="s">
        <v>147</v>
      </c>
      <c r="K2428">
        <v>0.5</v>
      </c>
      <c r="L2428" t="s">
        <v>152</v>
      </c>
      <c r="M2428" s="70">
        <v>0.80556712962962962</v>
      </c>
      <c r="N2428">
        <v>0.9</v>
      </c>
      <c r="O2428" t="s">
        <v>152</v>
      </c>
      <c r="P2428" s="70">
        <v>0.80912037037037043</v>
      </c>
      <c r="Q2428">
        <v>0</v>
      </c>
      <c r="R2428" t="s">
        <v>162</v>
      </c>
      <c r="S2428">
        <v>0.3</v>
      </c>
      <c r="T2428">
        <v>59.3</v>
      </c>
      <c r="U2428">
        <v>0</v>
      </c>
      <c r="V2428">
        <v>79</v>
      </c>
      <c r="W2428">
        <v>0</v>
      </c>
      <c r="X2428">
        <v>0.60599999999999998</v>
      </c>
      <c r="Y2428">
        <v>17.809999999999999</v>
      </c>
      <c r="Z2428" s="11">
        <f t="shared" si="6415"/>
        <v>-0.60000000000000009</v>
      </c>
      <c r="AA2428" s="11">
        <f t="shared" si="6416"/>
        <v>0</v>
      </c>
      <c r="AB2428" s="53">
        <f t="shared" si="6417"/>
        <v>0.24888153176689481</v>
      </c>
      <c r="AC2428" s="61" t="s">
        <v>204</v>
      </c>
    </row>
    <row r="2429" spans="1:46">
      <c r="A2429" s="11">
        <v>2429</v>
      </c>
      <c r="B2429" s="69">
        <v>44609</v>
      </c>
      <c r="C2429" s="70">
        <v>0.81944444444444453</v>
      </c>
      <c r="D2429">
        <v>0.1</v>
      </c>
      <c r="E2429">
        <v>12.9</v>
      </c>
      <c r="F2429">
        <v>0</v>
      </c>
      <c r="G2429">
        <v>0.2</v>
      </c>
      <c r="H2429">
        <v>0</v>
      </c>
      <c r="I2429">
        <v>0.2</v>
      </c>
      <c r="J2429" t="s">
        <v>158</v>
      </c>
      <c r="K2429">
        <v>0.4</v>
      </c>
      <c r="L2429" t="s">
        <v>147</v>
      </c>
      <c r="M2429" s="70">
        <v>0.81251157407407415</v>
      </c>
      <c r="N2429">
        <v>0.8</v>
      </c>
      <c r="O2429" t="s">
        <v>148</v>
      </c>
      <c r="P2429" s="70">
        <v>0.81357638888888895</v>
      </c>
      <c r="Q2429">
        <v>0.3</v>
      </c>
      <c r="R2429" t="s">
        <v>153</v>
      </c>
      <c r="S2429">
        <v>0.2</v>
      </c>
      <c r="T2429">
        <v>61.3</v>
      </c>
      <c r="U2429">
        <v>1</v>
      </c>
      <c r="V2429">
        <v>82</v>
      </c>
      <c r="W2429">
        <v>0</v>
      </c>
      <c r="X2429">
        <v>0.60599999999999998</v>
      </c>
      <c r="Y2429">
        <v>17.79</v>
      </c>
      <c r="Z2429" s="11">
        <f t="shared" si="6415"/>
        <v>0</v>
      </c>
      <c r="AA2429" s="11">
        <f t="shared" si="6416"/>
        <v>0</v>
      </c>
      <c r="AB2429" s="53">
        <f t="shared" si="6417"/>
        <v>0.24888153176689481</v>
      </c>
      <c r="AC2429" s="61" t="s">
        <v>204</v>
      </c>
    </row>
    <row r="2430" spans="1:46">
      <c r="A2430" s="11">
        <v>2430</v>
      </c>
      <c r="B2430" s="69">
        <v>44609</v>
      </c>
      <c r="C2430" s="70">
        <v>0.82638888888888884</v>
      </c>
      <c r="D2430">
        <v>0</v>
      </c>
      <c r="E2430">
        <v>12.9</v>
      </c>
      <c r="F2430">
        <v>0</v>
      </c>
      <c r="G2430">
        <v>0.2</v>
      </c>
      <c r="H2430">
        <v>0</v>
      </c>
      <c r="I2430">
        <v>0.5</v>
      </c>
      <c r="J2430" t="s">
        <v>152</v>
      </c>
      <c r="K2430">
        <v>0.5</v>
      </c>
      <c r="L2430" t="s">
        <v>152</v>
      </c>
      <c r="M2430" s="70">
        <v>0.82638888888888884</v>
      </c>
      <c r="N2430">
        <v>1.2</v>
      </c>
      <c r="O2430" t="s">
        <v>149</v>
      </c>
      <c r="P2430" s="70">
        <v>0.82243055555555555</v>
      </c>
      <c r="Q2430">
        <v>1.2</v>
      </c>
      <c r="R2430" t="s">
        <v>152</v>
      </c>
      <c r="S2430">
        <v>0.3</v>
      </c>
      <c r="T2430">
        <v>61.2</v>
      </c>
      <c r="U2430">
        <v>1</v>
      </c>
      <c r="V2430">
        <v>96</v>
      </c>
      <c r="W2430">
        <v>0</v>
      </c>
      <c r="X2430">
        <v>0.60599999999999998</v>
      </c>
      <c r="Y2430">
        <v>17.84</v>
      </c>
      <c r="Z2430" s="11">
        <f t="shared" si="6415"/>
        <v>0</v>
      </c>
      <c r="AA2430" s="11">
        <f t="shared" si="6416"/>
        <v>0</v>
      </c>
      <c r="AB2430" s="53">
        <f t="shared" si="6417"/>
        <v>0.24888153176689481</v>
      </c>
      <c r="AC2430" s="61" t="s">
        <v>204</v>
      </c>
    </row>
    <row r="2431" spans="1:46">
      <c r="A2431" s="11">
        <v>2431</v>
      </c>
      <c r="B2431" s="69">
        <v>44609</v>
      </c>
      <c r="C2431" s="70">
        <v>0.83333333333333337</v>
      </c>
      <c r="D2431">
        <v>-0.1</v>
      </c>
      <c r="E2431">
        <v>12.9</v>
      </c>
      <c r="F2431">
        <v>0</v>
      </c>
      <c r="G2431">
        <v>0.3</v>
      </c>
      <c r="H2431">
        <v>0</v>
      </c>
      <c r="I2431">
        <v>0.6</v>
      </c>
      <c r="J2431" t="s">
        <v>148</v>
      </c>
      <c r="K2431">
        <v>0.7</v>
      </c>
      <c r="L2431" t="s">
        <v>152</v>
      </c>
      <c r="M2431" s="70">
        <v>0.83185185185185195</v>
      </c>
      <c r="N2431">
        <v>1.4</v>
      </c>
      <c r="O2431" t="s">
        <v>152</v>
      </c>
      <c r="P2431" s="70">
        <v>0.82655092592592594</v>
      </c>
      <c r="Q2431">
        <v>0.7</v>
      </c>
      <c r="R2431" t="s">
        <v>162</v>
      </c>
      <c r="S2431">
        <v>0.4</v>
      </c>
      <c r="T2431">
        <v>60.2</v>
      </c>
      <c r="U2431">
        <v>0</v>
      </c>
      <c r="V2431">
        <v>94</v>
      </c>
      <c r="W2431">
        <v>0</v>
      </c>
      <c r="X2431">
        <v>0.60599999999999998</v>
      </c>
      <c r="Y2431">
        <v>17.84</v>
      </c>
      <c r="Z2431" s="11">
        <f t="shared" si="6415"/>
        <v>0</v>
      </c>
      <c r="AA2431" s="11">
        <f t="shared" si="6416"/>
        <v>0</v>
      </c>
      <c r="AB2431" s="53">
        <f t="shared" si="6417"/>
        <v>0.24888153176689481</v>
      </c>
      <c r="AC2431" s="61" t="s">
        <v>204</v>
      </c>
      <c r="AE2431" s="11">
        <f t="shared" ref="AE2431" si="6562">SUM(F2431:F2436)</f>
        <v>0</v>
      </c>
      <c r="AF2431" s="11">
        <f t="shared" ref="AF2431" si="6563">AVERAGE(AB2431:AB2436)</f>
        <v>0.24859630206212188</v>
      </c>
      <c r="AG2431" s="11">
        <f t="shared" ref="AG2431" si="6564">AVERAGE(G2431:G2436)</f>
        <v>0.55000000000000004</v>
      </c>
      <c r="AH2431" s="11" t="e">
        <f t="shared" ref="AH2431" si="6565">AVERAGE(AC2431:AC2436)</f>
        <v>#DIV/0!</v>
      </c>
      <c r="AI2431" s="11">
        <f t="shared" ref="AI2431" si="6566">AVERAGE(T2431:T2436)</f>
        <v>58.5</v>
      </c>
      <c r="AJ2431" s="11">
        <f t="shared" ref="AJ2431" si="6567">SUMIF(H2431:H2436,"&gt;0",H2431:H2436)</f>
        <v>0</v>
      </c>
      <c r="AK2431" s="17">
        <f t="shared" ref="AK2431" si="6568">SUM(AA2431:AA2436)/60</f>
        <v>0</v>
      </c>
      <c r="AL2431" s="17">
        <f t="shared" ref="AL2431" si="6569">SUM(V2431:V2436)</f>
        <v>547</v>
      </c>
      <c r="AM2431" s="17">
        <f t="shared" ref="AM2431" si="6570">AVERAGE(W2431:W2436)</f>
        <v>0</v>
      </c>
      <c r="AN2431" s="11">
        <f t="shared" ref="AN2431" si="6571">AVERAGE(I2431:I2436)</f>
        <v>0.96666666666666679</v>
      </c>
      <c r="AO2431" s="11">
        <f t="shared" ref="AO2431" si="6572">MAX(K2431:K2436)</f>
        <v>1.4</v>
      </c>
      <c r="AP2431" s="13" t="str">
        <f t="shared" ref="AP2431" ca="1" si="6573">INDIRECT(ADDRESS(MATCH(AO2431,K2431:K2436,0)+A2431-1,12))</f>
        <v>ENE</v>
      </c>
      <c r="AQ2431" s="13">
        <f t="shared" ref="AQ2431" ca="1" si="6574">INDIRECT(ADDRESS(MATCH(AO2431,K2431:K2436,0)+A2431-1,13))</f>
        <v>0.86805555555555547</v>
      </c>
      <c r="AR2431" s="11">
        <f t="shared" ref="AR2431" si="6575">MAX(N2431:N2436)</f>
        <v>2.6</v>
      </c>
      <c r="AS2431" s="13" t="str">
        <f t="shared" ref="AS2431" ca="1" si="6576">INDIRECT(ADDRESS(MATCH(AR2431,N2431:N2436,0)+A2431-1,15))</f>
        <v>NE</v>
      </c>
      <c r="AT2431" s="13">
        <f t="shared" ref="AT2431" ca="1" si="6577">INDIRECT(ADDRESS(MATCH(AR2431,N2431:N2436,0)+A2431-1,16))</f>
        <v>0.86388888888888893</v>
      </c>
    </row>
    <row r="2432" spans="1:46">
      <c r="A2432" s="11">
        <v>2432</v>
      </c>
      <c r="B2432" s="69">
        <v>44609</v>
      </c>
      <c r="C2432" s="70">
        <v>0.84027777777777779</v>
      </c>
      <c r="D2432">
        <v>-0.1</v>
      </c>
      <c r="E2432">
        <v>12.9</v>
      </c>
      <c r="F2432">
        <v>0</v>
      </c>
      <c r="G2432">
        <v>0.5</v>
      </c>
      <c r="H2432">
        <v>0</v>
      </c>
      <c r="I2432">
        <v>1.1000000000000001</v>
      </c>
      <c r="J2432" t="s">
        <v>148</v>
      </c>
      <c r="K2432">
        <v>1.1000000000000001</v>
      </c>
      <c r="L2432" t="s">
        <v>148</v>
      </c>
      <c r="M2432" s="70">
        <v>0.84027777777777779</v>
      </c>
      <c r="N2432">
        <v>2.1</v>
      </c>
      <c r="O2432" t="s">
        <v>149</v>
      </c>
      <c r="P2432" s="70">
        <v>0.83695601851851853</v>
      </c>
      <c r="Q2432">
        <v>1.3</v>
      </c>
      <c r="R2432" t="s">
        <v>148</v>
      </c>
      <c r="S2432">
        <v>0.4</v>
      </c>
      <c r="T2432">
        <v>57.3</v>
      </c>
      <c r="U2432">
        <v>0</v>
      </c>
      <c r="V2432">
        <v>96</v>
      </c>
      <c r="W2432">
        <v>0</v>
      </c>
      <c r="X2432">
        <v>0.60599999999999998</v>
      </c>
      <c r="Y2432">
        <v>17.86</v>
      </c>
      <c r="Z2432" s="11">
        <f t="shared" si="6415"/>
        <v>0</v>
      </c>
      <c r="AA2432" s="11">
        <f t="shared" si="6416"/>
        <v>0</v>
      </c>
      <c r="AB2432" s="53">
        <f t="shared" si="6417"/>
        <v>0.24888153176689481</v>
      </c>
      <c r="AC2432" s="61" t="s">
        <v>204</v>
      </c>
    </row>
    <row r="2433" spans="1:46">
      <c r="A2433" s="11">
        <v>2433</v>
      </c>
      <c r="B2433" s="69">
        <v>44609</v>
      </c>
      <c r="C2433" s="70">
        <v>0.84722222222222221</v>
      </c>
      <c r="D2433">
        <v>-0.1</v>
      </c>
      <c r="E2433">
        <v>12.9</v>
      </c>
      <c r="F2433">
        <v>0</v>
      </c>
      <c r="G2433">
        <v>0.7</v>
      </c>
      <c r="H2433">
        <v>-1E-3</v>
      </c>
      <c r="I2433">
        <v>0.8</v>
      </c>
      <c r="J2433" t="s">
        <v>152</v>
      </c>
      <c r="K2433">
        <v>1.3</v>
      </c>
      <c r="L2433" t="s">
        <v>148</v>
      </c>
      <c r="M2433" s="70">
        <v>0.84181712962962962</v>
      </c>
      <c r="N2433">
        <v>2.1</v>
      </c>
      <c r="O2433" t="s">
        <v>148</v>
      </c>
      <c r="P2433" s="70">
        <v>0.84069444444444441</v>
      </c>
      <c r="Q2433">
        <v>1.5</v>
      </c>
      <c r="R2433" t="s">
        <v>152</v>
      </c>
      <c r="S2433">
        <v>0.5</v>
      </c>
      <c r="T2433">
        <v>57.6</v>
      </c>
      <c r="U2433">
        <v>0</v>
      </c>
      <c r="V2433">
        <v>83</v>
      </c>
      <c r="W2433">
        <v>0</v>
      </c>
      <c r="X2433">
        <v>0.60599999999999998</v>
      </c>
      <c r="Y2433">
        <v>17.82</v>
      </c>
      <c r="Z2433" s="11">
        <f t="shared" si="6415"/>
        <v>-0.60000000000000009</v>
      </c>
      <c r="AA2433" s="11">
        <f t="shared" si="6416"/>
        <v>0</v>
      </c>
      <c r="AB2433" s="53">
        <f t="shared" si="6417"/>
        <v>0.24888153176689481</v>
      </c>
      <c r="AC2433" s="61" t="s">
        <v>204</v>
      </c>
    </row>
    <row r="2434" spans="1:46">
      <c r="A2434" s="11">
        <v>2434</v>
      </c>
      <c r="B2434" s="69">
        <v>44609</v>
      </c>
      <c r="C2434" s="70">
        <v>0.85416666666666663</v>
      </c>
      <c r="D2434">
        <v>-0.1</v>
      </c>
      <c r="E2434">
        <v>12.9</v>
      </c>
      <c r="F2434">
        <v>0</v>
      </c>
      <c r="G2434">
        <v>0.7</v>
      </c>
      <c r="H2434">
        <v>-1E-3</v>
      </c>
      <c r="I2434">
        <v>1</v>
      </c>
      <c r="J2434" t="s">
        <v>148</v>
      </c>
      <c r="K2434">
        <v>1.1000000000000001</v>
      </c>
      <c r="L2434" t="s">
        <v>152</v>
      </c>
      <c r="M2434" s="70">
        <v>0.85348379629629623</v>
      </c>
      <c r="N2434">
        <v>1.8</v>
      </c>
      <c r="O2434" t="s">
        <v>148</v>
      </c>
      <c r="P2434" s="70">
        <v>0.85289351851851858</v>
      </c>
      <c r="Q2434">
        <v>0.5</v>
      </c>
      <c r="R2434" t="s">
        <v>152</v>
      </c>
      <c r="S2434">
        <v>0.3</v>
      </c>
      <c r="T2434">
        <v>58.9</v>
      </c>
      <c r="U2434">
        <v>0</v>
      </c>
      <c r="V2434">
        <v>83</v>
      </c>
      <c r="W2434">
        <v>0</v>
      </c>
      <c r="X2434">
        <v>0.60499999999999998</v>
      </c>
      <c r="Y2434">
        <v>17.86</v>
      </c>
      <c r="Z2434" s="11">
        <f t="shared" si="6415"/>
        <v>-0.60000000000000009</v>
      </c>
      <c r="AA2434" s="11">
        <f t="shared" si="6416"/>
        <v>0</v>
      </c>
      <c r="AB2434" s="53">
        <f t="shared" si="6417"/>
        <v>0.24831107235734901</v>
      </c>
      <c r="AC2434" s="61" t="s">
        <v>204</v>
      </c>
    </row>
    <row r="2435" spans="1:46">
      <c r="A2435" s="11">
        <v>2435</v>
      </c>
      <c r="B2435" s="69">
        <v>44609</v>
      </c>
      <c r="C2435" s="70">
        <v>0.86111111111111116</v>
      </c>
      <c r="D2435">
        <v>-0.1</v>
      </c>
      <c r="E2435">
        <v>12.9</v>
      </c>
      <c r="F2435">
        <v>0</v>
      </c>
      <c r="G2435">
        <v>0.6</v>
      </c>
      <c r="H2435">
        <v>-1E-3</v>
      </c>
      <c r="I2435">
        <v>0.9</v>
      </c>
      <c r="J2435" t="s">
        <v>148</v>
      </c>
      <c r="K2435">
        <v>1</v>
      </c>
      <c r="L2435" t="s">
        <v>148</v>
      </c>
      <c r="M2435" s="70">
        <v>0.85417824074074078</v>
      </c>
      <c r="N2435">
        <v>1.9</v>
      </c>
      <c r="O2435" t="s">
        <v>148</v>
      </c>
      <c r="P2435" s="70">
        <v>0.85600694444444436</v>
      </c>
      <c r="Q2435">
        <v>0.6</v>
      </c>
      <c r="R2435" t="s">
        <v>150</v>
      </c>
      <c r="S2435">
        <v>0.4</v>
      </c>
      <c r="T2435">
        <v>58.8</v>
      </c>
      <c r="U2435">
        <v>0</v>
      </c>
      <c r="V2435">
        <v>89</v>
      </c>
      <c r="W2435">
        <v>0</v>
      </c>
      <c r="X2435">
        <v>0.60499999999999998</v>
      </c>
      <c r="Y2435">
        <v>17.87</v>
      </c>
      <c r="Z2435" s="11">
        <f t="shared" si="6415"/>
        <v>-0.60000000000000009</v>
      </c>
      <c r="AA2435" s="11">
        <f t="shared" si="6416"/>
        <v>0</v>
      </c>
      <c r="AB2435" s="53">
        <f t="shared" si="6417"/>
        <v>0.24831107235734901</v>
      </c>
      <c r="AC2435" s="61" t="s">
        <v>204</v>
      </c>
    </row>
    <row r="2436" spans="1:46">
      <c r="A2436" s="11">
        <v>2436</v>
      </c>
      <c r="B2436" s="69">
        <v>44609</v>
      </c>
      <c r="C2436" s="70">
        <v>0.86805555555555547</v>
      </c>
      <c r="D2436">
        <v>-0.2</v>
      </c>
      <c r="E2436">
        <v>12.9</v>
      </c>
      <c r="F2436">
        <v>0</v>
      </c>
      <c r="G2436">
        <v>0.5</v>
      </c>
      <c r="H2436">
        <v>0</v>
      </c>
      <c r="I2436">
        <v>1.4</v>
      </c>
      <c r="J2436" t="s">
        <v>148</v>
      </c>
      <c r="K2436">
        <v>1.4</v>
      </c>
      <c r="L2436" t="s">
        <v>148</v>
      </c>
      <c r="M2436" s="70">
        <v>0.86805555555555547</v>
      </c>
      <c r="N2436">
        <v>2.6</v>
      </c>
      <c r="O2436" t="s">
        <v>147</v>
      </c>
      <c r="P2436" s="70">
        <v>0.86388888888888893</v>
      </c>
      <c r="Q2436">
        <v>0.9</v>
      </c>
      <c r="R2436" t="s">
        <v>148</v>
      </c>
      <c r="S2436">
        <v>0.4</v>
      </c>
      <c r="T2436">
        <v>58.2</v>
      </c>
      <c r="U2436">
        <v>0</v>
      </c>
      <c r="V2436">
        <v>102</v>
      </c>
      <c r="W2436">
        <v>0</v>
      </c>
      <c r="X2436">
        <v>0.60499999999999998</v>
      </c>
      <c r="Y2436">
        <v>17.87</v>
      </c>
      <c r="Z2436" s="11">
        <f t="shared" si="6415"/>
        <v>0</v>
      </c>
      <c r="AA2436" s="11">
        <f t="shared" si="6416"/>
        <v>0</v>
      </c>
      <c r="AB2436" s="53">
        <f t="shared" si="6417"/>
        <v>0.24831107235734901</v>
      </c>
      <c r="AC2436" s="61" t="s">
        <v>204</v>
      </c>
    </row>
    <row r="2437" spans="1:46">
      <c r="A2437" s="11">
        <v>2437</v>
      </c>
      <c r="B2437" s="69">
        <v>44609</v>
      </c>
      <c r="C2437" s="70">
        <v>0.875</v>
      </c>
      <c r="D2437">
        <v>-0.4</v>
      </c>
      <c r="E2437">
        <v>12.9</v>
      </c>
      <c r="F2437">
        <v>0</v>
      </c>
      <c r="G2437">
        <v>0.6</v>
      </c>
      <c r="H2437">
        <v>0</v>
      </c>
      <c r="I2437">
        <v>1.8</v>
      </c>
      <c r="J2437" t="s">
        <v>148</v>
      </c>
      <c r="K2437">
        <v>1.8</v>
      </c>
      <c r="L2437" t="s">
        <v>148</v>
      </c>
      <c r="M2437" s="70">
        <v>0.875</v>
      </c>
      <c r="N2437">
        <v>3.1</v>
      </c>
      <c r="O2437" t="s">
        <v>152</v>
      </c>
      <c r="P2437" s="70">
        <v>0.87440972222222213</v>
      </c>
      <c r="Q2437">
        <v>1.6</v>
      </c>
      <c r="R2437" t="s">
        <v>152</v>
      </c>
      <c r="S2437">
        <v>0.6</v>
      </c>
      <c r="T2437">
        <v>58.3</v>
      </c>
      <c r="U2437">
        <v>0</v>
      </c>
      <c r="V2437">
        <v>105</v>
      </c>
      <c r="W2437">
        <v>0</v>
      </c>
      <c r="X2437">
        <v>0.60499999999999998</v>
      </c>
      <c r="Y2437">
        <v>17.899999999999999</v>
      </c>
      <c r="Z2437" s="11">
        <f t="shared" si="6415"/>
        <v>0</v>
      </c>
      <c r="AA2437" s="11">
        <f t="shared" si="6416"/>
        <v>0</v>
      </c>
      <c r="AB2437" s="53">
        <f t="shared" si="6417"/>
        <v>0.24831107235734901</v>
      </c>
      <c r="AC2437" s="61" t="s">
        <v>204</v>
      </c>
      <c r="AE2437" s="11">
        <f t="shared" ref="AE2437" si="6578">SUM(F2437:F2442)</f>
        <v>0</v>
      </c>
      <c r="AF2437" s="11">
        <f t="shared" ref="AF2437" si="6579">AVERAGE(AB2437:AB2442)</f>
        <v>0.24793138379973459</v>
      </c>
      <c r="AG2437" s="11">
        <f t="shared" ref="AG2437" si="6580">AVERAGE(G2437:G2442)</f>
        <v>0.1333333333333333</v>
      </c>
      <c r="AH2437" s="11" t="e">
        <f t="shared" ref="AH2437" si="6581">AVERAGE(AC2437:AC2442)</f>
        <v>#DIV/0!</v>
      </c>
      <c r="AI2437" s="11">
        <f t="shared" ref="AI2437" si="6582">AVERAGE(T2437:T2442)</f>
        <v>61.266666666666673</v>
      </c>
      <c r="AJ2437" s="11">
        <f t="shared" ref="AJ2437" si="6583">SUMIF(H2437:H2442,"&gt;0",H2437:H2442)</f>
        <v>0</v>
      </c>
      <c r="AK2437" s="17">
        <f t="shared" ref="AK2437" si="6584">SUM(AA2437:AA2442)/60</f>
        <v>0</v>
      </c>
      <c r="AL2437" s="17">
        <f t="shared" ref="AL2437" si="6585">SUM(V2437:V2442)</f>
        <v>580</v>
      </c>
      <c r="AM2437" s="17">
        <f t="shared" ref="AM2437" si="6586">AVERAGE(W2437:W2442)</f>
        <v>0</v>
      </c>
      <c r="AN2437" s="11">
        <f t="shared" ref="AN2437" si="6587">AVERAGE(I2437:I2442)</f>
        <v>1.5999999999999999</v>
      </c>
      <c r="AO2437" s="11">
        <f t="shared" ref="AO2437" si="6588">MAX(K2437:K2442)</f>
        <v>2</v>
      </c>
      <c r="AP2437" s="13" t="str">
        <f t="shared" ref="AP2437" ca="1" si="6589">INDIRECT(ADDRESS(MATCH(AO2437,K2437:K2442,0)+A2437-1,12))</f>
        <v>E</v>
      </c>
      <c r="AQ2437" s="13">
        <f t="shared" ref="AQ2437" ca="1" si="6590">INDIRECT(ADDRESS(MATCH(AO2437,K2437:K2442,0)+A2437-1,13))</f>
        <v>0.87825231481481481</v>
      </c>
      <c r="AR2437" s="11">
        <f t="shared" ref="AR2437" si="6591">MAX(N2437:N2442)</f>
        <v>3.2</v>
      </c>
      <c r="AS2437" s="13" t="str">
        <f t="shared" ref="AS2437" ca="1" si="6592">INDIRECT(ADDRESS(MATCH(AR2437,N2437:N2442,0)+A2437-1,15))</f>
        <v>E</v>
      </c>
      <c r="AT2437" s="13">
        <f t="shared" ref="AT2437" ca="1" si="6593">INDIRECT(ADDRESS(MATCH(AR2437,N2437:N2442,0)+A2437-1,16))</f>
        <v>0.875462962962963</v>
      </c>
    </row>
    <row r="2438" spans="1:46">
      <c r="A2438" s="11">
        <v>2438</v>
      </c>
      <c r="B2438" s="69">
        <v>44609</v>
      </c>
      <c r="C2438" s="70">
        <v>0.88194444444444453</v>
      </c>
      <c r="D2438">
        <v>-0.4</v>
      </c>
      <c r="E2438">
        <v>12.9</v>
      </c>
      <c r="F2438">
        <v>0</v>
      </c>
      <c r="G2438">
        <v>0.3</v>
      </c>
      <c r="H2438">
        <v>-1E-3</v>
      </c>
      <c r="I2438">
        <v>1.8</v>
      </c>
      <c r="J2438" t="s">
        <v>152</v>
      </c>
      <c r="K2438">
        <v>2</v>
      </c>
      <c r="L2438" t="s">
        <v>152</v>
      </c>
      <c r="M2438" s="70">
        <v>0.87825231481481481</v>
      </c>
      <c r="N2438">
        <v>3.2</v>
      </c>
      <c r="O2438" t="s">
        <v>152</v>
      </c>
      <c r="P2438" s="70">
        <v>0.875462962962963</v>
      </c>
      <c r="Q2438">
        <v>1</v>
      </c>
      <c r="R2438" t="s">
        <v>148</v>
      </c>
      <c r="S2438">
        <v>0.6</v>
      </c>
      <c r="T2438">
        <v>59.3</v>
      </c>
      <c r="U2438">
        <v>0</v>
      </c>
      <c r="V2438">
        <v>103</v>
      </c>
      <c r="W2438">
        <v>0</v>
      </c>
      <c r="X2438">
        <v>0.60499999999999998</v>
      </c>
      <c r="Y2438">
        <v>17.91</v>
      </c>
      <c r="Z2438" s="11">
        <f t="shared" si="6415"/>
        <v>-0.60000000000000009</v>
      </c>
      <c r="AA2438" s="11">
        <f t="shared" si="6416"/>
        <v>0</v>
      </c>
      <c r="AB2438" s="53">
        <f t="shared" si="6417"/>
        <v>0.24831107235734901</v>
      </c>
      <c r="AC2438" s="61" t="s">
        <v>204</v>
      </c>
    </row>
    <row r="2439" spans="1:46">
      <c r="A2439" s="11">
        <v>2439</v>
      </c>
      <c r="B2439" s="69">
        <v>44609</v>
      </c>
      <c r="C2439" s="70">
        <v>0.88888888888888884</v>
      </c>
      <c r="D2439">
        <v>-0.5</v>
      </c>
      <c r="E2439">
        <v>12.9</v>
      </c>
      <c r="F2439">
        <v>0</v>
      </c>
      <c r="G2439">
        <v>0.3</v>
      </c>
      <c r="H2439">
        <v>-1E-3</v>
      </c>
      <c r="I2439">
        <v>1.8</v>
      </c>
      <c r="J2439" t="s">
        <v>152</v>
      </c>
      <c r="K2439">
        <v>1.8</v>
      </c>
      <c r="L2439" t="s">
        <v>152</v>
      </c>
      <c r="M2439" s="70">
        <v>0.88195601851851846</v>
      </c>
      <c r="N2439">
        <v>2.6</v>
      </c>
      <c r="O2439" t="s">
        <v>152</v>
      </c>
      <c r="P2439" s="70">
        <v>0.88745370370370369</v>
      </c>
      <c r="Q2439">
        <v>2.2999999999999998</v>
      </c>
      <c r="R2439" t="s">
        <v>152</v>
      </c>
      <c r="S2439">
        <v>0.5</v>
      </c>
      <c r="T2439">
        <v>61</v>
      </c>
      <c r="U2439">
        <v>0</v>
      </c>
      <c r="V2439">
        <v>93</v>
      </c>
      <c r="W2439">
        <v>0</v>
      </c>
      <c r="X2439">
        <v>0.60499999999999998</v>
      </c>
      <c r="Y2439">
        <v>17.93</v>
      </c>
      <c r="Z2439" s="11">
        <f t="shared" si="6415"/>
        <v>-0.60000000000000009</v>
      </c>
      <c r="AA2439" s="11">
        <f t="shared" si="6416"/>
        <v>0</v>
      </c>
      <c r="AB2439" s="53">
        <f t="shared" si="6417"/>
        <v>0.24831107235734901</v>
      </c>
      <c r="AC2439" s="61" t="s">
        <v>204</v>
      </c>
    </row>
    <row r="2440" spans="1:46">
      <c r="A2440" s="11">
        <v>2440</v>
      </c>
      <c r="B2440" s="69">
        <v>44609</v>
      </c>
      <c r="C2440" s="70">
        <v>0.89583333333333337</v>
      </c>
      <c r="D2440">
        <v>-0.6</v>
      </c>
      <c r="E2440">
        <v>12.9</v>
      </c>
      <c r="F2440">
        <v>0</v>
      </c>
      <c r="G2440">
        <v>-0.1</v>
      </c>
      <c r="H2440">
        <v>-1E-3</v>
      </c>
      <c r="I2440">
        <v>1.8</v>
      </c>
      <c r="J2440" t="s">
        <v>152</v>
      </c>
      <c r="K2440">
        <v>2</v>
      </c>
      <c r="L2440" t="s">
        <v>152</v>
      </c>
      <c r="M2440" s="70">
        <v>0.89194444444444443</v>
      </c>
      <c r="N2440">
        <v>2.5</v>
      </c>
      <c r="O2440" t="s">
        <v>152</v>
      </c>
      <c r="P2440" s="70">
        <v>0.8898611111111111</v>
      </c>
      <c r="Q2440">
        <v>1.4</v>
      </c>
      <c r="R2440" t="s">
        <v>148</v>
      </c>
      <c r="S2440">
        <v>0.3</v>
      </c>
      <c r="T2440">
        <v>62.2</v>
      </c>
      <c r="U2440">
        <v>1</v>
      </c>
      <c r="V2440">
        <v>93</v>
      </c>
      <c r="W2440">
        <v>0</v>
      </c>
      <c r="X2440">
        <v>0.60399999999999998</v>
      </c>
      <c r="Y2440">
        <v>17.95</v>
      </c>
      <c r="Z2440" s="11">
        <f t="shared" ref="Z2440:Z2503" si="6594">H2440*3.6/(60)*10*10^3</f>
        <v>-0.60000000000000009</v>
      </c>
      <c r="AA2440" s="11">
        <f t="shared" ref="AA2440:AA2503" si="6595">IF(Z2440&gt;120,10,0)</f>
        <v>0</v>
      </c>
      <c r="AB2440" s="53">
        <f t="shared" ref="AB2440:AB2503" si="6596">-0.071+0.735*X2440+0.75*X2440^2-8.759*X2440^3+21.838*X2440^4-21.998*X2440^5+8.097*X2440^6</f>
        <v>0.2477413535248727</v>
      </c>
      <c r="AC2440" s="61" t="s">
        <v>204</v>
      </c>
    </row>
    <row r="2441" spans="1:46">
      <c r="A2441" s="11">
        <v>2441</v>
      </c>
      <c r="B2441" s="69">
        <v>44609</v>
      </c>
      <c r="C2441" s="70">
        <v>0.90277777777777779</v>
      </c>
      <c r="D2441">
        <v>-0.7</v>
      </c>
      <c r="E2441">
        <v>12.9</v>
      </c>
      <c r="F2441">
        <v>0</v>
      </c>
      <c r="G2441">
        <v>-0.1</v>
      </c>
      <c r="H2441">
        <v>-1E-3</v>
      </c>
      <c r="I2441">
        <v>1.2</v>
      </c>
      <c r="J2441" t="s">
        <v>148</v>
      </c>
      <c r="K2441">
        <v>1.8</v>
      </c>
      <c r="L2441" t="s">
        <v>152</v>
      </c>
      <c r="M2441" s="70">
        <v>0.89584490740740741</v>
      </c>
      <c r="N2441">
        <v>2.2000000000000002</v>
      </c>
      <c r="O2441" t="s">
        <v>147</v>
      </c>
      <c r="P2441" s="70">
        <v>0.90109953703703705</v>
      </c>
      <c r="Q2441">
        <v>1.2</v>
      </c>
      <c r="R2441" t="s">
        <v>152</v>
      </c>
      <c r="S2441">
        <v>0.4</v>
      </c>
      <c r="T2441">
        <v>63.2</v>
      </c>
      <c r="U2441">
        <v>0</v>
      </c>
      <c r="V2441">
        <v>92</v>
      </c>
      <c r="W2441">
        <v>0</v>
      </c>
      <c r="X2441">
        <v>0.60399999999999998</v>
      </c>
      <c r="Y2441">
        <v>17.96</v>
      </c>
      <c r="Z2441" s="11">
        <f t="shared" si="6594"/>
        <v>-0.60000000000000009</v>
      </c>
      <c r="AA2441" s="11">
        <f t="shared" si="6595"/>
        <v>0</v>
      </c>
      <c r="AB2441" s="53">
        <f t="shared" si="6596"/>
        <v>0.2477413535248727</v>
      </c>
      <c r="AC2441" s="61" t="s">
        <v>204</v>
      </c>
    </row>
    <row r="2442" spans="1:46">
      <c r="A2442" s="11">
        <v>2442</v>
      </c>
      <c r="B2442" s="69">
        <v>44609</v>
      </c>
      <c r="C2442" s="70">
        <v>0.90972222222222221</v>
      </c>
      <c r="D2442">
        <v>-0.9</v>
      </c>
      <c r="E2442">
        <v>12.9</v>
      </c>
      <c r="F2442">
        <v>0</v>
      </c>
      <c r="G2442">
        <v>-0.2</v>
      </c>
      <c r="H2442">
        <v>0</v>
      </c>
      <c r="I2442">
        <v>1.2</v>
      </c>
      <c r="J2442" t="s">
        <v>148</v>
      </c>
      <c r="K2442">
        <v>1.3</v>
      </c>
      <c r="L2442" t="s">
        <v>148</v>
      </c>
      <c r="M2442" s="70">
        <v>0.90568287037037043</v>
      </c>
      <c r="N2442">
        <v>2.1</v>
      </c>
      <c r="O2442" t="s">
        <v>148</v>
      </c>
      <c r="P2442" s="70">
        <v>0.90630787037037042</v>
      </c>
      <c r="Q2442">
        <v>0.9</v>
      </c>
      <c r="R2442" t="s">
        <v>147</v>
      </c>
      <c r="S2442">
        <v>0.4</v>
      </c>
      <c r="T2442">
        <v>63.6</v>
      </c>
      <c r="U2442">
        <v>0</v>
      </c>
      <c r="V2442">
        <v>94</v>
      </c>
      <c r="W2442">
        <v>0</v>
      </c>
      <c r="X2442">
        <v>0.60299999999999998</v>
      </c>
      <c r="Y2442">
        <v>17.95</v>
      </c>
      <c r="Z2442" s="11">
        <f t="shared" si="6594"/>
        <v>0</v>
      </c>
      <c r="AA2442" s="11">
        <f t="shared" si="6595"/>
        <v>0</v>
      </c>
      <c r="AB2442" s="53">
        <f t="shared" si="6596"/>
        <v>0.24717237867661512</v>
      </c>
      <c r="AC2442" s="61" t="s">
        <v>204</v>
      </c>
    </row>
    <row r="2443" spans="1:46">
      <c r="A2443" s="11">
        <v>2443</v>
      </c>
      <c r="B2443" s="69">
        <v>44609</v>
      </c>
      <c r="C2443" s="70">
        <v>0.91666666666666663</v>
      </c>
      <c r="D2443">
        <v>-1</v>
      </c>
      <c r="E2443">
        <v>12.9</v>
      </c>
      <c r="F2443">
        <v>0</v>
      </c>
      <c r="G2443">
        <v>0</v>
      </c>
      <c r="H2443">
        <v>1E-3</v>
      </c>
      <c r="I2443">
        <v>1.9</v>
      </c>
      <c r="J2443" t="s">
        <v>148</v>
      </c>
      <c r="K2443">
        <v>1.9</v>
      </c>
      <c r="L2443" t="s">
        <v>148</v>
      </c>
      <c r="M2443" s="70">
        <v>0.91666666666666663</v>
      </c>
      <c r="N2443">
        <v>3.3</v>
      </c>
      <c r="O2443" t="s">
        <v>148</v>
      </c>
      <c r="P2443" s="70">
        <v>0.9158912037037038</v>
      </c>
      <c r="Q2443">
        <v>2.6</v>
      </c>
      <c r="R2443" t="s">
        <v>148</v>
      </c>
      <c r="S2443">
        <v>0.6</v>
      </c>
      <c r="T2443">
        <v>63.3</v>
      </c>
      <c r="U2443">
        <v>0</v>
      </c>
      <c r="V2443">
        <v>93</v>
      </c>
      <c r="W2443">
        <v>0</v>
      </c>
      <c r="X2443">
        <v>0.60499999999999998</v>
      </c>
      <c r="Y2443">
        <v>17.95</v>
      </c>
      <c r="Z2443" s="11">
        <f t="shared" si="6594"/>
        <v>0.60000000000000009</v>
      </c>
      <c r="AA2443" s="11">
        <f t="shared" si="6595"/>
        <v>0</v>
      </c>
      <c r="AB2443" s="53">
        <f t="shared" si="6596"/>
        <v>0.24831107235734901</v>
      </c>
      <c r="AC2443" s="61" t="s">
        <v>204</v>
      </c>
      <c r="AE2443" s="11">
        <f t="shared" ref="AE2443" si="6597">SUM(F2443:F2448)</f>
        <v>0</v>
      </c>
      <c r="AF2443" s="11">
        <f t="shared" ref="AF2443" si="6598">AVERAGE(AB2443:AB2448)</f>
        <v>0.24793125980236483</v>
      </c>
      <c r="AG2443" s="11">
        <f t="shared" ref="AG2443" si="6599">AVERAGE(G2443:G2448)</f>
        <v>0.31666666666666665</v>
      </c>
      <c r="AH2443" s="11" t="e">
        <f t="shared" ref="AH2443" si="6600">AVERAGE(AC2443:AC2448)</f>
        <v>#DIV/0!</v>
      </c>
      <c r="AI2443" s="11">
        <f t="shared" ref="AI2443" si="6601">AVERAGE(T2443:T2448)</f>
        <v>62.733333333333327</v>
      </c>
      <c r="AJ2443" s="11">
        <f t="shared" ref="AJ2443" si="6602">SUMIF(H2443:H2448,"&gt;0",H2443:H2448)</f>
        <v>1E-3</v>
      </c>
      <c r="AK2443" s="17">
        <f t="shared" ref="AK2443" si="6603">SUM(AA2443:AA2448)/60</f>
        <v>0</v>
      </c>
      <c r="AL2443" s="17">
        <f t="shared" ref="AL2443" si="6604">SUM(V2443:V2448)</f>
        <v>500</v>
      </c>
      <c r="AM2443" s="17">
        <f t="shared" ref="AM2443" si="6605">AVERAGE(W2443:W2448)</f>
        <v>0</v>
      </c>
      <c r="AN2443" s="11">
        <f t="shared" ref="AN2443" si="6606">AVERAGE(I2443:I2448)</f>
        <v>1.666666666666667</v>
      </c>
      <c r="AO2443" s="11">
        <f t="shared" ref="AO2443" si="6607">MAX(K2443:K2448)</f>
        <v>2.2000000000000002</v>
      </c>
      <c r="AP2443" s="13" t="str">
        <f t="shared" ref="AP2443" ca="1" si="6608">INDIRECT(ADDRESS(MATCH(AO2443,K2443:K2448,0)+A2443-1,12))</f>
        <v>E</v>
      </c>
      <c r="AQ2443" s="13">
        <f t="shared" ref="AQ2443" ca="1" si="6609">INDIRECT(ADDRESS(MATCH(AO2443,K2443:K2448,0)+A2443-1,13))</f>
        <v>0.94567129629629632</v>
      </c>
      <c r="AR2443" s="11">
        <f t="shared" ref="AR2443" si="6610">MAX(N2443:N2448)</f>
        <v>3.9</v>
      </c>
      <c r="AS2443" s="13" t="str">
        <f t="shared" ref="AS2443" ca="1" si="6611">INDIRECT(ADDRESS(MATCH(AR2443,N2443:N2448,0)+A2443-1,15))</f>
        <v>E</v>
      </c>
      <c r="AT2443" s="13">
        <f t="shared" ref="AT2443" ca="1" si="6612">INDIRECT(ADDRESS(MATCH(AR2443,N2443:N2448,0)+A2443-1,16))</f>
        <v>0.94416666666666671</v>
      </c>
    </row>
    <row r="2444" spans="1:46">
      <c r="A2444" s="11">
        <v>2444</v>
      </c>
      <c r="B2444" s="69">
        <v>44609</v>
      </c>
      <c r="C2444" s="70">
        <v>0.92361111111111116</v>
      </c>
      <c r="D2444">
        <v>-1</v>
      </c>
      <c r="E2444">
        <v>12.9</v>
      </c>
      <c r="F2444">
        <v>0</v>
      </c>
      <c r="G2444">
        <v>0.2</v>
      </c>
      <c r="H2444">
        <v>0</v>
      </c>
      <c r="I2444">
        <v>1.6</v>
      </c>
      <c r="J2444" t="s">
        <v>148</v>
      </c>
      <c r="K2444">
        <v>2</v>
      </c>
      <c r="L2444" t="s">
        <v>152</v>
      </c>
      <c r="M2444" s="70">
        <v>0.91957175925925927</v>
      </c>
      <c r="N2444">
        <v>3.3</v>
      </c>
      <c r="O2444" t="s">
        <v>152</v>
      </c>
      <c r="P2444" s="70">
        <v>0.921875</v>
      </c>
      <c r="Q2444">
        <v>0.7</v>
      </c>
      <c r="R2444" t="s">
        <v>152</v>
      </c>
      <c r="S2444">
        <v>0.6</v>
      </c>
      <c r="T2444">
        <v>62.9</v>
      </c>
      <c r="U2444">
        <v>0</v>
      </c>
      <c r="V2444">
        <v>92</v>
      </c>
      <c r="W2444">
        <v>0</v>
      </c>
      <c r="X2444">
        <v>0.60499999999999998</v>
      </c>
      <c r="Y2444">
        <v>17.96</v>
      </c>
      <c r="Z2444" s="11">
        <f t="shared" si="6594"/>
        <v>0</v>
      </c>
      <c r="AA2444" s="11">
        <f t="shared" si="6595"/>
        <v>0</v>
      </c>
      <c r="AB2444" s="53">
        <f t="shared" si="6596"/>
        <v>0.24831107235734901</v>
      </c>
      <c r="AC2444" s="61" t="s">
        <v>204</v>
      </c>
    </row>
    <row r="2445" spans="1:46">
      <c r="A2445" s="11">
        <v>2445</v>
      </c>
      <c r="B2445" s="69">
        <v>44609</v>
      </c>
      <c r="C2445" s="70">
        <v>0.93055555555555547</v>
      </c>
      <c r="D2445">
        <v>-0.9</v>
      </c>
      <c r="E2445">
        <v>12.9</v>
      </c>
      <c r="F2445">
        <v>0</v>
      </c>
      <c r="G2445">
        <v>0.2</v>
      </c>
      <c r="H2445">
        <v>0</v>
      </c>
      <c r="I2445">
        <v>1.4</v>
      </c>
      <c r="J2445" t="s">
        <v>147</v>
      </c>
      <c r="K2445">
        <v>1.7</v>
      </c>
      <c r="L2445" t="s">
        <v>148</v>
      </c>
      <c r="M2445" s="70">
        <v>0.92495370370370367</v>
      </c>
      <c r="N2445">
        <v>3</v>
      </c>
      <c r="O2445" t="s">
        <v>149</v>
      </c>
      <c r="P2445" s="70">
        <v>0.92422453703703711</v>
      </c>
      <c r="Q2445">
        <v>2.4</v>
      </c>
      <c r="R2445" t="s">
        <v>149</v>
      </c>
      <c r="S2445">
        <v>0.5</v>
      </c>
      <c r="T2445">
        <v>63.5</v>
      </c>
      <c r="U2445">
        <v>0</v>
      </c>
      <c r="V2445">
        <v>71</v>
      </c>
      <c r="W2445">
        <v>0</v>
      </c>
      <c r="X2445">
        <v>0.60399999999999998</v>
      </c>
      <c r="Y2445">
        <v>17.989999999999998</v>
      </c>
      <c r="Z2445" s="11">
        <f t="shared" si="6594"/>
        <v>0</v>
      </c>
      <c r="AA2445" s="11">
        <f t="shared" si="6595"/>
        <v>0</v>
      </c>
      <c r="AB2445" s="53">
        <f t="shared" si="6596"/>
        <v>0.2477413535248727</v>
      </c>
      <c r="AC2445" s="61" t="s">
        <v>204</v>
      </c>
    </row>
    <row r="2446" spans="1:46">
      <c r="A2446" s="11">
        <v>2446</v>
      </c>
      <c r="B2446" s="69">
        <v>44609</v>
      </c>
      <c r="C2446" s="70">
        <v>0.9375</v>
      </c>
      <c r="D2446">
        <v>-0.8</v>
      </c>
      <c r="E2446">
        <v>12.9</v>
      </c>
      <c r="F2446">
        <v>0</v>
      </c>
      <c r="G2446">
        <v>0.3</v>
      </c>
      <c r="H2446">
        <v>0</v>
      </c>
      <c r="I2446">
        <v>1.2</v>
      </c>
      <c r="J2446" t="s">
        <v>148</v>
      </c>
      <c r="K2446">
        <v>1.4</v>
      </c>
      <c r="L2446" t="s">
        <v>148</v>
      </c>
      <c r="M2446" s="70">
        <v>0.93100694444444443</v>
      </c>
      <c r="N2446">
        <v>3.4</v>
      </c>
      <c r="O2446" t="s">
        <v>148</v>
      </c>
      <c r="P2446" s="70">
        <v>0.93675925925925929</v>
      </c>
      <c r="Q2446">
        <v>2</v>
      </c>
      <c r="R2446" t="s">
        <v>148</v>
      </c>
      <c r="S2446">
        <v>0.7</v>
      </c>
      <c r="T2446">
        <v>63</v>
      </c>
      <c r="U2446">
        <v>0</v>
      </c>
      <c r="V2446">
        <v>76</v>
      </c>
      <c r="W2446">
        <v>0</v>
      </c>
      <c r="X2446">
        <v>0.60399999999999998</v>
      </c>
      <c r="Y2446">
        <v>17.97</v>
      </c>
      <c r="Z2446" s="11">
        <f t="shared" si="6594"/>
        <v>0</v>
      </c>
      <c r="AA2446" s="11">
        <f t="shared" si="6595"/>
        <v>0</v>
      </c>
      <c r="AB2446" s="53">
        <f t="shared" si="6596"/>
        <v>0.2477413535248727</v>
      </c>
      <c r="AC2446" s="61" t="s">
        <v>204</v>
      </c>
    </row>
    <row r="2447" spans="1:46">
      <c r="A2447" s="11">
        <v>2447</v>
      </c>
      <c r="B2447" s="69">
        <v>44609</v>
      </c>
      <c r="C2447" s="70">
        <v>0.94444444444444453</v>
      </c>
      <c r="D2447">
        <v>-0.7</v>
      </c>
      <c r="E2447">
        <v>12.9</v>
      </c>
      <c r="F2447">
        <v>0</v>
      </c>
      <c r="G2447">
        <v>0.6</v>
      </c>
      <c r="H2447">
        <v>0</v>
      </c>
      <c r="I2447">
        <v>2.1</v>
      </c>
      <c r="J2447" t="s">
        <v>152</v>
      </c>
      <c r="K2447">
        <v>2.1</v>
      </c>
      <c r="L2447" t="s">
        <v>152</v>
      </c>
      <c r="M2447" s="70">
        <v>0.94442129629629623</v>
      </c>
      <c r="N2447">
        <v>3.9</v>
      </c>
      <c r="O2447" t="s">
        <v>152</v>
      </c>
      <c r="P2447" s="70">
        <v>0.94416666666666671</v>
      </c>
      <c r="Q2447">
        <v>2</v>
      </c>
      <c r="R2447" t="s">
        <v>148</v>
      </c>
      <c r="S2447">
        <v>0.6</v>
      </c>
      <c r="T2447">
        <v>62</v>
      </c>
      <c r="U2447">
        <v>0</v>
      </c>
      <c r="V2447">
        <v>97</v>
      </c>
      <c r="W2447">
        <v>0</v>
      </c>
      <c r="X2447">
        <v>0.60399999999999998</v>
      </c>
      <c r="Y2447">
        <v>18.010000000000002</v>
      </c>
      <c r="Z2447" s="11">
        <f t="shared" si="6594"/>
        <v>0</v>
      </c>
      <c r="AA2447" s="11">
        <f t="shared" si="6595"/>
        <v>0</v>
      </c>
      <c r="AB2447" s="53">
        <f t="shared" si="6596"/>
        <v>0.2477413535248727</v>
      </c>
      <c r="AC2447" s="61" t="s">
        <v>204</v>
      </c>
    </row>
    <row r="2448" spans="1:46">
      <c r="A2448" s="11">
        <v>2448</v>
      </c>
      <c r="B2448" s="69">
        <v>44609</v>
      </c>
      <c r="C2448" s="70">
        <v>0.95138888888888884</v>
      </c>
      <c r="D2448">
        <v>-0.6</v>
      </c>
      <c r="E2448">
        <v>12.9</v>
      </c>
      <c r="F2448">
        <v>0</v>
      </c>
      <c r="G2448">
        <v>0.6</v>
      </c>
      <c r="H2448">
        <v>0</v>
      </c>
      <c r="I2448">
        <v>1.8</v>
      </c>
      <c r="J2448" t="s">
        <v>148</v>
      </c>
      <c r="K2448">
        <v>2.2000000000000002</v>
      </c>
      <c r="L2448" t="s">
        <v>152</v>
      </c>
      <c r="M2448" s="70">
        <v>0.94567129629629632</v>
      </c>
      <c r="N2448">
        <v>3.4</v>
      </c>
      <c r="O2448" t="s">
        <v>152</v>
      </c>
      <c r="P2448" s="70">
        <v>0.94542824074074072</v>
      </c>
      <c r="Q2448">
        <v>2.8</v>
      </c>
      <c r="R2448" t="s">
        <v>148</v>
      </c>
      <c r="S2448">
        <v>0.7</v>
      </c>
      <c r="T2448">
        <v>61.7</v>
      </c>
      <c r="U2448">
        <v>0</v>
      </c>
      <c r="V2448">
        <v>71</v>
      </c>
      <c r="W2448">
        <v>0</v>
      </c>
      <c r="X2448">
        <v>0.60399999999999998</v>
      </c>
      <c r="Y2448">
        <v>18.03</v>
      </c>
      <c r="Z2448" s="11">
        <f t="shared" si="6594"/>
        <v>0</v>
      </c>
      <c r="AA2448" s="11">
        <f t="shared" si="6595"/>
        <v>0</v>
      </c>
      <c r="AB2448" s="53">
        <f t="shared" si="6596"/>
        <v>0.2477413535248727</v>
      </c>
      <c r="AC2448" s="61" t="s">
        <v>204</v>
      </c>
    </row>
    <row r="2449" spans="1:46">
      <c r="A2449" s="11">
        <v>2449</v>
      </c>
      <c r="B2449" s="69">
        <v>44609</v>
      </c>
      <c r="C2449" s="70">
        <v>0.95833333333333337</v>
      </c>
      <c r="D2449">
        <v>-0.5</v>
      </c>
      <c r="E2449">
        <v>12.8</v>
      </c>
      <c r="F2449">
        <v>0</v>
      </c>
      <c r="G2449">
        <v>0.6</v>
      </c>
      <c r="H2449">
        <v>-1E-3</v>
      </c>
      <c r="I2449">
        <v>1.7</v>
      </c>
      <c r="J2449" t="s">
        <v>148</v>
      </c>
      <c r="K2449">
        <v>1.9</v>
      </c>
      <c r="L2449" t="s">
        <v>148</v>
      </c>
      <c r="M2449" s="70">
        <v>0.95660879629629625</v>
      </c>
      <c r="N2449">
        <v>4.2</v>
      </c>
      <c r="O2449" t="s">
        <v>152</v>
      </c>
      <c r="P2449" s="70">
        <v>0.95341435185185175</v>
      </c>
      <c r="Q2449">
        <v>2.4</v>
      </c>
      <c r="R2449" t="s">
        <v>148</v>
      </c>
      <c r="S2449">
        <v>0.6</v>
      </c>
      <c r="T2449">
        <v>61.7</v>
      </c>
      <c r="U2449">
        <v>0</v>
      </c>
      <c r="V2449">
        <v>97</v>
      </c>
      <c r="W2449">
        <v>0</v>
      </c>
      <c r="X2449">
        <v>0.60399999999999998</v>
      </c>
      <c r="Y2449">
        <v>18.02</v>
      </c>
      <c r="Z2449" s="11">
        <f t="shared" si="6594"/>
        <v>-0.60000000000000009</v>
      </c>
      <c r="AA2449" s="11">
        <f t="shared" si="6595"/>
        <v>0</v>
      </c>
      <c r="AB2449" s="53">
        <f t="shared" si="6596"/>
        <v>0.2477413535248727</v>
      </c>
      <c r="AC2449" s="61" t="s">
        <v>204</v>
      </c>
      <c r="AE2449" s="11">
        <f t="shared" ref="AE2449" si="6613">SUM(F2449:F2454)</f>
        <v>0</v>
      </c>
      <c r="AF2449" s="11">
        <f t="shared" ref="AF2449" si="6614">AVERAGE(AB2449:AB2454)</f>
        <v>0.24745686610074391</v>
      </c>
      <c r="AG2449" s="11">
        <f t="shared" ref="AG2449" si="6615">AVERAGE(G2449:G2454)</f>
        <v>0.5</v>
      </c>
      <c r="AH2449" s="11" t="e">
        <f t="shared" ref="AH2449" si="6616">AVERAGE(AC2449:AC2454)</f>
        <v>#DIV/0!</v>
      </c>
      <c r="AI2449" s="11">
        <f t="shared" ref="AI2449" si="6617">AVERAGE(T2449:T2454)</f>
        <v>63.266666666666673</v>
      </c>
      <c r="AJ2449" s="11">
        <f t="shared" ref="AJ2449" si="6618">SUMIF(H2449:H2454,"&gt;0",H2449:H2454)</f>
        <v>0</v>
      </c>
      <c r="AK2449" s="17">
        <f t="shared" ref="AK2449" si="6619">SUM(AA2449:AA2454)/60</f>
        <v>0</v>
      </c>
      <c r="AL2449" s="17">
        <f t="shared" ref="AL2449" si="6620">SUM(V2449:V2454)</f>
        <v>536</v>
      </c>
      <c r="AM2449" s="17">
        <f t="shared" ref="AM2449" si="6621">AVERAGE(W2449:W2454)</f>
        <v>0</v>
      </c>
      <c r="AN2449" s="11">
        <f t="shared" ref="AN2449" si="6622">AVERAGE(I2449:I2454)</f>
        <v>1.5833333333333333</v>
      </c>
      <c r="AO2449" s="11">
        <f t="shared" ref="AO2449" si="6623">MAX(K2449:K2454)</f>
        <v>2.1</v>
      </c>
      <c r="AP2449" s="13" t="str">
        <f t="shared" ref="AP2449" ca="1" si="6624">INDIRECT(ADDRESS(MATCH(AO2449,K2449:K2454,0)+A2449-1,12))</f>
        <v>E</v>
      </c>
      <c r="AQ2449" s="13">
        <f t="shared" ref="AQ2449" ca="1" si="6625">INDIRECT(ADDRESS(MATCH(AO2449,K2449:K2454,0)+A2449-1,13))</f>
        <v>0.97421296296296289</v>
      </c>
      <c r="AR2449" s="11">
        <f t="shared" ref="AR2449" si="6626">MAX(N2449:N2454)</f>
        <v>4.2</v>
      </c>
      <c r="AS2449" s="13" t="str">
        <f t="shared" ref="AS2449" ca="1" si="6627">INDIRECT(ADDRESS(MATCH(AR2449,N2449:N2454,0)+A2449-1,15))</f>
        <v>E</v>
      </c>
      <c r="AT2449" s="13">
        <f t="shared" ref="AT2449" ca="1" si="6628">INDIRECT(ADDRESS(MATCH(AR2449,N2449:N2454,0)+A2449-1,16))</f>
        <v>0.95341435185185175</v>
      </c>
    </row>
    <row r="2450" spans="1:46">
      <c r="A2450" s="11">
        <v>2450</v>
      </c>
      <c r="B2450" s="69">
        <v>44609</v>
      </c>
      <c r="C2450" s="70">
        <v>0.96527777777777779</v>
      </c>
      <c r="D2450">
        <v>-0.5</v>
      </c>
      <c r="E2450">
        <v>12.8</v>
      </c>
      <c r="F2450">
        <v>0</v>
      </c>
      <c r="G2450">
        <v>0.6</v>
      </c>
      <c r="H2450">
        <v>-1E-3</v>
      </c>
      <c r="I2450">
        <v>1.5</v>
      </c>
      <c r="J2450" t="s">
        <v>148</v>
      </c>
      <c r="K2450">
        <v>1.8</v>
      </c>
      <c r="L2450" t="s">
        <v>148</v>
      </c>
      <c r="M2450" s="70">
        <v>0.95868055555555554</v>
      </c>
      <c r="N2450">
        <v>3.2</v>
      </c>
      <c r="O2450" t="s">
        <v>147</v>
      </c>
      <c r="P2450" s="70">
        <v>0.95861111111111119</v>
      </c>
      <c r="Q2450">
        <v>1.8</v>
      </c>
      <c r="R2450" t="s">
        <v>152</v>
      </c>
      <c r="S2450">
        <v>0.5</v>
      </c>
      <c r="T2450">
        <v>62.3</v>
      </c>
      <c r="U2450">
        <v>1</v>
      </c>
      <c r="V2450">
        <v>65</v>
      </c>
      <c r="W2450">
        <v>0</v>
      </c>
      <c r="X2450">
        <v>0.60399999999999998</v>
      </c>
      <c r="Y2450">
        <v>18.059999999999999</v>
      </c>
      <c r="Z2450" s="11">
        <f t="shared" si="6594"/>
        <v>-0.60000000000000009</v>
      </c>
      <c r="AA2450" s="11">
        <f t="shared" si="6595"/>
        <v>0</v>
      </c>
      <c r="AB2450" s="53">
        <f t="shared" si="6596"/>
        <v>0.2477413535248727</v>
      </c>
      <c r="AC2450" s="61" t="s">
        <v>204</v>
      </c>
    </row>
    <row r="2451" spans="1:46">
      <c r="A2451" s="11">
        <v>2451</v>
      </c>
      <c r="B2451" s="69">
        <v>44609</v>
      </c>
      <c r="C2451" s="70">
        <v>0.97222222222222221</v>
      </c>
      <c r="D2451">
        <v>-0.5</v>
      </c>
      <c r="E2451">
        <v>12.8</v>
      </c>
      <c r="F2451">
        <v>0</v>
      </c>
      <c r="G2451">
        <v>0.5</v>
      </c>
      <c r="H2451">
        <v>-1E-3</v>
      </c>
      <c r="I2451">
        <v>2</v>
      </c>
      <c r="J2451" t="s">
        <v>152</v>
      </c>
      <c r="K2451">
        <v>2</v>
      </c>
      <c r="L2451" t="s">
        <v>152</v>
      </c>
      <c r="M2451" s="70">
        <v>0.97222222222222221</v>
      </c>
      <c r="N2451">
        <v>3.4</v>
      </c>
      <c r="O2451" t="s">
        <v>152</v>
      </c>
      <c r="P2451" s="70">
        <v>0.97175925925925932</v>
      </c>
      <c r="Q2451">
        <v>3</v>
      </c>
      <c r="R2451" t="s">
        <v>152</v>
      </c>
      <c r="S2451">
        <v>0.6</v>
      </c>
      <c r="T2451">
        <v>63</v>
      </c>
      <c r="U2451">
        <v>0</v>
      </c>
      <c r="V2451">
        <v>105</v>
      </c>
      <c r="W2451">
        <v>0</v>
      </c>
      <c r="X2451">
        <v>0.60399999999999998</v>
      </c>
      <c r="Y2451">
        <v>18.07</v>
      </c>
      <c r="Z2451" s="11">
        <f t="shared" si="6594"/>
        <v>-0.60000000000000009</v>
      </c>
      <c r="AA2451" s="11">
        <f t="shared" si="6595"/>
        <v>0</v>
      </c>
      <c r="AB2451" s="53">
        <f t="shared" si="6596"/>
        <v>0.2477413535248727</v>
      </c>
      <c r="AC2451" s="61" t="s">
        <v>204</v>
      </c>
    </row>
    <row r="2452" spans="1:46">
      <c r="A2452" s="11">
        <v>2452</v>
      </c>
      <c r="B2452" s="69">
        <v>44609</v>
      </c>
      <c r="C2452" s="70">
        <v>0.97916666666666663</v>
      </c>
      <c r="D2452">
        <v>-0.5</v>
      </c>
      <c r="E2452">
        <v>12.8</v>
      </c>
      <c r="F2452">
        <v>0</v>
      </c>
      <c r="G2452">
        <v>0.5</v>
      </c>
      <c r="H2452">
        <v>0</v>
      </c>
      <c r="I2452">
        <v>1.7</v>
      </c>
      <c r="J2452" t="s">
        <v>148</v>
      </c>
      <c r="K2452">
        <v>2.1</v>
      </c>
      <c r="L2452" t="s">
        <v>152</v>
      </c>
      <c r="M2452" s="70">
        <v>0.97421296296296289</v>
      </c>
      <c r="N2452">
        <v>3.7</v>
      </c>
      <c r="O2452" t="s">
        <v>152</v>
      </c>
      <c r="P2452" s="70">
        <v>0.97343750000000007</v>
      </c>
      <c r="Q2452">
        <v>1.2</v>
      </c>
      <c r="R2452" t="s">
        <v>152</v>
      </c>
      <c r="S2452">
        <v>0.6</v>
      </c>
      <c r="T2452">
        <v>63.7</v>
      </c>
      <c r="U2452">
        <v>0</v>
      </c>
      <c r="V2452">
        <v>86</v>
      </c>
      <c r="W2452">
        <v>0</v>
      </c>
      <c r="X2452">
        <v>0.60299999999999998</v>
      </c>
      <c r="Y2452">
        <v>18.04</v>
      </c>
      <c r="Z2452" s="11">
        <f t="shared" si="6594"/>
        <v>0</v>
      </c>
      <c r="AA2452" s="11">
        <f t="shared" si="6595"/>
        <v>0</v>
      </c>
      <c r="AB2452" s="53">
        <f t="shared" si="6596"/>
        <v>0.24717237867661512</v>
      </c>
      <c r="AC2452" s="61" t="s">
        <v>204</v>
      </c>
    </row>
    <row r="2453" spans="1:46">
      <c r="A2453" s="11">
        <v>2453</v>
      </c>
      <c r="B2453" s="69">
        <v>44609</v>
      </c>
      <c r="C2453" s="70">
        <v>0.98611111111111116</v>
      </c>
      <c r="D2453">
        <v>-0.5</v>
      </c>
      <c r="E2453">
        <v>12.8</v>
      </c>
      <c r="F2453">
        <v>0</v>
      </c>
      <c r="G2453">
        <v>0.4</v>
      </c>
      <c r="H2453">
        <v>-1E-3</v>
      </c>
      <c r="I2453">
        <v>1.2</v>
      </c>
      <c r="J2453" t="s">
        <v>148</v>
      </c>
      <c r="K2453">
        <v>1.7</v>
      </c>
      <c r="L2453" t="s">
        <v>148</v>
      </c>
      <c r="M2453" s="70">
        <v>0.97917824074074078</v>
      </c>
      <c r="N2453">
        <v>2.6</v>
      </c>
      <c r="O2453" t="s">
        <v>150</v>
      </c>
      <c r="P2453" s="70">
        <v>0.98252314814814812</v>
      </c>
      <c r="Q2453">
        <v>0.6</v>
      </c>
      <c r="R2453" t="s">
        <v>149</v>
      </c>
      <c r="S2453">
        <v>0.4</v>
      </c>
      <c r="T2453">
        <v>63.8</v>
      </c>
      <c r="U2453">
        <v>0</v>
      </c>
      <c r="V2453">
        <v>96</v>
      </c>
      <c r="W2453">
        <v>0</v>
      </c>
      <c r="X2453">
        <v>0.60299999999999998</v>
      </c>
      <c r="Y2453">
        <v>18.02</v>
      </c>
      <c r="Z2453" s="11">
        <f t="shared" si="6594"/>
        <v>-0.60000000000000009</v>
      </c>
      <c r="AA2453" s="11">
        <f t="shared" si="6595"/>
        <v>0</v>
      </c>
      <c r="AB2453" s="53">
        <f t="shared" si="6596"/>
        <v>0.24717237867661512</v>
      </c>
      <c r="AC2453" s="61" t="s">
        <v>204</v>
      </c>
    </row>
    <row r="2454" spans="1:46">
      <c r="A2454" s="11">
        <v>2454</v>
      </c>
      <c r="B2454" s="69">
        <v>44609</v>
      </c>
      <c r="C2454" s="70">
        <v>0.99305555555555547</v>
      </c>
      <c r="D2454">
        <v>-0.5</v>
      </c>
      <c r="E2454">
        <v>12.8</v>
      </c>
      <c r="F2454">
        <v>0</v>
      </c>
      <c r="G2454">
        <v>0.4</v>
      </c>
      <c r="H2454">
        <v>-1E-3</v>
      </c>
      <c r="I2454">
        <v>1.4</v>
      </c>
      <c r="J2454" t="s">
        <v>148</v>
      </c>
      <c r="K2454">
        <v>1.4</v>
      </c>
      <c r="L2454" t="s">
        <v>148</v>
      </c>
      <c r="M2454" s="70">
        <v>0.99305555555555547</v>
      </c>
      <c r="N2454">
        <v>2.5</v>
      </c>
      <c r="O2454" t="s">
        <v>152</v>
      </c>
      <c r="P2454" s="70">
        <v>0.98939814814814808</v>
      </c>
      <c r="Q2454">
        <v>0.7</v>
      </c>
      <c r="R2454" t="s">
        <v>148</v>
      </c>
      <c r="S2454">
        <v>0.4</v>
      </c>
      <c r="T2454">
        <v>65.099999999999994</v>
      </c>
      <c r="U2454">
        <v>0</v>
      </c>
      <c r="V2454">
        <v>87</v>
      </c>
      <c r="W2454">
        <v>0</v>
      </c>
      <c r="X2454">
        <v>0.60299999999999998</v>
      </c>
      <c r="Y2454">
        <v>18.05</v>
      </c>
      <c r="Z2454" s="11">
        <f t="shared" si="6594"/>
        <v>-0.60000000000000009</v>
      </c>
      <c r="AA2454" s="11">
        <f t="shared" si="6595"/>
        <v>0</v>
      </c>
      <c r="AB2454" s="53">
        <f t="shared" si="6596"/>
        <v>0.24717237867661512</v>
      </c>
      <c r="AC2454" s="61" t="s">
        <v>204</v>
      </c>
    </row>
    <row r="2455" spans="1:46">
      <c r="A2455" s="11">
        <v>2455</v>
      </c>
      <c r="B2455" s="69">
        <v>44610</v>
      </c>
      <c r="C2455" s="70">
        <v>0</v>
      </c>
      <c r="D2455">
        <v>-0.6</v>
      </c>
      <c r="E2455">
        <v>12.8</v>
      </c>
      <c r="F2455">
        <v>0</v>
      </c>
      <c r="G2455">
        <v>0.2</v>
      </c>
      <c r="H2455">
        <v>-1E-3</v>
      </c>
      <c r="I2455">
        <v>1.3</v>
      </c>
      <c r="J2455" t="s">
        <v>148</v>
      </c>
      <c r="K2455">
        <v>1.4</v>
      </c>
      <c r="L2455" t="s">
        <v>148</v>
      </c>
      <c r="M2455" s="70">
        <v>0.99327546296296287</v>
      </c>
      <c r="N2455">
        <v>2.5</v>
      </c>
      <c r="O2455" t="s">
        <v>148</v>
      </c>
      <c r="P2455" s="70">
        <v>0.99902777777777774</v>
      </c>
      <c r="Q2455">
        <v>2.1</v>
      </c>
      <c r="R2455" t="s">
        <v>148</v>
      </c>
      <c r="S2455">
        <v>0.5</v>
      </c>
      <c r="T2455">
        <v>66.400000000000006</v>
      </c>
      <c r="U2455">
        <v>0</v>
      </c>
      <c r="V2455">
        <v>85</v>
      </c>
      <c r="W2455">
        <v>0</v>
      </c>
      <c r="X2455">
        <v>0.60299999999999998</v>
      </c>
      <c r="Y2455">
        <v>18.059999999999999</v>
      </c>
      <c r="Z2455" s="11">
        <f t="shared" si="6594"/>
        <v>-0.60000000000000009</v>
      </c>
      <c r="AA2455" s="11">
        <f t="shared" si="6595"/>
        <v>0</v>
      </c>
      <c r="AB2455" s="53">
        <f t="shared" si="6596"/>
        <v>0.24717237867661512</v>
      </c>
      <c r="AC2455" s="61" t="s">
        <v>204</v>
      </c>
      <c r="AE2455" s="11">
        <f t="shared" ref="AE2455" si="6629">SUM(F2455:F2460)</f>
        <v>0</v>
      </c>
      <c r="AF2455" s="11">
        <f t="shared" ref="AF2455" si="6630">AVERAGE(AB2455:AB2460)</f>
        <v>0.2468882649447246</v>
      </c>
      <c r="AG2455" s="11">
        <f t="shared" ref="AG2455" si="6631">AVERAGE(G2455:G2460)</f>
        <v>6.6666666666666666E-2</v>
      </c>
      <c r="AH2455" s="11" t="e">
        <f t="shared" ref="AH2455" si="6632">AVERAGE(AC2455:AC2460)</f>
        <v>#DIV/0!</v>
      </c>
      <c r="AI2455" s="11">
        <f t="shared" ref="AI2455" si="6633">AVERAGE(T2455:T2460)</f>
        <v>67.266666666666666</v>
      </c>
      <c r="AJ2455" s="11">
        <f t="shared" ref="AJ2455" si="6634">SUMIF(H2455:H2460,"&gt;0",H2455:H2460)</f>
        <v>0</v>
      </c>
      <c r="AK2455" s="17">
        <f t="shared" ref="AK2455" si="6635">SUM(AA2455:AA2460)/60</f>
        <v>0</v>
      </c>
      <c r="AL2455" s="17">
        <f t="shared" ref="AL2455" si="6636">SUM(V2455:V2460)</f>
        <v>550</v>
      </c>
      <c r="AM2455" s="17">
        <f t="shared" ref="AM2455" si="6637">AVERAGE(W2455:W2460)</f>
        <v>0</v>
      </c>
      <c r="AN2455" s="11">
        <f t="shared" ref="AN2455" si="6638">AVERAGE(I2455:I2460)</f>
        <v>2.0166666666666666</v>
      </c>
      <c r="AO2455" s="11">
        <f t="shared" ref="AO2455" si="6639">MAX(K2455:K2460)</f>
        <v>2.8</v>
      </c>
      <c r="AP2455" s="13" t="str">
        <f t="shared" ref="AP2455" ca="1" si="6640">INDIRECT(ADDRESS(MATCH(AO2455,K2455:K2460,0)+A2455-1,12))</f>
        <v>E</v>
      </c>
      <c r="AQ2455" s="13">
        <f t="shared" ref="AQ2455" ca="1" si="6641">INDIRECT(ADDRESS(MATCH(AO2455,K2455:K2460,0)+A2455-1,13))</f>
        <v>3.2199074074074074E-2</v>
      </c>
      <c r="AR2455" s="11">
        <f t="shared" ref="AR2455" si="6642">MAX(N2455:N2460)</f>
        <v>5.0999999999999996</v>
      </c>
      <c r="AS2455" s="13" t="str">
        <f t="shared" ref="AS2455" ca="1" si="6643">INDIRECT(ADDRESS(MATCH(AR2455,N2455:N2460,0)+A2455-1,15))</f>
        <v>ENE</v>
      </c>
      <c r="AT2455" s="13">
        <f t="shared" ref="AT2455" ca="1" si="6644">INDIRECT(ADDRESS(MATCH(AR2455,N2455:N2460,0)+A2455-1,16))</f>
        <v>2.8645833333333332E-2</v>
      </c>
    </row>
    <row r="2456" spans="1:46">
      <c r="A2456" s="11">
        <v>2456</v>
      </c>
      <c r="B2456" s="69">
        <v>44610</v>
      </c>
      <c r="C2456" s="70">
        <v>6.9444444444444441E-3</v>
      </c>
      <c r="D2456">
        <v>-0.8</v>
      </c>
      <c r="E2456">
        <v>12.8</v>
      </c>
      <c r="F2456">
        <v>0</v>
      </c>
      <c r="G2456">
        <v>0.1</v>
      </c>
      <c r="H2456">
        <v>0</v>
      </c>
      <c r="I2456">
        <v>1.8</v>
      </c>
      <c r="J2456" t="s">
        <v>148</v>
      </c>
      <c r="K2456">
        <v>1.8</v>
      </c>
      <c r="L2456" t="s">
        <v>148</v>
      </c>
      <c r="M2456" s="70">
        <v>6.8402777777777776E-3</v>
      </c>
      <c r="N2456">
        <v>3.8</v>
      </c>
      <c r="O2456" t="s">
        <v>152</v>
      </c>
      <c r="P2456" s="70">
        <v>6.4004629629629628E-3</v>
      </c>
      <c r="Q2456">
        <v>1.8</v>
      </c>
      <c r="R2456" t="s">
        <v>150</v>
      </c>
      <c r="S2456">
        <v>0.6</v>
      </c>
      <c r="T2456">
        <v>66.900000000000006</v>
      </c>
      <c r="U2456">
        <v>0</v>
      </c>
      <c r="V2456">
        <v>103</v>
      </c>
      <c r="W2456">
        <v>0</v>
      </c>
      <c r="X2456">
        <v>0.60299999999999998</v>
      </c>
      <c r="Y2456">
        <v>18.079999999999998</v>
      </c>
      <c r="Z2456" s="11">
        <f t="shared" si="6594"/>
        <v>0</v>
      </c>
      <c r="AA2456" s="11">
        <f t="shared" si="6595"/>
        <v>0</v>
      </c>
      <c r="AB2456" s="53">
        <f t="shared" si="6596"/>
        <v>0.24717237867661512</v>
      </c>
      <c r="AC2456" s="61" t="s">
        <v>204</v>
      </c>
    </row>
    <row r="2457" spans="1:46">
      <c r="A2457" s="11">
        <v>2457</v>
      </c>
      <c r="B2457" s="69">
        <v>44610</v>
      </c>
      <c r="C2457" s="70">
        <v>1.3888888888888888E-2</v>
      </c>
      <c r="D2457">
        <v>-0.9</v>
      </c>
      <c r="E2457">
        <v>12.8</v>
      </c>
      <c r="F2457">
        <v>0</v>
      </c>
      <c r="G2457">
        <v>0</v>
      </c>
      <c r="H2457">
        <v>0</v>
      </c>
      <c r="I2457">
        <v>2.2999999999999998</v>
      </c>
      <c r="J2457" t="s">
        <v>152</v>
      </c>
      <c r="K2457">
        <v>2.2999999999999998</v>
      </c>
      <c r="L2457" t="s">
        <v>152</v>
      </c>
      <c r="M2457" s="70">
        <v>1.3888888888888888E-2</v>
      </c>
      <c r="N2457">
        <v>3.8</v>
      </c>
      <c r="O2457" t="s">
        <v>152</v>
      </c>
      <c r="P2457" s="70">
        <v>1.2974537037037036E-2</v>
      </c>
      <c r="Q2457">
        <v>2.2999999999999998</v>
      </c>
      <c r="R2457" t="s">
        <v>148</v>
      </c>
      <c r="S2457">
        <v>0.5</v>
      </c>
      <c r="T2457">
        <v>67.5</v>
      </c>
      <c r="U2457">
        <v>0</v>
      </c>
      <c r="V2457">
        <v>98</v>
      </c>
      <c r="W2457">
        <v>0</v>
      </c>
      <c r="X2457">
        <v>0.60299999999999998</v>
      </c>
      <c r="Y2457">
        <v>18.09</v>
      </c>
      <c r="Z2457" s="11">
        <f t="shared" si="6594"/>
        <v>0</v>
      </c>
      <c r="AA2457" s="11">
        <f t="shared" si="6595"/>
        <v>0</v>
      </c>
      <c r="AB2457" s="53">
        <f t="shared" si="6596"/>
        <v>0.24717237867661512</v>
      </c>
      <c r="AC2457" s="61" t="s">
        <v>204</v>
      </c>
    </row>
    <row r="2458" spans="1:46">
      <c r="A2458" s="11">
        <v>2458</v>
      </c>
      <c r="B2458" s="69">
        <v>44610</v>
      </c>
      <c r="C2458" s="70">
        <v>2.0833333333333332E-2</v>
      </c>
      <c r="D2458">
        <v>-0.9</v>
      </c>
      <c r="E2458">
        <v>12.8</v>
      </c>
      <c r="F2458">
        <v>0</v>
      </c>
      <c r="G2458">
        <v>0</v>
      </c>
      <c r="H2458">
        <v>0</v>
      </c>
      <c r="I2458">
        <v>1.8</v>
      </c>
      <c r="J2458" t="s">
        <v>148</v>
      </c>
      <c r="K2458">
        <v>2.2999999999999998</v>
      </c>
      <c r="L2458" t="s">
        <v>152</v>
      </c>
      <c r="M2458" s="70">
        <v>1.3935185185185184E-2</v>
      </c>
      <c r="N2458">
        <v>4.2</v>
      </c>
      <c r="O2458" t="s">
        <v>148</v>
      </c>
      <c r="P2458" s="70">
        <v>2.0462962962962964E-2</v>
      </c>
      <c r="Q2458">
        <v>2.4</v>
      </c>
      <c r="R2458" t="s">
        <v>150</v>
      </c>
      <c r="S2458">
        <v>0.7</v>
      </c>
      <c r="T2458">
        <v>67.400000000000006</v>
      </c>
      <c r="U2458">
        <v>1</v>
      </c>
      <c r="V2458">
        <v>95</v>
      </c>
      <c r="W2458">
        <v>0</v>
      </c>
      <c r="X2458">
        <v>0.60199999999999998</v>
      </c>
      <c r="Y2458">
        <v>18.100000000000001</v>
      </c>
      <c r="Z2458" s="11">
        <f t="shared" si="6594"/>
        <v>0</v>
      </c>
      <c r="AA2458" s="11">
        <f t="shared" si="6595"/>
        <v>0</v>
      </c>
      <c r="AB2458" s="53">
        <f t="shared" si="6596"/>
        <v>0.24660415121283402</v>
      </c>
      <c r="AC2458" s="61" t="s">
        <v>204</v>
      </c>
    </row>
    <row r="2459" spans="1:46">
      <c r="A2459" s="11">
        <v>2459</v>
      </c>
      <c r="B2459" s="69">
        <v>44610</v>
      </c>
      <c r="C2459" s="70">
        <v>2.7777777777777776E-2</v>
      </c>
      <c r="D2459">
        <v>-0.9</v>
      </c>
      <c r="E2459">
        <v>12.8</v>
      </c>
      <c r="F2459">
        <v>0</v>
      </c>
      <c r="G2459">
        <v>0</v>
      </c>
      <c r="H2459">
        <v>0</v>
      </c>
      <c r="I2459">
        <v>2.2999999999999998</v>
      </c>
      <c r="J2459" t="s">
        <v>152</v>
      </c>
      <c r="K2459">
        <v>2.2999999999999998</v>
      </c>
      <c r="L2459" t="s">
        <v>152</v>
      </c>
      <c r="M2459" s="70">
        <v>2.7673611111111111E-2</v>
      </c>
      <c r="N2459">
        <v>3.9</v>
      </c>
      <c r="O2459" t="s">
        <v>148</v>
      </c>
      <c r="P2459" s="70">
        <v>2.6805555555555555E-2</v>
      </c>
      <c r="Q2459">
        <v>2.2000000000000002</v>
      </c>
      <c r="R2459" t="s">
        <v>152</v>
      </c>
      <c r="S2459">
        <v>0.7</v>
      </c>
      <c r="T2459">
        <v>67.8</v>
      </c>
      <c r="U2459">
        <v>0</v>
      </c>
      <c r="V2459">
        <v>79</v>
      </c>
      <c r="W2459">
        <v>0</v>
      </c>
      <c r="X2459">
        <v>0.60199999999999998</v>
      </c>
      <c r="Y2459">
        <v>18.12</v>
      </c>
      <c r="Z2459" s="11">
        <f t="shared" si="6594"/>
        <v>0</v>
      </c>
      <c r="AA2459" s="11">
        <f t="shared" si="6595"/>
        <v>0</v>
      </c>
      <c r="AB2459" s="53">
        <f t="shared" si="6596"/>
        <v>0.24660415121283402</v>
      </c>
      <c r="AC2459" s="61" t="s">
        <v>204</v>
      </c>
    </row>
    <row r="2460" spans="1:46">
      <c r="A2460" s="11">
        <v>2460</v>
      </c>
      <c r="B2460" s="69">
        <v>44610</v>
      </c>
      <c r="C2460" s="70">
        <v>3.4722222222222224E-2</v>
      </c>
      <c r="D2460">
        <v>-0.9</v>
      </c>
      <c r="E2460">
        <v>12.8</v>
      </c>
      <c r="F2460">
        <v>0</v>
      </c>
      <c r="G2460">
        <v>0.1</v>
      </c>
      <c r="H2460">
        <v>0</v>
      </c>
      <c r="I2460">
        <v>2.6</v>
      </c>
      <c r="J2460" t="s">
        <v>152</v>
      </c>
      <c r="K2460">
        <v>2.8</v>
      </c>
      <c r="L2460" t="s">
        <v>152</v>
      </c>
      <c r="M2460" s="70">
        <v>3.2199074074074074E-2</v>
      </c>
      <c r="N2460">
        <v>5.0999999999999996</v>
      </c>
      <c r="O2460" t="s">
        <v>148</v>
      </c>
      <c r="P2460" s="70">
        <v>2.8645833333333332E-2</v>
      </c>
      <c r="Q2460">
        <v>2.1</v>
      </c>
      <c r="R2460" t="s">
        <v>148</v>
      </c>
      <c r="S2460">
        <v>0.7</v>
      </c>
      <c r="T2460">
        <v>67.599999999999994</v>
      </c>
      <c r="U2460">
        <v>0</v>
      </c>
      <c r="V2460">
        <v>90</v>
      </c>
      <c r="W2460">
        <v>0</v>
      </c>
      <c r="X2460">
        <v>0.60199999999999998</v>
      </c>
      <c r="Y2460">
        <v>18.13</v>
      </c>
      <c r="Z2460" s="11">
        <f t="shared" si="6594"/>
        <v>0</v>
      </c>
      <c r="AA2460" s="11">
        <f t="shared" si="6595"/>
        <v>0</v>
      </c>
      <c r="AB2460" s="53">
        <f t="shared" si="6596"/>
        <v>0.24660415121283402</v>
      </c>
      <c r="AC2460" s="61" t="s">
        <v>204</v>
      </c>
    </row>
    <row r="2461" spans="1:46">
      <c r="A2461" s="11">
        <v>2461</v>
      </c>
      <c r="B2461" s="69">
        <v>44610</v>
      </c>
      <c r="C2461" s="70">
        <v>4.1666666666666664E-2</v>
      </c>
      <c r="D2461">
        <v>-0.9</v>
      </c>
      <c r="E2461">
        <v>12.8</v>
      </c>
      <c r="F2461">
        <v>0</v>
      </c>
      <c r="G2461">
        <v>0.1</v>
      </c>
      <c r="H2461">
        <v>-1E-3</v>
      </c>
      <c r="I2461">
        <v>2</v>
      </c>
      <c r="J2461" t="s">
        <v>152</v>
      </c>
      <c r="K2461">
        <v>2.6</v>
      </c>
      <c r="L2461" t="s">
        <v>152</v>
      </c>
      <c r="M2461" s="70">
        <v>3.4733796296296297E-2</v>
      </c>
      <c r="N2461">
        <v>3.8</v>
      </c>
      <c r="O2461" t="s">
        <v>148</v>
      </c>
      <c r="P2461" s="70">
        <v>3.6064814814814813E-2</v>
      </c>
      <c r="Q2461">
        <v>1.8</v>
      </c>
      <c r="R2461" t="s">
        <v>147</v>
      </c>
      <c r="S2461">
        <v>0.7</v>
      </c>
      <c r="T2461">
        <v>67.5</v>
      </c>
      <c r="U2461">
        <v>0</v>
      </c>
      <c r="V2461">
        <v>78</v>
      </c>
      <c r="W2461">
        <v>0</v>
      </c>
      <c r="X2461">
        <v>0.60199999999999998</v>
      </c>
      <c r="Y2461">
        <v>18.13</v>
      </c>
      <c r="Z2461" s="11">
        <f t="shared" si="6594"/>
        <v>-0.60000000000000009</v>
      </c>
      <c r="AA2461" s="11">
        <f t="shared" si="6595"/>
        <v>0</v>
      </c>
      <c r="AB2461" s="53">
        <f t="shared" si="6596"/>
        <v>0.24660415121283402</v>
      </c>
      <c r="AC2461" s="61" t="s">
        <v>204</v>
      </c>
      <c r="AE2461" s="11">
        <f t="shared" ref="AE2461" si="6645">SUM(F2461:F2466)</f>
        <v>0</v>
      </c>
      <c r="AF2461" s="11">
        <f t="shared" ref="AF2461" si="6646">AVERAGE(AB2461:AB2466)</f>
        <v>0.24632041286942452</v>
      </c>
      <c r="AG2461" s="11">
        <f t="shared" ref="AG2461" si="6647">AVERAGE(G2461:G2466)</f>
        <v>0.51666666666666672</v>
      </c>
      <c r="AH2461" s="11" t="e">
        <f t="shared" ref="AH2461" si="6648">AVERAGE(AC2461:AC2466)</f>
        <v>#DIV/0!</v>
      </c>
      <c r="AI2461" s="11">
        <f t="shared" ref="AI2461" si="6649">AVERAGE(T2461:T2466)</f>
        <v>67.133333333333326</v>
      </c>
      <c r="AJ2461" s="11">
        <f t="shared" ref="AJ2461" si="6650">SUMIF(H2461:H2466,"&gt;0",H2461:H2466)</f>
        <v>0</v>
      </c>
      <c r="AK2461" s="17">
        <f t="shared" ref="AK2461" si="6651">SUM(AA2461:AA2466)/60</f>
        <v>0</v>
      </c>
      <c r="AL2461" s="17">
        <f t="shared" ref="AL2461" si="6652">SUM(V2461:V2466)</f>
        <v>517</v>
      </c>
      <c r="AM2461" s="17">
        <f t="shared" ref="AM2461" si="6653">AVERAGE(W2461:W2466)</f>
        <v>0</v>
      </c>
      <c r="AN2461" s="11">
        <f t="shared" ref="AN2461" si="6654">AVERAGE(I2461:I2466)</f>
        <v>1.8166666666666667</v>
      </c>
      <c r="AO2461" s="11">
        <f t="shared" ref="AO2461" si="6655">MAX(K2461:K2466)</f>
        <v>2.6</v>
      </c>
      <c r="AP2461" s="13" t="str">
        <f t="shared" ref="AP2461" ca="1" si="6656">INDIRECT(ADDRESS(MATCH(AO2461,K2461:K2466,0)+A2461-1,12))</f>
        <v>E</v>
      </c>
      <c r="AQ2461" s="13">
        <f t="shared" ref="AQ2461" ca="1" si="6657">INDIRECT(ADDRESS(MATCH(AO2461,K2461:K2466,0)+A2461-1,13))</f>
        <v>3.4733796296296297E-2</v>
      </c>
      <c r="AR2461" s="11">
        <f t="shared" ref="AR2461" si="6658">MAX(N2461:N2466)</f>
        <v>4.2</v>
      </c>
      <c r="AS2461" s="13" t="str">
        <f t="shared" ref="AS2461" ca="1" si="6659">INDIRECT(ADDRESS(MATCH(AR2461,N2461:N2466,0)+A2461-1,15))</f>
        <v>E</v>
      </c>
      <c r="AT2461" s="13">
        <f t="shared" ref="AT2461" ca="1" si="6660">INDIRECT(ADDRESS(MATCH(AR2461,N2461:N2466,0)+A2461-1,16))</f>
        <v>4.7581018518518516E-2</v>
      </c>
    </row>
    <row r="2462" spans="1:46">
      <c r="A2462" s="11">
        <v>2462</v>
      </c>
      <c r="B2462" s="69">
        <v>44610</v>
      </c>
      <c r="C2462" s="70">
        <v>4.8611111111111112E-2</v>
      </c>
      <c r="D2462">
        <v>-0.8</v>
      </c>
      <c r="E2462">
        <v>12.8</v>
      </c>
      <c r="F2462">
        <v>0</v>
      </c>
      <c r="G2462">
        <v>0.3</v>
      </c>
      <c r="H2462">
        <v>0</v>
      </c>
      <c r="I2462">
        <v>2.1</v>
      </c>
      <c r="J2462" t="s">
        <v>152</v>
      </c>
      <c r="K2462">
        <v>2.1</v>
      </c>
      <c r="L2462" t="s">
        <v>152</v>
      </c>
      <c r="M2462" s="70">
        <v>4.8611111111111112E-2</v>
      </c>
      <c r="N2462">
        <v>4.2</v>
      </c>
      <c r="O2462" t="s">
        <v>152</v>
      </c>
      <c r="P2462" s="70">
        <v>4.7581018518518516E-2</v>
      </c>
      <c r="Q2462">
        <v>3</v>
      </c>
      <c r="R2462" t="s">
        <v>148</v>
      </c>
      <c r="S2462">
        <v>0.6</v>
      </c>
      <c r="T2462">
        <v>67.8</v>
      </c>
      <c r="U2462">
        <v>0</v>
      </c>
      <c r="V2462">
        <v>89</v>
      </c>
      <c r="W2462">
        <v>0</v>
      </c>
      <c r="X2462">
        <v>0.60199999999999998</v>
      </c>
      <c r="Y2462">
        <v>18.149999999999999</v>
      </c>
      <c r="Z2462" s="11">
        <f t="shared" si="6594"/>
        <v>0</v>
      </c>
      <c r="AA2462" s="11">
        <f t="shared" si="6595"/>
        <v>0</v>
      </c>
      <c r="AB2462" s="53">
        <f t="shared" si="6596"/>
        <v>0.24660415121283402</v>
      </c>
      <c r="AC2462" s="61" t="s">
        <v>204</v>
      </c>
    </row>
    <row r="2463" spans="1:46">
      <c r="A2463" s="11">
        <v>2463</v>
      </c>
      <c r="B2463" s="69">
        <v>44610</v>
      </c>
      <c r="C2463" s="70">
        <v>5.5555555555555552E-2</v>
      </c>
      <c r="D2463">
        <v>-0.7</v>
      </c>
      <c r="E2463">
        <v>12.8</v>
      </c>
      <c r="F2463">
        <v>0</v>
      </c>
      <c r="G2463">
        <v>0.6</v>
      </c>
      <c r="H2463">
        <v>0</v>
      </c>
      <c r="I2463">
        <v>2.2000000000000002</v>
      </c>
      <c r="J2463" t="s">
        <v>152</v>
      </c>
      <c r="K2463">
        <v>2.4</v>
      </c>
      <c r="L2463" t="s">
        <v>152</v>
      </c>
      <c r="M2463" s="70">
        <v>5.2962962962962962E-2</v>
      </c>
      <c r="N2463">
        <v>4.2</v>
      </c>
      <c r="O2463" t="s">
        <v>152</v>
      </c>
      <c r="P2463" s="70">
        <v>5.0173611111111106E-2</v>
      </c>
      <c r="Q2463">
        <v>1.4</v>
      </c>
      <c r="R2463" t="s">
        <v>152</v>
      </c>
      <c r="S2463">
        <v>0.6</v>
      </c>
      <c r="T2463">
        <v>67.2</v>
      </c>
      <c r="U2463">
        <v>0</v>
      </c>
      <c r="V2463">
        <v>71</v>
      </c>
      <c r="W2463">
        <v>0</v>
      </c>
      <c r="X2463">
        <v>0.60199999999999998</v>
      </c>
      <c r="Y2463">
        <v>18.16</v>
      </c>
      <c r="Z2463" s="11">
        <f t="shared" si="6594"/>
        <v>0</v>
      </c>
      <c r="AA2463" s="11">
        <f t="shared" si="6595"/>
        <v>0</v>
      </c>
      <c r="AB2463" s="53">
        <f t="shared" si="6596"/>
        <v>0.24660415121283402</v>
      </c>
      <c r="AC2463" s="61" t="s">
        <v>204</v>
      </c>
    </row>
    <row r="2464" spans="1:46">
      <c r="A2464" s="11">
        <v>2464</v>
      </c>
      <c r="B2464" s="69">
        <v>44610</v>
      </c>
      <c r="C2464" s="70">
        <v>6.25E-2</v>
      </c>
      <c r="D2464">
        <v>-0.6</v>
      </c>
      <c r="E2464">
        <v>12.8</v>
      </c>
      <c r="F2464">
        <v>0</v>
      </c>
      <c r="G2464">
        <v>0.8</v>
      </c>
      <c r="H2464">
        <v>-1E-3</v>
      </c>
      <c r="I2464">
        <v>1.7</v>
      </c>
      <c r="J2464" t="s">
        <v>148</v>
      </c>
      <c r="K2464">
        <v>2.2000000000000002</v>
      </c>
      <c r="L2464" t="s">
        <v>152</v>
      </c>
      <c r="M2464" s="70">
        <v>5.5567129629629626E-2</v>
      </c>
      <c r="N2464">
        <v>3.3</v>
      </c>
      <c r="O2464" t="s">
        <v>152</v>
      </c>
      <c r="P2464" s="70">
        <v>5.6087962962962958E-2</v>
      </c>
      <c r="Q2464">
        <v>1.2</v>
      </c>
      <c r="R2464" t="s">
        <v>148</v>
      </c>
      <c r="S2464">
        <v>0.5</v>
      </c>
      <c r="T2464">
        <v>66.7</v>
      </c>
      <c r="U2464">
        <v>0</v>
      </c>
      <c r="V2464">
        <v>88</v>
      </c>
      <c r="W2464">
        <v>0</v>
      </c>
      <c r="X2464">
        <v>0.60099999999999998</v>
      </c>
      <c r="Y2464">
        <v>18.14</v>
      </c>
      <c r="Z2464" s="11">
        <f t="shared" si="6594"/>
        <v>-0.60000000000000009</v>
      </c>
      <c r="AA2464" s="11">
        <f t="shared" si="6595"/>
        <v>0</v>
      </c>
      <c r="AB2464" s="53">
        <f t="shared" si="6596"/>
        <v>0.24603667452601508</v>
      </c>
      <c r="AC2464" s="61" t="s">
        <v>204</v>
      </c>
    </row>
    <row r="2465" spans="1:46">
      <c r="A2465" s="11">
        <v>2465</v>
      </c>
      <c r="B2465" s="69">
        <v>44610</v>
      </c>
      <c r="C2465" s="70">
        <v>6.9444444444444434E-2</v>
      </c>
      <c r="D2465">
        <v>-0.5</v>
      </c>
      <c r="E2465">
        <v>12.8</v>
      </c>
      <c r="F2465">
        <v>0</v>
      </c>
      <c r="G2465">
        <v>0.7</v>
      </c>
      <c r="H2465">
        <v>-1E-3</v>
      </c>
      <c r="I2465">
        <v>1.6</v>
      </c>
      <c r="J2465" t="s">
        <v>148</v>
      </c>
      <c r="K2465">
        <v>1.7</v>
      </c>
      <c r="L2465" t="s">
        <v>148</v>
      </c>
      <c r="M2465" s="70">
        <v>6.2511574074074081E-2</v>
      </c>
      <c r="N2465">
        <v>3</v>
      </c>
      <c r="O2465" t="s">
        <v>152</v>
      </c>
      <c r="P2465" s="70">
        <v>6.8090277777777777E-2</v>
      </c>
      <c r="Q2465">
        <v>0.6</v>
      </c>
      <c r="R2465" t="s">
        <v>152</v>
      </c>
      <c r="S2465">
        <v>0.6</v>
      </c>
      <c r="T2465">
        <v>66.5</v>
      </c>
      <c r="U2465">
        <v>0</v>
      </c>
      <c r="V2465">
        <v>94</v>
      </c>
      <c r="W2465">
        <v>0</v>
      </c>
      <c r="X2465">
        <v>0.60099999999999998</v>
      </c>
      <c r="Y2465">
        <v>18.149999999999999</v>
      </c>
      <c r="Z2465" s="11">
        <f t="shared" si="6594"/>
        <v>-0.60000000000000009</v>
      </c>
      <c r="AA2465" s="11">
        <f t="shared" si="6595"/>
        <v>0</v>
      </c>
      <c r="AB2465" s="53">
        <f t="shared" si="6596"/>
        <v>0.24603667452601508</v>
      </c>
      <c r="AC2465" s="61" t="s">
        <v>204</v>
      </c>
    </row>
    <row r="2466" spans="1:46">
      <c r="A2466" s="11">
        <v>2466</v>
      </c>
      <c r="B2466" s="69">
        <v>44610</v>
      </c>
      <c r="C2466" s="70">
        <v>7.6388888888888895E-2</v>
      </c>
      <c r="D2466">
        <v>-0.5</v>
      </c>
      <c r="E2466">
        <v>12.8</v>
      </c>
      <c r="F2466">
        <v>0</v>
      </c>
      <c r="G2466">
        <v>0.6</v>
      </c>
      <c r="H2466">
        <v>-1E-3</v>
      </c>
      <c r="I2466">
        <v>1.3</v>
      </c>
      <c r="J2466" t="s">
        <v>148</v>
      </c>
      <c r="K2466">
        <v>1.6</v>
      </c>
      <c r="L2466" t="s">
        <v>148</v>
      </c>
      <c r="M2466" s="70">
        <v>6.9456018518518514E-2</v>
      </c>
      <c r="N2466">
        <v>2.5</v>
      </c>
      <c r="O2466" t="s">
        <v>152</v>
      </c>
      <c r="P2466" s="70">
        <v>7.5324074074074085E-2</v>
      </c>
      <c r="Q2466">
        <v>1</v>
      </c>
      <c r="R2466" t="s">
        <v>150</v>
      </c>
      <c r="S2466">
        <v>0.5</v>
      </c>
      <c r="T2466">
        <v>67.099999999999994</v>
      </c>
      <c r="U2466">
        <v>0</v>
      </c>
      <c r="V2466">
        <v>97</v>
      </c>
      <c r="W2466">
        <v>0</v>
      </c>
      <c r="X2466">
        <v>0.60099999999999998</v>
      </c>
      <c r="Y2466">
        <v>18.14</v>
      </c>
      <c r="Z2466" s="11">
        <f t="shared" si="6594"/>
        <v>-0.60000000000000009</v>
      </c>
      <c r="AA2466" s="11">
        <f t="shared" si="6595"/>
        <v>0</v>
      </c>
      <c r="AB2466" s="53">
        <f t="shared" si="6596"/>
        <v>0.24603667452601508</v>
      </c>
      <c r="AC2466" s="61" t="s">
        <v>204</v>
      </c>
    </row>
    <row r="2467" spans="1:46">
      <c r="A2467" s="11">
        <v>2467</v>
      </c>
      <c r="B2467" s="69">
        <v>44610</v>
      </c>
      <c r="C2467" s="70">
        <v>8.3333333333333329E-2</v>
      </c>
      <c r="D2467">
        <v>-0.5</v>
      </c>
      <c r="E2467">
        <v>12.8</v>
      </c>
      <c r="F2467">
        <v>0</v>
      </c>
      <c r="G2467">
        <v>0.2</v>
      </c>
      <c r="H2467">
        <v>-1E-3</v>
      </c>
      <c r="I2467">
        <v>1.1000000000000001</v>
      </c>
      <c r="J2467" t="s">
        <v>148</v>
      </c>
      <c r="K2467">
        <v>1.4</v>
      </c>
      <c r="L2467" t="s">
        <v>148</v>
      </c>
      <c r="M2467" s="70">
        <v>7.7013888888888882E-2</v>
      </c>
      <c r="N2467">
        <v>2.2999999999999998</v>
      </c>
      <c r="O2467" t="s">
        <v>152</v>
      </c>
      <c r="P2467" s="70">
        <v>8.2291666666666666E-2</v>
      </c>
      <c r="Q2467">
        <v>0.7</v>
      </c>
      <c r="R2467" t="s">
        <v>147</v>
      </c>
      <c r="S2467">
        <v>0.4</v>
      </c>
      <c r="T2467">
        <v>67.900000000000006</v>
      </c>
      <c r="U2467">
        <v>0</v>
      </c>
      <c r="V2467">
        <v>80</v>
      </c>
      <c r="W2467">
        <v>0</v>
      </c>
      <c r="X2467">
        <v>0.60099999999999998</v>
      </c>
      <c r="Y2467">
        <v>18.239999999999998</v>
      </c>
      <c r="Z2467" s="11">
        <f t="shared" si="6594"/>
        <v>-0.60000000000000009</v>
      </c>
      <c r="AA2467" s="11">
        <f t="shared" si="6595"/>
        <v>0</v>
      </c>
      <c r="AB2467" s="53">
        <f t="shared" si="6596"/>
        <v>0.24603667452601508</v>
      </c>
      <c r="AC2467" s="61" t="s">
        <v>204</v>
      </c>
      <c r="AE2467" s="11">
        <f t="shared" ref="AE2467" si="6661">SUM(F2467:F2472)</f>
        <v>0</v>
      </c>
      <c r="AF2467" s="11">
        <f t="shared" ref="AF2467" si="6662">AVERAGE(AB2467:AB2472)</f>
        <v>0.24584776701734348</v>
      </c>
      <c r="AG2467" s="11">
        <f t="shared" ref="AG2467" si="6663">AVERAGE(G2467:G2472)</f>
        <v>0</v>
      </c>
      <c r="AH2467" s="11" t="e">
        <f t="shared" ref="AH2467" si="6664">AVERAGE(AC2467:AC2472)</f>
        <v>#DIV/0!</v>
      </c>
      <c r="AI2467" s="11">
        <f t="shared" ref="AI2467" si="6665">AVERAGE(T2467:T2472)</f>
        <v>70.316666666666663</v>
      </c>
      <c r="AJ2467" s="11">
        <f t="shared" ref="AJ2467" si="6666">SUMIF(H2467:H2472,"&gt;0",H2467:H2472)</f>
        <v>0</v>
      </c>
      <c r="AK2467" s="17">
        <f t="shared" ref="AK2467" si="6667">SUM(AA2467:AA2472)/60</f>
        <v>0</v>
      </c>
      <c r="AL2467" s="17">
        <f t="shared" ref="AL2467" si="6668">SUM(V2467:V2472)</f>
        <v>492</v>
      </c>
      <c r="AM2467" s="17">
        <f t="shared" ref="AM2467" si="6669">AVERAGE(W2467:W2472)</f>
        <v>0</v>
      </c>
      <c r="AN2467" s="11">
        <f t="shared" ref="AN2467" si="6670">AVERAGE(I2467:I2472)</f>
        <v>1.4166666666666667</v>
      </c>
      <c r="AO2467" s="11">
        <f t="shared" ref="AO2467" si="6671">MAX(K2467:K2472)</f>
        <v>1.8</v>
      </c>
      <c r="AP2467" s="13" t="str">
        <f t="shared" ref="AP2467" ca="1" si="6672">INDIRECT(ADDRESS(MATCH(AO2467,K2467:K2472,0)+A2467-1,12))</f>
        <v>E</v>
      </c>
      <c r="AQ2467" s="13">
        <f t="shared" ref="AQ2467" ca="1" si="6673">INDIRECT(ADDRESS(MATCH(AO2467,K2467:K2472,0)+A2467-1,13))</f>
        <v>0.10206018518518518</v>
      </c>
      <c r="AR2467" s="11">
        <f t="shared" ref="AR2467" si="6674">MAX(N2467:N2472)</f>
        <v>3.3</v>
      </c>
      <c r="AS2467" s="13" t="str">
        <f t="shared" ref="AS2467" ca="1" si="6675">INDIRECT(ADDRESS(MATCH(AR2467,N2467:N2472,0)+A2467-1,15))</f>
        <v>E</v>
      </c>
      <c r="AT2467" s="13">
        <f t="shared" ref="AT2467" ca="1" si="6676">INDIRECT(ADDRESS(MATCH(AR2467,N2467:N2472,0)+A2467-1,16))</f>
        <v>8.622685185185186E-2</v>
      </c>
    </row>
    <row r="2468" spans="1:46">
      <c r="A2468" s="11">
        <v>2468</v>
      </c>
      <c r="B2468" s="69">
        <v>44610</v>
      </c>
      <c r="C2468" s="70">
        <v>9.0277777777777776E-2</v>
      </c>
      <c r="D2468">
        <v>-0.6</v>
      </c>
      <c r="E2468">
        <v>12.8</v>
      </c>
      <c r="F2468">
        <v>0</v>
      </c>
      <c r="G2468">
        <v>-0.1</v>
      </c>
      <c r="H2468">
        <v>0</v>
      </c>
      <c r="I2468">
        <v>1.4</v>
      </c>
      <c r="J2468" t="s">
        <v>152</v>
      </c>
      <c r="K2468">
        <v>1.4</v>
      </c>
      <c r="L2468" t="s">
        <v>152</v>
      </c>
      <c r="M2468" s="70">
        <v>9.0081018518518519E-2</v>
      </c>
      <c r="N2468">
        <v>3.3</v>
      </c>
      <c r="O2468" t="s">
        <v>152</v>
      </c>
      <c r="P2468" s="70">
        <v>8.622685185185186E-2</v>
      </c>
      <c r="Q2468">
        <v>0.8</v>
      </c>
      <c r="R2468" t="s">
        <v>148</v>
      </c>
      <c r="S2468">
        <v>0.6</v>
      </c>
      <c r="T2468">
        <v>69.8</v>
      </c>
      <c r="U2468">
        <v>0</v>
      </c>
      <c r="V2468">
        <v>83</v>
      </c>
      <c r="W2468">
        <v>0</v>
      </c>
      <c r="X2468">
        <v>0.60099999999999998</v>
      </c>
      <c r="Y2468">
        <v>18.21</v>
      </c>
      <c r="Z2468" s="11">
        <f t="shared" si="6594"/>
        <v>0</v>
      </c>
      <c r="AA2468" s="11">
        <f t="shared" si="6595"/>
        <v>0</v>
      </c>
      <c r="AB2468" s="53">
        <f t="shared" si="6596"/>
        <v>0.24603667452601508</v>
      </c>
      <c r="AC2468" s="61" t="s">
        <v>204</v>
      </c>
    </row>
    <row r="2469" spans="1:46">
      <c r="A2469" s="11">
        <v>2469</v>
      </c>
      <c r="B2469" s="69">
        <v>44610</v>
      </c>
      <c r="C2469" s="70">
        <v>9.7222222222222224E-2</v>
      </c>
      <c r="D2469">
        <v>-0.7</v>
      </c>
      <c r="E2469">
        <v>12.8</v>
      </c>
      <c r="F2469">
        <v>0</v>
      </c>
      <c r="G2469">
        <v>0</v>
      </c>
      <c r="H2469">
        <v>0</v>
      </c>
      <c r="I2469">
        <v>1.7</v>
      </c>
      <c r="J2469" t="s">
        <v>152</v>
      </c>
      <c r="K2469">
        <v>1.7</v>
      </c>
      <c r="L2469" t="s">
        <v>152</v>
      </c>
      <c r="M2469" s="70">
        <v>9.7222222222222224E-2</v>
      </c>
      <c r="N2469">
        <v>3</v>
      </c>
      <c r="O2469" t="s">
        <v>152</v>
      </c>
      <c r="P2469" s="70">
        <v>9.6990740740740752E-2</v>
      </c>
      <c r="Q2469">
        <v>2.5</v>
      </c>
      <c r="R2469" t="s">
        <v>152</v>
      </c>
      <c r="S2469">
        <v>0.5</v>
      </c>
      <c r="T2469">
        <v>70.5</v>
      </c>
      <c r="U2469">
        <v>1</v>
      </c>
      <c r="V2469">
        <v>71</v>
      </c>
      <c r="W2469">
        <v>0</v>
      </c>
      <c r="X2469">
        <v>0.60099999999999998</v>
      </c>
      <c r="Y2469">
        <v>18.260000000000002</v>
      </c>
      <c r="Z2469" s="11">
        <f t="shared" si="6594"/>
        <v>0</v>
      </c>
      <c r="AA2469" s="11">
        <f t="shared" si="6595"/>
        <v>0</v>
      </c>
      <c r="AB2469" s="53">
        <f t="shared" si="6596"/>
        <v>0.24603667452601508</v>
      </c>
      <c r="AC2469" s="61" t="s">
        <v>204</v>
      </c>
    </row>
    <row r="2470" spans="1:46">
      <c r="A2470" s="11">
        <v>2470</v>
      </c>
      <c r="B2470" s="69">
        <v>44610</v>
      </c>
      <c r="C2470" s="70">
        <v>0.10416666666666667</v>
      </c>
      <c r="D2470">
        <v>-0.8</v>
      </c>
      <c r="E2470">
        <v>12.8</v>
      </c>
      <c r="F2470">
        <v>0</v>
      </c>
      <c r="G2470">
        <v>0</v>
      </c>
      <c r="H2470">
        <v>0</v>
      </c>
      <c r="I2470">
        <v>1.7</v>
      </c>
      <c r="J2470" t="s">
        <v>152</v>
      </c>
      <c r="K2470">
        <v>1.8</v>
      </c>
      <c r="L2470" t="s">
        <v>152</v>
      </c>
      <c r="M2470" s="70">
        <v>0.10206018518518518</v>
      </c>
      <c r="N2470">
        <v>2.8</v>
      </c>
      <c r="O2470" t="s">
        <v>152</v>
      </c>
      <c r="P2470" s="70">
        <v>0.10016203703703704</v>
      </c>
      <c r="Q2470">
        <v>2.2999999999999998</v>
      </c>
      <c r="R2470" t="s">
        <v>152</v>
      </c>
      <c r="S2470">
        <v>0.4</v>
      </c>
      <c r="T2470">
        <v>70.900000000000006</v>
      </c>
      <c r="U2470">
        <v>0</v>
      </c>
      <c r="V2470">
        <v>97</v>
      </c>
      <c r="W2470">
        <v>0</v>
      </c>
      <c r="X2470">
        <v>0.60099999999999998</v>
      </c>
      <c r="Y2470">
        <v>18.23</v>
      </c>
      <c r="Z2470" s="11">
        <f t="shared" si="6594"/>
        <v>0</v>
      </c>
      <c r="AA2470" s="11">
        <f t="shared" si="6595"/>
        <v>0</v>
      </c>
      <c r="AB2470" s="53">
        <f t="shared" si="6596"/>
        <v>0.24603667452601508</v>
      </c>
      <c r="AC2470" s="61" t="s">
        <v>204</v>
      </c>
    </row>
    <row r="2471" spans="1:46">
      <c r="A2471" s="11">
        <v>2471</v>
      </c>
      <c r="B2471" s="69">
        <v>44610</v>
      </c>
      <c r="C2471" s="70">
        <v>0.1111111111111111</v>
      </c>
      <c r="D2471">
        <v>-0.8</v>
      </c>
      <c r="E2471">
        <v>12.8</v>
      </c>
      <c r="F2471">
        <v>0</v>
      </c>
      <c r="G2471">
        <v>0.1</v>
      </c>
      <c r="H2471">
        <v>-1E-3</v>
      </c>
      <c r="I2471">
        <v>1.6</v>
      </c>
      <c r="J2471" t="s">
        <v>152</v>
      </c>
      <c r="K2471">
        <v>1.8</v>
      </c>
      <c r="L2471" t="s">
        <v>152</v>
      </c>
      <c r="M2471" s="70">
        <v>0.10707175925925926</v>
      </c>
      <c r="N2471">
        <v>2.8</v>
      </c>
      <c r="O2471" t="s">
        <v>152</v>
      </c>
      <c r="P2471" s="70">
        <v>0.10530092592592592</v>
      </c>
      <c r="Q2471">
        <v>1.4</v>
      </c>
      <c r="R2471" t="s">
        <v>152</v>
      </c>
      <c r="S2471">
        <v>0.4</v>
      </c>
      <c r="T2471">
        <v>71.2</v>
      </c>
      <c r="U2471">
        <v>1</v>
      </c>
      <c r="V2471">
        <v>88</v>
      </c>
      <c r="W2471">
        <v>0</v>
      </c>
      <c r="X2471">
        <v>0.6</v>
      </c>
      <c r="Y2471">
        <v>18.239999999999998</v>
      </c>
      <c r="Z2471" s="11">
        <f t="shared" si="6594"/>
        <v>-0.60000000000000009</v>
      </c>
      <c r="AA2471" s="11">
        <f t="shared" si="6595"/>
        <v>0</v>
      </c>
      <c r="AB2471" s="53">
        <f t="shared" si="6596"/>
        <v>0.24546995200000027</v>
      </c>
      <c r="AC2471" s="61" t="s">
        <v>204</v>
      </c>
    </row>
    <row r="2472" spans="1:46">
      <c r="A2472" s="11">
        <v>2472</v>
      </c>
      <c r="B2472" s="69">
        <v>44610</v>
      </c>
      <c r="C2472" s="70">
        <v>0.11805555555555557</v>
      </c>
      <c r="D2472">
        <v>-0.9</v>
      </c>
      <c r="E2472">
        <v>12.8</v>
      </c>
      <c r="F2472">
        <v>0</v>
      </c>
      <c r="G2472">
        <v>-0.2</v>
      </c>
      <c r="H2472">
        <v>-1E-3</v>
      </c>
      <c r="I2472">
        <v>1</v>
      </c>
      <c r="J2472" t="s">
        <v>148</v>
      </c>
      <c r="K2472">
        <v>1.6</v>
      </c>
      <c r="L2472" t="s">
        <v>152</v>
      </c>
      <c r="M2472" s="70">
        <v>0.11112268518518519</v>
      </c>
      <c r="N2472">
        <v>2</v>
      </c>
      <c r="O2472" t="s">
        <v>148</v>
      </c>
      <c r="P2472" s="70">
        <v>0.11792824074074075</v>
      </c>
      <c r="Q2472">
        <v>1.5</v>
      </c>
      <c r="R2472" t="s">
        <v>152</v>
      </c>
      <c r="S2472">
        <v>0.4</v>
      </c>
      <c r="T2472">
        <v>71.599999999999994</v>
      </c>
      <c r="U2472">
        <v>0</v>
      </c>
      <c r="V2472">
        <v>73</v>
      </c>
      <c r="W2472">
        <v>0</v>
      </c>
      <c r="X2472">
        <v>0.6</v>
      </c>
      <c r="Y2472">
        <v>18.29</v>
      </c>
      <c r="Z2472" s="11">
        <f t="shared" si="6594"/>
        <v>-0.60000000000000009</v>
      </c>
      <c r="AA2472" s="11">
        <f t="shared" si="6595"/>
        <v>0</v>
      </c>
      <c r="AB2472" s="53">
        <f t="shared" si="6596"/>
        <v>0.24546995200000027</v>
      </c>
      <c r="AC2472" s="61" t="s">
        <v>204</v>
      </c>
    </row>
    <row r="2473" spans="1:46">
      <c r="A2473" s="11">
        <v>2473</v>
      </c>
      <c r="B2473" s="69">
        <v>44610</v>
      </c>
      <c r="C2473" s="70">
        <v>0.125</v>
      </c>
      <c r="D2473">
        <v>-0.9</v>
      </c>
      <c r="E2473">
        <v>12.8</v>
      </c>
      <c r="F2473">
        <v>0</v>
      </c>
      <c r="G2473">
        <v>-0.2</v>
      </c>
      <c r="H2473">
        <v>0</v>
      </c>
      <c r="I2473">
        <v>0.9</v>
      </c>
      <c r="J2473" t="s">
        <v>148</v>
      </c>
      <c r="K2473">
        <v>1</v>
      </c>
      <c r="L2473" t="s">
        <v>148</v>
      </c>
      <c r="M2473" s="70">
        <v>0.12109953703703703</v>
      </c>
      <c r="N2473">
        <v>2.4</v>
      </c>
      <c r="O2473" t="s">
        <v>152</v>
      </c>
      <c r="P2473" s="70">
        <v>0.11957175925925927</v>
      </c>
      <c r="Q2473">
        <v>1</v>
      </c>
      <c r="R2473" t="s">
        <v>147</v>
      </c>
      <c r="S2473">
        <v>0.5</v>
      </c>
      <c r="T2473">
        <v>73.3</v>
      </c>
      <c r="U2473">
        <v>0</v>
      </c>
      <c r="V2473">
        <v>63</v>
      </c>
      <c r="W2473">
        <v>0</v>
      </c>
      <c r="X2473">
        <v>0.6</v>
      </c>
      <c r="Y2473">
        <v>18.29</v>
      </c>
      <c r="Z2473" s="11">
        <f t="shared" si="6594"/>
        <v>0</v>
      </c>
      <c r="AA2473" s="11">
        <f t="shared" si="6595"/>
        <v>0</v>
      </c>
      <c r="AB2473" s="53">
        <f t="shared" si="6596"/>
        <v>0.24546995200000027</v>
      </c>
      <c r="AC2473" s="61" t="s">
        <v>204</v>
      </c>
      <c r="AE2473" s="11">
        <f t="shared" ref="AE2473" si="6677">SUM(F2473:F2478)</f>
        <v>0</v>
      </c>
      <c r="AF2473" s="11">
        <f t="shared" ref="AF2473" si="6678">AVERAGE(AB2473:AB2478)</f>
        <v>0.24528129700304044</v>
      </c>
      <c r="AG2473" s="11">
        <f t="shared" ref="AG2473" si="6679">AVERAGE(G2473:G2478)</f>
        <v>-0.15000000000000002</v>
      </c>
      <c r="AH2473" s="11" t="e">
        <f t="shared" ref="AH2473" si="6680">AVERAGE(AC2473:AC2478)</f>
        <v>#DIV/0!</v>
      </c>
      <c r="AI2473" s="11">
        <f t="shared" ref="AI2473" si="6681">AVERAGE(T2473:T2478)</f>
        <v>73.833333333333329</v>
      </c>
      <c r="AJ2473" s="11">
        <f t="shared" ref="AJ2473" si="6682">SUMIF(H2473:H2478,"&gt;0",H2473:H2478)</f>
        <v>1E-3</v>
      </c>
      <c r="AK2473" s="17">
        <f t="shared" ref="AK2473" si="6683">SUM(AA2473:AA2478)/60</f>
        <v>0</v>
      </c>
      <c r="AL2473" s="17">
        <f t="shared" ref="AL2473" si="6684">SUM(V2473:V2478)</f>
        <v>448</v>
      </c>
      <c r="AM2473" s="17">
        <f t="shared" ref="AM2473" si="6685">AVERAGE(W2473:W2478)</f>
        <v>0</v>
      </c>
      <c r="AN2473" s="11">
        <f t="shared" ref="AN2473" si="6686">AVERAGE(I2473:I2478)</f>
        <v>1.1833333333333333</v>
      </c>
      <c r="AO2473" s="11">
        <f t="shared" ref="AO2473" si="6687">MAX(K2473:K2478)</f>
        <v>1.9</v>
      </c>
      <c r="AP2473" s="13" t="str">
        <f t="shared" ref="AP2473" ca="1" si="6688">INDIRECT(ADDRESS(MATCH(AO2473,K2473:K2478,0)+A2473-1,12))</f>
        <v>E</v>
      </c>
      <c r="AQ2473" s="13">
        <f t="shared" ref="AQ2473" ca="1" si="6689">INDIRECT(ADDRESS(MATCH(AO2473,K2473:K2478,0)+A2473-1,13))</f>
        <v>0.15967592592592592</v>
      </c>
      <c r="AR2473" s="11">
        <f t="shared" ref="AR2473" si="6690">MAX(N2473:N2478)</f>
        <v>3.8</v>
      </c>
      <c r="AS2473" s="13" t="str">
        <f t="shared" ref="AS2473" ca="1" si="6691">INDIRECT(ADDRESS(MATCH(AR2473,N2473:N2478,0)+A2473-1,15))</f>
        <v>E</v>
      </c>
      <c r="AT2473" s="13">
        <f t="shared" ref="AT2473" ca="1" si="6692">INDIRECT(ADDRESS(MATCH(AR2473,N2473:N2478,0)+A2473-1,16))</f>
        <v>0.15959490740740742</v>
      </c>
    </row>
    <row r="2474" spans="1:46">
      <c r="A2474" s="11">
        <v>2474</v>
      </c>
      <c r="B2474" s="69">
        <v>44610</v>
      </c>
      <c r="C2474" s="70">
        <v>0.13194444444444445</v>
      </c>
      <c r="D2474">
        <v>-1</v>
      </c>
      <c r="E2474">
        <v>12.8</v>
      </c>
      <c r="F2474">
        <v>0</v>
      </c>
      <c r="G2474">
        <v>-0.4</v>
      </c>
      <c r="H2474">
        <v>0</v>
      </c>
      <c r="I2474">
        <v>0.9</v>
      </c>
      <c r="J2474" t="s">
        <v>148</v>
      </c>
      <c r="K2474">
        <v>1</v>
      </c>
      <c r="L2474" t="s">
        <v>148</v>
      </c>
      <c r="M2474" s="70">
        <v>0.12947916666666667</v>
      </c>
      <c r="N2474">
        <v>2.8</v>
      </c>
      <c r="O2474" t="s">
        <v>152</v>
      </c>
      <c r="P2474" s="70">
        <v>0.12814814814814815</v>
      </c>
      <c r="Q2474">
        <v>0.7</v>
      </c>
      <c r="R2474" t="s">
        <v>148</v>
      </c>
      <c r="S2474">
        <v>0.4</v>
      </c>
      <c r="T2474">
        <v>73.099999999999994</v>
      </c>
      <c r="U2474">
        <v>0</v>
      </c>
      <c r="V2474">
        <v>73</v>
      </c>
      <c r="W2474">
        <v>0</v>
      </c>
      <c r="X2474">
        <v>0.6</v>
      </c>
      <c r="Y2474">
        <v>18.3</v>
      </c>
      <c r="Z2474" s="11">
        <f t="shared" si="6594"/>
        <v>0</v>
      </c>
      <c r="AA2474" s="11">
        <f t="shared" si="6595"/>
        <v>0</v>
      </c>
      <c r="AB2474" s="53">
        <f t="shared" si="6596"/>
        <v>0.24546995200000027</v>
      </c>
      <c r="AC2474" s="61" t="s">
        <v>204</v>
      </c>
    </row>
    <row r="2475" spans="1:46">
      <c r="A2475" s="11">
        <v>2475</v>
      </c>
      <c r="B2475" s="69">
        <v>44610</v>
      </c>
      <c r="C2475" s="70">
        <v>0.1388888888888889</v>
      </c>
      <c r="D2475">
        <v>-1.1000000000000001</v>
      </c>
      <c r="E2475">
        <v>12.8</v>
      </c>
      <c r="F2475">
        <v>0</v>
      </c>
      <c r="G2475">
        <v>-0.3</v>
      </c>
      <c r="H2475">
        <v>0</v>
      </c>
      <c r="I2475">
        <v>1</v>
      </c>
      <c r="J2475" t="s">
        <v>148</v>
      </c>
      <c r="K2475">
        <v>1</v>
      </c>
      <c r="L2475" t="s">
        <v>148</v>
      </c>
      <c r="M2475" s="70">
        <v>0.1388888888888889</v>
      </c>
      <c r="N2475">
        <v>2.1</v>
      </c>
      <c r="O2475" t="s">
        <v>148</v>
      </c>
      <c r="P2475" s="70">
        <v>0.13629629629629628</v>
      </c>
      <c r="Q2475">
        <v>1.1000000000000001</v>
      </c>
      <c r="R2475" t="s">
        <v>148</v>
      </c>
      <c r="S2475">
        <v>0.3</v>
      </c>
      <c r="T2475">
        <v>74.3</v>
      </c>
      <c r="U2475">
        <v>0</v>
      </c>
      <c r="V2475">
        <v>67</v>
      </c>
      <c r="W2475">
        <v>0</v>
      </c>
      <c r="X2475">
        <v>0.6</v>
      </c>
      <c r="Y2475">
        <v>18.3</v>
      </c>
      <c r="Z2475" s="11">
        <f t="shared" si="6594"/>
        <v>0</v>
      </c>
      <c r="AA2475" s="11">
        <f t="shared" si="6595"/>
        <v>0</v>
      </c>
      <c r="AB2475" s="53">
        <f t="shared" si="6596"/>
        <v>0.24546995200000027</v>
      </c>
      <c r="AC2475" s="61" t="s">
        <v>204</v>
      </c>
    </row>
    <row r="2476" spans="1:46">
      <c r="A2476" s="11">
        <v>2476</v>
      </c>
      <c r="B2476" s="69">
        <v>44610</v>
      </c>
      <c r="C2476" s="70">
        <v>0.14583333333333334</v>
      </c>
      <c r="D2476">
        <v>-1.1000000000000001</v>
      </c>
      <c r="E2476">
        <v>12.8</v>
      </c>
      <c r="F2476">
        <v>0</v>
      </c>
      <c r="G2476">
        <v>-0.2</v>
      </c>
      <c r="H2476">
        <v>1E-3</v>
      </c>
      <c r="I2476">
        <v>1.2</v>
      </c>
      <c r="J2476" t="s">
        <v>148</v>
      </c>
      <c r="K2476">
        <v>1.2</v>
      </c>
      <c r="L2476" t="s">
        <v>148</v>
      </c>
      <c r="M2476" s="70">
        <v>0.14304398148148148</v>
      </c>
      <c r="N2476">
        <v>2.6</v>
      </c>
      <c r="O2476" t="s">
        <v>148</v>
      </c>
      <c r="P2476" s="70">
        <v>0.13999999999999999</v>
      </c>
      <c r="Q2476">
        <v>0.4</v>
      </c>
      <c r="R2476" t="s">
        <v>152</v>
      </c>
      <c r="S2476">
        <v>0.5</v>
      </c>
      <c r="T2476">
        <v>74.400000000000006</v>
      </c>
      <c r="U2476">
        <v>0</v>
      </c>
      <c r="V2476">
        <v>86</v>
      </c>
      <c r="W2476">
        <v>0</v>
      </c>
      <c r="X2476">
        <v>0.6</v>
      </c>
      <c r="Y2476">
        <v>18.28</v>
      </c>
      <c r="Z2476" s="11">
        <f t="shared" si="6594"/>
        <v>0.60000000000000009</v>
      </c>
      <c r="AA2476" s="11">
        <f t="shared" si="6595"/>
        <v>0</v>
      </c>
      <c r="AB2476" s="53">
        <f t="shared" si="6596"/>
        <v>0.24546995200000027</v>
      </c>
      <c r="AC2476" s="61" t="s">
        <v>204</v>
      </c>
    </row>
    <row r="2477" spans="1:46">
      <c r="A2477" s="11">
        <v>2477</v>
      </c>
      <c r="B2477" s="69">
        <v>44610</v>
      </c>
      <c r="C2477" s="70">
        <v>0.15277777777777776</v>
      </c>
      <c r="D2477">
        <v>-1</v>
      </c>
      <c r="E2477">
        <v>12.7</v>
      </c>
      <c r="F2477">
        <v>0</v>
      </c>
      <c r="G2477">
        <v>0</v>
      </c>
      <c r="H2477">
        <v>0</v>
      </c>
      <c r="I2477">
        <v>1.2</v>
      </c>
      <c r="J2477" t="s">
        <v>148</v>
      </c>
      <c r="K2477">
        <v>1.2</v>
      </c>
      <c r="L2477" t="s">
        <v>148</v>
      </c>
      <c r="M2477" s="70">
        <v>0.14677083333333332</v>
      </c>
      <c r="N2477">
        <v>3.3</v>
      </c>
      <c r="O2477" t="s">
        <v>152</v>
      </c>
      <c r="P2477" s="70">
        <v>0.15277777777777776</v>
      </c>
      <c r="Q2477">
        <v>3.3</v>
      </c>
      <c r="R2477" t="s">
        <v>152</v>
      </c>
      <c r="S2477">
        <v>0.6</v>
      </c>
      <c r="T2477">
        <v>74.400000000000006</v>
      </c>
      <c r="U2477">
        <v>0</v>
      </c>
      <c r="V2477">
        <v>84</v>
      </c>
      <c r="W2477">
        <v>0</v>
      </c>
      <c r="X2477">
        <v>0.59899999999999998</v>
      </c>
      <c r="Y2477">
        <v>18.3</v>
      </c>
      <c r="Z2477" s="11">
        <f t="shared" si="6594"/>
        <v>0</v>
      </c>
      <c r="AA2477" s="11">
        <f t="shared" si="6595"/>
        <v>0</v>
      </c>
      <c r="AB2477" s="53">
        <f t="shared" si="6596"/>
        <v>0.24490398700912069</v>
      </c>
      <c r="AC2477" s="61" t="s">
        <v>204</v>
      </c>
    </row>
    <row r="2478" spans="1:46">
      <c r="A2478" s="11">
        <v>2478</v>
      </c>
      <c r="B2478" s="69">
        <v>44610</v>
      </c>
      <c r="C2478" s="70">
        <v>0.15972222222222224</v>
      </c>
      <c r="D2478">
        <v>-0.9</v>
      </c>
      <c r="E2478">
        <v>12.7</v>
      </c>
      <c r="F2478">
        <v>0</v>
      </c>
      <c r="G2478">
        <v>0.2</v>
      </c>
      <c r="H2478">
        <v>0</v>
      </c>
      <c r="I2478">
        <v>1.9</v>
      </c>
      <c r="J2478" t="s">
        <v>152</v>
      </c>
      <c r="K2478">
        <v>1.9</v>
      </c>
      <c r="L2478" t="s">
        <v>152</v>
      </c>
      <c r="M2478" s="70">
        <v>0.15967592592592592</v>
      </c>
      <c r="N2478">
        <v>3.8</v>
      </c>
      <c r="O2478" t="s">
        <v>152</v>
      </c>
      <c r="P2478" s="70">
        <v>0.15959490740740742</v>
      </c>
      <c r="Q2478">
        <v>2.5</v>
      </c>
      <c r="R2478" t="s">
        <v>148</v>
      </c>
      <c r="S2478">
        <v>0.7</v>
      </c>
      <c r="T2478">
        <v>73.5</v>
      </c>
      <c r="U2478">
        <v>0</v>
      </c>
      <c r="V2478">
        <v>75</v>
      </c>
      <c r="W2478">
        <v>0</v>
      </c>
      <c r="X2478">
        <v>0.59899999999999998</v>
      </c>
      <c r="Y2478">
        <v>18.29</v>
      </c>
      <c r="Z2478" s="11">
        <f t="shared" si="6594"/>
        <v>0</v>
      </c>
      <c r="AA2478" s="11">
        <f t="shared" si="6595"/>
        <v>0</v>
      </c>
      <c r="AB2478" s="53">
        <f t="shared" si="6596"/>
        <v>0.24490398700912069</v>
      </c>
      <c r="AC2478" s="61" t="s">
        <v>204</v>
      </c>
    </row>
    <row r="2479" spans="1:46">
      <c r="A2479" s="11">
        <v>2479</v>
      </c>
      <c r="B2479" s="69">
        <v>44610</v>
      </c>
      <c r="C2479" s="70">
        <v>0.16666666666666666</v>
      </c>
      <c r="D2479">
        <v>-0.8</v>
      </c>
      <c r="E2479">
        <v>12.7</v>
      </c>
      <c r="F2479">
        <v>0</v>
      </c>
      <c r="G2479">
        <v>0.5</v>
      </c>
      <c r="H2479">
        <v>0</v>
      </c>
      <c r="I2479">
        <v>2.2999999999999998</v>
      </c>
      <c r="J2479" t="s">
        <v>148</v>
      </c>
      <c r="K2479">
        <v>2.2999999999999998</v>
      </c>
      <c r="L2479" t="s">
        <v>148</v>
      </c>
      <c r="M2479" s="70">
        <v>0.16525462962962964</v>
      </c>
      <c r="N2479">
        <v>3.9</v>
      </c>
      <c r="O2479" t="s">
        <v>152</v>
      </c>
      <c r="P2479" s="70">
        <v>0.16267361111111112</v>
      </c>
      <c r="Q2479">
        <v>2.4</v>
      </c>
      <c r="R2479" t="s">
        <v>147</v>
      </c>
      <c r="S2479">
        <v>0.6</v>
      </c>
      <c r="T2479">
        <v>72.400000000000006</v>
      </c>
      <c r="U2479">
        <v>1</v>
      </c>
      <c r="V2479">
        <v>76</v>
      </c>
      <c r="W2479">
        <v>0</v>
      </c>
      <c r="X2479">
        <v>0.59899999999999998</v>
      </c>
      <c r="Y2479">
        <v>18.32</v>
      </c>
      <c r="Z2479" s="11">
        <f t="shared" si="6594"/>
        <v>0</v>
      </c>
      <c r="AA2479" s="11">
        <f t="shared" si="6595"/>
        <v>0</v>
      </c>
      <c r="AB2479" s="53">
        <f t="shared" si="6596"/>
        <v>0.24490398700912069</v>
      </c>
      <c r="AC2479" s="61" t="s">
        <v>204</v>
      </c>
      <c r="AE2479" s="11">
        <f t="shared" ref="AE2479" si="6693">SUM(F2479:F2484)</f>
        <v>0</v>
      </c>
      <c r="AF2479" s="11">
        <f t="shared" ref="AF2479" si="6694">AVERAGE(AB2479:AB2484)</f>
        <v>0.24452731165656919</v>
      </c>
      <c r="AG2479" s="11">
        <f t="shared" ref="AG2479" si="6695">AVERAGE(G2479:G2484)</f>
        <v>0.21666666666666667</v>
      </c>
      <c r="AH2479" s="11" t="e">
        <f t="shared" ref="AH2479" si="6696">AVERAGE(AC2479:AC2484)</f>
        <v>#DIV/0!</v>
      </c>
      <c r="AI2479" s="11">
        <f t="shared" ref="AI2479" si="6697">AVERAGE(T2479:T2484)</f>
        <v>71.733333333333334</v>
      </c>
      <c r="AJ2479" s="11">
        <f t="shared" ref="AJ2479" si="6698">SUMIF(H2479:H2484,"&gt;0",H2479:H2484)</f>
        <v>0</v>
      </c>
      <c r="AK2479" s="17">
        <f t="shared" ref="AK2479" si="6699">SUM(AA2479:AA2484)/60</f>
        <v>0</v>
      </c>
      <c r="AL2479" s="17">
        <f t="shared" ref="AL2479" si="6700">SUM(V2479:V2484)</f>
        <v>517</v>
      </c>
      <c r="AM2479" s="17">
        <f t="shared" ref="AM2479" si="6701">AVERAGE(W2479:W2484)</f>
        <v>0</v>
      </c>
      <c r="AN2479" s="11">
        <f t="shared" ref="AN2479" si="6702">AVERAGE(I2479:I2484)</f>
        <v>1.4333333333333333</v>
      </c>
      <c r="AO2479" s="11">
        <f t="shared" ref="AO2479" si="6703">MAX(K2479:K2484)</f>
        <v>2.6</v>
      </c>
      <c r="AP2479" s="13" t="str">
        <f t="shared" ref="AP2479" ca="1" si="6704">INDIRECT(ADDRESS(MATCH(AO2479,K2479:K2484,0)+A2479-1,12))</f>
        <v>ENE</v>
      </c>
      <c r="AQ2479" s="13">
        <f t="shared" ref="AQ2479" ca="1" si="6705">INDIRECT(ADDRESS(MATCH(AO2479,K2479:K2484,0)+A2479-1,13))</f>
        <v>0.17194444444444446</v>
      </c>
      <c r="AR2479" s="11">
        <f t="shared" ref="AR2479" si="6706">MAX(N2479:N2484)</f>
        <v>5</v>
      </c>
      <c r="AS2479" s="13" t="str">
        <f t="shared" ref="AS2479" ca="1" si="6707">INDIRECT(ADDRESS(MATCH(AR2479,N2479:N2484,0)+A2479-1,15))</f>
        <v>ENE</v>
      </c>
      <c r="AT2479" s="13">
        <f t="shared" ref="AT2479" ca="1" si="6708">INDIRECT(ADDRESS(MATCH(AR2479,N2479:N2484,0)+A2479-1,16))</f>
        <v>0.16967592592592592</v>
      </c>
    </row>
    <row r="2480" spans="1:46">
      <c r="A2480" s="11">
        <v>2480</v>
      </c>
      <c r="B2480" s="69">
        <v>44610</v>
      </c>
      <c r="C2480" s="70">
        <v>0.17361111111111113</v>
      </c>
      <c r="D2480">
        <v>-0.7</v>
      </c>
      <c r="E2480">
        <v>12.7</v>
      </c>
      <c r="F2480">
        <v>0</v>
      </c>
      <c r="G2480">
        <v>0.4</v>
      </c>
      <c r="H2480">
        <v>-1E-3</v>
      </c>
      <c r="I2480">
        <v>2.4</v>
      </c>
      <c r="J2480" t="s">
        <v>148</v>
      </c>
      <c r="K2480">
        <v>2.6</v>
      </c>
      <c r="L2480" t="s">
        <v>148</v>
      </c>
      <c r="M2480" s="70">
        <v>0.17194444444444446</v>
      </c>
      <c r="N2480">
        <v>5</v>
      </c>
      <c r="O2480" t="s">
        <v>148</v>
      </c>
      <c r="P2480" s="70">
        <v>0.16967592592592592</v>
      </c>
      <c r="Q2480">
        <v>1</v>
      </c>
      <c r="R2480" t="s">
        <v>148</v>
      </c>
      <c r="S2480">
        <v>0.9</v>
      </c>
      <c r="T2480">
        <v>71.3</v>
      </c>
      <c r="U2480">
        <v>0</v>
      </c>
      <c r="V2480">
        <v>65</v>
      </c>
      <c r="W2480">
        <v>0</v>
      </c>
      <c r="X2480">
        <v>0.59899999999999998</v>
      </c>
      <c r="Y2480">
        <v>18.329999999999998</v>
      </c>
      <c r="Z2480" s="11">
        <f t="shared" si="6594"/>
        <v>-0.60000000000000009</v>
      </c>
      <c r="AA2480" s="11">
        <f t="shared" si="6595"/>
        <v>0</v>
      </c>
      <c r="AB2480" s="53">
        <f t="shared" si="6596"/>
        <v>0.24490398700912069</v>
      </c>
      <c r="AC2480" s="61" t="s">
        <v>204</v>
      </c>
    </row>
    <row r="2481" spans="1:46">
      <c r="A2481" s="11">
        <v>2481</v>
      </c>
      <c r="B2481" s="69">
        <v>44610</v>
      </c>
      <c r="C2481" s="70">
        <v>0.18055555555555555</v>
      </c>
      <c r="D2481">
        <v>-0.6</v>
      </c>
      <c r="E2481">
        <v>12.7</v>
      </c>
      <c r="F2481">
        <v>0</v>
      </c>
      <c r="G2481">
        <v>0.4</v>
      </c>
      <c r="H2481">
        <v>-1E-3</v>
      </c>
      <c r="I2481">
        <v>1.2</v>
      </c>
      <c r="J2481" t="s">
        <v>148</v>
      </c>
      <c r="K2481">
        <v>2.4</v>
      </c>
      <c r="L2481" t="s">
        <v>148</v>
      </c>
      <c r="M2481" s="70">
        <v>0.1736226851851852</v>
      </c>
      <c r="N2481">
        <v>3</v>
      </c>
      <c r="O2481" t="s">
        <v>152</v>
      </c>
      <c r="P2481" s="70">
        <v>0.1761574074074074</v>
      </c>
      <c r="Q2481">
        <v>1</v>
      </c>
      <c r="R2481" t="s">
        <v>147</v>
      </c>
      <c r="S2481">
        <v>0.6</v>
      </c>
      <c r="T2481">
        <v>71</v>
      </c>
      <c r="U2481">
        <v>0</v>
      </c>
      <c r="V2481">
        <v>78</v>
      </c>
      <c r="W2481">
        <v>0</v>
      </c>
      <c r="X2481">
        <v>0.59899999999999998</v>
      </c>
      <c r="Y2481">
        <v>18.309999999999999</v>
      </c>
      <c r="Z2481" s="11">
        <f t="shared" si="6594"/>
        <v>-0.60000000000000009</v>
      </c>
      <c r="AA2481" s="11">
        <f t="shared" si="6595"/>
        <v>0</v>
      </c>
      <c r="AB2481" s="53">
        <f t="shared" si="6596"/>
        <v>0.24490398700912069</v>
      </c>
      <c r="AC2481" s="61" t="s">
        <v>204</v>
      </c>
    </row>
    <row r="2482" spans="1:46">
      <c r="A2482" s="11">
        <v>2482</v>
      </c>
      <c r="B2482" s="69">
        <v>44610</v>
      </c>
      <c r="C2482" s="70">
        <v>0.1875</v>
      </c>
      <c r="D2482">
        <v>-0.6</v>
      </c>
      <c r="E2482">
        <v>12.7</v>
      </c>
      <c r="F2482">
        <v>0</v>
      </c>
      <c r="G2482">
        <v>0.3</v>
      </c>
      <c r="H2482">
        <v>-1E-3</v>
      </c>
      <c r="I2482">
        <v>1.2</v>
      </c>
      <c r="J2482" t="s">
        <v>148</v>
      </c>
      <c r="K2482">
        <v>1.2</v>
      </c>
      <c r="L2482" t="s">
        <v>148</v>
      </c>
      <c r="M2482" s="70">
        <v>0.18739583333333332</v>
      </c>
      <c r="N2482">
        <v>2.7</v>
      </c>
      <c r="O2482" t="s">
        <v>152</v>
      </c>
      <c r="P2482" s="70">
        <v>0.18406250000000002</v>
      </c>
      <c r="Q2482">
        <v>1.1000000000000001</v>
      </c>
      <c r="R2482" t="s">
        <v>147</v>
      </c>
      <c r="S2482">
        <v>0.4</v>
      </c>
      <c r="T2482">
        <v>71.3</v>
      </c>
      <c r="U2482">
        <v>0</v>
      </c>
      <c r="V2482">
        <v>110</v>
      </c>
      <c r="W2482">
        <v>0</v>
      </c>
      <c r="X2482">
        <v>0.59799999999999998</v>
      </c>
      <c r="Y2482">
        <v>18.309999999999999</v>
      </c>
      <c r="Z2482" s="11">
        <f t="shared" si="6594"/>
        <v>-0.60000000000000009</v>
      </c>
      <c r="AA2482" s="11">
        <f t="shared" si="6595"/>
        <v>0</v>
      </c>
      <c r="AB2482" s="53">
        <f t="shared" si="6596"/>
        <v>0.24433878291733674</v>
      </c>
      <c r="AC2482" s="61" t="s">
        <v>204</v>
      </c>
    </row>
    <row r="2483" spans="1:46">
      <c r="A2483" s="11">
        <v>2483</v>
      </c>
      <c r="B2483" s="69">
        <v>44610</v>
      </c>
      <c r="C2483" s="70">
        <v>0.19444444444444445</v>
      </c>
      <c r="D2483">
        <v>-0.6</v>
      </c>
      <c r="E2483">
        <v>12.7</v>
      </c>
      <c r="F2483">
        <v>0</v>
      </c>
      <c r="G2483">
        <v>-0.1</v>
      </c>
      <c r="H2483">
        <v>-1E-3</v>
      </c>
      <c r="I2483">
        <v>0.7</v>
      </c>
      <c r="J2483" t="s">
        <v>148</v>
      </c>
      <c r="K2483">
        <v>1.3</v>
      </c>
      <c r="L2483" t="s">
        <v>148</v>
      </c>
      <c r="M2483" s="70">
        <v>0.1884837962962963</v>
      </c>
      <c r="N2483">
        <v>2.4</v>
      </c>
      <c r="O2483" t="s">
        <v>152</v>
      </c>
      <c r="P2483" s="70">
        <v>0.18815972222222221</v>
      </c>
      <c r="Q2483">
        <v>0.8</v>
      </c>
      <c r="R2483" t="s">
        <v>148</v>
      </c>
      <c r="S2483">
        <v>0.4</v>
      </c>
      <c r="T2483">
        <v>71.900000000000006</v>
      </c>
      <c r="U2483">
        <v>0</v>
      </c>
      <c r="V2483">
        <v>90</v>
      </c>
      <c r="W2483">
        <v>0</v>
      </c>
      <c r="X2483">
        <v>0.59799999999999998</v>
      </c>
      <c r="Y2483">
        <v>18.36</v>
      </c>
      <c r="Z2483" s="11">
        <f t="shared" si="6594"/>
        <v>-0.60000000000000009</v>
      </c>
      <c r="AA2483" s="11">
        <f t="shared" si="6595"/>
        <v>0</v>
      </c>
      <c r="AB2483" s="53">
        <f t="shared" si="6596"/>
        <v>0.24433878291733674</v>
      </c>
      <c r="AC2483" s="61" t="s">
        <v>204</v>
      </c>
    </row>
    <row r="2484" spans="1:46">
      <c r="A2484" s="11">
        <v>2484</v>
      </c>
      <c r="B2484" s="69">
        <v>44610</v>
      </c>
      <c r="C2484" s="70">
        <v>0.20138888888888887</v>
      </c>
      <c r="D2484">
        <v>-0.8</v>
      </c>
      <c r="E2484">
        <v>12.7</v>
      </c>
      <c r="F2484">
        <v>0</v>
      </c>
      <c r="G2484">
        <v>-0.2</v>
      </c>
      <c r="H2484">
        <v>-1E-3</v>
      </c>
      <c r="I2484">
        <v>0.8</v>
      </c>
      <c r="J2484" t="s">
        <v>148</v>
      </c>
      <c r="K2484">
        <v>0.8</v>
      </c>
      <c r="L2484" t="s">
        <v>148</v>
      </c>
      <c r="M2484" s="70">
        <v>0.20025462962962962</v>
      </c>
      <c r="N2484">
        <v>1.7</v>
      </c>
      <c r="O2484" t="s">
        <v>148</v>
      </c>
      <c r="P2484" s="70">
        <v>0.19565972222222219</v>
      </c>
      <c r="Q2484">
        <v>0.6</v>
      </c>
      <c r="R2484" t="s">
        <v>149</v>
      </c>
      <c r="S2484">
        <v>0.3</v>
      </c>
      <c r="T2484">
        <v>72.5</v>
      </c>
      <c r="U2484">
        <v>0</v>
      </c>
      <c r="V2484">
        <v>98</v>
      </c>
      <c r="W2484">
        <v>0</v>
      </c>
      <c r="X2484">
        <v>0.59699999999999998</v>
      </c>
      <c r="Y2484">
        <v>18.36</v>
      </c>
      <c r="Z2484" s="11">
        <f t="shared" si="6594"/>
        <v>-0.60000000000000009</v>
      </c>
      <c r="AA2484" s="11">
        <f t="shared" si="6595"/>
        <v>0</v>
      </c>
      <c r="AB2484" s="53">
        <f t="shared" si="6596"/>
        <v>0.24377434307737983</v>
      </c>
      <c r="AC2484" s="61" t="s">
        <v>204</v>
      </c>
    </row>
    <row r="2485" spans="1:46">
      <c r="A2485" s="11">
        <v>2485</v>
      </c>
      <c r="B2485" s="69">
        <v>44610</v>
      </c>
      <c r="C2485" s="70">
        <v>0.20833333333333334</v>
      </c>
      <c r="D2485">
        <v>-0.9</v>
      </c>
      <c r="E2485">
        <v>12.7</v>
      </c>
      <c r="F2485">
        <v>0</v>
      </c>
      <c r="G2485">
        <v>-0.5</v>
      </c>
      <c r="H2485">
        <v>-1E-3</v>
      </c>
      <c r="I2485">
        <v>0.5</v>
      </c>
      <c r="J2485" t="s">
        <v>147</v>
      </c>
      <c r="K2485">
        <v>0.8</v>
      </c>
      <c r="L2485" t="s">
        <v>148</v>
      </c>
      <c r="M2485" s="70">
        <v>0.20241898148148149</v>
      </c>
      <c r="N2485">
        <v>1.3</v>
      </c>
      <c r="O2485" t="s">
        <v>147</v>
      </c>
      <c r="P2485" s="70">
        <v>0.2020949074074074</v>
      </c>
      <c r="Q2485">
        <v>0.5</v>
      </c>
      <c r="R2485" t="s">
        <v>152</v>
      </c>
      <c r="S2485">
        <v>0.3</v>
      </c>
      <c r="T2485">
        <v>74.3</v>
      </c>
      <c r="U2485">
        <v>0</v>
      </c>
      <c r="V2485">
        <v>92</v>
      </c>
      <c r="W2485">
        <v>0</v>
      </c>
      <c r="X2485">
        <v>0.59699999999999998</v>
      </c>
      <c r="Y2485">
        <v>18.37</v>
      </c>
      <c r="Z2485" s="11">
        <f t="shared" si="6594"/>
        <v>-0.60000000000000009</v>
      </c>
      <c r="AA2485" s="11">
        <f t="shared" si="6595"/>
        <v>0</v>
      </c>
      <c r="AB2485" s="53">
        <f t="shared" si="6596"/>
        <v>0.24377434307737983</v>
      </c>
      <c r="AC2485" s="61" t="s">
        <v>204</v>
      </c>
      <c r="AE2485" s="11">
        <f t="shared" ref="AE2485" si="6709">SUM(F2485:F2490)</f>
        <v>0</v>
      </c>
      <c r="AF2485" s="11">
        <f t="shared" ref="AF2485" si="6710">AVERAGE(AB2485:AB2490)</f>
        <v>0.243680397702801</v>
      </c>
      <c r="AG2485" s="11">
        <f t="shared" ref="AG2485" si="6711">AVERAGE(G2485:G2490)</f>
        <v>-1.1333333333333331</v>
      </c>
      <c r="AH2485" s="11" t="e">
        <f t="shared" ref="AH2485" si="6712">AVERAGE(AC2485:AC2490)</f>
        <v>#DIV/0!</v>
      </c>
      <c r="AI2485" s="11">
        <f t="shared" ref="AI2485" si="6713">AVERAGE(T2485:T2490)</f>
        <v>76.7</v>
      </c>
      <c r="AJ2485" s="11">
        <f t="shared" ref="AJ2485" si="6714">SUMIF(H2485:H2490,"&gt;0",H2485:H2490)</f>
        <v>0</v>
      </c>
      <c r="AK2485" s="17">
        <f t="shared" ref="AK2485" si="6715">SUM(AA2485:AA2490)/60</f>
        <v>0</v>
      </c>
      <c r="AL2485" s="17">
        <f t="shared" ref="AL2485" si="6716">SUM(V2485:V2490)</f>
        <v>446</v>
      </c>
      <c r="AM2485" s="17">
        <f t="shared" ref="AM2485" si="6717">AVERAGE(W2485:W2490)</f>
        <v>0</v>
      </c>
      <c r="AN2485" s="11">
        <f t="shared" ref="AN2485" si="6718">AVERAGE(I2485:I2490)</f>
        <v>0.3833333333333333</v>
      </c>
      <c r="AO2485" s="11">
        <f t="shared" ref="AO2485" si="6719">MAX(K2485:K2490)</f>
        <v>0.8</v>
      </c>
      <c r="AP2485" s="13" t="str">
        <f t="shared" ref="AP2485" ca="1" si="6720">INDIRECT(ADDRESS(MATCH(AO2485,K2485:K2490,0)+A2485-1,12))</f>
        <v>ENE</v>
      </c>
      <c r="AQ2485" s="13">
        <f t="shared" ref="AQ2485" ca="1" si="6721">INDIRECT(ADDRESS(MATCH(AO2485,K2485:K2490,0)+A2485-1,13))</f>
        <v>0.20241898148148149</v>
      </c>
      <c r="AR2485" s="11">
        <f t="shared" ref="AR2485" si="6722">MAX(N2485:N2490)</f>
        <v>1.8</v>
      </c>
      <c r="AS2485" s="13" t="str">
        <f t="shared" ref="AS2485" ca="1" si="6723">INDIRECT(ADDRESS(MATCH(AR2485,N2485:N2490,0)+A2485-1,15))</f>
        <v>ENE</v>
      </c>
      <c r="AT2485" s="13">
        <f t="shared" ref="AT2485" ca="1" si="6724">INDIRECT(ADDRESS(MATCH(AR2485,N2485:N2490,0)+A2485-1,16))</f>
        <v>0.22684027777777779</v>
      </c>
    </row>
    <row r="2486" spans="1:46">
      <c r="A2486" s="11">
        <v>2486</v>
      </c>
      <c r="B2486" s="69">
        <v>44610</v>
      </c>
      <c r="C2486" s="70">
        <v>0.21527777777777779</v>
      </c>
      <c r="D2486">
        <v>-1.1000000000000001</v>
      </c>
      <c r="E2486">
        <v>12.7</v>
      </c>
      <c r="F2486">
        <v>0</v>
      </c>
      <c r="G2486">
        <v>-0.8</v>
      </c>
      <c r="H2486">
        <v>-1E-3</v>
      </c>
      <c r="I2486">
        <v>0.5</v>
      </c>
      <c r="J2486" t="s">
        <v>152</v>
      </c>
      <c r="K2486">
        <v>0.6</v>
      </c>
      <c r="L2486" t="s">
        <v>148</v>
      </c>
      <c r="M2486" s="70">
        <v>0.21296296296296294</v>
      </c>
      <c r="N2486">
        <v>1.2</v>
      </c>
      <c r="O2486" t="s">
        <v>152</v>
      </c>
      <c r="P2486" s="70">
        <v>0.20939814814814817</v>
      </c>
      <c r="Q2486">
        <v>0</v>
      </c>
      <c r="R2486" t="s">
        <v>152</v>
      </c>
      <c r="S2486">
        <v>0.4</v>
      </c>
      <c r="T2486">
        <v>75.2</v>
      </c>
      <c r="U2486">
        <v>0</v>
      </c>
      <c r="V2486">
        <v>69</v>
      </c>
      <c r="W2486">
        <v>0</v>
      </c>
      <c r="X2486">
        <v>0.59699999999999998</v>
      </c>
      <c r="Y2486">
        <v>18.39</v>
      </c>
      <c r="Z2486" s="11">
        <f t="shared" si="6594"/>
        <v>-0.60000000000000009</v>
      </c>
      <c r="AA2486" s="11">
        <f t="shared" si="6595"/>
        <v>0</v>
      </c>
      <c r="AB2486" s="53">
        <f t="shared" si="6596"/>
        <v>0.24377434307737983</v>
      </c>
      <c r="AC2486" s="61" t="s">
        <v>204</v>
      </c>
    </row>
    <row r="2487" spans="1:46">
      <c r="A2487" s="11">
        <v>2487</v>
      </c>
      <c r="B2487" s="69">
        <v>44610</v>
      </c>
      <c r="C2487" s="70">
        <v>0.22222222222222221</v>
      </c>
      <c r="D2487">
        <v>-1.4</v>
      </c>
      <c r="E2487">
        <v>12.7</v>
      </c>
      <c r="F2487">
        <v>0</v>
      </c>
      <c r="G2487">
        <v>-1</v>
      </c>
      <c r="H2487">
        <v>-1E-3</v>
      </c>
      <c r="I2487">
        <v>0.2</v>
      </c>
      <c r="J2487" t="s">
        <v>152</v>
      </c>
      <c r="K2487">
        <v>0.5</v>
      </c>
      <c r="L2487" t="s">
        <v>152</v>
      </c>
      <c r="M2487" s="70">
        <v>0.21528935185185186</v>
      </c>
      <c r="N2487">
        <v>0.9</v>
      </c>
      <c r="O2487" t="s">
        <v>152</v>
      </c>
      <c r="P2487" s="70">
        <v>0.21922453703703704</v>
      </c>
      <c r="Q2487">
        <v>0</v>
      </c>
      <c r="R2487" t="s">
        <v>149</v>
      </c>
      <c r="S2487">
        <v>0.2</v>
      </c>
      <c r="T2487">
        <v>76.599999999999994</v>
      </c>
      <c r="U2487">
        <v>0</v>
      </c>
      <c r="V2487">
        <v>81</v>
      </c>
      <c r="W2487">
        <v>0</v>
      </c>
      <c r="X2487">
        <v>0.59699999999999998</v>
      </c>
      <c r="Y2487">
        <v>18.39</v>
      </c>
      <c r="Z2487" s="11">
        <f t="shared" si="6594"/>
        <v>-0.60000000000000009</v>
      </c>
      <c r="AA2487" s="11">
        <f t="shared" si="6595"/>
        <v>0</v>
      </c>
      <c r="AB2487" s="53">
        <f t="shared" si="6596"/>
        <v>0.24377434307737983</v>
      </c>
      <c r="AC2487" s="61" t="s">
        <v>204</v>
      </c>
    </row>
    <row r="2488" spans="1:46">
      <c r="A2488" s="11">
        <v>2488</v>
      </c>
      <c r="B2488" s="69">
        <v>44610</v>
      </c>
      <c r="C2488" s="70">
        <v>0.22916666666666666</v>
      </c>
      <c r="D2488">
        <v>-1.6</v>
      </c>
      <c r="E2488">
        <v>12.7</v>
      </c>
      <c r="F2488">
        <v>0</v>
      </c>
      <c r="G2488">
        <v>-1.3</v>
      </c>
      <c r="H2488">
        <v>-1E-3</v>
      </c>
      <c r="I2488">
        <v>0.5</v>
      </c>
      <c r="J2488" t="s">
        <v>148</v>
      </c>
      <c r="K2488">
        <v>0.5</v>
      </c>
      <c r="L2488" t="s">
        <v>148</v>
      </c>
      <c r="M2488" s="70">
        <v>0.22916666666666666</v>
      </c>
      <c r="N2488">
        <v>1.8</v>
      </c>
      <c r="O2488" t="s">
        <v>148</v>
      </c>
      <c r="P2488" s="70">
        <v>0.22684027777777779</v>
      </c>
      <c r="Q2488">
        <v>0.9</v>
      </c>
      <c r="R2488" t="s">
        <v>152</v>
      </c>
      <c r="S2488">
        <v>0.5</v>
      </c>
      <c r="T2488">
        <v>77.400000000000006</v>
      </c>
      <c r="U2488">
        <v>0</v>
      </c>
      <c r="V2488">
        <v>70</v>
      </c>
      <c r="W2488">
        <v>0</v>
      </c>
      <c r="X2488">
        <v>0.59699999999999998</v>
      </c>
      <c r="Y2488">
        <v>18.39</v>
      </c>
      <c r="Z2488" s="11">
        <f t="shared" si="6594"/>
        <v>-0.60000000000000009</v>
      </c>
      <c r="AA2488" s="11">
        <f t="shared" si="6595"/>
        <v>0</v>
      </c>
      <c r="AB2488" s="53">
        <f t="shared" si="6596"/>
        <v>0.24377434307737983</v>
      </c>
      <c r="AC2488" s="61" t="s">
        <v>204</v>
      </c>
    </row>
    <row r="2489" spans="1:46">
      <c r="A2489" s="11">
        <v>2489</v>
      </c>
      <c r="B2489" s="69">
        <v>44610</v>
      </c>
      <c r="C2489" s="70">
        <v>0.23611111111111113</v>
      </c>
      <c r="D2489">
        <v>-1.9</v>
      </c>
      <c r="E2489">
        <v>12.7</v>
      </c>
      <c r="F2489">
        <v>0</v>
      </c>
      <c r="G2489">
        <v>-1.6</v>
      </c>
      <c r="H2489">
        <v>-1E-3</v>
      </c>
      <c r="I2489">
        <v>0.1</v>
      </c>
      <c r="J2489" t="s">
        <v>154</v>
      </c>
      <c r="K2489">
        <v>0.6</v>
      </c>
      <c r="L2489" t="s">
        <v>147</v>
      </c>
      <c r="M2489" s="70">
        <v>0.23215277777777776</v>
      </c>
      <c r="N2489">
        <v>1.1000000000000001</v>
      </c>
      <c r="O2489" t="s">
        <v>148</v>
      </c>
      <c r="P2489" s="70">
        <v>0.22944444444444445</v>
      </c>
      <c r="Q2489">
        <v>0</v>
      </c>
      <c r="R2489" t="s">
        <v>159</v>
      </c>
      <c r="S2489">
        <v>0.2</v>
      </c>
      <c r="T2489">
        <v>78.099999999999994</v>
      </c>
      <c r="U2489">
        <v>0</v>
      </c>
      <c r="V2489">
        <v>64</v>
      </c>
      <c r="W2489">
        <v>0</v>
      </c>
      <c r="X2489">
        <v>0.59699999999999998</v>
      </c>
      <c r="Y2489">
        <v>18.38</v>
      </c>
      <c r="Z2489" s="11">
        <f t="shared" si="6594"/>
        <v>-0.60000000000000009</v>
      </c>
      <c r="AA2489" s="11">
        <f t="shared" si="6595"/>
        <v>0</v>
      </c>
      <c r="AB2489" s="53">
        <f t="shared" si="6596"/>
        <v>0.24377434307737983</v>
      </c>
      <c r="AC2489" s="61" t="s">
        <v>204</v>
      </c>
    </row>
    <row r="2490" spans="1:46">
      <c r="A2490" s="11">
        <v>2490</v>
      </c>
      <c r="B2490" s="69">
        <v>44610</v>
      </c>
      <c r="C2490" s="70">
        <v>0.24305555555555555</v>
      </c>
      <c r="D2490">
        <v>-2.1</v>
      </c>
      <c r="E2490">
        <v>12.7</v>
      </c>
      <c r="F2490">
        <v>0</v>
      </c>
      <c r="G2490">
        <v>-1.6</v>
      </c>
      <c r="H2490">
        <v>0</v>
      </c>
      <c r="I2490">
        <v>0.5</v>
      </c>
      <c r="J2490" t="s">
        <v>160</v>
      </c>
      <c r="K2490">
        <v>0.5</v>
      </c>
      <c r="L2490" t="s">
        <v>160</v>
      </c>
      <c r="M2490" s="70">
        <v>0.24305555555555555</v>
      </c>
      <c r="N2490">
        <v>1.1000000000000001</v>
      </c>
      <c r="O2490" t="s">
        <v>156</v>
      </c>
      <c r="P2490" s="70">
        <v>0.24184027777777781</v>
      </c>
      <c r="Q2490">
        <v>0.7</v>
      </c>
      <c r="R2490" t="s">
        <v>150</v>
      </c>
      <c r="S2490">
        <v>0.3</v>
      </c>
      <c r="T2490">
        <v>78.599999999999994</v>
      </c>
      <c r="U2490">
        <v>0</v>
      </c>
      <c r="V2490">
        <v>70</v>
      </c>
      <c r="W2490">
        <v>0</v>
      </c>
      <c r="X2490">
        <v>0.59599999999999997</v>
      </c>
      <c r="Y2490">
        <v>18.399999999999999</v>
      </c>
      <c r="Z2490" s="11">
        <f t="shared" si="6594"/>
        <v>0</v>
      </c>
      <c r="AA2490" s="11">
        <f t="shared" si="6595"/>
        <v>0</v>
      </c>
      <c r="AB2490" s="53">
        <f t="shared" si="6596"/>
        <v>0.24321067082990688</v>
      </c>
      <c r="AC2490" s="61" t="s">
        <v>204</v>
      </c>
    </row>
    <row r="2491" spans="1:46">
      <c r="A2491" s="11">
        <v>2491</v>
      </c>
      <c r="B2491" s="69">
        <v>44610</v>
      </c>
      <c r="C2491" s="70">
        <v>0.25</v>
      </c>
      <c r="D2491">
        <v>-2.2999999999999998</v>
      </c>
      <c r="E2491">
        <v>12.7</v>
      </c>
      <c r="F2491">
        <v>0</v>
      </c>
      <c r="G2491">
        <v>-1.8</v>
      </c>
      <c r="H2491">
        <v>-1E-3</v>
      </c>
      <c r="I2491">
        <v>0.2</v>
      </c>
      <c r="J2491" t="s">
        <v>150</v>
      </c>
      <c r="K2491">
        <v>0.5</v>
      </c>
      <c r="L2491" t="s">
        <v>160</v>
      </c>
      <c r="M2491" s="70">
        <v>0.2435185185185185</v>
      </c>
      <c r="N2491">
        <v>1.7</v>
      </c>
      <c r="O2491" t="s">
        <v>152</v>
      </c>
      <c r="P2491" s="70">
        <v>0.2497337962962963</v>
      </c>
      <c r="Q2491">
        <v>1.2</v>
      </c>
      <c r="R2491" t="s">
        <v>150</v>
      </c>
      <c r="S2491">
        <v>0.3</v>
      </c>
      <c r="T2491">
        <v>79.099999999999994</v>
      </c>
      <c r="U2491">
        <v>0</v>
      </c>
      <c r="V2491">
        <v>76</v>
      </c>
      <c r="W2491">
        <v>0</v>
      </c>
      <c r="X2491">
        <v>0.59599999999999997</v>
      </c>
      <c r="Y2491">
        <v>18.43</v>
      </c>
      <c r="Z2491" s="11">
        <f t="shared" si="6594"/>
        <v>-0.60000000000000009</v>
      </c>
      <c r="AA2491" s="11">
        <f t="shared" si="6595"/>
        <v>0</v>
      </c>
      <c r="AB2491" s="53">
        <f t="shared" si="6596"/>
        <v>0.24321067082990688</v>
      </c>
      <c r="AC2491" s="61" t="s">
        <v>204</v>
      </c>
      <c r="AE2491" s="11">
        <f t="shared" ref="AE2491" si="6725">SUM(F2491:F2496)</f>
        <v>0</v>
      </c>
      <c r="AF2491" s="11">
        <f t="shared" ref="AF2491" si="6726">AVERAGE(AB2491:AB2496)</f>
        <v>0.24321067082990688</v>
      </c>
      <c r="AG2491" s="11">
        <f t="shared" ref="AG2491" si="6727">AVERAGE(G2491:G2496)</f>
        <v>-1.3333333333333333</v>
      </c>
      <c r="AH2491" s="11" t="e">
        <f t="shared" ref="AH2491" si="6728">AVERAGE(AC2491:AC2496)</f>
        <v>#DIV/0!</v>
      </c>
      <c r="AI2491" s="11">
        <f t="shared" ref="AI2491" si="6729">AVERAGE(T2491:T2496)</f>
        <v>77.783333333333317</v>
      </c>
      <c r="AJ2491" s="11">
        <f t="shared" ref="AJ2491" si="6730">SUMIF(H2491:H2496,"&gt;0",H2491:H2496)</f>
        <v>5.0000000000000001E-3</v>
      </c>
      <c r="AK2491" s="17">
        <f t="shared" ref="AK2491" si="6731">SUM(AA2491:AA2496)/60</f>
        <v>0</v>
      </c>
      <c r="AL2491" s="17">
        <f t="shared" ref="AL2491" si="6732">SUM(V2491:V2496)</f>
        <v>9216</v>
      </c>
      <c r="AM2491" s="17">
        <f t="shared" ref="AM2491" si="6733">AVERAGE(W2491:W2496)</f>
        <v>2.5</v>
      </c>
      <c r="AN2491" s="11">
        <f t="shared" ref="AN2491" si="6734">AVERAGE(I2491:I2496)</f>
        <v>1.05</v>
      </c>
      <c r="AO2491" s="11">
        <f t="shared" ref="AO2491" si="6735">MAX(K2491:K2496)</f>
        <v>1.7</v>
      </c>
      <c r="AP2491" s="13" t="str">
        <f t="shared" ref="AP2491" ca="1" si="6736">INDIRECT(ADDRESS(MATCH(AO2491,K2491:K2496,0)+A2491-1,12))</f>
        <v>ENE</v>
      </c>
      <c r="AQ2491" s="13">
        <f t="shared" ref="AQ2491" ca="1" si="6737">INDIRECT(ADDRESS(MATCH(AO2491,K2491:K2496,0)+A2491-1,13))</f>
        <v>0.27611111111111114</v>
      </c>
      <c r="AR2491" s="11">
        <f t="shared" ref="AR2491" si="6738">MAX(N2491:N2496)</f>
        <v>2.6</v>
      </c>
      <c r="AS2491" s="13" t="str">
        <f t="shared" ref="AS2491" ca="1" si="6739">INDIRECT(ADDRESS(MATCH(AR2491,N2491:N2496,0)+A2491-1,15))</f>
        <v>E</v>
      </c>
      <c r="AT2491" s="13">
        <f t="shared" ref="AT2491" ca="1" si="6740">INDIRECT(ADDRESS(MATCH(AR2491,N2491:N2496,0)+A2491-1,16))</f>
        <v>0.27466435185185184</v>
      </c>
    </row>
    <row r="2492" spans="1:46">
      <c r="A2492" s="11">
        <v>2492</v>
      </c>
      <c r="B2492" s="69">
        <v>44610</v>
      </c>
      <c r="C2492" s="70">
        <v>0.25694444444444448</v>
      </c>
      <c r="D2492">
        <v>-2.5</v>
      </c>
      <c r="E2492">
        <v>12.6</v>
      </c>
      <c r="F2492">
        <v>0</v>
      </c>
      <c r="G2492">
        <v>-1.6</v>
      </c>
      <c r="H2492">
        <v>1E-3</v>
      </c>
      <c r="I2492">
        <v>1.3</v>
      </c>
      <c r="J2492" t="s">
        <v>152</v>
      </c>
      <c r="K2492">
        <v>1.4</v>
      </c>
      <c r="L2492" t="s">
        <v>152</v>
      </c>
      <c r="M2492" s="70">
        <v>0.2565162037037037</v>
      </c>
      <c r="N2492">
        <v>2.5</v>
      </c>
      <c r="O2492" t="s">
        <v>148</v>
      </c>
      <c r="P2492" s="70">
        <v>0.25275462962962963</v>
      </c>
      <c r="Q2492">
        <v>0.4</v>
      </c>
      <c r="R2492" t="s">
        <v>148</v>
      </c>
      <c r="S2492">
        <v>0.6</v>
      </c>
      <c r="T2492">
        <v>78.900000000000006</v>
      </c>
      <c r="U2492">
        <v>0</v>
      </c>
      <c r="V2492">
        <v>113</v>
      </c>
      <c r="W2492">
        <v>0</v>
      </c>
      <c r="X2492">
        <v>0.59599999999999997</v>
      </c>
      <c r="Y2492">
        <v>18.420000000000002</v>
      </c>
      <c r="Z2492" s="11">
        <f t="shared" si="6594"/>
        <v>0.60000000000000009</v>
      </c>
      <c r="AA2492" s="11">
        <f t="shared" si="6595"/>
        <v>0</v>
      </c>
      <c r="AB2492" s="53">
        <f t="shared" si="6596"/>
        <v>0.24321067082990688</v>
      </c>
      <c r="AC2492" s="61" t="s">
        <v>204</v>
      </c>
    </row>
    <row r="2493" spans="1:46">
      <c r="A2493" s="11">
        <v>2493</v>
      </c>
      <c r="B2493" s="69">
        <v>44610</v>
      </c>
      <c r="C2493" s="70">
        <v>0.2638888888888889</v>
      </c>
      <c r="D2493">
        <v>-2.6</v>
      </c>
      <c r="E2493">
        <v>12.6</v>
      </c>
      <c r="F2493">
        <v>0</v>
      </c>
      <c r="G2493">
        <v>-1.5</v>
      </c>
      <c r="H2493">
        <v>-1E-3</v>
      </c>
      <c r="I2493">
        <v>0.4</v>
      </c>
      <c r="J2493" t="s">
        <v>152</v>
      </c>
      <c r="K2493">
        <v>1.3</v>
      </c>
      <c r="L2493" t="s">
        <v>152</v>
      </c>
      <c r="M2493" s="70">
        <v>0.25695601851851851</v>
      </c>
      <c r="N2493">
        <v>1.3</v>
      </c>
      <c r="O2493" t="s">
        <v>152</v>
      </c>
      <c r="P2493" s="70">
        <v>0.25914351851851852</v>
      </c>
      <c r="Q2493">
        <v>0.8</v>
      </c>
      <c r="R2493" t="s">
        <v>148</v>
      </c>
      <c r="S2493">
        <v>0.3</v>
      </c>
      <c r="T2493">
        <v>78.2</v>
      </c>
      <c r="U2493">
        <v>0</v>
      </c>
      <c r="V2493">
        <v>89</v>
      </c>
      <c r="W2493">
        <v>0</v>
      </c>
      <c r="X2493">
        <v>0.59599999999999997</v>
      </c>
      <c r="Y2493">
        <v>18.46</v>
      </c>
      <c r="Z2493" s="11">
        <f t="shared" si="6594"/>
        <v>-0.60000000000000009</v>
      </c>
      <c r="AA2493" s="11">
        <f t="shared" si="6595"/>
        <v>0</v>
      </c>
      <c r="AB2493" s="53">
        <f t="shared" si="6596"/>
        <v>0.24321067082990688</v>
      </c>
      <c r="AC2493" s="61" t="s">
        <v>204</v>
      </c>
    </row>
    <row r="2494" spans="1:46">
      <c r="A2494" s="11">
        <v>2494</v>
      </c>
      <c r="B2494" s="69">
        <v>44610</v>
      </c>
      <c r="C2494" s="70">
        <v>0.27083333333333331</v>
      </c>
      <c r="D2494">
        <v>-2.7</v>
      </c>
      <c r="E2494">
        <v>12.6</v>
      </c>
      <c r="F2494">
        <v>0</v>
      </c>
      <c r="G2494">
        <v>-1.2</v>
      </c>
      <c r="H2494">
        <v>1E-3</v>
      </c>
      <c r="I2494">
        <v>1.3</v>
      </c>
      <c r="J2494" t="s">
        <v>148</v>
      </c>
      <c r="K2494">
        <v>1.3</v>
      </c>
      <c r="L2494" t="s">
        <v>148</v>
      </c>
      <c r="M2494" s="70">
        <v>0.27083333333333331</v>
      </c>
      <c r="N2494">
        <v>2.5</v>
      </c>
      <c r="O2494" t="s">
        <v>152</v>
      </c>
      <c r="P2494" s="70">
        <v>0.26958333333333334</v>
      </c>
      <c r="Q2494">
        <v>1.7</v>
      </c>
      <c r="R2494" t="s">
        <v>148</v>
      </c>
      <c r="S2494">
        <v>0.4</v>
      </c>
      <c r="T2494">
        <v>77.599999999999994</v>
      </c>
      <c r="U2494">
        <v>1</v>
      </c>
      <c r="V2494">
        <v>370</v>
      </c>
      <c r="W2494">
        <v>1</v>
      </c>
      <c r="X2494">
        <v>0.59599999999999997</v>
      </c>
      <c r="Y2494">
        <v>18.47</v>
      </c>
      <c r="Z2494" s="11">
        <f t="shared" si="6594"/>
        <v>0.60000000000000009</v>
      </c>
      <c r="AA2494" s="11">
        <f t="shared" si="6595"/>
        <v>0</v>
      </c>
      <c r="AB2494" s="53">
        <f t="shared" si="6596"/>
        <v>0.24321067082990688</v>
      </c>
      <c r="AC2494" s="61" t="s">
        <v>204</v>
      </c>
    </row>
    <row r="2495" spans="1:46">
      <c r="A2495" s="11">
        <v>2495</v>
      </c>
      <c r="B2495" s="69">
        <v>44610</v>
      </c>
      <c r="C2495" s="70">
        <v>0.27777777777777779</v>
      </c>
      <c r="D2495">
        <v>-2.7</v>
      </c>
      <c r="E2495">
        <v>12.6</v>
      </c>
      <c r="F2495">
        <v>0</v>
      </c>
      <c r="G2495">
        <v>-1</v>
      </c>
      <c r="H2495">
        <v>1E-3</v>
      </c>
      <c r="I2495">
        <v>1.6</v>
      </c>
      <c r="J2495" t="s">
        <v>152</v>
      </c>
      <c r="K2495">
        <v>1.7</v>
      </c>
      <c r="L2495" t="s">
        <v>148</v>
      </c>
      <c r="M2495" s="70">
        <v>0.27611111111111114</v>
      </c>
      <c r="N2495">
        <v>2.6</v>
      </c>
      <c r="O2495" t="s">
        <v>152</v>
      </c>
      <c r="P2495" s="70">
        <v>0.27466435185185184</v>
      </c>
      <c r="Q2495">
        <v>1.7</v>
      </c>
      <c r="R2495" t="s">
        <v>152</v>
      </c>
      <c r="S2495">
        <v>0.4</v>
      </c>
      <c r="T2495">
        <v>76.8</v>
      </c>
      <c r="U2495">
        <v>6</v>
      </c>
      <c r="V2495">
        <v>2014</v>
      </c>
      <c r="W2495">
        <v>3</v>
      </c>
      <c r="X2495">
        <v>0.59599999999999997</v>
      </c>
      <c r="Y2495">
        <v>18.440000000000001</v>
      </c>
      <c r="Z2495" s="11">
        <f t="shared" si="6594"/>
        <v>0.60000000000000009</v>
      </c>
      <c r="AA2495" s="11">
        <f t="shared" si="6595"/>
        <v>0</v>
      </c>
      <c r="AB2495" s="53">
        <f t="shared" si="6596"/>
        <v>0.24321067082990688</v>
      </c>
      <c r="AC2495" s="61" t="s">
        <v>204</v>
      </c>
    </row>
    <row r="2496" spans="1:46">
      <c r="A2496" s="11">
        <v>2496</v>
      </c>
      <c r="B2496" s="69">
        <v>44610</v>
      </c>
      <c r="C2496" s="70">
        <v>0.28472222222222221</v>
      </c>
      <c r="D2496">
        <v>-2.6</v>
      </c>
      <c r="E2496">
        <v>12.7</v>
      </c>
      <c r="F2496">
        <v>0</v>
      </c>
      <c r="G2496">
        <v>-0.9</v>
      </c>
      <c r="H2496">
        <v>2E-3</v>
      </c>
      <c r="I2496">
        <v>1.5</v>
      </c>
      <c r="J2496" t="s">
        <v>152</v>
      </c>
      <c r="K2496">
        <v>1.7</v>
      </c>
      <c r="L2496" t="s">
        <v>152</v>
      </c>
      <c r="M2496" s="70">
        <v>0.28077546296296296</v>
      </c>
      <c r="N2496">
        <v>2.6</v>
      </c>
      <c r="O2496" t="s">
        <v>152</v>
      </c>
      <c r="P2496" s="70">
        <v>0.27952546296296293</v>
      </c>
      <c r="Q2496">
        <v>1.5</v>
      </c>
      <c r="R2496" t="s">
        <v>148</v>
      </c>
      <c r="S2496">
        <v>0.4</v>
      </c>
      <c r="T2496">
        <v>76.099999999999994</v>
      </c>
      <c r="U2496">
        <v>19</v>
      </c>
      <c r="V2496">
        <v>6554</v>
      </c>
      <c r="W2496">
        <v>11</v>
      </c>
      <c r="X2496">
        <v>0.59599999999999997</v>
      </c>
      <c r="Y2496">
        <v>18.48</v>
      </c>
      <c r="Z2496" s="11">
        <f t="shared" si="6594"/>
        <v>1.2000000000000002</v>
      </c>
      <c r="AA2496" s="11">
        <f t="shared" si="6595"/>
        <v>0</v>
      </c>
      <c r="AB2496" s="53">
        <f t="shared" si="6596"/>
        <v>0.24321067082990688</v>
      </c>
      <c r="AC2496" s="61" t="s">
        <v>204</v>
      </c>
    </row>
    <row r="2497" spans="1:46">
      <c r="A2497" s="11">
        <v>2497</v>
      </c>
      <c r="B2497" s="69">
        <v>44610</v>
      </c>
      <c r="C2497" s="70">
        <v>0.29166666666666669</v>
      </c>
      <c r="D2497">
        <v>-2.5</v>
      </c>
      <c r="E2497">
        <v>12.7</v>
      </c>
      <c r="F2497">
        <v>0</v>
      </c>
      <c r="G2497">
        <v>-0.6</v>
      </c>
      <c r="H2497">
        <v>8.9999999999999993E-3</v>
      </c>
      <c r="I2497">
        <v>1.4</v>
      </c>
      <c r="J2497" t="s">
        <v>148</v>
      </c>
      <c r="K2497">
        <v>1.5</v>
      </c>
      <c r="L2497" t="s">
        <v>152</v>
      </c>
      <c r="M2497" s="70">
        <v>0.28480324074074076</v>
      </c>
      <c r="N2497">
        <v>2.9</v>
      </c>
      <c r="O2497" t="s">
        <v>148</v>
      </c>
      <c r="P2497" s="70">
        <v>0.29065972222222219</v>
      </c>
      <c r="Q2497">
        <v>1.6</v>
      </c>
      <c r="R2497" t="s">
        <v>147</v>
      </c>
      <c r="S2497">
        <v>0.5</v>
      </c>
      <c r="T2497">
        <v>74.599999999999994</v>
      </c>
      <c r="U2497">
        <v>39</v>
      </c>
      <c r="V2497">
        <v>16870</v>
      </c>
      <c r="W2497">
        <v>28</v>
      </c>
      <c r="X2497">
        <v>0.59499999999999997</v>
      </c>
      <c r="Y2497">
        <v>18.48</v>
      </c>
      <c r="Z2497" s="11">
        <f t="shared" si="6594"/>
        <v>5.4</v>
      </c>
      <c r="AA2497" s="11">
        <f t="shared" si="6595"/>
        <v>0</v>
      </c>
      <c r="AB2497" s="53">
        <f t="shared" si="6596"/>
        <v>0.2426477695026541</v>
      </c>
      <c r="AC2497" s="61" t="s">
        <v>204</v>
      </c>
      <c r="AE2497" s="11">
        <f t="shared" ref="AE2497" si="6741">SUM(F2497:F2502)</f>
        <v>0</v>
      </c>
      <c r="AF2497" s="11">
        <f t="shared" ref="AF2497" si="6742">AVERAGE(AB2497:AB2502)</f>
        <v>0.2426477695026541</v>
      </c>
      <c r="AG2497" s="11">
        <f t="shared" ref="AG2497" si="6743">AVERAGE(G2497:G2502)</f>
        <v>-1.666666666666668E-2</v>
      </c>
      <c r="AH2497" s="11" t="e">
        <f t="shared" ref="AH2497" si="6744">AVERAGE(AC2497:AC2502)</f>
        <v>#DIV/0!</v>
      </c>
      <c r="AI2497" s="11">
        <f t="shared" ref="AI2497" si="6745">AVERAGE(T2497:T2502)</f>
        <v>73.416666666666671</v>
      </c>
      <c r="AJ2497" s="11">
        <f t="shared" ref="AJ2497" si="6746">SUMIF(H2497:H2502,"&gt;0",H2497:H2502)</f>
        <v>0.22399999999999998</v>
      </c>
      <c r="AK2497" s="17">
        <f t="shared" ref="AK2497" si="6747">SUM(AA2497:AA2502)/60</f>
        <v>0</v>
      </c>
      <c r="AL2497" s="17">
        <f t="shared" ref="AL2497" si="6748">SUM(V2497:V2502)</f>
        <v>438866</v>
      </c>
      <c r="AM2497" s="17">
        <f t="shared" ref="AM2497" si="6749">AVERAGE(W2497:W2502)</f>
        <v>121.83333333333333</v>
      </c>
      <c r="AN2497" s="11">
        <f t="shared" ref="AN2497" si="6750">AVERAGE(I2497:I2502)</f>
        <v>0.79999999999999993</v>
      </c>
      <c r="AO2497" s="11">
        <f t="shared" ref="AO2497" si="6751">MAX(K2497:K2502)</f>
        <v>1.5</v>
      </c>
      <c r="AP2497" s="13" t="str">
        <f t="shared" ref="AP2497" ca="1" si="6752">INDIRECT(ADDRESS(MATCH(AO2497,K2497:K2502,0)+A2497-1,12))</f>
        <v>E</v>
      </c>
      <c r="AQ2497" s="13">
        <f t="shared" ref="AQ2497" ca="1" si="6753">INDIRECT(ADDRESS(MATCH(AO2497,K2497:K2502,0)+A2497-1,13))</f>
        <v>0.28480324074074076</v>
      </c>
      <c r="AR2497" s="11">
        <f t="shared" ref="AR2497" si="6754">MAX(N2497:N2502)</f>
        <v>2.9</v>
      </c>
      <c r="AS2497" s="13" t="str">
        <f t="shared" ref="AS2497" ca="1" si="6755">INDIRECT(ADDRESS(MATCH(AR2497,N2497:N2502,0)+A2497-1,15))</f>
        <v>ENE</v>
      </c>
      <c r="AT2497" s="13">
        <f t="shared" ref="AT2497" ca="1" si="6756">INDIRECT(ADDRESS(MATCH(AR2497,N2497:N2502,0)+A2497-1,16))</f>
        <v>0.29065972222222219</v>
      </c>
    </row>
    <row r="2498" spans="1:46">
      <c r="A2498" s="11">
        <v>2498</v>
      </c>
      <c r="B2498" s="69">
        <v>44610</v>
      </c>
      <c r="C2498" s="70">
        <v>0.2986111111111111</v>
      </c>
      <c r="D2498">
        <v>-2.2999999999999998</v>
      </c>
      <c r="E2498">
        <v>12.8</v>
      </c>
      <c r="F2498">
        <v>0</v>
      </c>
      <c r="G2498">
        <v>-0.5</v>
      </c>
      <c r="H2498">
        <v>1.6E-2</v>
      </c>
      <c r="I2498">
        <v>1.1000000000000001</v>
      </c>
      <c r="J2498" t="s">
        <v>148</v>
      </c>
      <c r="K2498">
        <v>1.5</v>
      </c>
      <c r="L2498" t="s">
        <v>148</v>
      </c>
      <c r="M2498" s="70">
        <v>0.29393518518518519</v>
      </c>
      <c r="N2498">
        <v>2.8</v>
      </c>
      <c r="O2498" t="s">
        <v>152</v>
      </c>
      <c r="P2498" s="70">
        <v>0.29383101851851851</v>
      </c>
      <c r="Q2498">
        <v>0.8</v>
      </c>
      <c r="R2498" t="s">
        <v>152</v>
      </c>
      <c r="S2498">
        <v>0.6</v>
      </c>
      <c r="T2498">
        <v>73.7</v>
      </c>
      <c r="U2498">
        <v>69</v>
      </c>
      <c r="V2498">
        <v>32045</v>
      </c>
      <c r="W2498">
        <v>53</v>
      </c>
      <c r="X2498">
        <v>0.59499999999999997</v>
      </c>
      <c r="Y2498">
        <v>18.489999999999998</v>
      </c>
      <c r="Z2498" s="11">
        <f t="shared" si="6594"/>
        <v>9.6000000000000014</v>
      </c>
      <c r="AA2498" s="11">
        <f t="shared" si="6595"/>
        <v>0</v>
      </c>
      <c r="AB2498" s="53">
        <f t="shared" si="6596"/>
        <v>0.2426477695026541</v>
      </c>
      <c r="AC2498" s="61" t="s">
        <v>204</v>
      </c>
    </row>
    <row r="2499" spans="1:46">
      <c r="A2499" s="11">
        <v>2499</v>
      </c>
      <c r="B2499" s="69">
        <v>44610</v>
      </c>
      <c r="C2499" s="70">
        <v>0.30555555555555552</v>
      </c>
      <c r="D2499">
        <v>-2.1</v>
      </c>
      <c r="E2499">
        <v>12.9</v>
      </c>
      <c r="F2499">
        <v>0</v>
      </c>
      <c r="G2499">
        <v>-0.3</v>
      </c>
      <c r="H2499">
        <v>2.5000000000000001E-2</v>
      </c>
      <c r="I2499">
        <v>0.4</v>
      </c>
      <c r="J2499" t="s">
        <v>150</v>
      </c>
      <c r="K2499">
        <v>1.1000000000000001</v>
      </c>
      <c r="L2499" t="s">
        <v>148</v>
      </c>
      <c r="M2499" s="70">
        <v>0.2986226851851852</v>
      </c>
      <c r="N2499">
        <v>1.7</v>
      </c>
      <c r="O2499" t="s">
        <v>148</v>
      </c>
      <c r="P2499" s="70">
        <v>0.29936342592592591</v>
      </c>
      <c r="Q2499">
        <v>0.9</v>
      </c>
      <c r="R2499" t="s">
        <v>153</v>
      </c>
      <c r="S2499">
        <v>0.4</v>
      </c>
      <c r="T2499">
        <v>73.7</v>
      </c>
      <c r="U2499">
        <v>106</v>
      </c>
      <c r="V2499">
        <v>51614</v>
      </c>
      <c r="W2499">
        <v>86</v>
      </c>
      <c r="X2499">
        <v>0.59499999999999997</v>
      </c>
      <c r="Y2499">
        <v>18.53</v>
      </c>
      <c r="Z2499" s="11">
        <f t="shared" si="6594"/>
        <v>15.000000000000004</v>
      </c>
      <c r="AA2499" s="11">
        <f t="shared" si="6595"/>
        <v>0</v>
      </c>
      <c r="AB2499" s="53">
        <f t="shared" si="6596"/>
        <v>0.2426477695026541</v>
      </c>
      <c r="AC2499" s="61" t="s">
        <v>204</v>
      </c>
    </row>
    <row r="2500" spans="1:46">
      <c r="A2500" s="11">
        <v>2500</v>
      </c>
      <c r="B2500" s="69">
        <v>44610</v>
      </c>
      <c r="C2500" s="70">
        <v>0.3125</v>
      </c>
      <c r="D2500">
        <v>-2</v>
      </c>
      <c r="E2500">
        <v>13.2</v>
      </c>
      <c r="F2500">
        <v>0</v>
      </c>
      <c r="G2500">
        <v>-0.2</v>
      </c>
      <c r="H2500">
        <v>3.5999999999999997E-2</v>
      </c>
      <c r="I2500">
        <v>0.4</v>
      </c>
      <c r="J2500" t="s">
        <v>159</v>
      </c>
      <c r="K2500">
        <v>0.4</v>
      </c>
      <c r="L2500" t="s">
        <v>151</v>
      </c>
      <c r="M2500" s="70">
        <v>0.30820601851851853</v>
      </c>
      <c r="N2500">
        <v>1.2</v>
      </c>
      <c r="O2500" t="s">
        <v>151</v>
      </c>
      <c r="P2500" s="70">
        <v>0.30578703703703702</v>
      </c>
      <c r="Q2500">
        <v>0</v>
      </c>
      <c r="R2500" t="s">
        <v>153</v>
      </c>
      <c r="S2500">
        <v>0.3</v>
      </c>
      <c r="T2500">
        <v>74.2</v>
      </c>
      <c r="U2500">
        <v>143</v>
      </c>
      <c r="V2500">
        <v>74358</v>
      </c>
      <c r="W2500">
        <v>124</v>
      </c>
      <c r="X2500">
        <v>0.59499999999999997</v>
      </c>
      <c r="Y2500">
        <v>18.510000000000002</v>
      </c>
      <c r="Z2500" s="11">
        <f t="shared" si="6594"/>
        <v>21.6</v>
      </c>
      <c r="AA2500" s="11">
        <f t="shared" si="6595"/>
        <v>0</v>
      </c>
      <c r="AB2500" s="53">
        <f t="shared" si="6596"/>
        <v>0.2426477695026541</v>
      </c>
      <c r="AC2500" s="61" t="s">
        <v>204</v>
      </c>
    </row>
    <row r="2501" spans="1:46">
      <c r="A2501" s="11">
        <v>2501</v>
      </c>
      <c r="B2501" s="69">
        <v>44610</v>
      </c>
      <c r="C2501" s="70">
        <v>0.31944444444444448</v>
      </c>
      <c r="D2501">
        <v>-1.9</v>
      </c>
      <c r="E2501">
        <v>13.7</v>
      </c>
      <c r="F2501">
        <v>0</v>
      </c>
      <c r="G2501">
        <v>0.2</v>
      </c>
      <c r="H2501">
        <v>6.7000000000000004E-2</v>
      </c>
      <c r="I2501">
        <v>0.4</v>
      </c>
      <c r="J2501" t="s">
        <v>148</v>
      </c>
      <c r="K2501">
        <v>0.4</v>
      </c>
      <c r="L2501" t="s">
        <v>148</v>
      </c>
      <c r="M2501" s="70">
        <v>0.31944444444444448</v>
      </c>
      <c r="N2501">
        <v>1.7</v>
      </c>
      <c r="O2501" t="s">
        <v>147</v>
      </c>
      <c r="P2501" s="70">
        <v>0.31462962962962965</v>
      </c>
      <c r="Q2501">
        <v>0.5</v>
      </c>
      <c r="R2501" t="s">
        <v>149</v>
      </c>
      <c r="S2501">
        <v>0.4</v>
      </c>
      <c r="T2501">
        <v>75.2</v>
      </c>
      <c r="U2501">
        <v>253</v>
      </c>
      <c r="V2501">
        <v>125933</v>
      </c>
      <c r="W2501">
        <v>210</v>
      </c>
      <c r="X2501">
        <v>0.59499999999999997</v>
      </c>
      <c r="Y2501">
        <v>18.510000000000002</v>
      </c>
      <c r="Z2501" s="11">
        <f t="shared" si="6594"/>
        <v>40.200000000000003</v>
      </c>
      <c r="AA2501" s="11">
        <f t="shared" si="6595"/>
        <v>0</v>
      </c>
      <c r="AB2501" s="53">
        <f t="shared" si="6596"/>
        <v>0.2426477695026541</v>
      </c>
      <c r="AC2501" s="61" t="s">
        <v>204</v>
      </c>
    </row>
    <row r="2502" spans="1:46">
      <c r="A2502" s="11">
        <v>2502</v>
      </c>
      <c r="B2502" s="69">
        <v>44610</v>
      </c>
      <c r="C2502" s="70">
        <v>0.3263888888888889</v>
      </c>
      <c r="D2502">
        <v>-1.6</v>
      </c>
      <c r="E2502">
        <v>13.8</v>
      </c>
      <c r="F2502">
        <v>0</v>
      </c>
      <c r="G2502">
        <v>1.3</v>
      </c>
      <c r="H2502">
        <v>7.0999999999999994E-2</v>
      </c>
      <c r="I2502">
        <v>1.1000000000000001</v>
      </c>
      <c r="J2502" t="s">
        <v>152</v>
      </c>
      <c r="K2502">
        <v>1.1000000000000001</v>
      </c>
      <c r="L2502" t="s">
        <v>152</v>
      </c>
      <c r="M2502" s="70">
        <v>0.32633101851851848</v>
      </c>
      <c r="N2502">
        <v>2.5</v>
      </c>
      <c r="O2502" t="s">
        <v>152</v>
      </c>
      <c r="P2502" s="70">
        <v>0.32400462962962967</v>
      </c>
      <c r="Q2502">
        <v>0.5</v>
      </c>
      <c r="R2502" t="s">
        <v>152</v>
      </c>
      <c r="S2502">
        <v>0.6</v>
      </c>
      <c r="T2502">
        <v>69.099999999999994</v>
      </c>
      <c r="U2502">
        <v>216</v>
      </c>
      <c r="V2502">
        <v>138046</v>
      </c>
      <c r="W2502">
        <v>230</v>
      </c>
      <c r="X2502">
        <v>0.59499999999999997</v>
      </c>
      <c r="Y2502">
        <v>18.510000000000002</v>
      </c>
      <c r="Z2502" s="11">
        <f t="shared" si="6594"/>
        <v>42.6</v>
      </c>
      <c r="AA2502" s="11">
        <f t="shared" si="6595"/>
        <v>0</v>
      </c>
      <c r="AB2502" s="53">
        <f t="shared" si="6596"/>
        <v>0.2426477695026541</v>
      </c>
      <c r="AC2502" s="61" t="s">
        <v>204</v>
      </c>
    </row>
    <row r="2503" spans="1:46">
      <c r="A2503" s="11">
        <v>2503</v>
      </c>
      <c r="B2503" s="69">
        <v>44610</v>
      </c>
      <c r="C2503" s="70">
        <v>0.33333333333333331</v>
      </c>
      <c r="D2503">
        <v>-1.1000000000000001</v>
      </c>
      <c r="E2503">
        <v>14.1</v>
      </c>
      <c r="F2503">
        <v>0</v>
      </c>
      <c r="G2503">
        <v>2.1</v>
      </c>
      <c r="H2503">
        <v>9.0999999999999998E-2</v>
      </c>
      <c r="I2503">
        <v>0.2</v>
      </c>
      <c r="J2503" t="s">
        <v>154</v>
      </c>
      <c r="K2503">
        <v>1.2</v>
      </c>
      <c r="L2503" t="s">
        <v>152</v>
      </c>
      <c r="M2503" s="70">
        <v>0.32778935185185182</v>
      </c>
      <c r="N2503">
        <v>1.4</v>
      </c>
      <c r="O2503" t="s">
        <v>150</v>
      </c>
      <c r="P2503" s="70">
        <v>0.32710648148148147</v>
      </c>
      <c r="Q2503">
        <v>0</v>
      </c>
      <c r="R2503" t="s">
        <v>156</v>
      </c>
      <c r="S2503">
        <v>0.2</v>
      </c>
      <c r="T2503">
        <v>69.3</v>
      </c>
      <c r="U2503">
        <v>405</v>
      </c>
      <c r="V2503">
        <v>179773</v>
      </c>
      <c r="W2503">
        <v>300</v>
      </c>
      <c r="X2503">
        <v>0.59499999999999997</v>
      </c>
      <c r="Y2503">
        <v>18.57</v>
      </c>
      <c r="Z2503" s="11">
        <f t="shared" si="6594"/>
        <v>54.6</v>
      </c>
      <c r="AA2503" s="11">
        <f t="shared" si="6595"/>
        <v>0</v>
      </c>
      <c r="AB2503" s="53">
        <f t="shared" si="6596"/>
        <v>0.2426477695026541</v>
      </c>
      <c r="AC2503" s="61" t="s">
        <v>204</v>
      </c>
      <c r="AE2503" s="11">
        <f t="shared" ref="AE2503" si="6757">SUM(F2503:F2508)</f>
        <v>0</v>
      </c>
      <c r="AF2503" s="11">
        <f t="shared" ref="AF2503" si="6758">AVERAGE(AB2503:AB2508)</f>
        <v>0.24227301810728386</v>
      </c>
      <c r="AG2503" s="11">
        <f t="shared" ref="AG2503" si="6759">AVERAGE(G2503:G2508)</f>
        <v>5.2</v>
      </c>
      <c r="AH2503" s="11" t="e">
        <f t="shared" ref="AH2503" si="6760">AVERAGE(AC2503:AC2508)</f>
        <v>#DIV/0!</v>
      </c>
      <c r="AI2503" s="11">
        <f t="shared" ref="AI2503" si="6761">AVERAGE(T2503:T2508)</f>
        <v>56.783333333333331</v>
      </c>
      <c r="AJ2503" s="11">
        <f t="shared" ref="AJ2503" si="6762">SUMIF(H2503:H2508,"&gt;0",H2503:H2508)</f>
        <v>0.94399999999999995</v>
      </c>
      <c r="AK2503" s="17">
        <f t="shared" ref="AK2503" si="6763">SUM(AA2503:AA2508)/60</f>
        <v>0.16666666666666666</v>
      </c>
      <c r="AL2503" s="17">
        <f t="shared" ref="AL2503" si="6764">SUM(V2503:V2508)</f>
        <v>1844835</v>
      </c>
      <c r="AM2503" s="17">
        <f t="shared" ref="AM2503" si="6765">AVERAGE(W2503:W2508)</f>
        <v>512.5</v>
      </c>
      <c r="AN2503" s="11">
        <f t="shared" ref="AN2503" si="6766">AVERAGE(I2503:I2508)</f>
        <v>0.45</v>
      </c>
      <c r="AO2503" s="11">
        <f t="shared" ref="AO2503" si="6767">MAX(K2503:K2508)</f>
        <v>1.2</v>
      </c>
      <c r="AP2503" s="13" t="str">
        <f t="shared" ref="AP2503" ca="1" si="6768">INDIRECT(ADDRESS(MATCH(AO2503,K2503:K2508,0)+A2503-1,12))</f>
        <v>E</v>
      </c>
      <c r="AQ2503" s="13">
        <f t="shared" ref="AQ2503" ca="1" si="6769">INDIRECT(ADDRESS(MATCH(AO2503,K2503:K2508,0)+A2503-1,13))</f>
        <v>0.32778935185185182</v>
      </c>
      <c r="AR2503" s="11">
        <f t="shared" ref="AR2503" si="6770">MAX(N2503:N2508)</f>
        <v>1.9</v>
      </c>
      <c r="AS2503" s="13" t="str">
        <f t="shared" ref="AS2503" ca="1" si="6771">INDIRECT(ADDRESS(MATCH(AR2503,N2503:N2508,0)+A2503-1,15))</f>
        <v>NNE</v>
      </c>
      <c r="AT2503" s="13">
        <f t="shared" ref="AT2503" ca="1" si="6772">INDIRECT(ADDRESS(MATCH(AR2503,N2503:N2508,0)+A2503-1,16))</f>
        <v>0.36601851851851852</v>
      </c>
    </row>
    <row r="2504" spans="1:46">
      <c r="A2504" s="11">
        <v>2504</v>
      </c>
      <c r="B2504" s="69">
        <v>44610</v>
      </c>
      <c r="C2504" s="70">
        <v>0.34027777777777773</v>
      </c>
      <c r="D2504">
        <v>-0.4</v>
      </c>
      <c r="E2504">
        <v>14.6</v>
      </c>
      <c r="F2504">
        <v>0</v>
      </c>
      <c r="G2504">
        <v>3.6</v>
      </c>
      <c r="H2504">
        <v>0.13600000000000001</v>
      </c>
      <c r="I2504">
        <v>0.5</v>
      </c>
      <c r="J2504" t="s">
        <v>156</v>
      </c>
      <c r="K2504">
        <v>0.5</v>
      </c>
      <c r="L2504" t="s">
        <v>156</v>
      </c>
      <c r="M2504" s="70">
        <v>0.34027777777777773</v>
      </c>
      <c r="N2504">
        <v>1.2</v>
      </c>
      <c r="O2504" t="s">
        <v>159</v>
      </c>
      <c r="P2504" s="70">
        <v>0.33670138888888884</v>
      </c>
      <c r="Q2504">
        <v>0.6</v>
      </c>
      <c r="R2504" t="s">
        <v>161</v>
      </c>
      <c r="S2504">
        <v>0.3</v>
      </c>
      <c r="T2504">
        <v>66.099999999999994</v>
      </c>
      <c r="U2504">
        <v>428</v>
      </c>
      <c r="V2504">
        <v>259754</v>
      </c>
      <c r="W2504">
        <v>433</v>
      </c>
      <c r="X2504">
        <v>0.59499999999999997</v>
      </c>
      <c r="Y2504">
        <v>18.52</v>
      </c>
      <c r="Z2504" s="11">
        <f t="shared" ref="Z2504:Z2567" si="6773">H2504*3.6/(60)*10*10^3</f>
        <v>81.600000000000009</v>
      </c>
      <c r="AA2504" s="11">
        <f t="shared" ref="AA2504:AA2567" si="6774">IF(Z2504&gt;120,10,0)</f>
        <v>0</v>
      </c>
      <c r="AB2504" s="53">
        <f t="shared" ref="AB2504:AB2567" si="6775">-0.071+0.735*X2504+0.75*X2504^2-8.759*X2504^3+21.838*X2504^4-21.998*X2504^5+8.097*X2504^6</f>
        <v>0.2426477695026541</v>
      </c>
      <c r="AC2504" s="61" t="s">
        <v>204</v>
      </c>
    </row>
    <row r="2505" spans="1:46">
      <c r="A2505" s="11">
        <v>2505</v>
      </c>
      <c r="B2505" s="69">
        <v>44610</v>
      </c>
      <c r="C2505" s="70">
        <v>0.34722222222222227</v>
      </c>
      <c r="D2505">
        <v>0.6</v>
      </c>
      <c r="E2505">
        <v>14.9</v>
      </c>
      <c r="F2505">
        <v>0</v>
      </c>
      <c r="G2505">
        <v>4.4000000000000004</v>
      </c>
      <c r="H2505">
        <v>0.14699999999999999</v>
      </c>
      <c r="I2505">
        <v>0.2</v>
      </c>
      <c r="J2505" t="s">
        <v>161</v>
      </c>
      <c r="K2505">
        <v>0.6</v>
      </c>
      <c r="L2505" t="s">
        <v>160</v>
      </c>
      <c r="M2505" s="70">
        <v>0.3425347222222222</v>
      </c>
      <c r="N2505">
        <v>0.8</v>
      </c>
      <c r="O2505" t="s">
        <v>161</v>
      </c>
      <c r="P2505" s="70">
        <v>0.34052083333333333</v>
      </c>
      <c r="Q2505">
        <v>0</v>
      </c>
      <c r="R2505" t="s">
        <v>153</v>
      </c>
      <c r="S2505">
        <v>0.3</v>
      </c>
      <c r="T2505">
        <v>60.5</v>
      </c>
      <c r="U2505">
        <v>519</v>
      </c>
      <c r="V2505">
        <v>284409</v>
      </c>
      <c r="W2505">
        <v>474</v>
      </c>
      <c r="X2505">
        <v>0.59399999999999997</v>
      </c>
      <c r="Y2505">
        <v>18.52</v>
      </c>
      <c r="Z2505" s="11">
        <f t="shared" si="6773"/>
        <v>88.2</v>
      </c>
      <c r="AA2505" s="11">
        <f t="shared" si="6774"/>
        <v>0</v>
      </c>
      <c r="AB2505" s="53">
        <f t="shared" si="6775"/>
        <v>0.24208564240959868</v>
      </c>
      <c r="AC2505" s="61" t="s">
        <v>204</v>
      </c>
    </row>
    <row r="2506" spans="1:46">
      <c r="A2506" s="11">
        <v>2506</v>
      </c>
      <c r="B2506" s="69">
        <v>44610</v>
      </c>
      <c r="C2506" s="70">
        <v>0.35416666666666669</v>
      </c>
      <c r="D2506">
        <v>1.7</v>
      </c>
      <c r="E2506">
        <v>14.9</v>
      </c>
      <c r="F2506">
        <v>0</v>
      </c>
      <c r="G2506">
        <v>6.1</v>
      </c>
      <c r="H2506">
        <v>0.17699999999999999</v>
      </c>
      <c r="I2506">
        <v>0</v>
      </c>
      <c r="J2506" t="s">
        <v>153</v>
      </c>
      <c r="K2506">
        <v>0.2</v>
      </c>
      <c r="L2506" t="s">
        <v>161</v>
      </c>
      <c r="M2506" s="70">
        <v>0.3472337962962963</v>
      </c>
      <c r="N2506">
        <v>0</v>
      </c>
      <c r="O2506" t="s">
        <v>153</v>
      </c>
      <c r="P2506" s="70">
        <v>0.3472337962962963</v>
      </c>
      <c r="Q2506">
        <v>0</v>
      </c>
      <c r="R2506" t="s">
        <v>153</v>
      </c>
      <c r="S2506">
        <v>0</v>
      </c>
      <c r="T2506">
        <v>54.4</v>
      </c>
      <c r="U2506">
        <v>596</v>
      </c>
      <c r="V2506">
        <v>341288</v>
      </c>
      <c r="W2506">
        <v>569</v>
      </c>
      <c r="X2506">
        <v>0.59399999999999997</v>
      </c>
      <c r="Y2506">
        <v>18.54</v>
      </c>
      <c r="Z2506" s="11">
        <f t="shared" si="6773"/>
        <v>106.19999999999999</v>
      </c>
      <c r="AA2506" s="11">
        <f t="shared" si="6774"/>
        <v>0</v>
      </c>
      <c r="AB2506" s="53">
        <f t="shared" si="6775"/>
        <v>0.24208564240959868</v>
      </c>
      <c r="AC2506" s="61" t="s">
        <v>204</v>
      </c>
    </row>
    <row r="2507" spans="1:46">
      <c r="A2507" s="11">
        <v>2507</v>
      </c>
      <c r="B2507" s="69">
        <v>44610</v>
      </c>
      <c r="C2507" s="70">
        <v>0.3611111111111111</v>
      </c>
      <c r="D2507">
        <v>3.1</v>
      </c>
      <c r="E2507">
        <v>14.8</v>
      </c>
      <c r="F2507">
        <v>0</v>
      </c>
      <c r="G2507">
        <v>7.5</v>
      </c>
      <c r="H2507">
        <v>0.185</v>
      </c>
      <c r="I2507">
        <v>0.7</v>
      </c>
      <c r="J2507" t="s">
        <v>147</v>
      </c>
      <c r="K2507">
        <v>0.7</v>
      </c>
      <c r="L2507" t="s">
        <v>147</v>
      </c>
      <c r="M2507" s="70">
        <v>0.3611111111111111</v>
      </c>
      <c r="N2507">
        <v>1.5</v>
      </c>
      <c r="O2507" t="s">
        <v>148</v>
      </c>
      <c r="P2507" s="70">
        <v>0.36087962962962966</v>
      </c>
      <c r="Q2507">
        <v>1</v>
      </c>
      <c r="R2507" t="s">
        <v>149</v>
      </c>
      <c r="S2507">
        <v>0.3</v>
      </c>
      <c r="T2507">
        <v>45.8</v>
      </c>
      <c r="U2507">
        <v>656</v>
      </c>
      <c r="V2507">
        <v>366193</v>
      </c>
      <c r="W2507">
        <v>610</v>
      </c>
      <c r="X2507">
        <v>0.59399999999999997</v>
      </c>
      <c r="Y2507">
        <v>18.579999999999998</v>
      </c>
      <c r="Z2507" s="11">
        <f t="shared" si="6773"/>
        <v>111</v>
      </c>
      <c r="AA2507" s="11">
        <f t="shared" si="6774"/>
        <v>0</v>
      </c>
      <c r="AB2507" s="53">
        <f t="shared" si="6775"/>
        <v>0.24208564240959868</v>
      </c>
      <c r="AC2507" s="61" t="s">
        <v>204</v>
      </c>
    </row>
    <row r="2508" spans="1:46">
      <c r="A2508" s="11">
        <v>2508</v>
      </c>
      <c r="B2508" s="69">
        <v>44610</v>
      </c>
      <c r="C2508" s="70">
        <v>0.36805555555555558</v>
      </c>
      <c r="D2508">
        <v>4.4000000000000004</v>
      </c>
      <c r="E2508">
        <v>14.7</v>
      </c>
      <c r="F2508">
        <v>0</v>
      </c>
      <c r="G2508">
        <v>7.5</v>
      </c>
      <c r="H2508">
        <v>0.20799999999999999</v>
      </c>
      <c r="I2508">
        <v>1.1000000000000001</v>
      </c>
      <c r="J2508" t="s">
        <v>149</v>
      </c>
      <c r="K2508">
        <v>1.1000000000000001</v>
      </c>
      <c r="L2508" t="s">
        <v>149</v>
      </c>
      <c r="M2508" s="70">
        <v>0.3679398148148148</v>
      </c>
      <c r="N2508">
        <v>1.9</v>
      </c>
      <c r="O2508" t="s">
        <v>149</v>
      </c>
      <c r="P2508" s="70">
        <v>0.36601851851851852</v>
      </c>
      <c r="Q2508">
        <v>0.6</v>
      </c>
      <c r="R2508" t="s">
        <v>147</v>
      </c>
      <c r="S2508">
        <v>0.3</v>
      </c>
      <c r="T2508">
        <v>44.6</v>
      </c>
      <c r="U2508">
        <v>727</v>
      </c>
      <c r="V2508">
        <v>413418</v>
      </c>
      <c r="W2508">
        <v>689</v>
      </c>
      <c r="X2508">
        <v>0.59399999999999997</v>
      </c>
      <c r="Y2508">
        <v>18.53</v>
      </c>
      <c r="Z2508" s="11">
        <f t="shared" si="6773"/>
        <v>124.8</v>
      </c>
      <c r="AA2508" s="11">
        <f t="shared" si="6774"/>
        <v>10</v>
      </c>
      <c r="AB2508" s="53">
        <f t="shared" si="6775"/>
        <v>0.24208564240959868</v>
      </c>
      <c r="AC2508" s="61" t="s">
        <v>204</v>
      </c>
    </row>
    <row r="2509" spans="1:46">
      <c r="A2509" s="11">
        <v>2509</v>
      </c>
      <c r="B2509" s="69">
        <v>44610</v>
      </c>
      <c r="C2509" s="70">
        <v>0.375</v>
      </c>
      <c r="D2509">
        <v>5.7</v>
      </c>
      <c r="E2509">
        <v>14.7</v>
      </c>
      <c r="F2509">
        <v>0</v>
      </c>
      <c r="G2509">
        <v>8.3000000000000007</v>
      </c>
      <c r="H2509">
        <v>0.224</v>
      </c>
      <c r="I2509">
        <v>1</v>
      </c>
      <c r="J2509" t="s">
        <v>147</v>
      </c>
      <c r="K2509">
        <v>1.1000000000000001</v>
      </c>
      <c r="L2509" t="s">
        <v>149</v>
      </c>
      <c r="M2509" s="70">
        <v>0.37035879629629626</v>
      </c>
      <c r="N2509">
        <v>1.8</v>
      </c>
      <c r="O2509" t="s">
        <v>149</v>
      </c>
      <c r="P2509" s="70">
        <v>0.36975694444444446</v>
      </c>
      <c r="Q2509">
        <v>1</v>
      </c>
      <c r="R2509" t="s">
        <v>150</v>
      </c>
      <c r="S2509">
        <v>0.3</v>
      </c>
      <c r="T2509">
        <v>42.1</v>
      </c>
      <c r="U2509">
        <v>746</v>
      </c>
      <c r="V2509">
        <v>440005</v>
      </c>
      <c r="W2509">
        <v>733</v>
      </c>
      <c r="X2509">
        <v>0.59299999999999997</v>
      </c>
      <c r="Y2509">
        <v>18.52</v>
      </c>
      <c r="Z2509" s="11">
        <f t="shared" si="6773"/>
        <v>134.4</v>
      </c>
      <c r="AA2509" s="11">
        <f t="shared" si="6774"/>
        <v>10</v>
      </c>
      <c r="AB2509" s="53">
        <f t="shared" si="6775"/>
        <v>0.24152429285013005</v>
      </c>
      <c r="AC2509" s="61" t="s">
        <v>204</v>
      </c>
      <c r="AE2509" s="11">
        <f t="shared" ref="AE2509" si="6776">SUM(F2509:F2514)</f>
        <v>0</v>
      </c>
      <c r="AF2509" s="11">
        <f t="shared" ref="AF2509" si="6777">AVERAGE(AB2509:AB2514)</f>
        <v>0.24161798124630138</v>
      </c>
      <c r="AG2509" s="11">
        <f t="shared" ref="AG2509" si="6778">AVERAGE(G2509:G2514)</f>
        <v>8.9666666666666668</v>
      </c>
      <c r="AH2509" s="11" t="e">
        <f t="shared" ref="AH2509" si="6779">AVERAGE(AC2509:AC2514)</f>
        <v>#DIV/0!</v>
      </c>
      <c r="AI2509" s="11">
        <f t="shared" ref="AI2509" si="6780">AVERAGE(T2509:T2514)</f>
        <v>40.95000000000001</v>
      </c>
      <c r="AJ2509" s="11">
        <f t="shared" ref="AJ2509" si="6781">SUMIF(H2509:H2514,"&gt;0",H2509:H2514)</f>
        <v>1.571</v>
      </c>
      <c r="AK2509" s="17">
        <f t="shared" ref="AK2509" si="6782">SUM(AA2509:AA2514)/60</f>
        <v>1</v>
      </c>
      <c r="AL2509" s="17">
        <f t="shared" ref="AL2509" si="6783">SUM(V2509:V2514)</f>
        <v>3109486</v>
      </c>
      <c r="AM2509" s="17">
        <f t="shared" ref="AM2509" si="6784">AVERAGE(W2509:W2514)</f>
        <v>863.83333333333337</v>
      </c>
      <c r="AN2509" s="11">
        <f t="shared" ref="AN2509" si="6785">AVERAGE(I2509:I2514)</f>
        <v>1.3833333333333335</v>
      </c>
      <c r="AO2509" s="11">
        <f t="shared" ref="AO2509" si="6786">MAX(K2509:K2514)</f>
        <v>2.7</v>
      </c>
      <c r="AP2509" s="13" t="str">
        <f t="shared" ref="AP2509" ca="1" si="6787">INDIRECT(ADDRESS(MATCH(AO2509,K2509:K2514,0)+A2509-1,12))</f>
        <v>N</v>
      </c>
      <c r="AQ2509" s="13">
        <f t="shared" ref="AQ2509" ca="1" si="6788">INDIRECT(ADDRESS(MATCH(AO2509,K2509:K2514,0)+A2509-1,13))</f>
        <v>0.40972222222222227</v>
      </c>
      <c r="AR2509" s="11">
        <f t="shared" ref="AR2509" si="6789">MAX(N2509:N2514)</f>
        <v>5.0999999999999996</v>
      </c>
      <c r="AS2509" s="13" t="str">
        <f t="shared" ref="AS2509" ca="1" si="6790">INDIRECT(ADDRESS(MATCH(AR2509,N2509:N2514,0)+A2509-1,15))</f>
        <v>N</v>
      </c>
      <c r="AT2509" s="13">
        <f t="shared" ref="AT2509" ca="1" si="6791">INDIRECT(ADDRESS(MATCH(AR2509,N2509:N2514,0)+A2509-1,16))</f>
        <v>0.40842592592592591</v>
      </c>
    </row>
    <row r="2510" spans="1:46">
      <c r="A2510" s="11">
        <v>2510</v>
      </c>
      <c r="B2510" s="69">
        <v>44610</v>
      </c>
      <c r="C2510" s="70">
        <v>0.38194444444444442</v>
      </c>
      <c r="D2510">
        <v>6.9</v>
      </c>
      <c r="E2510">
        <v>14.7</v>
      </c>
      <c r="F2510">
        <v>0</v>
      </c>
      <c r="G2510">
        <v>8.6999999999999993</v>
      </c>
      <c r="H2510">
        <v>0.23899999999999999</v>
      </c>
      <c r="I2510">
        <v>0.8</v>
      </c>
      <c r="J2510" t="s">
        <v>147</v>
      </c>
      <c r="K2510">
        <v>1</v>
      </c>
      <c r="L2510" t="s">
        <v>147</v>
      </c>
      <c r="M2510" s="70">
        <v>0.37637731481481485</v>
      </c>
      <c r="N2510">
        <v>2.2000000000000002</v>
      </c>
      <c r="O2510" t="s">
        <v>147</v>
      </c>
      <c r="P2510" s="70">
        <v>0.38193287037037038</v>
      </c>
      <c r="Q2510">
        <v>2.1</v>
      </c>
      <c r="R2510" t="s">
        <v>147</v>
      </c>
      <c r="S2510">
        <v>0.5</v>
      </c>
      <c r="T2510">
        <v>41.8</v>
      </c>
      <c r="U2510">
        <v>826</v>
      </c>
      <c r="V2510">
        <v>470848</v>
      </c>
      <c r="W2510">
        <v>785</v>
      </c>
      <c r="X2510">
        <v>0.59299999999999997</v>
      </c>
      <c r="Y2510">
        <v>18.55</v>
      </c>
      <c r="Z2510" s="11">
        <f t="shared" si="6773"/>
        <v>143.39999999999998</v>
      </c>
      <c r="AA2510" s="11">
        <f t="shared" si="6774"/>
        <v>10</v>
      </c>
      <c r="AB2510" s="53">
        <f t="shared" si="6775"/>
        <v>0.24152429285013005</v>
      </c>
      <c r="AC2510" s="61" t="s">
        <v>204</v>
      </c>
    </row>
    <row r="2511" spans="1:46">
      <c r="A2511" s="11">
        <v>2511</v>
      </c>
      <c r="B2511" s="69">
        <v>44610</v>
      </c>
      <c r="C2511" s="70">
        <v>0.3888888888888889</v>
      </c>
      <c r="D2511">
        <v>8</v>
      </c>
      <c r="E2511">
        <v>14.7</v>
      </c>
      <c r="F2511">
        <v>0</v>
      </c>
      <c r="G2511">
        <v>8.9</v>
      </c>
      <c r="H2511">
        <v>0.26300000000000001</v>
      </c>
      <c r="I2511">
        <v>1.4</v>
      </c>
      <c r="J2511" t="s">
        <v>149</v>
      </c>
      <c r="K2511">
        <v>1.4</v>
      </c>
      <c r="L2511" t="s">
        <v>149</v>
      </c>
      <c r="M2511" s="70">
        <v>0.3888888888888889</v>
      </c>
      <c r="N2511">
        <v>2.6</v>
      </c>
      <c r="O2511" t="s">
        <v>149</v>
      </c>
      <c r="P2511" s="70">
        <v>0.38846064814814812</v>
      </c>
      <c r="Q2511">
        <v>2.5</v>
      </c>
      <c r="R2511" t="s">
        <v>162</v>
      </c>
      <c r="S2511">
        <v>0.6</v>
      </c>
      <c r="T2511">
        <v>40.4</v>
      </c>
      <c r="U2511">
        <v>882</v>
      </c>
      <c r="V2511">
        <v>519546</v>
      </c>
      <c r="W2511">
        <v>866</v>
      </c>
      <c r="X2511">
        <v>0.59299999999999997</v>
      </c>
      <c r="Y2511">
        <v>18.52</v>
      </c>
      <c r="Z2511" s="11">
        <f t="shared" si="6773"/>
        <v>157.80000000000001</v>
      </c>
      <c r="AA2511" s="11">
        <f t="shared" si="6774"/>
        <v>10</v>
      </c>
      <c r="AB2511" s="53">
        <f t="shared" si="6775"/>
        <v>0.24152429285013005</v>
      </c>
      <c r="AC2511" s="61" t="s">
        <v>204</v>
      </c>
    </row>
    <row r="2512" spans="1:46">
      <c r="A2512" s="11">
        <v>2512</v>
      </c>
      <c r="B2512" s="69">
        <v>44610</v>
      </c>
      <c r="C2512" s="70">
        <v>0.39583333333333331</v>
      </c>
      <c r="D2512">
        <v>9.1</v>
      </c>
      <c r="E2512">
        <v>14.6</v>
      </c>
      <c r="F2512">
        <v>0</v>
      </c>
      <c r="G2512">
        <v>9.5</v>
      </c>
      <c r="H2512">
        <v>0.252</v>
      </c>
      <c r="I2512">
        <v>1.1000000000000001</v>
      </c>
      <c r="J2512" t="s">
        <v>147</v>
      </c>
      <c r="K2512">
        <v>1.4</v>
      </c>
      <c r="L2512" t="s">
        <v>149</v>
      </c>
      <c r="M2512" s="70">
        <v>0.38982638888888888</v>
      </c>
      <c r="N2512">
        <v>2.9</v>
      </c>
      <c r="O2512" t="s">
        <v>162</v>
      </c>
      <c r="P2512" s="70">
        <v>0.38893518518518522</v>
      </c>
      <c r="Q2512">
        <v>1.9</v>
      </c>
      <c r="R2512" t="s">
        <v>149</v>
      </c>
      <c r="S2512">
        <v>0.6</v>
      </c>
      <c r="T2512">
        <v>40.4</v>
      </c>
      <c r="U2512">
        <v>944</v>
      </c>
      <c r="V2512">
        <v>528351</v>
      </c>
      <c r="W2512">
        <v>881</v>
      </c>
      <c r="X2512">
        <v>0.59199999999999997</v>
      </c>
      <c r="Y2512">
        <v>18.54</v>
      </c>
      <c r="Z2512" s="11">
        <f t="shared" si="6773"/>
        <v>151.19999999999999</v>
      </c>
      <c r="AA2512" s="11">
        <f t="shared" si="6774"/>
        <v>10</v>
      </c>
      <c r="AB2512" s="53">
        <f t="shared" si="6775"/>
        <v>0.24096372410822048</v>
      </c>
      <c r="AC2512" s="61" t="s">
        <v>204</v>
      </c>
    </row>
    <row r="2513" spans="1:46">
      <c r="A2513" s="11">
        <v>2513</v>
      </c>
      <c r="B2513" s="69">
        <v>44610</v>
      </c>
      <c r="C2513" s="70">
        <v>0.40277777777777773</v>
      </c>
      <c r="D2513">
        <v>10</v>
      </c>
      <c r="E2513">
        <v>14.6</v>
      </c>
      <c r="F2513">
        <v>0</v>
      </c>
      <c r="G2513">
        <v>9.6999999999999993</v>
      </c>
      <c r="H2513">
        <v>0.28999999999999998</v>
      </c>
      <c r="I2513">
        <v>1.3</v>
      </c>
      <c r="J2513" t="s">
        <v>149</v>
      </c>
      <c r="K2513">
        <v>1.3</v>
      </c>
      <c r="L2513" t="s">
        <v>149</v>
      </c>
      <c r="M2513" s="70">
        <v>0.40277777777777773</v>
      </c>
      <c r="N2513">
        <v>3.6</v>
      </c>
      <c r="O2513" t="s">
        <v>149</v>
      </c>
      <c r="P2513" s="70">
        <v>0.40190972222222227</v>
      </c>
      <c r="Q2513">
        <v>2.5</v>
      </c>
      <c r="R2513" t="s">
        <v>162</v>
      </c>
      <c r="S2513">
        <v>0.7</v>
      </c>
      <c r="T2513">
        <v>38.700000000000003</v>
      </c>
      <c r="U2513">
        <v>968</v>
      </c>
      <c r="V2513">
        <v>573406</v>
      </c>
      <c r="W2513">
        <v>956</v>
      </c>
      <c r="X2513">
        <v>0.59399999999999997</v>
      </c>
      <c r="Y2513">
        <v>18.54</v>
      </c>
      <c r="Z2513" s="11">
        <f t="shared" si="6773"/>
        <v>174.00000000000003</v>
      </c>
      <c r="AA2513" s="11">
        <f t="shared" si="6774"/>
        <v>10</v>
      </c>
      <c r="AB2513" s="53">
        <f t="shared" si="6775"/>
        <v>0.24208564240959868</v>
      </c>
      <c r="AC2513" s="61" t="s">
        <v>204</v>
      </c>
    </row>
    <row r="2514" spans="1:46">
      <c r="A2514" s="11">
        <v>2514</v>
      </c>
      <c r="B2514" s="69">
        <v>44610</v>
      </c>
      <c r="C2514" s="70">
        <v>0.40972222222222227</v>
      </c>
      <c r="D2514">
        <v>10.8</v>
      </c>
      <c r="E2514">
        <v>14.6</v>
      </c>
      <c r="F2514">
        <v>0</v>
      </c>
      <c r="G2514">
        <v>8.6999999999999993</v>
      </c>
      <c r="H2514">
        <v>0.30299999999999999</v>
      </c>
      <c r="I2514">
        <v>2.7</v>
      </c>
      <c r="J2514" t="s">
        <v>162</v>
      </c>
      <c r="K2514">
        <v>2.7</v>
      </c>
      <c r="L2514" t="s">
        <v>162</v>
      </c>
      <c r="M2514" s="70">
        <v>0.40972222222222227</v>
      </c>
      <c r="N2514">
        <v>5.0999999999999996</v>
      </c>
      <c r="O2514" t="s">
        <v>162</v>
      </c>
      <c r="P2514" s="70">
        <v>0.40842592592592591</v>
      </c>
      <c r="Q2514">
        <v>4</v>
      </c>
      <c r="R2514" t="s">
        <v>162</v>
      </c>
      <c r="S2514">
        <v>0.9</v>
      </c>
      <c r="T2514">
        <v>42.3</v>
      </c>
      <c r="U2514">
        <v>1092</v>
      </c>
      <c r="V2514">
        <v>577330</v>
      </c>
      <c r="W2514">
        <v>962</v>
      </c>
      <c r="X2514">
        <v>0.59399999999999997</v>
      </c>
      <c r="Y2514">
        <v>18.510000000000002</v>
      </c>
      <c r="Z2514" s="11">
        <f t="shared" si="6773"/>
        <v>181.79999999999998</v>
      </c>
      <c r="AA2514" s="11">
        <f t="shared" si="6774"/>
        <v>10</v>
      </c>
      <c r="AB2514" s="53">
        <f t="shared" si="6775"/>
        <v>0.24208564240959868</v>
      </c>
      <c r="AC2514" s="61" t="s">
        <v>204</v>
      </c>
    </row>
    <row r="2515" spans="1:46">
      <c r="A2515" s="11">
        <v>2515</v>
      </c>
      <c r="B2515" s="69">
        <v>44610</v>
      </c>
      <c r="C2515" s="70">
        <v>0.41666666666666669</v>
      </c>
      <c r="D2515">
        <v>11.4</v>
      </c>
      <c r="E2515">
        <v>14.6</v>
      </c>
      <c r="F2515">
        <v>0</v>
      </c>
      <c r="G2515">
        <v>8.1999999999999993</v>
      </c>
      <c r="H2515">
        <v>0.314</v>
      </c>
      <c r="I2515">
        <v>3.6</v>
      </c>
      <c r="J2515" t="s">
        <v>162</v>
      </c>
      <c r="K2515">
        <v>3.6</v>
      </c>
      <c r="L2515" t="s">
        <v>162</v>
      </c>
      <c r="M2515" s="70">
        <v>0.41650462962962959</v>
      </c>
      <c r="N2515">
        <v>5.5</v>
      </c>
      <c r="O2515" t="s">
        <v>155</v>
      </c>
      <c r="P2515" s="70">
        <v>0.41307870370370375</v>
      </c>
      <c r="Q2515">
        <v>3.9</v>
      </c>
      <c r="R2515" t="s">
        <v>157</v>
      </c>
      <c r="S2515">
        <v>0.7</v>
      </c>
      <c r="T2515">
        <v>45.8</v>
      </c>
      <c r="U2515">
        <v>436</v>
      </c>
      <c r="V2515">
        <v>620449</v>
      </c>
      <c r="W2515">
        <v>1034</v>
      </c>
      <c r="X2515">
        <v>0.59299999999999997</v>
      </c>
      <c r="Y2515">
        <v>18.55</v>
      </c>
      <c r="Z2515" s="11">
        <f t="shared" si="6773"/>
        <v>188.4</v>
      </c>
      <c r="AA2515" s="11">
        <f t="shared" si="6774"/>
        <v>10</v>
      </c>
      <c r="AB2515" s="53">
        <f t="shared" si="6775"/>
        <v>0.24152429285013005</v>
      </c>
      <c r="AC2515" s="61" t="s">
        <v>204</v>
      </c>
      <c r="AE2515" s="11">
        <f t="shared" ref="AE2515" si="6792">SUM(F2515:F2520)</f>
        <v>0</v>
      </c>
      <c r="AF2515" s="11">
        <f t="shared" ref="AF2515" si="6793">AVERAGE(AB2515:AB2520)</f>
        <v>0.2416178511100415</v>
      </c>
      <c r="AG2515" s="11">
        <f t="shared" ref="AG2515" si="6794">AVERAGE(G2515:G2520)</f>
        <v>8.4166666666666661</v>
      </c>
      <c r="AH2515" s="11" t="e">
        <f t="shared" ref="AH2515" si="6795">AVERAGE(AC2515:AC2520)</f>
        <v>#DIV/0!</v>
      </c>
      <c r="AI2515" s="11">
        <f t="shared" ref="AI2515" si="6796">AVERAGE(T2515:T2520)</f>
        <v>44.933333333333337</v>
      </c>
      <c r="AJ2515" s="11">
        <f t="shared" ref="AJ2515" si="6797">SUMIF(H2515:H2520,"&gt;0",H2515:H2520)</f>
        <v>1.8990000000000002</v>
      </c>
      <c r="AK2515" s="17">
        <f t="shared" ref="AK2515" si="6798">SUM(AA2515:AA2520)/60</f>
        <v>1</v>
      </c>
      <c r="AL2515" s="17">
        <f t="shared" ref="AL2515" si="6799">SUM(V2515:V2520)</f>
        <v>3740890</v>
      </c>
      <c r="AM2515" s="17">
        <f t="shared" ref="AM2515" si="6800">AVERAGE(W2515:W2520)</f>
        <v>1039.1666666666667</v>
      </c>
      <c r="AN2515" s="11">
        <f t="shared" ref="AN2515" si="6801">AVERAGE(I2515:I2520)</f>
        <v>3.4833333333333338</v>
      </c>
      <c r="AO2515" s="11">
        <f t="shared" ref="AO2515" si="6802">MAX(K2515:K2520)</f>
        <v>3.9</v>
      </c>
      <c r="AP2515" s="13" t="str">
        <f t="shared" ref="AP2515" ca="1" si="6803">INDIRECT(ADDRESS(MATCH(AO2515,K2515:K2520,0)+A2515-1,12))</f>
        <v>NNE</v>
      </c>
      <c r="AQ2515" s="13">
        <f t="shared" ref="AQ2515" ca="1" si="6804">INDIRECT(ADDRESS(MATCH(AO2515,K2515:K2520,0)+A2515-1,13))</f>
        <v>0.44291666666666668</v>
      </c>
      <c r="AR2515" s="11">
        <f t="shared" ref="AR2515" si="6805">MAX(N2515:N2520)</f>
        <v>6.8</v>
      </c>
      <c r="AS2515" s="13" t="str">
        <f t="shared" ref="AS2515" ca="1" si="6806">INDIRECT(ADDRESS(MATCH(AR2515,N2515:N2520,0)+A2515-1,15))</f>
        <v>N</v>
      </c>
      <c r="AT2515" s="13">
        <f t="shared" ref="AT2515" ca="1" si="6807">INDIRECT(ADDRESS(MATCH(AR2515,N2515:N2520,0)+A2515-1,16))</f>
        <v>0.42900462962962965</v>
      </c>
    </row>
    <row r="2516" spans="1:46">
      <c r="A2516" s="11">
        <v>2516</v>
      </c>
      <c r="B2516" s="69">
        <v>44610</v>
      </c>
      <c r="C2516" s="70">
        <v>0.4236111111111111</v>
      </c>
      <c r="D2516">
        <v>11.7</v>
      </c>
      <c r="E2516">
        <v>14.6</v>
      </c>
      <c r="F2516">
        <v>0</v>
      </c>
      <c r="G2516">
        <v>7.6</v>
      </c>
      <c r="H2516">
        <v>0.22800000000000001</v>
      </c>
      <c r="I2516">
        <v>3.3</v>
      </c>
      <c r="J2516" t="s">
        <v>157</v>
      </c>
      <c r="K2516">
        <v>3.6</v>
      </c>
      <c r="L2516" t="s">
        <v>162</v>
      </c>
      <c r="M2516" s="70">
        <v>0.41699074074074072</v>
      </c>
      <c r="N2516">
        <v>5.5</v>
      </c>
      <c r="O2516" t="s">
        <v>157</v>
      </c>
      <c r="P2516" s="70">
        <v>0.41912037037037037</v>
      </c>
      <c r="Q2516">
        <v>3.6</v>
      </c>
      <c r="R2516" t="s">
        <v>157</v>
      </c>
      <c r="S2516">
        <v>0.9</v>
      </c>
      <c r="T2516">
        <v>47.6</v>
      </c>
      <c r="U2516">
        <v>446</v>
      </c>
      <c r="V2516">
        <v>459027</v>
      </c>
      <c r="W2516">
        <v>765</v>
      </c>
      <c r="X2516">
        <v>0.59299999999999997</v>
      </c>
      <c r="Y2516">
        <v>18.53</v>
      </c>
      <c r="Z2516" s="11">
        <f t="shared" si="6773"/>
        <v>136.80000000000001</v>
      </c>
      <c r="AA2516" s="11">
        <f t="shared" si="6774"/>
        <v>10</v>
      </c>
      <c r="AB2516" s="53">
        <f t="shared" si="6775"/>
        <v>0.24152429285013005</v>
      </c>
      <c r="AC2516" s="61" t="s">
        <v>204</v>
      </c>
    </row>
    <row r="2517" spans="1:46">
      <c r="A2517" s="11">
        <v>2517</v>
      </c>
      <c r="B2517" s="69">
        <v>44610</v>
      </c>
      <c r="C2517" s="70">
        <v>0.43055555555555558</v>
      </c>
      <c r="D2517">
        <v>11.7</v>
      </c>
      <c r="E2517">
        <v>14.6</v>
      </c>
      <c r="F2517">
        <v>0</v>
      </c>
      <c r="G2517">
        <v>8.1</v>
      </c>
      <c r="H2517">
        <v>0.27100000000000002</v>
      </c>
      <c r="I2517">
        <v>3.4</v>
      </c>
      <c r="J2517" t="s">
        <v>162</v>
      </c>
      <c r="K2517">
        <v>3.5</v>
      </c>
      <c r="L2517" t="s">
        <v>162</v>
      </c>
      <c r="M2517" s="70">
        <v>0.42979166666666663</v>
      </c>
      <c r="N2517">
        <v>6.8</v>
      </c>
      <c r="O2517" t="s">
        <v>162</v>
      </c>
      <c r="P2517" s="70">
        <v>0.42900462962962965</v>
      </c>
      <c r="Q2517">
        <v>2.2000000000000002</v>
      </c>
      <c r="R2517" t="s">
        <v>149</v>
      </c>
      <c r="S2517">
        <v>0.9</v>
      </c>
      <c r="T2517">
        <v>45.3</v>
      </c>
      <c r="U2517">
        <v>1185</v>
      </c>
      <c r="V2517">
        <v>544539</v>
      </c>
      <c r="W2517">
        <v>908</v>
      </c>
      <c r="X2517">
        <v>0.59299999999999997</v>
      </c>
      <c r="Y2517">
        <v>18.54</v>
      </c>
      <c r="Z2517" s="11">
        <f t="shared" si="6773"/>
        <v>162.60000000000002</v>
      </c>
      <c r="AA2517" s="11">
        <f t="shared" si="6774"/>
        <v>10</v>
      </c>
      <c r="AB2517" s="53">
        <f t="shared" si="6775"/>
        <v>0.24152429285013005</v>
      </c>
      <c r="AC2517" s="61" t="s">
        <v>204</v>
      </c>
    </row>
    <row r="2518" spans="1:46">
      <c r="A2518" s="11">
        <v>2518</v>
      </c>
      <c r="B2518" s="69">
        <v>44610</v>
      </c>
      <c r="C2518" s="70">
        <v>0.4375</v>
      </c>
      <c r="D2518">
        <v>11.6</v>
      </c>
      <c r="E2518">
        <v>14.6</v>
      </c>
      <c r="F2518">
        <v>0</v>
      </c>
      <c r="G2518">
        <v>8.1</v>
      </c>
      <c r="H2518">
        <v>0.27700000000000002</v>
      </c>
      <c r="I2518">
        <v>3.3</v>
      </c>
      <c r="J2518" t="s">
        <v>162</v>
      </c>
      <c r="K2518">
        <v>3.4</v>
      </c>
      <c r="L2518" t="s">
        <v>162</v>
      </c>
      <c r="M2518" s="70">
        <v>0.43056712962962962</v>
      </c>
      <c r="N2518">
        <v>6.3</v>
      </c>
      <c r="O2518" t="s">
        <v>162</v>
      </c>
      <c r="P2518" s="70">
        <v>0.43608796296296298</v>
      </c>
      <c r="Q2518">
        <v>2.7</v>
      </c>
      <c r="R2518" t="s">
        <v>162</v>
      </c>
      <c r="S2518">
        <v>1</v>
      </c>
      <c r="T2518">
        <v>44.4</v>
      </c>
      <c r="U2518">
        <v>1328</v>
      </c>
      <c r="V2518">
        <v>558296</v>
      </c>
      <c r="W2518">
        <v>930</v>
      </c>
      <c r="X2518">
        <v>0.59399999999999997</v>
      </c>
      <c r="Y2518">
        <v>18.510000000000002</v>
      </c>
      <c r="Z2518" s="11">
        <f t="shared" si="6773"/>
        <v>166.20000000000002</v>
      </c>
      <c r="AA2518" s="11">
        <f t="shared" si="6774"/>
        <v>10</v>
      </c>
      <c r="AB2518" s="53">
        <f t="shared" si="6775"/>
        <v>0.24208564240959868</v>
      </c>
      <c r="AC2518" s="61" t="s">
        <v>204</v>
      </c>
    </row>
    <row r="2519" spans="1:46">
      <c r="A2519" s="11">
        <v>2519</v>
      </c>
      <c r="B2519" s="69">
        <v>44610</v>
      </c>
      <c r="C2519" s="70">
        <v>0.44444444444444442</v>
      </c>
      <c r="D2519">
        <v>11.6</v>
      </c>
      <c r="E2519">
        <v>14.6</v>
      </c>
      <c r="F2519">
        <v>0</v>
      </c>
      <c r="G2519">
        <v>8.6999999999999993</v>
      </c>
      <c r="H2519">
        <v>0.372</v>
      </c>
      <c r="I2519">
        <v>3.7</v>
      </c>
      <c r="J2519" t="s">
        <v>149</v>
      </c>
      <c r="K2519">
        <v>3.9</v>
      </c>
      <c r="L2519" t="s">
        <v>149</v>
      </c>
      <c r="M2519" s="70">
        <v>0.44291666666666668</v>
      </c>
      <c r="N2519">
        <v>6.2</v>
      </c>
      <c r="O2519" t="s">
        <v>149</v>
      </c>
      <c r="P2519" s="70">
        <v>0.43869212962962961</v>
      </c>
      <c r="Q2519">
        <v>3.3</v>
      </c>
      <c r="R2519" t="s">
        <v>149</v>
      </c>
      <c r="S2519">
        <v>0.9</v>
      </c>
      <c r="T2519">
        <v>45.7</v>
      </c>
      <c r="U2519">
        <v>1409</v>
      </c>
      <c r="V2519">
        <v>721513</v>
      </c>
      <c r="W2519">
        <v>1203</v>
      </c>
      <c r="X2519">
        <v>0.59299999999999997</v>
      </c>
      <c r="Y2519">
        <v>18.5</v>
      </c>
      <c r="Z2519" s="11">
        <f t="shared" si="6773"/>
        <v>223.20000000000002</v>
      </c>
      <c r="AA2519" s="11">
        <f t="shared" si="6774"/>
        <v>10</v>
      </c>
      <c r="AB2519" s="53">
        <f t="shared" si="6775"/>
        <v>0.24152429285013005</v>
      </c>
      <c r="AC2519" s="61" t="s">
        <v>204</v>
      </c>
    </row>
    <row r="2520" spans="1:46">
      <c r="A2520" s="11">
        <v>2520</v>
      </c>
      <c r="B2520" s="69">
        <v>44610</v>
      </c>
      <c r="C2520" s="70">
        <v>0.4513888888888889</v>
      </c>
      <c r="D2520">
        <v>11.8</v>
      </c>
      <c r="E2520">
        <v>14.6</v>
      </c>
      <c r="F2520">
        <v>0</v>
      </c>
      <c r="G2520">
        <v>9.8000000000000007</v>
      </c>
      <c r="H2520">
        <v>0.437</v>
      </c>
      <c r="I2520">
        <v>3.6</v>
      </c>
      <c r="J2520" t="s">
        <v>162</v>
      </c>
      <c r="K2520">
        <v>3.7</v>
      </c>
      <c r="L2520" t="s">
        <v>149</v>
      </c>
      <c r="M2520" s="70">
        <v>0.44453703703703701</v>
      </c>
      <c r="N2520">
        <v>6</v>
      </c>
      <c r="O2520" t="s">
        <v>149</v>
      </c>
      <c r="P2520" s="70">
        <v>0.44998842592592592</v>
      </c>
      <c r="Q2520">
        <v>3.4</v>
      </c>
      <c r="R2520" t="s">
        <v>149</v>
      </c>
      <c r="S2520">
        <v>0.9</v>
      </c>
      <c r="T2520">
        <v>40.799999999999997</v>
      </c>
      <c r="U2520">
        <v>1206</v>
      </c>
      <c r="V2520">
        <v>837066</v>
      </c>
      <c r="W2520">
        <v>1395</v>
      </c>
      <c r="X2520">
        <v>0.59299999999999997</v>
      </c>
      <c r="Y2520">
        <v>18.5</v>
      </c>
      <c r="Z2520" s="11">
        <f t="shared" si="6773"/>
        <v>262.2</v>
      </c>
      <c r="AA2520" s="11">
        <f t="shared" si="6774"/>
        <v>10</v>
      </c>
      <c r="AB2520" s="53">
        <f t="shared" si="6775"/>
        <v>0.24152429285013005</v>
      </c>
      <c r="AC2520" s="61" t="s">
        <v>204</v>
      </c>
    </row>
    <row r="2521" spans="1:46">
      <c r="A2521" s="11">
        <v>2521</v>
      </c>
      <c r="B2521" s="69">
        <v>44610</v>
      </c>
      <c r="C2521" s="70">
        <v>0.45833333333333331</v>
      </c>
      <c r="D2521">
        <v>12.1</v>
      </c>
      <c r="E2521">
        <v>14.5</v>
      </c>
      <c r="F2521">
        <v>0</v>
      </c>
      <c r="G2521">
        <v>10.199999999999999</v>
      </c>
      <c r="H2521">
        <v>0.40400000000000003</v>
      </c>
      <c r="I2521">
        <v>3.1</v>
      </c>
      <c r="J2521" t="s">
        <v>149</v>
      </c>
      <c r="K2521">
        <v>3.7</v>
      </c>
      <c r="L2521" t="s">
        <v>149</v>
      </c>
      <c r="M2521" s="70">
        <v>0.45238425925925929</v>
      </c>
      <c r="N2521">
        <v>6</v>
      </c>
      <c r="O2521" t="s">
        <v>162</v>
      </c>
      <c r="P2521" s="70">
        <v>0.45785879629629633</v>
      </c>
      <c r="Q2521">
        <v>2.5</v>
      </c>
      <c r="R2521" t="s">
        <v>147</v>
      </c>
      <c r="S2521">
        <v>1</v>
      </c>
      <c r="T2521">
        <v>34.6</v>
      </c>
      <c r="U2521">
        <v>1378</v>
      </c>
      <c r="V2521">
        <v>784538</v>
      </c>
      <c r="W2521">
        <v>1308</v>
      </c>
      <c r="X2521">
        <v>0.59399999999999997</v>
      </c>
      <c r="Y2521">
        <v>18.510000000000002</v>
      </c>
      <c r="Z2521" s="11">
        <f t="shared" si="6773"/>
        <v>242.4</v>
      </c>
      <c r="AA2521" s="11">
        <f t="shared" si="6774"/>
        <v>10</v>
      </c>
      <c r="AB2521" s="53">
        <f t="shared" si="6775"/>
        <v>0.24208564240959868</v>
      </c>
      <c r="AC2521" s="61" t="s">
        <v>204</v>
      </c>
      <c r="AE2521" s="11">
        <f t="shared" ref="AE2521" si="6808">SUM(F2521:F2526)</f>
        <v>0</v>
      </c>
      <c r="AF2521" s="11">
        <f t="shared" ref="AF2521" si="6809">AVERAGE(AB2521:AB2526)</f>
        <v>0.24161785111004144</v>
      </c>
      <c r="AG2521" s="11">
        <f t="shared" ref="AG2521" si="6810">AVERAGE(G2521:G2526)</f>
        <v>10.633333333333335</v>
      </c>
      <c r="AH2521" s="11" t="e">
        <f t="shared" ref="AH2521" si="6811">AVERAGE(AC2521:AC2526)</f>
        <v>#DIV/0!</v>
      </c>
      <c r="AI2521" s="11">
        <f t="shared" ref="AI2521" si="6812">AVERAGE(T2521:T2526)</f>
        <v>31.666666666666671</v>
      </c>
      <c r="AJ2521" s="11">
        <f t="shared" ref="AJ2521" si="6813">SUMIF(H2521:H2526,"&gt;0",H2521:H2526)</f>
        <v>2.516</v>
      </c>
      <c r="AK2521" s="17">
        <f t="shared" ref="AK2521" si="6814">SUM(AA2521:AA2526)/60</f>
        <v>1</v>
      </c>
      <c r="AL2521" s="17">
        <f t="shared" ref="AL2521" si="6815">SUM(V2521:V2526)</f>
        <v>4904963</v>
      </c>
      <c r="AM2521" s="17">
        <f t="shared" ref="AM2521" si="6816">AVERAGE(W2521:W2526)</f>
        <v>1362.6666666666667</v>
      </c>
      <c r="AN2521" s="11">
        <f t="shared" ref="AN2521" si="6817">AVERAGE(I2521:I2526)</f>
        <v>2.6666666666666665</v>
      </c>
      <c r="AO2521" s="11">
        <f t="shared" ref="AO2521" si="6818">MAX(K2521:K2526)</f>
        <v>3.7</v>
      </c>
      <c r="AP2521" s="13" t="str">
        <f t="shared" ref="AP2521" ca="1" si="6819">INDIRECT(ADDRESS(MATCH(AO2521,K2521:K2526,0)+A2521-1,12))</f>
        <v>NNE</v>
      </c>
      <c r="AQ2521" s="13">
        <f t="shared" ref="AQ2521" ca="1" si="6820">INDIRECT(ADDRESS(MATCH(AO2521,K2521:K2526,0)+A2521-1,13))</f>
        <v>0.45238425925925929</v>
      </c>
      <c r="AR2521" s="11">
        <f t="shared" ref="AR2521" si="6821">MAX(N2521:N2526)</f>
        <v>7.2</v>
      </c>
      <c r="AS2521" s="13" t="str">
        <f t="shared" ref="AS2521" ca="1" si="6822">INDIRECT(ADDRESS(MATCH(AR2521,N2521:N2526,0)+A2521-1,15))</f>
        <v>E</v>
      </c>
      <c r="AT2521" s="13">
        <f t="shared" ref="AT2521" ca="1" si="6823">INDIRECT(ADDRESS(MATCH(AR2521,N2521:N2526,0)+A2521-1,16))</f>
        <v>0.4908912037037037</v>
      </c>
    </row>
    <row r="2522" spans="1:46">
      <c r="A2522" s="11">
        <v>2522</v>
      </c>
      <c r="B2522" s="69">
        <v>44610</v>
      </c>
      <c r="C2522" s="70">
        <v>0.46527777777777773</v>
      </c>
      <c r="D2522">
        <v>12.5</v>
      </c>
      <c r="E2522">
        <v>14.1</v>
      </c>
      <c r="F2522">
        <v>0</v>
      </c>
      <c r="G2522">
        <v>10.9</v>
      </c>
      <c r="H2522">
        <v>0.42</v>
      </c>
      <c r="I2522">
        <v>2.2999999999999998</v>
      </c>
      <c r="J2522" t="s">
        <v>147</v>
      </c>
      <c r="K2522">
        <v>3.1</v>
      </c>
      <c r="L2522" t="s">
        <v>149</v>
      </c>
      <c r="M2522" s="70">
        <v>0.45834490740740735</v>
      </c>
      <c r="N2522">
        <v>6.9</v>
      </c>
      <c r="O2522" t="s">
        <v>149</v>
      </c>
      <c r="P2522" s="70">
        <v>0.46064814814814814</v>
      </c>
      <c r="Q2522">
        <v>2.4</v>
      </c>
      <c r="R2522" t="s">
        <v>162</v>
      </c>
      <c r="S2522">
        <v>1.2</v>
      </c>
      <c r="T2522">
        <v>33.700000000000003</v>
      </c>
      <c r="U2522">
        <v>1361</v>
      </c>
      <c r="V2522">
        <v>814710</v>
      </c>
      <c r="W2522">
        <v>1358</v>
      </c>
      <c r="X2522">
        <v>0.59299999999999997</v>
      </c>
      <c r="Y2522">
        <v>18.38</v>
      </c>
      <c r="Z2522" s="11">
        <f t="shared" si="6773"/>
        <v>252</v>
      </c>
      <c r="AA2522" s="11">
        <f t="shared" si="6774"/>
        <v>10</v>
      </c>
      <c r="AB2522" s="53">
        <f t="shared" si="6775"/>
        <v>0.24152429285013005</v>
      </c>
      <c r="AC2522" s="61" t="s">
        <v>204</v>
      </c>
    </row>
    <row r="2523" spans="1:46">
      <c r="A2523" s="11">
        <v>2523</v>
      </c>
      <c r="B2523" s="69">
        <v>44610</v>
      </c>
      <c r="C2523" s="70">
        <v>0.47222222222222227</v>
      </c>
      <c r="D2523">
        <v>13</v>
      </c>
      <c r="E2523">
        <v>14.1</v>
      </c>
      <c r="F2523">
        <v>0</v>
      </c>
      <c r="G2523">
        <v>10.8</v>
      </c>
      <c r="H2523">
        <v>0.40799999999999997</v>
      </c>
      <c r="I2523">
        <v>2.6</v>
      </c>
      <c r="J2523" t="s">
        <v>147</v>
      </c>
      <c r="K2523">
        <v>2.6</v>
      </c>
      <c r="L2523" t="s">
        <v>147</v>
      </c>
      <c r="M2523" s="70">
        <v>0.47222222222222227</v>
      </c>
      <c r="N2523">
        <v>5.8</v>
      </c>
      <c r="O2523" t="s">
        <v>162</v>
      </c>
      <c r="P2523" s="70">
        <v>0.46859953703703705</v>
      </c>
      <c r="Q2523">
        <v>3.5</v>
      </c>
      <c r="R2523" t="s">
        <v>147</v>
      </c>
      <c r="S2523">
        <v>1</v>
      </c>
      <c r="T2523">
        <v>32</v>
      </c>
      <c r="U2523">
        <v>1334</v>
      </c>
      <c r="V2523">
        <v>800888</v>
      </c>
      <c r="W2523">
        <v>1335</v>
      </c>
      <c r="X2523">
        <v>0.59299999999999997</v>
      </c>
      <c r="Y2523">
        <v>18.46</v>
      </c>
      <c r="Z2523" s="11">
        <f t="shared" si="6773"/>
        <v>244.79999999999998</v>
      </c>
      <c r="AA2523" s="11">
        <f t="shared" si="6774"/>
        <v>10</v>
      </c>
      <c r="AB2523" s="53">
        <f t="shared" si="6775"/>
        <v>0.24152429285013005</v>
      </c>
      <c r="AC2523" s="61" t="s">
        <v>204</v>
      </c>
    </row>
    <row r="2524" spans="1:46">
      <c r="A2524" s="11">
        <v>2524</v>
      </c>
      <c r="B2524" s="69">
        <v>44610</v>
      </c>
      <c r="C2524" s="70">
        <v>0.47916666666666669</v>
      </c>
      <c r="D2524">
        <v>13.4</v>
      </c>
      <c r="E2524">
        <v>14.1</v>
      </c>
      <c r="F2524">
        <v>0</v>
      </c>
      <c r="G2524">
        <v>10.5</v>
      </c>
      <c r="H2524">
        <v>0.42099999999999999</v>
      </c>
      <c r="I2524">
        <v>3</v>
      </c>
      <c r="J2524" t="s">
        <v>148</v>
      </c>
      <c r="K2524">
        <v>3</v>
      </c>
      <c r="L2524" t="s">
        <v>148</v>
      </c>
      <c r="M2524" s="70">
        <v>0.47890046296296296</v>
      </c>
      <c r="N2524">
        <v>7.1</v>
      </c>
      <c r="O2524" t="s">
        <v>152</v>
      </c>
      <c r="P2524" s="70">
        <v>0.47619212962962965</v>
      </c>
      <c r="Q2524">
        <v>2.8</v>
      </c>
      <c r="R2524" t="s">
        <v>152</v>
      </c>
      <c r="S2524">
        <v>1.5</v>
      </c>
      <c r="T2524">
        <v>31.3</v>
      </c>
      <c r="U2524">
        <v>1280</v>
      </c>
      <c r="V2524">
        <v>823384</v>
      </c>
      <c r="W2524">
        <v>1372</v>
      </c>
      <c r="X2524">
        <v>0.59299999999999997</v>
      </c>
      <c r="Y2524">
        <v>18.47</v>
      </c>
      <c r="Z2524" s="11">
        <f t="shared" si="6773"/>
        <v>252.6</v>
      </c>
      <c r="AA2524" s="11">
        <f t="shared" si="6774"/>
        <v>10</v>
      </c>
      <c r="AB2524" s="53">
        <f t="shared" si="6775"/>
        <v>0.24152429285013005</v>
      </c>
      <c r="AC2524" s="61" t="s">
        <v>204</v>
      </c>
    </row>
    <row r="2525" spans="1:46">
      <c r="A2525" s="11">
        <v>2525</v>
      </c>
      <c r="B2525" s="69">
        <v>44610</v>
      </c>
      <c r="C2525" s="70">
        <v>0.4861111111111111</v>
      </c>
      <c r="D2525">
        <v>13.7</v>
      </c>
      <c r="E2525">
        <v>14.1</v>
      </c>
      <c r="F2525">
        <v>0</v>
      </c>
      <c r="G2525">
        <v>10.7</v>
      </c>
      <c r="H2525">
        <v>0.438</v>
      </c>
      <c r="I2525">
        <v>2.6</v>
      </c>
      <c r="J2525" t="s">
        <v>148</v>
      </c>
      <c r="K2525">
        <v>3.4</v>
      </c>
      <c r="L2525" t="s">
        <v>152</v>
      </c>
      <c r="M2525" s="70">
        <v>0.48119212962962959</v>
      </c>
      <c r="N2525">
        <v>6.3</v>
      </c>
      <c r="O2525" t="s">
        <v>148</v>
      </c>
      <c r="P2525" s="70">
        <v>0.48359953703703701</v>
      </c>
      <c r="Q2525">
        <v>1.4</v>
      </c>
      <c r="R2525" t="s">
        <v>152</v>
      </c>
      <c r="S2525">
        <v>1.2</v>
      </c>
      <c r="T2525">
        <v>30.1</v>
      </c>
      <c r="U2525">
        <v>1455</v>
      </c>
      <c r="V2525">
        <v>850135</v>
      </c>
      <c r="W2525">
        <v>1417</v>
      </c>
      <c r="X2525">
        <v>0.59299999999999997</v>
      </c>
      <c r="Y2525">
        <v>18.47</v>
      </c>
      <c r="Z2525" s="11">
        <f t="shared" si="6773"/>
        <v>262.8</v>
      </c>
      <c r="AA2525" s="11">
        <f t="shared" si="6774"/>
        <v>10</v>
      </c>
      <c r="AB2525" s="53">
        <f t="shared" si="6775"/>
        <v>0.24152429285013005</v>
      </c>
      <c r="AC2525" s="61" t="s">
        <v>204</v>
      </c>
    </row>
    <row r="2526" spans="1:46">
      <c r="A2526" s="11">
        <v>2526</v>
      </c>
      <c r="B2526" s="69">
        <v>44610</v>
      </c>
      <c r="C2526" s="70">
        <v>0.49305555555555558</v>
      </c>
      <c r="D2526">
        <v>13.8</v>
      </c>
      <c r="E2526">
        <v>14</v>
      </c>
      <c r="F2526">
        <v>0</v>
      </c>
      <c r="G2526">
        <v>10.7</v>
      </c>
      <c r="H2526">
        <v>0.42499999999999999</v>
      </c>
      <c r="I2526">
        <v>2.4</v>
      </c>
      <c r="J2526" t="s">
        <v>148</v>
      </c>
      <c r="K2526">
        <v>2.6</v>
      </c>
      <c r="L2526" t="s">
        <v>148</v>
      </c>
      <c r="M2526" s="70">
        <v>0.48703703703703699</v>
      </c>
      <c r="N2526">
        <v>7.2</v>
      </c>
      <c r="O2526" t="s">
        <v>152</v>
      </c>
      <c r="P2526" s="70">
        <v>0.4908912037037037</v>
      </c>
      <c r="Q2526">
        <v>2.4</v>
      </c>
      <c r="R2526" t="s">
        <v>147</v>
      </c>
      <c r="S2526">
        <v>1.4</v>
      </c>
      <c r="T2526">
        <v>28.3</v>
      </c>
      <c r="U2526">
        <v>1384</v>
      </c>
      <c r="V2526">
        <v>831308</v>
      </c>
      <c r="W2526">
        <v>1386</v>
      </c>
      <c r="X2526">
        <v>0.59299999999999997</v>
      </c>
      <c r="Y2526">
        <v>18.43</v>
      </c>
      <c r="Z2526" s="11">
        <f t="shared" si="6773"/>
        <v>255</v>
      </c>
      <c r="AA2526" s="11">
        <f t="shared" si="6774"/>
        <v>10</v>
      </c>
      <c r="AB2526" s="53">
        <f t="shared" si="6775"/>
        <v>0.24152429285013005</v>
      </c>
      <c r="AC2526" s="61" t="s">
        <v>204</v>
      </c>
    </row>
    <row r="2527" spans="1:46">
      <c r="A2527" s="11">
        <v>2527</v>
      </c>
      <c r="B2527" s="69">
        <v>44610</v>
      </c>
      <c r="C2527" s="70">
        <v>0.5</v>
      </c>
      <c r="D2527">
        <v>13.9</v>
      </c>
      <c r="E2527">
        <v>14</v>
      </c>
      <c r="F2527">
        <v>0</v>
      </c>
      <c r="G2527">
        <v>11</v>
      </c>
      <c r="H2527">
        <v>0.42699999999999999</v>
      </c>
      <c r="I2527">
        <v>3.1</v>
      </c>
      <c r="J2527" t="s">
        <v>147</v>
      </c>
      <c r="K2527">
        <v>3.1</v>
      </c>
      <c r="L2527" t="s">
        <v>147</v>
      </c>
      <c r="M2527" s="70">
        <v>0.49986111111111109</v>
      </c>
      <c r="N2527">
        <v>6.1</v>
      </c>
      <c r="O2527" t="s">
        <v>147</v>
      </c>
      <c r="P2527" s="70">
        <v>0.49317129629629625</v>
      </c>
      <c r="Q2527">
        <v>2.7</v>
      </c>
      <c r="R2527" t="s">
        <v>149</v>
      </c>
      <c r="S2527">
        <v>1</v>
      </c>
      <c r="T2527">
        <v>31</v>
      </c>
      <c r="U2527">
        <v>1463</v>
      </c>
      <c r="V2527">
        <v>832635</v>
      </c>
      <c r="W2527">
        <v>1388</v>
      </c>
      <c r="X2527">
        <v>0.59299999999999997</v>
      </c>
      <c r="Y2527">
        <v>18.420000000000002</v>
      </c>
      <c r="Z2527" s="11">
        <f t="shared" si="6773"/>
        <v>256.2</v>
      </c>
      <c r="AA2527" s="11">
        <f t="shared" si="6774"/>
        <v>10</v>
      </c>
      <c r="AB2527" s="53">
        <f t="shared" si="6775"/>
        <v>0.24152429285013005</v>
      </c>
      <c r="AC2527" s="61" t="s">
        <v>204</v>
      </c>
      <c r="AE2527" s="11">
        <f t="shared" ref="AE2527" si="6824">SUM(F2527:F2532)</f>
        <v>0</v>
      </c>
      <c r="AF2527" s="11">
        <f t="shared" ref="AF2527" si="6825">AVERAGE(AB2527:AB2532)</f>
        <v>0.24124400847917529</v>
      </c>
      <c r="AG2527" s="11">
        <f t="shared" ref="AG2527" si="6826">AVERAGE(G2527:G2532)</f>
        <v>10.783333333333333</v>
      </c>
      <c r="AH2527" s="11" t="e">
        <f t="shared" ref="AH2527" si="6827">AVERAGE(AC2527:AC2532)</f>
        <v>#DIV/0!</v>
      </c>
      <c r="AI2527" s="11">
        <f t="shared" ref="AI2527" si="6828">AVERAGE(T2527:T2532)</f>
        <v>32.333333333333329</v>
      </c>
      <c r="AJ2527" s="11">
        <f t="shared" ref="AJ2527" si="6829">SUMIF(H2527:H2532,"&gt;0",H2527:H2532)</f>
        <v>2.5649999999999999</v>
      </c>
      <c r="AK2527" s="17">
        <f t="shared" ref="AK2527" si="6830">SUM(AA2527:AA2532)/60</f>
        <v>1</v>
      </c>
      <c r="AL2527" s="17">
        <f t="shared" ref="AL2527" si="6831">SUM(V2527:V2532)</f>
        <v>5010861</v>
      </c>
      <c r="AM2527" s="17">
        <f t="shared" ref="AM2527" si="6832">AVERAGE(W2527:W2532)</f>
        <v>1392</v>
      </c>
      <c r="AN2527" s="11">
        <f t="shared" ref="AN2527" si="6833">AVERAGE(I2527:I2532)</f>
        <v>4</v>
      </c>
      <c r="AO2527" s="11">
        <f t="shared" ref="AO2527" si="6834">MAX(K2527:K2532)</f>
        <v>5.0999999999999996</v>
      </c>
      <c r="AP2527" s="13" t="str">
        <f t="shared" ref="AP2527" ca="1" si="6835">INDIRECT(ADDRESS(MATCH(AO2527,K2527:K2532,0)+A2527-1,12))</f>
        <v>NNE</v>
      </c>
      <c r="AQ2527" s="13">
        <f t="shared" ref="AQ2527" ca="1" si="6836">INDIRECT(ADDRESS(MATCH(AO2527,K2527:K2532,0)+A2527-1,13))</f>
        <v>0.53472222222222221</v>
      </c>
      <c r="AR2527" s="11">
        <f t="shared" ref="AR2527" si="6837">MAX(N2527:N2532)</f>
        <v>9.4</v>
      </c>
      <c r="AS2527" s="13" t="str">
        <f t="shared" ref="AS2527" ca="1" si="6838">INDIRECT(ADDRESS(MATCH(AR2527,N2527:N2532,0)+A2527-1,15))</f>
        <v>NNE</v>
      </c>
      <c r="AT2527" s="13">
        <f t="shared" ref="AT2527" ca="1" si="6839">INDIRECT(ADDRESS(MATCH(AR2527,N2527:N2532,0)+A2527-1,16))</f>
        <v>0.53150462962962963</v>
      </c>
    </row>
    <row r="2528" spans="1:46">
      <c r="A2528" s="11">
        <v>2528</v>
      </c>
      <c r="B2528" s="69">
        <v>44610</v>
      </c>
      <c r="C2528" s="70">
        <v>0.50694444444444442</v>
      </c>
      <c r="D2528">
        <v>14</v>
      </c>
      <c r="E2528">
        <v>14</v>
      </c>
      <c r="F2528">
        <v>0</v>
      </c>
      <c r="G2528">
        <v>11.1</v>
      </c>
      <c r="H2528">
        <v>0.43099999999999999</v>
      </c>
      <c r="I2528">
        <v>3.4</v>
      </c>
      <c r="J2528" t="s">
        <v>147</v>
      </c>
      <c r="K2528">
        <v>3.4</v>
      </c>
      <c r="L2528" t="s">
        <v>147</v>
      </c>
      <c r="M2528" s="70">
        <v>0.50318287037037035</v>
      </c>
      <c r="N2528">
        <v>7</v>
      </c>
      <c r="O2528" t="s">
        <v>149</v>
      </c>
      <c r="P2528" s="70">
        <v>0.50302083333333336</v>
      </c>
      <c r="Q2528">
        <v>3.7</v>
      </c>
      <c r="R2528" t="s">
        <v>147</v>
      </c>
      <c r="S2528">
        <v>1.3</v>
      </c>
      <c r="T2528">
        <v>31.3</v>
      </c>
      <c r="U2528">
        <v>1394</v>
      </c>
      <c r="V2528">
        <v>843574</v>
      </c>
      <c r="W2528">
        <v>1406</v>
      </c>
      <c r="X2528">
        <v>0.59299999999999997</v>
      </c>
      <c r="Y2528">
        <v>18.37</v>
      </c>
      <c r="Z2528" s="11">
        <f t="shared" si="6773"/>
        <v>258.60000000000002</v>
      </c>
      <c r="AA2528" s="11">
        <f t="shared" si="6774"/>
        <v>10</v>
      </c>
      <c r="AB2528" s="53">
        <f t="shared" si="6775"/>
        <v>0.24152429285013005</v>
      </c>
      <c r="AC2528" s="61" t="s">
        <v>204</v>
      </c>
    </row>
    <row r="2529" spans="1:46">
      <c r="A2529" s="11">
        <v>2529</v>
      </c>
      <c r="B2529" s="69">
        <v>44610</v>
      </c>
      <c r="C2529" s="70">
        <v>0.51388888888888895</v>
      </c>
      <c r="D2529">
        <v>14.1</v>
      </c>
      <c r="E2529">
        <v>14</v>
      </c>
      <c r="F2529">
        <v>0</v>
      </c>
      <c r="G2529">
        <v>11.1</v>
      </c>
      <c r="H2529">
        <v>0.43099999999999999</v>
      </c>
      <c r="I2529">
        <v>3.5</v>
      </c>
      <c r="J2529" t="s">
        <v>149</v>
      </c>
      <c r="K2529">
        <v>3.7</v>
      </c>
      <c r="L2529" t="s">
        <v>149</v>
      </c>
      <c r="M2529" s="70">
        <v>0.51280092592592597</v>
      </c>
      <c r="N2529">
        <v>6.6</v>
      </c>
      <c r="O2529" t="s">
        <v>149</v>
      </c>
      <c r="P2529" s="70">
        <v>0.5111458333333333</v>
      </c>
      <c r="Q2529">
        <v>2.9</v>
      </c>
      <c r="R2529" t="s">
        <v>149</v>
      </c>
      <c r="S2529">
        <v>0.9</v>
      </c>
      <c r="T2529">
        <v>31.4</v>
      </c>
      <c r="U2529">
        <v>1373</v>
      </c>
      <c r="V2529">
        <v>842799</v>
      </c>
      <c r="W2529">
        <v>1405</v>
      </c>
      <c r="X2529">
        <v>0.59299999999999997</v>
      </c>
      <c r="Y2529">
        <v>18.37</v>
      </c>
      <c r="Z2529" s="11">
        <f t="shared" si="6773"/>
        <v>258.60000000000002</v>
      </c>
      <c r="AA2529" s="11">
        <f t="shared" si="6774"/>
        <v>10</v>
      </c>
      <c r="AB2529" s="53">
        <f t="shared" si="6775"/>
        <v>0.24152429285013005</v>
      </c>
      <c r="AC2529" s="61" t="s">
        <v>204</v>
      </c>
    </row>
    <row r="2530" spans="1:46">
      <c r="A2530" s="11">
        <v>2530</v>
      </c>
      <c r="B2530" s="69">
        <v>44610</v>
      </c>
      <c r="C2530" s="70">
        <v>0.52083333333333337</v>
      </c>
      <c r="D2530">
        <v>14</v>
      </c>
      <c r="E2530">
        <v>14.1</v>
      </c>
      <c r="F2530">
        <v>0</v>
      </c>
      <c r="G2530">
        <v>10.5</v>
      </c>
      <c r="H2530">
        <v>0.41899999999999998</v>
      </c>
      <c r="I2530">
        <v>4.7</v>
      </c>
      <c r="J2530" t="s">
        <v>149</v>
      </c>
      <c r="K2530">
        <v>4.7</v>
      </c>
      <c r="L2530" t="s">
        <v>149</v>
      </c>
      <c r="M2530" s="70">
        <v>0.52072916666666669</v>
      </c>
      <c r="N2530">
        <v>8.4</v>
      </c>
      <c r="O2530" t="s">
        <v>162</v>
      </c>
      <c r="P2530" s="70">
        <v>0.51593750000000005</v>
      </c>
      <c r="Q2530">
        <v>3.1</v>
      </c>
      <c r="R2530" t="s">
        <v>149</v>
      </c>
      <c r="S2530">
        <v>1.1000000000000001</v>
      </c>
      <c r="T2530">
        <v>32.700000000000003</v>
      </c>
      <c r="U2530">
        <v>1393</v>
      </c>
      <c r="V2530">
        <v>820254</v>
      </c>
      <c r="W2530">
        <v>1367</v>
      </c>
      <c r="X2530">
        <v>0.59199999999999997</v>
      </c>
      <c r="Y2530">
        <v>18.350000000000001</v>
      </c>
      <c r="Z2530" s="11">
        <f t="shared" si="6773"/>
        <v>251.4</v>
      </c>
      <c r="AA2530" s="11">
        <f t="shared" si="6774"/>
        <v>10</v>
      </c>
      <c r="AB2530" s="53">
        <f t="shared" si="6775"/>
        <v>0.24096372410822048</v>
      </c>
      <c r="AC2530" s="61" t="s">
        <v>204</v>
      </c>
    </row>
    <row r="2531" spans="1:46">
      <c r="A2531" s="11">
        <v>2531</v>
      </c>
      <c r="B2531" s="69">
        <v>44610</v>
      </c>
      <c r="C2531" s="70">
        <v>0.52777777777777779</v>
      </c>
      <c r="D2531">
        <v>13.9</v>
      </c>
      <c r="E2531">
        <v>14.1</v>
      </c>
      <c r="F2531">
        <v>0</v>
      </c>
      <c r="G2531">
        <v>10.6</v>
      </c>
      <c r="H2531">
        <v>0.432</v>
      </c>
      <c r="I2531">
        <v>4.2</v>
      </c>
      <c r="J2531" t="s">
        <v>149</v>
      </c>
      <c r="K2531">
        <v>4.7</v>
      </c>
      <c r="L2531" t="s">
        <v>149</v>
      </c>
      <c r="M2531" s="70">
        <v>0.52084490740740741</v>
      </c>
      <c r="N2531">
        <v>7.6</v>
      </c>
      <c r="O2531" t="s">
        <v>147</v>
      </c>
      <c r="P2531" s="70">
        <v>0.52730324074074075</v>
      </c>
      <c r="Q2531">
        <v>5</v>
      </c>
      <c r="R2531" t="s">
        <v>147</v>
      </c>
      <c r="S2531">
        <v>1.2</v>
      </c>
      <c r="T2531">
        <v>33</v>
      </c>
      <c r="U2531">
        <v>1400</v>
      </c>
      <c r="V2531">
        <v>840960</v>
      </c>
      <c r="W2531">
        <v>1402</v>
      </c>
      <c r="X2531">
        <v>0.59199999999999997</v>
      </c>
      <c r="Y2531">
        <v>18.32</v>
      </c>
      <c r="Z2531" s="11">
        <f t="shared" si="6773"/>
        <v>259.2</v>
      </c>
      <c r="AA2531" s="11">
        <f t="shared" si="6774"/>
        <v>10</v>
      </c>
      <c r="AB2531" s="53">
        <f t="shared" si="6775"/>
        <v>0.24096372410822048</v>
      </c>
      <c r="AC2531" s="61" t="s">
        <v>204</v>
      </c>
    </row>
    <row r="2532" spans="1:46">
      <c r="A2532" s="11">
        <v>2532</v>
      </c>
      <c r="B2532" s="69">
        <v>44610</v>
      </c>
      <c r="C2532" s="70">
        <v>0.53472222222222221</v>
      </c>
      <c r="D2532">
        <v>13.9</v>
      </c>
      <c r="E2532">
        <v>14.1</v>
      </c>
      <c r="F2532">
        <v>0</v>
      </c>
      <c r="G2532">
        <v>10.4</v>
      </c>
      <c r="H2532">
        <v>0.42499999999999999</v>
      </c>
      <c r="I2532">
        <v>5.0999999999999996</v>
      </c>
      <c r="J2532" t="s">
        <v>149</v>
      </c>
      <c r="K2532">
        <v>5.0999999999999996</v>
      </c>
      <c r="L2532" t="s">
        <v>149</v>
      </c>
      <c r="M2532" s="70">
        <v>0.53472222222222221</v>
      </c>
      <c r="N2532">
        <v>9.4</v>
      </c>
      <c r="O2532" t="s">
        <v>149</v>
      </c>
      <c r="P2532" s="70">
        <v>0.53150462962962963</v>
      </c>
      <c r="Q2532">
        <v>5.7</v>
      </c>
      <c r="R2532" t="s">
        <v>149</v>
      </c>
      <c r="S2532">
        <v>1.7</v>
      </c>
      <c r="T2532">
        <v>34.6</v>
      </c>
      <c r="U2532">
        <v>1387</v>
      </c>
      <c r="V2532">
        <v>830639</v>
      </c>
      <c r="W2532">
        <v>1384</v>
      </c>
      <c r="X2532">
        <v>0.59199999999999997</v>
      </c>
      <c r="Y2532">
        <v>18.309999999999999</v>
      </c>
      <c r="Z2532" s="11">
        <f t="shared" si="6773"/>
        <v>255</v>
      </c>
      <c r="AA2532" s="11">
        <f t="shared" si="6774"/>
        <v>10</v>
      </c>
      <c r="AB2532" s="53">
        <f t="shared" si="6775"/>
        <v>0.24096372410822048</v>
      </c>
      <c r="AC2532" s="61" t="s">
        <v>204</v>
      </c>
    </row>
    <row r="2533" spans="1:46">
      <c r="A2533" s="11">
        <v>2533</v>
      </c>
      <c r="B2533" s="69">
        <v>44610</v>
      </c>
      <c r="C2533" s="70">
        <v>0.54166666666666663</v>
      </c>
      <c r="D2533">
        <v>13.7</v>
      </c>
      <c r="E2533">
        <v>14.1</v>
      </c>
      <c r="F2533">
        <v>0</v>
      </c>
      <c r="G2533">
        <v>10.5</v>
      </c>
      <c r="H2533">
        <v>0.40100000000000002</v>
      </c>
      <c r="I2533">
        <v>4.5999999999999996</v>
      </c>
      <c r="J2533" t="s">
        <v>149</v>
      </c>
      <c r="K2533">
        <v>5.4</v>
      </c>
      <c r="L2533" t="s">
        <v>149</v>
      </c>
      <c r="M2533" s="70">
        <v>0.53592592592592592</v>
      </c>
      <c r="N2533">
        <v>7.6</v>
      </c>
      <c r="O2533" t="s">
        <v>149</v>
      </c>
      <c r="P2533" s="70">
        <v>0.53901620370370373</v>
      </c>
      <c r="Q2533">
        <v>2.9</v>
      </c>
      <c r="R2533" t="s">
        <v>148</v>
      </c>
      <c r="S2533">
        <v>1</v>
      </c>
      <c r="T2533">
        <v>33.6</v>
      </c>
      <c r="U2533">
        <v>1331</v>
      </c>
      <c r="V2533">
        <v>785764</v>
      </c>
      <c r="W2533">
        <v>1310</v>
      </c>
      <c r="X2533">
        <v>0.59199999999999997</v>
      </c>
      <c r="Y2533">
        <v>18.29</v>
      </c>
      <c r="Z2533" s="11">
        <f t="shared" si="6773"/>
        <v>240.60000000000002</v>
      </c>
      <c r="AA2533" s="11">
        <f t="shared" si="6774"/>
        <v>10</v>
      </c>
      <c r="AB2533" s="53">
        <f t="shared" si="6775"/>
        <v>0.24096372410822048</v>
      </c>
      <c r="AC2533" s="61" t="s">
        <v>204</v>
      </c>
      <c r="AE2533" s="11">
        <f t="shared" ref="AE2533" si="6840">SUM(F2533:F2538)</f>
        <v>0</v>
      </c>
      <c r="AF2533" s="11">
        <f t="shared" ref="AF2533" si="6841">AVERAGE(AB2533:AB2538)</f>
        <v>0.24096372410822051</v>
      </c>
      <c r="AG2533" s="11">
        <f t="shared" ref="AG2533" si="6842">AVERAGE(G2533:G2538)</f>
        <v>10.35</v>
      </c>
      <c r="AH2533" s="11" t="e">
        <f t="shared" ref="AH2533" si="6843">AVERAGE(AC2533:AC2538)</f>
        <v>#DIV/0!</v>
      </c>
      <c r="AI2533" s="11">
        <f t="shared" ref="AI2533" si="6844">AVERAGE(T2533:T2538)</f>
        <v>34.916666666666664</v>
      </c>
      <c r="AJ2533" s="11">
        <f t="shared" ref="AJ2533" si="6845">SUMIF(H2533:H2538,"&gt;0",H2533:H2538)</f>
        <v>2.2160000000000002</v>
      </c>
      <c r="AK2533" s="17">
        <f t="shared" ref="AK2533" si="6846">SUM(AA2533:AA2538)/60</f>
        <v>1</v>
      </c>
      <c r="AL2533" s="17">
        <f t="shared" ref="AL2533" si="6847">SUM(V2533:V2538)</f>
        <v>4361631</v>
      </c>
      <c r="AM2533" s="17">
        <f t="shared" ref="AM2533" si="6848">AVERAGE(W2533:W2538)</f>
        <v>1211.5</v>
      </c>
      <c r="AN2533" s="11">
        <f t="shared" ref="AN2533" si="6849">AVERAGE(I2533:I2538)</f>
        <v>4.75</v>
      </c>
      <c r="AO2533" s="11">
        <f t="shared" ref="AO2533" si="6850">MAX(K2533:K2538)</f>
        <v>5.4</v>
      </c>
      <c r="AP2533" s="13" t="str">
        <f t="shared" ref="AP2533" ca="1" si="6851">INDIRECT(ADDRESS(MATCH(AO2533,K2533:K2538,0)+A2533-1,12))</f>
        <v>NNE</v>
      </c>
      <c r="AQ2533" s="13">
        <f t="shared" ref="AQ2533" ca="1" si="6852">INDIRECT(ADDRESS(MATCH(AO2533,K2533:K2538,0)+A2533-1,13))</f>
        <v>0.53592592592592592</v>
      </c>
      <c r="AR2533" s="11">
        <f t="shared" ref="AR2533" si="6853">MAX(N2533:N2538)</f>
        <v>9.6</v>
      </c>
      <c r="AS2533" s="13" t="str">
        <f t="shared" ref="AS2533" ca="1" si="6854">INDIRECT(ADDRESS(MATCH(AR2533,N2533:N2538,0)+A2533-1,15))</f>
        <v>N</v>
      </c>
      <c r="AT2533" s="13">
        <f t="shared" ref="AT2533" ca="1" si="6855">INDIRECT(ADDRESS(MATCH(AR2533,N2533:N2538,0)+A2533-1,16))</f>
        <v>0.56456018518518525</v>
      </c>
    </row>
    <row r="2534" spans="1:46">
      <c r="A2534" s="11">
        <v>2534</v>
      </c>
      <c r="B2534" s="69">
        <v>44610</v>
      </c>
      <c r="C2534" s="70">
        <v>0.54861111111111105</v>
      </c>
      <c r="D2534">
        <v>13.5</v>
      </c>
      <c r="E2534">
        <v>14.1</v>
      </c>
      <c r="F2534">
        <v>0</v>
      </c>
      <c r="G2534">
        <v>10.6</v>
      </c>
      <c r="H2534">
        <v>0.39900000000000002</v>
      </c>
      <c r="I2534">
        <v>4.7</v>
      </c>
      <c r="J2534" t="s">
        <v>149</v>
      </c>
      <c r="K2534">
        <v>4.7</v>
      </c>
      <c r="L2534" t="s">
        <v>149</v>
      </c>
      <c r="M2534" s="70">
        <v>0.54861111111111105</v>
      </c>
      <c r="N2534">
        <v>8.9</v>
      </c>
      <c r="O2534" t="s">
        <v>162</v>
      </c>
      <c r="P2534" s="70">
        <v>0.54471064814814818</v>
      </c>
      <c r="Q2534">
        <v>7</v>
      </c>
      <c r="R2534" t="s">
        <v>162</v>
      </c>
      <c r="S2534">
        <v>1.6</v>
      </c>
      <c r="T2534">
        <v>35.6</v>
      </c>
      <c r="U2534">
        <v>1347</v>
      </c>
      <c r="V2534">
        <v>782694</v>
      </c>
      <c r="W2534">
        <v>1304</v>
      </c>
      <c r="X2534">
        <v>0.59199999999999997</v>
      </c>
      <c r="Y2534">
        <v>18.27</v>
      </c>
      <c r="Z2534" s="11">
        <f t="shared" si="6773"/>
        <v>239.40000000000003</v>
      </c>
      <c r="AA2534" s="11">
        <f t="shared" si="6774"/>
        <v>10</v>
      </c>
      <c r="AB2534" s="53">
        <f t="shared" si="6775"/>
        <v>0.24096372410822048</v>
      </c>
      <c r="AC2534" s="61" t="s">
        <v>204</v>
      </c>
    </row>
    <row r="2535" spans="1:46">
      <c r="A2535" s="11">
        <v>2535</v>
      </c>
      <c r="B2535" s="69">
        <v>44610</v>
      </c>
      <c r="C2535" s="70">
        <v>0.55555555555555558</v>
      </c>
      <c r="D2535">
        <v>13.4</v>
      </c>
      <c r="E2535">
        <v>14.1</v>
      </c>
      <c r="F2535">
        <v>0</v>
      </c>
      <c r="G2535">
        <v>10.5</v>
      </c>
      <c r="H2535">
        <v>0.378</v>
      </c>
      <c r="I2535">
        <v>4.8</v>
      </c>
      <c r="J2535" t="s">
        <v>149</v>
      </c>
      <c r="K2535">
        <v>5.0999999999999996</v>
      </c>
      <c r="L2535" t="s">
        <v>149</v>
      </c>
      <c r="M2535" s="70">
        <v>0.55425925925925923</v>
      </c>
      <c r="N2535">
        <v>8.4</v>
      </c>
      <c r="O2535" t="s">
        <v>149</v>
      </c>
      <c r="P2535" s="70">
        <v>0.54870370370370369</v>
      </c>
      <c r="Q2535">
        <v>4.3</v>
      </c>
      <c r="R2535" t="s">
        <v>147</v>
      </c>
      <c r="S2535">
        <v>1.1000000000000001</v>
      </c>
      <c r="T2535">
        <v>34.4</v>
      </c>
      <c r="U2535">
        <v>1079</v>
      </c>
      <c r="V2535">
        <v>746083</v>
      </c>
      <c r="W2535">
        <v>1243</v>
      </c>
      <c r="X2535">
        <v>0.59199999999999997</v>
      </c>
      <c r="Y2535">
        <v>18.22</v>
      </c>
      <c r="Z2535" s="11">
        <f t="shared" si="6773"/>
        <v>226.8</v>
      </c>
      <c r="AA2535" s="11">
        <f t="shared" si="6774"/>
        <v>10</v>
      </c>
      <c r="AB2535" s="53">
        <f t="shared" si="6775"/>
        <v>0.24096372410822048</v>
      </c>
      <c r="AC2535" s="61" t="s">
        <v>204</v>
      </c>
    </row>
    <row r="2536" spans="1:46">
      <c r="A2536" s="11">
        <v>2536</v>
      </c>
      <c r="B2536" s="69">
        <v>44610</v>
      </c>
      <c r="C2536" s="70">
        <v>0.5625</v>
      </c>
      <c r="D2536">
        <v>13.2</v>
      </c>
      <c r="E2536">
        <v>14.1</v>
      </c>
      <c r="F2536">
        <v>0</v>
      </c>
      <c r="G2536">
        <v>10.1</v>
      </c>
      <c r="H2536">
        <v>0.32</v>
      </c>
      <c r="I2536">
        <v>4.5</v>
      </c>
      <c r="J2536" t="s">
        <v>149</v>
      </c>
      <c r="K2536">
        <v>4.8</v>
      </c>
      <c r="L2536" t="s">
        <v>149</v>
      </c>
      <c r="M2536" s="70">
        <v>0.55556712962962962</v>
      </c>
      <c r="N2536">
        <v>7.9</v>
      </c>
      <c r="O2536" t="s">
        <v>149</v>
      </c>
      <c r="P2536" s="70">
        <v>0.55857638888888894</v>
      </c>
      <c r="Q2536">
        <v>4</v>
      </c>
      <c r="R2536" t="s">
        <v>149</v>
      </c>
      <c r="S2536">
        <v>1.3</v>
      </c>
      <c r="T2536">
        <v>35.4</v>
      </c>
      <c r="U2536">
        <v>908</v>
      </c>
      <c r="V2536">
        <v>637606</v>
      </c>
      <c r="W2536">
        <v>1063</v>
      </c>
      <c r="X2536">
        <v>0.59199999999999997</v>
      </c>
      <c r="Y2536">
        <v>18.2</v>
      </c>
      <c r="Z2536" s="11">
        <f t="shared" si="6773"/>
        <v>192</v>
      </c>
      <c r="AA2536" s="11">
        <f t="shared" si="6774"/>
        <v>10</v>
      </c>
      <c r="AB2536" s="53">
        <f t="shared" si="6775"/>
        <v>0.24096372410822048</v>
      </c>
      <c r="AC2536" s="61" t="s">
        <v>204</v>
      </c>
    </row>
    <row r="2537" spans="1:46">
      <c r="A2537" s="11">
        <v>2537</v>
      </c>
      <c r="B2537" s="69">
        <v>44610</v>
      </c>
      <c r="C2537" s="70">
        <v>0.56944444444444442</v>
      </c>
      <c r="D2537">
        <v>12.9</v>
      </c>
      <c r="E2537">
        <v>14.1</v>
      </c>
      <c r="F2537">
        <v>0</v>
      </c>
      <c r="G2537">
        <v>10</v>
      </c>
      <c r="H2537">
        <v>0.32800000000000001</v>
      </c>
      <c r="I2537">
        <v>5</v>
      </c>
      <c r="J2537" t="s">
        <v>149</v>
      </c>
      <c r="K2537">
        <v>5.0999999999999996</v>
      </c>
      <c r="L2537" t="s">
        <v>149</v>
      </c>
      <c r="M2537" s="70">
        <v>0.56623842592592599</v>
      </c>
      <c r="N2537">
        <v>9.6</v>
      </c>
      <c r="O2537" t="s">
        <v>162</v>
      </c>
      <c r="P2537" s="70">
        <v>0.56456018518518525</v>
      </c>
      <c r="Q2537">
        <v>5</v>
      </c>
      <c r="R2537" t="s">
        <v>149</v>
      </c>
      <c r="S2537">
        <v>1.3</v>
      </c>
      <c r="T2537">
        <v>35.4</v>
      </c>
      <c r="U2537">
        <v>1314</v>
      </c>
      <c r="V2537">
        <v>646424</v>
      </c>
      <c r="W2537">
        <v>1077</v>
      </c>
      <c r="X2537">
        <v>0.59199999999999997</v>
      </c>
      <c r="Y2537">
        <v>18.2</v>
      </c>
      <c r="Z2537" s="11">
        <f t="shared" si="6773"/>
        <v>196.8</v>
      </c>
      <c r="AA2537" s="11">
        <f t="shared" si="6774"/>
        <v>10</v>
      </c>
      <c r="AB2537" s="53">
        <f t="shared" si="6775"/>
        <v>0.24096372410822048</v>
      </c>
      <c r="AC2537" s="61" t="s">
        <v>204</v>
      </c>
    </row>
    <row r="2538" spans="1:46">
      <c r="A2538" s="11">
        <v>2538</v>
      </c>
      <c r="B2538" s="69">
        <v>44610</v>
      </c>
      <c r="C2538" s="70">
        <v>0.57638888888888895</v>
      </c>
      <c r="D2538">
        <v>12.7</v>
      </c>
      <c r="E2538">
        <v>14.1</v>
      </c>
      <c r="F2538">
        <v>0</v>
      </c>
      <c r="G2538">
        <v>10.4</v>
      </c>
      <c r="H2538">
        <v>0.39</v>
      </c>
      <c r="I2538">
        <v>4.9000000000000004</v>
      </c>
      <c r="J2538" t="s">
        <v>149</v>
      </c>
      <c r="K2538">
        <v>5</v>
      </c>
      <c r="L2538" t="s">
        <v>149</v>
      </c>
      <c r="M2538" s="70">
        <v>0.57516203703703705</v>
      </c>
      <c r="N2538">
        <v>8.8000000000000007</v>
      </c>
      <c r="O2538" t="s">
        <v>149</v>
      </c>
      <c r="P2538" s="70">
        <v>0.57302083333333331</v>
      </c>
      <c r="Q2538">
        <v>3.9</v>
      </c>
      <c r="R2538" t="s">
        <v>147</v>
      </c>
      <c r="S2538">
        <v>1.1000000000000001</v>
      </c>
      <c r="T2538">
        <v>35.1</v>
      </c>
      <c r="U2538">
        <v>1242</v>
      </c>
      <c r="V2538">
        <v>763060</v>
      </c>
      <c r="W2538">
        <v>1272</v>
      </c>
      <c r="X2538">
        <v>0.59199999999999997</v>
      </c>
      <c r="Y2538">
        <v>18.149999999999999</v>
      </c>
      <c r="Z2538" s="11">
        <f t="shared" si="6773"/>
        <v>234</v>
      </c>
      <c r="AA2538" s="11">
        <f t="shared" si="6774"/>
        <v>10</v>
      </c>
      <c r="AB2538" s="53">
        <f t="shared" si="6775"/>
        <v>0.24096372410822048</v>
      </c>
      <c r="AC2538" s="61" t="s">
        <v>204</v>
      </c>
    </row>
    <row r="2539" spans="1:46">
      <c r="A2539" s="11">
        <v>2539</v>
      </c>
      <c r="B2539" s="69">
        <v>44610</v>
      </c>
      <c r="C2539" s="70">
        <v>0.58333333333333337</v>
      </c>
      <c r="D2539">
        <v>12.5</v>
      </c>
      <c r="E2539">
        <v>14.1</v>
      </c>
      <c r="F2539">
        <v>0</v>
      </c>
      <c r="G2539">
        <v>10.7</v>
      </c>
      <c r="H2539">
        <v>0.36599999999999999</v>
      </c>
      <c r="I2539">
        <v>4.9000000000000004</v>
      </c>
      <c r="J2539" t="s">
        <v>149</v>
      </c>
      <c r="K2539">
        <v>5.3</v>
      </c>
      <c r="L2539" t="s">
        <v>149</v>
      </c>
      <c r="M2539" s="70">
        <v>0.57907407407407407</v>
      </c>
      <c r="N2539">
        <v>9.4</v>
      </c>
      <c r="O2539" t="s">
        <v>162</v>
      </c>
      <c r="P2539" s="70">
        <v>0.57768518518518519</v>
      </c>
      <c r="Q2539">
        <v>5.0999999999999996</v>
      </c>
      <c r="R2539" t="s">
        <v>149</v>
      </c>
      <c r="S2539">
        <v>1.4</v>
      </c>
      <c r="T2539">
        <v>34.1</v>
      </c>
      <c r="U2539">
        <v>1192</v>
      </c>
      <c r="V2539">
        <v>716897</v>
      </c>
      <c r="W2539">
        <v>1195</v>
      </c>
      <c r="X2539">
        <v>0.59199999999999997</v>
      </c>
      <c r="Y2539">
        <v>18.149999999999999</v>
      </c>
      <c r="Z2539" s="11">
        <f t="shared" si="6773"/>
        <v>219.60000000000002</v>
      </c>
      <c r="AA2539" s="11">
        <f t="shared" si="6774"/>
        <v>10</v>
      </c>
      <c r="AB2539" s="53">
        <f t="shared" si="6775"/>
        <v>0.24096372410822048</v>
      </c>
      <c r="AC2539" s="61" t="s">
        <v>204</v>
      </c>
      <c r="AE2539" s="11">
        <f t="shared" ref="AE2539" si="6856">SUM(F2539:F2544)</f>
        <v>0</v>
      </c>
      <c r="AF2539" s="11">
        <f t="shared" ref="AF2539" si="6857">AVERAGE(AB2539:AB2544)</f>
        <v>0.24096372410822051</v>
      </c>
      <c r="AG2539" s="11">
        <f t="shared" ref="AG2539" si="6858">AVERAGE(G2539:G2544)</f>
        <v>10.666666666666666</v>
      </c>
      <c r="AH2539" s="11" t="e">
        <f t="shared" ref="AH2539" si="6859">AVERAGE(AC2539:AC2544)</f>
        <v>#DIV/0!</v>
      </c>
      <c r="AI2539" s="11">
        <f t="shared" ref="AI2539" si="6860">AVERAGE(T2539:T2544)</f>
        <v>32.966666666666661</v>
      </c>
      <c r="AJ2539" s="11">
        <f t="shared" ref="AJ2539" si="6861">SUMIF(H2539:H2544,"&gt;0",H2539:H2544)</f>
        <v>1.99</v>
      </c>
      <c r="AK2539" s="17">
        <f t="shared" ref="AK2539" si="6862">SUM(AA2539:AA2544)/60</f>
        <v>1</v>
      </c>
      <c r="AL2539" s="17">
        <f t="shared" ref="AL2539" si="6863">SUM(V2539:V2544)</f>
        <v>3911961</v>
      </c>
      <c r="AM2539" s="17">
        <f t="shared" ref="AM2539" si="6864">AVERAGE(W2539:W2544)</f>
        <v>1086.6666666666667</v>
      </c>
      <c r="AN2539" s="11">
        <f t="shared" ref="AN2539" si="6865">AVERAGE(I2539:I2544)</f>
        <v>4.3666666666666663</v>
      </c>
      <c r="AO2539" s="11">
        <f t="shared" ref="AO2539" si="6866">MAX(K2539:K2544)</f>
        <v>5.7</v>
      </c>
      <c r="AP2539" s="13" t="str">
        <f t="shared" ref="AP2539" ca="1" si="6867">INDIRECT(ADDRESS(MATCH(AO2539,K2539:K2544,0)+A2539-1,12))</f>
        <v>NNE</v>
      </c>
      <c r="AQ2539" s="13">
        <f t="shared" ref="AQ2539" ca="1" si="6868">INDIRECT(ADDRESS(MATCH(AO2539,K2539:K2544,0)+A2539-1,13))</f>
        <v>0.58869212962962958</v>
      </c>
      <c r="AR2539" s="11">
        <f t="shared" ref="AR2539" si="6869">MAX(N2539:N2544)</f>
        <v>9.6999999999999993</v>
      </c>
      <c r="AS2539" s="13" t="str">
        <f t="shared" ref="AS2539" ca="1" si="6870">INDIRECT(ADDRESS(MATCH(AR2539,N2539:N2544,0)+A2539-1,15))</f>
        <v>NNE</v>
      </c>
      <c r="AT2539" s="13">
        <f t="shared" ref="AT2539" ca="1" si="6871">INDIRECT(ADDRESS(MATCH(AR2539,N2539:N2544,0)+A2539-1,16))</f>
        <v>0.58694444444444438</v>
      </c>
    </row>
    <row r="2540" spans="1:46">
      <c r="A2540" s="11">
        <v>2540</v>
      </c>
      <c r="B2540" s="69">
        <v>44610</v>
      </c>
      <c r="C2540" s="70">
        <v>0.59027777777777779</v>
      </c>
      <c r="D2540">
        <v>12.3</v>
      </c>
      <c r="E2540">
        <v>14.1</v>
      </c>
      <c r="F2540">
        <v>0</v>
      </c>
      <c r="G2540">
        <v>10.199999999999999</v>
      </c>
      <c r="H2540">
        <v>0.35399999999999998</v>
      </c>
      <c r="I2540">
        <v>5.3</v>
      </c>
      <c r="J2540" t="s">
        <v>149</v>
      </c>
      <c r="K2540">
        <v>5.7</v>
      </c>
      <c r="L2540" t="s">
        <v>149</v>
      </c>
      <c r="M2540" s="70">
        <v>0.58869212962962958</v>
      </c>
      <c r="N2540">
        <v>9.6999999999999993</v>
      </c>
      <c r="O2540" t="s">
        <v>149</v>
      </c>
      <c r="P2540" s="70">
        <v>0.58694444444444438</v>
      </c>
      <c r="Q2540">
        <v>3.5</v>
      </c>
      <c r="R2540" t="s">
        <v>149</v>
      </c>
      <c r="S2540">
        <v>1.3</v>
      </c>
      <c r="T2540">
        <v>35</v>
      </c>
      <c r="U2540">
        <v>1151</v>
      </c>
      <c r="V2540">
        <v>695461</v>
      </c>
      <c r="W2540">
        <v>1159</v>
      </c>
      <c r="X2540">
        <v>0.59199999999999997</v>
      </c>
      <c r="Y2540">
        <v>18.11</v>
      </c>
      <c r="Z2540" s="11">
        <f t="shared" si="6773"/>
        <v>212.39999999999998</v>
      </c>
      <c r="AA2540" s="11">
        <f t="shared" si="6774"/>
        <v>10</v>
      </c>
      <c r="AB2540" s="53">
        <f t="shared" si="6775"/>
        <v>0.24096372410822048</v>
      </c>
      <c r="AC2540" s="61" t="s">
        <v>204</v>
      </c>
    </row>
    <row r="2541" spans="1:46">
      <c r="A2541" s="11">
        <v>2541</v>
      </c>
      <c r="B2541" s="69">
        <v>44610</v>
      </c>
      <c r="C2541" s="70">
        <v>0.59722222222222221</v>
      </c>
      <c r="D2541">
        <v>12.2</v>
      </c>
      <c r="E2541">
        <v>14.1</v>
      </c>
      <c r="F2541">
        <v>0</v>
      </c>
      <c r="G2541">
        <v>10.7</v>
      </c>
      <c r="H2541">
        <v>0.317</v>
      </c>
      <c r="I2541">
        <v>4</v>
      </c>
      <c r="J2541" t="s">
        <v>147</v>
      </c>
      <c r="K2541">
        <v>5.3</v>
      </c>
      <c r="L2541" t="s">
        <v>149</v>
      </c>
      <c r="M2541" s="70">
        <v>0.59031250000000002</v>
      </c>
      <c r="N2541">
        <v>8.6</v>
      </c>
      <c r="O2541" t="s">
        <v>162</v>
      </c>
      <c r="P2541" s="70">
        <v>0.59629629629629632</v>
      </c>
      <c r="Q2541">
        <v>5.3</v>
      </c>
      <c r="R2541" t="s">
        <v>149</v>
      </c>
      <c r="S2541">
        <v>1.4</v>
      </c>
      <c r="T2541">
        <v>33</v>
      </c>
      <c r="U2541">
        <v>1081</v>
      </c>
      <c r="V2541">
        <v>624426</v>
      </c>
      <c r="W2541">
        <v>1041</v>
      </c>
      <c r="X2541">
        <v>0.59199999999999997</v>
      </c>
      <c r="Y2541">
        <v>18.059999999999999</v>
      </c>
      <c r="Z2541" s="11">
        <f t="shared" si="6773"/>
        <v>190.2</v>
      </c>
      <c r="AA2541" s="11">
        <f t="shared" si="6774"/>
        <v>10</v>
      </c>
      <c r="AB2541" s="53">
        <f t="shared" si="6775"/>
        <v>0.24096372410822048</v>
      </c>
      <c r="AC2541" s="61" t="s">
        <v>204</v>
      </c>
    </row>
    <row r="2542" spans="1:46">
      <c r="A2542" s="11">
        <v>2542</v>
      </c>
      <c r="B2542" s="69">
        <v>44610</v>
      </c>
      <c r="C2542" s="70">
        <v>0.60416666666666663</v>
      </c>
      <c r="D2542">
        <v>12</v>
      </c>
      <c r="E2542">
        <v>14.1</v>
      </c>
      <c r="F2542">
        <v>0</v>
      </c>
      <c r="G2542">
        <v>10.9</v>
      </c>
      <c r="H2542">
        <v>0.33100000000000002</v>
      </c>
      <c r="I2542">
        <v>3.6</v>
      </c>
      <c r="J2542" t="s">
        <v>147</v>
      </c>
      <c r="K2542">
        <v>4.3</v>
      </c>
      <c r="L2542" t="s">
        <v>149</v>
      </c>
      <c r="M2542" s="70">
        <v>0.60130787037037037</v>
      </c>
      <c r="N2542">
        <v>8.6</v>
      </c>
      <c r="O2542" t="s">
        <v>147</v>
      </c>
      <c r="P2542" s="70">
        <v>0.59871527777777778</v>
      </c>
      <c r="Q2542">
        <v>5.0999999999999996</v>
      </c>
      <c r="R2542" t="s">
        <v>162</v>
      </c>
      <c r="S2542">
        <v>1.2</v>
      </c>
      <c r="T2542">
        <v>32.1</v>
      </c>
      <c r="U2542">
        <v>1085</v>
      </c>
      <c r="V2542">
        <v>649799</v>
      </c>
      <c r="W2542">
        <v>1083</v>
      </c>
      <c r="X2542">
        <v>0.59199999999999997</v>
      </c>
      <c r="Y2542">
        <v>18.04</v>
      </c>
      <c r="Z2542" s="11">
        <f t="shared" si="6773"/>
        <v>198.6</v>
      </c>
      <c r="AA2542" s="11">
        <f t="shared" si="6774"/>
        <v>10</v>
      </c>
      <c r="AB2542" s="53">
        <f t="shared" si="6775"/>
        <v>0.24096372410822048</v>
      </c>
      <c r="AC2542" s="61" t="s">
        <v>204</v>
      </c>
    </row>
    <row r="2543" spans="1:46">
      <c r="A2543" s="11">
        <v>2543</v>
      </c>
      <c r="B2543" s="69">
        <v>44610</v>
      </c>
      <c r="C2543" s="70">
        <v>0.61111111111111105</v>
      </c>
      <c r="D2543">
        <v>11.9</v>
      </c>
      <c r="E2543">
        <v>14.1</v>
      </c>
      <c r="F2543">
        <v>0</v>
      </c>
      <c r="G2543">
        <v>10.6</v>
      </c>
      <c r="H2543">
        <v>0.32</v>
      </c>
      <c r="I2543">
        <v>4.5</v>
      </c>
      <c r="J2543" t="s">
        <v>149</v>
      </c>
      <c r="K2543">
        <v>4.5</v>
      </c>
      <c r="L2543" t="s">
        <v>149</v>
      </c>
      <c r="M2543" s="70">
        <v>0.61094907407407406</v>
      </c>
      <c r="N2543">
        <v>7.4</v>
      </c>
      <c r="O2543" t="s">
        <v>149</v>
      </c>
      <c r="P2543" s="70">
        <v>0.60739583333333336</v>
      </c>
      <c r="Q2543">
        <v>3.8</v>
      </c>
      <c r="R2543" t="s">
        <v>149</v>
      </c>
      <c r="S2543">
        <v>1.1000000000000001</v>
      </c>
      <c r="T2543">
        <v>31.7</v>
      </c>
      <c r="U2543">
        <v>1021</v>
      </c>
      <c r="V2543">
        <v>631365</v>
      </c>
      <c r="W2543">
        <v>1052</v>
      </c>
      <c r="X2543">
        <v>0.59199999999999997</v>
      </c>
      <c r="Y2543">
        <v>18.05</v>
      </c>
      <c r="Z2543" s="11">
        <f t="shared" si="6773"/>
        <v>192</v>
      </c>
      <c r="AA2543" s="11">
        <f t="shared" si="6774"/>
        <v>10</v>
      </c>
      <c r="AB2543" s="53">
        <f t="shared" si="6775"/>
        <v>0.24096372410822048</v>
      </c>
      <c r="AC2543" s="61" t="s">
        <v>204</v>
      </c>
    </row>
    <row r="2544" spans="1:46">
      <c r="A2544" s="11">
        <v>2544</v>
      </c>
      <c r="B2544" s="69">
        <v>44610</v>
      </c>
      <c r="C2544" s="70">
        <v>0.61805555555555558</v>
      </c>
      <c r="D2544">
        <v>11.8</v>
      </c>
      <c r="E2544">
        <v>14.1</v>
      </c>
      <c r="F2544">
        <v>0</v>
      </c>
      <c r="G2544">
        <v>10.9</v>
      </c>
      <c r="H2544">
        <v>0.30199999999999999</v>
      </c>
      <c r="I2544">
        <v>3.9</v>
      </c>
      <c r="J2544" t="s">
        <v>147</v>
      </c>
      <c r="K2544">
        <v>4.5999999999999996</v>
      </c>
      <c r="L2544" t="s">
        <v>149</v>
      </c>
      <c r="M2544" s="70">
        <v>0.6116435185185185</v>
      </c>
      <c r="N2544">
        <v>8.6999999999999993</v>
      </c>
      <c r="O2544" t="s">
        <v>149</v>
      </c>
      <c r="P2544" s="70">
        <v>0.61291666666666667</v>
      </c>
      <c r="Q2544">
        <v>4.3</v>
      </c>
      <c r="R2544" t="s">
        <v>147</v>
      </c>
      <c r="S2544">
        <v>1.1000000000000001</v>
      </c>
      <c r="T2544">
        <v>31.9</v>
      </c>
      <c r="U2544">
        <v>962</v>
      </c>
      <c r="V2544">
        <v>594013</v>
      </c>
      <c r="W2544">
        <v>990</v>
      </c>
      <c r="X2544">
        <v>0.59199999999999997</v>
      </c>
      <c r="Y2544">
        <v>18.010000000000002</v>
      </c>
      <c r="Z2544" s="11">
        <f t="shared" si="6773"/>
        <v>181.2</v>
      </c>
      <c r="AA2544" s="11">
        <f t="shared" si="6774"/>
        <v>10</v>
      </c>
      <c r="AB2544" s="53">
        <f t="shared" si="6775"/>
        <v>0.24096372410822048</v>
      </c>
      <c r="AC2544" s="61" t="s">
        <v>204</v>
      </c>
    </row>
    <row r="2545" spans="1:46">
      <c r="A2545" s="11">
        <v>2545</v>
      </c>
      <c r="B2545" s="69">
        <v>44610</v>
      </c>
      <c r="C2545" s="70">
        <v>0.625</v>
      </c>
      <c r="D2545">
        <v>11.7</v>
      </c>
      <c r="E2545">
        <v>14.1</v>
      </c>
      <c r="F2545">
        <v>0</v>
      </c>
      <c r="G2545">
        <v>11</v>
      </c>
      <c r="H2545">
        <v>0.28399999999999997</v>
      </c>
      <c r="I2545">
        <v>4</v>
      </c>
      <c r="J2545" t="s">
        <v>149</v>
      </c>
      <c r="K2545">
        <v>4.2</v>
      </c>
      <c r="L2545" t="s">
        <v>149</v>
      </c>
      <c r="M2545" s="70">
        <v>0.62228009259259254</v>
      </c>
      <c r="N2545">
        <v>7.8</v>
      </c>
      <c r="O2545" t="s">
        <v>149</v>
      </c>
      <c r="P2545" s="70">
        <v>0.62306712962962962</v>
      </c>
      <c r="Q2545">
        <v>4.9000000000000004</v>
      </c>
      <c r="R2545" t="s">
        <v>147</v>
      </c>
      <c r="S2545">
        <v>1.4</v>
      </c>
      <c r="T2545">
        <v>32.1</v>
      </c>
      <c r="U2545">
        <v>906</v>
      </c>
      <c r="V2545">
        <v>559144</v>
      </c>
      <c r="W2545">
        <v>932</v>
      </c>
      <c r="X2545">
        <v>0.59199999999999997</v>
      </c>
      <c r="Y2545">
        <v>17.989999999999998</v>
      </c>
      <c r="Z2545" s="11">
        <f t="shared" si="6773"/>
        <v>170.4</v>
      </c>
      <c r="AA2545" s="11">
        <f t="shared" si="6774"/>
        <v>10</v>
      </c>
      <c r="AB2545" s="53">
        <f t="shared" si="6775"/>
        <v>0.24096372410822048</v>
      </c>
      <c r="AC2545" s="61" t="s">
        <v>204</v>
      </c>
      <c r="AE2545" s="11">
        <f t="shared" ref="AE2545" si="6872">SUM(F2545:F2550)</f>
        <v>0</v>
      </c>
      <c r="AF2545" s="11">
        <f t="shared" ref="AF2545" si="6873">AVERAGE(AB2545:AB2550)</f>
        <v>0.24003140579385077</v>
      </c>
      <c r="AG2545" s="11">
        <f t="shared" ref="AG2545" si="6874">AVERAGE(G2545:G2550)</f>
        <v>10.450000000000001</v>
      </c>
      <c r="AH2545" s="11" t="e">
        <f t="shared" ref="AH2545" si="6875">AVERAGE(AC2545:AC2550)</f>
        <v>#DIV/0!</v>
      </c>
      <c r="AI2545" s="11">
        <f t="shared" ref="AI2545" si="6876">AVERAGE(T2545:T2550)</f>
        <v>32.233333333333334</v>
      </c>
      <c r="AJ2545" s="11">
        <f t="shared" ref="AJ2545" si="6877">SUMIF(H2545:H2550,"&gt;0",H2545:H2550)</f>
        <v>1.417</v>
      </c>
      <c r="AK2545" s="17">
        <f t="shared" ref="AK2545" si="6878">SUM(AA2545:AA2550)/60</f>
        <v>0.83333333333333337</v>
      </c>
      <c r="AL2545" s="17">
        <f t="shared" ref="AL2545" si="6879">SUM(V2545:V2550)</f>
        <v>2811514</v>
      </c>
      <c r="AM2545" s="17">
        <f t="shared" ref="AM2545" si="6880">AVERAGE(W2545:W2550)</f>
        <v>781</v>
      </c>
      <c r="AN2545" s="11">
        <f t="shared" ref="AN2545" si="6881">AVERAGE(I2545:I2550)</f>
        <v>4.083333333333333</v>
      </c>
      <c r="AO2545" s="11">
        <f t="shared" ref="AO2545" si="6882">MAX(K2545:K2550)</f>
        <v>4.7</v>
      </c>
      <c r="AP2545" s="13" t="str">
        <f t="shared" ref="AP2545" ca="1" si="6883">INDIRECT(ADDRESS(MATCH(AO2545,K2545:K2550,0)+A2545-1,12))</f>
        <v>NE</v>
      </c>
      <c r="AQ2545" s="13">
        <f t="shared" ref="AQ2545" ca="1" si="6884">INDIRECT(ADDRESS(MATCH(AO2545,K2545:K2550,0)+A2545-1,13))</f>
        <v>0.63459490740740743</v>
      </c>
      <c r="AR2545" s="11">
        <f t="shared" ref="AR2545" si="6885">MAX(N2545:N2550)</f>
        <v>9.1</v>
      </c>
      <c r="AS2545" s="13" t="str">
        <f t="shared" ref="AS2545" ca="1" si="6886">INDIRECT(ADDRESS(MATCH(AR2545,N2545:N2550,0)+A2545-1,15))</f>
        <v>NNE</v>
      </c>
      <c r="AT2545" s="13">
        <f t="shared" ref="AT2545" ca="1" si="6887">INDIRECT(ADDRESS(MATCH(AR2545,N2545:N2550,0)+A2545-1,16))</f>
        <v>0.63957175925925924</v>
      </c>
    </row>
    <row r="2546" spans="1:46">
      <c r="A2546" s="11">
        <v>2546</v>
      </c>
      <c r="B2546" s="69">
        <v>44610</v>
      </c>
      <c r="C2546" s="70">
        <v>0.63194444444444442</v>
      </c>
      <c r="D2546">
        <v>11.6</v>
      </c>
      <c r="E2546">
        <v>14.1</v>
      </c>
      <c r="F2546">
        <v>0</v>
      </c>
      <c r="G2546">
        <v>10.7</v>
      </c>
      <c r="H2546">
        <v>0.26300000000000001</v>
      </c>
      <c r="I2546">
        <v>4</v>
      </c>
      <c r="J2546" t="s">
        <v>147</v>
      </c>
      <c r="K2546">
        <v>4.0999999999999996</v>
      </c>
      <c r="L2546" t="s">
        <v>149</v>
      </c>
      <c r="M2546" s="70">
        <v>0.62563657407407403</v>
      </c>
      <c r="N2546">
        <v>7.8</v>
      </c>
      <c r="O2546" t="s">
        <v>147</v>
      </c>
      <c r="P2546" s="70">
        <v>0.63006944444444446</v>
      </c>
      <c r="Q2546">
        <v>2.6</v>
      </c>
      <c r="R2546" t="s">
        <v>147</v>
      </c>
      <c r="S2546">
        <v>1.5</v>
      </c>
      <c r="T2546">
        <v>31.4</v>
      </c>
      <c r="U2546">
        <v>846</v>
      </c>
      <c r="V2546">
        <v>523377</v>
      </c>
      <c r="W2546">
        <v>872</v>
      </c>
      <c r="X2546">
        <v>0.59</v>
      </c>
      <c r="Y2546">
        <v>17.989999999999998</v>
      </c>
      <c r="Z2546" s="11">
        <f t="shared" si="6773"/>
        <v>157.80000000000001</v>
      </c>
      <c r="AA2546" s="11">
        <f t="shared" si="6774"/>
        <v>10</v>
      </c>
      <c r="AB2546" s="53">
        <f t="shared" si="6775"/>
        <v>0.23984494213097685</v>
      </c>
      <c r="AC2546" s="61" t="s">
        <v>204</v>
      </c>
    </row>
    <row r="2547" spans="1:46">
      <c r="A2547" s="11">
        <v>2547</v>
      </c>
      <c r="B2547" s="69">
        <v>44610</v>
      </c>
      <c r="C2547" s="70">
        <v>0.63888888888888895</v>
      </c>
      <c r="D2547">
        <v>11.5</v>
      </c>
      <c r="E2547">
        <v>14.1</v>
      </c>
      <c r="F2547">
        <v>0</v>
      </c>
      <c r="G2547">
        <v>10.4</v>
      </c>
      <c r="H2547">
        <v>0.246</v>
      </c>
      <c r="I2547">
        <v>4.3</v>
      </c>
      <c r="J2547" t="s">
        <v>147</v>
      </c>
      <c r="K2547">
        <v>4.7</v>
      </c>
      <c r="L2547" t="s">
        <v>147</v>
      </c>
      <c r="M2547" s="70">
        <v>0.63459490740740743</v>
      </c>
      <c r="N2547">
        <v>8.8000000000000007</v>
      </c>
      <c r="O2547" t="s">
        <v>149</v>
      </c>
      <c r="P2547" s="70">
        <v>0.6329745370370371</v>
      </c>
      <c r="Q2547">
        <v>5</v>
      </c>
      <c r="R2547" t="s">
        <v>149</v>
      </c>
      <c r="S2547">
        <v>1.3</v>
      </c>
      <c r="T2547">
        <v>32.299999999999997</v>
      </c>
      <c r="U2547">
        <v>782</v>
      </c>
      <c r="V2547">
        <v>486585</v>
      </c>
      <c r="W2547">
        <v>811</v>
      </c>
      <c r="X2547">
        <v>0.59</v>
      </c>
      <c r="Y2547">
        <v>17.97</v>
      </c>
      <c r="Z2547" s="11">
        <f t="shared" si="6773"/>
        <v>147.60000000000002</v>
      </c>
      <c r="AA2547" s="11">
        <f t="shared" si="6774"/>
        <v>10</v>
      </c>
      <c r="AB2547" s="53">
        <f t="shared" si="6775"/>
        <v>0.23984494213097685</v>
      </c>
      <c r="AC2547" s="61" t="s">
        <v>204</v>
      </c>
    </row>
    <row r="2548" spans="1:46">
      <c r="A2548" s="11">
        <v>2548</v>
      </c>
      <c r="B2548" s="69">
        <v>44610</v>
      </c>
      <c r="C2548" s="70">
        <v>0.64583333333333337</v>
      </c>
      <c r="D2548">
        <v>11.4</v>
      </c>
      <c r="E2548">
        <v>14.1</v>
      </c>
      <c r="F2548">
        <v>0</v>
      </c>
      <c r="G2548">
        <v>10.3</v>
      </c>
      <c r="H2548">
        <v>0.22700000000000001</v>
      </c>
      <c r="I2548">
        <v>3.7</v>
      </c>
      <c r="J2548" t="s">
        <v>147</v>
      </c>
      <c r="K2548">
        <v>4.4000000000000004</v>
      </c>
      <c r="L2548" t="s">
        <v>147</v>
      </c>
      <c r="M2548" s="70">
        <v>0.63969907407407411</v>
      </c>
      <c r="N2548">
        <v>9.1</v>
      </c>
      <c r="O2548" t="s">
        <v>149</v>
      </c>
      <c r="P2548" s="70">
        <v>0.63957175925925924</v>
      </c>
      <c r="Q2548">
        <v>4.9000000000000004</v>
      </c>
      <c r="R2548" t="s">
        <v>149</v>
      </c>
      <c r="S2548">
        <v>1.5</v>
      </c>
      <c r="T2548">
        <v>32.200000000000003</v>
      </c>
      <c r="U2548">
        <v>723</v>
      </c>
      <c r="V2548">
        <v>450464</v>
      </c>
      <c r="W2548">
        <v>751</v>
      </c>
      <c r="X2548">
        <v>0.59</v>
      </c>
      <c r="Y2548">
        <v>17.96</v>
      </c>
      <c r="Z2548" s="11">
        <f t="shared" si="6773"/>
        <v>136.19999999999999</v>
      </c>
      <c r="AA2548" s="11">
        <f t="shared" si="6774"/>
        <v>10</v>
      </c>
      <c r="AB2548" s="53">
        <f t="shared" si="6775"/>
        <v>0.23984494213097685</v>
      </c>
      <c r="AC2548" s="61" t="s">
        <v>204</v>
      </c>
    </row>
    <row r="2549" spans="1:46">
      <c r="A2549" s="11">
        <v>2549</v>
      </c>
      <c r="B2549" s="69">
        <v>44610</v>
      </c>
      <c r="C2549" s="70">
        <v>0.65277777777777779</v>
      </c>
      <c r="D2549">
        <v>11.2</v>
      </c>
      <c r="E2549">
        <v>14.1</v>
      </c>
      <c r="F2549">
        <v>0</v>
      </c>
      <c r="G2549">
        <v>10.3</v>
      </c>
      <c r="H2549">
        <v>0.20799999999999999</v>
      </c>
      <c r="I2549">
        <v>4.3</v>
      </c>
      <c r="J2549" t="s">
        <v>147</v>
      </c>
      <c r="K2549">
        <v>4.3</v>
      </c>
      <c r="L2549" t="s">
        <v>147</v>
      </c>
      <c r="M2549" s="70">
        <v>0.6527546296296296</v>
      </c>
      <c r="N2549">
        <v>8.5</v>
      </c>
      <c r="O2549" t="s">
        <v>147</v>
      </c>
      <c r="P2549" s="70">
        <v>0.65143518518518517</v>
      </c>
      <c r="Q2549">
        <v>4.5999999999999996</v>
      </c>
      <c r="R2549" t="s">
        <v>149</v>
      </c>
      <c r="S2549">
        <v>1.2</v>
      </c>
      <c r="T2549">
        <v>32.299999999999997</v>
      </c>
      <c r="U2549">
        <v>662</v>
      </c>
      <c r="V2549">
        <v>415315</v>
      </c>
      <c r="W2549">
        <v>692</v>
      </c>
      <c r="X2549">
        <v>0.59</v>
      </c>
      <c r="Y2549">
        <v>17.95</v>
      </c>
      <c r="Z2549" s="11">
        <f t="shared" si="6773"/>
        <v>124.8</v>
      </c>
      <c r="AA2549" s="11">
        <f t="shared" si="6774"/>
        <v>10</v>
      </c>
      <c r="AB2549" s="53">
        <f t="shared" si="6775"/>
        <v>0.23984494213097685</v>
      </c>
      <c r="AC2549" s="61" t="s">
        <v>204</v>
      </c>
    </row>
    <row r="2550" spans="1:46">
      <c r="A2550" s="11">
        <v>2550</v>
      </c>
      <c r="B2550" s="69">
        <v>44610</v>
      </c>
      <c r="C2550" s="70">
        <v>0.65972222222222221</v>
      </c>
      <c r="D2550">
        <v>11.2</v>
      </c>
      <c r="E2550">
        <v>14.1</v>
      </c>
      <c r="F2550">
        <v>0</v>
      </c>
      <c r="G2550">
        <v>10</v>
      </c>
      <c r="H2550">
        <v>0.189</v>
      </c>
      <c r="I2550">
        <v>4.2</v>
      </c>
      <c r="J2550" t="s">
        <v>147</v>
      </c>
      <c r="K2550">
        <v>4.5999999999999996</v>
      </c>
      <c r="L2550" t="s">
        <v>147</v>
      </c>
      <c r="M2550" s="70">
        <v>0.65679398148148149</v>
      </c>
      <c r="N2550">
        <v>8</v>
      </c>
      <c r="O2550" t="s">
        <v>149</v>
      </c>
      <c r="P2550" s="70">
        <v>0.656712962962963</v>
      </c>
      <c r="Q2550">
        <v>3.7</v>
      </c>
      <c r="R2550" t="s">
        <v>149</v>
      </c>
      <c r="S2550">
        <v>1.3</v>
      </c>
      <c r="T2550">
        <v>33.1</v>
      </c>
      <c r="U2550">
        <v>591</v>
      </c>
      <c r="V2550">
        <v>376629</v>
      </c>
      <c r="W2550">
        <v>628</v>
      </c>
      <c r="X2550">
        <v>0.59</v>
      </c>
      <c r="Y2550">
        <v>17.91</v>
      </c>
      <c r="Z2550" s="11">
        <f t="shared" si="6773"/>
        <v>113.4</v>
      </c>
      <c r="AA2550" s="11">
        <f t="shared" si="6774"/>
        <v>0</v>
      </c>
      <c r="AB2550" s="53">
        <f t="shared" si="6775"/>
        <v>0.23984494213097685</v>
      </c>
      <c r="AC2550" s="61" t="s">
        <v>204</v>
      </c>
    </row>
    <row r="2551" spans="1:46">
      <c r="A2551" s="11">
        <v>2551</v>
      </c>
      <c r="B2551" s="69">
        <v>44610</v>
      </c>
      <c r="C2551" s="70">
        <v>0.66666666666666663</v>
      </c>
      <c r="D2551">
        <v>11.2</v>
      </c>
      <c r="E2551">
        <v>14.1</v>
      </c>
      <c r="F2551">
        <v>0</v>
      </c>
      <c r="G2551">
        <v>9.6999999999999993</v>
      </c>
      <c r="H2551">
        <v>0.16900000000000001</v>
      </c>
      <c r="I2551">
        <v>3.5</v>
      </c>
      <c r="J2551" t="s">
        <v>147</v>
      </c>
      <c r="K2551">
        <v>4.4000000000000004</v>
      </c>
      <c r="L2551" t="s">
        <v>147</v>
      </c>
      <c r="M2551" s="70">
        <v>0.66087962962962965</v>
      </c>
      <c r="N2551">
        <v>7.2</v>
      </c>
      <c r="O2551" t="s">
        <v>147</v>
      </c>
      <c r="P2551" s="70">
        <v>0.6605671296296296</v>
      </c>
      <c r="Q2551">
        <v>1.5</v>
      </c>
      <c r="R2551" t="s">
        <v>148</v>
      </c>
      <c r="S2551">
        <v>1.5</v>
      </c>
      <c r="T2551">
        <v>32.5</v>
      </c>
      <c r="U2551">
        <v>535</v>
      </c>
      <c r="V2551">
        <v>337346</v>
      </c>
      <c r="W2551">
        <v>562</v>
      </c>
      <c r="X2551">
        <v>0.59099999999999997</v>
      </c>
      <c r="Y2551">
        <v>17.91</v>
      </c>
      <c r="Z2551" s="11">
        <f t="shared" si="6773"/>
        <v>101.40000000000002</v>
      </c>
      <c r="AA2551" s="11">
        <f t="shared" si="6774"/>
        <v>0</v>
      </c>
      <c r="AB2551" s="53">
        <f t="shared" si="6775"/>
        <v>0.2404039394516076</v>
      </c>
      <c r="AC2551" s="61" t="s">
        <v>204</v>
      </c>
      <c r="AE2551" s="11">
        <f t="shared" ref="AE2551" si="6888">SUM(F2551:F2556)</f>
        <v>0</v>
      </c>
      <c r="AF2551" s="11">
        <f t="shared" ref="AF2551" si="6889">AVERAGE(AB2551:AB2556)</f>
        <v>0.24031077323150249</v>
      </c>
      <c r="AG2551" s="11">
        <f t="shared" ref="AG2551" si="6890">AVERAGE(G2551:G2556)</f>
        <v>9.5166666666666657</v>
      </c>
      <c r="AH2551" s="11" t="e">
        <f t="shared" ref="AH2551" si="6891">AVERAGE(AC2551:AC2556)</f>
        <v>#DIV/0!</v>
      </c>
      <c r="AI2551" s="11">
        <f t="shared" ref="AI2551" si="6892">AVERAGE(T2551:T2556)</f>
        <v>34.050000000000004</v>
      </c>
      <c r="AJ2551" s="11">
        <f t="shared" ref="AJ2551" si="6893">SUMIF(H2551:H2556,"&gt;0",H2551:H2556)</f>
        <v>0.66600000000000015</v>
      </c>
      <c r="AK2551" s="17">
        <f t="shared" ref="AK2551" si="6894">SUM(AA2551:AA2556)/60</f>
        <v>0</v>
      </c>
      <c r="AL2551" s="17">
        <f t="shared" ref="AL2551" si="6895">SUM(V2551:V2556)</f>
        <v>1357243</v>
      </c>
      <c r="AM2551" s="17">
        <f t="shared" ref="AM2551" si="6896">AVERAGE(W2551:W2556)</f>
        <v>376.83333333333331</v>
      </c>
      <c r="AN2551" s="11">
        <f t="shared" ref="AN2551" si="6897">AVERAGE(I2551:I2556)</f>
        <v>2.8833333333333333</v>
      </c>
      <c r="AO2551" s="11">
        <f t="shared" ref="AO2551" si="6898">MAX(K2551:K2556)</f>
        <v>4.4000000000000004</v>
      </c>
      <c r="AP2551" s="13" t="str">
        <f t="shared" ref="AP2551" ca="1" si="6899">INDIRECT(ADDRESS(MATCH(AO2551,K2551:K2556,0)+A2551-1,12))</f>
        <v>NE</v>
      </c>
      <c r="AQ2551" s="13">
        <f t="shared" ref="AQ2551" ca="1" si="6900">INDIRECT(ADDRESS(MATCH(AO2551,K2551:K2556,0)+A2551-1,13))</f>
        <v>0.66087962962962965</v>
      </c>
      <c r="AR2551" s="11">
        <f t="shared" ref="AR2551" si="6901">MAX(N2551:N2556)</f>
        <v>9.4</v>
      </c>
      <c r="AS2551" s="13" t="str">
        <f t="shared" ref="AS2551" ca="1" si="6902">INDIRECT(ADDRESS(MATCH(AR2551,N2551:N2556,0)+A2551-1,15))</f>
        <v>NNE</v>
      </c>
      <c r="AT2551" s="13">
        <f t="shared" ref="AT2551" ca="1" si="6903">INDIRECT(ADDRESS(MATCH(AR2551,N2551:N2556,0)+A2551-1,16))</f>
        <v>0.68138888888888882</v>
      </c>
    </row>
    <row r="2552" spans="1:46">
      <c r="A2552" s="11">
        <v>2552</v>
      </c>
      <c r="B2552" s="69">
        <v>44610</v>
      </c>
      <c r="C2552" s="70">
        <v>0.67361111111111116</v>
      </c>
      <c r="D2552">
        <v>11.1</v>
      </c>
      <c r="E2552">
        <v>14.1</v>
      </c>
      <c r="F2552">
        <v>0</v>
      </c>
      <c r="G2552">
        <v>10.4</v>
      </c>
      <c r="H2552">
        <v>0.151</v>
      </c>
      <c r="I2552">
        <v>2.5</v>
      </c>
      <c r="J2552" t="s">
        <v>147</v>
      </c>
      <c r="K2552">
        <v>3.5</v>
      </c>
      <c r="L2552" t="s">
        <v>147</v>
      </c>
      <c r="M2552" s="70">
        <v>0.66667824074074078</v>
      </c>
      <c r="N2552">
        <v>6.8</v>
      </c>
      <c r="O2552" t="s">
        <v>149</v>
      </c>
      <c r="P2552" s="70">
        <v>0.66688657407407403</v>
      </c>
      <c r="Q2552">
        <v>2.4</v>
      </c>
      <c r="R2552" t="s">
        <v>149</v>
      </c>
      <c r="S2552">
        <v>1.1000000000000001</v>
      </c>
      <c r="T2552">
        <v>31.9</v>
      </c>
      <c r="U2552">
        <v>461</v>
      </c>
      <c r="V2552">
        <v>301972</v>
      </c>
      <c r="W2552">
        <v>503</v>
      </c>
      <c r="X2552">
        <v>0.59099999999999997</v>
      </c>
      <c r="Y2552">
        <v>17.89</v>
      </c>
      <c r="Z2552" s="11">
        <f t="shared" si="6773"/>
        <v>90.6</v>
      </c>
      <c r="AA2552" s="11">
        <f t="shared" si="6774"/>
        <v>0</v>
      </c>
      <c r="AB2552" s="53">
        <f t="shared" si="6775"/>
        <v>0.2404039394516076</v>
      </c>
      <c r="AC2552" s="61" t="s">
        <v>204</v>
      </c>
    </row>
    <row r="2553" spans="1:46">
      <c r="A2553" s="11">
        <v>2553</v>
      </c>
      <c r="B2553" s="69">
        <v>44610</v>
      </c>
      <c r="C2553" s="70">
        <v>0.68055555555555547</v>
      </c>
      <c r="D2553">
        <v>11</v>
      </c>
      <c r="E2553">
        <v>14.2</v>
      </c>
      <c r="F2553">
        <v>0</v>
      </c>
      <c r="G2553">
        <v>9.8000000000000007</v>
      </c>
      <c r="H2553">
        <v>0.123</v>
      </c>
      <c r="I2553">
        <v>3.5</v>
      </c>
      <c r="J2553" t="s">
        <v>147</v>
      </c>
      <c r="K2553">
        <v>3.5</v>
      </c>
      <c r="L2553" t="s">
        <v>147</v>
      </c>
      <c r="M2553" s="70">
        <v>0.67966435185185192</v>
      </c>
      <c r="N2553">
        <v>7.3</v>
      </c>
      <c r="O2553" t="s">
        <v>147</v>
      </c>
      <c r="P2553" s="70">
        <v>0.67910879629629628</v>
      </c>
      <c r="Q2553">
        <v>3.7</v>
      </c>
      <c r="R2553" t="s">
        <v>148</v>
      </c>
      <c r="S2553">
        <v>1.3</v>
      </c>
      <c r="T2553">
        <v>33.299999999999997</v>
      </c>
      <c r="U2553">
        <v>383</v>
      </c>
      <c r="V2553">
        <v>249712</v>
      </c>
      <c r="W2553">
        <v>416</v>
      </c>
      <c r="X2553">
        <v>0.59099999999999997</v>
      </c>
      <c r="Y2553">
        <v>17.89</v>
      </c>
      <c r="Z2553" s="11">
        <f t="shared" si="6773"/>
        <v>73.800000000000011</v>
      </c>
      <c r="AA2553" s="11">
        <f t="shared" si="6774"/>
        <v>0</v>
      </c>
      <c r="AB2553" s="53">
        <f t="shared" si="6775"/>
        <v>0.2404039394516076</v>
      </c>
      <c r="AC2553" s="61" t="s">
        <v>204</v>
      </c>
    </row>
    <row r="2554" spans="1:46">
      <c r="A2554" s="11">
        <v>2554</v>
      </c>
      <c r="B2554" s="69">
        <v>44610</v>
      </c>
      <c r="C2554" s="70">
        <v>0.6875</v>
      </c>
      <c r="D2554">
        <v>10.9</v>
      </c>
      <c r="E2554">
        <v>14.1</v>
      </c>
      <c r="F2554">
        <v>0</v>
      </c>
      <c r="G2554">
        <v>9.6</v>
      </c>
      <c r="H2554">
        <v>0.10299999999999999</v>
      </c>
      <c r="I2554">
        <v>3.2</v>
      </c>
      <c r="J2554" t="s">
        <v>147</v>
      </c>
      <c r="K2554">
        <v>3.6</v>
      </c>
      <c r="L2554" t="s">
        <v>147</v>
      </c>
      <c r="M2554" s="70">
        <v>0.68210648148148145</v>
      </c>
      <c r="N2554">
        <v>9.4</v>
      </c>
      <c r="O2554" t="s">
        <v>149</v>
      </c>
      <c r="P2554" s="70">
        <v>0.68138888888888882</v>
      </c>
      <c r="Q2554">
        <v>2.6</v>
      </c>
      <c r="R2554" t="s">
        <v>149</v>
      </c>
      <c r="S2554">
        <v>1.3</v>
      </c>
      <c r="T2554">
        <v>34.6</v>
      </c>
      <c r="U2554">
        <v>310</v>
      </c>
      <c r="V2554">
        <v>213100</v>
      </c>
      <c r="W2554">
        <v>355</v>
      </c>
      <c r="X2554">
        <v>0.59099999999999997</v>
      </c>
      <c r="Y2554">
        <v>17.86</v>
      </c>
      <c r="Z2554" s="11">
        <f t="shared" si="6773"/>
        <v>61.8</v>
      </c>
      <c r="AA2554" s="11">
        <f t="shared" si="6774"/>
        <v>0</v>
      </c>
      <c r="AB2554" s="53">
        <f t="shared" si="6775"/>
        <v>0.2404039394516076</v>
      </c>
      <c r="AC2554" s="61" t="s">
        <v>204</v>
      </c>
    </row>
    <row r="2555" spans="1:46">
      <c r="A2555" s="11">
        <v>2555</v>
      </c>
      <c r="B2555" s="69">
        <v>44610</v>
      </c>
      <c r="C2555" s="70">
        <v>0.69444444444444453</v>
      </c>
      <c r="D2555">
        <v>10.8</v>
      </c>
      <c r="E2555">
        <v>14.1</v>
      </c>
      <c r="F2555">
        <v>0</v>
      </c>
      <c r="G2555">
        <v>8.9</v>
      </c>
      <c r="H2555">
        <v>7.0000000000000007E-2</v>
      </c>
      <c r="I2555">
        <v>2.8</v>
      </c>
      <c r="J2555" t="s">
        <v>147</v>
      </c>
      <c r="K2555">
        <v>3.3</v>
      </c>
      <c r="L2555" t="s">
        <v>147</v>
      </c>
      <c r="M2555" s="70">
        <v>0.68803240740740745</v>
      </c>
      <c r="N2555">
        <v>7.7</v>
      </c>
      <c r="O2555" t="s">
        <v>149</v>
      </c>
      <c r="P2555" s="70">
        <v>0.69215277777777784</v>
      </c>
      <c r="Q2555">
        <v>1.8</v>
      </c>
      <c r="R2555" t="s">
        <v>149</v>
      </c>
      <c r="S2555">
        <v>1.2</v>
      </c>
      <c r="T2555">
        <v>35.6</v>
      </c>
      <c r="U2555">
        <v>195</v>
      </c>
      <c r="V2555">
        <v>148901</v>
      </c>
      <c r="W2555">
        <v>248</v>
      </c>
      <c r="X2555">
        <v>0.59099999999999997</v>
      </c>
      <c r="Y2555">
        <v>17.87</v>
      </c>
      <c r="Z2555" s="11">
        <f t="shared" si="6773"/>
        <v>42.000000000000007</v>
      </c>
      <c r="AA2555" s="11">
        <f t="shared" si="6774"/>
        <v>0</v>
      </c>
      <c r="AB2555" s="53">
        <f t="shared" si="6775"/>
        <v>0.2404039394516076</v>
      </c>
      <c r="AC2555" s="61" t="s">
        <v>204</v>
      </c>
    </row>
    <row r="2556" spans="1:46">
      <c r="A2556" s="11">
        <v>2556</v>
      </c>
      <c r="B2556" s="69">
        <v>44610</v>
      </c>
      <c r="C2556" s="70">
        <v>0.70138888888888884</v>
      </c>
      <c r="D2556">
        <v>10.6</v>
      </c>
      <c r="E2556">
        <v>14.2</v>
      </c>
      <c r="F2556">
        <v>0</v>
      </c>
      <c r="G2556">
        <v>8.6999999999999993</v>
      </c>
      <c r="H2556">
        <v>0.05</v>
      </c>
      <c r="I2556">
        <v>1.8</v>
      </c>
      <c r="J2556" t="s">
        <v>147</v>
      </c>
      <c r="K2556">
        <v>2.9</v>
      </c>
      <c r="L2556" t="s">
        <v>147</v>
      </c>
      <c r="M2556" s="70">
        <v>0.69700231481481489</v>
      </c>
      <c r="N2556">
        <v>8.9</v>
      </c>
      <c r="O2556" t="s">
        <v>149</v>
      </c>
      <c r="P2556" s="70">
        <v>0.6959953703703704</v>
      </c>
      <c r="Q2556">
        <v>1.1000000000000001</v>
      </c>
      <c r="R2556" t="s">
        <v>149</v>
      </c>
      <c r="S2556">
        <v>1.2</v>
      </c>
      <c r="T2556">
        <v>36.4</v>
      </c>
      <c r="U2556">
        <v>159</v>
      </c>
      <c r="V2556">
        <v>106212</v>
      </c>
      <c r="W2556">
        <v>177</v>
      </c>
      <c r="X2556">
        <v>0.59</v>
      </c>
      <c r="Y2556">
        <v>17.850000000000001</v>
      </c>
      <c r="Z2556" s="11">
        <f t="shared" si="6773"/>
        <v>30.000000000000007</v>
      </c>
      <c r="AA2556" s="11">
        <f t="shared" si="6774"/>
        <v>0</v>
      </c>
      <c r="AB2556" s="53">
        <f t="shared" si="6775"/>
        <v>0.23984494213097685</v>
      </c>
      <c r="AC2556" s="61" t="s">
        <v>204</v>
      </c>
    </row>
    <row r="2557" spans="1:46">
      <c r="A2557" s="11">
        <v>2557</v>
      </c>
      <c r="B2557" s="69">
        <v>44610</v>
      </c>
      <c r="C2557" s="70">
        <v>0.70833333333333337</v>
      </c>
      <c r="D2557">
        <v>10.3</v>
      </c>
      <c r="E2557">
        <v>14.2</v>
      </c>
      <c r="F2557">
        <v>0</v>
      </c>
      <c r="G2557">
        <v>8.5</v>
      </c>
      <c r="H2557">
        <v>4.3999999999999997E-2</v>
      </c>
      <c r="I2557">
        <v>1.3</v>
      </c>
      <c r="J2557" t="s">
        <v>147</v>
      </c>
      <c r="K2557">
        <v>1.8</v>
      </c>
      <c r="L2557" t="s">
        <v>147</v>
      </c>
      <c r="M2557" s="70">
        <v>0.70140046296296299</v>
      </c>
      <c r="N2557">
        <v>3.8</v>
      </c>
      <c r="O2557" t="s">
        <v>162</v>
      </c>
      <c r="P2557" s="70">
        <v>0.70539351851851861</v>
      </c>
      <c r="Q2557">
        <v>2.7</v>
      </c>
      <c r="R2557" t="s">
        <v>148</v>
      </c>
      <c r="S2557">
        <v>0.8</v>
      </c>
      <c r="T2557">
        <v>36.4</v>
      </c>
      <c r="U2557">
        <v>141</v>
      </c>
      <c r="V2557">
        <v>91084</v>
      </c>
      <c r="W2557">
        <v>152</v>
      </c>
      <c r="X2557">
        <v>0.59</v>
      </c>
      <c r="Y2557">
        <v>17.84</v>
      </c>
      <c r="Z2557" s="11">
        <f t="shared" si="6773"/>
        <v>26.399999999999995</v>
      </c>
      <c r="AA2557" s="11">
        <f t="shared" si="6774"/>
        <v>0</v>
      </c>
      <c r="AB2557" s="53">
        <f t="shared" si="6775"/>
        <v>0.23984494213097685</v>
      </c>
      <c r="AC2557" s="61" t="s">
        <v>204</v>
      </c>
      <c r="AE2557" s="11">
        <f t="shared" ref="AE2557" si="6904">SUM(F2557:F2562)</f>
        <v>0</v>
      </c>
      <c r="AF2557" s="11">
        <f t="shared" ref="AF2557" si="6905">AVERAGE(AB2557:AB2562)</f>
        <v>0.23984494213097687</v>
      </c>
      <c r="AG2557" s="11">
        <f t="shared" ref="AG2557" si="6906">AVERAGE(G2557:G2562)</f>
        <v>7.7833333333333341</v>
      </c>
      <c r="AH2557" s="11" t="e">
        <f t="shared" ref="AH2557" si="6907">AVERAGE(AC2557:AC2562)</f>
        <v>#DIV/0!</v>
      </c>
      <c r="AI2557" s="11">
        <f t="shared" ref="AI2557" si="6908">AVERAGE(T2557:T2562)</f>
        <v>36.93333333333333</v>
      </c>
      <c r="AJ2557" s="11">
        <f t="shared" ref="AJ2557" si="6909">SUMIF(H2557:H2562,"&gt;0",H2557:H2562)</f>
        <v>0.13900000000000001</v>
      </c>
      <c r="AK2557" s="17">
        <f t="shared" ref="AK2557" si="6910">SUM(AA2557:AA2562)/60</f>
        <v>0</v>
      </c>
      <c r="AL2557" s="17">
        <f t="shared" ref="AL2557" si="6911">SUM(V2557:V2562)</f>
        <v>285473</v>
      </c>
      <c r="AM2557" s="17">
        <f t="shared" ref="AM2557" si="6912">AVERAGE(W2557:W2562)</f>
        <v>79.333333333333329</v>
      </c>
      <c r="AN2557" s="11">
        <f t="shared" ref="AN2557" si="6913">AVERAGE(I2557:I2562)</f>
        <v>1.7333333333333336</v>
      </c>
      <c r="AO2557" s="11">
        <f t="shared" ref="AO2557" si="6914">MAX(K2557:K2562)</f>
        <v>2.6</v>
      </c>
      <c r="AP2557" s="13" t="str">
        <f t="shared" ref="AP2557" ca="1" si="6915">INDIRECT(ADDRESS(MATCH(AO2557,K2557:K2562,0)+A2557-1,12))</f>
        <v>ENE</v>
      </c>
      <c r="AQ2557" s="13">
        <f t="shared" ref="AQ2557" ca="1" si="6916">INDIRECT(ADDRESS(MATCH(AO2557,K2557:K2562,0)+A2557-1,13))</f>
        <v>0.74137731481481473</v>
      </c>
      <c r="AR2557" s="11">
        <f t="shared" ref="AR2557" si="6917">MAX(N2557:N2562)</f>
        <v>4.4000000000000004</v>
      </c>
      <c r="AS2557" s="13" t="str">
        <f t="shared" ref="AS2557" ca="1" si="6918">INDIRECT(ADDRESS(MATCH(AR2557,N2557:N2562,0)+A2557-1,15))</f>
        <v>ENE</v>
      </c>
      <c r="AT2557" s="13">
        <f t="shared" ref="AT2557" ca="1" si="6919">INDIRECT(ADDRESS(MATCH(AR2557,N2557:N2562,0)+A2557-1,16))</f>
        <v>0.73510416666666656</v>
      </c>
    </row>
    <row r="2558" spans="1:46">
      <c r="A2558" s="11">
        <v>2558</v>
      </c>
      <c r="B2558" s="69">
        <v>44610</v>
      </c>
      <c r="C2558" s="70">
        <v>0.71527777777777779</v>
      </c>
      <c r="D2558">
        <v>10</v>
      </c>
      <c r="E2558">
        <v>14.2</v>
      </c>
      <c r="F2558">
        <v>0</v>
      </c>
      <c r="G2558">
        <v>8.6</v>
      </c>
      <c r="H2558">
        <v>4.2999999999999997E-2</v>
      </c>
      <c r="I2558">
        <v>1.3</v>
      </c>
      <c r="J2558" t="s">
        <v>148</v>
      </c>
      <c r="K2558">
        <v>1.5</v>
      </c>
      <c r="L2558" t="s">
        <v>147</v>
      </c>
      <c r="M2558" s="70">
        <v>0.70934027777777775</v>
      </c>
      <c r="N2558">
        <v>3.7</v>
      </c>
      <c r="O2558" t="s">
        <v>147</v>
      </c>
      <c r="P2558" s="70">
        <v>0.71451388888888889</v>
      </c>
      <c r="Q2558">
        <v>2.4</v>
      </c>
      <c r="R2558" t="s">
        <v>152</v>
      </c>
      <c r="S2558">
        <v>0.8</v>
      </c>
      <c r="T2558">
        <v>35.799999999999997</v>
      </c>
      <c r="U2558">
        <v>127</v>
      </c>
      <c r="V2558">
        <v>82730</v>
      </c>
      <c r="W2558">
        <v>138</v>
      </c>
      <c r="X2558">
        <v>0.59</v>
      </c>
      <c r="Y2558">
        <v>17.82</v>
      </c>
      <c r="Z2558" s="11">
        <f t="shared" si="6773"/>
        <v>25.799999999999997</v>
      </c>
      <c r="AA2558" s="11">
        <f t="shared" si="6774"/>
        <v>0</v>
      </c>
      <c r="AB2558" s="53">
        <f t="shared" si="6775"/>
        <v>0.23984494213097685</v>
      </c>
      <c r="AC2558" s="61" t="s">
        <v>204</v>
      </c>
    </row>
    <row r="2559" spans="1:46">
      <c r="A2559" s="11">
        <v>2559</v>
      </c>
      <c r="B2559" s="69">
        <v>44610</v>
      </c>
      <c r="C2559" s="70">
        <v>0.72222222222222221</v>
      </c>
      <c r="D2559">
        <v>9.6999999999999993</v>
      </c>
      <c r="E2559">
        <v>14.2</v>
      </c>
      <c r="F2559">
        <v>0</v>
      </c>
      <c r="G2559">
        <v>8.4</v>
      </c>
      <c r="H2559">
        <v>0.03</v>
      </c>
      <c r="I2559">
        <v>1.9</v>
      </c>
      <c r="J2559" t="s">
        <v>152</v>
      </c>
      <c r="K2559">
        <v>1.9</v>
      </c>
      <c r="L2559" t="s">
        <v>152</v>
      </c>
      <c r="M2559" s="70">
        <v>0.72135416666666663</v>
      </c>
      <c r="N2559">
        <v>4</v>
      </c>
      <c r="O2559" t="s">
        <v>148</v>
      </c>
      <c r="P2559" s="70">
        <v>0.71721064814814817</v>
      </c>
      <c r="Q2559">
        <v>2.2999999999999998</v>
      </c>
      <c r="R2559" t="s">
        <v>148</v>
      </c>
      <c r="S2559">
        <v>0.7</v>
      </c>
      <c r="T2559">
        <v>35.799999999999997</v>
      </c>
      <c r="U2559">
        <v>76</v>
      </c>
      <c r="V2559">
        <v>59486</v>
      </c>
      <c r="W2559">
        <v>99</v>
      </c>
      <c r="X2559">
        <v>0.59</v>
      </c>
      <c r="Y2559">
        <v>17.82</v>
      </c>
      <c r="Z2559" s="11">
        <f t="shared" si="6773"/>
        <v>18</v>
      </c>
      <c r="AA2559" s="11">
        <f t="shared" si="6774"/>
        <v>0</v>
      </c>
      <c r="AB2559" s="53">
        <f t="shared" si="6775"/>
        <v>0.23984494213097685</v>
      </c>
      <c r="AC2559" s="61" t="s">
        <v>204</v>
      </c>
    </row>
    <row r="2560" spans="1:46">
      <c r="A2560" s="11">
        <v>2560</v>
      </c>
      <c r="B2560" s="69">
        <v>44610</v>
      </c>
      <c r="C2560" s="70">
        <v>0.72916666666666663</v>
      </c>
      <c r="D2560">
        <v>9.3000000000000007</v>
      </c>
      <c r="E2560">
        <v>13.2</v>
      </c>
      <c r="F2560">
        <v>0</v>
      </c>
      <c r="G2560">
        <v>7.7</v>
      </c>
      <c r="H2560">
        <v>1.4999999999999999E-2</v>
      </c>
      <c r="I2560">
        <v>1.4</v>
      </c>
      <c r="J2560" t="s">
        <v>148</v>
      </c>
      <c r="K2560">
        <v>1.9</v>
      </c>
      <c r="L2560" t="s">
        <v>152</v>
      </c>
      <c r="M2560" s="70">
        <v>0.72258101851851853</v>
      </c>
      <c r="N2560">
        <v>3.2</v>
      </c>
      <c r="O2560" t="s">
        <v>148</v>
      </c>
      <c r="P2560" s="70">
        <v>0.72821759259259267</v>
      </c>
      <c r="Q2560">
        <v>1.5</v>
      </c>
      <c r="R2560" t="s">
        <v>152</v>
      </c>
      <c r="S2560">
        <v>0.6</v>
      </c>
      <c r="T2560">
        <v>36.700000000000003</v>
      </c>
      <c r="U2560">
        <v>37</v>
      </c>
      <c r="V2560">
        <v>32970</v>
      </c>
      <c r="W2560">
        <v>55</v>
      </c>
      <c r="X2560">
        <v>0.59</v>
      </c>
      <c r="Y2560">
        <v>17.75</v>
      </c>
      <c r="Z2560" s="11">
        <f t="shared" si="6773"/>
        <v>9</v>
      </c>
      <c r="AA2560" s="11">
        <f t="shared" si="6774"/>
        <v>0</v>
      </c>
      <c r="AB2560" s="53">
        <f t="shared" si="6775"/>
        <v>0.23984494213097685</v>
      </c>
      <c r="AC2560" s="61" t="s">
        <v>204</v>
      </c>
    </row>
    <row r="2561" spans="1:46">
      <c r="A2561" s="11">
        <v>2561</v>
      </c>
      <c r="B2561" s="69">
        <v>44610</v>
      </c>
      <c r="C2561" s="70">
        <v>0.73611111111111116</v>
      </c>
      <c r="D2561">
        <v>8.9</v>
      </c>
      <c r="E2561">
        <v>13.1</v>
      </c>
      <c r="F2561">
        <v>0</v>
      </c>
      <c r="G2561">
        <v>7</v>
      </c>
      <c r="H2561">
        <v>6.0000000000000001E-3</v>
      </c>
      <c r="I2561">
        <v>2.2000000000000002</v>
      </c>
      <c r="J2561" t="s">
        <v>148</v>
      </c>
      <c r="K2561">
        <v>2.2000000000000002</v>
      </c>
      <c r="L2561" t="s">
        <v>148</v>
      </c>
      <c r="M2561" s="70">
        <v>0.73611111111111116</v>
      </c>
      <c r="N2561">
        <v>4.4000000000000004</v>
      </c>
      <c r="O2561" t="s">
        <v>148</v>
      </c>
      <c r="P2561" s="70">
        <v>0.73510416666666656</v>
      </c>
      <c r="Q2561">
        <v>3</v>
      </c>
      <c r="R2561" t="s">
        <v>152</v>
      </c>
      <c r="S2561">
        <v>0.8</v>
      </c>
      <c r="T2561">
        <v>37.9</v>
      </c>
      <c r="U2561">
        <v>13</v>
      </c>
      <c r="V2561">
        <v>14464</v>
      </c>
      <c r="W2561">
        <v>24</v>
      </c>
      <c r="X2561">
        <v>0.59</v>
      </c>
      <c r="Y2561">
        <v>17.78</v>
      </c>
      <c r="Z2561" s="11">
        <f t="shared" si="6773"/>
        <v>3.6000000000000005</v>
      </c>
      <c r="AA2561" s="11">
        <f t="shared" si="6774"/>
        <v>0</v>
      </c>
      <c r="AB2561" s="53">
        <f t="shared" si="6775"/>
        <v>0.23984494213097685</v>
      </c>
      <c r="AC2561" s="61" t="s">
        <v>204</v>
      </c>
    </row>
    <row r="2562" spans="1:46">
      <c r="A2562" s="11">
        <v>2562</v>
      </c>
      <c r="B2562" s="69">
        <v>44610</v>
      </c>
      <c r="C2562" s="70">
        <v>0.74305555555555547</v>
      </c>
      <c r="D2562">
        <v>8.4</v>
      </c>
      <c r="E2562">
        <v>13</v>
      </c>
      <c r="F2562">
        <v>0</v>
      </c>
      <c r="G2562">
        <v>6.5</v>
      </c>
      <c r="H2562">
        <v>1E-3</v>
      </c>
      <c r="I2562">
        <v>2.2999999999999998</v>
      </c>
      <c r="J2562" t="s">
        <v>148</v>
      </c>
      <c r="K2562">
        <v>2.6</v>
      </c>
      <c r="L2562" t="s">
        <v>148</v>
      </c>
      <c r="M2562" s="70">
        <v>0.74137731481481473</v>
      </c>
      <c r="N2562">
        <v>4.2</v>
      </c>
      <c r="O2562" t="s">
        <v>148</v>
      </c>
      <c r="P2562" s="70">
        <v>0.73754629629629631</v>
      </c>
      <c r="Q2562">
        <v>1.4</v>
      </c>
      <c r="R2562" t="s">
        <v>147</v>
      </c>
      <c r="S2562">
        <v>0.7</v>
      </c>
      <c r="T2562">
        <v>39</v>
      </c>
      <c r="U2562">
        <v>4</v>
      </c>
      <c r="V2562">
        <v>4739</v>
      </c>
      <c r="W2562">
        <v>8</v>
      </c>
      <c r="X2562">
        <v>0.59</v>
      </c>
      <c r="Y2562">
        <v>17.82</v>
      </c>
      <c r="Z2562" s="11">
        <f t="shared" si="6773"/>
        <v>0.60000000000000009</v>
      </c>
      <c r="AA2562" s="11">
        <f t="shared" si="6774"/>
        <v>0</v>
      </c>
      <c r="AB2562" s="53">
        <f t="shared" si="6775"/>
        <v>0.23984494213097685</v>
      </c>
      <c r="AC2562" s="61" t="s">
        <v>204</v>
      </c>
    </row>
    <row r="2563" spans="1:46">
      <c r="A2563" s="11">
        <v>2563</v>
      </c>
      <c r="B2563" s="69">
        <v>44610</v>
      </c>
      <c r="C2563" s="70">
        <v>0.75</v>
      </c>
      <c r="D2563">
        <v>7.8</v>
      </c>
      <c r="E2563">
        <v>13</v>
      </c>
      <c r="F2563">
        <v>0</v>
      </c>
      <c r="G2563">
        <v>6.3</v>
      </c>
      <c r="H2563">
        <v>0</v>
      </c>
      <c r="I2563">
        <v>2.5</v>
      </c>
      <c r="J2563" t="s">
        <v>148</v>
      </c>
      <c r="K2563">
        <v>2.5</v>
      </c>
      <c r="L2563" t="s">
        <v>148</v>
      </c>
      <c r="M2563" s="70">
        <v>0.74990740740740736</v>
      </c>
      <c r="N2563">
        <v>4.5</v>
      </c>
      <c r="O2563" t="s">
        <v>150</v>
      </c>
      <c r="P2563" s="70">
        <v>0.74723379629629638</v>
      </c>
      <c r="Q2563">
        <v>1.5</v>
      </c>
      <c r="R2563" t="s">
        <v>150</v>
      </c>
      <c r="S2563">
        <v>0.9</v>
      </c>
      <c r="T2563">
        <v>36.6</v>
      </c>
      <c r="U2563">
        <v>1</v>
      </c>
      <c r="V2563">
        <v>1304</v>
      </c>
      <c r="W2563">
        <v>2</v>
      </c>
      <c r="X2563">
        <v>0.59</v>
      </c>
      <c r="Y2563">
        <v>17.82</v>
      </c>
      <c r="Z2563" s="11">
        <f t="shared" si="6773"/>
        <v>0</v>
      </c>
      <c r="AA2563" s="11">
        <f t="shared" si="6774"/>
        <v>0</v>
      </c>
      <c r="AB2563" s="53">
        <f t="shared" si="6775"/>
        <v>0.23984494213097685</v>
      </c>
      <c r="AC2563" s="61" t="s">
        <v>204</v>
      </c>
      <c r="AE2563" s="11">
        <f t="shared" ref="AE2563" si="6920">SUM(F2563:F2568)</f>
        <v>0</v>
      </c>
      <c r="AF2563" s="11">
        <f t="shared" ref="AF2563" si="6921">AVERAGE(AB2563:AB2568)</f>
        <v>0.23984494213097687</v>
      </c>
      <c r="AG2563" s="11">
        <f t="shared" ref="AG2563" si="6922">AVERAGE(G2563:G2568)</f>
        <v>5.6166666666666663</v>
      </c>
      <c r="AH2563" s="11" t="e">
        <f t="shared" ref="AH2563" si="6923">AVERAGE(AC2563:AC2568)</f>
        <v>#DIV/0!</v>
      </c>
      <c r="AI2563" s="11">
        <f t="shared" ref="AI2563" si="6924">AVERAGE(T2563:T2568)</f>
        <v>38.449999999999996</v>
      </c>
      <c r="AJ2563" s="11">
        <f t="shared" ref="AJ2563" si="6925">SUMIF(H2563:H2568,"&gt;0",H2563:H2568)</f>
        <v>0</v>
      </c>
      <c r="AK2563" s="17">
        <f t="shared" ref="AK2563" si="6926">SUM(AA2563:AA2568)/60</f>
        <v>0</v>
      </c>
      <c r="AL2563" s="17">
        <f t="shared" ref="AL2563" si="6927">SUM(V2563:V2568)</f>
        <v>1889</v>
      </c>
      <c r="AM2563" s="17">
        <f t="shared" ref="AM2563" si="6928">AVERAGE(W2563:W2568)</f>
        <v>0.33333333333333331</v>
      </c>
      <c r="AN2563" s="11">
        <f t="shared" ref="AN2563" si="6929">AVERAGE(I2563:I2568)</f>
        <v>1.6333333333333331</v>
      </c>
      <c r="AO2563" s="11">
        <f t="shared" ref="AO2563" si="6930">MAX(K2563:K2568)</f>
        <v>2.6</v>
      </c>
      <c r="AP2563" s="13" t="str">
        <f t="shared" ref="AP2563" ca="1" si="6931">INDIRECT(ADDRESS(MATCH(AO2563,K2563:K2568,0)+A2563-1,12))</f>
        <v>ENE</v>
      </c>
      <c r="AQ2563" s="13">
        <f t="shared" ref="AQ2563" ca="1" si="6932">INDIRECT(ADDRESS(MATCH(AO2563,K2563:K2568,0)+A2563-1,13))</f>
        <v>0.75164351851851852</v>
      </c>
      <c r="AR2563" s="11">
        <f t="shared" ref="AR2563" si="6933">MAX(N2563:N2568)</f>
        <v>5.5</v>
      </c>
      <c r="AS2563" s="13" t="str">
        <f t="shared" ref="AS2563" ca="1" si="6934">INDIRECT(ADDRESS(MATCH(AR2563,N2563:N2568,0)+A2563-1,15))</f>
        <v>NNE</v>
      </c>
      <c r="AT2563" s="13">
        <f t="shared" ref="AT2563" ca="1" si="6935">INDIRECT(ADDRESS(MATCH(AR2563,N2563:N2568,0)+A2563-1,16))</f>
        <v>0.78107638888888886</v>
      </c>
    </row>
    <row r="2564" spans="1:46">
      <c r="A2564" s="11">
        <v>2564</v>
      </c>
      <c r="B2564" s="69">
        <v>44610</v>
      </c>
      <c r="C2564" s="70">
        <v>0.75694444444444453</v>
      </c>
      <c r="D2564">
        <v>7.3</v>
      </c>
      <c r="E2564">
        <v>13</v>
      </c>
      <c r="F2564">
        <v>0</v>
      </c>
      <c r="G2564">
        <v>6.1</v>
      </c>
      <c r="H2564">
        <v>0</v>
      </c>
      <c r="I2564">
        <v>2.1</v>
      </c>
      <c r="J2564" t="s">
        <v>148</v>
      </c>
      <c r="K2564">
        <v>2.6</v>
      </c>
      <c r="L2564" t="s">
        <v>148</v>
      </c>
      <c r="M2564" s="70">
        <v>0.75164351851851852</v>
      </c>
      <c r="N2564">
        <v>5.4</v>
      </c>
      <c r="O2564" t="s">
        <v>148</v>
      </c>
      <c r="P2564" s="70">
        <v>0.75616898148148148</v>
      </c>
      <c r="Q2564">
        <v>1.3</v>
      </c>
      <c r="R2564" t="s">
        <v>152</v>
      </c>
      <c r="S2564">
        <v>0.8</v>
      </c>
      <c r="T2564">
        <v>36.6</v>
      </c>
      <c r="U2564">
        <v>0</v>
      </c>
      <c r="V2564">
        <v>203</v>
      </c>
      <c r="W2564">
        <v>0</v>
      </c>
      <c r="X2564">
        <v>0.59</v>
      </c>
      <c r="Y2564">
        <v>17.8</v>
      </c>
      <c r="Z2564" s="11">
        <f t="shared" si="6773"/>
        <v>0</v>
      </c>
      <c r="AA2564" s="11">
        <f t="shared" si="6774"/>
        <v>0</v>
      </c>
      <c r="AB2564" s="53">
        <f t="shared" si="6775"/>
        <v>0.23984494213097685</v>
      </c>
      <c r="AC2564" s="61" t="s">
        <v>204</v>
      </c>
    </row>
    <row r="2565" spans="1:46">
      <c r="A2565" s="11">
        <v>2565</v>
      </c>
      <c r="B2565" s="69">
        <v>44610</v>
      </c>
      <c r="C2565" s="70">
        <v>0.76388888888888884</v>
      </c>
      <c r="D2565">
        <v>6.9</v>
      </c>
      <c r="E2565">
        <v>13</v>
      </c>
      <c r="F2565">
        <v>0</v>
      </c>
      <c r="G2565">
        <v>6</v>
      </c>
      <c r="H2565">
        <v>-1E-3</v>
      </c>
      <c r="I2565">
        <v>1.3</v>
      </c>
      <c r="J2565" t="s">
        <v>148</v>
      </c>
      <c r="K2565">
        <v>2.1</v>
      </c>
      <c r="L2565" t="s">
        <v>148</v>
      </c>
      <c r="M2565" s="70">
        <v>0.75695601851851846</v>
      </c>
      <c r="N2565">
        <v>4</v>
      </c>
      <c r="O2565" t="s">
        <v>152</v>
      </c>
      <c r="P2565" s="70">
        <v>0.75895833333333329</v>
      </c>
      <c r="Q2565">
        <v>0.3</v>
      </c>
      <c r="R2565" t="s">
        <v>147</v>
      </c>
      <c r="S2565">
        <v>0.8</v>
      </c>
      <c r="T2565">
        <v>36.799999999999997</v>
      </c>
      <c r="U2565">
        <v>0</v>
      </c>
      <c r="V2565">
        <v>113</v>
      </c>
      <c r="W2565">
        <v>0</v>
      </c>
      <c r="X2565">
        <v>0.59</v>
      </c>
      <c r="Y2565">
        <v>17.82</v>
      </c>
      <c r="Z2565" s="11">
        <f t="shared" si="6773"/>
        <v>-0.60000000000000009</v>
      </c>
      <c r="AA2565" s="11">
        <f t="shared" si="6774"/>
        <v>0</v>
      </c>
      <c r="AB2565" s="53">
        <f t="shared" si="6775"/>
        <v>0.23984494213097685</v>
      </c>
      <c r="AC2565" s="61" t="s">
        <v>204</v>
      </c>
    </row>
    <row r="2566" spans="1:46">
      <c r="A2566" s="11">
        <v>2566</v>
      </c>
      <c r="B2566" s="69">
        <v>44610</v>
      </c>
      <c r="C2566" s="70">
        <v>0.77083333333333337</v>
      </c>
      <c r="D2566">
        <v>6.4</v>
      </c>
      <c r="E2566">
        <v>13</v>
      </c>
      <c r="F2566">
        <v>0</v>
      </c>
      <c r="G2566">
        <v>5.4</v>
      </c>
      <c r="H2566">
        <v>-2E-3</v>
      </c>
      <c r="I2566">
        <v>1</v>
      </c>
      <c r="J2566" t="s">
        <v>147</v>
      </c>
      <c r="K2566">
        <v>1.3</v>
      </c>
      <c r="L2566" t="s">
        <v>148</v>
      </c>
      <c r="M2566" s="70">
        <v>0.76390046296296299</v>
      </c>
      <c r="N2566">
        <v>2.1</v>
      </c>
      <c r="O2566" t="s">
        <v>147</v>
      </c>
      <c r="P2566" s="70">
        <v>0.77009259259259266</v>
      </c>
      <c r="Q2566">
        <v>0.6</v>
      </c>
      <c r="R2566" t="s">
        <v>147</v>
      </c>
      <c r="S2566">
        <v>0.4</v>
      </c>
      <c r="T2566">
        <v>38.6</v>
      </c>
      <c r="U2566">
        <v>1</v>
      </c>
      <c r="V2566">
        <v>81</v>
      </c>
      <c r="W2566">
        <v>0</v>
      </c>
      <c r="X2566">
        <v>0.59</v>
      </c>
      <c r="Y2566">
        <v>17.82</v>
      </c>
      <c r="Z2566" s="11">
        <f t="shared" si="6773"/>
        <v>-1.2000000000000002</v>
      </c>
      <c r="AA2566" s="11">
        <f t="shared" si="6774"/>
        <v>0</v>
      </c>
      <c r="AB2566" s="53">
        <f t="shared" si="6775"/>
        <v>0.23984494213097685</v>
      </c>
      <c r="AC2566" s="61" t="s">
        <v>204</v>
      </c>
    </row>
    <row r="2567" spans="1:46">
      <c r="A2567" s="11">
        <v>2567</v>
      </c>
      <c r="B2567" s="69">
        <v>44610</v>
      </c>
      <c r="C2567" s="70">
        <v>0.77777777777777779</v>
      </c>
      <c r="D2567">
        <v>5.9</v>
      </c>
      <c r="E2567">
        <v>13</v>
      </c>
      <c r="F2567">
        <v>0</v>
      </c>
      <c r="G2567">
        <v>5</v>
      </c>
      <c r="H2567">
        <v>-1E-3</v>
      </c>
      <c r="I2567">
        <v>1.4</v>
      </c>
      <c r="J2567" t="s">
        <v>149</v>
      </c>
      <c r="K2567">
        <v>1.4</v>
      </c>
      <c r="L2567" t="s">
        <v>149</v>
      </c>
      <c r="M2567" s="70">
        <v>0.77777777777777779</v>
      </c>
      <c r="N2567">
        <v>2.8</v>
      </c>
      <c r="O2567" t="s">
        <v>148</v>
      </c>
      <c r="P2567" s="70">
        <v>0.77221064814814822</v>
      </c>
      <c r="Q2567">
        <v>1.2</v>
      </c>
      <c r="R2567" t="s">
        <v>147</v>
      </c>
      <c r="S2567">
        <v>0.5</v>
      </c>
      <c r="T2567">
        <v>41</v>
      </c>
      <c r="U2567">
        <v>0</v>
      </c>
      <c r="V2567">
        <v>74</v>
      </c>
      <c r="W2567">
        <v>0</v>
      </c>
      <c r="X2567">
        <v>0.59</v>
      </c>
      <c r="Y2567">
        <v>17.84</v>
      </c>
      <c r="Z2567" s="11">
        <f t="shared" si="6773"/>
        <v>-0.60000000000000009</v>
      </c>
      <c r="AA2567" s="11">
        <f t="shared" si="6774"/>
        <v>0</v>
      </c>
      <c r="AB2567" s="53">
        <f t="shared" si="6775"/>
        <v>0.23984494213097685</v>
      </c>
      <c r="AC2567" s="61" t="s">
        <v>204</v>
      </c>
    </row>
    <row r="2568" spans="1:46">
      <c r="A2568" s="11">
        <v>2568</v>
      </c>
      <c r="B2568" s="69">
        <v>44610</v>
      </c>
      <c r="C2568" s="70">
        <v>0.78472222222222221</v>
      </c>
      <c r="D2568">
        <v>5.5</v>
      </c>
      <c r="E2568">
        <v>13</v>
      </c>
      <c r="F2568">
        <v>0</v>
      </c>
      <c r="G2568">
        <v>4.9000000000000004</v>
      </c>
      <c r="H2568">
        <v>0</v>
      </c>
      <c r="I2568">
        <v>1.5</v>
      </c>
      <c r="J2568" t="s">
        <v>149</v>
      </c>
      <c r="K2568">
        <v>1.5</v>
      </c>
      <c r="L2568" t="s">
        <v>149</v>
      </c>
      <c r="M2568" s="70">
        <v>0.78136574074074072</v>
      </c>
      <c r="N2568">
        <v>5.5</v>
      </c>
      <c r="O2568" t="s">
        <v>149</v>
      </c>
      <c r="P2568" s="70">
        <v>0.78107638888888886</v>
      </c>
      <c r="Q2568">
        <v>0.9</v>
      </c>
      <c r="R2568" t="s">
        <v>148</v>
      </c>
      <c r="S2568">
        <v>0.7</v>
      </c>
      <c r="T2568">
        <v>41.1</v>
      </c>
      <c r="U2568">
        <v>1</v>
      </c>
      <c r="V2568">
        <v>114</v>
      </c>
      <c r="W2568">
        <v>0</v>
      </c>
      <c r="X2568">
        <v>0.59</v>
      </c>
      <c r="Y2568">
        <v>17.829999999999998</v>
      </c>
      <c r="Z2568" s="11">
        <f t="shared" ref="Z2568:Z2631" si="6936">H2568*3.6/(60)*10*10^3</f>
        <v>0</v>
      </c>
      <c r="AA2568" s="11">
        <f t="shared" ref="AA2568:AA2631" si="6937">IF(Z2568&gt;120,10,0)</f>
        <v>0</v>
      </c>
      <c r="AB2568" s="53">
        <f t="shared" ref="AB2568:AB2631" si="6938">-0.071+0.735*X2568+0.75*X2568^2-8.759*X2568^3+21.838*X2568^4-21.998*X2568^5+8.097*X2568^6</f>
        <v>0.23984494213097685</v>
      </c>
      <c r="AC2568" s="61" t="s">
        <v>204</v>
      </c>
    </row>
    <row r="2569" spans="1:46">
      <c r="A2569" s="11">
        <v>2569</v>
      </c>
      <c r="B2569" s="69">
        <v>44610</v>
      </c>
      <c r="C2569" s="70">
        <v>0.79166666666666663</v>
      </c>
      <c r="D2569">
        <v>5.0999999999999996</v>
      </c>
      <c r="E2569">
        <v>13</v>
      </c>
      <c r="F2569">
        <v>0</v>
      </c>
      <c r="G2569">
        <v>4.8</v>
      </c>
      <c r="H2569">
        <v>-1E-3</v>
      </c>
      <c r="I2569">
        <v>1.2</v>
      </c>
      <c r="J2569" t="s">
        <v>147</v>
      </c>
      <c r="K2569">
        <v>1.6</v>
      </c>
      <c r="L2569" t="s">
        <v>147</v>
      </c>
      <c r="M2569" s="70">
        <v>0.78732638888888884</v>
      </c>
      <c r="N2569">
        <v>3.2</v>
      </c>
      <c r="O2569" t="s">
        <v>152</v>
      </c>
      <c r="P2569" s="70">
        <v>0.78479166666666667</v>
      </c>
      <c r="Q2569">
        <v>1.4</v>
      </c>
      <c r="R2569" t="s">
        <v>148</v>
      </c>
      <c r="S2569">
        <v>0.5</v>
      </c>
      <c r="T2569">
        <v>40.9</v>
      </c>
      <c r="U2569">
        <v>0</v>
      </c>
      <c r="V2569">
        <v>89</v>
      </c>
      <c r="W2569">
        <v>0</v>
      </c>
      <c r="X2569">
        <v>0.59</v>
      </c>
      <c r="Y2569">
        <v>17.84</v>
      </c>
      <c r="Z2569" s="11">
        <f t="shared" si="6936"/>
        <v>-0.60000000000000009</v>
      </c>
      <c r="AA2569" s="11">
        <f t="shared" si="6937"/>
        <v>0</v>
      </c>
      <c r="AB2569" s="53">
        <f t="shared" si="6938"/>
        <v>0.23984494213097685</v>
      </c>
      <c r="AC2569" s="61" t="s">
        <v>204</v>
      </c>
      <c r="AE2569" s="11">
        <f t="shared" ref="AE2569" si="6939">SUM(F2569:F2574)</f>
        <v>0</v>
      </c>
      <c r="AF2569" s="11">
        <f t="shared" ref="AF2569" si="6940">AVERAGE(AB2569:AB2574)</f>
        <v>0.23984494213097687</v>
      </c>
      <c r="AG2569" s="11">
        <f t="shared" ref="AG2569" si="6941">AVERAGE(G2569:G2574)</f>
        <v>4.5166666666666666</v>
      </c>
      <c r="AH2569" s="11" t="e">
        <f t="shared" ref="AH2569" si="6942">AVERAGE(AC2569:AC2574)</f>
        <v>#DIV/0!</v>
      </c>
      <c r="AI2569" s="11">
        <f t="shared" ref="AI2569" si="6943">AVERAGE(T2569:T2574)</f>
        <v>43.266666666666659</v>
      </c>
      <c r="AJ2569" s="11">
        <f t="shared" ref="AJ2569" si="6944">SUMIF(H2569:H2574,"&gt;0",H2569:H2574)</f>
        <v>0</v>
      </c>
      <c r="AK2569" s="17">
        <f t="shared" ref="AK2569" si="6945">SUM(AA2569:AA2574)/60</f>
        <v>0</v>
      </c>
      <c r="AL2569" s="17">
        <f t="shared" ref="AL2569" si="6946">SUM(V2569:V2574)</f>
        <v>585</v>
      </c>
      <c r="AM2569" s="17">
        <f t="shared" ref="AM2569" si="6947">AVERAGE(W2569:W2574)</f>
        <v>0</v>
      </c>
      <c r="AN2569" s="11">
        <f t="shared" ref="AN2569" si="6948">AVERAGE(I2569:I2574)</f>
        <v>0.96666666666666667</v>
      </c>
      <c r="AO2569" s="11">
        <f t="shared" ref="AO2569" si="6949">MAX(K2569:K2574)</f>
        <v>1.6</v>
      </c>
      <c r="AP2569" s="13" t="str">
        <f t="shared" ref="AP2569" ca="1" si="6950">INDIRECT(ADDRESS(MATCH(AO2569,K2569:K2574,0)+A2569-1,12))</f>
        <v>NE</v>
      </c>
      <c r="AQ2569" s="13">
        <f t="shared" ref="AQ2569" ca="1" si="6951">INDIRECT(ADDRESS(MATCH(AO2569,K2569:K2574,0)+A2569-1,13))</f>
        <v>0.78732638888888884</v>
      </c>
      <c r="AR2569" s="11">
        <f t="shared" ref="AR2569" si="6952">MAX(N2569:N2574)</f>
        <v>3.4</v>
      </c>
      <c r="AS2569" s="13" t="str">
        <f t="shared" ref="AS2569" ca="1" si="6953">INDIRECT(ADDRESS(MATCH(AR2569,N2569:N2574,0)+A2569-1,15))</f>
        <v>ENE</v>
      </c>
      <c r="AT2569" s="13">
        <f t="shared" ref="AT2569" ca="1" si="6954">INDIRECT(ADDRESS(MATCH(AR2569,N2569:N2574,0)+A2569-1,16))</f>
        <v>0.79335648148148152</v>
      </c>
    </row>
    <row r="2570" spans="1:46">
      <c r="A2570" s="11">
        <v>2570</v>
      </c>
      <c r="B2570" s="69">
        <v>44610</v>
      </c>
      <c r="C2570" s="70">
        <v>0.79861111111111116</v>
      </c>
      <c r="D2570">
        <v>4.7</v>
      </c>
      <c r="E2570">
        <v>12.9</v>
      </c>
      <c r="F2570">
        <v>0</v>
      </c>
      <c r="G2570">
        <v>4.5999999999999996</v>
      </c>
      <c r="H2570">
        <v>-1E-3</v>
      </c>
      <c r="I2570">
        <v>1.2</v>
      </c>
      <c r="J2570" t="s">
        <v>147</v>
      </c>
      <c r="K2570">
        <v>1.3</v>
      </c>
      <c r="L2570" t="s">
        <v>147</v>
      </c>
      <c r="M2570" s="70">
        <v>0.79776620370370377</v>
      </c>
      <c r="N2570">
        <v>3.4</v>
      </c>
      <c r="O2570" t="s">
        <v>148</v>
      </c>
      <c r="P2570" s="70">
        <v>0.79335648148148152</v>
      </c>
      <c r="Q2570">
        <v>0.5</v>
      </c>
      <c r="R2570" t="s">
        <v>147</v>
      </c>
      <c r="S2570">
        <v>0.4</v>
      </c>
      <c r="T2570">
        <v>42.3</v>
      </c>
      <c r="U2570">
        <v>0</v>
      </c>
      <c r="V2570">
        <v>93</v>
      </c>
      <c r="W2570">
        <v>0</v>
      </c>
      <c r="X2570">
        <v>0.59</v>
      </c>
      <c r="Y2570">
        <v>17.829999999999998</v>
      </c>
      <c r="Z2570" s="11">
        <f t="shared" si="6936"/>
        <v>-0.60000000000000009</v>
      </c>
      <c r="AA2570" s="11">
        <f t="shared" si="6937"/>
        <v>0</v>
      </c>
      <c r="AB2570" s="53">
        <f t="shared" si="6938"/>
        <v>0.23984494213097685</v>
      </c>
      <c r="AC2570" s="61" t="s">
        <v>204</v>
      </c>
    </row>
    <row r="2571" spans="1:46">
      <c r="A2571" s="11">
        <v>2571</v>
      </c>
      <c r="B2571" s="69">
        <v>44610</v>
      </c>
      <c r="C2571" s="70">
        <v>0.80555555555555547</v>
      </c>
      <c r="D2571">
        <v>4.4000000000000004</v>
      </c>
      <c r="E2571">
        <v>12.9</v>
      </c>
      <c r="F2571">
        <v>0</v>
      </c>
      <c r="G2571">
        <v>4.5999999999999996</v>
      </c>
      <c r="H2571">
        <v>-1E-3</v>
      </c>
      <c r="I2571">
        <v>1</v>
      </c>
      <c r="J2571" t="s">
        <v>147</v>
      </c>
      <c r="K2571">
        <v>1.2</v>
      </c>
      <c r="L2571" t="s">
        <v>147</v>
      </c>
      <c r="M2571" s="70">
        <v>0.79895833333333333</v>
      </c>
      <c r="N2571">
        <v>1.9</v>
      </c>
      <c r="O2571" t="s">
        <v>152</v>
      </c>
      <c r="P2571" s="70">
        <v>0.79962962962962969</v>
      </c>
      <c r="Q2571">
        <v>1.6</v>
      </c>
      <c r="R2571" t="s">
        <v>148</v>
      </c>
      <c r="S2571">
        <v>0.3</v>
      </c>
      <c r="T2571">
        <v>42.2</v>
      </c>
      <c r="U2571">
        <v>0</v>
      </c>
      <c r="V2571">
        <v>93</v>
      </c>
      <c r="W2571">
        <v>0</v>
      </c>
      <c r="X2571">
        <v>0.59</v>
      </c>
      <c r="Y2571">
        <v>17.84</v>
      </c>
      <c r="Z2571" s="11">
        <f t="shared" si="6936"/>
        <v>-0.60000000000000009</v>
      </c>
      <c r="AA2571" s="11">
        <f t="shared" si="6937"/>
        <v>0</v>
      </c>
      <c r="AB2571" s="53">
        <f t="shared" si="6938"/>
        <v>0.23984494213097685</v>
      </c>
      <c r="AC2571" s="61" t="s">
        <v>204</v>
      </c>
    </row>
    <row r="2572" spans="1:46">
      <c r="A2572" s="11">
        <v>2572</v>
      </c>
      <c r="B2572" s="69">
        <v>44610</v>
      </c>
      <c r="C2572" s="70">
        <v>0.8125</v>
      </c>
      <c r="D2572">
        <v>4.0999999999999996</v>
      </c>
      <c r="E2572">
        <v>12.9</v>
      </c>
      <c r="F2572">
        <v>0</v>
      </c>
      <c r="G2572">
        <v>4.5</v>
      </c>
      <c r="H2572">
        <v>-1E-3</v>
      </c>
      <c r="I2572">
        <v>0.7</v>
      </c>
      <c r="J2572" t="s">
        <v>148</v>
      </c>
      <c r="K2572">
        <v>1</v>
      </c>
      <c r="L2572" t="s">
        <v>147</v>
      </c>
      <c r="M2572" s="70">
        <v>0.8065162037037038</v>
      </c>
      <c r="N2572">
        <v>2.2999999999999998</v>
      </c>
      <c r="O2572" t="s">
        <v>147</v>
      </c>
      <c r="P2572" s="70">
        <v>0.80952546296296291</v>
      </c>
      <c r="Q2572">
        <v>0.8</v>
      </c>
      <c r="R2572" t="s">
        <v>147</v>
      </c>
      <c r="S2572">
        <v>0.4</v>
      </c>
      <c r="T2572">
        <v>41.9</v>
      </c>
      <c r="U2572">
        <v>0</v>
      </c>
      <c r="V2572">
        <v>91</v>
      </c>
      <c r="W2572">
        <v>0</v>
      </c>
      <c r="X2572">
        <v>0.59</v>
      </c>
      <c r="Y2572">
        <v>17.84</v>
      </c>
      <c r="Z2572" s="11">
        <f t="shared" si="6936"/>
        <v>-0.60000000000000009</v>
      </c>
      <c r="AA2572" s="11">
        <f t="shared" si="6937"/>
        <v>0</v>
      </c>
      <c r="AB2572" s="53">
        <f t="shared" si="6938"/>
        <v>0.23984494213097685</v>
      </c>
      <c r="AC2572" s="61" t="s">
        <v>204</v>
      </c>
    </row>
    <row r="2573" spans="1:46">
      <c r="A2573" s="11">
        <v>2573</v>
      </c>
      <c r="B2573" s="69">
        <v>44610</v>
      </c>
      <c r="C2573" s="70">
        <v>0.81944444444444453</v>
      </c>
      <c r="D2573">
        <v>3.8</v>
      </c>
      <c r="E2573">
        <v>12.9</v>
      </c>
      <c r="F2573">
        <v>0</v>
      </c>
      <c r="G2573">
        <v>4.5</v>
      </c>
      <c r="H2573">
        <v>0</v>
      </c>
      <c r="I2573">
        <v>0.9</v>
      </c>
      <c r="J2573" t="s">
        <v>148</v>
      </c>
      <c r="K2573">
        <v>0.9</v>
      </c>
      <c r="L2573" t="s">
        <v>148</v>
      </c>
      <c r="M2573" s="70">
        <v>0.81925925925925924</v>
      </c>
      <c r="N2573">
        <v>2.4</v>
      </c>
      <c r="O2573" t="s">
        <v>152</v>
      </c>
      <c r="P2573" s="70">
        <v>0.81466435185185182</v>
      </c>
      <c r="Q2573">
        <v>0.4</v>
      </c>
      <c r="R2573" t="s">
        <v>150</v>
      </c>
      <c r="S2573">
        <v>0.5</v>
      </c>
      <c r="T2573">
        <v>42.8</v>
      </c>
      <c r="U2573">
        <v>0</v>
      </c>
      <c r="V2573">
        <v>110</v>
      </c>
      <c r="W2573">
        <v>0</v>
      </c>
      <c r="X2573">
        <v>0.59</v>
      </c>
      <c r="Y2573">
        <v>17.87</v>
      </c>
      <c r="Z2573" s="11">
        <f t="shared" si="6936"/>
        <v>0</v>
      </c>
      <c r="AA2573" s="11">
        <f t="shared" si="6937"/>
        <v>0</v>
      </c>
      <c r="AB2573" s="53">
        <f t="shared" si="6938"/>
        <v>0.23984494213097685</v>
      </c>
      <c r="AC2573" s="61" t="s">
        <v>204</v>
      </c>
    </row>
    <row r="2574" spans="1:46">
      <c r="A2574" s="11">
        <v>2574</v>
      </c>
      <c r="B2574" s="69">
        <v>44610</v>
      </c>
      <c r="C2574" s="70">
        <v>0.82638888888888884</v>
      </c>
      <c r="D2574">
        <v>3.5</v>
      </c>
      <c r="E2574">
        <v>12.9</v>
      </c>
      <c r="F2574">
        <v>0</v>
      </c>
      <c r="G2574">
        <v>4.0999999999999996</v>
      </c>
      <c r="H2574">
        <v>-2E-3</v>
      </c>
      <c r="I2574">
        <v>0.8</v>
      </c>
      <c r="J2574" t="s">
        <v>153</v>
      </c>
      <c r="K2574">
        <v>0.9</v>
      </c>
      <c r="L2574" t="s">
        <v>148</v>
      </c>
      <c r="M2574" s="70">
        <v>0.81945601851851846</v>
      </c>
      <c r="N2574">
        <v>1.7</v>
      </c>
      <c r="O2574" t="s">
        <v>160</v>
      </c>
      <c r="P2574" s="70">
        <v>0.82226851851851857</v>
      </c>
      <c r="Q2574">
        <v>0.8</v>
      </c>
      <c r="R2574" t="s">
        <v>156</v>
      </c>
      <c r="S2574">
        <v>0.4</v>
      </c>
      <c r="T2574">
        <v>49.5</v>
      </c>
      <c r="U2574">
        <v>0</v>
      </c>
      <c r="V2574">
        <v>109</v>
      </c>
      <c r="W2574">
        <v>0</v>
      </c>
      <c r="X2574">
        <v>0.59</v>
      </c>
      <c r="Y2574">
        <v>17.86</v>
      </c>
      <c r="Z2574" s="11">
        <f t="shared" si="6936"/>
        <v>-1.2000000000000002</v>
      </c>
      <c r="AA2574" s="11">
        <f t="shared" si="6937"/>
        <v>0</v>
      </c>
      <c r="AB2574" s="53">
        <f t="shared" si="6938"/>
        <v>0.23984494213097685</v>
      </c>
      <c r="AC2574" s="61" t="s">
        <v>204</v>
      </c>
    </row>
    <row r="2575" spans="1:46">
      <c r="A2575" s="11">
        <v>2575</v>
      </c>
      <c r="B2575" s="69">
        <v>44610</v>
      </c>
      <c r="C2575" s="70">
        <v>0.83333333333333337</v>
      </c>
      <c r="D2575">
        <v>3.3</v>
      </c>
      <c r="E2575">
        <v>12.9</v>
      </c>
      <c r="F2575">
        <v>0</v>
      </c>
      <c r="G2575">
        <v>3.9</v>
      </c>
      <c r="H2575">
        <v>0</v>
      </c>
      <c r="I2575">
        <v>0.9</v>
      </c>
      <c r="J2575" t="s">
        <v>150</v>
      </c>
      <c r="K2575">
        <v>1</v>
      </c>
      <c r="L2575" t="s">
        <v>150</v>
      </c>
      <c r="M2575" s="70">
        <v>0.83175925925925931</v>
      </c>
      <c r="N2575">
        <v>1.8</v>
      </c>
      <c r="O2575" t="s">
        <v>152</v>
      </c>
      <c r="P2575" s="70">
        <v>0.8291898148148148</v>
      </c>
      <c r="Q2575">
        <v>0.6</v>
      </c>
      <c r="R2575" t="s">
        <v>150</v>
      </c>
      <c r="S2575">
        <v>0.5</v>
      </c>
      <c r="T2575">
        <v>47.2</v>
      </c>
      <c r="U2575">
        <v>0</v>
      </c>
      <c r="V2575">
        <v>98</v>
      </c>
      <c r="W2575">
        <v>0</v>
      </c>
      <c r="X2575">
        <v>0.58899999999999997</v>
      </c>
      <c r="Y2575">
        <v>17.87</v>
      </c>
      <c r="Z2575" s="11">
        <f t="shared" si="6936"/>
        <v>0</v>
      </c>
      <c r="AA2575" s="11">
        <f t="shared" si="6937"/>
        <v>0</v>
      </c>
      <c r="AB2575" s="53">
        <f t="shared" si="6938"/>
        <v>0.2392867353791564</v>
      </c>
      <c r="AC2575" s="61" t="s">
        <v>204</v>
      </c>
      <c r="AE2575" s="11">
        <f t="shared" ref="AE2575" si="6955">SUM(F2575:F2580)</f>
        <v>0</v>
      </c>
      <c r="AF2575" s="11">
        <f t="shared" ref="AF2575" si="6956">AVERAGE(AB2575:AB2580)</f>
        <v>0.2393797698377931</v>
      </c>
      <c r="AG2575" s="11">
        <f t="shared" ref="AG2575" si="6957">AVERAGE(G2575:G2580)</f>
        <v>3.5</v>
      </c>
      <c r="AH2575" s="11" t="e">
        <f t="shared" ref="AH2575" si="6958">AVERAGE(AC2575:AC2580)</f>
        <v>#DIV/0!</v>
      </c>
      <c r="AI2575" s="11">
        <f t="shared" ref="AI2575" si="6959">AVERAGE(T2575:T2580)</f>
        <v>50.133333333333333</v>
      </c>
      <c r="AJ2575" s="11">
        <f t="shared" ref="AJ2575" si="6960">SUMIF(H2575:H2580,"&gt;0",H2575:H2580)</f>
        <v>0</v>
      </c>
      <c r="AK2575" s="17">
        <f t="shared" ref="AK2575" si="6961">SUM(AA2575:AA2580)/60</f>
        <v>0</v>
      </c>
      <c r="AL2575" s="17">
        <f t="shared" ref="AL2575" si="6962">SUM(V2575:V2580)</f>
        <v>405</v>
      </c>
      <c r="AM2575" s="17">
        <f t="shared" ref="AM2575" si="6963">AVERAGE(W2575:W2580)</f>
        <v>0</v>
      </c>
      <c r="AN2575" s="11">
        <f t="shared" ref="AN2575" si="6964">AVERAGE(I2575:I2580)</f>
        <v>0.78333333333333333</v>
      </c>
      <c r="AO2575" s="11">
        <f t="shared" ref="AO2575" si="6965">MAX(K2575:K2580)</f>
        <v>1</v>
      </c>
      <c r="AP2575" s="13" t="str">
        <f t="shared" ref="AP2575" ca="1" si="6966">INDIRECT(ADDRESS(MATCH(AO2575,K2575:K2580,0)+A2575-1,12))</f>
        <v>ESE</v>
      </c>
      <c r="AQ2575" s="13">
        <f t="shared" ref="AQ2575" ca="1" si="6967">INDIRECT(ADDRESS(MATCH(AO2575,K2575:K2580,0)+A2575-1,13))</f>
        <v>0.83175925925925931</v>
      </c>
      <c r="AR2575" s="11">
        <f t="shared" ref="AR2575" si="6968">MAX(N2575:N2580)</f>
        <v>1.9</v>
      </c>
      <c r="AS2575" s="13" t="str">
        <f t="shared" ref="AS2575" ca="1" si="6969">INDIRECT(ADDRESS(MATCH(AR2575,N2575:N2580,0)+A2575-1,15))</f>
        <v>ENE</v>
      </c>
      <c r="AT2575" s="13">
        <f t="shared" ref="AT2575" ca="1" si="6970">INDIRECT(ADDRESS(MATCH(AR2575,N2575:N2580,0)+A2575-1,16))</f>
        <v>0.83520833333333344</v>
      </c>
    </row>
    <row r="2576" spans="1:46">
      <c r="A2576" s="11">
        <v>2576</v>
      </c>
      <c r="B2576" s="69">
        <v>44610</v>
      </c>
      <c r="C2576" s="70">
        <v>0.84027777777777779</v>
      </c>
      <c r="D2576">
        <v>3.1</v>
      </c>
      <c r="E2576">
        <v>12.9</v>
      </c>
      <c r="F2576">
        <v>0</v>
      </c>
      <c r="G2576">
        <v>3.9</v>
      </c>
      <c r="H2576">
        <v>0</v>
      </c>
      <c r="I2576">
        <v>0.9</v>
      </c>
      <c r="J2576" t="s">
        <v>148</v>
      </c>
      <c r="K2576">
        <v>1</v>
      </c>
      <c r="L2576" t="s">
        <v>152</v>
      </c>
      <c r="M2576" s="70">
        <v>0.83577546296296301</v>
      </c>
      <c r="N2576">
        <v>1.9</v>
      </c>
      <c r="O2576" t="s">
        <v>148</v>
      </c>
      <c r="P2576" s="70">
        <v>0.83520833333333344</v>
      </c>
      <c r="Q2576">
        <v>0.4</v>
      </c>
      <c r="R2576" t="s">
        <v>148</v>
      </c>
      <c r="S2576">
        <v>0.4</v>
      </c>
      <c r="T2576">
        <v>47.6</v>
      </c>
      <c r="U2576">
        <v>0</v>
      </c>
      <c r="V2576">
        <v>86</v>
      </c>
      <c r="W2576">
        <v>0</v>
      </c>
      <c r="X2576">
        <v>0.59</v>
      </c>
      <c r="Y2576">
        <v>17.899999999999999</v>
      </c>
      <c r="Z2576" s="11">
        <f t="shared" si="6936"/>
        <v>0</v>
      </c>
      <c r="AA2576" s="11">
        <f t="shared" si="6937"/>
        <v>0</v>
      </c>
      <c r="AB2576" s="53">
        <f t="shared" si="6938"/>
        <v>0.23984494213097685</v>
      </c>
      <c r="AC2576" s="61" t="s">
        <v>204</v>
      </c>
    </row>
    <row r="2577" spans="1:46">
      <c r="A2577" s="11">
        <v>2577</v>
      </c>
      <c r="B2577" s="69">
        <v>44610</v>
      </c>
      <c r="C2577" s="70">
        <v>0.84722222222222221</v>
      </c>
      <c r="D2577">
        <v>2.9</v>
      </c>
      <c r="E2577">
        <v>12.9</v>
      </c>
      <c r="F2577">
        <v>0</v>
      </c>
      <c r="G2577">
        <v>3.6</v>
      </c>
      <c r="H2577">
        <v>-1E-3</v>
      </c>
      <c r="I2577">
        <v>0.5</v>
      </c>
      <c r="J2577" t="s">
        <v>150</v>
      </c>
      <c r="K2577">
        <v>0.9</v>
      </c>
      <c r="L2577" t="s">
        <v>148</v>
      </c>
      <c r="M2577" s="70">
        <v>0.84028935185185183</v>
      </c>
      <c r="N2577">
        <v>1.3</v>
      </c>
      <c r="O2577" t="s">
        <v>148</v>
      </c>
      <c r="P2577" s="70">
        <v>0.84116898148148145</v>
      </c>
      <c r="Q2577">
        <v>0.7</v>
      </c>
      <c r="R2577" t="s">
        <v>156</v>
      </c>
      <c r="S2577">
        <v>0.4</v>
      </c>
      <c r="T2577">
        <v>48.8</v>
      </c>
      <c r="U2577">
        <v>0</v>
      </c>
      <c r="V2577">
        <v>63</v>
      </c>
      <c r="W2577">
        <v>0</v>
      </c>
      <c r="X2577">
        <v>0.58899999999999997</v>
      </c>
      <c r="Y2577">
        <v>17.920000000000002</v>
      </c>
      <c r="Z2577" s="11">
        <f t="shared" si="6936"/>
        <v>-0.60000000000000009</v>
      </c>
      <c r="AA2577" s="11">
        <f t="shared" si="6937"/>
        <v>0</v>
      </c>
      <c r="AB2577" s="53">
        <f t="shared" si="6938"/>
        <v>0.2392867353791564</v>
      </c>
      <c r="AC2577" s="61" t="s">
        <v>204</v>
      </c>
    </row>
    <row r="2578" spans="1:46">
      <c r="A2578" s="11">
        <v>2578</v>
      </c>
      <c r="B2578" s="69">
        <v>44610</v>
      </c>
      <c r="C2578" s="70">
        <v>0.85416666666666663</v>
      </c>
      <c r="D2578">
        <v>2.8</v>
      </c>
      <c r="E2578">
        <v>12.9</v>
      </c>
      <c r="F2578">
        <v>0</v>
      </c>
      <c r="G2578">
        <v>3.3</v>
      </c>
      <c r="H2578">
        <v>-1E-3</v>
      </c>
      <c r="I2578">
        <v>1</v>
      </c>
      <c r="J2578" t="s">
        <v>151</v>
      </c>
      <c r="K2578">
        <v>1</v>
      </c>
      <c r="L2578" t="s">
        <v>151</v>
      </c>
      <c r="M2578" s="70">
        <v>0.85416666666666663</v>
      </c>
      <c r="N2578">
        <v>1.9</v>
      </c>
      <c r="O2578" t="s">
        <v>153</v>
      </c>
      <c r="P2578" s="70">
        <v>0.84773148148148147</v>
      </c>
      <c r="Q2578">
        <v>1.3</v>
      </c>
      <c r="R2578" t="s">
        <v>152</v>
      </c>
      <c r="S2578">
        <v>0.3</v>
      </c>
      <c r="T2578">
        <v>52.1</v>
      </c>
      <c r="U2578">
        <v>0</v>
      </c>
      <c r="V2578">
        <v>43</v>
      </c>
      <c r="W2578">
        <v>0</v>
      </c>
      <c r="X2578">
        <v>0.58899999999999997</v>
      </c>
      <c r="Y2578">
        <v>17.91</v>
      </c>
      <c r="Z2578" s="11">
        <f t="shared" si="6936"/>
        <v>-0.60000000000000009</v>
      </c>
      <c r="AA2578" s="11">
        <f t="shared" si="6937"/>
        <v>0</v>
      </c>
      <c r="AB2578" s="53">
        <f t="shared" si="6938"/>
        <v>0.2392867353791564</v>
      </c>
      <c r="AC2578" s="61" t="s">
        <v>204</v>
      </c>
    </row>
    <row r="2579" spans="1:46">
      <c r="A2579" s="11">
        <v>2579</v>
      </c>
      <c r="B2579" s="69">
        <v>44610</v>
      </c>
      <c r="C2579" s="70">
        <v>0.86111111111111116</v>
      </c>
      <c r="D2579">
        <v>2.6</v>
      </c>
      <c r="E2579">
        <v>12.9</v>
      </c>
      <c r="F2579">
        <v>0</v>
      </c>
      <c r="G2579">
        <v>3.2</v>
      </c>
      <c r="H2579">
        <v>0</v>
      </c>
      <c r="I2579">
        <v>0.9</v>
      </c>
      <c r="J2579" t="s">
        <v>152</v>
      </c>
      <c r="K2579">
        <v>1</v>
      </c>
      <c r="L2579" t="s">
        <v>151</v>
      </c>
      <c r="M2579" s="70">
        <v>0.85451388888888891</v>
      </c>
      <c r="N2579">
        <v>1.4</v>
      </c>
      <c r="O2579" t="s">
        <v>150</v>
      </c>
      <c r="P2579" s="70">
        <v>0.85427083333333342</v>
      </c>
      <c r="Q2579">
        <v>0.7</v>
      </c>
      <c r="R2579" t="s">
        <v>147</v>
      </c>
      <c r="S2579">
        <v>0.2</v>
      </c>
      <c r="T2579">
        <v>51.2</v>
      </c>
      <c r="U2579">
        <v>0</v>
      </c>
      <c r="V2579">
        <v>54</v>
      </c>
      <c r="W2579">
        <v>0</v>
      </c>
      <c r="X2579">
        <v>0.58899999999999997</v>
      </c>
      <c r="Y2579">
        <v>17.940000000000001</v>
      </c>
      <c r="Z2579" s="11">
        <f t="shared" si="6936"/>
        <v>0</v>
      </c>
      <c r="AA2579" s="11">
        <f t="shared" si="6937"/>
        <v>0</v>
      </c>
      <c r="AB2579" s="53">
        <f t="shared" si="6938"/>
        <v>0.2392867353791564</v>
      </c>
      <c r="AC2579" s="61" t="s">
        <v>204</v>
      </c>
    </row>
    <row r="2580" spans="1:46">
      <c r="A2580" s="11">
        <v>2580</v>
      </c>
      <c r="B2580" s="69">
        <v>44610</v>
      </c>
      <c r="C2580" s="70">
        <v>0.86805555555555547</v>
      </c>
      <c r="D2580">
        <v>2.5</v>
      </c>
      <c r="E2580">
        <v>12.9</v>
      </c>
      <c r="F2580">
        <v>0</v>
      </c>
      <c r="G2580">
        <v>3.1</v>
      </c>
      <c r="H2580">
        <v>-1E-3</v>
      </c>
      <c r="I2580">
        <v>0.5</v>
      </c>
      <c r="J2580" t="s">
        <v>150</v>
      </c>
      <c r="K2580">
        <v>0.9</v>
      </c>
      <c r="L2580" t="s">
        <v>152</v>
      </c>
      <c r="M2580" s="70">
        <v>0.86112268518518509</v>
      </c>
      <c r="N2580">
        <v>1.2</v>
      </c>
      <c r="O2580" t="s">
        <v>152</v>
      </c>
      <c r="P2580" s="70">
        <v>0.86223379629629626</v>
      </c>
      <c r="Q2580">
        <v>0.7</v>
      </c>
      <c r="R2580" t="s">
        <v>156</v>
      </c>
      <c r="S2580">
        <v>0.3</v>
      </c>
      <c r="T2580">
        <v>53.9</v>
      </c>
      <c r="U2580">
        <v>0</v>
      </c>
      <c r="V2580">
        <v>61</v>
      </c>
      <c r="W2580">
        <v>0</v>
      </c>
      <c r="X2580">
        <v>0.58899999999999997</v>
      </c>
      <c r="Y2580">
        <v>17.95</v>
      </c>
      <c r="Z2580" s="11">
        <f t="shared" si="6936"/>
        <v>-0.60000000000000009</v>
      </c>
      <c r="AA2580" s="11">
        <f t="shared" si="6937"/>
        <v>0</v>
      </c>
      <c r="AB2580" s="53">
        <f t="shared" si="6938"/>
        <v>0.2392867353791564</v>
      </c>
      <c r="AC2580" s="61" t="s">
        <v>204</v>
      </c>
    </row>
    <row r="2581" spans="1:46">
      <c r="A2581" s="11">
        <v>2581</v>
      </c>
      <c r="B2581" s="69">
        <v>44610</v>
      </c>
      <c r="C2581" s="70">
        <v>0.875</v>
      </c>
      <c r="D2581">
        <v>2.2999999999999998</v>
      </c>
      <c r="E2581">
        <v>12.9</v>
      </c>
      <c r="F2581">
        <v>0</v>
      </c>
      <c r="G2581">
        <v>2.9</v>
      </c>
      <c r="H2581">
        <v>-1E-3</v>
      </c>
      <c r="I2581">
        <v>0.6</v>
      </c>
      <c r="J2581" t="s">
        <v>153</v>
      </c>
      <c r="K2581">
        <v>0.6</v>
      </c>
      <c r="L2581" t="s">
        <v>153</v>
      </c>
      <c r="M2581" s="70">
        <v>0.87497685185185192</v>
      </c>
      <c r="N2581">
        <v>1.2</v>
      </c>
      <c r="O2581" t="s">
        <v>159</v>
      </c>
      <c r="P2581" s="70">
        <v>0.87270833333333331</v>
      </c>
      <c r="Q2581">
        <v>0.7</v>
      </c>
      <c r="R2581" t="s">
        <v>151</v>
      </c>
      <c r="S2581">
        <v>0.4</v>
      </c>
      <c r="T2581">
        <v>53.9</v>
      </c>
      <c r="U2581">
        <v>1</v>
      </c>
      <c r="V2581">
        <v>69</v>
      </c>
      <c r="W2581">
        <v>0</v>
      </c>
      <c r="X2581">
        <v>0.58899999999999997</v>
      </c>
      <c r="Y2581">
        <v>17.940000000000001</v>
      </c>
      <c r="Z2581" s="11">
        <f t="shared" si="6936"/>
        <v>-0.60000000000000009</v>
      </c>
      <c r="AA2581" s="11">
        <f t="shared" si="6937"/>
        <v>0</v>
      </c>
      <c r="AB2581" s="53">
        <f t="shared" si="6938"/>
        <v>0.2392867353791564</v>
      </c>
      <c r="AC2581" s="61" t="s">
        <v>204</v>
      </c>
      <c r="AE2581" s="11">
        <f t="shared" ref="AE2581" si="6971">SUM(F2581:F2586)</f>
        <v>0</v>
      </c>
      <c r="AF2581" s="11">
        <f t="shared" ref="AF2581" si="6972">AVERAGE(AB2581:AB2586)</f>
        <v>0.23900802889473363</v>
      </c>
      <c r="AG2581" s="11">
        <f t="shared" ref="AG2581" si="6973">AVERAGE(G2581:G2586)</f>
        <v>2.75</v>
      </c>
      <c r="AH2581" s="11" t="e">
        <f t="shared" ref="AH2581" si="6974">AVERAGE(AC2581:AC2586)</f>
        <v>#DIV/0!</v>
      </c>
      <c r="AI2581" s="11">
        <f t="shared" ref="AI2581" si="6975">AVERAGE(T2581:T2586)</f>
        <v>55.283333333333331</v>
      </c>
      <c r="AJ2581" s="11">
        <f t="shared" ref="AJ2581" si="6976">SUMIF(H2581:H2586,"&gt;0",H2581:H2586)</f>
        <v>0</v>
      </c>
      <c r="AK2581" s="17">
        <f t="shared" ref="AK2581" si="6977">SUM(AA2581:AA2586)/60</f>
        <v>0</v>
      </c>
      <c r="AL2581" s="17">
        <f t="shared" ref="AL2581" si="6978">SUM(V2581:V2586)</f>
        <v>578</v>
      </c>
      <c r="AM2581" s="17">
        <f t="shared" ref="AM2581" si="6979">AVERAGE(W2581:W2586)</f>
        <v>0</v>
      </c>
      <c r="AN2581" s="11">
        <f t="shared" ref="AN2581" si="6980">AVERAGE(I2581:I2586)</f>
        <v>0.5</v>
      </c>
      <c r="AO2581" s="11">
        <f t="shared" ref="AO2581" si="6981">MAX(K2581:K2586)</f>
        <v>0.9</v>
      </c>
      <c r="AP2581" s="13" t="str">
        <f t="shared" ref="AP2581" ca="1" si="6982">INDIRECT(ADDRESS(MATCH(AO2581,K2581:K2586,0)+A2581-1,12))</f>
        <v>E</v>
      </c>
      <c r="AQ2581" s="13">
        <f t="shared" ref="AQ2581" ca="1" si="6983">INDIRECT(ADDRESS(MATCH(AO2581,K2581:K2586,0)+A2581-1,13))</f>
        <v>0.90972222222222221</v>
      </c>
      <c r="AR2581" s="11">
        <f t="shared" ref="AR2581" si="6984">MAX(N2581:N2586)</f>
        <v>2</v>
      </c>
      <c r="AS2581" s="13" t="str">
        <f t="shared" ref="AS2581" ca="1" si="6985">INDIRECT(ADDRESS(MATCH(AR2581,N2581:N2586,0)+A2581-1,15))</f>
        <v>NNE</v>
      </c>
      <c r="AT2581" s="13">
        <f t="shared" ref="AT2581" ca="1" si="6986">INDIRECT(ADDRESS(MATCH(AR2581,N2581:N2586,0)+A2581-1,16))</f>
        <v>0.87716435185185182</v>
      </c>
    </row>
    <row r="2582" spans="1:46">
      <c r="A2582" s="11">
        <v>2582</v>
      </c>
      <c r="B2582" s="69">
        <v>44610</v>
      </c>
      <c r="C2582" s="70">
        <v>0.88194444444444453</v>
      </c>
      <c r="D2582">
        <v>2.2000000000000002</v>
      </c>
      <c r="E2582">
        <v>12.9</v>
      </c>
      <c r="F2582">
        <v>0</v>
      </c>
      <c r="G2582">
        <v>2.7</v>
      </c>
      <c r="H2582">
        <v>-1E-3</v>
      </c>
      <c r="I2582">
        <v>0.5</v>
      </c>
      <c r="J2582" t="s">
        <v>148</v>
      </c>
      <c r="K2582">
        <v>0.8</v>
      </c>
      <c r="L2582" t="s">
        <v>151</v>
      </c>
      <c r="M2582" s="70">
        <v>0.87804398148148144</v>
      </c>
      <c r="N2582">
        <v>2</v>
      </c>
      <c r="O2582" t="s">
        <v>149</v>
      </c>
      <c r="P2582" s="70">
        <v>0.87716435185185182</v>
      </c>
      <c r="Q2582">
        <v>0</v>
      </c>
      <c r="R2582" t="s">
        <v>152</v>
      </c>
      <c r="S2582">
        <v>0.5</v>
      </c>
      <c r="T2582">
        <v>56.2</v>
      </c>
      <c r="U2582">
        <v>1</v>
      </c>
      <c r="V2582">
        <v>86</v>
      </c>
      <c r="W2582">
        <v>0</v>
      </c>
      <c r="X2582">
        <v>0.58899999999999997</v>
      </c>
      <c r="Y2582">
        <v>17.96</v>
      </c>
      <c r="Z2582" s="11">
        <f t="shared" si="6936"/>
        <v>-0.60000000000000009</v>
      </c>
      <c r="AA2582" s="11">
        <f t="shared" si="6937"/>
        <v>0</v>
      </c>
      <c r="AB2582" s="53">
        <f t="shared" si="6938"/>
        <v>0.2392867353791564</v>
      </c>
      <c r="AC2582" s="61" t="s">
        <v>204</v>
      </c>
    </row>
    <row r="2583" spans="1:46">
      <c r="A2583" s="11">
        <v>2583</v>
      </c>
      <c r="B2583" s="69">
        <v>44610</v>
      </c>
      <c r="C2583" s="70">
        <v>0.88888888888888884</v>
      </c>
      <c r="D2583">
        <v>2</v>
      </c>
      <c r="E2583">
        <v>12.9</v>
      </c>
      <c r="F2583">
        <v>0</v>
      </c>
      <c r="G2583">
        <v>2.7</v>
      </c>
      <c r="H2583">
        <v>0</v>
      </c>
      <c r="I2583">
        <v>0</v>
      </c>
      <c r="J2583" t="s">
        <v>151</v>
      </c>
      <c r="K2583">
        <v>0.5</v>
      </c>
      <c r="L2583" t="s">
        <v>148</v>
      </c>
      <c r="M2583" s="70">
        <v>0.88195601851851846</v>
      </c>
      <c r="N2583">
        <v>0.7</v>
      </c>
      <c r="O2583" t="s">
        <v>150</v>
      </c>
      <c r="P2583" s="70">
        <v>0.888738425925926</v>
      </c>
      <c r="Q2583">
        <v>0.6</v>
      </c>
      <c r="R2583" t="s">
        <v>150</v>
      </c>
      <c r="S2583">
        <v>0.1</v>
      </c>
      <c r="T2583">
        <v>54.1</v>
      </c>
      <c r="U2583">
        <v>1</v>
      </c>
      <c r="V2583">
        <v>105</v>
      </c>
      <c r="W2583">
        <v>0</v>
      </c>
      <c r="X2583">
        <v>0.58899999999999997</v>
      </c>
      <c r="Y2583">
        <v>17.96</v>
      </c>
      <c r="Z2583" s="11">
        <f t="shared" si="6936"/>
        <v>0</v>
      </c>
      <c r="AA2583" s="11">
        <f t="shared" si="6937"/>
        <v>0</v>
      </c>
      <c r="AB2583" s="53">
        <f t="shared" si="6938"/>
        <v>0.2392867353791564</v>
      </c>
      <c r="AC2583" s="61" t="s">
        <v>204</v>
      </c>
    </row>
    <row r="2584" spans="1:46">
      <c r="A2584" s="11">
        <v>2584</v>
      </c>
      <c r="B2584" s="69">
        <v>44610</v>
      </c>
      <c r="C2584" s="70">
        <v>0.89583333333333337</v>
      </c>
      <c r="D2584">
        <v>1.9</v>
      </c>
      <c r="E2584">
        <v>12.9</v>
      </c>
      <c r="F2584">
        <v>0</v>
      </c>
      <c r="G2584">
        <v>2.8</v>
      </c>
      <c r="H2584">
        <v>0</v>
      </c>
      <c r="I2584">
        <v>0.7</v>
      </c>
      <c r="J2584" t="s">
        <v>150</v>
      </c>
      <c r="K2584">
        <v>0.7</v>
      </c>
      <c r="L2584" t="s">
        <v>150</v>
      </c>
      <c r="M2584" s="70">
        <v>0.89583333333333337</v>
      </c>
      <c r="N2584">
        <v>1.3</v>
      </c>
      <c r="O2584" t="s">
        <v>150</v>
      </c>
      <c r="P2584" s="70">
        <v>0.88978009259259261</v>
      </c>
      <c r="Q2584">
        <v>0.7</v>
      </c>
      <c r="R2584" t="s">
        <v>148</v>
      </c>
      <c r="S2584">
        <v>0.3</v>
      </c>
      <c r="T2584">
        <v>56.2</v>
      </c>
      <c r="U2584">
        <v>0</v>
      </c>
      <c r="V2584">
        <v>120</v>
      </c>
      <c r="W2584">
        <v>0</v>
      </c>
      <c r="X2584">
        <v>0.58799999999999997</v>
      </c>
      <c r="Y2584">
        <v>17.96</v>
      </c>
      <c r="Z2584" s="11">
        <f t="shared" si="6936"/>
        <v>0</v>
      </c>
      <c r="AA2584" s="11">
        <f t="shared" si="6937"/>
        <v>0</v>
      </c>
      <c r="AB2584" s="53">
        <f t="shared" si="6938"/>
        <v>0.23872932241031086</v>
      </c>
      <c r="AC2584" s="61" t="s">
        <v>204</v>
      </c>
    </row>
    <row r="2585" spans="1:46">
      <c r="A2585" s="11">
        <v>2585</v>
      </c>
      <c r="B2585" s="69">
        <v>44610</v>
      </c>
      <c r="C2585" s="70">
        <v>0.90277777777777779</v>
      </c>
      <c r="D2585">
        <v>1.8</v>
      </c>
      <c r="E2585">
        <v>12.9</v>
      </c>
      <c r="F2585">
        <v>0</v>
      </c>
      <c r="G2585">
        <v>2.7</v>
      </c>
      <c r="H2585">
        <v>-1E-3</v>
      </c>
      <c r="I2585">
        <v>0.3</v>
      </c>
      <c r="J2585" t="s">
        <v>148</v>
      </c>
      <c r="K2585">
        <v>0.7</v>
      </c>
      <c r="L2585" t="s">
        <v>150</v>
      </c>
      <c r="M2585" s="70">
        <v>0.89627314814814818</v>
      </c>
      <c r="N2585">
        <v>1</v>
      </c>
      <c r="O2585" t="s">
        <v>148</v>
      </c>
      <c r="P2585" s="70">
        <v>0.8962268518518518</v>
      </c>
      <c r="Q2585">
        <v>0.5</v>
      </c>
      <c r="R2585" t="s">
        <v>149</v>
      </c>
      <c r="S2585">
        <v>0.3</v>
      </c>
      <c r="T2585">
        <v>55.7</v>
      </c>
      <c r="U2585">
        <v>0</v>
      </c>
      <c r="V2585">
        <v>85</v>
      </c>
      <c r="W2585">
        <v>0</v>
      </c>
      <c r="X2585">
        <v>0.58799999999999997</v>
      </c>
      <c r="Y2585">
        <v>17.98</v>
      </c>
      <c r="Z2585" s="11">
        <f t="shared" si="6936"/>
        <v>-0.60000000000000009</v>
      </c>
      <c r="AA2585" s="11">
        <f t="shared" si="6937"/>
        <v>0</v>
      </c>
      <c r="AB2585" s="53">
        <f t="shared" si="6938"/>
        <v>0.23872932241031086</v>
      </c>
      <c r="AC2585" s="61" t="s">
        <v>204</v>
      </c>
    </row>
    <row r="2586" spans="1:46">
      <c r="A2586" s="11">
        <v>2586</v>
      </c>
      <c r="B2586" s="69">
        <v>44610</v>
      </c>
      <c r="C2586" s="70">
        <v>0.90972222222222221</v>
      </c>
      <c r="D2586">
        <v>1.7</v>
      </c>
      <c r="E2586">
        <v>12.9</v>
      </c>
      <c r="F2586">
        <v>0</v>
      </c>
      <c r="G2586">
        <v>2.7</v>
      </c>
      <c r="H2586">
        <v>0</v>
      </c>
      <c r="I2586">
        <v>0.9</v>
      </c>
      <c r="J2586" t="s">
        <v>152</v>
      </c>
      <c r="K2586">
        <v>0.9</v>
      </c>
      <c r="L2586" t="s">
        <v>152</v>
      </c>
      <c r="M2586" s="70">
        <v>0.90972222222222221</v>
      </c>
      <c r="N2586">
        <v>1.9</v>
      </c>
      <c r="O2586" t="s">
        <v>152</v>
      </c>
      <c r="P2586" s="70">
        <v>0.90869212962962964</v>
      </c>
      <c r="Q2586">
        <v>1.3</v>
      </c>
      <c r="R2586" t="s">
        <v>152</v>
      </c>
      <c r="S2586">
        <v>0.5</v>
      </c>
      <c r="T2586">
        <v>55.6</v>
      </c>
      <c r="U2586">
        <v>1</v>
      </c>
      <c r="V2586">
        <v>113</v>
      </c>
      <c r="W2586">
        <v>0</v>
      </c>
      <c r="X2586">
        <v>0.58799999999999997</v>
      </c>
      <c r="Y2586">
        <v>17.989999999999998</v>
      </c>
      <c r="Z2586" s="11">
        <f t="shared" si="6936"/>
        <v>0</v>
      </c>
      <c r="AA2586" s="11">
        <f t="shared" si="6937"/>
        <v>0</v>
      </c>
      <c r="AB2586" s="53">
        <f t="shared" si="6938"/>
        <v>0.23872932241031086</v>
      </c>
      <c r="AC2586" s="61" t="s">
        <v>204</v>
      </c>
    </row>
    <row r="2587" spans="1:46">
      <c r="A2587" s="11">
        <v>2587</v>
      </c>
      <c r="B2587" s="69">
        <v>44610</v>
      </c>
      <c r="C2587" s="70">
        <v>0.91666666666666663</v>
      </c>
      <c r="D2587">
        <v>1.7</v>
      </c>
      <c r="E2587">
        <v>12.9</v>
      </c>
      <c r="F2587">
        <v>0</v>
      </c>
      <c r="G2587">
        <v>2.9</v>
      </c>
      <c r="H2587">
        <v>0</v>
      </c>
      <c r="I2587">
        <v>0.9</v>
      </c>
      <c r="J2587" t="s">
        <v>150</v>
      </c>
      <c r="K2587">
        <v>1.2</v>
      </c>
      <c r="L2587" t="s">
        <v>152</v>
      </c>
      <c r="M2587" s="70">
        <v>0.91211805555555558</v>
      </c>
      <c r="N2587">
        <v>1.6</v>
      </c>
      <c r="O2587" t="s">
        <v>152</v>
      </c>
      <c r="P2587" s="70">
        <v>0.90981481481481474</v>
      </c>
      <c r="Q2587">
        <v>1</v>
      </c>
      <c r="R2587" t="s">
        <v>150</v>
      </c>
      <c r="S2587">
        <v>0.3</v>
      </c>
      <c r="T2587">
        <v>56.2</v>
      </c>
      <c r="U2587">
        <v>1</v>
      </c>
      <c r="V2587">
        <v>112</v>
      </c>
      <c r="W2587">
        <v>0</v>
      </c>
      <c r="X2587">
        <v>0.58699999999999997</v>
      </c>
      <c r="Y2587">
        <v>17.989999999999998</v>
      </c>
      <c r="Z2587" s="11">
        <f t="shared" si="6936"/>
        <v>0</v>
      </c>
      <c r="AA2587" s="11">
        <f t="shared" si="6937"/>
        <v>0</v>
      </c>
      <c r="AB2587" s="53">
        <f t="shared" si="6938"/>
        <v>0.23817270641914795</v>
      </c>
      <c r="AC2587" s="61" t="s">
        <v>204</v>
      </c>
      <c r="AE2587" s="11">
        <f t="shared" ref="AE2587" si="6987">SUM(F2587:F2592)</f>
        <v>0</v>
      </c>
      <c r="AF2587" s="11">
        <f t="shared" ref="AF2587" si="6988">AVERAGE(AB2587:AB2592)</f>
        <v>0.23817270641914792</v>
      </c>
      <c r="AG2587" s="11">
        <f t="shared" ref="AG2587" si="6989">AVERAGE(G2587:G2592)</f>
        <v>2.5166666666666666</v>
      </c>
      <c r="AH2587" s="11" t="e">
        <f t="shared" ref="AH2587" si="6990">AVERAGE(AC2587:AC2592)</f>
        <v>#DIV/0!</v>
      </c>
      <c r="AI2587" s="11">
        <f t="shared" ref="AI2587" si="6991">AVERAGE(T2587:T2592)</f>
        <v>58.316666666666663</v>
      </c>
      <c r="AJ2587" s="11">
        <f t="shared" ref="AJ2587" si="6992">SUMIF(H2587:H2592,"&gt;0",H2587:H2592)</f>
        <v>0</v>
      </c>
      <c r="AK2587" s="17">
        <f t="shared" ref="AK2587" si="6993">SUM(AA2587:AA2592)/60</f>
        <v>0</v>
      </c>
      <c r="AL2587" s="17">
        <f t="shared" ref="AL2587" si="6994">SUM(V2587:V2592)</f>
        <v>624</v>
      </c>
      <c r="AM2587" s="17">
        <f t="shared" ref="AM2587" si="6995">AVERAGE(W2587:W2592)</f>
        <v>0</v>
      </c>
      <c r="AN2587" s="11">
        <f t="shared" ref="AN2587" si="6996">AVERAGE(I2587:I2592)</f>
        <v>0.51666666666666661</v>
      </c>
      <c r="AO2587" s="11">
        <f t="shared" ref="AO2587" si="6997">MAX(K2587:K2592)</f>
        <v>1.2</v>
      </c>
      <c r="AP2587" s="13" t="str">
        <f t="shared" ref="AP2587" ca="1" si="6998">INDIRECT(ADDRESS(MATCH(AO2587,K2587:K2592,0)+A2587-1,12))</f>
        <v>E</v>
      </c>
      <c r="AQ2587" s="13">
        <f t="shared" ref="AQ2587" ca="1" si="6999">INDIRECT(ADDRESS(MATCH(AO2587,K2587:K2592,0)+A2587-1,13))</f>
        <v>0.91211805555555558</v>
      </c>
      <c r="AR2587" s="11">
        <f t="shared" ref="AR2587" si="7000">MAX(N2587:N2592)</f>
        <v>1.6</v>
      </c>
      <c r="AS2587" s="13" t="str">
        <f t="shared" ref="AS2587" ca="1" si="7001">INDIRECT(ADDRESS(MATCH(AR2587,N2587:N2592,0)+A2587-1,15))</f>
        <v>E</v>
      </c>
      <c r="AT2587" s="13">
        <f t="shared" ref="AT2587" ca="1" si="7002">INDIRECT(ADDRESS(MATCH(AR2587,N2587:N2592,0)+A2587-1,16))</f>
        <v>0.90981481481481474</v>
      </c>
    </row>
    <row r="2588" spans="1:46">
      <c r="A2588" s="11">
        <v>2588</v>
      </c>
      <c r="B2588" s="69">
        <v>44610</v>
      </c>
      <c r="C2588" s="70">
        <v>0.92361111111111116</v>
      </c>
      <c r="D2588">
        <v>1.7</v>
      </c>
      <c r="E2588">
        <v>12.9</v>
      </c>
      <c r="F2588">
        <v>0</v>
      </c>
      <c r="G2588">
        <v>2.9</v>
      </c>
      <c r="H2588">
        <v>0</v>
      </c>
      <c r="I2588">
        <v>1</v>
      </c>
      <c r="J2588" t="s">
        <v>150</v>
      </c>
      <c r="K2588">
        <v>1</v>
      </c>
      <c r="L2588" t="s">
        <v>150</v>
      </c>
      <c r="M2588" s="70">
        <v>0.92332175925925919</v>
      </c>
      <c r="N2588">
        <v>1.4</v>
      </c>
      <c r="O2588" t="s">
        <v>150</v>
      </c>
      <c r="P2588" s="70">
        <v>0.91696759259259253</v>
      </c>
      <c r="Q2588">
        <v>0.8</v>
      </c>
      <c r="R2588" t="s">
        <v>150</v>
      </c>
      <c r="S2588">
        <v>0.2</v>
      </c>
      <c r="T2588">
        <v>55.9</v>
      </c>
      <c r="U2588">
        <v>0</v>
      </c>
      <c r="V2588">
        <v>116</v>
      </c>
      <c r="W2588">
        <v>0</v>
      </c>
      <c r="X2588">
        <v>0.58699999999999997</v>
      </c>
      <c r="Y2588">
        <v>17.98</v>
      </c>
      <c r="Z2588" s="11">
        <f t="shared" si="6936"/>
        <v>0</v>
      </c>
      <c r="AA2588" s="11">
        <f t="shared" si="6937"/>
        <v>0</v>
      </c>
      <c r="AB2588" s="53">
        <f t="shared" si="6938"/>
        <v>0.23817270641914795</v>
      </c>
      <c r="AC2588" s="61" t="s">
        <v>204</v>
      </c>
    </row>
    <row r="2589" spans="1:46">
      <c r="A2589" s="11">
        <v>2589</v>
      </c>
      <c r="B2589" s="69">
        <v>44610</v>
      </c>
      <c r="C2589" s="70">
        <v>0.93055555555555547</v>
      </c>
      <c r="D2589">
        <v>1.7</v>
      </c>
      <c r="E2589">
        <v>12.9</v>
      </c>
      <c r="F2589">
        <v>0</v>
      </c>
      <c r="G2589">
        <v>2.5</v>
      </c>
      <c r="H2589">
        <v>-2E-3</v>
      </c>
      <c r="I2589">
        <v>0.5</v>
      </c>
      <c r="J2589" t="s">
        <v>149</v>
      </c>
      <c r="K2589">
        <v>1</v>
      </c>
      <c r="L2589" t="s">
        <v>150</v>
      </c>
      <c r="M2589" s="70">
        <v>0.92362268518518509</v>
      </c>
      <c r="N2589">
        <v>1.2</v>
      </c>
      <c r="O2589" t="s">
        <v>162</v>
      </c>
      <c r="P2589" s="70">
        <v>0.9252893518518519</v>
      </c>
      <c r="Q2589">
        <v>0.4</v>
      </c>
      <c r="R2589" t="s">
        <v>150</v>
      </c>
      <c r="S2589">
        <v>0.3</v>
      </c>
      <c r="T2589">
        <v>58.7</v>
      </c>
      <c r="U2589">
        <v>0</v>
      </c>
      <c r="V2589">
        <v>90</v>
      </c>
      <c r="W2589">
        <v>0</v>
      </c>
      <c r="X2589">
        <v>0.58699999999999997</v>
      </c>
      <c r="Y2589">
        <v>18.02</v>
      </c>
      <c r="Z2589" s="11">
        <f t="shared" si="6936"/>
        <v>-1.2000000000000002</v>
      </c>
      <c r="AA2589" s="11">
        <f t="shared" si="6937"/>
        <v>0</v>
      </c>
      <c r="AB2589" s="53">
        <f t="shared" si="6938"/>
        <v>0.23817270641914795</v>
      </c>
      <c r="AC2589" s="61" t="s">
        <v>204</v>
      </c>
    </row>
    <row r="2590" spans="1:46">
      <c r="A2590" s="11">
        <v>2590</v>
      </c>
      <c r="B2590" s="69">
        <v>44610</v>
      </c>
      <c r="C2590" s="70">
        <v>0.9375</v>
      </c>
      <c r="D2590">
        <v>1.6</v>
      </c>
      <c r="E2590">
        <v>12.9</v>
      </c>
      <c r="F2590">
        <v>0</v>
      </c>
      <c r="G2590">
        <v>2.4</v>
      </c>
      <c r="H2590">
        <v>-1E-3</v>
      </c>
      <c r="I2590">
        <v>0.3</v>
      </c>
      <c r="J2590" t="s">
        <v>151</v>
      </c>
      <c r="K2590">
        <v>0.5</v>
      </c>
      <c r="L2590" t="s">
        <v>149</v>
      </c>
      <c r="M2590" s="70">
        <v>0.93056712962962962</v>
      </c>
      <c r="N2590">
        <v>0.8</v>
      </c>
      <c r="O2590" t="s">
        <v>151</v>
      </c>
      <c r="P2590" s="70">
        <v>0.93399305555555545</v>
      </c>
      <c r="Q2590">
        <v>0</v>
      </c>
      <c r="R2590" t="s">
        <v>151</v>
      </c>
      <c r="S2590">
        <v>0.2</v>
      </c>
      <c r="T2590">
        <v>58.7</v>
      </c>
      <c r="U2590">
        <v>0</v>
      </c>
      <c r="V2590">
        <v>110</v>
      </c>
      <c r="W2590">
        <v>0</v>
      </c>
      <c r="X2590">
        <v>0.58699999999999997</v>
      </c>
      <c r="Y2590">
        <v>18</v>
      </c>
      <c r="Z2590" s="11">
        <f t="shared" si="6936"/>
        <v>-0.60000000000000009</v>
      </c>
      <c r="AA2590" s="11">
        <f t="shared" si="6937"/>
        <v>0</v>
      </c>
      <c r="AB2590" s="53">
        <f t="shared" si="6938"/>
        <v>0.23817270641914795</v>
      </c>
      <c r="AC2590" s="61" t="s">
        <v>204</v>
      </c>
    </row>
    <row r="2591" spans="1:46">
      <c r="A2591" s="11">
        <v>2591</v>
      </c>
      <c r="B2591" s="69">
        <v>44610</v>
      </c>
      <c r="C2591" s="70">
        <v>0.94444444444444453</v>
      </c>
      <c r="D2591">
        <v>1.4</v>
      </c>
      <c r="E2591">
        <v>12.9</v>
      </c>
      <c r="F2591">
        <v>0</v>
      </c>
      <c r="G2591">
        <v>2.2999999999999998</v>
      </c>
      <c r="H2591">
        <v>-1E-3</v>
      </c>
      <c r="I2591">
        <v>0.1</v>
      </c>
      <c r="J2591" t="s">
        <v>150</v>
      </c>
      <c r="K2591">
        <v>0.3</v>
      </c>
      <c r="L2591" t="s">
        <v>151</v>
      </c>
      <c r="M2591" s="70">
        <v>0.93751157407407415</v>
      </c>
      <c r="N2591">
        <v>0.7</v>
      </c>
      <c r="O2591" t="s">
        <v>152</v>
      </c>
      <c r="P2591" s="70">
        <v>0.94193287037037043</v>
      </c>
      <c r="Q2591">
        <v>0</v>
      </c>
      <c r="R2591" t="s">
        <v>152</v>
      </c>
      <c r="S2591">
        <v>0.2</v>
      </c>
      <c r="T2591">
        <v>59.4</v>
      </c>
      <c r="U2591">
        <v>0</v>
      </c>
      <c r="V2591">
        <v>89</v>
      </c>
      <c r="W2591">
        <v>0</v>
      </c>
      <c r="X2591">
        <v>0.58699999999999997</v>
      </c>
      <c r="Y2591">
        <v>18.03</v>
      </c>
      <c r="Z2591" s="11">
        <f t="shared" si="6936"/>
        <v>-0.60000000000000009</v>
      </c>
      <c r="AA2591" s="11">
        <f t="shared" si="6937"/>
        <v>0</v>
      </c>
      <c r="AB2591" s="53">
        <f t="shared" si="6938"/>
        <v>0.23817270641914795</v>
      </c>
      <c r="AC2591" s="61" t="s">
        <v>204</v>
      </c>
    </row>
    <row r="2592" spans="1:46">
      <c r="A2592" s="11">
        <v>2592</v>
      </c>
      <c r="B2592" s="69">
        <v>44610</v>
      </c>
      <c r="C2592" s="70">
        <v>0.95138888888888884</v>
      </c>
      <c r="D2592">
        <v>1.2</v>
      </c>
      <c r="E2592">
        <v>12.9</v>
      </c>
      <c r="F2592">
        <v>0</v>
      </c>
      <c r="G2592">
        <v>2.1</v>
      </c>
      <c r="H2592">
        <v>0</v>
      </c>
      <c r="I2592">
        <v>0.3</v>
      </c>
      <c r="J2592" t="s">
        <v>149</v>
      </c>
      <c r="K2592">
        <v>0.3</v>
      </c>
      <c r="L2592" t="s">
        <v>149</v>
      </c>
      <c r="M2592" s="70">
        <v>0.95138888888888884</v>
      </c>
      <c r="N2592">
        <v>1</v>
      </c>
      <c r="O2592" t="s">
        <v>148</v>
      </c>
      <c r="P2592" s="70">
        <v>0.94807870370370362</v>
      </c>
      <c r="Q2592">
        <v>0.3</v>
      </c>
      <c r="R2592" t="s">
        <v>162</v>
      </c>
      <c r="S2592">
        <v>0.2</v>
      </c>
      <c r="T2592">
        <v>61</v>
      </c>
      <c r="U2592">
        <v>0</v>
      </c>
      <c r="V2592">
        <v>107</v>
      </c>
      <c r="W2592">
        <v>0</v>
      </c>
      <c r="X2592">
        <v>0.58699999999999997</v>
      </c>
      <c r="Y2592">
        <v>18.010000000000002</v>
      </c>
      <c r="Z2592" s="11">
        <f t="shared" si="6936"/>
        <v>0</v>
      </c>
      <c r="AA2592" s="11">
        <f t="shared" si="6937"/>
        <v>0</v>
      </c>
      <c r="AB2592" s="53">
        <f t="shared" si="6938"/>
        <v>0.23817270641914795</v>
      </c>
      <c r="AC2592" s="61" t="s">
        <v>204</v>
      </c>
    </row>
    <row r="2593" spans="1:46">
      <c r="A2593" s="11">
        <v>2593</v>
      </c>
      <c r="B2593" s="69">
        <v>44610</v>
      </c>
      <c r="C2593" s="70">
        <v>0.95833333333333337</v>
      </c>
      <c r="D2593">
        <v>1.1000000000000001</v>
      </c>
      <c r="E2593">
        <v>12.9</v>
      </c>
      <c r="F2593">
        <v>0</v>
      </c>
      <c r="G2593">
        <v>1.8</v>
      </c>
      <c r="H2593">
        <v>-1E-3</v>
      </c>
      <c r="I2593">
        <v>0.3</v>
      </c>
      <c r="J2593" t="s">
        <v>147</v>
      </c>
      <c r="K2593">
        <v>0.4</v>
      </c>
      <c r="L2593" t="s">
        <v>149</v>
      </c>
      <c r="M2593" s="70">
        <v>0.95148148148148148</v>
      </c>
      <c r="N2593">
        <v>0.7</v>
      </c>
      <c r="O2593" t="s">
        <v>150</v>
      </c>
      <c r="P2593" s="70">
        <v>0.95559027777777772</v>
      </c>
      <c r="Q2593">
        <v>0.6</v>
      </c>
      <c r="R2593" t="s">
        <v>151</v>
      </c>
      <c r="S2593">
        <v>0.3</v>
      </c>
      <c r="T2593">
        <v>63</v>
      </c>
      <c r="U2593">
        <v>0</v>
      </c>
      <c r="V2593">
        <v>94</v>
      </c>
      <c r="W2593">
        <v>0</v>
      </c>
      <c r="X2593">
        <v>0.58699999999999997</v>
      </c>
      <c r="Y2593">
        <v>18.05</v>
      </c>
      <c r="Z2593" s="11">
        <f t="shared" si="6936"/>
        <v>-0.60000000000000009</v>
      </c>
      <c r="AA2593" s="11">
        <f t="shared" si="6937"/>
        <v>0</v>
      </c>
      <c r="AB2593" s="53">
        <f t="shared" si="6938"/>
        <v>0.23817270641914795</v>
      </c>
      <c r="AC2593" s="61" t="s">
        <v>204</v>
      </c>
      <c r="AE2593" s="11">
        <f t="shared" ref="AE2593" si="7003">SUM(F2593:F2598)</f>
        <v>0</v>
      </c>
      <c r="AF2593" s="11">
        <f t="shared" ref="AF2593" si="7004">AVERAGE(AB2593:AB2598)</f>
        <v>0.23770952655329533</v>
      </c>
      <c r="AG2593" s="11">
        <f t="shared" ref="AG2593" si="7005">AVERAGE(G2593:G2598)</f>
        <v>1.8166666666666667</v>
      </c>
      <c r="AH2593" s="11" t="e">
        <f t="shared" ref="AH2593" si="7006">AVERAGE(AC2593:AC2598)</f>
        <v>#DIV/0!</v>
      </c>
      <c r="AI2593" s="11">
        <f t="shared" ref="AI2593" si="7007">AVERAGE(T2593:T2598)</f>
        <v>64.083333333333329</v>
      </c>
      <c r="AJ2593" s="11">
        <f t="shared" ref="AJ2593" si="7008">SUMIF(H2593:H2598,"&gt;0",H2593:H2598)</f>
        <v>1E-3</v>
      </c>
      <c r="AK2593" s="17">
        <f t="shared" ref="AK2593" si="7009">SUM(AA2593:AA2598)/60</f>
        <v>0</v>
      </c>
      <c r="AL2593" s="17">
        <f t="shared" ref="AL2593" si="7010">SUM(V2593:V2598)</f>
        <v>559</v>
      </c>
      <c r="AM2593" s="17">
        <f t="shared" ref="AM2593" si="7011">AVERAGE(W2593:W2598)</f>
        <v>0</v>
      </c>
      <c r="AN2593" s="11">
        <f t="shared" ref="AN2593" si="7012">AVERAGE(I2593:I2598)</f>
        <v>0.6</v>
      </c>
      <c r="AO2593" s="11">
        <f t="shared" ref="AO2593" si="7013">MAX(K2593:K2598)</f>
        <v>1</v>
      </c>
      <c r="AP2593" s="13" t="str">
        <f t="shared" ref="AP2593" ca="1" si="7014">INDIRECT(ADDRESS(MATCH(AO2593,K2593:K2598,0)+A2593-1,12))</f>
        <v>ENE</v>
      </c>
      <c r="AQ2593" s="13">
        <f t="shared" ref="AQ2593" ca="1" si="7015">INDIRECT(ADDRESS(MATCH(AO2593,K2593:K2598,0)+A2593-1,13))</f>
        <v>0.97097222222222224</v>
      </c>
      <c r="AR2593" s="11">
        <f t="shared" ref="AR2593" si="7016">MAX(N2593:N2598)</f>
        <v>1.5</v>
      </c>
      <c r="AS2593" s="13" t="str">
        <f t="shared" ref="AS2593" ca="1" si="7017">INDIRECT(ADDRESS(MATCH(AR2593,N2593:N2598,0)+A2593-1,15))</f>
        <v>ENE</v>
      </c>
      <c r="AT2593" s="13">
        <f t="shared" ref="AT2593" ca="1" si="7018">INDIRECT(ADDRESS(MATCH(AR2593,N2593:N2598,0)+A2593-1,16))</f>
        <v>0.96577546296296291</v>
      </c>
    </row>
    <row r="2594" spans="1:46">
      <c r="A2594" s="11">
        <v>2594</v>
      </c>
      <c r="B2594" s="69">
        <v>44610</v>
      </c>
      <c r="C2594" s="70">
        <v>0.96527777777777779</v>
      </c>
      <c r="D2594">
        <v>0.8</v>
      </c>
      <c r="E2594">
        <v>12.8</v>
      </c>
      <c r="F2594">
        <v>0</v>
      </c>
      <c r="G2594">
        <v>1.9</v>
      </c>
      <c r="H2594">
        <v>0</v>
      </c>
      <c r="I2594">
        <v>0.7</v>
      </c>
      <c r="J2594" t="s">
        <v>150</v>
      </c>
      <c r="K2594">
        <v>0.7</v>
      </c>
      <c r="L2594" t="s">
        <v>150</v>
      </c>
      <c r="M2594" s="70">
        <v>0.96527777777777779</v>
      </c>
      <c r="N2594">
        <v>1.3</v>
      </c>
      <c r="O2594" t="s">
        <v>148</v>
      </c>
      <c r="P2594" s="70">
        <v>0.96527777777777779</v>
      </c>
      <c r="Q2594">
        <v>1.3</v>
      </c>
      <c r="R2594" t="s">
        <v>148</v>
      </c>
      <c r="S2594">
        <v>0.2</v>
      </c>
      <c r="T2594">
        <v>63.5</v>
      </c>
      <c r="U2594">
        <v>1</v>
      </c>
      <c r="V2594">
        <v>92</v>
      </c>
      <c r="W2594">
        <v>0</v>
      </c>
      <c r="X2594">
        <v>0.58599999999999997</v>
      </c>
      <c r="Y2594">
        <v>18.07</v>
      </c>
      <c r="Z2594" s="11">
        <f t="shared" si="6936"/>
        <v>0</v>
      </c>
      <c r="AA2594" s="11">
        <f t="shared" si="6937"/>
        <v>0</v>
      </c>
      <c r="AB2594" s="53">
        <f t="shared" si="6938"/>
        <v>0.23761689058012481</v>
      </c>
      <c r="AC2594" s="61" t="s">
        <v>204</v>
      </c>
    </row>
    <row r="2595" spans="1:46">
      <c r="A2595" s="11">
        <v>2595</v>
      </c>
      <c r="B2595" s="69">
        <v>44610</v>
      </c>
      <c r="C2595" s="70">
        <v>0.97222222222222221</v>
      </c>
      <c r="D2595">
        <v>0.8</v>
      </c>
      <c r="E2595">
        <v>12.8</v>
      </c>
      <c r="F2595">
        <v>0</v>
      </c>
      <c r="G2595">
        <v>2</v>
      </c>
      <c r="H2595">
        <v>0</v>
      </c>
      <c r="I2595">
        <v>0.9</v>
      </c>
      <c r="J2595" t="s">
        <v>152</v>
      </c>
      <c r="K2595">
        <v>1</v>
      </c>
      <c r="L2595" t="s">
        <v>148</v>
      </c>
      <c r="M2595" s="70">
        <v>0.97097222222222224</v>
      </c>
      <c r="N2595">
        <v>1.5</v>
      </c>
      <c r="O2595" t="s">
        <v>148</v>
      </c>
      <c r="P2595" s="70">
        <v>0.96577546296296291</v>
      </c>
      <c r="Q2595">
        <v>0.4</v>
      </c>
      <c r="R2595" t="s">
        <v>159</v>
      </c>
      <c r="S2595">
        <v>0.3</v>
      </c>
      <c r="T2595">
        <v>64</v>
      </c>
      <c r="U2595">
        <v>0</v>
      </c>
      <c r="V2595">
        <v>96</v>
      </c>
      <c r="W2595">
        <v>0</v>
      </c>
      <c r="X2595">
        <v>0.58599999999999997</v>
      </c>
      <c r="Y2595">
        <v>18.059999999999999</v>
      </c>
      <c r="Z2595" s="11">
        <f t="shared" si="6936"/>
        <v>0</v>
      </c>
      <c r="AA2595" s="11">
        <f t="shared" si="6937"/>
        <v>0</v>
      </c>
      <c r="AB2595" s="53">
        <f t="shared" si="6938"/>
        <v>0.23761689058012481</v>
      </c>
      <c r="AC2595" s="61" t="s">
        <v>204</v>
      </c>
    </row>
    <row r="2596" spans="1:46">
      <c r="A2596" s="11">
        <v>2596</v>
      </c>
      <c r="B2596" s="69">
        <v>44610</v>
      </c>
      <c r="C2596" s="70">
        <v>0.97916666666666663</v>
      </c>
      <c r="D2596">
        <v>0.7</v>
      </c>
      <c r="E2596">
        <v>12.8</v>
      </c>
      <c r="F2596">
        <v>0</v>
      </c>
      <c r="G2596">
        <v>1.8</v>
      </c>
      <c r="H2596">
        <v>-1E-3</v>
      </c>
      <c r="I2596">
        <v>0.3</v>
      </c>
      <c r="J2596" t="s">
        <v>148</v>
      </c>
      <c r="K2596">
        <v>0.9</v>
      </c>
      <c r="L2596" t="s">
        <v>152</v>
      </c>
      <c r="M2596" s="70">
        <v>0.97223379629629625</v>
      </c>
      <c r="N2596">
        <v>0.9</v>
      </c>
      <c r="O2596" t="s">
        <v>148</v>
      </c>
      <c r="P2596" s="70">
        <v>0.97622685185185187</v>
      </c>
      <c r="Q2596">
        <v>0.7</v>
      </c>
      <c r="R2596" t="s">
        <v>147</v>
      </c>
      <c r="S2596">
        <v>0.3</v>
      </c>
      <c r="T2596">
        <v>65.099999999999994</v>
      </c>
      <c r="U2596">
        <v>0</v>
      </c>
      <c r="V2596">
        <v>84</v>
      </c>
      <c r="W2596">
        <v>0</v>
      </c>
      <c r="X2596">
        <v>0.58599999999999997</v>
      </c>
      <c r="Y2596">
        <v>18.100000000000001</v>
      </c>
      <c r="Z2596" s="11">
        <f t="shared" si="6936"/>
        <v>-0.60000000000000009</v>
      </c>
      <c r="AA2596" s="11">
        <f t="shared" si="6937"/>
        <v>0</v>
      </c>
      <c r="AB2596" s="53">
        <f t="shared" si="6938"/>
        <v>0.23761689058012481</v>
      </c>
      <c r="AC2596" s="61" t="s">
        <v>204</v>
      </c>
    </row>
    <row r="2597" spans="1:46">
      <c r="A2597" s="11">
        <v>2597</v>
      </c>
      <c r="B2597" s="69">
        <v>44610</v>
      </c>
      <c r="C2597" s="70">
        <v>0.98611111111111116</v>
      </c>
      <c r="D2597">
        <v>0.6</v>
      </c>
      <c r="E2597">
        <v>12.8</v>
      </c>
      <c r="F2597">
        <v>0</v>
      </c>
      <c r="G2597">
        <v>1.6</v>
      </c>
      <c r="H2597">
        <v>-1E-3</v>
      </c>
      <c r="I2597">
        <v>0.6</v>
      </c>
      <c r="J2597" t="s">
        <v>147</v>
      </c>
      <c r="K2597">
        <v>0.6</v>
      </c>
      <c r="L2597" t="s">
        <v>148</v>
      </c>
      <c r="M2597" s="70">
        <v>0.98304398148148142</v>
      </c>
      <c r="N2597">
        <v>1.5</v>
      </c>
      <c r="O2597" t="s">
        <v>148</v>
      </c>
      <c r="P2597" s="70">
        <v>0.98023148148148154</v>
      </c>
      <c r="Q2597">
        <v>0.2</v>
      </c>
      <c r="R2597" t="s">
        <v>147</v>
      </c>
      <c r="S2597">
        <v>0.4</v>
      </c>
      <c r="T2597">
        <v>64.5</v>
      </c>
      <c r="U2597">
        <v>0</v>
      </c>
      <c r="V2597">
        <v>86</v>
      </c>
      <c r="W2597">
        <v>0</v>
      </c>
      <c r="X2597">
        <v>0.58599999999999997</v>
      </c>
      <c r="Y2597">
        <v>18.07</v>
      </c>
      <c r="Z2597" s="11">
        <f t="shared" si="6936"/>
        <v>-0.60000000000000009</v>
      </c>
      <c r="AA2597" s="11">
        <f t="shared" si="6937"/>
        <v>0</v>
      </c>
      <c r="AB2597" s="53">
        <f t="shared" si="6938"/>
        <v>0.23761689058012481</v>
      </c>
      <c r="AC2597" s="61" t="s">
        <v>204</v>
      </c>
    </row>
    <row r="2598" spans="1:46">
      <c r="A2598" s="11">
        <v>2598</v>
      </c>
      <c r="B2598" s="69">
        <v>44610</v>
      </c>
      <c r="C2598" s="70">
        <v>0.99305555555555547</v>
      </c>
      <c r="D2598">
        <v>0.5</v>
      </c>
      <c r="E2598">
        <v>12.8</v>
      </c>
      <c r="F2598">
        <v>0</v>
      </c>
      <c r="G2598">
        <v>1.8</v>
      </c>
      <c r="H2598">
        <v>1E-3</v>
      </c>
      <c r="I2598">
        <v>0.8</v>
      </c>
      <c r="J2598" t="s">
        <v>148</v>
      </c>
      <c r="K2598">
        <v>0.8</v>
      </c>
      <c r="L2598" t="s">
        <v>148</v>
      </c>
      <c r="M2598" s="70">
        <v>0.99305555555555547</v>
      </c>
      <c r="N2598">
        <v>1.5</v>
      </c>
      <c r="O2598" t="s">
        <v>152</v>
      </c>
      <c r="P2598" s="70">
        <v>0.99121527777777774</v>
      </c>
      <c r="Q2598">
        <v>0.9</v>
      </c>
      <c r="R2598" t="s">
        <v>148</v>
      </c>
      <c r="S2598">
        <v>0.3</v>
      </c>
      <c r="T2598">
        <v>64.400000000000006</v>
      </c>
      <c r="U2598">
        <v>0</v>
      </c>
      <c r="V2598">
        <v>107</v>
      </c>
      <c r="W2598">
        <v>0</v>
      </c>
      <c r="X2598">
        <v>0.58599999999999997</v>
      </c>
      <c r="Y2598">
        <v>18.11</v>
      </c>
      <c r="Z2598" s="11">
        <f t="shared" si="6936"/>
        <v>0.60000000000000009</v>
      </c>
      <c r="AA2598" s="11">
        <f t="shared" si="6937"/>
        <v>0</v>
      </c>
      <c r="AB2598" s="53">
        <f t="shared" si="6938"/>
        <v>0.23761689058012481</v>
      </c>
      <c r="AC2598" s="61" t="s">
        <v>204</v>
      </c>
    </row>
    <row r="2599" spans="1:46">
      <c r="A2599" s="11">
        <v>2599</v>
      </c>
      <c r="B2599" s="69">
        <v>44611</v>
      </c>
      <c r="C2599" s="70">
        <v>0</v>
      </c>
      <c r="D2599">
        <v>0.4</v>
      </c>
      <c r="E2599">
        <v>12.8</v>
      </c>
      <c r="F2599">
        <v>0</v>
      </c>
      <c r="G2599">
        <v>1.9</v>
      </c>
      <c r="H2599">
        <v>0</v>
      </c>
      <c r="I2599">
        <v>0.8</v>
      </c>
      <c r="J2599" t="s">
        <v>152</v>
      </c>
      <c r="K2599">
        <v>0.9</v>
      </c>
      <c r="L2599" t="s">
        <v>148</v>
      </c>
      <c r="M2599" s="70">
        <v>0.99593750000000003</v>
      </c>
      <c r="N2599">
        <v>1.5</v>
      </c>
      <c r="O2599" t="s">
        <v>148</v>
      </c>
      <c r="P2599" s="70">
        <v>0.99457175925925922</v>
      </c>
      <c r="Q2599">
        <v>0.9</v>
      </c>
      <c r="R2599" t="s">
        <v>148</v>
      </c>
      <c r="S2599">
        <v>0.2</v>
      </c>
      <c r="T2599">
        <v>64.099999999999994</v>
      </c>
      <c r="U2599">
        <v>0</v>
      </c>
      <c r="V2599">
        <v>78</v>
      </c>
      <c r="W2599">
        <v>0</v>
      </c>
      <c r="X2599">
        <v>0.58599999999999997</v>
      </c>
      <c r="Y2599">
        <v>18.12</v>
      </c>
      <c r="Z2599" s="11">
        <f t="shared" si="6936"/>
        <v>0</v>
      </c>
      <c r="AA2599" s="11">
        <f t="shared" si="6937"/>
        <v>0</v>
      </c>
      <c r="AB2599" s="53">
        <f t="shared" si="6938"/>
        <v>0.23761689058012481</v>
      </c>
      <c r="AC2599" s="61" t="s">
        <v>204</v>
      </c>
      <c r="AE2599" s="11">
        <f t="shared" ref="AE2599" si="7019">SUM(F2599:F2604)</f>
        <v>0</v>
      </c>
      <c r="AF2599" s="11">
        <f t="shared" ref="AF2599" si="7020">AVERAGE(AB2599:AB2604)</f>
        <v>0.23743188640230381</v>
      </c>
      <c r="AG2599" s="11">
        <f t="shared" ref="AG2599" si="7021">AVERAGE(G2599:G2604)</f>
        <v>1.7</v>
      </c>
      <c r="AH2599" s="11" t="e">
        <f t="shared" ref="AH2599" si="7022">AVERAGE(AC2599:AC2604)</f>
        <v>#DIV/0!</v>
      </c>
      <c r="AI2599" s="11">
        <f t="shared" ref="AI2599" si="7023">AVERAGE(T2599:T2604)</f>
        <v>65.616666666666674</v>
      </c>
      <c r="AJ2599" s="11">
        <f t="shared" ref="AJ2599" si="7024">SUMIF(H2599:H2604,"&gt;0",H2599:H2604)</f>
        <v>0</v>
      </c>
      <c r="AK2599" s="17">
        <f t="shared" ref="AK2599" si="7025">SUM(AA2599:AA2604)/60</f>
        <v>0</v>
      </c>
      <c r="AL2599" s="17">
        <f t="shared" ref="AL2599" si="7026">SUM(V2599:V2604)</f>
        <v>493</v>
      </c>
      <c r="AM2599" s="17">
        <f t="shared" ref="AM2599" si="7027">AVERAGE(W2599:W2604)</f>
        <v>0</v>
      </c>
      <c r="AN2599" s="11">
        <f t="shared" ref="AN2599" si="7028">AVERAGE(I2599:I2604)</f>
        <v>0.31666666666666671</v>
      </c>
      <c r="AO2599" s="11">
        <f t="shared" ref="AO2599" si="7029">MAX(K2599:K2604)</f>
        <v>0.9</v>
      </c>
      <c r="AP2599" s="13" t="str">
        <f t="shared" ref="AP2599" ca="1" si="7030">INDIRECT(ADDRESS(MATCH(AO2599,K2599:K2604,0)+A2599-1,12))</f>
        <v>ENE</v>
      </c>
      <c r="AQ2599" s="13">
        <f t="shared" ref="AQ2599" ca="1" si="7031">INDIRECT(ADDRESS(MATCH(AO2599,K2599:K2604,0)+A2599-1,13))</f>
        <v>0.99593750000000003</v>
      </c>
      <c r="AR2599" s="11">
        <f t="shared" ref="AR2599" si="7032">MAX(N2599:N2604)</f>
        <v>1.5</v>
      </c>
      <c r="AS2599" s="13" t="str">
        <f t="shared" ref="AS2599" ca="1" si="7033">INDIRECT(ADDRESS(MATCH(AR2599,N2599:N2604,0)+A2599-1,15))</f>
        <v>ENE</v>
      </c>
      <c r="AT2599" s="13">
        <f t="shared" ref="AT2599" ca="1" si="7034">INDIRECT(ADDRESS(MATCH(AR2599,N2599:N2604,0)+A2599-1,16))</f>
        <v>0.99457175925925922</v>
      </c>
    </row>
    <row r="2600" spans="1:46">
      <c r="A2600" s="11">
        <v>2600</v>
      </c>
      <c r="B2600" s="69">
        <v>44611</v>
      </c>
      <c r="C2600" s="70">
        <v>6.9444444444444441E-3</v>
      </c>
      <c r="D2600">
        <v>0.4</v>
      </c>
      <c r="E2600">
        <v>12.8</v>
      </c>
      <c r="F2600">
        <v>0</v>
      </c>
      <c r="G2600">
        <v>1.9</v>
      </c>
      <c r="H2600">
        <v>-1E-3</v>
      </c>
      <c r="I2600">
        <v>0.4</v>
      </c>
      <c r="J2600" t="s">
        <v>151</v>
      </c>
      <c r="K2600">
        <v>0.8</v>
      </c>
      <c r="L2600" t="s">
        <v>152</v>
      </c>
      <c r="M2600" s="70">
        <v>4.1666666666666669E-4</v>
      </c>
      <c r="N2600">
        <v>1.5</v>
      </c>
      <c r="O2600" t="s">
        <v>152</v>
      </c>
      <c r="P2600" s="70">
        <v>2.3148148148148146E-4</v>
      </c>
      <c r="Q2600">
        <v>0.5</v>
      </c>
      <c r="R2600" t="s">
        <v>151</v>
      </c>
      <c r="S2600">
        <v>0.3</v>
      </c>
      <c r="T2600">
        <v>63.9</v>
      </c>
      <c r="U2600">
        <v>0</v>
      </c>
      <c r="V2600">
        <v>78</v>
      </c>
      <c r="W2600">
        <v>0</v>
      </c>
      <c r="X2600">
        <v>0.58599999999999997</v>
      </c>
      <c r="Y2600">
        <v>18.12</v>
      </c>
      <c r="Z2600" s="11">
        <f t="shared" si="6936"/>
        <v>-0.60000000000000009</v>
      </c>
      <c r="AA2600" s="11">
        <f t="shared" si="6937"/>
        <v>0</v>
      </c>
      <c r="AB2600" s="53">
        <f t="shared" si="6938"/>
        <v>0.23761689058012481</v>
      </c>
      <c r="AC2600" s="61" t="s">
        <v>204</v>
      </c>
    </row>
    <row r="2601" spans="1:46">
      <c r="A2601" s="11">
        <v>2601</v>
      </c>
      <c r="B2601" s="69">
        <v>44611</v>
      </c>
      <c r="C2601" s="70">
        <v>1.3888888888888888E-2</v>
      </c>
      <c r="D2601">
        <v>0.3</v>
      </c>
      <c r="E2601">
        <v>12.8</v>
      </c>
      <c r="F2601">
        <v>0</v>
      </c>
      <c r="G2601">
        <v>1.7</v>
      </c>
      <c r="H2601">
        <v>-1E-3</v>
      </c>
      <c r="I2601">
        <v>0.2</v>
      </c>
      <c r="J2601" t="s">
        <v>153</v>
      </c>
      <c r="K2601">
        <v>0.4</v>
      </c>
      <c r="L2601" t="s">
        <v>151</v>
      </c>
      <c r="M2601" s="70">
        <v>6.9560185185185185E-3</v>
      </c>
      <c r="N2601">
        <v>0.8</v>
      </c>
      <c r="O2601" t="s">
        <v>151</v>
      </c>
      <c r="P2601" s="70">
        <v>8.5995370370370357E-3</v>
      </c>
      <c r="Q2601">
        <v>0</v>
      </c>
      <c r="R2601" t="s">
        <v>155</v>
      </c>
      <c r="S2601">
        <v>0.2</v>
      </c>
      <c r="T2601">
        <v>66.099999999999994</v>
      </c>
      <c r="U2601">
        <v>0</v>
      </c>
      <c r="V2601">
        <v>82</v>
      </c>
      <c r="W2601">
        <v>0</v>
      </c>
      <c r="X2601">
        <v>0.58599999999999997</v>
      </c>
      <c r="Y2601">
        <v>18.11</v>
      </c>
      <c r="Z2601" s="11">
        <f t="shared" si="6936"/>
        <v>-0.60000000000000009</v>
      </c>
      <c r="AA2601" s="11">
        <f t="shared" si="6937"/>
        <v>0</v>
      </c>
      <c r="AB2601" s="53">
        <f t="shared" si="6938"/>
        <v>0.23761689058012481</v>
      </c>
      <c r="AC2601" s="61" t="s">
        <v>204</v>
      </c>
    </row>
    <row r="2602" spans="1:46">
      <c r="A2602" s="11">
        <v>2602</v>
      </c>
      <c r="B2602" s="69">
        <v>44611</v>
      </c>
      <c r="C2602" s="70">
        <v>2.0833333333333332E-2</v>
      </c>
      <c r="D2602">
        <v>0.3</v>
      </c>
      <c r="E2602">
        <v>12.8</v>
      </c>
      <c r="F2602">
        <v>0</v>
      </c>
      <c r="G2602">
        <v>1.6</v>
      </c>
      <c r="H2602">
        <v>0</v>
      </c>
      <c r="I2602">
        <v>0</v>
      </c>
      <c r="J2602" t="s">
        <v>155</v>
      </c>
      <c r="K2602">
        <v>0.2</v>
      </c>
      <c r="L2602" t="s">
        <v>153</v>
      </c>
      <c r="M2602" s="70">
        <v>1.3900462962962962E-2</v>
      </c>
      <c r="N2602">
        <v>0</v>
      </c>
      <c r="O2602" t="s">
        <v>155</v>
      </c>
      <c r="P2602" s="70">
        <v>1.3900462962962962E-2</v>
      </c>
      <c r="Q2602">
        <v>0</v>
      </c>
      <c r="R2602" t="s">
        <v>155</v>
      </c>
      <c r="S2602">
        <v>0</v>
      </c>
      <c r="T2602">
        <v>64.599999999999994</v>
      </c>
      <c r="U2602">
        <v>1</v>
      </c>
      <c r="V2602">
        <v>91</v>
      </c>
      <c r="W2602">
        <v>0</v>
      </c>
      <c r="X2602">
        <v>0.58599999999999997</v>
      </c>
      <c r="Y2602">
        <v>18.170000000000002</v>
      </c>
      <c r="Z2602" s="11">
        <f t="shared" si="6936"/>
        <v>0</v>
      </c>
      <c r="AA2602" s="11">
        <f t="shared" si="6937"/>
        <v>0</v>
      </c>
      <c r="AB2602" s="53">
        <f t="shared" si="6938"/>
        <v>0.23761689058012481</v>
      </c>
      <c r="AC2602" s="61" t="s">
        <v>204</v>
      </c>
    </row>
    <row r="2603" spans="1:46">
      <c r="A2603" s="11">
        <v>2603</v>
      </c>
      <c r="B2603" s="69">
        <v>44611</v>
      </c>
      <c r="C2603" s="70">
        <v>2.7777777777777776E-2</v>
      </c>
      <c r="D2603">
        <v>0.3</v>
      </c>
      <c r="E2603">
        <v>12.8</v>
      </c>
      <c r="F2603">
        <v>0</v>
      </c>
      <c r="G2603">
        <v>1.6</v>
      </c>
      <c r="H2603">
        <v>0</v>
      </c>
      <c r="I2603">
        <v>0.2</v>
      </c>
      <c r="J2603" t="s">
        <v>155</v>
      </c>
      <c r="K2603">
        <v>0.2</v>
      </c>
      <c r="L2603" t="s">
        <v>155</v>
      </c>
      <c r="M2603" s="70">
        <v>2.7766203703703706E-2</v>
      </c>
      <c r="N2603">
        <v>0.9</v>
      </c>
      <c r="O2603" t="s">
        <v>150</v>
      </c>
      <c r="P2603" s="70">
        <v>2.7442129629629632E-2</v>
      </c>
      <c r="Q2603">
        <v>0</v>
      </c>
      <c r="R2603" t="s">
        <v>150</v>
      </c>
      <c r="S2603">
        <v>0.3</v>
      </c>
      <c r="T2603">
        <v>65.900000000000006</v>
      </c>
      <c r="U2603">
        <v>0</v>
      </c>
      <c r="V2603">
        <v>98</v>
      </c>
      <c r="W2603">
        <v>0</v>
      </c>
      <c r="X2603">
        <v>0.58499999999999996</v>
      </c>
      <c r="Y2603">
        <v>18.16</v>
      </c>
      <c r="Z2603" s="11">
        <f t="shared" si="6936"/>
        <v>0</v>
      </c>
      <c r="AA2603" s="11">
        <f t="shared" si="6937"/>
        <v>0</v>
      </c>
      <c r="AB2603" s="53">
        <f t="shared" si="6938"/>
        <v>0.2370618780466619</v>
      </c>
      <c r="AC2603" s="61" t="s">
        <v>204</v>
      </c>
    </row>
    <row r="2604" spans="1:46">
      <c r="A2604" s="11">
        <v>2604</v>
      </c>
      <c r="B2604" s="69">
        <v>44611</v>
      </c>
      <c r="C2604" s="70">
        <v>3.4722222222222224E-2</v>
      </c>
      <c r="D2604">
        <v>0.2</v>
      </c>
      <c r="E2604">
        <v>12.8</v>
      </c>
      <c r="F2604">
        <v>0</v>
      </c>
      <c r="G2604">
        <v>1.5</v>
      </c>
      <c r="H2604">
        <v>0</v>
      </c>
      <c r="I2604">
        <v>0.3</v>
      </c>
      <c r="J2604" t="s">
        <v>154</v>
      </c>
      <c r="K2604">
        <v>0.3</v>
      </c>
      <c r="L2604" t="s">
        <v>156</v>
      </c>
      <c r="M2604" s="70">
        <v>3.24537037037037E-2</v>
      </c>
      <c r="N2604">
        <v>0.6</v>
      </c>
      <c r="O2604" t="s">
        <v>157</v>
      </c>
      <c r="P2604" s="70">
        <v>3.1875000000000001E-2</v>
      </c>
      <c r="Q2604">
        <v>0.4</v>
      </c>
      <c r="R2604" t="s">
        <v>158</v>
      </c>
      <c r="S2604">
        <v>0.2</v>
      </c>
      <c r="T2604">
        <v>69.099999999999994</v>
      </c>
      <c r="U2604">
        <v>0</v>
      </c>
      <c r="V2604">
        <v>66</v>
      </c>
      <c r="W2604">
        <v>0</v>
      </c>
      <c r="X2604">
        <v>0.58499999999999996</v>
      </c>
      <c r="Y2604">
        <v>18.149999999999999</v>
      </c>
      <c r="Z2604" s="11">
        <f t="shared" si="6936"/>
        <v>0</v>
      </c>
      <c r="AA2604" s="11">
        <f t="shared" si="6937"/>
        <v>0</v>
      </c>
      <c r="AB2604" s="53">
        <f t="shared" si="6938"/>
        <v>0.2370618780466619</v>
      </c>
      <c r="AC2604" s="61" t="s">
        <v>204</v>
      </c>
    </row>
    <row r="2605" spans="1:46">
      <c r="A2605" s="11">
        <v>2605</v>
      </c>
      <c r="B2605" s="69">
        <v>44611</v>
      </c>
      <c r="C2605" s="70">
        <v>4.1666666666666664E-2</v>
      </c>
      <c r="D2605">
        <v>0.2</v>
      </c>
      <c r="E2605">
        <v>12.8</v>
      </c>
      <c r="F2605">
        <v>0</v>
      </c>
      <c r="G2605">
        <v>1.5</v>
      </c>
      <c r="H2605">
        <v>0</v>
      </c>
      <c r="I2605">
        <v>0</v>
      </c>
      <c r="J2605" t="s">
        <v>158</v>
      </c>
      <c r="K2605">
        <v>0.3</v>
      </c>
      <c r="L2605" t="s">
        <v>158</v>
      </c>
      <c r="M2605" s="70">
        <v>3.5740740740740747E-2</v>
      </c>
      <c r="N2605">
        <v>0.4</v>
      </c>
      <c r="O2605" t="s">
        <v>158</v>
      </c>
      <c r="P2605" s="70">
        <v>3.4733796296296297E-2</v>
      </c>
      <c r="Q2605">
        <v>0</v>
      </c>
      <c r="R2605" t="s">
        <v>158</v>
      </c>
      <c r="S2605">
        <v>0.1</v>
      </c>
      <c r="T2605">
        <v>67.8</v>
      </c>
      <c r="U2605">
        <v>0</v>
      </c>
      <c r="V2605">
        <v>94</v>
      </c>
      <c r="W2605">
        <v>0</v>
      </c>
      <c r="X2605">
        <v>0.58499999999999996</v>
      </c>
      <c r="Y2605">
        <v>18.18</v>
      </c>
      <c r="Z2605" s="11">
        <f t="shared" si="6936"/>
        <v>0</v>
      </c>
      <c r="AA2605" s="11">
        <f t="shared" si="6937"/>
        <v>0</v>
      </c>
      <c r="AB2605" s="53">
        <f t="shared" si="6938"/>
        <v>0.2370618780466619</v>
      </c>
      <c r="AC2605" s="61" t="s">
        <v>204</v>
      </c>
      <c r="AE2605" s="11">
        <f t="shared" ref="AE2605" si="7035">SUM(F2605:F2610)</f>
        <v>0</v>
      </c>
      <c r="AF2605" s="11">
        <f t="shared" ref="AF2605" si="7036">AVERAGE(AB2605:AB2610)</f>
        <v>0.23706187804666187</v>
      </c>
      <c r="AG2605" s="11">
        <f t="shared" ref="AG2605" si="7037">AVERAGE(G2605:G2610)</f>
        <v>1.4333333333333333</v>
      </c>
      <c r="AH2605" s="11" t="e">
        <f t="shared" ref="AH2605" si="7038">AVERAGE(AC2605:AC2610)</f>
        <v>#DIV/0!</v>
      </c>
      <c r="AI2605" s="11">
        <f t="shared" ref="AI2605" si="7039">AVERAGE(T2605:T2610)</f>
        <v>69.216666666666669</v>
      </c>
      <c r="AJ2605" s="11">
        <f t="shared" ref="AJ2605" si="7040">SUMIF(H2605:H2610,"&gt;0",H2605:H2610)</f>
        <v>1E-3</v>
      </c>
      <c r="AK2605" s="17">
        <f t="shared" ref="AK2605" si="7041">SUM(AA2605:AA2610)/60</f>
        <v>0</v>
      </c>
      <c r="AL2605" s="17">
        <f t="shared" ref="AL2605" si="7042">SUM(V2605:V2610)</f>
        <v>550</v>
      </c>
      <c r="AM2605" s="17">
        <f t="shared" ref="AM2605" si="7043">AVERAGE(W2605:W2610)</f>
        <v>0</v>
      </c>
      <c r="AN2605" s="11">
        <f t="shared" ref="AN2605" si="7044">AVERAGE(I2605:I2610)</f>
        <v>0.21666666666666665</v>
      </c>
      <c r="AO2605" s="11">
        <f t="shared" ref="AO2605" si="7045">MAX(K2605:K2610)</f>
        <v>0.9</v>
      </c>
      <c r="AP2605" s="13" t="str">
        <f t="shared" ref="AP2605" ca="1" si="7046">INDIRECT(ADDRESS(MATCH(AO2605,K2605:K2610,0)+A2605-1,12))</f>
        <v>E</v>
      </c>
      <c r="AQ2605" s="13">
        <f t="shared" ref="AQ2605" ca="1" si="7047">INDIRECT(ADDRESS(MATCH(AO2605,K2605:K2610,0)+A2605-1,13))</f>
        <v>7.4502314814814813E-2</v>
      </c>
      <c r="AR2605" s="11">
        <f t="shared" ref="AR2605" si="7048">MAX(N2605:N2610)</f>
        <v>1.6</v>
      </c>
      <c r="AS2605" s="13" t="str">
        <f t="shared" ref="AS2605" ca="1" si="7049">INDIRECT(ADDRESS(MATCH(AR2605,N2605:N2610,0)+A2605-1,15))</f>
        <v>E</v>
      </c>
      <c r="AT2605" s="13">
        <f t="shared" ref="AT2605" ca="1" si="7050">INDIRECT(ADDRESS(MATCH(AR2605,N2605:N2610,0)+A2605-1,16))</f>
        <v>7.1215277777777766E-2</v>
      </c>
    </row>
    <row r="2606" spans="1:46">
      <c r="A2606" s="11">
        <v>2606</v>
      </c>
      <c r="B2606" s="69">
        <v>44611</v>
      </c>
      <c r="C2606" s="70">
        <v>4.8611111111111112E-2</v>
      </c>
      <c r="D2606">
        <v>0.2</v>
      </c>
      <c r="E2606">
        <v>12.8</v>
      </c>
      <c r="F2606">
        <v>0</v>
      </c>
      <c r="G2606">
        <v>1.5</v>
      </c>
      <c r="H2606">
        <v>0</v>
      </c>
      <c r="I2606">
        <v>0</v>
      </c>
      <c r="J2606" t="s">
        <v>158</v>
      </c>
      <c r="K2606">
        <v>0</v>
      </c>
      <c r="L2606" t="s">
        <v>158</v>
      </c>
      <c r="M2606" s="70">
        <v>4.1678240740740745E-2</v>
      </c>
      <c r="N2606">
        <v>0</v>
      </c>
      <c r="O2606" t="s">
        <v>158</v>
      </c>
      <c r="P2606" s="70">
        <v>4.1678240740740745E-2</v>
      </c>
      <c r="Q2606">
        <v>0</v>
      </c>
      <c r="R2606" t="s">
        <v>158</v>
      </c>
      <c r="S2606">
        <v>0</v>
      </c>
      <c r="T2606">
        <v>68.5</v>
      </c>
      <c r="U2606">
        <v>0</v>
      </c>
      <c r="V2606">
        <v>109</v>
      </c>
      <c r="W2606">
        <v>0</v>
      </c>
      <c r="X2606">
        <v>0.58499999999999996</v>
      </c>
      <c r="Y2606">
        <v>18.170000000000002</v>
      </c>
      <c r="Z2606" s="11">
        <f t="shared" si="6936"/>
        <v>0</v>
      </c>
      <c r="AA2606" s="11">
        <f t="shared" si="6937"/>
        <v>0</v>
      </c>
      <c r="AB2606" s="53">
        <f t="shared" si="6938"/>
        <v>0.2370618780466619</v>
      </c>
      <c r="AC2606" s="61" t="s">
        <v>204</v>
      </c>
    </row>
    <row r="2607" spans="1:46">
      <c r="A2607" s="11">
        <v>2607</v>
      </c>
      <c r="B2607" s="69">
        <v>44611</v>
      </c>
      <c r="C2607" s="70">
        <v>5.5555555555555552E-2</v>
      </c>
      <c r="D2607">
        <v>0.2</v>
      </c>
      <c r="E2607">
        <v>12.8</v>
      </c>
      <c r="F2607">
        <v>0</v>
      </c>
      <c r="G2607">
        <v>1.4</v>
      </c>
      <c r="H2607">
        <v>0</v>
      </c>
      <c r="I2607">
        <v>0</v>
      </c>
      <c r="J2607" t="s">
        <v>151</v>
      </c>
      <c r="K2607">
        <v>0</v>
      </c>
      <c r="L2607" t="s">
        <v>151</v>
      </c>
      <c r="M2607" s="70">
        <v>5.5555555555555552E-2</v>
      </c>
      <c r="N2607">
        <v>0.4</v>
      </c>
      <c r="O2607" t="s">
        <v>151</v>
      </c>
      <c r="P2607" s="70">
        <v>5.094907407407407E-2</v>
      </c>
      <c r="Q2607">
        <v>0</v>
      </c>
      <c r="R2607" t="s">
        <v>151</v>
      </c>
      <c r="S2607">
        <v>0.1</v>
      </c>
      <c r="T2607">
        <v>67.8</v>
      </c>
      <c r="U2607">
        <v>1</v>
      </c>
      <c r="V2607">
        <v>91</v>
      </c>
      <c r="W2607">
        <v>0</v>
      </c>
      <c r="X2607">
        <v>0.58499999999999996</v>
      </c>
      <c r="Y2607">
        <v>18.2</v>
      </c>
      <c r="Z2607" s="11">
        <f t="shared" si="6936"/>
        <v>0</v>
      </c>
      <c r="AA2607" s="11">
        <f t="shared" si="6937"/>
        <v>0</v>
      </c>
      <c r="AB2607" s="53">
        <f t="shared" si="6938"/>
        <v>0.2370618780466619</v>
      </c>
      <c r="AC2607" s="61" t="s">
        <v>204</v>
      </c>
    </row>
    <row r="2608" spans="1:46">
      <c r="A2608" s="11">
        <v>2608</v>
      </c>
      <c r="B2608" s="69">
        <v>44611</v>
      </c>
      <c r="C2608" s="70">
        <v>6.25E-2</v>
      </c>
      <c r="D2608">
        <v>0.2</v>
      </c>
      <c r="E2608">
        <v>12.8</v>
      </c>
      <c r="F2608">
        <v>0</v>
      </c>
      <c r="G2608">
        <v>1.3</v>
      </c>
      <c r="H2608">
        <v>-1E-3</v>
      </c>
      <c r="I2608">
        <v>0.1</v>
      </c>
      <c r="J2608" t="s">
        <v>153</v>
      </c>
      <c r="K2608">
        <v>0.1</v>
      </c>
      <c r="L2608" t="s">
        <v>159</v>
      </c>
      <c r="M2608" s="70">
        <v>6.1851851851851852E-2</v>
      </c>
      <c r="N2608">
        <v>0.5</v>
      </c>
      <c r="O2608" t="s">
        <v>156</v>
      </c>
      <c r="P2608" s="70">
        <v>6.0995370370370366E-2</v>
      </c>
      <c r="Q2608">
        <v>0</v>
      </c>
      <c r="R2608" t="s">
        <v>156</v>
      </c>
      <c r="S2608">
        <v>0.2</v>
      </c>
      <c r="T2608">
        <v>69.900000000000006</v>
      </c>
      <c r="U2608">
        <v>0</v>
      </c>
      <c r="V2608">
        <v>80</v>
      </c>
      <c r="W2608">
        <v>0</v>
      </c>
      <c r="X2608">
        <v>0.58499999999999996</v>
      </c>
      <c r="Y2608">
        <v>18.21</v>
      </c>
      <c r="Z2608" s="11">
        <f t="shared" si="6936"/>
        <v>-0.60000000000000009</v>
      </c>
      <c r="AA2608" s="11">
        <f t="shared" si="6937"/>
        <v>0</v>
      </c>
      <c r="AB2608" s="53">
        <f t="shared" si="6938"/>
        <v>0.2370618780466619</v>
      </c>
      <c r="AC2608" s="61" t="s">
        <v>204</v>
      </c>
    </row>
    <row r="2609" spans="1:46">
      <c r="A2609" s="11">
        <v>2609</v>
      </c>
      <c r="B2609" s="69">
        <v>44611</v>
      </c>
      <c r="C2609" s="70">
        <v>6.9444444444444434E-2</v>
      </c>
      <c r="D2609">
        <v>0.1</v>
      </c>
      <c r="E2609">
        <v>12.8</v>
      </c>
      <c r="F2609">
        <v>0</v>
      </c>
      <c r="G2609">
        <v>1.3</v>
      </c>
      <c r="H2609">
        <v>0</v>
      </c>
      <c r="I2609">
        <v>0.5</v>
      </c>
      <c r="J2609" t="s">
        <v>151</v>
      </c>
      <c r="K2609">
        <v>0.5</v>
      </c>
      <c r="L2609" t="s">
        <v>151</v>
      </c>
      <c r="M2609" s="70">
        <v>6.9444444444444434E-2</v>
      </c>
      <c r="N2609">
        <v>1.2</v>
      </c>
      <c r="O2609" t="s">
        <v>152</v>
      </c>
      <c r="P2609" s="70">
        <v>6.8611111111111109E-2</v>
      </c>
      <c r="Q2609">
        <v>1</v>
      </c>
      <c r="R2609" t="s">
        <v>152</v>
      </c>
      <c r="S2609">
        <v>0.3</v>
      </c>
      <c r="T2609">
        <v>69.8</v>
      </c>
      <c r="U2609">
        <v>0</v>
      </c>
      <c r="V2609">
        <v>101</v>
      </c>
      <c r="W2609">
        <v>0</v>
      </c>
      <c r="X2609">
        <v>0.58499999999999996</v>
      </c>
      <c r="Y2609">
        <v>18.190000000000001</v>
      </c>
      <c r="Z2609" s="11">
        <f t="shared" si="6936"/>
        <v>0</v>
      </c>
      <c r="AA2609" s="11">
        <f t="shared" si="6937"/>
        <v>0</v>
      </c>
      <c r="AB2609" s="53">
        <f t="shared" si="6938"/>
        <v>0.2370618780466619</v>
      </c>
      <c r="AC2609" s="61" t="s">
        <v>204</v>
      </c>
    </row>
    <row r="2610" spans="1:46">
      <c r="A2610" s="11">
        <v>2610</v>
      </c>
      <c r="B2610" s="69">
        <v>44611</v>
      </c>
      <c r="C2610" s="70">
        <v>7.6388888888888895E-2</v>
      </c>
      <c r="D2610">
        <v>0.2</v>
      </c>
      <c r="E2610">
        <v>12.8</v>
      </c>
      <c r="F2610">
        <v>0</v>
      </c>
      <c r="G2610">
        <v>1.6</v>
      </c>
      <c r="H2610">
        <v>1E-3</v>
      </c>
      <c r="I2610">
        <v>0.7</v>
      </c>
      <c r="J2610" t="s">
        <v>152</v>
      </c>
      <c r="K2610">
        <v>0.9</v>
      </c>
      <c r="L2610" t="s">
        <v>152</v>
      </c>
      <c r="M2610" s="70">
        <v>7.4502314814814813E-2</v>
      </c>
      <c r="N2610">
        <v>1.6</v>
      </c>
      <c r="O2610" t="s">
        <v>152</v>
      </c>
      <c r="P2610" s="70">
        <v>7.1215277777777766E-2</v>
      </c>
      <c r="Q2610">
        <v>0</v>
      </c>
      <c r="R2610" t="s">
        <v>152</v>
      </c>
      <c r="S2610">
        <v>0.3</v>
      </c>
      <c r="T2610">
        <v>71.5</v>
      </c>
      <c r="U2610">
        <v>0</v>
      </c>
      <c r="V2610">
        <v>75</v>
      </c>
      <c r="W2610">
        <v>0</v>
      </c>
      <c r="X2610">
        <v>0.58499999999999996</v>
      </c>
      <c r="Y2610">
        <v>18.2</v>
      </c>
      <c r="Z2610" s="11">
        <f t="shared" si="6936"/>
        <v>0.60000000000000009</v>
      </c>
      <c r="AA2610" s="11">
        <f t="shared" si="6937"/>
        <v>0</v>
      </c>
      <c r="AB2610" s="53">
        <f t="shared" si="6938"/>
        <v>0.2370618780466619</v>
      </c>
      <c r="AC2610" s="61" t="s">
        <v>204</v>
      </c>
    </row>
    <row r="2611" spans="1:46">
      <c r="A2611" s="11">
        <v>2611</v>
      </c>
      <c r="B2611" s="69">
        <v>44611</v>
      </c>
      <c r="C2611" s="70">
        <v>8.3333333333333329E-2</v>
      </c>
      <c r="D2611">
        <v>0.2</v>
      </c>
      <c r="E2611">
        <v>12.8</v>
      </c>
      <c r="F2611">
        <v>0</v>
      </c>
      <c r="G2611">
        <v>1.6</v>
      </c>
      <c r="H2611">
        <v>0</v>
      </c>
      <c r="I2611">
        <v>0.3</v>
      </c>
      <c r="J2611" t="s">
        <v>148</v>
      </c>
      <c r="K2611">
        <v>0.7</v>
      </c>
      <c r="L2611" t="s">
        <v>152</v>
      </c>
      <c r="M2611" s="70">
        <v>7.6400462962962962E-2</v>
      </c>
      <c r="N2611">
        <v>1.1000000000000001</v>
      </c>
      <c r="O2611" t="s">
        <v>148</v>
      </c>
      <c r="P2611" s="70">
        <v>8.1643518518518518E-2</v>
      </c>
      <c r="Q2611">
        <v>0</v>
      </c>
      <c r="R2611" t="s">
        <v>150</v>
      </c>
      <c r="S2611">
        <v>0.3</v>
      </c>
      <c r="T2611">
        <v>71.2</v>
      </c>
      <c r="U2611">
        <v>0</v>
      </c>
      <c r="V2611">
        <v>81</v>
      </c>
      <c r="W2611">
        <v>0</v>
      </c>
      <c r="X2611">
        <v>0.58499999999999996</v>
      </c>
      <c r="Y2611">
        <v>18.21</v>
      </c>
      <c r="Z2611" s="11">
        <f t="shared" si="6936"/>
        <v>0</v>
      </c>
      <c r="AA2611" s="11">
        <f t="shared" si="6937"/>
        <v>0</v>
      </c>
      <c r="AB2611" s="53">
        <f t="shared" si="6938"/>
        <v>0.2370618780466619</v>
      </c>
      <c r="AC2611" s="61" t="s">
        <v>204</v>
      </c>
      <c r="AE2611" s="11">
        <f t="shared" ref="AE2611" si="7051">SUM(F2611:F2616)</f>
        <v>0</v>
      </c>
      <c r="AF2611" s="11">
        <f t="shared" ref="AF2611" si="7052">AVERAGE(AB2611:AB2616)</f>
        <v>0.23660003963308443</v>
      </c>
      <c r="AG2611" s="11">
        <f t="shared" ref="AG2611" si="7053">AVERAGE(G2611:G2616)</f>
        <v>1.7166666666666668</v>
      </c>
      <c r="AH2611" s="11" t="e">
        <f t="shared" ref="AH2611" si="7054">AVERAGE(AC2611:AC2616)</f>
        <v>#DIV/0!</v>
      </c>
      <c r="AI2611" s="11">
        <f t="shared" ref="AI2611" si="7055">AVERAGE(T2611:T2616)</f>
        <v>71.95</v>
      </c>
      <c r="AJ2611" s="11">
        <f t="shared" ref="AJ2611" si="7056">SUMIF(H2611:H2616,"&gt;0",H2611:H2616)</f>
        <v>0</v>
      </c>
      <c r="AK2611" s="17">
        <f t="shared" ref="AK2611" si="7057">SUM(AA2611:AA2616)/60</f>
        <v>0</v>
      </c>
      <c r="AL2611" s="17">
        <f t="shared" ref="AL2611" si="7058">SUM(V2611:V2616)</f>
        <v>442</v>
      </c>
      <c r="AM2611" s="17">
        <f t="shared" ref="AM2611" si="7059">AVERAGE(W2611:W2616)</f>
        <v>0</v>
      </c>
      <c r="AN2611" s="11">
        <f t="shared" ref="AN2611" si="7060">AVERAGE(I2611:I2616)</f>
        <v>0.33333333333333331</v>
      </c>
      <c r="AO2611" s="11">
        <f t="shared" ref="AO2611" si="7061">MAX(K2611:K2616)</f>
        <v>0.7</v>
      </c>
      <c r="AP2611" s="13" t="str">
        <f t="shared" ref="AP2611" ca="1" si="7062">INDIRECT(ADDRESS(MATCH(AO2611,K2611:K2616,0)+A2611-1,12))</f>
        <v>E</v>
      </c>
      <c r="AQ2611" s="13">
        <f t="shared" ref="AQ2611" ca="1" si="7063">INDIRECT(ADDRESS(MATCH(AO2611,K2611:K2616,0)+A2611-1,13))</f>
        <v>7.6400462962962962E-2</v>
      </c>
      <c r="AR2611" s="11">
        <f t="shared" ref="AR2611" si="7064">MAX(N2611:N2616)</f>
        <v>1.9</v>
      </c>
      <c r="AS2611" s="13" t="str">
        <f t="shared" ref="AS2611" ca="1" si="7065">INDIRECT(ADDRESS(MATCH(AR2611,N2611:N2616,0)+A2611-1,15))</f>
        <v>ENE</v>
      </c>
      <c r="AT2611" s="13">
        <f t="shared" ref="AT2611" ca="1" si="7066">INDIRECT(ADDRESS(MATCH(AR2611,N2611:N2616,0)+A2611-1,16))</f>
        <v>0.1075</v>
      </c>
    </row>
    <row r="2612" spans="1:46">
      <c r="A2612" s="11">
        <v>2612</v>
      </c>
      <c r="B2612" s="69">
        <v>44611</v>
      </c>
      <c r="C2612" s="70">
        <v>9.0277777777777776E-2</v>
      </c>
      <c r="D2612">
        <v>0.3</v>
      </c>
      <c r="E2612">
        <v>12.8</v>
      </c>
      <c r="F2612">
        <v>0</v>
      </c>
      <c r="G2612">
        <v>1.8</v>
      </c>
      <c r="H2612">
        <v>0</v>
      </c>
      <c r="I2612">
        <v>0.4</v>
      </c>
      <c r="J2612" t="s">
        <v>150</v>
      </c>
      <c r="K2612">
        <v>0.4</v>
      </c>
      <c r="L2612" t="s">
        <v>152</v>
      </c>
      <c r="M2612" s="70">
        <v>8.7500000000000008E-2</v>
      </c>
      <c r="N2612">
        <v>1.5</v>
      </c>
      <c r="O2612" t="s">
        <v>151</v>
      </c>
      <c r="P2612" s="70">
        <v>8.6296296296296301E-2</v>
      </c>
      <c r="Q2612">
        <v>0</v>
      </c>
      <c r="R2612" t="s">
        <v>156</v>
      </c>
      <c r="S2612">
        <v>0.4</v>
      </c>
      <c r="T2612">
        <v>71.900000000000006</v>
      </c>
      <c r="U2612">
        <v>0</v>
      </c>
      <c r="V2612">
        <v>72</v>
      </c>
      <c r="W2612">
        <v>0</v>
      </c>
      <c r="X2612">
        <v>0.58399999999999996</v>
      </c>
      <c r="Y2612">
        <v>18.22</v>
      </c>
      <c r="Z2612" s="11">
        <f t="shared" si="6936"/>
        <v>0</v>
      </c>
      <c r="AA2612" s="11">
        <f t="shared" si="6937"/>
        <v>0</v>
      </c>
      <c r="AB2612" s="53">
        <f t="shared" si="6938"/>
        <v>0.23650767195036898</v>
      </c>
      <c r="AC2612" s="61" t="s">
        <v>204</v>
      </c>
    </row>
    <row r="2613" spans="1:46">
      <c r="A2613" s="11">
        <v>2613</v>
      </c>
      <c r="B2613" s="69">
        <v>44611</v>
      </c>
      <c r="C2613" s="70">
        <v>9.7222222222222224E-2</v>
      </c>
      <c r="D2613">
        <v>0.4</v>
      </c>
      <c r="E2613">
        <v>12.8</v>
      </c>
      <c r="F2613">
        <v>0</v>
      </c>
      <c r="G2613">
        <v>1.7</v>
      </c>
      <c r="H2613">
        <v>-1E-3</v>
      </c>
      <c r="I2613">
        <v>0.2</v>
      </c>
      <c r="J2613" t="s">
        <v>158</v>
      </c>
      <c r="K2613">
        <v>0.4</v>
      </c>
      <c r="L2613" t="s">
        <v>150</v>
      </c>
      <c r="M2613" s="70">
        <v>9.0972222222222218E-2</v>
      </c>
      <c r="N2613">
        <v>0.7</v>
      </c>
      <c r="O2613" t="s">
        <v>154</v>
      </c>
      <c r="P2613" s="70">
        <v>9.5324074074074075E-2</v>
      </c>
      <c r="Q2613">
        <v>0</v>
      </c>
      <c r="R2613" t="s">
        <v>161</v>
      </c>
      <c r="S2613">
        <v>0.2</v>
      </c>
      <c r="T2613">
        <v>72.099999999999994</v>
      </c>
      <c r="U2613">
        <v>0</v>
      </c>
      <c r="V2613">
        <v>74</v>
      </c>
      <c r="W2613">
        <v>0</v>
      </c>
      <c r="X2613">
        <v>0.58399999999999996</v>
      </c>
      <c r="Y2613">
        <v>18.23</v>
      </c>
      <c r="Z2613" s="11">
        <f t="shared" si="6936"/>
        <v>-0.60000000000000009</v>
      </c>
      <c r="AA2613" s="11">
        <f t="shared" si="6937"/>
        <v>0</v>
      </c>
      <c r="AB2613" s="53">
        <f t="shared" si="6938"/>
        <v>0.23650767195036898</v>
      </c>
      <c r="AC2613" s="61" t="s">
        <v>204</v>
      </c>
    </row>
    <row r="2614" spans="1:46">
      <c r="A2614" s="11">
        <v>2614</v>
      </c>
      <c r="B2614" s="69">
        <v>44611</v>
      </c>
      <c r="C2614" s="70">
        <v>0.10416666666666667</v>
      </c>
      <c r="D2614">
        <v>0.4</v>
      </c>
      <c r="E2614">
        <v>12.8</v>
      </c>
      <c r="F2614">
        <v>0</v>
      </c>
      <c r="G2614">
        <v>1.6</v>
      </c>
      <c r="H2614">
        <v>-1E-3</v>
      </c>
      <c r="I2614">
        <v>0</v>
      </c>
      <c r="J2614" t="s">
        <v>162</v>
      </c>
      <c r="K2614">
        <v>0.2</v>
      </c>
      <c r="L2614" t="s">
        <v>158</v>
      </c>
      <c r="M2614" s="70">
        <v>9.8263888888888887E-2</v>
      </c>
      <c r="N2614">
        <v>0.4</v>
      </c>
      <c r="O2614" t="s">
        <v>149</v>
      </c>
      <c r="P2614" s="70">
        <v>9.9050925925925917E-2</v>
      </c>
      <c r="Q2614">
        <v>0</v>
      </c>
      <c r="R2614" t="s">
        <v>162</v>
      </c>
      <c r="S2614">
        <v>0.1</v>
      </c>
      <c r="T2614">
        <v>71.400000000000006</v>
      </c>
      <c r="U2614">
        <v>0</v>
      </c>
      <c r="V2614">
        <v>67</v>
      </c>
      <c r="W2614">
        <v>0</v>
      </c>
      <c r="X2614">
        <v>0.58399999999999996</v>
      </c>
      <c r="Y2614">
        <v>18.239999999999998</v>
      </c>
      <c r="Z2614" s="11">
        <f t="shared" si="6936"/>
        <v>-0.60000000000000009</v>
      </c>
      <c r="AA2614" s="11">
        <f t="shared" si="6937"/>
        <v>0</v>
      </c>
      <c r="AB2614" s="53">
        <f t="shared" si="6938"/>
        <v>0.23650767195036898</v>
      </c>
      <c r="AC2614" s="61" t="s">
        <v>204</v>
      </c>
    </row>
    <row r="2615" spans="1:46">
      <c r="A2615" s="11">
        <v>2615</v>
      </c>
      <c r="B2615" s="69">
        <v>44611</v>
      </c>
      <c r="C2615" s="70">
        <v>0.1111111111111111</v>
      </c>
      <c r="D2615">
        <v>0.4</v>
      </c>
      <c r="E2615">
        <v>12.8</v>
      </c>
      <c r="F2615">
        <v>0</v>
      </c>
      <c r="G2615">
        <v>1.7</v>
      </c>
      <c r="H2615">
        <v>0</v>
      </c>
      <c r="I2615">
        <v>0.5</v>
      </c>
      <c r="J2615" t="s">
        <v>148</v>
      </c>
      <c r="K2615">
        <v>0.5</v>
      </c>
      <c r="L2615" t="s">
        <v>148</v>
      </c>
      <c r="M2615" s="70">
        <v>0.1111111111111111</v>
      </c>
      <c r="N2615">
        <v>1.9</v>
      </c>
      <c r="O2615" t="s">
        <v>148</v>
      </c>
      <c r="P2615" s="70">
        <v>0.1075</v>
      </c>
      <c r="Q2615">
        <v>0.7</v>
      </c>
      <c r="R2615" t="s">
        <v>148</v>
      </c>
      <c r="S2615">
        <v>0.4</v>
      </c>
      <c r="T2615">
        <v>72.5</v>
      </c>
      <c r="U2615">
        <v>0</v>
      </c>
      <c r="V2615">
        <v>78</v>
      </c>
      <c r="W2615">
        <v>0</v>
      </c>
      <c r="X2615">
        <v>0.58399999999999996</v>
      </c>
      <c r="Y2615">
        <v>18.239999999999998</v>
      </c>
      <c r="Z2615" s="11">
        <f t="shared" si="6936"/>
        <v>0</v>
      </c>
      <c r="AA2615" s="11">
        <f t="shared" si="6937"/>
        <v>0</v>
      </c>
      <c r="AB2615" s="53">
        <f t="shared" si="6938"/>
        <v>0.23650767195036898</v>
      </c>
      <c r="AC2615" s="61" t="s">
        <v>204</v>
      </c>
    </row>
    <row r="2616" spans="1:46">
      <c r="A2616" s="11">
        <v>2616</v>
      </c>
      <c r="B2616" s="69">
        <v>44611</v>
      </c>
      <c r="C2616" s="70">
        <v>0.11805555555555557</v>
      </c>
      <c r="D2616">
        <v>0.4</v>
      </c>
      <c r="E2616">
        <v>12.8</v>
      </c>
      <c r="F2616">
        <v>0</v>
      </c>
      <c r="G2616">
        <v>1.9</v>
      </c>
      <c r="H2616">
        <v>0</v>
      </c>
      <c r="I2616">
        <v>0.6</v>
      </c>
      <c r="J2616" t="s">
        <v>148</v>
      </c>
      <c r="K2616">
        <v>0.7</v>
      </c>
      <c r="L2616" t="s">
        <v>148</v>
      </c>
      <c r="M2616" s="70">
        <v>0.1140625</v>
      </c>
      <c r="N2616">
        <v>1.9</v>
      </c>
      <c r="O2616" t="s">
        <v>148</v>
      </c>
      <c r="P2616" s="70">
        <v>0.11695601851851851</v>
      </c>
      <c r="Q2616">
        <v>0.6</v>
      </c>
      <c r="R2616" t="s">
        <v>152</v>
      </c>
      <c r="S2616">
        <v>0.4</v>
      </c>
      <c r="T2616">
        <v>72.599999999999994</v>
      </c>
      <c r="U2616">
        <v>0</v>
      </c>
      <c r="V2616">
        <v>70</v>
      </c>
      <c r="W2616">
        <v>0</v>
      </c>
      <c r="X2616">
        <v>0.58399999999999996</v>
      </c>
      <c r="Y2616">
        <v>18.239999999999998</v>
      </c>
      <c r="Z2616" s="11">
        <f t="shared" si="6936"/>
        <v>0</v>
      </c>
      <c r="AA2616" s="11">
        <f t="shared" si="6937"/>
        <v>0</v>
      </c>
      <c r="AB2616" s="53">
        <f t="shared" si="6938"/>
        <v>0.23650767195036898</v>
      </c>
      <c r="AC2616" s="61" t="s">
        <v>204</v>
      </c>
    </row>
    <row r="2617" spans="1:46">
      <c r="A2617" s="11">
        <v>2617</v>
      </c>
      <c r="B2617" s="69">
        <v>44611</v>
      </c>
      <c r="C2617" s="70">
        <v>0.125</v>
      </c>
      <c r="D2617">
        <v>0.5</v>
      </c>
      <c r="E2617">
        <v>12.8</v>
      </c>
      <c r="F2617">
        <v>0</v>
      </c>
      <c r="G2617">
        <v>2.4</v>
      </c>
      <c r="H2617">
        <v>1E-3</v>
      </c>
      <c r="I2617">
        <v>1.5</v>
      </c>
      <c r="J2617" t="s">
        <v>148</v>
      </c>
      <c r="K2617">
        <v>1.5</v>
      </c>
      <c r="L2617" t="s">
        <v>148</v>
      </c>
      <c r="M2617" s="70">
        <v>0.125</v>
      </c>
      <c r="N2617">
        <v>3.1</v>
      </c>
      <c r="O2617" t="s">
        <v>152</v>
      </c>
      <c r="P2617" s="70">
        <v>0.11938657407407406</v>
      </c>
      <c r="Q2617">
        <v>0.9</v>
      </c>
      <c r="R2617" t="s">
        <v>148</v>
      </c>
      <c r="S2617">
        <v>0.6</v>
      </c>
      <c r="T2617">
        <v>70.8</v>
      </c>
      <c r="U2617">
        <v>1</v>
      </c>
      <c r="V2617">
        <v>107</v>
      </c>
      <c r="W2617">
        <v>0</v>
      </c>
      <c r="X2617">
        <v>0.58399999999999996</v>
      </c>
      <c r="Y2617">
        <v>18.239999999999998</v>
      </c>
      <c r="Z2617" s="11">
        <f t="shared" si="6936"/>
        <v>0.60000000000000009</v>
      </c>
      <c r="AA2617" s="11">
        <f t="shared" si="6937"/>
        <v>0</v>
      </c>
      <c r="AB2617" s="53">
        <f t="shared" si="6938"/>
        <v>0.23650767195036898</v>
      </c>
      <c r="AC2617" s="61" t="s">
        <v>204</v>
      </c>
      <c r="AE2617" s="11">
        <f t="shared" ref="AE2617" si="7067">SUM(F2617:F2622)</f>
        <v>0</v>
      </c>
      <c r="AF2617" s="11">
        <f t="shared" ref="AF2617" si="7068">AVERAGE(AB2617:AB2622)</f>
        <v>0.23632320643366725</v>
      </c>
      <c r="AG2617" s="11">
        <f t="shared" ref="AG2617" si="7069">AVERAGE(G2617:G2622)</f>
        <v>3.0666666666666669</v>
      </c>
      <c r="AH2617" s="11" t="e">
        <f t="shared" ref="AH2617" si="7070">AVERAGE(AC2617:AC2622)</f>
        <v>#DIV/0!</v>
      </c>
      <c r="AI2617" s="11">
        <f t="shared" ref="AI2617" si="7071">AVERAGE(T2617:T2622)</f>
        <v>66.45</v>
      </c>
      <c r="AJ2617" s="11">
        <f t="shared" ref="AJ2617" si="7072">SUMIF(H2617:H2622,"&gt;0",H2617:H2622)</f>
        <v>1E-3</v>
      </c>
      <c r="AK2617" s="17">
        <f t="shared" ref="AK2617" si="7073">SUM(AA2617:AA2622)/60</f>
        <v>0</v>
      </c>
      <c r="AL2617" s="17">
        <f t="shared" ref="AL2617" si="7074">SUM(V2617:V2622)</f>
        <v>502</v>
      </c>
      <c r="AM2617" s="17">
        <f t="shared" ref="AM2617" si="7075">AVERAGE(W2617:W2622)</f>
        <v>0</v>
      </c>
      <c r="AN2617" s="11">
        <f t="shared" ref="AN2617" si="7076">AVERAGE(I2617:I2622)</f>
        <v>1.8166666666666664</v>
      </c>
      <c r="AO2617" s="11">
        <f t="shared" ref="AO2617" si="7077">MAX(K2617:K2622)</f>
        <v>2.9</v>
      </c>
      <c r="AP2617" s="13" t="str">
        <f t="shared" ref="AP2617" ca="1" si="7078">INDIRECT(ADDRESS(MATCH(AO2617,K2617:K2622,0)+A2617-1,12))</f>
        <v>ENE</v>
      </c>
      <c r="AQ2617" s="13">
        <f t="shared" ref="AQ2617" ca="1" si="7079">INDIRECT(ADDRESS(MATCH(AO2617,K2617:K2622,0)+A2617-1,13))</f>
        <v>0.15315972222222221</v>
      </c>
      <c r="AR2617" s="11">
        <f t="shared" ref="AR2617" si="7080">MAX(N2617:N2622)</f>
        <v>5.6</v>
      </c>
      <c r="AS2617" s="13" t="str">
        <f t="shared" ref="AS2617" ca="1" si="7081">INDIRECT(ADDRESS(MATCH(AR2617,N2617:N2622,0)+A2617-1,15))</f>
        <v>E</v>
      </c>
      <c r="AT2617" s="13">
        <f t="shared" ref="AT2617" ca="1" si="7082">INDIRECT(ADDRESS(MATCH(AR2617,N2617:N2622,0)+A2617-1,16))</f>
        <v>0.15138888888888888</v>
      </c>
    </row>
    <row r="2618" spans="1:46">
      <c r="A2618" s="11">
        <v>2618</v>
      </c>
      <c r="B2618" s="69">
        <v>44611</v>
      </c>
      <c r="C2618" s="70">
        <v>0.13194444444444445</v>
      </c>
      <c r="D2618">
        <v>0.7</v>
      </c>
      <c r="E2618">
        <v>12.8</v>
      </c>
      <c r="F2618">
        <v>0</v>
      </c>
      <c r="G2618">
        <v>2.8</v>
      </c>
      <c r="H2618">
        <v>0</v>
      </c>
      <c r="I2618">
        <v>1.3</v>
      </c>
      <c r="J2618" t="s">
        <v>148</v>
      </c>
      <c r="K2618">
        <v>1.5</v>
      </c>
      <c r="L2618" t="s">
        <v>148</v>
      </c>
      <c r="M2618" s="70">
        <v>0.1252199074074074</v>
      </c>
      <c r="N2618">
        <v>2.5</v>
      </c>
      <c r="O2618" t="s">
        <v>152</v>
      </c>
      <c r="P2618" s="70">
        <v>0.13162037037037036</v>
      </c>
      <c r="Q2618">
        <v>0.9</v>
      </c>
      <c r="R2618" t="s">
        <v>148</v>
      </c>
      <c r="S2618">
        <v>0.4</v>
      </c>
      <c r="T2618">
        <v>68.3</v>
      </c>
      <c r="U2618">
        <v>0</v>
      </c>
      <c r="V2618">
        <v>87</v>
      </c>
      <c r="W2618">
        <v>0</v>
      </c>
      <c r="X2618">
        <v>0.58399999999999996</v>
      </c>
      <c r="Y2618">
        <v>18.28</v>
      </c>
      <c r="Z2618" s="11">
        <f t="shared" si="6936"/>
        <v>0</v>
      </c>
      <c r="AA2618" s="11">
        <f t="shared" si="6937"/>
        <v>0</v>
      </c>
      <c r="AB2618" s="53">
        <f t="shared" si="6938"/>
        <v>0.23650767195036898</v>
      </c>
      <c r="AC2618" s="61" t="s">
        <v>204</v>
      </c>
    </row>
    <row r="2619" spans="1:46">
      <c r="A2619" s="11">
        <v>2619</v>
      </c>
      <c r="B2619" s="69">
        <v>44611</v>
      </c>
      <c r="C2619" s="70">
        <v>0.1388888888888889</v>
      </c>
      <c r="D2619">
        <v>1</v>
      </c>
      <c r="E2619">
        <v>12.8</v>
      </c>
      <c r="F2619">
        <v>0</v>
      </c>
      <c r="G2619">
        <v>2.9</v>
      </c>
      <c r="H2619">
        <v>-1E-3</v>
      </c>
      <c r="I2619">
        <v>1.4</v>
      </c>
      <c r="J2619" t="s">
        <v>148</v>
      </c>
      <c r="K2619">
        <v>1.4</v>
      </c>
      <c r="L2619" t="s">
        <v>148</v>
      </c>
      <c r="M2619" s="70">
        <v>0.13434027777777777</v>
      </c>
      <c r="N2619">
        <v>3</v>
      </c>
      <c r="O2619" t="s">
        <v>148</v>
      </c>
      <c r="P2619" s="70">
        <v>0.13832175925925927</v>
      </c>
      <c r="Q2619">
        <v>2</v>
      </c>
      <c r="R2619" t="s">
        <v>148</v>
      </c>
      <c r="S2619">
        <v>0.5</v>
      </c>
      <c r="T2619">
        <v>66.900000000000006</v>
      </c>
      <c r="U2619">
        <v>0</v>
      </c>
      <c r="V2619">
        <v>86</v>
      </c>
      <c r="W2619">
        <v>0</v>
      </c>
      <c r="X2619">
        <v>0.58399999999999996</v>
      </c>
      <c r="Y2619">
        <v>18.28</v>
      </c>
      <c r="Z2619" s="11">
        <f t="shared" si="6936"/>
        <v>-0.60000000000000009</v>
      </c>
      <c r="AA2619" s="11">
        <f t="shared" si="6937"/>
        <v>0</v>
      </c>
      <c r="AB2619" s="53">
        <f t="shared" si="6938"/>
        <v>0.23650767195036898</v>
      </c>
      <c r="AC2619" s="61" t="s">
        <v>204</v>
      </c>
    </row>
    <row r="2620" spans="1:46">
      <c r="A2620" s="11">
        <v>2620</v>
      </c>
      <c r="B2620" s="69">
        <v>44611</v>
      </c>
      <c r="C2620" s="70">
        <v>0.14583333333333334</v>
      </c>
      <c r="D2620">
        <v>1.1000000000000001</v>
      </c>
      <c r="E2620">
        <v>12.8</v>
      </c>
      <c r="F2620">
        <v>0</v>
      </c>
      <c r="G2620">
        <v>3.2</v>
      </c>
      <c r="H2620">
        <v>0</v>
      </c>
      <c r="I2620">
        <v>2.1</v>
      </c>
      <c r="J2620" t="s">
        <v>148</v>
      </c>
      <c r="K2620">
        <v>2.1</v>
      </c>
      <c r="L2620" t="s">
        <v>148</v>
      </c>
      <c r="M2620" s="70">
        <v>0.14582175925925925</v>
      </c>
      <c r="N2620">
        <v>4.4000000000000004</v>
      </c>
      <c r="O2620" t="s">
        <v>152</v>
      </c>
      <c r="P2620" s="70">
        <v>0.14233796296296297</v>
      </c>
      <c r="Q2620">
        <v>1.3</v>
      </c>
      <c r="R2620" t="s">
        <v>149</v>
      </c>
      <c r="S2620">
        <v>0.7</v>
      </c>
      <c r="T2620">
        <v>65.7</v>
      </c>
      <c r="U2620">
        <v>0</v>
      </c>
      <c r="V2620">
        <v>78</v>
      </c>
      <c r="W2620">
        <v>0</v>
      </c>
      <c r="X2620">
        <v>0.58399999999999996</v>
      </c>
      <c r="Y2620">
        <v>18.3</v>
      </c>
      <c r="Z2620" s="11">
        <f t="shared" si="6936"/>
        <v>0</v>
      </c>
      <c r="AA2620" s="11">
        <f t="shared" si="6937"/>
        <v>0</v>
      </c>
      <c r="AB2620" s="53">
        <f t="shared" si="6938"/>
        <v>0.23650767195036898</v>
      </c>
      <c r="AC2620" s="61" t="s">
        <v>204</v>
      </c>
    </row>
    <row r="2621" spans="1:46">
      <c r="A2621" s="11">
        <v>2621</v>
      </c>
      <c r="B2621" s="69">
        <v>44611</v>
      </c>
      <c r="C2621" s="70">
        <v>0.15277777777777776</v>
      </c>
      <c r="D2621">
        <v>1.3</v>
      </c>
      <c r="E2621">
        <v>12.8</v>
      </c>
      <c r="F2621">
        <v>0</v>
      </c>
      <c r="G2621">
        <v>3.5</v>
      </c>
      <c r="H2621">
        <v>0</v>
      </c>
      <c r="I2621">
        <v>2.8</v>
      </c>
      <c r="J2621" t="s">
        <v>148</v>
      </c>
      <c r="K2621">
        <v>2.8</v>
      </c>
      <c r="L2621" t="s">
        <v>148</v>
      </c>
      <c r="M2621" s="70">
        <v>0.15277777777777776</v>
      </c>
      <c r="N2621">
        <v>5.6</v>
      </c>
      <c r="O2621" t="s">
        <v>152</v>
      </c>
      <c r="P2621" s="70">
        <v>0.15138888888888888</v>
      </c>
      <c r="Q2621">
        <v>3.9</v>
      </c>
      <c r="R2621" t="s">
        <v>148</v>
      </c>
      <c r="S2621">
        <v>0.9</v>
      </c>
      <c r="T2621">
        <v>64</v>
      </c>
      <c r="U2621">
        <v>0</v>
      </c>
      <c r="V2621">
        <v>74</v>
      </c>
      <c r="W2621">
        <v>0</v>
      </c>
      <c r="X2621">
        <v>0.58299999999999996</v>
      </c>
      <c r="Y2621">
        <v>18.32</v>
      </c>
      <c r="Z2621" s="11">
        <f t="shared" si="6936"/>
        <v>0</v>
      </c>
      <c r="AA2621" s="11">
        <f t="shared" si="6937"/>
        <v>0</v>
      </c>
      <c r="AB2621" s="53">
        <f t="shared" si="6938"/>
        <v>0.23595427540026381</v>
      </c>
      <c r="AC2621" s="61" t="s">
        <v>204</v>
      </c>
    </row>
    <row r="2622" spans="1:46">
      <c r="A2622" s="11">
        <v>2622</v>
      </c>
      <c r="B2622" s="69">
        <v>44611</v>
      </c>
      <c r="C2622" s="70">
        <v>0.15972222222222224</v>
      </c>
      <c r="D2622">
        <v>1.6</v>
      </c>
      <c r="E2622">
        <v>12.7</v>
      </c>
      <c r="F2622">
        <v>0</v>
      </c>
      <c r="G2622">
        <v>3.6</v>
      </c>
      <c r="H2622">
        <v>0</v>
      </c>
      <c r="I2622">
        <v>1.8</v>
      </c>
      <c r="J2622" t="s">
        <v>148</v>
      </c>
      <c r="K2622">
        <v>2.9</v>
      </c>
      <c r="L2622" t="s">
        <v>148</v>
      </c>
      <c r="M2622" s="70">
        <v>0.15315972222222221</v>
      </c>
      <c r="N2622">
        <v>4.5999999999999996</v>
      </c>
      <c r="O2622" t="s">
        <v>147</v>
      </c>
      <c r="P2622" s="70">
        <v>0.15282407407407408</v>
      </c>
      <c r="Q2622">
        <v>1.6</v>
      </c>
      <c r="R2622" t="s">
        <v>149</v>
      </c>
      <c r="S2622">
        <v>0.8</v>
      </c>
      <c r="T2622">
        <v>63</v>
      </c>
      <c r="U2622">
        <v>0</v>
      </c>
      <c r="V2622">
        <v>70</v>
      </c>
      <c r="W2622">
        <v>0</v>
      </c>
      <c r="X2622">
        <v>0.58299999999999996</v>
      </c>
      <c r="Y2622">
        <v>18.29</v>
      </c>
      <c r="Z2622" s="11">
        <f t="shared" si="6936"/>
        <v>0</v>
      </c>
      <c r="AA2622" s="11">
        <f t="shared" si="6937"/>
        <v>0</v>
      </c>
      <c r="AB2622" s="53">
        <f t="shared" si="6938"/>
        <v>0.23595427540026381</v>
      </c>
      <c r="AC2622" s="61" t="s">
        <v>204</v>
      </c>
    </row>
    <row r="2623" spans="1:46">
      <c r="A2623" s="11">
        <v>2623</v>
      </c>
      <c r="B2623" s="69">
        <v>44611</v>
      </c>
      <c r="C2623" s="70">
        <v>0.16666666666666666</v>
      </c>
      <c r="D2623">
        <v>1.9</v>
      </c>
      <c r="E2623">
        <v>12.7</v>
      </c>
      <c r="F2623">
        <v>0</v>
      </c>
      <c r="G2623">
        <v>3.7</v>
      </c>
      <c r="H2623">
        <v>0</v>
      </c>
      <c r="I2623">
        <v>2</v>
      </c>
      <c r="J2623" t="s">
        <v>148</v>
      </c>
      <c r="K2623">
        <v>2.1</v>
      </c>
      <c r="L2623" t="s">
        <v>148</v>
      </c>
      <c r="M2623" s="70">
        <v>0.16443287037037038</v>
      </c>
      <c r="N2623">
        <v>4.2</v>
      </c>
      <c r="O2623" t="s">
        <v>148</v>
      </c>
      <c r="P2623" s="70">
        <v>0.16</v>
      </c>
      <c r="Q2623">
        <v>2.4</v>
      </c>
      <c r="R2623" t="s">
        <v>148</v>
      </c>
      <c r="S2623">
        <v>0.8</v>
      </c>
      <c r="T2623">
        <v>63.1</v>
      </c>
      <c r="U2623">
        <v>0</v>
      </c>
      <c r="V2623">
        <v>89</v>
      </c>
      <c r="W2623">
        <v>0</v>
      </c>
      <c r="X2623">
        <v>0.58299999999999996</v>
      </c>
      <c r="Y2623">
        <v>18.309999999999999</v>
      </c>
      <c r="Z2623" s="11">
        <f t="shared" si="6936"/>
        <v>0</v>
      </c>
      <c r="AA2623" s="11">
        <f t="shared" si="6937"/>
        <v>0</v>
      </c>
      <c r="AB2623" s="53">
        <f t="shared" si="6938"/>
        <v>0.23595427540026381</v>
      </c>
      <c r="AC2623" s="61" t="s">
        <v>204</v>
      </c>
      <c r="AE2623" s="11">
        <f t="shared" ref="AE2623" si="7083">SUM(F2623:F2628)</f>
        <v>0</v>
      </c>
      <c r="AF2623" s="11">
        <f t="shared" ref="AF2623" si="7084">AVERAGE(AB2623:AB2628)</f>
        <v>0.23595427540026384</v>
      </c>
      <c r="AG2623" s="11">
        <f t="shared" ref="AG2623" si="7085">AVERAGE(G2623:G2628)</f>
        <v>4.0666666666666673</v>
      </c>
      <c r="AH2623" s="11" t="e">
        <f t="shared" ref="AH2623" si="7086">AVERAGE(AC2623:AC2628)</f>
        <v>#DIV/0!</v>
      </c>
      <c r="AI2623" s="11">
        <f t="shared" ref="AI2623" si="7087">AVERAGE(T2623:T2628)</f>
        <v>65.216666666666669</v>
      </c>
      <c r="AJ2623" s="11">
        <f t="shared" ref="AJ2623" si="7088">SUMIF(H2623:H2628,"&gt;0",H2623:H2628)</f>
        <v>0</v>
      </c>
      <c r="AK2623" s="17">
        <f t="shared" ref="AK2623" si="7089">SUM(AA2623:AA2628)/60</f>
        <v>0</v>
      </c>
      <c r="AL2623" s="17">
        <f t="shared" ref="AL2623" si="7090">SUM(V2623:V2628)</f>
        <v>391</v>
      </c>
      <c r="AM2623" s="17">
        <f t="shared" ref="AM2623" si="7091">AVERAGE(W2623:W2628)</f>
        <v>0</v>
      </c>
      <c r="AN2623" s="11">
        <f t="shared" ref="AN2623" si="7092">AVERAGE(I2623:I2628)</f>
        <v>2.2166666666666663</v>
      </c>
      <c r="AO2623" s="11">
        <f t="shared" ref="AO2623" si="7093">MAX(K2623:K2628)</f>
        <v>2.7</v>
      </c>
      <c r="AP2623" s="13" t="str">
        <f t="shared" ref="AP2623" ca="1" si="7094">INDIRECT(ADDRESS(MATCH(AO2623,K2623:K2628,0)+A2623-1,12))</f>
        <v>ENE</v>
      </c>
      <c r="AQ2623" s="13">
        <f t="shared" ref="AQ2623" ca="1" si="7095">INDIRECT(ADDRESS(MATCH(AO2623,K2623:K2628,0)+A2623-1,13))</f>
        <v>0.18047453703703706</v>
      </c>
      <c r="AR2623" s="11">
        <f t="shared" ref="AR2623" si="7096">MAX(N2623:N2628)</f>
        <v>5.4</v>
      </c>
      <c r="AS2623" s="13" t="str">
        <f t="shared" ref="AS2623" ca="1" si="7097">INDIRECT(ADDRESS(MATCH(AR2623,N2623:N2628,0)+A2623-1,15))</f>
        <v>ENE</v>
      </c>
      <c r="AT2623" s="13">
        <f t="shared" ref="AT2623" ca="1" si="7098">INDIRECT(ADDRESS(MATCH(AR2623,N2623:N2628,0)+A2623-1,16))</f>
        <v>0.17984953703703702</v>
      </c>
    </row>
    <row r="2624" spans="1:46">
      <c r="A2624" s="11">
        <v>2624</v>
      </c>
      <c r="B2624" s="69">
        <v>44611</v>
      </c>
      <c r="C2624" s="70">
        <v>0.17361111111111113</v>
      </c>
      <c r="D2624">
        <v>2.1</v>
      </c>
      <c r="E2624">
        <v>12.7</v>
      </c>
      <c r="F2624">
        <v>0</v>
      </c>
      <c r="G2624">
        <v>4</v>
      </c>
      <c r="H2624">
        <v>0</v>
      </c>
      <c r="I2624">
        <v>2.5</v>
      </c>
      <c r="J2624" t="s">
        <v>148</v>
      </c>
      <c r="K2624">
        <v>2.5</v>
      </c>
      <c r="L2624" t="s">
        <v>148</v>
      </c>
      <c r="M2624" s="70">
        <v>0.17355324074074074</v>
      </c>
      <c r="N2624">
        <v>5.3</v>
      </c>
      <c r="O2624" t="s">
        <v>148</v>
      </c>
      <c r="P2624" s="70">
        <v>0.17247685185185183</v>
      </c>
      <c r="Q2624">
        <v>1.5</v>
      </c>
      <c r="R2624" t="s">
        <v>147</v>
      </c>
      <c r="S2624">
        <v>0.8</v>
      </c>
      <c r="T2624">
        <v>63.3</v>
      </c>
      <c r="U2624">
        <v>0</v>
      </c>
      <c r="V2624">
        <v>84</v>
      </c>
      <c r="W2624">
        <v>0</v>
      </c>
      <c r="X2624">
        <v>0.58299999999999996</v>
      </c>
      <c r="Y2624">
        <v>18.29</v>
      </c>
      <c r="Z2624" s="11">
        <f t="shared" si="6936"/>
        <v>0</v>
      </c>
      <c r="AA2624" s="11">
        <f t="shared" si="6937"/>
        <v>0</v>
      </c>
      <c r="AB2624" s="53">
        <f t="shared" si="6938"/>
        <v>0.23595427540026381</v>
      </c>
      <c r="AC2624" s="61" t="s">
        <v>204</v>
      </c>
    </row>
    <row r="2625" spans="1:46">
      <c r="A2625" s="11">
        <v>2625</v>
      </c>
      <c r="B2625" s="69">
        <v>44611</v>
      </c>
      <c r="C2625" s="70">
        <v>0.18055555555555555</v>
      </c>
      <c r="D2625">
        <v>2.4</v>
      </c>
      <c r="E2625">
        <v>12.7</v>
      </c>
      <c r="F2625">
        <v>0</v>
      </c>
      <c r="G2625">
        <v>4.0999999999999996</v>
      </c>
      <c r="H2625">
        <v>0</v>
      </c>
      <c r="I2625">
        <v>2.7</v>
      </c>
      <c r="J2625" t="s">
        <v>148</v>
      </c>
      <c r="K2625">
        <v>2.7</v>
      </c>
      <c r="L2625" t="s">
        <v>148</v>
      </c>
      <c r="M2625" s="70">
        <v>0.18047453703703706</v>
      </c>
      <c r="N2625">
        <v>5.4</v>
      </c>
      <c r="O2625" t="s">
        <v>148</v>
      </c>
      <c r="P2625" s="70">
        <v>0.17984953703703702</v>
      </c>
      <c r="Q2625">
        <v>2.2999999999999998</v>
      </c>
      <c r="R2625" t="s">
        <v>152</v>
      </c>
      <c r="S2625">
        <v>0.9</v>
      </c>
      <c r="T2625">
        <v>63.9</v>
      </c>
      <c r="U2625">
        <v>0</v>
      </c>
      <c r="V2625">
        <v>88</v>
      </c>
      <c r="W2625">
        <v>0</v>
      </c>
      <c r="X2625">
        <v>0.58299999999999996</v>
      </c>
      <c r="Y2625">
        <v>18.32</v>
      </c>
      <c r="Z2625" s="11">
        <f t="shared" si="6936"/>
        <v>0</v>
      </c>
      <c r="AA2625" s="11">
        <f t="shared" si="6937"/>
        <v>0</v>
      </c>
      <c r="AB2625" s="53">
        <f t="shared" si="6938"/>
        <v>0.23595427540026381</v>
      </c>
      <c r="AC2625" s="61" t="s">
        <v>204</v>
      </c>
    </row>
    <row r="2626" spans="1:46">
      <c r="A2626" s="11">
        <v>2626</v>
      </c>
      <c r="B2626" s="69">
        <v>44611</v>
      </c>
      <c r="C2626" s="70">
        <v>0.1875</v>
      </c>
      <c r="D2626">
        <v>2.6</v>
      </c>
      <c r="E2626">
        <v>12.7</v>
      </c>
      <c r="F2626">
        <v>0</v>
      </c>
      <c r="G2626">
        <v>4.0999999999999996</v>
      </c>
      <c r="H2626">
        <v>0</v>
      </c>
      <c r="I2626">
        <v>2.5</v>
      </c>
      <c r="J2626" t="s">
        <v>148</v>
      </c>
      <c r="K2626">
        <v>2.7</v>
      </c>
      <c r="L2626" t="s">
        <v>148</v>
      </c>
      <c r="M2626" s="70">
        <v>0.18061342592592591</v>
      </c>
      <c r="N2626">
        <v>5.3</v>
      </c>
      <c r="O2626" t="s">
        <v>149</v>
      </c>
      <c r="P2626" s="70">
        <v>0.1861689814814815</v>
      </c>
      <c r="Q2626">
        <v>2.4</v>
      </c>
      <c r="R2626" t="s">
        <v>148</v>
      </c>
      <c r="S2626">
        <v>0.8</v>
      </c>
      <c r="T2626">
        <v>66.2</v>
      </c>
      <c r="U2626">
        <v>0</v>
      </c>
      <c r="V2626">
        <v>61</v>
      </c>
      <c r="W2626">
        <v>0</v>
      </c>
      <c r="X2626">
        <v>0.58299999999999996</v>
      </c>
      <c r="Y2626">
        <v>18.32</v>
      </c>
      <c r="Z2626" s="11">
        <f t="shared" si="6936"/>
        <v>0</v>
      </c>
      <c r="AA2626" s="11">
        <f t="shared" si="6937"/>
        <v>0</v>
      </c>
      <c r="AB2626" s="53">
        <f t="shared" si="6938"/>
        <v>0.23595427540026381</v>
      </c>
      <c r="AC2626" s="61" t="s">
        <v>204</v>
      </c>
    </row>
    <row r="2627" spans="1:46">
      <c r="A2627" s="11">
        <v>2627</v>
      </c>
      <c r="B2627" s="69">
        <v>44611</v>
      </c>
      <c r="C2627" s="70">
        <v>0.19444444444444445</v>
      </c>
      <c r="D2627">
        <v>2.8</v>
      </c>
      <c r="E2627">
        <v>12.7</v>
      </c>
      <c r="F2627">
        <v>0</v>
      </c>
      <c r="G2627">
        <v>4.2</v>
      </c>
      <c r="H2627">
        <v>-1E-3</v>
      </c>
      <c r="I2627">
        <v>1.6</v>
      </c>
      <c r="J2627" t="s">
        <v>148</v>
      </c>
      <c r="K2627">
        <v>2.5</v>
      </c>
      <c r="L2627" t="s">
        <v>148</v>
      </c>
      <c r="M2627" s="70">
        <v>0.18751157407407407</v>
      </c>
      <c r="N2627">
        <v>3.4</v>
      </c>
      <c r="O2627" t="s">
        <v>149</v>
      </c>
      <c r="P2627" s="70">
        <v>0.19261574074074073</v>
      </c>
      <c r="Q2627">
        <v>1.3</v>
      </c>
      <c r="R2627" t="s">
        <v>152</v>
      </c>
      <c r="S2627">
        <v>0.6</v>
      </c>
      <c r="T2627">
        <v>66.8</v>
      </c>
      <c r="U2627">
        <v>0</v>
      </c>
      <c r="V2627">
        <v>29</v>
      </c>
      <c r="W2627">
        <v>0</v>
      </c>
      <c r="X2627">
        <v>0.58299999999999996</v>
      </c>
      <c r="Y2627">
        <v>18.309999999999999</v>
      </c>
      <c r="Z2627" s="11">
        <f t="shared" si="6936"/>
        <v>-0.60000000000000009</v>
      </c>
      <c r="AA2627" s="11">
        <f t="shared" si="6937"/>
        <v>0</v>
      </c>
      <c r="AB2627" s="53">
        <f t="shared" si="6938"/>
        <v>0.23595427540026381</v>
      </c>
      <c r="AC2627" s="61" t="s">
        <v>204</v>
      </c>
    </row>
    <row r="2628" spans="1:46">
      <c r="A2628" s="11">
        <v>2628</v>
      </c>
      <c r="B2628" s="69">
        <v>44611</v>
      </c>
      <c r="C2628" s="70">
        <v>0.20138888888888887</v>
      </c>
      <c r="D2628">
        <v>2.9</v>
      </c>
      <c r="E2628">
        <v>12.7</v>
      </c>
      <c r="F2628">
        <v>0</v>
      </c>
      <c r="G2628">
        <v>4.3</v>
      </c>
      <c r="H2628">
        <v>0</v>
      </c>
      <c r="I2628">
        <v>2</v>
      </c>
      <c r="J2628" t="s">
        <v>148</v>
      </c>
      <c r="K2628">
        <v>2</v>
      </c>
      <c r="L2628" t="s">
        <v>148</v>
      </c>
      <c r="M2628" s="70">
        <v>0.20138888888888887</v>
      </c>
      <c r="N2628">
        <v>5.2</v>
      </c>
      <c r="O2628" t="s">
        <v>148</v>
      </c>
      <c r="P2628" s="70">
        <v>0.20113425925925923</v>
      </c>
      <c r="Q2628">
        <v>2.2000000000000002</v>
      </c>
      <c r="R2628" t="s">
        <v>147</v>
      </c>
      <c r="S2628">
        <v>0.8</v>
      </c>
      <c r="T2628">
        <v>68</v>
      </c>
      <c r="U2628">
        <v>0</v>
      </c>
      <c r="V2628">
        <v>40</v>
      </c>
      <c r="W2628">
        <v>0</v>
      </c>
      <c r="X2628">
        <v>0.58299999999999996</v>
      </c>
      <c r="Y2628">
        <v>18.34</v>
      </c>
      <c r="Z2628" s="11">
        <f t="shared" si="6936"/>
        <v>0</v>
      </c>
      <c r="AA2628" s="11">
        <f t="shared" si="6937"/>
        <v>0</v>
      </c>
      <c r="AB2628" s="53">
        <f t="shared" si="6938"/>
        <v>0.23595427540026381</v>
      </c>
      <c r="AC2628" s="61" t="s">
        <v>204</v>
      </c>
    </row>
    <row r="2629" spans="1:46">
      <c r="A2629" s="11">
        <v>2629</v>
      </c>
      <c r="B2629" s="69">
        <v>44611</v>
      </c>
      <c r="C2629" s="70">
        <v>0.20833333333333334</v>
      </c>
      <c r="D2629">
        <v>3.1</v>
      </c>
      <c r="E2629">
        <v>12.7</v>
      </c>
      <c r="F2629">
        <v>0</v>
      </c>
      <c r="G2629">
        <v>4.4000000000000004</v>
      </c>
      <c r="H2629">
        <v>0</v>
      </c>
      <c r="I2629">
        <v>2.6</v>
      </c>
      <c r="J2629" t="s">
        <v>148</v>
      </c>
      <c r="K2629">
        <v>2.7</v>
      </c>
      <c r="L2629" t="s">
        <v>148</v>
      </c>
      <c r="M2629" s="70">
        <v>0.20768518518518519</v>
      </c>
      <c r="N2629">
        <v>6.2</v>
      </c>
      <c r="O2629" t="s">
        <v>152</v>
      </c>
      <c r="P2629" s="70">
        <v>0.20587962962962961</v>
      </c>
      <c r="Q2629">
        <v>1.8</v>
      </c>
      <c r="R2629" t="s">
        <v>149</v>
      </c>
      <c r="S2629">
        <v>0.8</v>
      </c>
      <c r="T2629">
        <v>68.099999999999994</v>
      </c>
      <c r="U2629">
        <v>0</v>
      </c>
      <c r="V2629">
        <v>36</v>
      </c>
      <c r="W2629">
        <v>0</v>
      </c>
      <c r="X2629">
        <v>0.58299999999999996</v>
      </c>
      <c r="Y2629">
        <v>18.32</v>
      </c>
      <c r="Z2629" s="11">
        <f t="shared" si="6936"/>
        <v>0</v>
      </c>
      <c r="AA2629" s="11">
        <f t="shared" si="6937"/>
        <v>0</v>
      </c>
      <c r="AB2629" s="53">
        <f t="shared" si="6938"/>
        <v>0.23595427540026381</v>
      </c>
      <c r="AC2629" s="61" t="s">
        <v>204</v>
      </c>
      <c r="AE2629" s="11">
        <f t="shared" ref="AE2629" si="7099">SUM(F2629:F2634)</f>
        <v>0</v>
      </c>
      <c r="AF2629" s="11">
        <f t="shared" ref="AF2629" si="7100">AVERAGE(AB2629:AB2634)</f>
        <v>0.23577008076084627</v>
      </c>
      <c r="AG2629" s="11">
        <f t="shared" ref="AG2629" si="7101">AVERAGE(G2629:G2634)</f>
        <v>4.3500000000000005</v>
      </c>
      <c r="AH2629" s="11" t="e">
        <f t="shared" ref="AH2629" si="7102">AVERAGE(AC2629:AC2634)</f>
        <v>#DIV/0!</v>
      </c>
      <c r="AI2629" s="11">
        <f t="shared" ref="AI2629" si="7103">AVERAGE(T2629:T2634)</f>
        <v>69.45</v>
      </c>
      <c r="AJ2629" s="11">
        <f t="shared" ref="AJ2629" si="7104">SUMIF(H2629:H2634,"&gt;0",H2629:H2634)</f>
        <v>0</v>
      </c>
      <c r="AK2629" s="17">
        <f t="shared" ref="AK2629" si="7105">SUM(AA2629:AA2634)/60</f>
        <v>0</v>
      </c>
      <c r="AL2629" s="17">
        <f t="shared" ref="AL2629" si="7106">SUM(V2629:V2634)</f>
        <v>381</v>
      </c>
      <c r="AM2629" s="17">
        <f t="shared" ref="AM2629" si="7107">AVERAGE(W2629:W2634)</f>
        <v>0</v>
      </c>
      <c r="AN2629" s="11">
        <f t="shared" ref="AN2629" si="7108">AVERAGE(I2629:I2634)</f>
        <v>2.4</v>
      </c>
      <c r="AO2629" s="11">
        <f t="shared" ref="AO2629" si="7109">MAX(K2629:K2634)</f>
        <v>2.7</v>
      </c>
      <c r="AP2629" s="13" t="str">
        <f t="shared" ref="AP2629" ca="1" si="7110">INDIRECT(ADDRESS(MATCH(AO2629,K2629:K2634,0)+A2629-1,12))</f>
        <v>ENE</v>
      </c>
      <c r="AQ2629" s="13">
        <f t="shared" ref="AQ2629" ca="1" si="7111">INDIRECT(ADDRESS(MATCH(AO2629,K2629:K2634,0)+A2629-1,13))</f>
        <v>0.20768518518518519</v>
      </c>
      <c r="AR2629" s="11">
        <f t="shared" ref="AR2629" si="7112">MAX(N2629:N2634)</f>
        <v>6.2</v>
      </c>
      <c r="AS2629" s="13" t="str">
        <f t="shared" ref="AS2629" ca="1" si="7113">INDIRECT(ADDRESS(MATCH(AR2629,N2629:N2634,0)+A2629-1,15))</f>
        <v>E</v>
      </c>
      <c r="AT2629" s="13">
        <f t="shared" ref="AT2629" ca="1" si="7114">INDIRECT(ADDRESS(MATCH(AR2629,N2629:N2634,0)+A2629-1,16))</f>
        <v>0.20587962962962961</v>
      </c>
    </row>
    <row r="2630" spans="1:46">
      <c r="A2630" s="11">
        <v>2630</v>
      </c>
      <c r="B2630" s="69">
        <v>44611</v>
      </c>
      <c r="C2630" s="70">
        <v>0.21527777777777779</v>
      </c>
      <c r="D2630">
        <v>3.2</v>
      </c>
      <c r="E2630">
        <v>12.7</v>
      </c>
      <c r="F2630">
        <v>0</v>
      </c>
      <c r="G2630">
        <v>4.4000000000000004</v>
      </c>
      <c r="H2630">
        <v>0</v>
      </c>
      <c r="I2630">
        <v>2.6</v>
      </c>
      <c r="J2630" t="s">
        <v>148</v>
      </c>
      <c r="K2630">
        <v>2.7</v>
      </c>
      <c r="L2630" t="s">
        <v>148</v>
      </c>
      <c r="M2630" s="70">
        <v>0.21087962962962961</v>
      </c>
      <c r="N2630">
        <v>4.8</v>
      </c>
      <c r="O2630" t="s">
        <v>147</v>
      </c>
      <c r="P2630" s="70">
        <v>0.21454861111111112</v>
      </c>
      <c r="Q2630">
        <v>3.4</v>
      </c>
      <c r="R2630" t="s">
        <v>148</v>
      </c>
      <c r="S2630">
        <v>0.7</v>
      </c>
      <c r="T2630">
        <v>68.099999999999994</v>
      </c>
      <c r="U2630">
        <v>0</v>
      </c>
      <c r="V2630">
        <v>45</v>
      </c>
      <c r="W2630">
        <v>0</v>
      </c>
      <c r="X2630">
        <v>0.58299999999999996</v>
      </c>
      <c r="Y2630">
        <v>18.32</v>
      </c>
      <c r="Z2630" s="11">
        <f t="shared" si="6936"/>
        <v>0</v>
      </c>
      <c r="AA2630" s="11">
        <f t="shared" si="6937"/>
        <v>0</v>
      </c>
      <c r="AB2630" s="53">
        <f t="shared" si="6938"/>
        <v>0.23595427540026381</v>
      </c>
      <c r="AC2630" s="61" t="s">
        <v>204</v>
      </c>
    </row>
    <row r="2631" spans="1:46">
      <c r="A2631" s="11">
        <v>2631</v>
      </c>
      <c r="B2631" s="69">
        <v>44611</v>
      </c>
      <c r="C2631" s="70">
        <v>0.22222222222222221</v>
      </c>
      <c r="D2631">
        <v>3.4</v>
      </c>
      <c r="E2631">
        <v>12.7</v>
      </c>
      <c r="F2631">
        <v>0</v>
      </c>
      <c r="G2631">
        <v>4.4000000000000004</v>
      </c>
      <c r="H2631">
        <v>0</v>
      </c>
      <c r="I2631">
        <v>2.6</v>
      </c>
      <c r="J2631" t="s">
        <v>148</v>
      </c>
      <c r="K2631">
        <v>2.7</v>
      </c>
      <c r="L2631" t="s">
        <v>148</v>
      </c>
      <c r="M2631" s="70">
        <v>0.21568287037037037</v>
      </c>
      <c r="N2631">
        <v>6.1</v>
      </c>
      <c r="O2631" t="s">
        <v>152</v>
      </c>
      <c r="P2631" s="70">
        <v>0.22158564814814816</v>
      </c>
      <c r="Q2631">
        <v>2.1</v>
      </c>
      <c r="R2631" t="s">
        <v>148</v>
      </c>
      <c r="S2631">
        <v>0.9</v>
      </c>
      <c r="T2631">
        <v>69</v>
      </c>
      <c r="U2631">
        <v>0</v>
      </c>
      <c r="V2631">
        <v>61</v>
      </c>
      <c r="W2631">
        <v>0</v>
      </c>
      <c r="X2631">
        <v>0.58299999999999996</v>
      </c>
      <c r="Y2631">
        <v>18.350000000000001</v>
      </c>
      <c r="Z2631" s="11">
        <f t="shared" si="6936"/>
        <v>0</v>
      </c>
      <c r="AA2631" s="11">
        <f t="shared" si="6937"/>
        <v>0</v>
      </c>
      <c r="AB2631" s="53">
        <f t="shared" si="6938"/>
        <v>0.23595427540026381</v>
      </c>
      <c r="AC2631" s="61" t="s">
        <v>204</v>
      </c>
    </row>
    <row r="2632" spans="1:46">
      <c r="A2632" s="11">
        <v>2632</v>
      </c>
      <c r="B2632" s="69">
        <v>44611</v>
      </c>
      <c r="C2632" s="70">
        <v>0.22916666666666666</v>
      </c>
      <c r="D2632">
        <v>3.5</v>
      </c>
      <c r="E2632">
        <v>12.7</v>
      </c>
      <c r="F2632">
        <v>0</v>
      </c>
      <c r="G2632">
        <v>4.5</v>
      </c>
      <c r="H2632">
        <v>-1E-3</v>
      </c>
      <c r="I2632">
        <v>1.7</v>
      </c>
      <c r="J2632" t="s">
        <v>148</v>
      </c>
      <c r="K2632">
        <v>2.7</v>
      </c>
      <c r="L2632" t="s">
        <v>148</v>
      </c>
      <c r="M2632" s="70">
        <v>0.22321759259259258</v>
      </c>
      <c r="N2632">
        <v>3.9</v>
      </c>
      <c r="O2632" t="s">
        <v>152</v>
      </c>
      <c r="P2632" s="70">
        <v>0.22412037037037036</v>
      </c>
      <c r="Q2632">
        <v>2.2999999999999998</v>
      </c>
      <c r="R2632" t="s">
        <v>148</v>
      </c>
      <c r="S2632">
        <v>0.8</v>
      </c>
      <c r="T2632">
        <v>69.2</v>
      </c>
      <c r="U2632">
        <v>1</v>
      </c>
      <c r="V2632">
        <v>79</v>
      </c>
      <c r="W2632">
        <v>0</v>
      </c>
      <c r="X2632">
        <v>0.58299999999999996</v>
      </c>
      <c r="Y2632">
        <v>18.329999999999998</v>
      </c>
      <c r="Z2632" s="11">
        <f t="shared" ref="Z2632:Z2679" si="7115">H2632*3.6/(60)*10*10^3</f>
        <v>-0.60000000000000009</v>
      </c>
      <c r="AA2632" s="11">
        <f t="shared" ref="AA2632:AA2695" si="7116">IF(Z2632&gt;120,10,0)</f>
        <v>0</v>
      </c>
      <c r="AB2632" s="53">
        <f t="shared" ref="AB2632:AB2695" si="7117">-0.071+0.735*X2632+0.75*X2632^2-8.759*X2632^3+21.838*X2632^4-21.998*X2632^5+8.097*X2632^6</f>
        <v>0.23595427540026381</v>
      </c>
      <c r="AC2632" s="61" t="s">
        <v>204</v>
      </c>
    </row>
    <row r="2633" spans="1:46">
      <c r="A2633" s="11">
        <v>2633</v>
      </c>
      <c r="B2633" s="69">
        <v>44611</v>
      </c>
      <c r="C2633" s="70">
        <v>0.23611111111111113</v>
      </c>
      <c r="D2633">
        <v>3.6</v>
      </c>
      <c r="E2633">
        <v>12.7</v>
      </c>
      <c r="F2633">
        <v>0</v>
      </c>
      <c r="G2633">
        <v>4.3</v>
      </c>
      <c r="H2633">
        <v>-1E-3</v>
      </c>
      <c r="I2633">
        <v>2.4</v>
      </c>
      <c r="J2633" t="s">
        <v>147</v>
      </c>
      <c r="K2633">
        <v>2.4</v>
      </c>
      <c r="L2633" t="s">
        <v>147</v>
      </c>
      <c r="M2633" s="70">
        <v>0.23611111111111113</v>
      </c>
      <c r="N2633">
        <v>4.8</v>
      </c>
      <c r="O2633" t="s">
        <v>149</v>
      </c>
      <c r="P2633" s="70">
        <v>0.23592592592592596</v>
      </c>
      <c r="Q2633">
        <v>3.8</v>
      </c>
      <c r="R2633" t="s">
        <v>147</v>
      </c>
      <c r="S2633">
        <v>0.8</v>
      </c>
      <c r="T2633">
        <v>70.599999999999994</v>
      </c>
      <c r="U2633">
        <v>0</v>
      </c>
      <c r="V2633">
        <v>80</v>
      </c>
      <c r="W2633">
        <v>0</v>
      </c>
      <c r="X2633">
        <v>0.58199999999999996</v>
      </c>
      <c r="Y2633">
        <v>18.350000000000001</v>
      </c>
      <c r="Z2633" s="11">
        <f t="shared" si="7115"/>
        <v>-0.60000000000000009</v>
      </c>
      <c r="AA2633" s="11">
        <f t="shared" si="7116"/>
        <v>0</v>
      </c>
      <c r="AB2633" s="53">
        <f t="shared" si="7117"/>
        <v>0.23540169148201107</v>
      </c>
      <c r="AC2633" s="61" t="s">
        <v>204</v>
      </c>
    </row>
    <row r="2634" spans="1:46">
      <c r="A2634" s="11">
        <v>2634</v>
      </c>
      <c r="B2634" s="69">
        <v>44611</v>
      </c>
      <c r="C2634" s="70">
        <v>0.24305555555555555</v>
      </c>
      <c r="D2634">
        <v>3.6</v>
      </c>
      <c r="E2634">
        <v>12.7</v>
      </c>
      <c r="F2634">
        <v>0</v>
      </c>
      <c r="G2634">
        <v>4.0999999999999996</v>
      </c>
      <c r="H2634">
        <v>0</v>
      </c>
      <c r="I2634">
        <v>2.5</v>
      </c>
      <c r="J2634" t="s">
        <v>149</v>
      </c>
      <c r="K2634">
        <v>2.7</v>
      </c>
      <c r="L2634" t="s">
        <v>149</v>
      </c>
      <c r="M2634" s="70">
        <v>0.24163194444444444</v>
      </c>
      <c r="N2634">
        <v>4.9000000000000004</v>
      </c>
      <c r="O2634" t="s">
        <v>149</v>
      </c>
      <c r="P2634" s="70">
        <v>0.23693287037037036</v>
      </c>
      <c r="Q2634">
        <v>2.4</v>
      </c>
      <c r="R2634" t="s">
        <v>149</v>
      </c>
      <c r="S2634">
        <v>0.8</v>
      </c>
      <c r="T2634">
        <v>71.7</v>
      </c>
      <c r="U2634">
        <v>0</v>
      </c>
      <c r="V2634">
        <v>80</v>
      </c>
      <c r="W2634">
        <v>0</v>
      </c>
      <c r="X2634">
        <v>0.58199999999999996</v>
      </c>
      <c r="Y2634">
        <v>18.36</v>
      </c>
      <c r="Z2634" s="11">
        <f t="shared" si="7115"/>
        <v>0</v>
      </c>
      <c r="AA2634" s="11">
        <f t="shared" si="7116"/>
        <v>0</v>
      </c>
      <c r="AB2634" s="53">
        <f t="shared" si="7117"/>
        <v>0.23540169148201107</v>
      </c>
      <c r="AC2634" s="61" t="s">
        <v>204</v>
      </c>
    </row>
    <row r="2635" spans="1:46">
      <c r="A2635" s="11">
        <v>2635</v>
      </c>
      <c r="B2635" s="69">
        <v>44611</v>
      </c>
      <c r="C2635" s="70">
        <v>0.25</v>
      </c>
      <c r="D2635">
        <v>3.6</v>
      </c>
      <c r="E2635">
        <v>12.7</v>
      </c>
      <c r="F2635">
        <v>0</v>
      </c>
      <c r="G2635">
        <v>4.3</v>
      </c>
      <c r="H2635">
        <v>1E-3</v>
      </c>
      <c r="I2635">
        <v>2.4</v>
      </c>
      <c r="J2635" t="s">
        <v>149</v>
      </c>
      <c r="K2635">
        <v>2.5</v>
      </c>
      <c r="L2635" t="s">
        <v>149</v>
      </c>
      <c r="M2635" s="70">
        <v>0.24827546296296296</v>
      </c>
      <c r="N2635">
        <v>4.0999999999999996</v>
      </c>
      <c r="O2635" t="s">
        <v>162</v>
      </c>
      <c r="P2635" s="70">
        <v>0.24538194444444442</v>
      </c>
      <c r="Q2635">
        <v>1.6</v>
      </c>
      <c r="R2635" t="s">
        <v>147</v>
      </c>
      <c r="S2635">
        <v>0.6</v>
      </c>
      <c r="T2635">
        <v>72.3</v>
      </c>
      <c r="U2635">
        <v>0</v>
      </c>
      <c r="V2635">
        <v>79</v>
      </c>
      <c r="W2635">
        <v>0</v>
      </c>
      <c r="X2635">
        <v>0.58199999999999996</v>
      </c>
      <c r="Y2635">
        <v>18.36</v>
      </c>
      <c r="Z2635" s="11">
        <f t="shared" si="7115"/>
        <v>0.60000000000000009</v>
      </c>
      <c r="AA2635" s="11">
        <f t="shared" si="7116"/>
        <v>0</v>
      </c>
      <c r="AB2635" s="53">
        <f t="shared" si="7117"/>
        <v>0.23540169148201107</v>
      </c>
      <c r="AC2635" s="61" t="s">
        <v>204</v>
      </c>
      <c r="AE2635" s="11">
        <f t="shared" ref="AE2635" si="7118">SUM(F2635:F2640)</f>
        <v>0</v>
      </c>
      <c r="AF2635" s="11">
        <f t="shared" ref="AF2635" si="7119">AVERAGE(AB2635:AB2640)</f>
        <v>0.23540169148201109</v>
      </c>
      <c r="AG2635" s="11">
        <f t="shared" ref="AG2635" si="7120">AVERAGE(G2635:G2640)</f>
        <v>4.4833333333333334</v>
      </c>
      <c r="AH2635" s="11" t="e">
        <f t="shared" ref="AH2635" si="7121">AVERAGE(AC2635:AC2640)</f>
        <v>#DIV/0!</v>
      </c>
      <c r="AI2635" s="11">
        <f t="shared" ref="AI2635" si="7122">AVERAGE(T2635:T2640)</f>
        <v>72.233333333333334</v>
      </c>
      <c r="AJ2635" s="11">
        <f t="shared" ref="AJ2635" si="7123">SUMIF(H2635:H2640,"&gt;0",H2635:H2640)</f>
        <v>3.0000000000000001E-3</v>
      </c>
      <c r="AK2635" s="17">
        <f t="shared" ref="AK2635" si="7124">SUM(AA2635:AA2640)/60</f>
        <v>0</v>
      </c>
      <c r="AL2635" s="17">
        <f t="shared" ref="AL2635" si="7125">SUM(V2635:V2640)</f>
        <v>4664</v>
      </c>
      <c r="AM2635" s="17">
        <f t="shared" ref="AM2635" si="7126">AVERAGE(W2635:W2640)</f>
        <v>1.3333333333333333</v>
      </c>
      <c r="AN2635" s="11">
        <f t="shared" ref="AN2635" si="7127">AVERAGE(I2635:I2640)</f>
        <v>1.45</v>
      </c>
      <c r="AO2635" s="11">
        <f t="shared" ref="AO2635" si="7128">MAX(K2635:K2640)</f>
        <v>2.5</v>
      </c>
      <c r="AP2635" s="13" t="str">
        <f t="shared" ref="AP2635" ca="1" si="7129">INDIRECT(ADDRESS(MATCH(AO2635,K2635:K2640,0)+A2635-1,12))</f>
        <v>NNE</v>
      </c>
      <c r="AQ2635" s="13">
        <f t="shared" ref="AQ2635" ca="1" si="7130">INDIRECT(ADDRESS(MATCH(AO2635,K2635:K2640,0)+A2635-1,13))</f>
        <v>0.24827546296296296</v>
      </c>
      <c r="AR2635" s="11">
        <f t="shared" ref="AR2635" si="7131">MAX(N2635:N2640)</f>
        <v>4.0999999999999996</v>
      </c>
      <c r="AS2635" s="13" t="str">
        <f t="shared" ref="AS2635" ca="1" si="7132">INDIRECT(ADDRESS(MATCH(AR2635,N2635:N2640,0)+A2635-1,15))</f>
        <v>N</v>
      </c>
      <c r="AT2635" s="13">
        <f t="shared" ref="AT2635" ca="1" si="7133">INDIRECT(ADDRESS(MATCH(AR2635,N2635:N2640,0)+A2635-1,16))</f>
        <v>0.24538194444444442</v>
      </c>
    </row>
    <row r="2636" spans="1:46">
      <c r="A2636" s="11">
        <v>2636</v>
      </c>
      <c r="B2636" s="69">
        <v>44611</v>
      </c>
      <c r="C2636" s="70">
        <v>0.25694444444444448</v>
      </c>
      <c r="D2636">
        <v>3.7</v>
      </c>
      <c r="E2636">
        <v>12.7</v>
      </c>
      <c r="F2636">
        <v>0</v>
      </c>
      <c r="G2636">
        <v>4.4000000000000004</v>
      </c>
      <c r="H2636">
        <v>0</v>
      </c>
      <c r="I2636">
        <v>1.3</v>
      </c>
      <c r="J2636" t="s">
        <v>147</v>
      </c>
      <c r="K2636">
        <v>2.4</v>
      </c>
      <c r="L2636" t="s">
        <v>149</v>
      </c>
      <c r="M2636" s="70">
        <v>0.25001157407407409</v>
      </c>
      <c r="N2636">
        <v>3.3</v>
      </c>
      <c r="O2636" t="s">
        <v>149</v>
      </c>
      <c r="P2636" s="70">
        <v>0.25061342592592589</v>
      </c>
      <c r="Q2636">
        <v>1.6</v>
      </c>
      <c r="R2636" t="s">
        <v>149</v>
      </c>
      <c r="S2636">
        <v>0.6</v>
      </c>
      <c r="T2636">
        <v>72.2</v>
      </c>
      <c r="U2636">
        <v>0</v>
      </c>
      <c r="V2636">
        <v>57</v>
      </c>
      <c r="W2636">
        <v>0</v>
      </c>
      <c r="X2636">
        <v>0.58199999999999996</v>
      </c>
      <c r="Y2636">
        <v>18.36</v>
      </c>
      <c r="Z2636" s="11">
        <f t="shared" si="7115"/>
        <v>0</v>
      </c>
      <c r="AA2636" s="11">
        <f t="shared" si="7116"/>
        <v>0</v>
      </c>
      <c r="AB2636" s="53">
        <f t="shared" si="7117"/>
        <v>0.23540169148201107</v>
      </c>
      <c r="AC2636" s="61" t="s">
        <v>204</v>
      </c>
    </row>
    <row r="2637" spans="1:46">
      <c r="A2637" s="11">
        <v>2637</v>
      </c>
      <c r="B2637" s="69">
        <v>44611</v>
      </c>
      <c r="C2637" s="70">
        <v>0.2638888888888889</v>
      </c>
      <c r="D2637">
        <v>3.8</v>
      </c>
      <c r="E2637">
        <v>12.7</v>
      </c>
      <c r="F2637">
        <v>0</v>
      </c>
      <c r="G2637">
        <v>4.5</v>
      </c>
      <c r="H2637">
        <v>0</v>
      </c>
      <c r="I2637">
        <v>1.9</v>
      </c>
      <c r="J2637" t="s">
        <v>149</v>
      </c>
      <c r="K2637">
        <v>1.9</v>
      </c>
      <c r="L2637" t="s">
        <v>149</v>
      </c>
      <c r="M2637" s="70">
        <v>0.26325231481481481</v>
      </c>
      <c r="N2637">
        <v>3.2</v>
      </c>
      <c r="O2637" t="s">
        <v>149</v>
      </c>
      <c r="P2637" s="70">
        <v>0.26151620370370371</v>
      </c>
      <c r="Q2637">
        <v>1.8</v>
      </c>
      <c r="R2637" t="s">
        <v>149</v>
      </c>
      <c r="S2637">
        <v>0.5</v>
      </c>
      <c r="T2637">
        <v>72.599999999999994</v>
      </c>
      <c r="U2637">
        <v>0</v>
      </c>
      <c r="V2637">
        <v>80</v>
      </c>
      <c r="W2637">
        <v>0</v>
      </c>
      <c r="X2637">
        <v>0.58199999999999996</v>
      </c>
      <c r="Y2637">
        <v>18.34</v>
      </c>
      <c r="Z2637" s="11">
        <f t="shared" si="7115"/>
        <v>0</v>
      </c>
      <c r="AA2637" s="11">
        <f t="shared" si="7116"/>
        <v>0</v>
      </c>
      <c r="AB2637" s="53">
        <f t="shared" si="7117"/>
        <v>0.23540169148201107</v>
      </c>
      <c r="AC2637" s="61" t="s">
        <v>204</v>
      </c>
    </row>
    <row r="2638" spans="1:46">
      <c r="A2638" s="11">
        <v>2638</v>
      </c>
      <c r="B2638" s="69">
        <v>44611</v>
      </c>
      <c r="C2638" s="70">
        <v>0.27083333333333331</v>
      </c>
      <c r="D2638">
        <v>3.9</v>
      </c>
      <c r="E2638">
        <v>12.7</v>
      </c>
      <c r="F2638">
        <v>0</v>
      </c>
      <c r="G2638">
        <v>4.5</v>
      </c>
      <c r="H2638">
        <v>0</v>
      </c>
      <c r="I2638">
        <v>1.2</v>
      </c>
      <c r="J2638" t="s">
        <v>147</v>
      </c>
      <c r="K2638">
        <v>1.9</v>
      </c>
      <c r="L2638" t="s">
        <v>149</v>
      </c>
      <c r="M2638" s="70">
        <v>0.26409722222222221</v>
      </c>
      <c r="N2638">
        <v>3</v>
      </c>
      <c r="O2638" t="s">
        <v>148</v>
      </c>
      <c r="P2638" s="70">
        <v>0.26993055555555556</v>
      </c>
      <c r="Q2638">
        <v>0.9</v>
      </c>
      <c r="R2638" t="s">
        <v>148</v>
      </c>
      <c r="S2638">
        <v>0.5</v>
      </c>
      <c r="T2638">
        <v>72.099999999999994</v>
      </c>
      <c r="U2638">
        <v>1</v>
      </c>
      <c r="V2638">
        <v>146</v>
      </c>
      <c r="W2638">
        <v>0</v>
      </c>
      <c r="X2638">
        <v>0.58199999999999996</v>
      </c>
      <c r="Y2638">
        <v>18.38</v>
      </c>
      <c r="Z2638" s="11">
        <f t="shared" si="7115"/>
        <v>0</v>
      </c>
      <c r="AA2638" s="11">
        <f t="shared" si="7116"/>
        <v>0</v>
      </c>
      <c r="AB2638" s="53">
        <f t="shared" si="7117"/>
        <v>0.23540169148201107</v>
      </c>
      <c r="AC2638" s="61" t="s">
        <v>204</v>
      </c>
    </row>
    <row r="2639" spans="1:46">
      <c r="A2639" s="11">
        <v>2639</v>
      </c>
      <c r="B2639" s="69">
        <v>44611</v>
      </c>
      <c r="C2639" s="70">
        <v>0.27777777777777779</v>
      </c>
      <c r="D2639">
        <v>4</v>
      </c>
      <c r="E2639">
        <v>12.7</v>
      </c>
      <c r="F2639">
        <v>0</v>
      </c>
      <c r="G2639">
        <v>4.5999999999999996</v>
      </c>
      <c r="H2639">
        <v>0</v>
      </c>
      <c r="I2639">
        <v>1</v>
      </c>
      <c r="J2639" t="s">
        <v>147</v>
      </c>
      <c r="K2639">
        <v>1.2</v>
      </c>
      <c r="L2639" t="s">
        <v>147</v>
      </c>
      <c r="M2639" s="70">
        <v>0.27084490740740741</v>
      </c>
      <c r="N2639">
        <v>2.2999999999999998</v>
      </c>
      <c r="O2639" t="s">
        <v>149</v>
      </c>
      <c r="P2639" s="70">
        <v>0.27611111111111114</v>
      </c>
      <c r="Q2639">
        <v>2.2999999999999998</v>
      </c>
      <c r="R2639" t="s">
        <v>162</v>
      </c>
      <c r="S2639">
        <v>0.5</v>
      </c>
      <c r="T2639">
        <v>72.2</v>
      </c>
      <c r="U2639">
        <v>3</v>
      </c>
      <c r="V2639">
        <v>962</v>
      </c>
      <c r="W2639">
        <v>2</v>
      </c>
      <c r="X2639">
        <v>0.58199999999999996</v>
      </c>
      <c r="Y2639">
        <v>18.36</v>
      </c>
      <c r="Z2639" s="11">
        <f t="shared" si="7115"/>
        <v>0</v>
      </c>
      <c r="AA2639" s="11">
        <f t="shared" si="7116"/>
        <v>0</v>
      </c>
      <c r="AB2639" s="53">
        <f t="shared" si="7117"/>
        <v>0.23540169148201107</v>
      </c>
      <c r="AC2639" s="61" t="s">
        <v>204</v>
      </c>
    </row>
    <row r="2640" spans="1:46">
      <c r="A2640" s="11">
        <v>2640</v>
      </c>
      <c r="B2640" s="69">
        <v>44611</v>
      </c>
      <c r="C2640" s="70">
        <v>0.28472222222222221</v>
      </c>
      <c r="D2640">
        <v>4.0999999999999996</v>
      </c>
      <c r="E2640">
        <v>12.7</v>
      </c>
      <c r="F2640">
        <v>0</v>
      </c>
      <c r="G2640">
        <v>4.5999999999999996</v>
      </c>
      <c r="H2640">
        <v>2E-3</v>
      </c>
      <c r="I2640">
        <v>0.9</v>
      </c>
      <c r="J2640" t="s">
        <v>147</v>
      </c>
      <c r="K2640">
        <v>1.2</v>
      </c>
      <c r="L2640" t="s">
        <v>147</v>
      </c>
      <c r="M2640" s="70">
        <v>0.28171296296296294</v>
      </c>
      <c r="N2640">
        <v>2.6</v>
      </c>
      <c r="O2640" t="s">
        <v>149</v>
      </c>
      <c r="P2640" s="70">
        <v>0.28144675925925927</v>
      </c>
      <c r="Q2640">
        <v>0.6</v>
      </c>
      <c r="R2640" t="s">
        <v>148</v>
      </c>
      <c r="S2640">
        <v>0.5</v>
      </c>
      <c r="T2640">
        <v>72</v>
      </c>
      <c r="U2640">
        <v>10</v>
      </c>
      <c r="V2640">
        <v>3340</v>
      </c>
      <c r="W2640">
        <v>6</v>
      </c>
      <c r="X2640">
        <v>0.58199999999999996</v>
      </c>
      <c r="Y2640">
        <v>18.34</v>
      </c>
      <c r="Z2640" s="11">
        <f t="shared" si="7115"/>
        <v>1.2000000000000002</v>
      </c>
      <c r="AA2640" s="11">
        <f t="shared" si="7116"/>
        <v>0</v>
      </c>
      <c r="AB2640" s="53">
        <f t="shared" si="7117"/>
        <v>0.23540169148201107</v>
      </c>
      <c r="AC2640" s="61" t="s">
        <v>204</v>
      </c>
    </row>
    <row r="2641" spans="1:46">
      <c r="A2641" s="11">
        <v>2641</v>
      </c>
      <c r="B2641" s="69">
        <v>44611</v>
      </c>
      <c r="C2641" s="70">
        <v>0.29166666666666669</v>
      </c>
      <c r="D2641">
        <v>4.2</v>
      </c>
      <c r="E2641">
        <v>12.7</v>
      </c>
      <c r="F2641">
        <v>0</v>
      </c>
      <c r="G2641">
        <v>4.7</v>
      </c>
      <c r="H2641">
        <v>8.9999999999999993E-3</v>
      </c>
      <c r="I2641">
        <v>0.6</v>
      </c>
      <c r="J2641" t="s">
        <v>148</v>
      </c>
      <c r="K2641">
        <v>0.9</v>
      </c>
      <c r="L2641" t="s">
        <v>147</v>
      </c>
      <c r="M2641" s="70">
        <v>0.2847337962962963</v>
      </c>
      <c r="N2641">
        <v>3.2</v>
      </c>
      <c r="O2641" t="s">
        <v>148</v>
      </c>
      <c r="P2641" s="70">
        <v>0.28538194444444448</v>
      </c>
      <c r="Q2641">
        <v>0.7</v>
      </c>
      <c r="R2641" t="s">
        <v>149</v>
      </c>
      <c r="S2641">
        <v>0.6</v>
      </c>
      <c r="T2641">
        <v>71.599999999999994</v>
      </c>
      <c r="U2641">
        <v>38</v>
      </c>
      <c r="V2641">
        <v>15130</v>
      </c>
      <c r="W2641">
        <v>25</v>
      </c>
      <c r="X2641">
        <v>0.58199999999999996</v>
      </c>
      <c r="Y2641">
        <v>18.37</v>
      </c>
      <c r="Z2641" s="11">
        <f t="shared" si="7115"/>
        <v>5.4</v>
      </c>
      <c r="AA2641" s="11">
        <f t="shared" si="7116"/>
        <v>0</v>
      </c>
      <c r="AB2641" s="53">
        <f t="shared" si="7117"/>
        <v>0.23540169148201107</v>
      </c>
      <c r="AC2641" s="61" t="s">
        <v>204</v>
      </c>
      <c r="AE2641" s="11">
        <f t="shared" ref="AE2641" si="7134">SUM(F2641:F2646)</f>
        <v>0</v>
      </c>
      <c r="AF2641" s="11">
        <f t="shared" ref="AF2641" si="7135">AVERAGE(AB2641:AB2646)</f>
        <v>0.23503384599877372</v>
      </c>
      <c r="AG2641" s="11">
        <f t="shared" ref="AG2641" si="7136">AVERAGE(G2641:G2646)</f>
        <v>5.0666666666666673</v>
      </c>
      <c r="AH2641" s="11" t="e">
        <f t="shared" ref="AH2641" si="7137">AVERAGE(AC2641:AC2646)</f>
        <v>#DIV/0!</v>
      </c>
      <c r="AI2641" s="11">
        <f t="shared" ref="AI2641" si="7138">AVERAGE(T2641:T2646)</f>
        <v>69.249999999999986</v>
      </c>
      <c r="AJ2641" s="11">
        <f t="shared" ref="AJ2641" si="7139">SUMIF(H2641:H2646,"&gt;0",H2641:H2646)</f>
        <v>7.9000000000000001E-2</v>
      </c>
      <c r="AK2641" s="17">
        <f t="shared" ref="AK2641" si="7140">SUM(AA2641:AA2646)/60</f>
        <v>0</v>
      </c>
      <c r="AL2641" s="17">
        <f t="shared" ref="AL2641" si="7141">SUM(V2641:V2646)</f>
        <v>169417</v>
      </c>
      <c r="AM2641" s="17">
        <f t="shared" ref="AM2641" si="7142">AVERAGE(W2641:W2646)</f>
        <v>47</v>
      </c>
      <c r="AN2641" s="11">
        <f t="shared" ref="AN2641" si="7143">AVERAGE(I2641:I2646)</f>
        <v>0.81666666666666676</v>
      </c>
      <c r="AO2641" s="11">
        <f t="shared" ref="AO2641" si="7144">MAX(K2641:K2646)</f>
        <v>1.3</v>
      </c>
      <c r="AP2641" s="13" t="str">
        <f t="shared" ref="AP2641" ca="1" si="7145">INDIRECT(ADDRESS(MATCH(AO2641,K2641:K2646,0)+A2641-1,12))</f>
        <v>NE</v>
      </c>
      <c r="AQ2641" s="13">
        <f t="shared" ref="AQ2641" ca="1" si="7146">INDIRECT(ADDRESS(MATCH(AO2641,K2641:K2646,0)+A2641-1,13))</f>
        <v>0.31689814814814815</v>
      </c>
      <c r="AR2641" s="11">
        <f t="shared" ref="AR2641" si="7147">MAX(N2641:N2646)</f>
        <v>3.2</v>
      </c>
      <c r="AS2641" s="13" t="str">
        <f t="shared" ref="AS2641" ca="1" si="7148">INDIRECT(ADDRESS(MATCH(AR2641,N2641:N2646,0)+A2641-1,15))</f>
        <v>ENE</v>
      </c>
      <c r="AT2641" s="13">
        <f t="shared" ref="AT2641" ca="1" si="7149">INDIRECT(ADDRESS(MATCH(AR2641,N2641:N2646,0)+A2641-1,16))</f>
        <v>0.28538194444444448</v>
      </c>
    </row>
    <row r="2642" spans="1:46">
      <c r="A2642" s="11">
        <v>2642</v>
      </c>
      <c r="B2642" s="69">
        <v>44611</v>
      </c>
      <c r="C2642" s="70">
        <v>0.2986111111111111</v>
      </c>
      <c r="D2642">
        <v>4.3</v>
      </c>
      <c r="E2642">
        <v>12.8</v>
      </c>
      <c r="F2642">
        <v>0</v>
      </c>
      <c r="G2642">
        <v>4.9000000000000004</v>
      </c>
      <c r="H2642">
        <v>1.4999999999999999E-2</v>
      </c>
      <c r="I2642">
        <v>0.3</v>
      </c>
      <c r="J2642" t="s">
        <v>148</v>
      </c>
      <c r="K2642">
        <v>0.6</v>
      </c>
      <c r="L2642" t="s">
        <v>147</v>
      </c>
      <c r="M2642" s="70">
        <v>0.29203703703703704</v>
      </c>
      <c r="N2642">
        <v>1.8</v>
      </c>
      <c r="O2642" t="s">
        <v>149</v>
      </c>
      <c r="P2642" s="70">
        <v>0.29412037037037037</v>
      </c>
      <c r="Q2642">
        <v>0.6</v>
      </c>
      <c r="R2642" t="s">
        <v>158</v>
      </c>
      <c r="S2642">
        <v>0.4</v>
      </c>
      <c r="T2642">
        <v>70.900000000000006</v>
      </c>
      <c r="U2642">
        <v>49</v>
      </c>
      <c r="V2642">
        <v>27064</v>
      </c>
      <c r="W2642">
        <v>45</v>
      </c>
      <c r="X2642">
        <v>0.58199999999999996</v>
      </c>
      <c r="Y2642">
        <v>18.38</v>
      </c>
      <c r="Z2642" s="11">
        <f t="shared" si="7115"/>
        <v>9</v>
      </c>
      <c r="AA2642" s="11">
        <f t="shared" si="7116"/>
        <v>0</v>
      </c>
      <c r="AB2642" s="53">
        <f t="shared" si="7117"/>
        <v>0.23540169148201107</v>
      </c>
      <c r="AC2642" s="61" t="s">
        <v>204</v>
      </c>
    </row>
    <row r="2643" spans="1:46">
      <c r="A2643" s="11">
        <v>2643</v>
      </c>
      <c r="B2643" s="69">
        <v>44611</v>
      </c>
      <c r="C2643" s="70">
        <v>0.30555555555555552</v>
      </c>
      <c r="D2643">
        <v>4.4000000000000004</v>
      </c>
      <c r="E2643">
        <v>12.7</v>
      </c>
      <c r="F2643">
        <v>0</v>
      </c>
      <c r="G2643">
        <v>5</v>
      </c>
      <c r="H2643">
        <v>1.2E-2</v>
      </c>
      <c r="I2643">
        <v>0.6</v>
      </c>
      <c r="J2643" t="s">
        <v>162</v>
      </c>
      <c r="K2643">
        <v>0.6</v>
      </c>
      <c r="L2643" t="s">
        <v>162</v>
      </c>
      <c r="M2643" s="70">
        <v>0.30555555555555552</v>
      </c>
      <c r="N2643">
        <v>1.5</v>
      </c>
      <c r="O2643" t="s">
        <v>162</v>
      </c>
      <c r="P2643" s="70">
        <v>0.30489583333333331</v>
      </c>
      <c r="Q2643">
        <v>1</v>
      </c>
      <c r="R2643" t="s">
        <v>149</v>
      </c>
      <c r="S2643">
        <v>0.3</v>
      </c>
      <c r="T2643">
        <v>70.2</v>
      </c>
      <c r="U2643">
        <v>54</v>
      </c>
      <c r="V2643">
        <v>25974</v>
      </c>
      <c r="W2643">
        <v>43</v>
      </c>
      <c r="X2643">
        <v>0.58099999999999996</v>
      </c>
      <c r="Y2643">
        <v>18.38</v>
      </c>
      <c r="Z2643" s="11">
        <f t="shared" si="7115"/>
        <v>7.2000000000000011</v>
      </c>
      <c r="AA2643" s="11">
        <f t="shared" si="7116"/>
        <v>0</v>
      </c>
      <c r="AB2643" s="53">
        <f t="shared" si="7117"/>
        <v>0.23484992325715498</v>
      </c>
      <c r="AC2643" s="61" t="s">
        <v>204</v>
      </c>
    </row>
    <row r="2644" spans="1:46">
      <c r="A2644" s="11">
        <v>2644</v>
      </c>
      <c r="B2644" s="69">
        <v>44611</v>
      </c>
      <c r="C2644" s="70">
        <v>0.3125</v>
      </c>
      <c r="D2644">
        <v>4.5</v>
      </c>
      <c r="E2644">
        <v>12.8</v>
      </c>
      <c r="F2644">
        <v>0</v>
      </c>
      <c r="G2644">
        <v>5.0999999999999996</v>
      </c>
      <c r="H2644">
        <v>1.4E-2</v>
      </c>
      <c r="I2644">
        <v>1.1000000000000001</v>
      </c>
      <c r="J2644" t="s">
        <v>147</v>
      </c>
      <c r="K2644">
        <v>1.1000000000000001</v>
      </c>
      <c r="L2644" t="s">
        <v>147</v>
      </c>
      <c r="M2644" s="70">
        <v>0.3125</v>
      </c>
      <c r="N2644">
        <v>2.4</v>
      </c>
      <c r="O2644" t="s">
        <v>147</v>
      </c>
      <c r="P2644" s="70">
        <v>0.31208333333333332</v>
      </c>
      <c r="Q2644">
        <v>1.2</v>
      </c>
      <c r="R2644" t="s">
        <v>147</v>
      </c>
      <c r="S2644">
        <v>0.4</v>
      </c>
      <c r="T2644">
        <v>69.5</v>
      </c>
      <c r="U2644">
        <v>54</v>
      </c>
      <c r="V2644">
        <v>32995</v>
      </c>
      <c r="W2644">
        <v>55</v>
      </c>
      <c r="X2644">
        <v>0.58099999999999996</v>
      </c>
      <c r="Y2644">
        <v>18.39</v>
      </c>
      <c r="Z2644" s="11">
        <f t="shared" si="7115"/>
        <v>8.4</v>
      </c>
      <c r="AA2644" s="11">
        <f t="shared" si="7116"/>
        <v>0</v>
      </c>
      <c r="AB2644" s="53">
        <f t="shared" si="7117"/>
        <v>0.23484992325715498</v>
      </c>
      <c r="AC2644" s="61" t="s">
        <v>204</v>
      </c>
    </row>
    <row r="2645" spans="1:46">
      <c r="A2645" s="11">
        <v>2645</v>
      </c>
      <c r="B2645" s="69">
        <v>44611</v>
      </c>
      <c r="C2645" s="70">
        <v>0.31944444444444448</v>
      </c>
      <c r="D2645">
        <v>4.5999999999999996</v>
      </c>
      <c r="E2645">
        <v>12.8</v>
      </c>
      <c r="F2645">
        <v>0</v>
      </c>
      <c r="G2645">
        <v>5.3</v>
      </c>
      <c r="H2645">
        <v>1.4999999999999999E-2</v>
      </c>
      <c r="I2645">
        <v>1.3</v>
      </c>
      <c r="J2645" t="s">
        <v>147</v>
      </c>
      <c r="K2645">
        <v>1.3</v>
      </c>
      <c r="L2645" t="s">
        <v>147</v>
      </c>
      <c r="M2645" s="70">
        <v>0.31689814814814815</v>
      </c>
      <c r="N2645">
        <v>2.8</v>
      </c>
      <c r="O2645" t="s">
        <v>147</v>
      </c>
      <c r="P2645" s="70">
        <v>0.31589120370370372</v>
      </c>
      <c r="Q2645">
        <v>1.1000000000000001</v>
      </c>
      <c r="R2645" t="s">
        <v>148</v>
      </c>
      <c r="S2645">
        <v>0.5</v>
      </c>
      <c r="T2645">
        <v>67.599999999999994</v>
      </c>
      <c r="U2645">
        <v>56</v>
      </c>
      <c r="V2645">
        <v>34813</v>
      </c>
      <c r="W2645">
        <v>58</v>
      </c>
      <c r="X2645">
        <v>0.58099999999999996</v>
      </c>
      <c r="Y2645">
        <v>18.350000000000001</v>
      </c>
      <c r="Z2645" s="11">
        <f t="shared" si="7115"/>
        <v>9</v>
      </c>
      <c r="AA2645" s="11">
        <f t="shared" si="7116"/>
        <v>0</v>
      </c>
      <c r="AB2645" s="53">
        <f t="shared" si="7117"/>
        <v>0.23484992325715498</v>
      </c>
      <c r="AC2645" s="61" t="s">
        <v>204</v>
      </c>
    </row>
    <row r="2646" spans="1:46">
      <c r="A2646" s="11">
        <v>2646</v>
      </c>
      <c r="B2646" s="69">
        <v>44611</v>
      </c>
      <c r="C2646" s="70">
        <v>0.3263888888888889</v>
      </c>
      <c r="D2646">
        <v>4.7</v>
      </c>
      <c r="E2646">
        <v>12.8</v>
      </c>
      <c r="F2646">
        <v>0</v>
      </c>
      <c r="G2646">
        <v>5.4</v>
      </c>
      <c r="H2646">
        <v>1.4E-2</v>
      </c>
      <c r="I2646">
        <v>1</v>
      </c>
      <c r="J2646" t="s">
        <v>147</v>
      </c>
      <c r="K2646">
        <v>1.3</v>
      </c>
      <c r="L2646" t="s">
        <v>147</v>
      </c>
      <c r="M2646" s="70">
        <v>0.32077546296296294</v>
      </c>
      <c r="N2646">
        <v>2.5</v>
      </c>
      <c r="O2646" t="s">
        <v>147</v>
      </c>
      <c r="P2646" s="70">
        <v>0.32034722222222223</v>
      </c>
      <c r="Q2646">
        <v>1.2</v>
      </c>
      <c r="R2646" t="s">
        <v>147</v>
      </c>
      <c r="S2646">
        <v>0.6</v>
      </c>
      <c r="T2646">
        <v>65.7</v>
      </c>
      <c r="U2646">
        <v>59</v>
      </c>
      <c r="V2646">
        <v>33441</v>
      </c>
      <c r="W2646">
        <v>56</v>
      </c>
      <c r="X2646">
        <v>0.58099999999999996</v>
      </c>
      <c r="Y2646">
        <v>18.36</v>
      </c>
      <c r="Z2646" s="11">
        <f t="shared" si="7115"/>
        <v>8.4</v>
      </c>
      <c r="AA2646" s="11">
        <f t="shared" si="7116"/>
        <v>0</v>
      </c>
      <c r="AB2646" s="53">
        <f t="shared" si="7117"/>
        <v>0.23484992325715498</v>
      </c>
      <c r="AC2646" s="61" t="s">
        <v>204</v>
      </c>
    </row>
    <row r="2647" spans="1:46">
      <c r="A2647" s="11">
        <v>2647</v>
      </c>
      <c r="B2647" s="69">
        <v>44611</v>
      </c>
      <c r="C2647" s="70">
        <v>0.33333333333333331</v>
      </c>
      <c r="D2647">
        <v>4.9000000000000004</v>
      </c>
      <c r="E2647">
        <v>12.8</v>
      </c>
      <c r="F2647">
        <v>0</v>
      </c>
      <c r="G2647">
        <v>5.5</v>
      </c>
      <c r="H2647">
        <v>1.6E-2</v>
      </c>
      <c r="I2647">
        <v>1.2</v>
      </c>
      <c r="J2647" t="s">
        <v>148</v>
      </c>
      <c r="K2647">
        <v>1.3</v>
      </c>
      <c r="L2647" t="s">
        <v>148</v>
      </c>
      <c r="M2647" s="70">
        <v>0.33298611111111115</v>
      </c>
      <c r="N2647">
        <v>3.1</v>
      </c>
      <c r="O2647" t="s">
        <v>148</v>
      </c>
      <c r="P2647" s="70">
        <v>0.32949074074074075</v>
      </c>
      <c r="Q2647">
        <v>0.4</v>
      </c>
      <c r="R2647" t="s">
        <v>150</v>
      </c>
      <c r="S2647">
        <v>0.7</v>
      </c>
      <c r="T2647">
        <v>64.400000000000006</v>
      </c>
      <c r="U2647">
        <v>80</v>
      </c>
      <c r="V2647">
        <v>40432</v>
      </c>
      <c r="W2647">
        <v>67</v>
      </c>
      <c r="X2647">
        <v>0.58099999999999996</v>
      </c>
      <c r="Y2647">
        <v>18.39</v>
      </c>
      <c r="Z2647" s="11">
        <f t="shared" si="7115"/>
        <v>9.6000000000000014</v>
      </c>
      <c r="AA2647" s="11">
        <f t="shared" si="7116"/>
        <v>0</v>
      </c>
      <c r="AB2647" s="53">
        <f t="shared" si="7117"/>
        <v>0.23484992325715498</v>
      </c>
      <c r="AC2647" s="61" t="s">
        <v>204</v>
      </c>
      <c r="AE2647" s="11">
        <f t="shared" ref="AE2647" si="7150">SUM(F2647:F2652)</f>
        <v>0</v>
      </c>
      <c r="AF2647" s="11">
        <f t="shared" ref="AF2647" si="7151">AVERAGE(AB2647:AB2652)</f>
        <v>0.23448262359396363</v>
      </c>
      <c r="AG2647" s="11">
        <f t="shared" ref="AG2647" si="7152">AVERAGE(G2647:G2652)</f>
        <v>5.4833333333333343</v>
      </c>
      <c r="AH2647" s="11" t="e">
        <f t="shared" ref="AH2647" si="7153">AVERAGE(AC2647:AC2652)</f>
        <v>#DIV/0!</v>
      </c>
      <c r="AI2647" s="11">
        <f t="shared" ref="AI2647" si="7154">AVERAGE(T2647:T2652)</f>
        <v>67.38333333333334</v>
      </c>
      <c r="AJ2647" s="11">
        <f t="shared" ref="AJ2647" si="7155">SUMIF(H2647:H2652,"&gt;0",H2647:H2652)</f>
        <v>0.11100000000000002</v>
      </c>
      <c r="AK2647" s="17">
        <f t="shared" ref="AK2647" si="7156">SUM(AA2647:AA2652)/60</f>
        <v>0</v>
      </c>
      <c r="AL2647" s="17">
        <f t="shared" ref="AL2647" si="7157">SUM(V2647:V2652)</f>
        <v>290895</v>
      </c>
      <c r="AM2647" s="17">
        <f t="shared" ref="AM2647" si="7158">AVERAGE(W2647:W2652)</f>
        <v>80.666666666666671</v>
      </c>
      <c r="AN2647" s="11">
        <f t="shared" ref="AN2647" si="7159">AVERAGE(I2647:I2652)</f>
        <v>2.1</v>
      </c>
      <c r="AO2647" s="11">
        <f t="shared" ref="AO2647" si="7160">MAX(K2647:K2652)</f>
        <v>3.3</v>
      </c>
      <c r="AP2647" s="13" t="str">
        <f t="shared" ref="AP2647" ca="1" si="7161">INDIRECT(ADDRESS(MATCH(AO2647,K2647:K2652,0)+A2647-1,12))</f>
        <v>ENE</v>
      </c>
      <c r="AQ2647" s="13">
        <f t="shared" ref="AQ2647" ca="1" si="7162">INDIRECT(ADDRESS(MATCH(AO2647,K2647:K2652,0)+A2647-1,13))</f>
        <v>0.36805555555555558</v>
      </c>
      <c r="AR2647" s="11">
        <f t="shared" ref="AR2647" si="7163">MAX(N2647:N2652)</f>
        <v>6.2</v>
      </c>
      <c r="AS2647" s="13" t="str">
        <f t="shared" ref="AS2647" ca="1" si="7164">INDIRECT(ADDRESS(MATCH(AR2647,N2647:N2652,0)+A2647-1,15))</f>
        <v>E</v>
      </c>
      <c r="AT2647" s="13">
        <f t="shared" ref="AT2647" ca="1" si="7165">INDIRECT(ADDRESS(MATCH(AR2647,N2647:N2652,0)+A2647-1,16))</f>
        <v>0.36496527777777782</v>
      </c>
    </row>
    <row r="2648" spans="1:46">
      <c r="A2648" s="11">
        <v>2648</v>
      </c>
      <c r="B2648" s="69">
        <v>44611</v>
      </c>
      <c r="C2648" s="70">
        <v>0.34027777777777773</v>
      </c>
      <c r="D2648">
        <v>5</v>
      </c>
      <c r="E2648">
        <v>12.8</v>
      </c>
      <c r="F2648">
        <v>0</v>
      </c>
      <c r="G2648">
        <v>5.7</v>
      </c>
      <c r="H2648">
        <v>1.7999999999999999E-2</v>
      </c>
      <c r="I2648">
        <v>1.5</v>
      </c>
      <c r="J2648" t="s">
        <v>152</v>
      </c>
      <c r="K2648">
        <v>1.6</v>
      </c>
      <c r="L2648" t="s">
        <v>152</v>
      </c>
      <c r="M2648" s="70">
        <v>0.3388194444444444</v>
      </c>
      <c r="N2648">
        <v>4.9000000000000004</v>
      </c>
      <c r="O2648" t="s">
        <v>148</v>
      </c>
      <c r="P2648" s="70">
        <v>0.33751157407407412</v>
      </c>
      <c r="Q2648">
        <v>1.5</v>
      </c>
      <c r="R2648" t="s">
        <v>148</v>
      </c>
      <c r="S2648">
        <v>1</v>
      </c>
      <c r="T2648">
        <v>63.2</v>
      </c>
      <c r="U2648">
        <v>68</v>
      </c>
      <c r="V2648">
        <v>45081</v>
      </c>
      <c r="W2648">
        <v>75</v>
      </c>
      <c r="X2648">
        <v>0.58099999999999996</v>
      </c>
      <c r="Y2648">
        <v>18.36</v>
      </c>
      <c r="Z2648" s="11">
        <f t="shared" si="7115"/>
        <v>10.8</v>
      </c>
      <c r="AA2648" s="11">
        <f t="shared" si="7116"/>
        <v>0</v>
      </c>
      <c r="AB2648" s="53">
        <f t="shared" si="7117"/>
        <v>0.23484992325715498</v>
      </c>
      <c r="AC2648" s="61" t="s">
        <v>204</v>
      </c>
    </row>
    <row r="2649" spans="1:46">
      <c r="A2649" s="11">
        <v>2649</v>
      </c>
      <c r="B2649" s="69">
        <v>44611</v>
      </c>
      <c r="C2649" s="70">
        <v>0.34722222222222227</v>
      </c>
      <c r="D2649">
        <v>5.2</v>
      </c>
      <c r="E2649">
        <v>12.8</v>
      </c>
      <c r="F2649">
        <v>0</v>
      </c>
      <c r="G2649">
        <v>5.8</v>
      </c>
      <c r="H2649">
        <v>1.7000000000000001E-2</v>
      </c>
      <c r="I2649">
        <v>1.3</v>
      </c>
      <c r="J2649" t="s">
        <v>148</v>
      </c>
      <c r="K2649">
        <v>1.5</v>
      </c>
      <c r="L2649" t="s">
        <v>148</v>
      </c>
      <c r="M2649" s="70">
        <v>0.34349537037037042</v>
      </c>
      <c r="N2649">
        <v>3.9</v>
      </c>
      <c r="O2649" t="s">
        <v>147</v>
      </c>
      <c r="P2649" s="70">
        <v>0.34400462962962958</v>
      </c>
      <c r="Q2649">
        <v>2.1</v>
      </c>
      <c r="R2649" t="s">
        <v>148</v>
      </c>
      <c r="S2649">
        <v>0.7</v>
      </c>
      <c r="T2649">
        <v>64.5</v>
      </c>
      <c r="U2649">
        <v>82</v>
      </c>
      <c r="V2649">
        <v>45738</v>
      </c>
      <c r="W2649">
        <v>76</v>
      </c>
      <c r="X2649">
        <v>0.57999999999999996</v>
      </c>
      <c r="Y2649">
        <v>18.34</v>
      </c>
      <c r="Z2649" s="11">
        <f t="shared" si="7115"/>
        <v>10.200000000000001</v>
      </c>
      <c r="AA2649" s="11">
        <f t="shared" si="7116"/>
        <v>0</v>
      </c>
      <c r="AB2649" s="53">
        <f t="shared" si="7117"/>
        <v>0.23429897376236791</v>
      </c>
      <c r="AC2649" s="61" t="s">
        <v>204</v>
      </c>
    </row>
    <row r="2650" spans="1:46">
      <c r="A2650" s="11">
        <v>2650</v>
      </c>
      <c r="B2650" s="69">
        <v>44611</v>
      </c>
      <c r="C2650" s="70">
        <v>0.35416666666666669</v>
      </c>
      <c r="D2650">
        <v>5.3</v>
      </c>
      <c r="E2650">
        <v>12.8</v>
      </c>
      <c r="F2650">
        <v>0</v>
      </c>
      <c r="G2650">
        <v>5.6</v>
      </c>
      <c r="H2650">
        <v>1.7000000000000001E-2</v>
      </c>
      <c r="I2650">
        <v>2.7</v>
      </c>
      <c r="J2650" t="s">
        <v>148</v>
      </c>
      <c r="K2650">
        <v>2.7</v>
      </c>
      <c r="L2650" t="s">
        <v>148</v>
      </c>
      <c r="M2650" s="70">
        <v>0.35386574074074079</v>
      </c>
      <c r="N2650">
        <v>5.2</v>
      </c>
      <c r="O2650" t="s">
        <v>152</v>
      </c>
      <c r="P2650" s="70">
        <v>0.35174768518518523</v>
      </c>
      <c r="Q2650">
        <v>0.7</v>
      </c>
      <c r="R2650" t="s">
        <v>152</v>
      </c>
      <c r="S2650">
        <v>0.9</v>
      </c>
      <c r="T2650">
        <v>66.7</v>
      </c>
      <c r="U2650">
        <v>77</v>
      </c>
      <c r="V2650">
        <v>47817</v>
      </c>
      <c r="W2650">
        <v>80</v>
      </c>
      <c r="X2650">
        <v>0.57999999999999996</v>
      </c>
      <c r="Y2650">
        <v>18.36</v>
      </c>
      <c r="Z2650" s="11">
        <f t="shared" si="7115"/>
        <v>10.200000000000001</v>
      </c>
      <c r="AA2650" s="11">
        <f t="shared" ref="AA2650:AA2669" si="7166">IF(Z2650&gt;120,10,0)</f>
        <v>0</v>
      </c>
      <c r="AB2650" s="53">
        <f t="shared" ref="AB2650:AB2669" si="7167">-0.071+0.735*X2650+0.75*X2650^2-8.759*X2650^3+21.838*X2650^4-21.998*X2650^5+8.097*X2650^6</f>
        <v>0.23429897376236791</v>
      </c>
      <c r="AC2650" s="61" t="s">
        <v>204</v>
      </c>
    </row>
    <row r="2651" spans="1:46">
      <c r="A2651" s="11">
        <v>2651</v>
      </c>
      <c r="B2651" s="69">
        <v>44611</v>
      </c>
      <c r="C2651" s="70">
        <v>0.3611111111111111</v>
      </c>
      <c r="D2651">
        <v>5.3</v>
      </c>
      <c r="E2651">
        <v>12.9</v>
      </c>
      <c r="F2651">
        <v>0</v>
      </c>
      <c r="G2651">
        <v>5.3</v>
      </c>
      <c r="H2651">
        <v>1.7999999999999999E-2</v>
      </c>
      <c r="I2651">
        <v>2.6</v>
      </c>
      <c r="J2651" t="s">
        <v>148</v>
      </c>
      <c r="K2651">
        <v>2.8</v>
      </c>
      <c r="L2651" t="s">
        <v>148</v>
      </c>
      <c r="M2651" s="70">
        <v>0.3552777777777778</v>
      </c>
      <c r="N2651">
        <v>4.8</v>
      </c>
      <c r="O2651" t="s">
        <v>152</v>
      </c>
      <c r="P2651" s="70">
        <v>0.35859953703703701</v>
      </c>
      <c r="Q2651">
        <v>1.6</v>
      </c>
      <c r="R2651" t="s">
        <v>150</v>
      </c>
      <c r="S2651">
        <v>0.9</v>
      </c>
      <c r="T2651">
        <v>71</v>
      </c>
      <c r="U2651">
        <v>105</v>
      </c>
      <c r="V2651">
        <v>47462</v>
      </c>
      <c r="W2651">
        <v>79</v>
      </c>
      <c r="X2651">
        <v>0.57999999999999996</v>
      </c>
      <c r="Y2651">
        <v>18.329999999999998</v>
      </c>
      <c r="Z2651" s="11">
        <f t="shared" si="7115"/>
        <v>10.8</v>
      </c>
      <c r="AA2651" s="11">
        <f t="shared" si="7166"/>
        <v>0</v>
      </c>
      <c r="AB2651" s="53">
        <f t="shared" si="7167"/>
        <v>0.23429897376236791</v>
      </c>
      <c r="AC2651" s="61" t="s">
        <v>204</v>
      </c>
    </row>
    <row r="2652" spans="1:46">
      <c r="A2652" s="11">
        <v>2652</v>
      </c>
      <c r="B2652" s="69">
        <v>44611</v>
      </c>
      <c r="C2652" s="70">
        <v>0.36805555555555558</v>
      </c>
      <c r="D2652">
        <v>5.2</v>
      </c>
      <c r="E2652">
        <v>13</v>
      </c>
      <c r="F2652">
        <v>0</v>
      </c>
      <c r="G2652">
        <v>5</v>
      </c>
      <c r="H2652">
        <v>2.5000000000000001E-2</v>
      </c>
      <c r="I2652">
        <v>3.3</v>
      </c>
      <c r="J2652" t="s">
        <v>148</v>
      </c>
      <c r="K2652">
        <v>3.3</v>
      </c>
      <c r="L2652" t="s">
        <v>148</v>
      </c>
      <c r="M2652" s="70">
        <v>0.36805555555555558</v>
      </c>
      <c r="N2652">
        <v>6.2</v>
      </c>
      <c r="O2652" t="s">
        <v>152</v>
      </c>
      <c r="P2652" s="70">
        <v>0.36496527777777782</v>
      </c>
      <c r="Q2652">
        <v>2.7</v>
      </c>
      <c r="R2652" t="s">
        <v>148</v>
      </c>
      <c r="S2652">
        <v>1</v>
      </c>
      <c r="T2652">
        <v>74.5</v>
      </c>
      <c r="U2652">
        <v>88</v>
      </c>
      <c r="V2652">
        <v>64365</v>
      </c>
      <c r="W2652">
        <v>107</v>
      </c>
      <c r="X2652">
        <v>0.57999999999999996</v>
      </c>
      <c r="Y2652">
        <v>18.329999999999998</v>
      </c>
      <c r="Z2652" s="11">
        <f t="shared" si="7115"/>
        <v>15.000000000000004</v>
      </c>
      <c r="AA2652" s="11">
        <f t="shared" si="7166"/>
        <v>0</v>
      </c>
      <c r="AB2652" s="53">
        <f t="shared" si="7167"/>
        <v>0.23429897376236791</v>
      </c>
      <c r="AC2652" s="61" t="s">
        <v>204</v>
      </c>
    </row>
    <row r="2653" spans="1:46">
      <c r="A2653" s="11">
        <v>2653</v>
      </c>
      <c r="B2653" s="69">
        <v>44611</v>
      </c>
      <c r="C2653" s="70">
        <v>0.375</v>
      </c>
      <c r="D2653">
        <v>5.2</v>
      </c>
      <c r="E2653">
        <v>13</v>
      </c>
      <c r="F2653">
        <v>0.5</v>
      </c>
      <c r="G2653">
        <v>4.7</v>
      </c>
      <c r="H2653">
        <v>0.02</v>
      </c>
      <c r="I2653">
        <v>3</v>
      </c>
      <c r="J2653" t="s">
        <v>148</v>
      </c>
      <c r="K2653">
        <v>3.4</v>
      </c>
      <c r="L2653" t="s">
        <v>148</v>
      </c>
      <c r="M2653" s="70">
        <v>0.37004629629629626</v>
      </c>
      <c r="N2653">
        <v>6.2</v>
      </c>
      <c r="O2653" t="s">
        <v>152</v>
      </c>
      <c r="P2653" s="70">
        <v>0.36820601851851853</v>
      </c>
      <c r="Q2653">
        <v>2.4</v>
      </c>
      <c r="R2653" t="s">
        <v>147</v>
      </c>
      <c r="S2653">
        <v>1.1000000000000001</v>
      </c>
      <c r="T2653">
        <v>78.5</v>
      </c>
      <c r="U2653">
        <v>109</v>
      </c>
      <c r="V2653">
        <v>53661</v>
      </c>
      <c r="W2653">
        <v>89</v>
      </c>
      <c r="X2653">
        <v>0.57999999999999996</v>
      </c>
      <c r="Y2653">
        <v>18.32</v>
      </c>
      <c r="Z2653" s="11">
        <f t="shared" si="7115"/>
        <v>12</v>
      </c>
      <c r="AA2653" s="11">
        <f t="shared" si="7166"/>
        <v>0</v>
      </c>
      <c r="AB2653" s="53">
        <f t="shared" si="7167"/>
        <v>0.23429897376236791</v>
      </c>
      <c r="AC2653" s="61" t="s">
        <v>204</v>
      </c>
      <c r="AE2653" s="11">
        <f t="shared" ref="AE2653" si="7168">SUM(F2653:F2658)</f>
        <v>2</v>
      </c>
      <c r="AF2653" s="11">
        <f t="shared" ref="AF2653" si="7169">AVERAGE(AB2653:AB2658)</f>
        <v>0.23429897376236794</v>
      </c>
      <c r="AG2653" s="11">
        <f t="shared" ref="AG2653" si="7170">AVERAGE(G2653:G2658)</f>
        <v>4.55</v>
      </c>
      <c r="AH2653" s="11" t="e">
        <f t="shared" ref="AH2653" si="7171">AVERAGE(AC2653:AC2658)</f>
        <v>#DIV/0!</v>
      </c>
      <c r="AI2653" s="11">
        <f t="shared" ref="AI2653" si="7172">AVERAGE(T2653:T2658)</f>
        <v>82.983333333333334</v>
      </c>
      <c r="AJ2653" s="11">
        <f t="shared" ref="AJ2653" si="7173">SUMIF(H2653:H2658,"&gt;0",H2653:H2658)</f>
        <v>0.14399999999999999</v>
      </c>
      <c r="AK2653" s="17">
        <f t="shared" ref="AK2653" si="7174">SUM(AA2653:AA2658)/60</f>
        <v>0</v>
      </c>
      <c r="AL2653" s="17">
        <f t="shared" ref="AL2653" si="7175">SUM(V2653:V2658)</f>
        <v>376870</v>
      </c>
      <c r="AM2653" s="17">
        <f t="shared" ref="AM2653" si="7176">AVERAGE(W2653:W2658)</f>
        <v>104.66666666666667</v>
      </c>
      <c r="AN2653" s="11">
        <f t="shared" ref="AN2653" si="7177">AVERAGE(I2653:I2658)</f>
        <v>2.35</v>
      </c>
      <c r="AO2653" s="11">
        <f t="shared" ref="AO2653" si="7178">MAX(K2653:K2658)</f>
        <v>3.4</v>
      </c>
      <c r="AP2653" s="13" t="str">
        <f t="shared" ref="AP2653" ca="1" si="7179">INDIRECT(ADDRESS(MATCH(AO2653,K2653:K2658,0)+A2653-1,12))</f>
        <v>ENE</v>
      </c>
      <c r="AQ2653" s="13">
        <f t="shared" ref="AQ2653" ca="1" si="7180">INDIRECT(ADDRESS(MATCH(AO2653,K2653:K2658,0)+A2653-1,13))</f>
        <v>0.37004629629629626</v>
      </c>
      <c r="AR2653" s="11">
        <f t="shared" ref="AR2653" si="7181">MAX(N2653:N2658)</f>
        <v>6.2</v>
      </c>
      <c r="AS2653" s="13" t="str">
        <f t="shared" ref="AS2653" ca="1" si="7182">INDIRECT(ADDRESS(MATCH(AR2653,N2653:N2658,0)+A2653-1,15))</f>
        <v>E</v>
      </c>
      <c r="AT2653" s="13">
        <f t="shared" ref="AT2653" ca="1" si="7183">INDIRECT(ADDRESS(MATCH(AR2653,N2653:N2658,0)+A2653-1,16))</f>
        <v>0.36820601851851853</v>
      </c>
    </row>
    <row r="2654" spans="1:46">
      <c r="A2654" s="11">
        <v>2654</v>
      </c>
      <c r="B2654" s="69">
        <v>44611</v>
      </c>
      <c r="C2654" s="70">
        <v>0.38194444444444442</v>
      </c>
      <c r="D2654">
        <v>5.0999999999999996</v>
      </c>
      <c r="E2654">
        <v>13.1</v>
      </c>
      <c r="F2654">
        <v>0</v>
      </c>
      <c r="G2654">
        <v>4.5999999999999996</v>
      </c>
      <c r="H2654">
        <v>3.1E-2</v>
      </c>
      <c r="I2654">
        <v>2.9</v>
      </c>
      <c r="J2654" t="s">
        <v>148</v>
      </c>
      <c r="K2654">
        <v>3</v>
      </c>
      <c r="L2654" t="s">
        <v>148</v>
      </c>
      <c r="M2654" s="70">
        <v>0.37613425925925931</v>
      </c>
      <c r="N2654">
        <v>5.7</v>
      </c>
      <c r="O2654" t="s">
        <v>147</v>
      </c>
      <c r="P2654" s="70">
        <v>0.37585648148148149</v>
      </c>
      <c r="Q2654">
        <v>2</v>
      </c>
      <c r="R2654" t="s">
        <v>152</v>
      </c>
      <c r="S2654">
        <v>0.9</v>
      </c>
      <c r="T2654">
        <v>80.7</v>
      </c>
      <c r="U2654">
        <v>124</v>
      </c>
      <c r="V2654">
        <v>77815</v>
      </c>
      <c r="W2654">
        <v>130</v>
      </c>
      <c r="X2654">
        <v>0.57999999999999996</v>
      </c>
      <c r="Y2654">
        <v>18.32</v>
      </c>
      <c r="Z2654" s="11">
        <f t="shared" si="7115"/>
        <v>18.600000000000001</v>
      </c>
      <c r="AA2654" s="11">
        <f t="shared" si="7166"/>
        <v>0</v>
      </c>
      <c r="AB2654" s="53">
        <f t="shared" si="7167"/>
        <v>0.23429897376236791</v>
      </c>
      <c r="AC2654" s="61" t="s">
        <v>204</v>
      </c>
    </row>
    <row r="2655" spans="1:46">
      <c r="A2655" s="11">
        <v>2655</v>
      </c>
      <c r="B2655" s="69">
        <v>44611</v>
      </c>
      <c r="C2655" s="70">
        <v>0.3888888888888889</v>
      </c>
      <c r="D2655">
        <v>5</v>
      </c>
      <c r="E2655">
        <v>13.2</v>
      </c>
      <c r="F2655">
        <v>0</v>
      </c>
      <c r="G2655">
        <v>4.5</v>
      </c>
      <c r="H2655">
        <v>2.7E-2</v>
      </c>
      <c r="I2655">
        <v>2.7</v>
      </c>
      <c r="J2655" t="s">
        <v>148</v>
      </c>
      <c r="K2655">
        <v>2.9</v>
      </c>
      <c r="L2655" t="s">
        <v>148</v>
      </c>
      <c r="M2655" s="70">
        <v>0.38387731481481485</v>
      </c>
      <c r="N2655">
        <v>5.4</v>
      </c>
      <c r="O2655" t="s">
        <v>152</v>
      </c>
      <c r="P2655" s="70">
        <v>0.3833449074074074</v>
      </c>
      <c r="Q2655">
        <v>2.8</v>
      </c>
      <c r="R2655" t="s">
        <v>149</v>
      </c>
      <c r="S2655">
        <v>0.9</v>
      </c>
      <c r="T2655">
        <v>82.3</v>
      </c>
      <c r="U2655">
        <v>103</v>
      </c>
      <c r="V2655">
        <v>70083</v>
      </c>
      <c r="W2655">
        <v>117</v>
      </c>
      <c r="X2655">
        <v>0.57999999999999996</v>
      </c>
      <c r="Y2655">
        <v>18.3</v>
      </c>
      <c r="Z2655" s="11">
        <f t="shared" si="7115"/>
        <v>16.2</v>
      </c>
      <c r="AA2655" s="11">
        <f t="shared" si="7166"/>
        <v>0</v>
      </c>
      <c r="AB2655" s="53">
        <f t="shared" si="7167"/>
        <v>0.23429897376236791</v>
      </c>
      <c r="AC2655" s="61" t="s">
        <v>204</v>
      </c>
    </row>
    <row r="2656" spans="1:46">
      <c r="A2656" s="11">
        <v>2656</v>
      </c>
      <c r="B2656" s="69">
        <v>44611</v>
      </c>
      <c r="C2656" s="70">
        <v>0.39583333333333331</v>
      </c>
      <c r="D2656">
        <v>4.9000000000000004</v>
      </c>
      <c r="E2656">
        <v>13.1</v>
      </c>
      <c r="F2656">
        <v>0.5</v>
      </c>
      <c r="G2656">
        <v>4.5</v>
      </c>
      <c r="H2656">
        <v>2.1000000000000001E-2</v>
      </c>
      <c r="I2656">
        <v>2.2999999999999998</v>
      </c>
      <c r="J2656" t="s">
        <v>148</v>
      </c>
      <c r="K2656">
        <v>2.7</v>
      </c>
      <c r="L2656" t="s">
        <v>148</v>
      </c>
      <c r="M2656" s="70">
        <v>0.38890046296296293</v>
      </c>
      <c r="N2656">
        <v>4.5</v>
      </c>
      <c r="O2656" t="s">
        <v>147</v>
      </c>
      <c r="P2656" s="70">
        <v>0.39025462962962965</v>
      </c>
      <c r="Q2656">
        <v>2.2999999999999998</v>
      </c>
      <c r="R2656" t="s">
        <v>152</v>
      </c>
      <c r="S2656">
        <v>0.7</v>
      </c>
      <c r="T2656">
        <v>83.8</v>
      </c>
      <c r="U2656">
        <v>93</v>
      </c>
      <c r="V2656">
        <v>55478</v>
      </c>
      <c r="W2656">
        <v>92</v>
      </c>
      <c r="X2656">
        <v>0.57999999999999996</v>
      </c>
      <c r="Y2656">
        <v>18.36</v>
      </c>
      <c r="Z2656" s="11">
        <f t="shared" si="7115"/>
        <v>12.6</v>
      </c>
      <c r="AA2656" s="11">
        <f t="shared" si="7166"/>
        <v>0</v>
      </c>
      <c r="AB2656" s="53">
        <f t="shared" si="7167"/>
        <v>0.23429897376236791</v>
      </c>
      <c r="AC2656" s="61" t="s">
        <v>204</v>
      </c>
    </row>
    <row r="2657" spans="1:46">
      <c r="A2657" s="11">
        <v>2657</v>
      </c>
      <c r="B2657" s="69">
        <v>44611</v>
      </c>
      <c r="C2657" s="70">
        <v>0.40277777777777773</v>
      </c>
      <c r="D2657">
        <v>4.9000000000000004</v>
      </c>
      <c r="E2657">
        <v>13.1</v>
      </c>
      <c r="F2657">
        <v>0.5</v>
      </c>
      <c r="G2657">
        <v>4.5</v>
      </c>
      <c r="H2657">
        <v>2.1999999999999999E-2</v>
      </c>
      <c r="I2657">
        <v>1.5</v>
      </c>
      <c r="J2657" t="s">
        <v>147</v>
      </c>
      <c r="K2657">
        <v>2.4</v>
      </c>
      <c r="L2657" t="s">
        <v>148</v>
      </c>
      <c r="M2657" s="70">
        <v>0.39708333333333329</v>
      </c>
      <c r="N2657">
        <v>3.9</v>
      </c>
      <c r="O2657" t="s">
        <v>148</v>
      </c>
      <c r="P2657" s="70">
        <v>0.39682870370370371</v>
      </c>
      <c r="Q2657">
        <v>0.7</v>
      </c>
      <c r="R2657" t="s">
        <v>149</v>
      </c>
      <c r="S2657">
        <v>0.8</v>
      </c>
      <c r="T2657">
        <v>85.7</v>
      </c>
      <c r="U2657">
        <v>91</v>
      </c>
      <c r="V2657">
        <v>58242</v>
      </c>
      <c r="W2657">
        <v>97</v>
      </c>
      <c r="X2657">
        <v>0.57999999999999996</v>
      </c>
      <c r="Y2657">
        <v>18.309999999999999</v>
      </c>
      <c r="Z2657" s="11">
        <f t="shared" si="7115"/>
        <v>13.199999999999998</v>
      </c>
      <c r="AA2657" s="11">
        <f t="shared" si="7166"/>
        <v>0</v>
      </c>
      <c r="AB2657" s="53">
        <f t="shared" si="7167"/>
        <v>0.23429897376236791</v>
      </c>
      <c r="AC2657" s="61" t="s">
        <v>204</v>
      </c>
    </row>
    <row r="2658" spans="1:46">
      <c r="A2658" s="11">
        <v>2658</v>
      </c>
      <c r="B2658" s="69">
        <v>44611</v>
      </c>
      <c r="C2658" s="70">
        <v>0.40972222222222227</v>
      </c>
      <c r="D2658">
        <v>4.8</v>
      </c>
      <c r="E2658">
        <v>13.2</v>
      </c>
      <c r="F2658">
        <v>0.5</v>
      </c>
      <c r="G2658">
        <v>4.5</v>
      </c>
      <c r="H2658">
        <v>2.3E-2</v>
      </c>
      <c r="I2658">
        <v>1.7</v>
      </c>
      <c r="J2658" t="s">
        <v>149</v>
      </c>
      <c r="K2658">
        <v>1.7</v>
      </c>
      <c r="L2658" t="s">
        <v>149</v>
      </c>
      <c r="M2658" s="70">
        <v>0.40972222222222227</v>
      </c>
      <c r="N2658">
        <v>4.0999999999999996</v>
      </c>
      <c r="O2658" t="s">
        <v>147</v>
      </c>
      <c r="P2658" s="70">
        <v>0.40674768518518517</v>
      </c>
      <c r="Q2658">
        <v>1.2</v>
      </c>
      <c r="R2658" t="s">
        <v>147</v>
      </c>
      <c r="S2658">
        <v>0.6</v>
      </c>
      <c r="T2658">
        <v>86.9</v>
      </c>
      <c r="U2658">
        <v>132</v>
      </c>
      <c r="V2658">
        <v>61591</v>
      </c>
      <c r="W2658">
        <v>103</v>
      </c>
      <c r="X2658">
        <v>0.57999999999999996</v>
      </c>
      <c r="Y2658">
        <v>18.34</v>
      </c>
      <c r="Z2658" s="11">
        <f t="shared" si="7115"/>
        <v>13.799999999999999</v>
      </c>
      <c r="AA2658" s="11">
        <f t="shared" si="7166"/>
        <v>0</v>
      </c>
      <c r="AB2658" s="53">
        <f t="shared" si="7167"/>
        <v>0.23429897376236791</v>
      </c>
      <c r="AC2658" s="61" t="s">
        <v>204</v>
      </c>
    </row>
    <row r="2659" spans="1:46">
      <c r="A2659" s="11">
        <v>2659</v>
      </c>
      <c r="B2659" s="69">
        <v>44611</v>
      </c>
      <c r="C2659" s="70">
        <v>0.41666666666666669</v>
      </c>
      <c r="D2659">
        <v>4.8</v>
      </c>
      <c r="E2659">
        <v>13.2</v>
      </c>
      <c r="F2659">
        <v>0</v>
      </c>
      <c r="G2659">
        <v>4.5</v>
      </c>
      <c r="H2659">
        <v>2.9000000000000001E-2</v>
      </c>
      <c r="I2659">
        <v>1.8</v>
      </c>
      <c r="J2659" t="s">
        <v>149</v>
      </c>
      <c r="K2659">
        <v>1.9</v>
      </c>
      <c r="L2659" t="s">
        <v>149</v>
      </c>
      <c r="M2659" s="70">
        <v>0.41114583333333332</v>
      </c>
      <c r="N2659">
        <v>3</v>
      </c>
      <c r="O2659" t="s">
        <v>149</v>
      </c>
      <c r="P2659" s="70">
        <v>0.4132291666666667</v>
      </c>
      <c r="Q2659">
        <v>1.1000000000000001</v>
      </c>
      <c r="R2659" t="s">
        <v>147</v>
      </c>
      <c r="S2659">
        <v>0.4</v>
      </c>
      <c r="T2659">
        <v>87.7</v>
      </c>
      <c r="U2659">
        <v>116</v>
      </c>
      <c r="V2659">
        <v>75455</v>
      </c>
      <c r="W2659">
        <v>126</v>
      </c>
      <c r="X2659">
        <v>0.58099999999999996</v>
      </c>
      <c r="Y2659">
        <v>18.34</v>
      </c>
      <c r="Z2659" s="11">
        <f t="shared" si="7115"/>
        <v>17.399999999999999</v>
      </c>
      <c r="AA2659" s="11">
        <f t="shared" si="7166"/>
        <v>0</v>
      </c>
      <c r="AB2659" s="53">
        <f t="shared" si="7167"/>
        <v>0.23484992325715498</v>
      </c>
      <c r="AC2659" s="61" t="s">
        <v>204</v>
      </c>
      <c r="AE2659" s="11">
        <f t="shared" ref="AE2659" si="7184">SUM(F2659:F2664)</f>
        <v>1.5</v>
      </c>
      <c r="AF2659" s="11">
        <f t="shared" ref="AF2659" si="7185">AVERAGE(AB2659:AB2664)</f>
        <v>0.25117465230394664</v>
      </c>
      <c r="AG2659" s="11">
        <f t="shared" ref="AG2659" si="7186">AVERAGE(G2659:G2664)</f>
        <v>4.5666666666666664</v>
      </c>
      <c r="AH2659" s="11" t="e">
        <f t="shared" ref="AH2659" si="7187">AVERAGE(AC2659:AC2664)</f>
        <v>#DIV/0!</v>
      </c>
      <c r="AI2659" s="11">
        <f t="shared" ref="AI2659" si="7188">AVERAGE(T2659:T2664)</f>
        <v>87.966666666666654</v>
      </c>
      <c r="AJ2659" s="11">
        <f t="shared" ref="AJ2659" si="7189">SUMIF(H2659:H2664,"&gt;0",H2659:H2664)</f>
        <v>0.23100000000000001</v>
      </c>
      <c r="AK2659" s="17">
        <f t="shared" ref="AK2659" si="7190">SUM(AA2659:AA2664)/60</f>
        <v>0</v>
      </c>
      <c r="AL2659" s="17">
        <f t="shared" ref="AL2659" si="7191">SUM(V2659:V2664)</f>
        <v>586722</v>
      </c>
      <c r="AM2659" s="17">
        <f t="shared" ref="AM2659" si="7192">AVERAGE(W2659:W2664)</f>
        <v>162.83333333333334</v>
      </c>
      <c r="AN2659" s="11">
        <f t="shared" ref="AN2659" si="7193">AVERAGE(I2659:I2664)</f>
        <v>2.6666666666666665</v>
      </c>
      <c r="AO2659" s="11">
        <f t="shared" ref="AO2659" si="7194">MAX(K2659:K2664)</f>
        <v>3.4</v>
      </c>
      <c r="AP2659" s="13" t="str">
        <f t="shared" ref="AP2659" ca="1" si="7195">INDIRECT(ADDRESS(MATCH(AO2659,K2659:K2664,0)+A2659-1,12))</f>
        <v>NNE</v>
      </c>
      <c r="AQ2659" s="13">
        <f t="shared" ref="AQ2659" ca="1" si="7196">INDIRECT(ADDRESS(MATCH(AO2659,K2659:K2664,0)+A2659-1,13))</f>
        <v>0.44388888888888894</v>
      </c>
      <c r="AR2659" s="11">
        <f t="shared" ref="AR2659" si="7197">MAX(N2659:N2664)</f>
        <v>5.7</v>
      </c>
      <c r="AS2659" s="13" t="str">
        <f t="shared" ref="AS2659" ca="1" si="7198">INDIRECT(ADDRESS(MATCH(AR2659,N2659:N2664,0)+A2659-1,15))</f>
        <v>NNE</v>
      </c>
      <c r="AT2659" s="13">
        <f t="shared" ref="AT2659" ca="1" si="7199">INDIRECT(ADDRESS(MATCH(AR2659,N2659:N2664,0)+A2659-1,16))</f>
        <v>0.43893518518518521</v>
      </c>
    </row>
    <row r="2660" spans="1:46">
      <c r="A2660" s="11">
        <v>2660</v>
      </c>
      <c r="B2660" s="69">
        <v>44611</v>
      </c>
      <c r="C2660" s="70">
        <v>0.4236111111111111</v>
      </c>
      <c r="D2660">
        <v>4.8</v>
      </c>
      <c r="E2660">
        <v>13.2</v>
      </c>
      <c r="F2660">
        <v>0.5</v>
      </c>
      <c r="G2660">
        <v>4.5</v>
      </c>
      <c r="H2660">
        <v>2.1999999999999999E-2</v>
      </c>
      <c r="I2660">
        <v>2.1</v>
      </c>
      <c r="J2660" t="s">
        <v>149</v>
      </c>
      <c r="K2660">
        <v>2.1</v>
      </c>
      <c r="L2660" t="s">
        <v>149</v>
      </c>
      <c r="M2660" s="70">
        <v>0.4236111111111111</v>
      </c>
      <c r="N2660">
        <v>4.0999999999999996</v>
      </c>
      <c r="O2660" t="s">
        <v>149</v>
      </c>
      <c r="P2660" s="70">
        <v>0.42321759259259256</v>
      </c>
      <c r="Q2660">
        <v>3</v>
      </c>
      <c r="R2660" t="s">
        <v>149</v>
      </c>
      <c r="S2660">
        <v>0.7</v>
      </c>
      <c r="T2660">
        <v>87.7</v>
      </c>
      <c r="U2660">
        <v>98</v>
      </c>
      <c r="V2660">
        <v>59160</v>
      </c>
      <c r="W2660">
        <v>99</v>
      </c>
      <c r="X2660">
        <v>0.58899999999999997</v>
      </c>
      <c r="Y2660">
        <v>18.32</v>
      </c>
      <c r="Z2660" s="11">
        <f t="shared" si="7115"/>
        <v>13.199999999999998</v>
      </c>
      <c r="AA2660" s="11">
        <f t="shared" si="7166"/>
        <v>0</v>
      </c>
      <c r="AB2660" s="53">
        <f t="shared" si="7167"/>
        <v>0.2392867353791564</v>
      </c>
      <c r="AC2660" s="61" t="s">
        <v>204</v>
      </c>
    </row>
    <row r="2661" spans="1:46">
      <c r="A2661" s="11">
        <v>2661</v>
      </c>
      <c r="B2661" s="69">
        <v>44611</v>
      </c>
      <c r="C2661" s="70">
        <v>0.43055555555555558</v>
      </c>
      <c r="D2661">
        <v>4.7</v>
      </c>
      <c r="E2661">
        <v>13.2</v>
      </c>
      <c r="F2661">
        <v>0</v>
      </c>
      <c r="G2661">
        <v>4.5</v>
      </c>
      <c r="H2661">
        <v>2.4E-2</v>
      </c>
      <c r="I2661">
        <v>2.7</v>
      </c>
      <c r="J2661" t="s">
        <v>149</v>
      </c>
      <c r="K2661">
        <v>2.7</v>
      </c>
      <c r="L2661" t="s">
        <v>149</v>
      </c>
      <c r="M2661" s="70">
        <v>0.42960648148148151</v>
      </c>
      <c r="N2661">
        <v>4.5999999999999996</v>
      </c>
      <c r="O2661" t="s">
        <v>149</v>
      </c>
      <c r="P2661" s="70">
        <v>0.42804398148148143</v>
      </c>
      <c r="Q2661">
        <v>2.5</v>
      </c>
      <c r="R2661" t="s">
        <v>149</v>
      </c>
      <c r="S2661">
        <v>0.6</v>
      </c>
      <c r="T2661">
        <v>87.9</v>
      </c>
      <c r="U2661">
        <v>105</v>
      </c>
      <c r="V2661">
        <v>64440</v>
      </c>
      <c r="W2661">
        <v>107</v>
      </c>
      <c r="X2661">
        <v>0.59899999999999998</v>
      </c>
      <c r="Y2661">
        <v>18.29</v>
      </c>
      <c r="Z2661" s="11">
        <f t="shared" si="7115"/>
        <v>14.400000000000002</v>
      </c>
      <c r="AA2661" s="11">
        <f t="shared" si="7166"/>
        <v>0</v>
      </c>
      <c r="AB2661" s="53">
        <f t="shared" si="7167"/>
        <v>0.24490398700912069</v>
      </c>
      <c r="AC2661" s="61" t="s">
        <v>204</v>
      </c>
    </row>
    <row r="2662" spans="1:46">
      <c r="A2662" s="11">
        <v>2662</v>
      </c>
      <c r="B2662" s="69">
        <v>44611</v>
      </c>
      <c r="C2662" s="70">
        <v>0.4375</v>
      </c>
      <c r="D2662">
        <v>4.7</v>
      </c>
      <c r="E2662">
        <v>13.4</v>
      </c>
      <c r="F2662">
        <v>0.5</v>
      </c>
      <c r="G2662">
        <v>4.5</v>
      </c>
      <c r="H2662">
        <v>3.6999999999999998E-2</v>
      </c>
      <c r="I2662">
        <v>2.9</v>
      </c>
      <c r="J2662" t="s">
        <v>147</v>
      </c>
      <c r="K2662">
        <v>2.9</v>
      </c>
      <c r="L2662" t="s">
        <v>147</v>
      </c>
      <c r="M2662" s="70">
        <v>0.43747685185185187</v>
      </c>
      <c r="N2662">
        <v>5.5</v>
      </c>
      <c r="O2662" t="s">
        <v>149</v>
      </c>
      <c r="P2662" s="70">
        <v>0.43571759259259263</v>
      </c>
      <c r="Q2662">
        <v>2.4</v>
      </c>
      <c r="R2662" t="s">
        <v>148</v>
      </c>
      <c r="S2662">
        <v>1</v>
      </c>
      <c r="T2662">
        <v>88.1</v>
      </c>
      <c r="U2662">
        <v>211</v>
      </c>
      <c r="V2662">
        <v>95046</v>
      </c>
      <c r="W2662">
        <v>158</v>
      </c>
      <c r="X2662">
        <v>0.61099999999999999</v>
      </c>
      <c r="Y2662">
        <v>18.36</v>
      </c>
      <c r="Z2662" s="11">
        <f t="shared" si="7115"/>
        <v>22.199999999999996</v>
      </c>
      <c r="AA2662" s="11">
        <f t="shared" si="7166"/>
        <v>0</v>
      </c>
      <c r="AB2662" s="53">
        <f t="shared" si="7167"/>
        <v>0.25174481784985175</v>
      </c>
      <c r="AC2662" s="61" t="s">
        <v>204</v>
      </c>
    </row>
    <row r="2663" spans="1:46">
      <c r="A2663" s="11">
        <v>2663</v>
      </c>
      <c r="B2663" s="69">
        <v>44611</v>
      </c>
      <c r="C2663" s="70">
        <v>0.44444444444444442</v>
      </c>
      <c r="D2663">
        <v>4.7</v>
      </c>
      <c r="E2663">
        <v>13.6</v>
      </c>
      <c r="F2663">
        <v>0</v>
      </c>
      <c r="G2663">
        <v>4.7</v>
      </c>
      <c r="H2663">
        <v>5.7000000000000002E-2</v>
      </c>
      <c r="I2663">
        <v>3.3</v>
      </c>
      <c r="J2663" t="s">
        <v>149</v>
      </c>
      <c r="K2663">
        <v>3.4</v>
      </c>
      <c r="L2663" t="s">
        <v>149</v>
      </c>
      <c r="M2663" s="70">
        <v>0.44388888888888894</v>
      </c>
      <c r="N2663">
        <v>5.7</v>
      </c>
      <c r="O2663" t="s">
        <v>149</v>
      </c>
      <c r="P2663" s="70">
        <v>0.43893518518518521</v>
      </c>
      <c r="Q2663">
        <v>1.6</v>
      </c>
      <c r="R2663" t="s">
        <v>147</v>
      </c>
      <c r="S2663">
        <v>0.7</v>
      </c>
      <c r="T2663">
        <v>88.4</v>
      </c>
      <c r="U2663">
        <v>262</v>
      </c>
      <c r="V2663">
        <v>140580</v>
      </c>
      <c r="W2663">
        <v>234</v>
      </c>
      <c r="X2663">
        <v>0.629</v>
      </c>
      <c r="Y2663">
        <v>18.309999999999999</v>
      </c>
      <c r="Z2663" s="11">
        <f t="shared" si="7115"/>
        <v>34.200000000000003</v>
      </c>
      <c r="AA2663" s="11">
        <f t="shared" si="7166"/>
        <v>0</v>
      </c>
      <c r="AB2663" s="53">
        <f t="shared" si="7167"/>
        <v>0.26219863108992525</v>
      </c>
      <c r="AC2663" s="61" t="s">
        <v>204</v>
      </c>
    </row>
    <row r="2664" spans="1:46">
      <c r="A2664" s="11">
        <v>2664</v>
      </c>
      <c r="B2664" s="69">
        <v>44611</v>
      </c>
      <c r="C2664" s="70">
        <v>0.4513888888888889</v>
      </c>
      <c r="D2664">
        <v>4.8</v>
      </c>
      <c r="E2664">
        <v>13.7</v>
      </c>
      <c r="F2664">
        <v>0.5</v>
      </c>
      <c r="G2664">
        <v>4.7</v>
      </c>
      <c r="H2664">
        <v>6.2E-2</v>
      </c>
      <c r="I2664">
        <v>3.2</v>
      </c>
      <c r="J2664" t="s">
        <v>149</v>
      </c>
      <c r="K2664">
        <v>3.4</v>
      </c>
      <c r="L2664" t="s">
        <v>149</v>
      </c>
      <c r="M2664" s="70">
        <v>0.44670138888888888</v>
      </c>
      <c r="N2664">
        <v>5.5</v>
      </c>
      <c r="O2664" t="s">
        <v>149</v>
      </c>
      <c r="P2664" s="70">
        <v>0.44730324074074074</v>
      </c>
      <c r="Q2664">
        <v>3.5</v>
      </c>
      <c r="R2664" t="s">
        <v>149</v>
      </c>
      <c r="S2664">
        <v>0.8</v>
      </c>
      <c r="T2664">
        <v>88</v>
      </c>
      <c r="U2664">
        <v>235</v>
      </c>
      <c r="V2664">
        <v>152041</v>
      </c>
      <c r="W2664">
        <v>253</v>
      </c>
      <c r="X2664">
        <v>0.64900000000000002</v>
      </c>
      <c r="Y2664">
        <v>18.309999999999999</v>
      </c>
      <c r="Z2664" s="11">
        <f t="shared" si="7115"/>
        <v>37.200000000000003</v>
      </c>
      <c r="AA2664" s="11">
        <f t="shared" si="7166"/>
        <v>0</v>
      </c>
      <c r="AB2664" s="53">
        <f t="shared" si="7167"/>
        <v>0.27406381923847078</v>
      </c>
      <c r="AC2664" s="61" t="s">
        <v>204</v>
      </c>
    </row>
    <row r="2665" spans="1:46">
      <c r="A2665" s="11">
        <v>2665</v>
      </c>
      <c r="B2665" s="69">
        <v>44611</v>
      </c>
      <c r="C2665" s="70">
        <v>0.45833333333333331</v>
      </c>
      <c r="D2665">
        <v>4.8</v>
      </c>
      <c r="E2665">
        <v>13.8</v>
      </c>
      <c r="F2665">
        <v>0</v>
      </c>
      <c r="G2665">
        <v>4.7</v>
      </c>
      <c r="H2665">
        <v>6.3E-2</v>
      </c>
      <c r="I2665">
        <v>3.6</v>
      </c>
      <c r="J2665" t="s">
        <v>149</v>
      </c>
      <c r="K2665">
        <v>3.7</v>
      </c>
      <c r="L2665" t="s">
        <v>149</v>
      </c>
      <c r="M2665" s="70">
        <v>0.45814814814814814</v>
      </c>
      <c r="N2665">
        <v>7.1</v>
      </c>
      <c r="O2665" t="s">
        <v>149</v>
      </c>
      <c r="P2665" s="70">
        <v>0.45405092592592594</v>
      </c>
      <c r="Q2665">
        <v>3</v>
      </c>
      <c r="R2665" t="s">
        <v>149</v>
      </c>
      <c r="S2665">
        <v>0.9</v>
      </c>
      <c r="T2665">
        <v>87.7</v>
      </c>
      <c r="U2665">
        <v>291</v>
      </c>
      <c r="V2665">
        <v>156725</v>
      </c>
      <c r="W2665">
        <v>261</v>
      </c>
      <c r="X2665">
        <v>0.66600000000000004</v>
      </c>
      <c r="Y2665">
        <v>18.34</v>
      </c>
      <c r="Z2665" s="11">
        <f t="shared" si="7115"/>
        <v>37.799999999999997</v>
      </c>
      <c r="AA2665" s="11">
        <f t="shared" si="7166"/>
        <v>0</v>
      </c>
      <c r="AB2665" s="53">
        <f t="shared" si="7167"/>
        <v>0.28433856832309057</v>
      </c>
      <c r="AC2665" s="61" t="s">
        <v>204</v>
      </c>
      <c r="AE2665" s="11">
        <f t="shared" ref="AE2665" si="7200">SUM(F2665:F2670)</f>
        <v>1</v>
      </c>
      <c r="AF2665" s="11">
        <f t="shared" ref="AF2665" si="7201">AVERAGE(AB2665:AB2670)</f>
        <v>0.30191080342585447</v>
      </c>
      <c r="AG2665" s="11">
        <f t="shared" ref="AG2665" si="7202">AVERAGE(G2665:G2670)</f>
        <v>4.8500000000000005</v>
      </c>
      <c r="AH2665" s="11" t="e">
        <f t="shared" ref="AH2665" si="7203">AVERAGE(AC2665:AC2670)</f>
        <v>#DIV/0!</v>
      </c>
      <c r="AI2665" s="11">
        <f t="shared" ref="AI2665" si="7204">AVERAGE(T2665:T2670)</f>
        <v>87.483333333333334</v>
      </c>
      <c r="AJ2665" s="11">
        <f t="shared" ref="AJ2665" si="7205">SUMIF(H2665:H2670,"&gt;0",H2665:H2670)</f>
        <v>0.36799999999999999</v>
      </c>
      <c r="AK2665" s="17">
        <f t="shared" ref="AK2665" si="7206">SUM(AA2665:AA2670)/60</f>
        <v>0</v>
      </c>
      <c r="AL2665" s="17">
        <f t="shared" ref="AL2665" si="7207">SUM(V2665:V2670)</f>
        <v>932444</v>
      </c>
      <c r="AM2665" s="17">
        <f t="shared" ref="AM2665" si="7208">AVERAGE(W2665:W2670)</f>
        <v>259</v>
      </c>
      <c r="AN2665" s="11">
        <f t="shared" ref="AN2665" si="7209">AVERAGE(I2665:I2670)</f>
        <v>2.7666666666666671</v>
      </c>
      <c r="AO2665" s="11">
        <f t="shared" ref="AO2665" si="7210">MAX(K2665:K2670)</f>
        <v>3.7</v>
      </c>
      <c r="AP2665" s="13" t="str">
        <f t="shared" ref="AP2665" ca="1" si="7211">INDIRECT(ADDRESS(MATCH(AO2665,K2665:K2670,0)+A2665-1,12))</f>
        <v>NNE</v>
      </c>
      <c r="AQ2665" s="13">
        <f t="shared" ref="AQ2665" ca="1" si="7212">INDIRECT(ADDRESS(MATCH(AO2665,K2665:K2670,0)+A2665-1,13))</f>
        <v>0.45814814814814814</v>
      </c>
      <c r="AR2665" s="11">
        <f t="shared" ref="AR2665" si="7213">MAX(N2665:N2670)</f>
        <v>7.1</v>
      </c>
      <c r="AS2665" s="13" t="str">
        <f t="shared" ref="AS2665" ca="1" si="7214">INDIRECT(ADDRESS(MATCH(AR2665,N2665:N2670,0)+A2665-1,15))</f>
        <v>NNE</v>
      </c>
      <c r="AT2665" s="13">
        <f t="shared" ref="AT2665" ca="1" si="7215">INDIRECT(ADDRESS(MATCH(AR2665,N2665:N2670,0)+A2665-1,16))</f>
        <v>0.45405092592592594</v>
      </c>
    </row>
    <row r="2666" spans="1:46">
      <c r="A2666" s="11">
        <v>2666</v>
      </c>
      <c r="B2666" s="69">
        <v>44611</v>
      </c>
      <c r="C2666" s="70">
        <v>0.46527777777777773</v>
      </c>
      <c r="D2666">
        <v>4.9000000000000004</v>
      </c>
      <c r="E2666">
        <v>13.9</v>
      </c>
      <c r="F2666">
        <v>0</v>
      </c>
      <c r="G2666">
        <v>4.8</v>
      </c>
      <c r="H2666">
        <v>7.1999999999999995E-2</v>
      </c>
      <c r="I2666">
        <v>3.2</v>
      </c>
      <c r="J2666" t="s">
        <v>149</v>
      </c>
      <c r="K2666">
        <v>3.6</v>
      </c>
      <c r="L2666" t="s">
        <v>149</v>
      </c>
      <c r="M2666" s="70">
        <v>0.45885416666666662</v>
      </c>
      <c r="N2666">
        <v>5.9</v>
      </c>
      <c r="O2666" t="s">
        <v>149</v>
      </c>
      <c r="P2666" s="70">
        <v>0.46255787037037038</v>
      </c>
      <c r="Q2666">
        <v>2.6</v>
      </c>
      <c r="R2666" t="s">
        <v>149</v>
      </c>
      <c r="S2666">
        <v>0.8</v>
      </c>
      <c r="T2666">
        <v>87</v>
      </c>
      <c r="U2666">
        <v>312</v>
      </c>
      <c r="V2666">
        <v>179449</v>
      </c>
      <c r="W2666">
        <v>299</v>
      </c>
      <c r="X2666">
        <v>0.67900000000000005</v>
      </c>
      <c r="Y2666">
        <v>18.34</v>
      </c>
      <c r="Z2666" s="11">
        <f t="shared" si="7115"/>
        <v>43.2</v>
      </c>
      <c r="AA2666" s="11">
        <f t="shared" si="7166"/>
        <v>0</v>
      </c>
      <c r="AB2666" s="53">
        <f t="shared" si="7167"/>
        <v>0.29230531208699884</v>
      </c>
      <c r="AC2666" s="61" t="s">
        <v>204</v>
      </c>
    </row>
    <row r="2667" spans="1:46">
      <c r="A2667" s="11">
        <v>2667</v>
      </c>
      <c r="B2667" s="69">
        <v>44611</v>
      </c>
      <c r="C2667" s="70">
        <v>0.47222222222222227</v>
      </c>
      <c r="D2667">
        <v>4.9000000000000004</v>
      </c>
      <c r="E2667">
        <v>13.8</v>
      </c>
      <c r="F2667">
        <v>0.5</v>
      </c>
      <c r="G2667">
        <v>4.9000000000000004</v>
      </c>
      <c r="H2667">
        <v>6.6000000000000003E-2</v>
      </c>
      <c r="I2667">
        <v>2.6</v>
      </c>
      <c r="J2667" t="s">
        <v>149</v>
      </c>
      <c r="K2667">
        <v>3.3</v>
      </c>
      <c r="L2667" t="s">
        <v>149</v>
      </c>
      <c r="M2667" s="70">
        <v>0.46704861111111112</v>
      </c>
      <c r="N2667">
        <v>5.9</v>
      </c>
      <c r="O2667" t="s">
        <v>149</v>
      </c>
      <c r="P2667" s="70">
        <v>0.46582175925925928</v>
      </c>
      <c r="Q2667">
        <v>1.9</v>
      </c>
      <c r="R2667" t="s">
        <v>147</v>
      </c>
      <c r="S2667">
        <v>0.8</v>
      </c>
      <c r="T2667">
        <v>87.6</v>
      </c>
      <c r="U2667">
        <v>243</v>
      </c>
      <c r="V2667">
        <v>166388</v>
      </c>
      <c r="W2667">
        <v>277</v>
      </c>
      <c r="X2667">
        <v>0.69</v>
      </c>
      <c r="Y2667">
        <v>18.260000000000002</v>
      </c>
      <c r="Z2667" s="11">
        <f t="shared" si="7115"/>
        <v>39.599999999999994</v>
      </c>
      <c r="AA2667" s="11">
        <f t="shared" si="7166"/>
        <v>0</v>
      </c>
      <c r="AB2667" s="53">
        <f t="shared" si="7167"/>
        <v>0.29911775791665673</v>
      </c>
      <c r="AC2667" s="61" t="s">
        <v>204</v>
      </c>
    </row>
    <row r="2668" spans="1:46">
      <c r="A2668" s="11">
        <v>2668</v>
      </c>
      <c r="B2668" s="69">
        <v>44611</v>
      </c>
      <c r="C2668" s="70">
        <v>0.47916666666666669</v>
      </c>
      <c r="D2668">
        <v>5</v>
      </c>
      <c r="E2668">
        <v>13.7</v>
      </c>
      <c r="F2668">
        <v>0</v>
      </c>
      <c r="G2668">
        <v>4.9000000000000004</v>
      </c>
      <c r="H2668">
        <v>4.8000000000000001E-2</v>
      </c>
      <c r="I2668">
        <v>2.2999999999999998</v>
      </c>
      <c r="J2668" t="s">
        <v>147</v>
      </c>
      <c r="K2668">
        <v>2.6</v>
      </c>
      <c r="L2668" t="s">
        <v>149</v>
      </c>
      <c r="M2668" s="70">
        <v>0.47245370370370371</v>
      </c>
      <c r="N2668">
        <v>5</v>
      </c>
      <c r="O2668" t="s">
        <v>147</v>
      </c>
      <c r="P2668" s="70">
        <v>0.47847222222222219</v>
      </c>
      <c r="Q2668">
        <v>2.2000000000000002</v>
      </c>
      <c r="R2668" t="s">
        <v>149</v>
      </c>
      <c r="S2668">
        <v>0.7</v>
      </c>
      <c r="T2668">
        <v>87.3</v>
      </c>
      <c r="U2668">
        <v>233</v>
      </c>
      <c r="V2668">
        <v>126565</v>
      </c>
      <c r="W2668">
        <v>211</v>
      </c>
      <c r="X2668">
        <v>0.7</v>
      </c>
      <c r="Y2668">
        <v>18.309999999999999</v>
      </c>
      <c r="Z2668" s="11">
        <f t="shared" si="7115"/>
        <v>28.800000000000004</v>
      </c>
      <c r="AA2668" s="11">
        <f t="shared" si="7166"/>
        <v>0</v>
      </c>
      <c r="AB2668" s="53">
        <f t="shared" si="7167"/>
        <v>0.30536689299999986</v>
      </c>
      <c r="AC2668" s="61" t="s">
        <v>204</v>
      </c>
    </row>
    <row r="2669" spans="1:46">
      <c r="A2669" s="11">
        <v>2669</v>
      </c>
      <c r="B2669" s="69">
        <v>44611</v>
      </c>
      <c r="C2669" s="70">
        <v>0.4861111111111111</v>
      </c>
      <c r="D2669">
        <v>5.0999999999999996</v>
      </c>
      <c r="E2669">
        <v>13.8</v>
      </c>
      <c r="F2669">
        <v>0</v>
      </c>
      <c r="G2669">
        <v>4.9000000000000004</v>
      </c>
      <c r="H2669">
        <v>5.7000000000000002E-2</v>
      </c>
      <c r="I2669">
        <v>2.4</v>
      </c>
      <c r="J2669" t="s">
        <v>149</v>
      </c>
      <c r="K2669">
        <v>2.4</v>
      </c>
      <c r="L2669" t="s">
        <v>149</v>
      </c>
      <c r="M2669" s="70">
        <v>0.48516203703703703</v>
      </c>
      <c r="N2669">
        <v>4.2</v>
      </c>
      <c r="O2669" t="s">
        <v>149</v>
      </c>
      <c r="P2669" s="70">
        <v>0.48261574074074076</v>
      </c>
      <c r="Q2669">
        <v>2.8</v>
      </c>
      <c r="R2669" t="s">
        <v>149</v>
      </c>
      <c r="S2669">
        <v>0.7</v>
      </c>
      <c r="T2669">
        <v>87.6</v>
      </c>
      <c r="U2669">
        <v>272</v>
      </c>
      <c r="V2669">
        <v>145116</v>
      </c>
      <c r="W2669">
        <v>242</v>
      </c>
      <c r="X2669">
        <v>0.71</v>
      </c>
      <c r="Y2669">
        <v>18.27</v>
      </c>
      <c r="Z2669" s="11">
        <f t="shared" si="7115"/>
        <v>34.200000000000003</v>
      </c>
      <c r="AA2669" s="11">
        <f t="shared" si="7166"/>
        <v>0</v>
      </c>
      <c r="AB2669" s="53">
        <f t="shared" si="7167"/>
        <v>0.31166972035853679</v>
      </c>
      <c r="AC2669" s="61" t="s">
        <v>204</v>
      </c>
    </row>
    <row r="2670" spans="1:46">
      <c r="A2670" s="11">
        <v>2670</v>
      </c>
      <c r="B2670" s="69">
        <v>44611</v>
      </c>
      <c r="C2670" s="70">
        <v>0.49305555555555558</v>
      </c>
      <c r="D2670">
        <v>5.0999999999999996</v>
      </c>
      <c r="E2670">
        <v>14.7</v>
      </c>
      <c r="F2670">
        <v>0.5</v>
      </c>
      <c r="G2670">
        <v>4.9000000000000004</v>
      </c>
      <c r="H2670">
        <v>6.2E-2</v>
      </c>
      <c r="I2670">
        <v>2.5</v>
      </c>
      <c r="J2670" t="s">
        <v>149</v>
      </c>
      <c r="K2670">
        <v>2.7</v>
      </c>
      <c r="L2670" t="s">
        <v>149</v>
      </c>
      <c r="M2670" s="70">
        <v>0.4911342592592593</v>
      </c>
      <c r="N2670">
        <v>5.3</v>
      </c>
      <c r="O2670" t="s">
        <v>149</v>
      </c>
      <c r="P2670" s="70">
        <v>0.48903935185185188</v>
      </c>
      <c r="Q2670">
        <v>2.2999999999999998</v>
      </c>
      <c r="R2670" t="s">
        <v>149</v>
      </c>
      <c r="S2670">
        <v>0.8</v>
      </c>
      <c r="T2670">
        <v>87.7</v>
      </c>
      <c r="U2670">
        <v>325</v>
      </c>
      <c r="V2670">
        <v>158201</v>
      </c>
      <c r="W2670">
        <v>264</v>
      </c>
      <c r="X2670">
        <v>0.72099999999999997</v>
      </c>
      <c r="Y2670">
        <v>18.43</v>
      </c>
      <c r="Z2670" s="11">
        <f t="shared" si="7115"/>
        <v>37.200000000000003</v>
      </c>
      <c r="AA2670" s="11">
        <f t="shared" si="7116"/>
        <v>0</v>
      </c>
      <c r="AB2670" s="53">
        <f t="shared" si="7117"/>
        <v>0.31866656886984424</v>
      </c>
      <c r="AC2670" s="61" t="s">
        <v>204</v>
      </c>
    </row>
    <row r="2671" spans="1:46">
      <c r="A2671" s="11">
        <v>2671</v>
      </c>
      <c r="B2671" s="69">
        <v>44611</v>
      </c>
      <c r="C2671" s="70">
        <v>0.5</v>
      </c>
      <c r="D2671">
        <v>5.2</v>
      </c>
      <c r="E2671">
        <v>13.7</v>
      </c>
      <c r="F2671">
        <v>0</v>
      </c>
      <c r="G2671">
        <v>4.9000000000000004</v>
      </c>
      <c r="H2671">
        <v>5.8999999999999997E-2</v>
      </c>
      <c r="I2671">
        <v>2.4</v>
      </c>
      <c r="J2671" t="s">
        <v>149</v>
      </c>
      <c r="K2671">
        <v>2.5</v>
      </c>
      <c r="L2671" t="s">
        <v>149</v>
      </c>
      <c r="M2671" s="70">
        <v>0.49306712962962962</v>
      </c>
      <c r="N2671">
        <v>4.4000000000000004</v>
      </c>
      <c r="O2671" t="s">
        <v>149</v>
      </c>
      <c r="P2671" s="70">
        <v>0.49884259259259256</v>
      </c>
      <c r="Q2671">
        <v>1.9</v>
      </c>
      <c r="R2671" t="s">
        <v>162</v>
      </c>
      <c r="S2671">
        <v>0.7</v>
      </c>
      <c r="T2671">
        <v>88.4</v>
      </c>
      <c r="U2671">
        <v>194</v>
      </c>
      <c r="V2671">
        <v>152490</v>
      </c>
      <c r="W2671">
        <v>254</v>
      </c>
      <c r="X2671">
        <v>0.72899999999999998</v>
      </c>
      <c r="Y2671">
        <v>18.29</v>
      </c>
      <c r="Z2671" s="11">
        <f t="shared" si="7115"/>
        <v>35.4</v>
      </c>
      <c r="AA2671" s="11">
        <f t="shared" si="7116"/>
        <v>0</v>
      </c>
      <c r="AB2671" s="53">
        <f t="shared" si="7117"/>
        <v>0.32379904270279036</v>
      </c>
      <c r="AC2671" s="61" t="s">
        <v>204</v>
      </c>
      <c r="AE2671" s="11">
        <f t="shared" ref="AE2671" si="7216">SUM(F2671:F2676)</f>
        <v>1</v>
      </c>
      <c r="AF2671" s="11">
        <f t="shared" ref="AF2671" si="7217">AVERAGE(AB2671:AB2676)</f>
        <v>0.33191711085747438</v>
      </c>
      <c r="AG2671" s="11">
        <f t="shared" ref="AG2671" si="7218">AVERAGE(G2671:G2676)</f>
        <v>4.8500000000000005</v>
      </c>
      <c r="AH2671" s="11" t="e">
        <f t="shared" ref="AH2671" si="7219">AVERAGE(AC2671:AC2676)</f>
        <v>#DIV/0!</v>
      </c>
      <c r="AI2671" s="11">
        <f t="shared" ref="AI2671" si="7220">AVERAGE(T2671:T2676)</f>
        <v>88.7</v>
      </c>
      <c r="AJ2671" s="11">
        <f t="shared" ref="AJ2671" si="7221">SUMIF(H2671:H2676,"&gt;0",H2671:H2676)</f>
        <v>0.28300000000000003</v>
      </c>
      <c r="AK2671" s="17">
        <f t="shared" ref="AK2671" si="7222">SUM(AA2671:AA2676)/60</f>
        <v>0</v>
      </c>
      <c r="AL2671" s="17">
        <f t="shared" ref="AL2671" si="7223">SUM(V2671:V2676)</f>
        <v>745290</v>
      </c>
      <c r="AM2671" s="17">
        <f t="shared" ref="AM2671" si="7224">AVERAGE(W2671:W2676)</f>
        <v>207</v>
      </c>
      <c r="AN2671" s="11">
        <f t="shared" ref="AN2671" si="7225">AVERAGE(I2671:I2676)</f>
        <v>2.0499999999999994</v>
      </c>
      <c r="AO2671" s="11">
        <f t="shared" ref="AO2671" si="7226">MAX(K2671:K2676)</f>
        <v>2.5</v>
      </c>
      <c r="AP2671" s="13" t="str">
        <f t="shared" ref="AP2671" ca="1" si="7227">INDIRECT(ADDRESS(MATCH(AO2671,K2671:K2676,0)+A2671-1,12))</f>
        <v>NNE</v>
      </c>
      <c r="AQ2671" s="13">
        <f t="shared" ref="AQ2671" ca="1" si="7228">INDIRECT(ADDRESS(MATCH(AO2671,K2671:K2676,0)+A2671-1,13))</f>
        <v>0.49306712962962962</v>
      </c>
      <c r="AR2671" s="11">
        <f t="shared" ref="AR2671" si="7229">MAX(N2671:N2676)</f>
        <v>4.5999999999999996</v>
      </c>
      <c r="AS2671" s="13" t="str">
        <f t="shared" ref="AS2671" ca="1" si="7230">INDIRECT(ADDRESS(MATCH(AR2671,N2671:N2676,0)+A2671-1,15))</f>
        <v>NNE</v>
      </c>
      <c r="AT2671" s="13">
        <f t="shared" ref="AT2671" ca="1" si="7231">INDIRECT(ADDRESS(MATCH(AR2671,N2671:N2676,0)+A2671-1,16))</f>
        <v>0.52475694444444443</v>
      </c>
    </row>
    <row r="2672" spans="1:46">
      <c r="A2672" s="11">
        <v>2672</v>
      </c>
      <c r="B2672" s="69">
        <v>44611</v>
      </c>
      <c r="C2672" s="70">
        <v>0.50694444444444442</v>
      </c>
      <c r="D2672">
        <v>5.3</v>
      </c>
      <c r="E2672">
        <v>14</v>
      </c>
      <c r="F2672">
        <v>0.5</v>
      </c>
      <c r="G2672">
        <v>4.9000000000000004</v>
      </c>
      <c r="H2672">
        <v>4.9000000000000002E-2</v>
      </c>
      <c r="I2672">
        <v>2.2000000000000002</v>
      </c>
      <c r="J2672" t="s">
        <v>149</v>
      </c>
      <c r="K2672">
        <v>2.5</v>
      </c>
      <c r="L2672" t="s">
        <v>149</v>
      </c>
      <c r="M2672" s="70">
        <v>0.50181712962962965</v>
      </c>
      <c r="N2672">
        <v>3.9</v>
      </c>
      <c r="O2672" t="s">
        <v>149</v>
      </c>
      <c r="P2672" s="70">
        <v>0.50523148148148145</v>
      </c>
      <c r="Q2672">
        <v>2</v>
      </c>
      <c r="R2672" t="s">
        <v>149</v>
      </c>
      <c r="S2672">
        <v>0.4</v>
      </c>
      <c r="T2672">
        <v>88.5</v>
      </c>
      <c r="U2672">
        <v>275</v>
      </c>
      <c r="V2672">
        <v>129629</v>
      </c>
      <c r="W2672">
        <v>216</v>
      </c>
      <c r="X2672">
        <v>0.73599999999999999</v>
      </c>
      <c r="Y2672">
        <v>18.39</v>
      </c>
      <c r="Z2672" s="11">
        <f t="shared" si="7115"/>
        <v>29.4</v>
      </c>
      <c r="AA2672" s="11">
        <f t="shared" si="7116"/>
        <v>0</v>
      </c>
      <c r="AB2672" s="53">
        <f t="shared" si="7117"/>
        <v>0.32832198623716691</v>
      </c>
      <c r="AC2672" s="61" t="s">
        <v>204</v>
      </c>
    </row>
    <row r="2673" spans="1:46">
      <c r="A2673" s="11">
        <v>2673</v>
      </c>
      <c r="B2673" s="69">
        <v>44611</v>
      </c>
      <c r="C2673" s="70">
        <v>0.51388888888888895</v>
      </c>
      <c r="D2673">
        <v>5.2</v>
      </c>
      <c r="E2673">
        <v>13.6</v>
      </c>
      <c r="F2673">
        <v>0</v>
      </c>
      <c r="G2673">
        <v>4.9000000000000004</v>
      </c>
      <c r="H2673">
        <v>4.5999999999999999E-2</v>
      </c>
      <c r="I2673">
        <v>2.2999999999999998</v>
      </c>
      <c r="J2673" t="s">
        <v>149</v>
      </c>
      <c r="K2673">
        <v>2.2999999999999998</v>
      </c>
      <c r="L2673" t="s">
        <v>149</v>
      </c>
      <c r="M2673" s="70">
        <v>0.51164351851851853</v>
      </c>
      <c r="N2673">
        <v>4.0999999999999996</v>
      </c>
      <c r="O2673" t="s">
        <v>149</v>
      </c>
      <c r="P2673" s="70">
        <v>0.51069444444444445</v>
      </c>
      <c r="Q2673">
        <v>2.2999999999999998</v>
      </c>
      <c r="R2673" t="s">
        <v>149</v>
      </c>
      <c r="S2673">
        <v>0.5</v>
      </c>
      <c r="T2673">
        <v>88.9</v>
      </c>
      <c r="U2673">
        <v>163</v>
      </c>
      <c r="V2673">
        <v>122510</v>
      </c>
      <c r="W2673">
        <v>204</v>
      </c>
      <c r="X2673">
        <v>0.74</v>
      </c>
      <c r="Y2673">
        <v>18.29</v>
      </c>
      <c r="Z2673" s="11">
        <f t="shared" si="7115"/>
        <v>27.599999999999998</v>
      </c>
      <c r="AA2673" s="11">
        <f t="shared" si="7116"/>
        <v>0</v>
      </c>
      <c r="AB2673" s="53">
        <f t="shared" si="7117"/>
        <v>0.33092063035987196</v>
      </c>
      <c r="AC2673" s="61" t="s">
        <v>204</v>
      </c>
    </row>
    <row r="2674" spans="1:46">
      <c r="A2674" s="11">
        <v>2674</v>
      </c>
      <c r="B2674" s="69">
        <v>44611</v>
      </c>
      <c r="C2674" s="70">
        <v>0.52083333333333337</v>
      </c>
      <c r="D2674">
        <v>5.3</v>
      </c>
      <c r="E2674">
        <v>13.7</v>
      </c>
      <c r="F2674">
        <v>0</v>
      </c>
      <c r="G2674">
        <v>4.8</v>
      </c>
      <c r="H2674">
        <v>0.04</v>
      </c>
      <c r="I2674">
        <v>2.5</v>
      </c>
      <c r="J2674" t="s">
        <v>149</v>
      </c>
      <c r="K2674">
        <v>2.5</v>
      </c>
      <c r="L2674" t="s">
        <v>149</v>
      </c>
      <c r="M2674" s="70">
        <v>0.52042824074074068</v>
      </c>
      <c r="N2674">
        <v>3.9</v>
      </c>
      <c r="O2674" t="s">
        <v>162</v>
      </c>
      <c r="P2674" s="70">
        <v>0.51612268518518511</v>
      </c>
      <c r="Q2674">
        <v>1.6</v>
      </c>
      <c r="R2674" t="s">
        <v>149</v>
      </c>
      <c r="S2674">
        <v>0.5</v>
      </c>
      <c r="T2674">
        <v>89</v>
      </c>
      <c r="U2674">
        <v>207</v>
      </c>
      <c r="V2674">
        <v>108600</v>
      </c>
      <c r="W2674">
        <v>181</v>
      </c>
      <c r="X2674">
        <v>0.745</v>
      </c>
      <c r="Y2674">
        <v>18.29</v>
      </c>
      <c r="Z2674" s="11">
        <f t="shared" si="7115"/>
        <v>24</v>
      </c>
      <c r="AA2674" s="11">
        <f t="shared" si="7116"/>
        <v>0</v>
      </c>
      <c r="AB2674" s="53">
        <f t="shared" si="7117"/>
        <v>0.33418406281137347</v>
      </c>
      <c r="AC2674" s="61" t="s">
        <v>204</v>
      </c>
    </row>
    <row r="2675" spans="1:46">
      <c r="A2675" s="11">
        <v>2675</v>
      </c>
      <c r="B2675" s="69">
        <v>44611</v>
      </c>
      <c r="C2675" s="70">
        <v>0.52777777777777779</v>
      </c>
      <c r="D2675">
        <v>5.3</v>
      </c>
      <c r="E2675">
        <v>13.7</v>
      </c>
      <c r="F2675">
        <v>0.5</v>
      </c>
      <c r="G2675">
        <v>4.7</v>
      </c>
      <c r="H2675">
        <v>0.04</v>
      </c>
      <c r="I2675">
        <v>1.7</v>
      </c>
      <c r="J2675" t="s">
        <v>147</v>
      </c>
      <c r="K2675">
        <v>2.5</v>
      </c>
      <c r="L2675" t="s">
        <v>149</v>
      </c>
      <c r="M2675" s="70">
        <v>0.52124999999999999</v>
      </c>
      <c r="N2675">
        <v>4.5999999999999996</v>
      </c>
      <c r="O2675" t="s">
        <v>149</v>
      </c>
      <c r="P2675" s="70">
        <v>0.52475694444444443</v>
      </c>
      <c r="Q2675">
        <v>0.8</v>
      </c>
      <c r="R2675" t="s">
        <v>147</v>
      </c>
      <c r="S2675">
        <v>0.8</v>
      </c>
      <c r="T2675">
        <v>88.5</v>
      </c>
      <c r="U2675">
        <v>187</v>
      </c>
      <c r="V2675">
        <v>107768</v>
      </c>
      <c r="W2675">
        <v>180</v>
      </c>
      <c r="X2675">
        <v>0.747</v>
      </c>
      <c r="Y2675">
        <v>18.29</v>
      </c>
      <c r="Z2675" s="11">
        <f t="shared" si="7115"/>
        <v>24</v>
      </c>
      <c r="AA2675" s="11">
        <f t="shared" si="7116"/>
        <v>0</v>
      </c>
      <c r="AB2675" s="53">
        <f t="shared" si="7117"/>
        <v>0.33549431132680874</v>
      </c>
      <c r="AC2675" s="61" t="s">
        <v>204</v>
      </c>
    </row>
    <row r="2676" spans="1:46">
      <c r="A2676" s="11">
        <v>2676</v>
      </c>
      <c r="B2676" s="69">
        <v>44611</v>
      </c>
      <c r="C2676" s="70">
        <v>0.53472222222222221</v>
      </c>
      <c r="D2676">
        <v>5.3</v>
      </c>
      <c r="E2676">
        <v>13.7</v>
      </c>
      <c r="F2676">
        <v>0</v>
      </c>
      <c r="G2676">
        <v>4.9000000000000004</v>
      </c>
      <c r="H2676">
        <v>4.9000000000000002E-2</v>
      </c>
      <c r="I2676">
        <v>1.2</v>
      </c>
      <c r="J2676" t="s">
        <v>147</v>
      </c>
      <c r="K2676">
        <v>1.7</v>
      </c>
      <c r="L2676" t="s">
        <v>147</v>
      </c>
      <c r="M2676" s="70">
        <v>0.52778935185185183</v>
      </c>
      <c r="N2676">
        <v>2.4</v>
      </c>
      <c r="O2676" t="s">
        <v>147</v>
      </c>
      <c r="P2676" s="70">
        <v>0.53</v>
      </c>
      <c r="Q2676">
        <v>0.7</v>
      </c>
      <c r="R2676" t="s">
        <v>149</v>
      </c>
      <c r="S2676">
        <v>0.5</v>
      </c>
      <c r="T2676">
        <v>88.9</v>
      </c>
      <c r="U2676">
        <v>176</v>
      </c>
      <c r="V2676">
        <v>124293</v>
      </c>
      <c r="W2676">
        <v>207</v>
      </c>
      <c r="X2676">
        <v>0.752</v>
      </c>
      <c r="Y2676">
        <v>18.27</v>
      </c>
      <c r="Z2676" s="11">
        <f t="shared" si="7115"/>
        <v>29.4</v>
      </c>
      <c r="AA2676" s="11">
        <f t="shared" si="7116"/>
        <v>0</v>
      </c>
      <c r="AB2676" s="53">
        <f t="shared" si="7117"/>
        <v>0.33878263170683498</v>
      </c>
      <c r="AC2676" s="61" t="s">
        <v>204</v>
      </c>
    </row>
    <row r="2677" spans="1:46">
      <c r="A2677" s="11">
        <v>2677</v>
      </c>
      <c r="B2677" s="69">
        <v>44611</v>
      </c>
      <c r="C2677" s="70">
        <v>0.54166666666666663</v>
      </c>
      <c r="D2677">
        <v>5.3</v>
      </c>
      <c r="E2677">
        <v>13.6</v>
      </c>
      <c r="F2677">
        <v>0</v>
      </c>
      <c r="G2677">
        <v>4.8</v>
      </c>
      <c r="H2677">
        <v>3.4000000000000002E-2</v>
      </c>
      <c r="I2677">
        <v>1.4</v>
      </c>
      <c r="J2677" t="s">
        <v>147</v>
      </c>
      <c r="K2677">
        <v>1.4</v>
      </c>
      <c r="L2677" t="s">
        <v>147</v>
      </c>
      <c r="M2677" s="70">
        <v>0.54166666666666663</v>
      </c>
      <c r="N2677">
        <v>2.9</v>
      </c>
      <c r="O2677" t="s">
        <v>149</v>
      </c>
      <c r="P2677" s="70">
        <v>0.54041666666666666</v>
      </c>
      <c r="Q2677">
        <v>1</v>
      </c>
      <c r="R2677" t="s">
        <v>148</v>
      </c>
      <c r="S2677">
        <v>0.5</v>
      </c>
      <c r="T2677">
        <v>88.7</v>
      </c>
      <c r="U2677">
        <v>175</v>
      </c>
      <c r="V2677">
        <v>89189</v>
      </c>
      <c r="W2677">
        <v>149</v>
      </c>
      <c r="X2677">
        <v>0.755</v>
      </c>
      <c r="Y2677">
        <v>18.32</v>
      </c>
      <c r="Z2677" s="11">
        <f t="shared" si="7115"/>
        <v>20.400000000000002</v>
      </c>
      <c r="AA2677" s="11">
        <f t="shared" si="7116"/>
        <v>0</v>
      </c>
      <c r="AB2677" s="53">
        <f t="shared" si="7117"/>
        <v>0.34076465047973925</v>
      </c>
      <c r="AC2677" s="61" t="s">
        <v>204</v>
      </c>
      <c r="AE2677" s="11">
        <f t="shared" ref="AE2677" si="7232">SUM(F2677:F2682)</f>
        <v>1</v>
      </c>
      <c r="AF2677" s="11">
        <f t="shared" ref="AF2677" si="7233">AVERAGE(AB2677:AB2682)</f>
        <v>0.34620475341009077</v>
      </c>
      <c r="AG2677" s="11">
        <f t="shared" ref="AG2677" si="7234">AVERAGE(G2677:G2682)</f>
        <v>4.9333333333333336</v>
      </c>
      <c r="AH2677" s="11" t="e">
        <f t="shared" ref="AH2677" si="7235">AVERAGE(AC2677:AC2682)</f>
        <v>#DIV/0!</v>
      </c>
      <c r="AI2677" s="11">
        <f t="shared" ref="AI2677" si="7236">AVERAGE(T2677:T2682)</f>
        <v>89.75</v>
      </c>
      <c r="AJ2677" s="11">
        <f t="shared" ref="AJ2677" si="7237">SUMIF(H2677:H2682,"&gt;0",H2677:H2682)</f>
        <v>0.29199999999999998</v>
      </c>
      <c r="AK2677" s="17">
        <f t="shared" ref="AK2677" si="7238">SUM(AA2677:AA2682)/60</f>
        <v>0</v>
      </c>
      <c r="AL2677" s="17">
        <f t="shared" ref="AL2677" si="7239">SUM(V2677:V2682)</f>
        <v>747673</v>
      </c>
      <c r="AM2677" s="17">
        <f t="shared" ref="AM2677" si="7240">AVERAGE(W2677:W2682)</f>
        <v>207.66666666666666</v>
      </c>
      <c r="AN2677" s="11">
        <f t="shared" ref="AN2677" si="7241">AVERAGE(I2677:I2682)</f>
        <v>1.8833333333333335</v>
      </c>
      <c r="AO2677" s="11">
        <f t="shared" ref="AO2677" si="7242">MAX(K2677:K2682)</f>
        <v>2.7</v>
      </c>
      <c r="AP2677" s="13" t="str">
        <f t="shared" ref="AP2677" ca="1" si="7243">INDIRECT(ADDRESS(MATCH(AO2677,K2677:K2682,0)+A2677-1,12))</f>
        <v>N</v>
      </c>
      <c r="AQ2677" s="13">
        <f t="shared" ref="AQ2677" ca="1" si="7244">INDIRECT(ADDRESS(MATCH(AO2677,K2677:K2682,0)+A2677-1,13))</f>
        <v>0.57634259259259257</v>
      </c>
      <c r="AR2677" s="11">
        <f t="shared" ref="AR2677" si="7245">MAX(N2677:N2682)</f>
        <v>4.2</v>
      </c>
      <c r="AS2677" s="13" t="str">
        <f t="shared" ref="AS2677" ca="1" si="7246">INDIRECT(ADDRESS(MATCH(AR2677,N2677:N2682,0)+A2677-1,15))</f>
        <v>NNW</v>
      </c>
      <c r="AT2677" s="13">
        <f t="shared" ref="AT2677" ca="1" si="7247">INDIRECT(ADDRESS(MATCH(AR2677,N2677:N2682,0)+A2677-1,16))</f>
        <v>0.57011574074074078</v>
      </c>
    </row>
    <row r="2678" spans="1:46">
      <c r="A2678" s="11">
        <v>2678</v>
      </c>
      <c r="B2678" s="69">
        <v>44611</v>
      </c>
      <c r="C2678" s="70">
        <v>0.54861111111111105</v>
      </c>
      <c r="D2678">
        <v>5.3</v>
      </c>
      <c r="E2678">
        <v>13.5</v>
      </c>
      <c r="F2678">
        <v>0.5</v>
      </c>
      <c r="G2678">
        <v>4.9000000000000004</v>
      </c>
      <c r="H2678">
        <v>3.6999999999999998E-2</v>
      </c>
      <c r="I2678">
        <v>1.2</v>
      </c>
      <c r="J2678" t="s">
        <v>147</v>
      </c>
      <c r="K2678">
        <v>1.5</v>
      </c>
      <c r="L2678" t="s">
        <v>147</v>
      </c>
      <c r="M2678" s="70">
        <v>0.54356481481481478</v>
      </c>
      <c r="N2678">
        <v>2.2000000000000002</v>
      </c>
      <c r="O2678" t="s">
        <v>148</v>
      </c>
      <c r="P2678" s="70">
        <v>0.54248842592592594</v>
      </c>
      <c r="Q2678">
        <v>1.4</v>
      </c>
      <c r="R2678" t="s">
        <v>149</v>
      </c>
      <c r="S2678">
        <v>0.4</v>
      </c>
      <c r="T2678">
        <v>88.9</v>
      </c>
      <c r="U2678">
        <v>119</v>
      </c>
      <c r="V2678">
        <v>95288</v>
      </c>
      <c r="W2678">
        <v>159</v>
      </c>
      <c r="X2678">
        <v>0.76</v>
      </c>
      <c r="Y2678">
        <v>18.27</v>
      </c>
      <c r="Z2678" s="11">
        <f t="shared" si="7115"/>
        <v>22.199999999999996</v>
      </c>
      <c r="AA2678" s="11">
        <f t="shared" si="7116"/>
        <v>0</v>
      </c>
      <c r="AB2678" s="53">
        <f t="shared" si="7117"/>
        <v>0.34408381043507075</v>
      </c>
      <c r="AC2678" s="61" t="s">
        <v>204</v>
      </c>
    </row>
    <row r="2679" spans="1:46">
      <c r="A2679" s="11">
        <v>2679</v>
      </c>
      <c r="B2679" s="69">
        <v>44611</v>
      </c>
      <c r="C2679" s="70">
        <v>0.55555555555555558</v>
      </c>
      <c r="D2679">
        <v>5.3</v>
      </c>
      <c r="E2679">
        <v>13.6</v>
      </c>
      <c r="F2679">
        <v>0</v>
      </c>
      <c r="G2679">
        <v>4.8</v>
      </c>
      <c r="H2679">
        <v>3.3000000000000002E-2</v>
      </c>
      <c r="I2679">
        <v>1.9</v>
      </c>
      <c r="J2679" t="s">
        <v>149</v>
      </c>
      <c r="K2679">
        <v>1.9</v>
      </c>
      <c r="L2679" t="s">
        <v>149</v>
      </c>
      <c r="M2679" s="70">
        <v>0.55555555555555558</v>
      </c>
      <c r="N2679">
        <v>3.6</v>
      </c>
      <c r="O2679" t="s">
        <v>149</v>
      </c>
      <c r="P2679" s="70">
        <v>0.55091435185185189</v>
      </c>
      <c r="Q2679">
        <v>2.2999999999999998</v>
      </c>
      <c r="R2679" t="s">
        <v>149</v>
      </c>
      <c r="S2679">
        <v>0.5</v>
      </c>
      <c r="T2679">
        <v>89</v>
      </c>
      <c r="U2679">
        <v>162</v>
      </c>
      <c r="V2679">
        <v>88336</v>
      </c>
      <c r="W2679">
        <v>147</v>
      </c>
      <c r="X2679">
        <v>0.76500000000000001</v>
      </c>
      <c r="Y2679">
        <v>18.27</v>
      </c>
      <c r="Z2679" s="11">
        <f t="shared" si="7115"/>
        <v>19.799999999999997</v>
      </c>
      <c r="AA2679" s="11">
        <f t="shared" si="7116"/>
        <v>0</v>
      </c>
      <c r="AB2679" s="53">
        <f t="shared" si="7117"/>
        <v>0.34742374804720733</v>
      </c>
      <c r="AC2679" s="61" t="s">
        <v>204</v>
      </c>
    </row>
    <row r="2680" spans="1:46">
      <c r="A2680" s="11">
        <v>2680</v>
      </c>
      <c r="B2680" s="69">
        <v>44611</v>
      </c>
      <c r="C2680" s="70">
        <v>0.5625</v>
      </c>
      <c r="D2680">
        <v>5.3</v>
      </c>
      <c r="E2680">
        <v>14.8</v>
      </c>
      <c r="F2680">
        <v>0</v>
      </c>
      <c r="G2680">
        <v>5</v>
      </c>
      <c r="H2680">
        <v>5.8000000000000003E-2</v>
      </c>
      <c r="I2680">
        <v>1.9</v>
      </c>
      <c r="J2680" t="s">
        <v>149</v>
      </c>
      <c r="K2680">
        <v>2</v>
      </c>
      <c r="L2680" t="s">
        <v>149</v>
      </c>
      <c r="M2680" s="70">
        <v>0.55835648148148154</v>
      </c>
      <c r="N2680">
        <v>3.1</v>
      </c>
      <c r="O2680" t="s">
        <v>162</v>
      </c>
      <c r="P2680" s="70">
        <v>0.55788194444444439</v>
      </c>
      <c r="Q2680">
        <v>2.4</v>
      </c>
      <c r="R2680" t="s">
        <v>149</v>
      </c>
      <c r="S2680">
        <v>0.4</v>
      </c>
      <c r="T2680">
        <v>90.3</v>
      </c>
      <c r="U2680">
        <v>318</v>
      </c>
      <c r="V2680">
        <v>146457</v>
      </c>
      <c r="W2680">
        <v>244</v>
      </c>
      <c r="X2680">
        <v>0.76600000000000001</v>
      </c>
      <c r="Y2680">
        <v>18.32</v>
      </c>
      <c r="Z2680" s="11">
        <f t="shared" ref="Z2680:Z2695" si="7248">H2680*3.6/(60)*10*10^3</f>
        <v>34.799999999999997</v>
      </c>
      <c r="AA2680" s="11">
        <f t="shared" si="7116"/>
        <v>0</v>
      </c>
      <c r="AB2680" s="53">
        <f t="shared" si="7117"/>
        <v>0.3480943415601423</v>
      </c>
      <c r="AC2680" s="61" t="s">
        <v>204</v>
      </c>
    </row>
    <row r="2681" spans="1:46">
      <c r="A2681" s="11">
        <v>2681</v>
      </c>
      <c r="B2681" s="69">
        <v>44611</v>
      </c>
      <c r="C2681" s="70">
        <v>0.56944444444444442</v>
      </c>
      <c r="D2681">
        <v>5.3</v>
      </c>
      <c r="E2681">
        <v>14.8</v>
      </c>
      <c r="F2681">
        <v>0.5</v>
      </c>
      <c r="G2681">
        <v>5.2</v>
      </c>
      <c r="H2681">
        <v>7.6999999999999999E-2</v>
      </c>
      <c r="I2681">
        <v>2.2000000000000002</v>
      </c>
      <c r="J2681" t="s">
        <v>149</v>
      </c>
      <c r="K2681">
        <v>2.2000000000000002</v>
      </c>
      <c r="L2681" t="s">
        <v>149</v>
      </c>
      <c r="M2681" s="70">
        <v>0.56944444444444442</v>
      </c>
      <c r="N2681">
        <v>3.9</v>
      </c>
      <c r="O2681" t="s">
        <v>162</v>
      </c>
      <c r="P2681" s="70">
        <v>0.56944444444444442</v>
      </c>
      <c r="Q2681">
        <v>3.9</v>
      </c>
      <c r="R2681" t="s">
        <v>162</v>
      </c>
      <c r="S2681">
        <v>0.5</v>
      </c>
      <c r="T2681">
        <v>90.8</v>
      </c>
      <c r="U2681">
        <v>276</v>
      </c>
      <c r="V2681">
        <v>189773</v>
      </c>
      <c r="W2681">
        <v>316</v>
      </c>
      <c r="X2681">
        <v>0.76500000000000001</v>
      </c>
      <c r="Y2681">
        <v>18.28</v>
      </c>
      <c r="Z2681" s="11">
        <f t="shared" si="7248"/>
        <v>46.199999999999996</v>
      </c>
      <c r="AA2681" s="11">
        <f t="shared" si="7116"/>
        <v>0</v>
      </c>
      <c r="AB2681" s="53">
        <f t="shared" si="7117"/>
        <v>0.34742374804720733</v>
      </c>
      <c r="AC2681" s="61" t="s">
        <v>204</v>
      </c>
    </row>
    <row r="2682" spans="1:46">
      <c r="A2682" s="11">
        <v>2682</v>
      </c>
      <c r="B2682" s="69">
        <v>44611</v>
      </c>
      <c r="C2682" s="70">
        <v>0.57638888888888895</v>
      </c>
      <c r="D2682">
        <v>5.4</v>
      </c>
      <c r="E2682">
        <v>14.1</v>
      </c>
      <c r="F2682">
        <v>0</v>
      </c>
      <c r="G2682">
        <v>4.9000000000000004</v>
      </c>
      <c r="H2682">
        <v>5.2999999999999999E-2</v>
      </c>
      <c r="I2682">
        <v>2.7</v>
      </c>
      <c r="J2682" t="s">
        <v>162</v>
      </c>
      <c r="K2682">
        <v>2.7</v>
      </c>
      <c r="L2682" t="s">
        <v>162</v>
      </c>
      <c r="M2682" s="70">
        <v>0.57634259259259257</v>
      </c>
      <c r="N2682">
        <v>4.2</v>
      </c>
      <c r="O2682" t="s">
        <v>157</v>
      </c>
      <c r="P2682" s="70">
        <v>0.57011574074074078</v>
      </c>
      <c r="Q2682">
        <v>2.7</v>
      </c>
      <c r="R2682" t="s">
        <v>157</v>
      </c>
      <c r="S2682">
        <v>0.5</v>
      </c>
      <c r="T2682">
        <v>90.8</v>
      </c>
      <c r="U2682">
        <v>211</v>
      </c>
      <c r="V2682">
        <v>138630</v>
      </c>
      <c r="W2682">
        <v>231</v>
      </c>
      <c r="X2682">
        <v>0.76800000000000002</v>
      </c>
      <c r="Y2682">
        <v>18.21</v>
      </c>
      <c r="Z2682" s="11">
        <f t="shared" si="7248"/>
        <v>31.8</v>
      </c>
      <c r="AA2682" s="11">
        <f t="shared" si="7116"/>
        <v>0</v>
      </c>
      <c r="AB2682" s="53">
        <f t="shared" si="7117"/>
        <v>0.34943822189117757</v>
      </c>
      <c r="AC2682" s="61" t="s">
        <v>204</v>
      </c>
    </row>
    <row r="2683" spans="1:46">
      <c r="A2683" s="11">
        <v>2683</v>
      </c>
      <c r="B2683" s="69">
        <v>44611</v>
      </c>
      <c r="C2683" s="70">
        <v>0.58333333333333337</v>
      </c>
      <c r="D2683">
        <v>5.4</v>
      </c>
      <c r="E2683">
        <v>13.7</v>
      </c>
      <c r="F2683">
        <v>0</v>
      </c>
      <c r="G2683">
        <v>4.5999999999999996</v>
      </c>
      <c r="H2683">
        <v>4.3999999999999997E-2</v>
      </c>
      <c r="I2683">
        <v>3</v>
      </c>
      <c r="J2683" t="s">
        <v>162</v>
      </c>
      <c r="K2683">
        <v>3</v>
      </c>
      <c r="L2683" t="s">
        <v>162</v>
      </c>
      <c r="M2683" s="70">
        <v>0.5832060185185185</v>
      </c>
      <c r="N2683">
        <v>5</v>
      </c>
      <c r="O2683" t="s">
        <v>162</v>
      </c>
      <c r="P2683" s="70">
        <v>0.58199074074074075</v>
      </c>
      <c r="Q2683">
        <v>2.6</v>
      </c>
      <c r="R2683" t="s">
        <v>162</v>
      </c>
      <c r="S2683">
        <v>0.7</v>
      </c>
      <c r="T2683">
        <v>91.2</v>
      </c>
      <c r="U2683">
        <v>147</v>
      </c>
      <c r="V2683">
        <v>117804</v>
      </c>
      <c r="W2683">
        <v>196</v>
      </c>
      <c r="X2683">
        <v>0.76900000000000002</v>
      </c>
      <c r="Y2683">
        <v>18.25</v>
      </c>
      <c r="Z2683" s="11">
        <f t="shared" si="7248"/>
        <v>26.399999999999995</v>
      </c>
      <c r="AA2683" s="11">
        <f t="shared" si="7116"/>
        <v>0</v>
      </c>
      <c r="AB2683" s="53">
        <f t="shared" si="7117"/>
        <v>0.35011153149049079</v>
      </c>
      <c r="AC2683" s="61" t="s">
        <v>204</v>
      </c>
      <c r="AE2683" s="11">
        <f t="shared" ref="AE2683" si="7249">SUM(F2683:F2688)</f>
        <v>1.5</v>
      </c>
      <c r="AF2683" s="11">
        <f t="shared" ref="AF2683" si="7250">AVERAGE(AB2683:AB2688)</f>
        <v>0.35304411946661318</v>
      </c>
      <c r="AG2683" s="11">
        <f t="shared" ref="AG2683" si="7251">AVERAGE(G2683:G2688)</f>
        <v>4.5500000000000007</v>
      </c>
      <c r="AH2683" s="11" t="e">
        <f t="shared" ref="AH2683" si="7252">AVERAGE(AC2683:AC2688)</f>
        <v>#DIV/0!</v>
      </c>
      <c r="AI2683" s="11">
        <f t="shared" ref="AI2683" si="7253">AVERAGE(T2683:T2688)</f>
        <v>91.666666666666686</v>
      </c>
      <c r="AJ2683" s="11">
        <f t="shared" ref="AJ2683" si="7254">SUMIF(H2683:H2688,"&gt;0",H2683:H2688)</f>
        <v>0.27699999999999997</v>
      </c>
      <c r="AK2683" s="17">
        <f t="shared" ref="AK2683" si="7255">SUM(AA2683:AA2688)/60</f>
        <v>0</v>
      </c>
      <c r="AL2683" s="17">
        <f t="shared" ref="AL2683" si="7256">SUM(V2683:V2688)</f>
        <v>704814</v>
      </c>
      <c r="AM2683" s="17">
        <f t="shared" ref="AM2683" si="7257">AVERAGE(W2683:W2688)</f>
        <v>195.5</v>
      </c>
      <c r="AN2683" s="11">
        <f t="shared" ref="AN2683" si="7258">AVERAGE(I2683:I2688)</f>
        <v>2.8666666666666667</v>
      </c>
      <c r="AO2683" s="11">
        <f t="shared" ref="AO2683" si="7259">MAX(K2683:K2688)</f>
        <v>3.2</v>
      </c>
      <c r="AP2683" s="13" t="str">
        <f t="shared" ref="AP2683" ca="1" si="7260">INDIRECT(ADDRESS(MATCH(AO2683,K2683:K2688,0)+A2683-1,12))</f>
        <v>N</v>
      </c>
      <c r="AQ2683" s="13">
        <f t="shared" ref="AQ2683" ca="1" si="7261">INDIRECT(ADDRESS(MATCH(AO2683,K2683:K2688,0)+A2683-1,13))</f>
        <v>0.58601851851851849</v>
      </c>
      <c r="AR2683" s="11">
        <f t="shared" ref="AR2683" si="7262">MAX(N2683:N2688)</f>
        <v>5.4</v>
      </c>
      <c r="AS2683" s="13" t="str">
        <f t="shared" ref="AS2683" ca="1" si="7263">INDIRECT(ADDRESS(MATCH(AR2683,N2683:N2688,0)+A2683-1,15))</f>
        <v>N</v>
      </c>
      <c r="AT2683" s="13">
        <f t="shared" ref="AT2683" ca="1" si="7264">INDIRECT(ADDRESS(MATCH(AR2683,N2683:N2688,0)+A2683-1,16))</f>
        <v>0.60417824074074067</v>
      </c>
    </row>
    <row r="2684" spans="1:46">
      <c r="A2684" s="11">
        <v>2684</v>
      </c>
      <c r="B2684" s="69">
        <v>44611</v>
      </c>
      <c r="C2684" s="70">
        <v>0.59027777777777779</v>
      </c>
      <c r="D2684">
        <v>5.4</v>
      </c>
      <c r="E2684">
        <v>13.6</v>
      </c>
      <c r="F2684">
        <v>0.5</v>
      </c>
      <c r="G2684">
        <v>4.5</v>
      </c>
      <c r="H2684">
        <v>3.1E-2</v>
      </c>
      <c r="I2684">
        <v>3</v>
      </c>
      <c r="J2684" t="s">
        <v>162</v>
      </c>
      <c r="K2684">
        <v>3.2</v>
      </c>
      <c r="L2684" t="s">
        <v>162</v>
      </c>
      <c r="M2684" s="70">
        <v>0.58601851851851849</v>
      </c>
      <c r="N2684">
        <v>4.5</v>
      </c>
      <c r="O2684" t="s">
        <v>162</v>
      </c>
      <c r="P2684" s="70">
        <v>0.58484953703703701</v>
      </c>
      <c r="Q2684">
        <v>2.7</v>
      </c>
      <c r="R2684" t="s">
        <v>149</v>
      </c>
      <c r="S2684">
        <v>0.7</v>
      </c>
      <c r="T2684">
        <v>91.4</v>
      </c>
      <c r="U2684">
        <v>130</v>
      </c>
      <c r="V2684">
        <v>85695</v>
      </c>
      <c r="W2684">
        <v>143</v>
      </c>
      <c r="X2684">
        <v>0.77100000000000002</v>
      </c>
      <c r="Y2684">
        <v>18.260000000000002</v>
      </c>
      <c r="Z2684" s="11">
        <f t="shared" si="7248"/>
        <v>18.600000000000001</v>
      </c>
      <c r="AA2684" s="11">
        <f t="shared" si="7116"/>
        <v>0</v>
      </c>
      <c r="AB2684" s="53">
        <f t="shared" si="7117"/>
        <v>0.35146094812750017</v>
      </c>
      <c r="AC2684" s="61" t="s">
        <v>204</v>
      </c>
    </row>
    <row r="2685" spans="1:46">
      <c r="A2685" s="11">
        <v>2685</v>
      </c>
      <c r="B2685" s="69">
        <v>44611</v>
      </c>
      <c r="C2685" s="70">
        <v>0.59722222222222221</v>
      </c>
      <c r="D2685">
        <v>5.4</v>
      </c>
      <c r="E2685">
        <v>13.8</v>
      </c>
      <c r="F2685">
        <v>0</v>
      </c>
      <c r="G2685">
        <v>4.4000000000000004</v>
      </c>
      <c r="H2685">
        <v>3.4000000000000002E-2</v>
      </c>
      <c r="I2685">
        <v>3</v>
      </c>
      <c r="J2685" t="s">
        <v>149</v>
      </c>
      <c r="K2685">
        <v>3</v>
      </c>
      <c r="L2685" t="s">
        <v>162</v>
      </c>
      <c r="M2685" s="70">
        <v>0.59042824074074074</v>
      </c>
      <c r="N2685">
        <v>4.7</v>
      </c>
      <c r="O2685" t="s">
        <v>162</v>
      </c>
      <c r="P2685" s="70">
        <v>0.59340277777777783</v>
      </c>
      <c r="Q2685">
        <v>3.5</v>
      </c>
      <c r="R2685" t="s">
        <v>162</v>
      </c>
      <c r="S2685">
        <v>0.6</v>
      </c>
      <c r="T2685">
        <v>91.6</v>
      </c>
      <c r="U2685">
        <v>186</v>
      </c>
      <c r="V2685">
        <v>90285</v>
      </c>
      <c r="W2685">
        <v>150</v>
      </c>
      <c r="X2685">
        <v>0.77200000000000002</v>
      </c>
      <c r="Y2685">
        <v>18.309999999999999</v>
      </c>
      <c r="Z2685" s="11">
        <f t="shared" si="7248"/>
        <v>20.400000000000002</v>
      </c>
      <c r="AA2685" s="11">
        <f t="shared" si="7116"/>
        <v>0</v>
      </c>
      <c r="AB2685" s="53">
        <f t="shared" si="7117"/>
        <v>0.35213707924834403</v>
      </c>
      <c r="AC2685" s="61" t="s">
        <v>204</v>
      </c>
    </row>
    <row r="2686" spans="1:46">
      <c r="A2686" s="11">
        <v>2686</v>
      </c>
      <c r="B2686" s="69">
        <v>44611</v>
      </c>
      <c r="C2686" s="70">
        <v>0.60416666666666663</v>
      </c>
      <c r="D2686">
        <v>5.3</v>
      </c>
      <c r="E2686">
        <v>14.8</v>
      </c>
      <c r="F2686">
        <v>0.5</v>
      </c>
      <c r="G2686">
        <v>4.5999999999999996</v>
      </c>
      <c r="H2686">
        <v>6.3E-2</v>
      </c>
      <c r="I2686">
        <v>2.9</v>
      </c>
      <c r="J2686" t="s">
        <v>162</v>
      </c>
      <c r="K2686">
        <v>3.1</v>
      </c>
      <c r="L2686" t="s">
        <v>149</v>
      </c>
      <c r="M2686" s="70">
        <v>0.59949074074074071</v>
      </c>
      <c r="N2686">
        <v>5.2</v>
      </c>
      <c r="O2686" t="s">
        <v>162</v>
      </c>
      <c r="P2686" s="70">
        <v>0.60416666666666663</v>
      </c>
      <c r="Q2686">
        <v>5.2</v>
      </c>
      <c r="R2686" t="s">
        <v>162</v>
      </c>
      <c r="S2686">
        <v>0.6</v>
      </c>
      <c r="T2686">
        <v>92.3</v>
      </c>
      <c r="U2686">
        <v>255</v>
      </c>
      <c r="V2686">
        <v>153190</v>
      </c>
      <c r="W2686">
        <v>255</v>
      </c>
      <c r="X2686">
        <v>0.77500000000000002</v>
      </c>
      <c r="Y2686">
        <v>18.28</v>
      </c>
      <c r="Z2686" s="11">
        <f t="shared" si="7248"/>
        <v>37.799999999999997</v>
      </c>
      <c r="AA2686" s="11">
        <f t="shared" si="7116"/>
        <v>0</v>
      </c>
      <c r="AB2686" s="53">
        <f t="shared" si="7117"/>
        <v>0.35417131297290072</v>
      </c>
      <c r="AC2686" s="61" t="s">
        <v>204</v>
      </c>
    </row>
    <row r="2687" spans="1:46">
      <c r="A2687" s="11">
        <v>2687</v>
      </c>
      <c r="B2687" s="69">
        <v>44611</v>
      </c>
      <c r="C2687" s="70">
        <v>0.61111111111111105</v>
      </c>
      <c r="D2687">
        <v>5.3</v>
      </c>
      <c r="E2687">
        <v>13.9</v>
      </c>
      <c r="F2687">
        <v>0</v>
      </c>
      <c r="G2687">
        <v>4.5999999999999996</v>
      </c>
      <c r="H2687">
        <v>5.6000000000000001E-2</v>
      </c>
      <c r="I2687">
        <v>2.8</v>
      </c>
      <c r="J2687" t="s">
        <v>162</v>
      </c>
      <c r="K2687">
        <v>3</v>
      </c>
      <c r="L2687" t="s">
        <v>162</v>
      </c>
      <c r="M2687" s="70">
        <v>0.60457175925925932</v>
      </c>
      <c r="N2687">
        <v>5.4</v>
      </c>
      <c r="O2687" t="s">
        <v>162</v>
      </c>
      <c r="P2687" s="70">
        <v>0.60417824074074067</v>
      </c>
      <c r="Q2687">
        <v>1.9</v>
      </c>
      <c r="R2687" t="s">
        <v>162</v>
      </c>
      <c r="S2687">
        <v>0.7</v>
      </c>
      <c r="T2687">
        <v>91.9</v>
      </c>
      <c r="U2687">
        <v>166</v>
      </c>
      <c r="V2687">
        <v>137018</v>
      </c>
      <c r="W2687">
        <v>228</v>
      </c>
      <c r="X2687">
        <v>0.77600000000000002</v>
      </c>
      <c r="Y2687">
        <v>18.12</v>
      </c>
      <c r="Z2687" s="11">
        <f t="shared" si="7248"/>
        <v>33.6</v>
      </c>
      <c r="AA2687" s="11">
        <f t="shared" si="7116"/>
        <v>0</v>
      </c>
      <c r="AB2687" s="53">
        <f t="shared" si="7117"/>
        <v>0.35485138040979147</v>
      </c>
      <c r="AC2687" s="61" t="s">
        <v>204</v>
      </c>
    </row>
    <row r="2688" spans="1:46">
      <c r="A2688" s="11">
        <v>2688</v>
      </c>
      <c r="B2688" s="69">
        <v>44611</v>
      </c>
      <c r="C2688" s="70">
        <v>0.61805555555555558</v>
      </c>
      <c r="D2688">
        <v>5.3</v>
      </c>
      <c r="E2688">
        <v>14.2</v>
      </c>
      <c r="F2688">
        <v>0.5</v>
      </c>
      <c r="G2688">
        <v>4.5999999999999996</v>
      </c>
      <c r="H2688">
        <v>4.9000000000000002E-2</v>
      </c>
      <c r="I2688">
        <v>2.5</v>
      </c>
      <c r="J2688" t="s">
        <v>162</v>
      </c>
      <c r="K2688">
        <v>2.8</v>
      </c>
      <c r="L2688" t="s">
        <v>162</v>
      </c>
      <c r="M2688" s="70">
        <v>0.6111226851851852</v>
      </c>
      <c r="N2688">
        <v>4.3</v>
      </c>
      <c r="O2688" t="s">
        <v>162</v>
      </c>
      <c r="P2688" s="70">
        <v>0.61233796296296295</v>
      </c>
      <c r="Q2688">
        <v>3.5</v>
      </c>
      <c r="R2688" t="s">
        <v>157</v>
      </c>
      <c r="S2688">
        <v>0.7</v>
      </c>
      <c r="T2688">
        <v>91.6</v>
      </c>
      <c r="U2688">
        <v>190</v>
      </c>
      <c r="V2688">
        <v>120822</v>
      </c>
      <c r="W2688">
        <v>201</v>
      </c>
      <c r="X2688">
        <v>0.77700000000000002</v>
      </c>
      <c r="Y2688">
        <v>18.16</v>
      </c>
      <c r="Z2688" s="11">
        <f t="shared" si="7248"/>
        <v>29.4</v>
      </c>
      <c r="AA2688" s="11">
        <f t="shared" si="7116"/>
        <v>0</v>
      </c>
      <c r="AB2688" s="53">
        <f t="shared" si="7117"/>
        <v>0.35553246455065191</v>
      </c>
      <c r="AC2688" s="61" t="s">
        <v>204</v>
      </c>
    </row>
    <row r="2689" spans="1:46">
      <c r="A2689" s="11">
        <v>2689</v>
      </c>
      <c r="B2689" s="69">
        <v>44611</v>
      </c>
      <c r="C2689" s="70">
        <v>0.625</v>
      </c>
      <c r="D2689">
        <v>5.3</v>
      </c>
      <c r="E2689">
        <v>13.7</v>
      </c>
      <c r="F2689">
        <v>0</v>
      </c>
      <c r="G2689">
        <v>4.5</v>
      </c>
      <c r="H2689">
        <v>3.5000000000000003E-2</v>
      </c>
      <c r="I2689">
        <v>2.6</v>
      </c>
      <c r="J2689" t="s">
        <v>162</v>
      </c>
      <c r="K2689">
        <v>2.7</v>
      </c>
      <c r="L2689" t="s">
        <v>162</v>
      </c>
      <c r="M2689" s="70">
        <v>0.62174768518518519</v>
      </c>
      <c r="N2689">
        <v>4</v>
      </c>
      <c r="O2689" t="s">
        <v>149</v>
      </c>
      <c r="P2689" s="70">
        <v>0.61861111111111111</v>
      </c>
      <c r="Q2689">
        <v>3.4</v>
      </c>
      <c r="R2689" t="s">
        <v>162</v>
      </c>
      <c r="S2689">
        <v>0.6</v>
      </c>
      <c r="T2689">
        <v>91.6</v>
      </c>
      <c r="U2689">
        <v>154</v>
      </c>
      <c r="V2689">
        <v>88024</v>
      </c>
      <c r="W2689">
        <v>147</v>
      </c>
      <c r="X2689">
        <v>0.77700000000000002</v>
      </c>
      <c r="Y2689">
        <v>18.25</v>
      </c>
      <c r="Z2689" s="11">
        <f t="shared" si="7248"/>
        <v>21.000000000000004</v>
      </c>
      <c r="AA2689" s="11">
        <f t="shared" si="7116"/>
        <v>0</v>
      </c>
      <c r="AB2689" s="53">
        <f t="shared" si="7117"/>
        <v>0.35553246455065191</v>
      </c>
      <c r="AC2689" s="61" t="s">
        <v>204</v>
      </c>
      <c r="AE2689" s="11">
        <f t="shared" ref="AE2689" si="7265">SUM(F2689:F2694)</f>
        <v>1.5</v>
      </c>
      <c r="AF2689" s="11">
        <f t="shared" ref="AF2689" si="7266">AVERAGE(AB2689:AB2694)</f>
        <v>0.35598720745325557</v>
      </c>
      <c r="AG2689" s="11">
        <f t="shared" ref="AG2689" si="7267">AVERAGE(G2689:G2694)</f>
        <v>4.1833333333333336</v>
      </c>
      <c r="AH2689" s="11" t="e">
        <f t="shared" ref="AH2689" si="7268">AVERAGE(AC2689:AC2694)</f>
        <v>#DIV/0!</v>
      </c>
      <c r="AI2689" s="11">
        <f t="shared" ref="AI2689" si="7269">AVERAGE(T2689:T2694)</f>
        <v>92.216666666666654</v>
      </c>
      <c r="AJ2689" s="11">
        <f t="shared" ref="AJ2689" si="7270">SUMIF(H2689:H2694,"&gt;0",H2689:H2694)</f>
        <v>0.156</v>
      </c>
      <c r="AK2689" s="17">
        <f t="shared" ref="AK2689" si="7271">SUM(AA2689:AA2694)/60</f>
        <v>0</v>
      </c>
      <c r="AL2689" s="17">
        <f t="shared" ref="AL2689" si="7272">SUM(V2689:V2694)</f>
        <v>401559</v>
      </c>
      <c r="AM2689" s="17">
        <f t="shared" ref="AM2689" si="7273">AVERAGE(W2689:W2694)</f>
        <v>111.83333333333333</v>
      </c>
      <c r="AN2689" s="11">
        <f t="shared" ref="AN2689" si="7274">AVERAGE(I2689:I2694)</f>
        <v>2.4833333333333329</v>
      </c>
      <c r="AO2689" s="11">
        <f t="shared" ref="AO2689" si="7275">MAX(K2689:K2694)</f>
        <v>3.2</v>
      </c>
      <c r="AP2689" s="13" t="str">
        <f t="shared" ref="AP2689" ca="1" si="7276">INDIRECT(ADDRESS(MATCH(AO2689,K2689:K2694,0)+A2689-1,12))</f>
        <v>N</v>
      </c>
      <c r="AQ2689" s="13">
        <f t="shared" ref="AQ2689" ca="1" si="7277">INDIRECT(ADDRESS(MATCH(AO2689,K2689:K2694,0)+A2689-1,13))</f>
        <v>0.63740740740740742</v>
      </c>
      <c r="AR2689" s="11">
        <f t="shared" ref="AR2689" si="7278">MAX(N2689:N2694)</f>
        <v>5.0999999999999996</v>
      </c>
      <c r="AS2689" s="13" t="str">
        <f t="shared" ref="AS2689" ca="1" si="7279">INDIRECT(ADDRESS(MATCH(AR2689,N2689:N2694,0)+A2689-1,15))</f>
        <v>N</v>
      </c>
      <c r="AT2689" s="13">
        <f t="shared" ref="AT2689" ca="1" si="7280">INDIRECT(ADDRESS(MATCH(AR2689,N2689:N2694,0)+A2689-1,16))</f>
        <v>0.63295138888888891</v>
      </c>
    </row>
    <row r="2690" spans="1:46">
      <c r="A2690" s="11">
        <v>2690</v>
      </c>
      <c r="B2690" s="69">
        <v>44611</v>
      </c>
      <c r="C2690" s="70">
        <v>0.63194444444444442</v>
      </c>
      <c r="D2690">
        <v>5.3</v>
      </c>
      <c r="E2690">
        <v>13.6</v>
      </c>
      <c r="F2690">
        <v>0.5</v>
      </c>
      <c r="G2690">
        <v>4.3</v>
      </c>
      <c r="H2690">
        <v>3.1E-2</v>
      </c>
      <c r="I2690">
        <v>3</v>
      </c>
      <c r="J2690" t="s">
        <v>162</v>
      </c>
      <c r="K2690">
        <v>3</v>
      </c>
      <c r="L2690" t="s">
        <v>162</v>
      </c>
      <c r="M2690" s="70">
        <v>0.63166666666666671</v>
      </c>
      <c r="N2690">
        <v>4.7</v>
      </c>
      <c r="O2690" t="s">
        <v>162</v>
      </c>
      <c r="P2690" s="70">
        <v>0.63069444444444445</v>
      </c>
      <c r="Q2690">
        <v>3.2</v>
      </c>
      <c r="R2690" t="s">
        <v>162</v>
      </c>
      <c r="S2690">
        <v>0.7</v>
      </c>
      <c r="T2690">
        <v>92.1</v>
      </c>
      <c r="U2690">
        <v>114</v>
      </c>
      <c r="V2690">
        <v>78360</v>
      </c>
      <c r="W2690">
        <v>131</v>
      </c>
      <c r="X2690">
        <v>0.77700000000000002</v>
      </c>
      <c r="Y2690">
        <v>18.2</v>
      </c>
      <c r="Z2690" s="11">
        <f t="shared" si="7248"/>
        <v>18.600000000000001</v>
      </c>
      <c r="AA2690" s="11">
        <f t="shared" si="7116"/>
        <v>0</v>
      </c>
      <c r="AB2690" s="53">
        <f t="shared" si="7117"/>
        <v>0.35553246455065191</v>
      </c>
      <c r="AC2690" s="61" t="s">
        <v>204</v>
      </c>
    </row>
    <row r="2691" spans="1:46">
      <c r="A2691" s="11">
        <v>2691</v>
      </c>
      <c r="B2691" s="69">
        <v>44611</v>
      </c>
      <c r="C2691" s="70">
        <v>0.63888888888888895</v>
      </c>
      <c r="D2691">
        <v>5.2</v>
      </c>
      <c r="E2691">
        <v>13.6</v>
      </c>
      <c r="F2691">
        <v>0</v>
      </c>
      <c r="G2691">
        <v>4.2</v>
      </c>
      <c r="H2691">
        <v>0.03</v>
      </c>
      <c r="I2691">
        <v>3</v>
      </c>
      <c r="J2691" t="s">
        <v>162</v>
      </c>
      <c r="K2691">
        <v>3.2</v>
      </c>
      <c r="L2691" t="s">
        <v>162</v>
      </c>
      <c r="M2691" s="70">
        <v>0.63740740740740742</v>
      </c>
      <c r="N2691">
        <v>5.0999999999999996</v>
      </c>
      <c r="O2691" t="s">
        <v>162</v>
      </c>
      <c r="P2691" s="70">
        <v>0.63295138888888891</v>
      </c>
      <c r="Q2691">
        <v>2.1</v>
      </c>
      <c r="R2691" t="s">
        <v>162</v>
      </c>
      <c r="S2691">
        <v>0.7</v>
      </c>
      <c r="T2691">
        <v>92.2</v>
      </c>
      <c r="U2691">
        <v>142</v>
      </c>
      <c r="V2691">
        <v>77154</v>
      </c>
      <c r="W2691">
        <v>129</v>
      </c>
      <c r="X2691">
        <v>0.77800000000000002</v>
      </c>
      <c r="Y2691">
        <v>18.21</v>
      </c>
      <c r="Z2691" s="11">
        <f t="shared" si="7248"/>
        <v>18</v>
      </c>
      <c r="AA2691" s="11">
        <f t="shared" si="7116"/>
        <v>0</v>
      </c>
      <c r="AB2691" s="53">
        <f t="shared" si="7117"/>
        <v>0.35621457890455743</v>
      </c>
      <c r="AC2691" s="61" t="s">
        <v>204</v>
      </c>
    </row>
    <row r="2692" spans="1:46">
      <c r="A2692" s="11">
        <v>2692</v>
      </c>
      <c r="B2692" s="69">
        <v>44611</v>
      </c>
      <c r="C2692" s="70">
        <v>0.64583333333333337</v>
      </c>
      <c r="D2692">
        <v>5.0999999999999996</v>
      </c>
      <c r="E2692">
        <v>13.4</v>
      </c>
      <c r="F2692">
        <v>0</v>
      </c>
      <c r="G2692">
        <v>4.0999999999999996</v>
      </c>
      <c r="H2692">
        <v>2.5000000000000001E-2</v>
      </c>
      <c r="I2692">
        <v>2.6</v>
      </c>
      <c r="J2692" t="s">
        <v>162</v>
      </c>
      <c r="K2692">
        <v>3</v>
      </c>
      <c r="L2692" t="s">
        <v>162</v>
      </c>
      <c r="M2692" s="70">
        <v>0.63890046296296299</v>
      </c>
      <c r="N2692">
        <v>4.3</v>
      </c>
      <c r="O2692" t="s">
        <v>149</v>
      </c>
      <c r="P2692" s="70">
        <v>0.64099537037037035</v>
      </c>
      <c r="Q2692">
        <v>2.4</v>
      </c>
      <c r="R2692" t="s">
        <v>162</v>
      </c>
      <c r="S2692">
        <v>0.6</v>
      </c>
      <c r="T2692">
        <v>92.6</v>
      </c>
      <c r="U2692">
        <v>69</v>
      </c>
      <c r="V2692">
        <v>64150</v>
      </c>
      <c r="W2692">
        <v>107</v>
      </c>
      <c r="X2692">
        <v>0.77800000000000002</v>
      </c>
      <c r="Y2692">
        <v>18.22</v>
      </c>
      <c r="Z2692" s="11">
        <f t="shared" si="7248"/>
        <v>15.000000000000004</v>
      </c>
      <c r="AA2692" s="11">
        <f t="shared" si="7116"/>
        <v>0</v>
      </c>
      <c r="AB2692" s="53">
        <f t="shared" si="7117"/>
        <v>0.35621457890455743</v>
      </c>
      <c r="AC2692" s="61" t="s">
        <v>204</v>
      </c>
    </row>
    <row r="2693" spans="1:46">
      <c r="A2693" s="11">
        <v>2693</v>
      </c>
      <c r="B2693" s="69">
        <v>44611</v>
      </c>
      <c r="C2693" s="70">
        <v>0.65277777777777779</v>
      </c>
      <c r="D2693">
        <v>5</v>
      </c>
      <c r="E2693">
        <v>13.3</v>
      </c>
      <c r="F2693">
        <v>0.5</v>
      </c>
      <c r="G2693">
        <v>3.9</v>
      </c>
      <c r="H2693">
        <v>1.4999999999999999E-2</v>
      </c>
      <c r="I2693">
        <v>2.6</v>
      </c>
      <c r="J2693" t="s">
        <v>149</v>
      </c>
      <c r="K2693">
        <v>2.8</v>
      </c>
      <c r="L2693" t="s">
        <v>162</v>
      </c>
      <c r="M2693" s="70">
        <v>0.65122685185185192</v>
      </c>
      <c r="N2693">
        <v>4.2</v>
      </c>
      <c r="O2693" t="s">
        <v>162</v>
      </c>
      <c r="P2693" s="70">
        <v>0.6463888888888889</v>
      </c>
      <c r="Q2693">
        <v>1.3</v>
      </c>
      <c r="R2693" t="s">
        <v>147</v>
      </c>
      <c r="S2693">
        <v>0.7</v>
      </c>
      <c r="T2693">
        <v>92.4</v>
      </c>
      <c r="U2693">
        <v>92</v>
      </c>
      <c r="V2693">
        <v>41841</v>
      </c>
      <c r="W2693">
        <v>70</v>
      </c>
      <c r="X2693">
        <v>0.77800000000000002</v>
      </c>
      <c r="Y2693">
        <v>18.21</v>
      </c>
      <c r="Z2693" s="11">
        <f t="shared" si="7248"/>
        <v>9</v>
      </c>
      <c r="AA2693" s="11">
        <f t="shared" si="7116"/>
        <v>0</v>
      </c>
      <c r="AB2693" s="53">
        <f t="shared" si="7117"/>
        <v>0.35621457890455743</v>
      </c>
      <c r="AC2693" s="61" t="s">
        <v>204</v>
      </c>
    </row>
    <row r="2694" spans="1:46">
      <c r="A2694" s="11">
        <v>2694</v>
      </c>
      <c r="B2694" s="69">
        <v>44611</v>
      </c>
      <c r="C2694" s="70">
        <v>0.65972222222222221</v>
      </c>
      <c r="D2694">
        <v>4.9000000000000004</v>
      </c>
      <c r="E2694">
        <v>13.3</v>
      </c>
      <c r="F2694">
        <v>0.5</v>
      </c>
      <c r="G2694">
        <v>4.0999999999999996</v>
      </c>
      <c r="H2694">
        <v>0.02</v>
      </c>
      <c r="I2694">
        <v>1.1000000000000001</v>
      </c>
      <c r="J2694" t="s">
        <v>147</v>
      </c>
      <c r="K2694">
        <v>2.6</v>
      </c>
      <c r="L2694" t="s">
        <v>149</v>
      </c>
      <c r="M2694" s="70">
        <v>0.65278935185185183</v>
      </c>
      <c r="N2694">
        <v>2.2000000000000002</v>
      </c>
      <c r="O2694" t="s">
        <v>152</v>
      </c>
      <c r="P2694" s="70">
        <v>0.65944444444444439</v>
      </c>
      <c r="Q2694">
        <v>0.5</v>
      </c>
      <c r="R2694" t="s">
        <v>147</v>
      </c>
      <c r="S2694">
        <v>0.4</v>
      </c>
      <c r="T2694">
        <v>92.4</v>
      </c>
      <c r="U2694">
        <v>111</v>
      </c>
      <c r="V2694">
        <v>52030</v>
      </c>
      <c r="W2694">
        <v>87</v>
      </c>
      <c r="X2694">
        <v>0.77800000000000002</v>
      </c>
      <c r="Y2694">
        <v>18.260000000000002</v>
      </c>
      <c r="Z2694" s="11">
        <f t="shared" si="7248"/>
        <v>12</v>
      </c>
      <c r="AA2694" s="11">
        <f t="shared" si="7116"/>
        <v>0</v>
      </c>
      <c r="AB2694" s="53">
        <f t="shared" si="7117"/>
        <v>0.35621457890455743</v>
      </c>
      <c r="AC2694" s="61" t="s">
        <v>204</v>
      </c>
    </row>
    <row r="2695" spans="1:46">
      <c r="A2695" s="11">
        <v>2695</v>
      </c>
      <c r="B2695" s="69">
        <v>44611</v>
      </c>
      <c r="C2695" s="70">
        <v>0.66666666666666663</v>
      </c>
      <c r="D2695">
        <v>4.8</v>
      </c>
      <c r="E2695">
        <v>13.6</v>
      </c>
      <c r="F2695">
        <v>0.5</v>
      </c>
      <c r="G2695">
        <v>4.2</v>
      </c>
      <c r="H2695">
        <v>3.6999999999999998E-2</v>
      </c>
      <c r="I2695">
        <v>2</v>
      </c>
      <c r="J2695" t="s">
        <v>148</v>
      </c>
      <c r="K2695">
        <v>2</v>
      </c>
      <c r="L2695" t="s">
        <v>148</v>
      </c>
      <c r="M2695" s="70">
        <v>0.66666666666666663</v>
      </c>
      <c r="N2695">
        <v>5.6</v>
      </c>
      <c r="O2695" t="s">
        <v>148</v>
      </c>
      <c r="P2695" s="70">
        <v>0.66346064814814809</v>
      </c>
      <c r="Q2695">
        <v>1.4</v>
      </c>
      <c r="R2695" t="s">
        <v>150</v>
      </c>
      <c r="S2695">
        <v>0.9</v>
      </c>
      <c r="T2695">
        <v>91.9</v>
      </c>
      <c r="U2695">
        <v>145</v>
      </c>
      <c r="V2695">
        <v>89917</v>
      </c>
      <c r="W2695">
        <v>150</v>
      </c>
      <c r="X2695">
        <v>0.77900000000000003</v>
      </c>
      <c r="Y2695">
        <v>18.25</v>
      </c>
      <c r="Z2695" s="11">
        <f t="shared" si="7248"/>
        <v>22.199999999999996</v>
      </c>
      <c r="AA2695" s="11">
        <f t="shared" si="7116"/>
        <v>0</v>
      </c>
      <c r="AB2695" s="53">
        <f t="shared" si="7117"/>
        <v>0.35689773721342055</v>
      </c>
      <c r="AC2695" s="61" t="s">
        <v>204</v>
      </c>
      <c r="AE2695" s="11">
        <f t="shared" ref="AE2695" si="7281">SUM(F2695:F2700)</f>
        <v>1</v>
      </c>
      <c r="AF2695" s="11">
        <f t="shared" ref="AF2695" si="7282">AVERAGE(AB2695:AB2700)</f>
        <v>0.35689773721342055</v>
      </c>
      <c r="AG2695" s="11">
        <f t="shared" ref="AG2695" si="7283">AVERAGE(G2695:G2700)</f>
        <v>4.333333333333333</v>
      </c>
      <c r="AH2695" s="11" t="e">
        <f t="shared" ref="AH2695" si="7284">AVERAGE(AC2695:AC2700)</f>
        <v>#DIV/0!</v>
      </c>
      <c r="AI2695" s="11">
        <f t="shared" ref="AI2695" si="7285">AVERAGE(T2695:T2700)</f>
        <v>92.033333333333346</v>
      </c>
      <c r="AJ2695" s="11">
        <f t="shared" ref="AJ2695" si="7286">SUMIF(H2695:H2700,"&gt;0",H2695:H2700)</f>
        <v>0.126</v>
      </c>
      <c r="AK2695" s="17">
        <f t="shared" ref="AK2695" si="7287">SUM(AA2695:AA2700)/60</f>
        <v>0</v>
      </c>
      <c r="AL2695" s="17">
        <f t="shared" ref="AL2695" si="7288">SUM(V2695:V2700)</f>
        <v>309081</v>
      </c>
      <c r="AM2695" s="17">
        <f t="shared" ref="AM2695" si="7289">AVERAGE(W2695:W2700)</f>
        <v>85.833333333333329</v>
      </c>
      <c r="AN2695" s="11">
        <f t="shared" ref="AN2695" si="7290">AVERAGE(I2695:I2700)</f>
        <v>1.5666666666666667</v>
      </c>
      <c r="AO2695" s="11">
        <f t="shared" ref="AO2695" si="7291">MAX(K2695:K2700)</f>
        <v>2.1</v>
      </c>
      <c r="AP2695" s="13" t="str">
        <f t="shared" ref="AP2695" ca="1" si="7292">INDIRECT(ADDRESS(MATCH(AO2695,K2695:K2700,0)+A2695-1,12))</f>
        <v>ENE</v>
      </c>
      <c r="AQ2695" s="13">
        <f t="shared" ref="AQ2695" ca="1" si="7293">INDIRECT(ADDRESS(MATCH(AO2695,K2695:K2700,0)+A2695-1,13))</f>
        <v>0.66805555555555562</v>
      </c>
      <c r="AR2695" s="11">
        <f t="shared" ref="AR2695" si="7294">MAX(N2695:N2700)</f>
        <v>5.6</v>
      </c>
      <c r="AS2695" s="13" t="str">
        <f t="shared" ref="AS2695" ca="1" si="7295">INDIRECT(ADDRESS(MATCH(AR2695,N2695:N2700,0)+A2695-1,15))</f>
        <v>ENE</v>
      </c>
      <c r="AT2695" s="13">
        <f t="shared" ref="AT2695" ca="1" si="7296">INDIRECT(ADDRESS(MATCH(AR2695,N2695:N2700,0)+A2695-1,16))</f>
        <v>0.66346064814814809</v>
      </c>
    </row>
    <row r="2696" spans="1:46">
      <c r="A2696" s="11">
        <v>2696</v>
      </c>
      <c r="B2696" s="69">
        <v>44611</v>
      </c>
      <c r="C2696" s="70">
        <v>0.67361111111111116</v>
      </c>
      <c r="D2696">
        <v>4.7</v>
      </c>
      <c r="E2696">
        <v>13.4</v>
      </c>
      <c r="F2696">
        <v>0</v>
      </c>
      <c r="G2696">
        <v>4.2</v>
      </c>
      <c r="H2696">
        <v>2.4E-2</v>
      </c>
      <c r="I2696">
        <v>1.6</v>
      </c>
      <c r="J2696" t="s">
        <v>148</v>
      </c>
      <c r="K2696">
        <v>2.1</v>
      </c>
      <c r="L2696" t="s">
        <v>148</v>
      </c>
      <c r="M2696" s="70">
        <v>0.66805555555555562</v>
      </c>
      <c r="N2696">
        <v>3.2</v>
      </c>
      <c r="O2696" t="s">
        <v>152</v>
      </c>
      <c r="P2696" s="70">
        <v>0.67052083333333334</v>
      </c>
      <c r="Q2696">
        <v>2.1</v>
      </c>
      <c r="R2696" t="s">
        <v>148</v>
      </c>
      <c r="S2696">
        <v>0.6</v>
      </c>
      <c r="T2696">
        <v>91.8</v>
      </c>
      <c r="U2696">
        <v>90</v>
      </c>
      <c r="V2696">
        <v>59144</v>
      </c>
      <c r="W2696">
        <v>99</v>
      </c>
      <c r="X2696">
        <v>0.77900000000000003</v>
      </c>
      <c r="Y2696">
        <v>18.21</v>
      </c>
      <c r="Z2696" s="11">
        <f t="shared" ref="Z2696:Z2759" si="7297">H2696*3.6/(60)*10*10^3</f>
        <v>14.400000000000002</v>
      </c>
      <c r="AA2696" s="11">
        <f t="shared" ref="AA2696:AA2759" si="7298">IF(Z2696&gt;120,10,0)</f>
        <v>0</v>
      </c>
      <c r="AB2696" s="53">
        <f t="shared" ref="AB2696:AB2759" si="7299">-0.071+0.735*X2696+0.75*X2696^2-8.759*X2696^3+21.838*X2696^4-21.998*X2696^5+8.097*X2696^6</f>
        <v>0.35689773721342055</v>
      </c>
      <c r="AC2696" s="61" t="s">
        <v>204</v>
      </c>
    </row>
    <row r="2697" spans="1:46">
      <c r="A2697" s="11">
        <v>2697</v>
      </c>
      <c r="B2697" s="69">
        <v>44611</v>
      </c>
      <c r="C2697" s="70">
        <v>0.68055555555555547</v>
      </c>
      <c r="D2697">
        <v>4.7</v>
      </c>
      <c r="E2697">
        <v>13.4</v>
      </c>
      <c r="F2697">
        <v>0.5</v>
      </c>
      <c r="G2697">
        <v>4.3</v>
      </c>
      <c r="H2697">
        <v>2.4E-2</v>
      </c>
      <c r="I2697">
        <v>1.6</v>
      </c>
      <c r="J2697" t="s">
        <v>147</v>
      </c>
      <c r="K2697">
        <v>1.8</v>
      </c>
      <c r="L2697" t="s">
        <v>148</v>
      </c>
      <c r="M2697" s="70">
        <v>0.67620370370370375</v>
      </c>
      <c r="N2697">
        <v>3.3</v>
      </c>
      <c r="O2697" t="s">
        <v>152</v>
      </c>
      <c r="P2697" s="70">
        <v>0.67549768518518516</v>
      </c>
      <c r="Q2697">
        <v>1.4</v>
      </c>
      <c r="R2697" t="s">
        <v>149</v>
      </c>
      <c r="S2697">
        <v>0.6</v>
      </c>
      <c r="T2697">
        <v>91.9</v>
      </c>
      <c r="U2697">
        <v>90</v>
      </c>
      <c r="V2697">
        <v>57268</v>
      </c>
      <c r="W2697">
        <v>95</v>
      </c>
      <c r="X2697">
        <v>0.77900000000000003</v>
      </c>
      <c r="Y2697">
        <v>18.21</v>
      </c>
      <c r="Z2697" s="11">
        <f t="shared" si="7297"/>
        <v>14.400000000000002</v>
      </c>
      <c r="AA2697" s="11">
        <f t="shared" si="7298"/>
        <v>0</v>
      </c>
      <c r="AB2697" s="53">
        <f t="shared" si="7299"/>
        <v>0.35689773721342055</v>
      </c>
      <c r="AC2697" s="61" t="s">
        <v>204</v>
      </c>
    </row>
    <row r="2698" spans="1:46">
      <c r="A2698" s="11">
        <v>2698</v>
      </c>
      <c r="B2698" s="69">
        <v>44611</v>
      </c>
      <c r="C2698" s="70">
        <v>0.6875</v>
      </c>
      <c r="D2698">
        <v>4.7</v>
      </c>
      <c r="E2698">
        <v>13.3</v>
      </c>
      <c r="F2698">
        <v>0</v>
      </c>
      <c r="G2698">
        <v>4.3</v>
      </c>
      <c r="H2698">
        <v>1.7000000000000001E-2</v>
      </c>
      <c r="I2698">
        <v>1.1000000000000001</v>
      </c>
      <c r="J2698" t="s">
        <v>147</v>
      </c>
      <c r="K2698">
        <v>1.6</v>
      </c>
      <c r="L2698" t="s">
        <v>147</v>
      </c>
      <c r="M2698" s="70">
        <v>0.68056712962962962</v>
      </c>
      <c r="N2698">
        <v>2.1</v>
      </c>
      <c r="O2698" t="s">
        <v>147</v>
      </c>
      <c r="P2698" s="70">
        <v>0.68675925925925929</v>
      </c>
      <c r="Q2698">
        <v>1.2</v>
      </c>
      <c r="R2698" t="s">
        <v>147</v>
      </c>
      <c r="S2698">
        <v>0.4</v>
      </c>
      <c r="T2698">
        <v>92.1</v>
      </c>
      <c r="U2698">
        <v>66</v>
      </c>
      <c r="V2698">
        <v>42550</v>
      </c>
      <c r="W2698">
        <v>71</v>
      </c>
      <c r="X2698">
        <v>0.77900000000000003</v>
      </c>
      <c r="Y2698">
        <v>18.23</v>
      </c>
      <c r="Z2698" s="11">
        <f t="shared" si="7297"/>
        <v>10.200000000000001</v>
      </c>
      <c r="AA2698" s="11">
        <f t="shared" si="7298"/>
        <v>0</v>
      </c>
      <c r="AB2698" s="53">
        <f t="shared" si="7299"/>
        <v>0.35689773721342055</v>
      </c>
      <c r="AC2698" s="61" t="s">
        <v>204</v>
      </c>
    </row>
    <row r="2699" spans="1:46">
      <c r="A2699" s="11">
        <v>2699</v>
      </c>
      <c r="B2699" s="69">
        <v>44611</v>
      </c>
      <c r="C2699" s="70">
        <v>0.69444444444444453</v>
      </c>
      <c r="D2699">
        <v>4.7</v>
      </c>
      <c r="E2699">
        <v>13.2</v>
      </c>
      <c r="F2699">
        <v>0</v>
      </c>
      <c r="G2699">
        <v>4.4000000000000004</v>
      </c>
      <c r="H2699">
        <v>1.2999999999999999E-2</v>
      </c>
      <c r="I2699">
        <v>1.1000000000000001</v>
      </c>
      <c r="J2699" t="s">
        <v>147</v>
      </c>
      <c r="K2699">
        <v>1.2</v>
      </c>
      <c r="L2699" t="s">
        <v>147</v>
      </c>
      <c r="M2699" s="70">
        <v>0.69195601851851851</v>
      </c>
      <c r="N2699">
        <v>2.6</v>
      </c>
      <c r="O2699" t="s">
        <v>148</v>
      </c>
      <c r="P2699" s="70">
        <v>0.69410879629629629</v>
      </c>
      <c r="Q2699">
        <v>1.8</v>
      </c>
      <c r="R2699" t="s">
        <v>148</v>
      </c>
      <c r="S2699">
        <v>0.4</v>
      </c>
      <c r="T2699">
        <v>92.1</v>
      </c>
      <c r="U2699">
        <v>42</v>
      </c>
      <c r="V2699">
        <v>33158</v>
      </c>
      <c r="W2699">
        <v>55</v>
      </c>
      <c r="X2699">
        <v>0.77900000000000003</v>
      </c>
      <c r="Y2699">
        <v>18.23</v>
      </c>
      <c r="Z2699" s="11">
        <f t="shared" si="7297"/>
        <v>7.8</v>
      </c>
      <c r="AA2699" s="11">
        <f t="shared" si="7298"/>
        <v>0</v>
      </c>
      <c r="AB2699" s="53">
        <f t="shared" si="7299"/>
        <v>0.35689773721342055</v>
      </c>
      <c r="AC2699" s="61" t="s">
        <v>204</v>
      </c>
    </row>
    <row r="2700" spans="1:46">
      <c r="A2700" s="11">
        <v>2700</v>
      </c>
      <c r="B2700" s="69">
        <v>44611</v>
      </c>
      <c r="C2700" s="70">
        <v>0.70138888888888884</v>
      </c>
      <c r="D2700">
        <v>4.7</v>
      </c>
      <c r="E2700">
        <v>13.1</v>
      </c>
      <c r="F2700">
        <v>0</v>
      </c>
      <c r="G2700">
        <v>4.5999999999999996</v>
      </c>
      <c r="H2700">
        <v>1.0999999999999999E-2</v>
      </c>
      <c r="I2700">
        <v>2</v>
      </c>
      <c r="J2700" t="s">
        <v>152</v>
      </c>
      <c r="K2700">
        <v>2.1</v>
      </c>
      <c r="L2700" t="s">
        <v>152</v>
      </c>
      <c r="M2700" s="70">
        <v>0.7010185185185186</v>
      </c>
      <c r="N2700">
        <v>4.5999999999999996</v>
      </c>
      <c r="O2700" t="s">
        <v>152</v>
      </c>
      <c r="P2700" s="70">
        <v>0.69579861111111108</v>
      </c>
      <c r="Q2700">
        <v>2.1</v>
      </c>
      <c r="R2700" t="s">
        <v>148</v>
      </c>
      <c r="S2700">
        <v>0.7</v>
      </c>
      <c r="T2700">
        <v>92.4</v>
      </c>
      <c r="U2700">
        <v>58</v>
      </c>
      <c r="V2700">
        <v>27044</v>
      </c>
      <c r="W2700">
        <v>45</v>
      </c>
      <c r="X2700">
        <v>0.77900000000000003</v>
      </c>
      <c r="Y2700">
        <v>18.25</v>
      </c>
      <c r="Z2700" s="11">
        <f t="shared" si="7297"/>
        <v>6.5999999999999988</v>
      </c>
      <c r="AA2700" s="11">
        <f t="shared" si="7298"/>
        <v>0</v>
      </c>
      <c r="AB2700" s="53">
        <f t="shared" si="7299"/>
        <v>0.35689773721342055</v>
      </c>
      <c r="AC2700" s="61" t="s">
        <v>204</v>
      </c>
    </row>
    <row r="2701" spans="1:46">
      <c r="A2701" s="11">
        <v>2701</v>
      </c>
      <c r="B2701" s="69">
        <v>44611</v>
      </c>
      <c r="C2701" s="70">
        <v>0.70833333333333337</v>
      </c>
      <c r="D2701">
        <v>4.7</v>
      </c>
      <c r="E2701">
        <v>13.1</v>
      </c>
      <c r="F2701">
        <v>0</v>
      </c>
      <c r="G2701">
        <v>4.7</v>
      </c>
      <c r="H2701">
        <v>1.4E-2</v>
      </c>
      <c r="I2701">
        <v>1.1000000000000001</v>
      </c>
      <c r="J2701" t="s">
        <v>147</v>
      </c>
      <c r="K2701">
        <v>2</v>
      </c>
      <c r="L2701" t="s">
        <v>152</v>
      </c>
      <c r="M2701" s="70">
        <v>0.70146990740740733</v>
      </c>
      <c r="N2701">
        <v>2.6</v>
      </c>
      <c r="O2701" t="s">
        <v>148</v>
      </c>
      <c r="P2701" s="70">
        <v>0.70222222222222219</v>
      </c>
      <c r="Q2701">
        <v>1.1000000000000001</v>
      </c>
      <c r="R2701" t="s">
        <v>147</v>
      </c>
      <c r="S2701">
        <v>0.6</v>
      </c>
      <c r="T2701">
        <v>92.5</v>
      </c>
      <c r="U2701">
        <v>43</v>
      </c>
      <c r="V2701">
        <v>33477</v>
      </c>
      <c r="W2701">
        <v>56</v>
      </c>
      <c r="X2701">
        <v>0.77900000000000003</v>
      </c>
      <c r="Y2701">
        <v>18.22</v>
      </c>
      <c r="Z2701" s="11">
        <f t="shared" si="7297"/>
        <v>8.4</v>
      </c>
      <c r="AA2701" s="11">
        <f t="shared" si="7298"/>
        <v>0</v>
      </c>
      <c r="AB2701" s="53">
        <f t="shared" si="7299"/>
        <v>0.35689773721342055</v>
      </c>
      <c r="AC2701" s="61" t="s">
        <v>204</v>
      </c>
      <c r="AE2701" s="11">
        <f t="shared" ref="AE2701" si="7300">SUM(F2701:F2706)</f>
        <v>0.5</v>
      </c>
      <c r="AF2701" s="11">
        <f t="shared" ref="AF2701" si="7301">AVERAGE(AB2701:AB2706)</f>
        <v>0.35689773721342055</v>
      </c>
      <c r="AG2701" s="11">
        <f t="shared" ref="AG2701" si="7302">AVERAGE(G2701:G2706)</f>
        <v>4.6833333333333336</v>
      </c>
      <c r="AH2701" s="11" t="e">
        <f t="shared" ref="AH2701" si="7303">AVERAGE(AC2701:AC2706)</f>
        <v>#DIV/0!</v>
      </c>
      <c r="AI2701" s="11">
        <f t="shared" ref="AI2701" si="7304">AVERAGE(T2701:T2706)</f>
        <v>92.566666666666663</v>
      </c>
      <c r="AJ2701" s="11">
        <f t="shared" ref="AJ2701" si="7305">SUMIF(H2701:H2706,"&gt;0",H2701:H2706)</f>
        <v>4.1000000000000002E-2</v>
      </c>
      <c r="AK2701" s="17">
        <f t="shared" ref="AK2701" si="7306">SUM(AA2701:AA2706)/60</f>
        <v>0</v>
      </c>
      <c r="AL2701" s="17">
        <f t="shared" ref="AL2701" si="7307">SUM(V2701:V2706)</f>
        <v>96421</v>
      </c>
      <c r="AM2701" s="17">
        <f t="shared" ref="AM2701" si="7308">AVERAGE(W2701:W2706)</f>
        <v>27</v>
      </c>
      <c r="AN2701" s="11">
        <f t="shared" ref="AN2701" si="7309">AVERAGE(I2701:I2706)</f>
        <v>0.98333333333333339</v>
      </c>
      <c r="AO2701" s="11">
        <f t="shared" ref="AO2701" si="7310">MAX(K2701:K2706)</f>
        <v>2</v>
      </c>
      <c r="AP2701" s="13" t="str">
        <f t="shared" ref="AP2701" ca="1" si="7311">INDIRECT(ADDRESS(MATCH(AO2701,K2701:K2706,0)+A2701-1,12))</f>
        <v>E</v>
      </c>
      <c r="AQ2701" s="13">
        <f t="shared" ref="AQ2701" ca="1" si="7312">INDIRECT(ADDRESS(MATCH(AO2701,K2701:K2706,0)+A2701-1,13))</f>
        <v>0.70146990740740733</v>
      </c>
      <c r="AR2701" s="11">
        <f t="shared" ref="AR2701" si="7313">MAX(N2701:N2706)</f>
        <v>2.9</v>
      </c>
      <c r="AS2701" s="13" t="str">
        <f t="shared" ref="AS2701" ca="1" si="7314">INDIRECT(ADDRESS(MATCH(AR2701,N2701:N2706,0)+A2701-1,15))</f>
        <v>NNE</v>
      </c>
      <c r="AT2701" s="13">
        <f t="shared" ref="AT2701" ca="1" si="7315">INDIRECT(ADDRESS(MATCH(AR2701,N2701:N2706,0)+A2701-1,16))</f>
        <v>0.72958333333333336</v>
      </c>
    </row>
    <row r="2702" spans="1:46">
      <c r="A2702" s="11">
        <v>2702</v>
      </c>
      <c r="B2702" s="69">
        <v>44611</v>
      </c>
      <c r="C2702" s="70">
        <v>0.71527777777777779</v>
      </c>
      <c r="D2702">
        <v>4.7</v>
      </c>
      <c r="E2702">
        <v>13.1</v>
      </c>
      <c r="F2702">
        <v>0</v>
      </c>
      <c r="G2702">
        <v>4.7</v>
      </c>
      <c r="H2702">
        <v>0.01</v>
      </c>
      <c r="I2702">
        <v>0.5</v>
      </c>
      <c r="J2702" t="s">
        <v>147</v>
      </c>
      <c r="K2702">
        <v>1.1000000000000001</v>
      </c>
      <c r="L2702" t="s">
        <v>147</v>
      </c>
      <c r="M2702" s="70">
        <v>0.70887731481481486</v>
      </c>
      <c r="N2702">
        <v>1.7</v>
      </c>
      <c r="O2702" t="s">
        <v>149</v>
      </c>
      <c r="P2702" s="70">
        <v>0.70836805555555549</v>
      </c>
      <c r="Q2702">
        <v>0.7</v>
      </c>
      <c r="R2702" t="s">
        <v>147</v>
      </c>
      <c r="S2702">
        <v>0.3</v>
      </c>
      <c r="T2702">
        <v>92.7</v>
      </c>
      <c r="U2702">
        <v>43</v>
      </c>
      <c r="V2702">
        <v>23109</v>
      </c>
      <c r="W2702">
        <v>39</v>
      </c>
      <c r="X2702">
        <v>0.77900000000000003</v>
      </c>
      <c r="Y2702">
        <v>18.21</v>
      </c>
      <c r="Z2702" s="11">
        <f t="shared" si="7297"/>
        <v>6</v>
      </c>
      <c r="AA2702" s="11">
        <f t="shared" si="7298"/>
        <v>0</v>
      </c>
      <c r="AB2702" s="53">
        <f t="shared" si="7299"/>
        <v>0.35689773721342055</v>
      </c>
      <c r="AC2702" s="61" t="s">
        <v>204</v>
      </c>
    </row>
    <row r="2703" spans="1:46">
      <c r="A2703" s="11">
        <v>2703</v>
      </c>
      <c r="B2703" s="69">
        <v>44611</v>
      </c>
      <c r="C2703" s="70">
        <v>0.72222222222222221</v>
      </c>
      <c r="D2703">
        <v>4.8</v>
      </c>
      <c r="E2703">
        <v>13.1</v>
      </c>
      <c r="F2703">
        <v>0.5</v>
      </c>
      <c r="G2703">
        <v>4.8</v>
      </c>
      <c r="H2703">
        <v>1.0999999999999999E-2</v>
      </c>
      <c r="I2703">
        <v>1.2</v>
      </c>
      <c r="J2703" t="s">
        <v>147</v>
      </c>
      <c r="K2703">
        <v>1.2</v>
      </c>
      <c r="L2703" t="s">
        <v>147</v>
      </c>
      <c r="M2703" s="70">
        <v>0.72222222222222221</v>
      </c>
      <c r="N2703">
        <v>2.1</v>
      </c>
      <c r="O2703" t="s">
        <v>149</v>
      </c>
      <c r="P2703" s="70">
        <v>0.72094907407407405</v>
      </c>
      <c r="Q2703">
        <v>1.7</v>
      </c>
      <c r="R2703" t="s">
        <v>162</v>
      </c>
      <c r="S2703">
        <v>0.4</v>
      </c>
      <c r="T2703">
        <v>92.6</v>
      </c>
      <c r="U2703">
        <v>34</v>
      </c>
      <c r="V2703">
        <v>23723</v>
      </c>
      <c r="W2703">
        <v>40</v>
      </c>
      <c r="X2703">
        <v>0.77900000000000003</v>
      </c>
      <c r="Y2703">
        <v>18.23</v>
      </c>
      <c r="Z2703" s="11">
        <f t="shared" si="7297"/>
        <v>6.5999999999999988</v>
      </c>
      <c r="AA2703" s="11">
        <f t="shared" si="7298"/>
        <v>0</v>
      </c>
      <c r="AB2703" s="53">
        <f t="shared" si="7299"/>
        <v>0.35689773721342055</v>
      </c>
      <c r="AC2703" s="61" t="s">
        <v>204</v>
      </c>
    </row>
    <row r="2704" spans="1:46">
      <c r="A2704" s="11">
        <v>2704</v>
      </c>
      <c r="B2704" s="69">
        <v>44611</v>
      </c>
      <c r="C2704" s="70">
        <v>0.72916666666666663</v>
      </c>
      <c r="D2704">
        <v>4.8</v>
      </c>
      <c r="E2704">
        <v>13</v>
      </c>
      <c r="F2704">
        <v>0</v>
      </c>
      <c r="G2704">
        <v>4.7</v>
      </c>
      <c r="H2704">
        <v>5.0000000000000001E-3</v>
      </c>
      <c r="I2704">
        <v>1.1000000000000001</v>
      </c>
      <c r="J2704" t="s">
        <v>149</v>
      </c>
      <c r="K2704">
        <v>1.4</v>
      </c>
      <c r="L2704" t="s">
        <v>149</v>
      </c>
      <c r="M2704" s="70">
        <v>0.72565972222222219</v>
      </c>
      <c r="N2704">
        <v>2.2000000000000002</v>
      </c>
      <c r="O2704" t="s">
        <v>162</v>
      </c>
      <c r="P2704" s="70">
        <v>0.72559027777777774</v>
      </c>
      <c r="Q2704">
        <v>2.1</v>
      </c>
      <c r="R2704" t="s">
        <v>162</v>
      </c>
      <c r="S2704">
        <v>0.5</v>
      </c>
      <c r="T2704">
        <v>92.6</v>
      </c>
      <c r="U2704">
        <v>10</v>
      </c>
      <c r="V2704">
        <v>11349</v>
      </c>
      <c r="W2704">
        <v>19</v>
      </c>
      <c r="X2704">
        <v>0.77900000000000003</v>
      </c>
      <c r="Y2704">
        <v>18.239999999999998</v>
      </c>
      <c r="Z2704" s="11">
        <f t="shared" si="7297"/>
        <v>3</v>
      </c>
      <c r="AA2704" s="11">
        <f t="shared" si="7298"/>
        <v>0</v>
      </c>
      <c r="AB2704" s="53">
        <f t="shared" si="7299"/>
        <v>0.35689773721342055</v>
      </c>
      <c r="AC2704" s="61" t="s">
        <v>204</v>
      </c>
    </row>
    <row r="2705" spans="1:46">
      <c r="A2705" s="11">
        <v>2705</v>
      </c>
      <c r="B2705" s="69">
        <v>44611</v>
      </c>
      <c r="C2705" s="70">
        <v>0.73611111111111116</v>
      </c>
      <c r="D2705">
        <v>4.8</v>
      </c>
      <c r="E2705">
        <v>13</v>
      </c>
      <c r="F2705">
        <v>0</v>
      </c>
      <c r="G2705">
        <v>4.5999999999999996</v>
      </c>
      <c r="H2705">
        <v>1E-3</v>
      </c>
      <c r="I2705">
        <v>1.1000000000000001</v>
      </c>
      <c r="J2705" t="s">
        <v>149</v>
      </c>
      <c r="K2705">
        <v>1.2</v>
      </c>
      <c r="L2705" t="s">
        <v>149</v>
      </c>
      <c r="M2705" s="70">
        <v>0.73049768518518521</v>
      </c>
      <c r="N2705">
        <v>2.9</v>
      </c>
      <c r="O2705" t="s">
        <v>149</v>
      </c>
      <c r="P2705" s="70">
        <v>0.72958333333333336</v>
      </c>
      <c r="Q2705">
        <v>0.9</v>
      </c>
      <c r="R2705" t="s">
        <v>152</v>
      </c>
      <c r="S2705">
        <v>0.6</v>
      </c>
      <c r="T2705">
        <v>92.6</v>
      </c>
      <c r="U2705">
        <v>2</v>
      </c>
      <c r="V2705">
        <v>3573</v>
      </c>
      <c r="W2705">
        <v>6</v>
      </c>
      <c r="X2705">
        <v>0.77900000000000003</v>
      </c>
      <c r="Y2705">
        <v>18.25</v>
      </c>
      <c r="Z2705" s="11">
        <f t="shared" si="7297"/>
        <v>0.60000000000000009</v>
      </c>
      <c r="AA2705" s="11">
        <f t="shared" si="7298"/>
        <v>0</v>
      </c>
      <c r="AB2705" s="53">
        <f t="shared" si="7299"/>
        <v>0.35689773721342055</v>
      </c>
      <c r="AC2705" s="61" t="s">
        <v>204</v>
      </c>
    </row>
    <row r="2706" spans="1:46">
      <c r="A2706" s="11">
        <v>2706</v>
      </c>
      <c r="B2706" s="69">
        <v>44611</v>
      </c>
      <c r="C2706" s="70">
        <v>0.74305555555555547</v>
      </c>
      <c r="D2706">
        <v>4.8</v>
      </c>
      <c r="E2706">
        <v>13</v>
      </c>
      <c r="F2706">
        <v>0</v>
      </c>
      <c r="G2706">
        <v>4.5999999999999996</v>
      </c>
      <c r="H2706">
        <v>0</v>
      </c>
      <c r="I2706">
        <v>0.9</v>
      </c>
      <c r="J2706" t="s">
        <v>152</v>
      </c>
      <c r="K2706">
        <v>1.1000000000000001</v>
      </c>
      <c r="L2706" t="s">
        <v>149</v>
      </c>
      <c r="M2706" s="70">
        <v>0.73612268518518509</v>
      </c>
      <c r="N2706">
        <v>1.6</v>
      </c>
      <c r="O2706" t="s">
        <v>150</v>
      </c>
      <c r="P2706" s="70">
        <v>0.73927083333333332</v>
      </c>
      <c r="Q2706">
        <v>1.5</v>
      </c>
      <c r="R2706" t="s">
        <v>148</v>
      </c>
      <c r="S2706">
        <v>0.3</v>
      </c>
      <c r="T2706">
        <v>92.4</v>
      </c>
      <c r="U2706">
        <v>1</v>
      </c>
      <c r="V2706">
        <v>1190</v>
      </c>
      <c r="W2706">
        <v>2</v>
      </c>
      <c r="X2706">
        <v>0.77900000000000003</v>
      </c>
      <c r="Y2706">
        <v>18.239999999999998</v>
      </c>
      <c r="Z2706" s="11">
        <f t="shared" si="7297"/>
        <v>0</v>
      </c>
      <c r="AA2706" s="11">
        <f t="shared" si="7298"/>
        <v>0</v>
      </c>
      <c r="AB2706" s="53">
        <f t="shared" si="7299"/>
        <v>0.35689773721342055</v>
      </c>
      <c r="AC2706" s="61" t="s">
        <v>204</v>
      </c>
    </row>
    <row r="2707" spans="1:46">
      <c r="A2707" s="11">
        <v>2707</v>
      </c>
      <c r="B2707" s="69">
        <v>44611</v>
      </c>
      <c r="C2707" s="70">
        <v>0.75</v>
      </c>
      <c r="D2707">
        <v>4.8</v>
      </c>
      <c r="E2707">
        <v>13</v>
      </c>
      <c r="F2707">
        <v>0</v>
      </c>
      <c r="G2707">
        <v>4.5999999999999996</v>
      </c>
      <c r="H2707">
        <v>0</v>
      </c>
      <c r="I2707">
        <v>0.9</v>
      </c>
      <c r="J2707" t="s">
        <v>148</v>
      </c>
      <c r="K2707">
        <v>1</v>
      </c>
      <c r="L2707" t="s">
        <v>152</v>
      </c>
      <c r="M2707" s="70">
        <v>0.74760416666666663</v>
      </c>
      <c r="N2707">
        <v>1.7</v>
      </c>
      <c r="O2707" t="s">
        <v>148</v>
      </c>
      <c r="P2707" s="70">
        <v>0.74369212962962961</v>
      </c>
      <c r="Q2707">
        <v>1</v>
      </c>
      <c r="R2707" t="s">
        <v>148</v>
      </c>
      <c r="S2707">
        <v>0.3</v>
      </c>
      <c r="T2707">
        <v>92.2</v>
      </c>
      <c r="U2707">
        <v>0</v>
      </c>
      <c r="V2707">
        <v>588</v>
      </c>
      <c r="W2707">
        <v>1</v>
      </c>
      <c r="X2707">
        <v>0.77900000000000003</v>
      </c>
      <c r="Y2707">
        <v>18.239999999999998</v>
      </c>
      <c r="Z2707" s="11">
        <f t="shared" si="7297"/>
        <v>0</v>
      </c>
      <c r="AA2707" s="11">
        <f t="shared" si="7298"/>
        <v>0</v>
      </c>
      <c r="AB2707" s="53">
        <f t="shared" si="7299"/>
        <v>0.35689773721342055</v>
      </c>
      <c r="AC2707" s="61" t="s">
        <v>204</v>
      </c>
      <c r="AE2707" s="11">
        <f t="shared" ref="AE2707" si="7316">SUM(F2707:F2712)</f>
        <v>0</v>
      </c>
      <c r="AF2707" s="11">
        <f t="shared" ref="AF2707" si="7317">AVERAGE(AB2707:AB2712)</f>
        <v>0.35689773721342055</v>
      </c>
      <c r="AG2707" s="11">
        <f t="shared" ref="AG2707" si="7318">AVERAGE(G2707:G2712)</f>
        <v>4.5166666666666666</v>
      </c>
      <c r="AH2707" s="11" t="e">
        <f t="shared" ref="AH2707" si="7319">AVERAGE(AC2707:AC2712)</f>
        <v>#DIV/0!</v>
      </c>
      <c r="AI2707" s="11">
        <f t="shared" ref="AI2707" si="7320">AVERAGE(T2707:T2712)</f>
        <v>92.399999999999991</v>
      </c>
      <c r="AJ2707" s="11">
        <f t="shared" ref="AJ2707" si="7321">SUMIF(H2707:H2712,"&gt;0",H2707:H2712)</f>
        <v>0</v>
      </c>
      <c r="AK2707" s="17">
        <f t="shared" ref="AK2707" si="7322">SUM(AA2707:AA2712)/60</f>
        <v>0</v>
      </c>
      <c r="AL2707" s="17">
        <f t="shared" ref="AL2707" si="7323">SUM(V2707:V2712)</f>
        <v>977</v>
      </c>
      <c r="AM2707" s="17">
        <f t="shared" ref="AM2707" si="7324">AVERAGE(W2707:W2712)</f>
        <v>0.16666666666666666</v>
      </c>
      <c r="AN2707" s="11">
        <f t="shared" ref="AN2707" si="7325">AVERAGE(I2707:I2712)</f>
        <v>0.96666666666666667</v>
      </c>
      <c r="AO2707" s="11">
        <f t="shared" ref="AO2707" si="7326">MAX(K2707:K2712)</f>
        <v>1.3</v>
      </c>
      <c r="AP2707" s="13" t="str">
        <f t="shared" ref="AP2707" ca="1" si="7327">INDIRECT(ADDRESS(MATCH(AO2707,K2707:K2712,0)+A2707-1,12))</f>
        <v>NNE</v>
      </c>
      <c r="AQ2707" s="13">
        <f t="shared" ref="AQ2707" ca="1" si="7328">INDIRECT(ADDRESS(MATCH(AO2707,K2707:K2712,0)+A2707-1,13))</f>
        <v>0.75894675925925925</v>
      </c>
      <c r="AR2707" s="11">
        <f t="shared" ref="AR2707" si="7329">MAX(N2707:N2712)</f>
        <v>2.2999999999999998</v>
      </c>
      <c r="AS2707" s="13" t="str">
        <f t="shared" ref="AS2707" ca="1" si="7330">INDIRECT(ADDRESS(MATCH(AR2707,N2707:N2712,0)+A2707-1,15))</f>
        <v>ENE</v>
      </c>
      <c r="AT2707" s="13">
        <f t="shared" ref="AT2707" ca="1" si="7331">INDIRECT(ADDRESS(MATCH(AR2707,N2707:N2712,0)+A2707-1,16))</f>
        <v>0.77456018518518521</v>
      </c>
    </row>
    <row r="2708" spans="1:46">
      <c r="A2708" s="11">
        <v>2708</v>
      </c>
      <c r="B2708" s="69">
        <v>44611</v>
      </c>
      <c r="C2708" s="70">
        <v>0.75694444444444453</v>
      </c>
      <c r="D2708">
        <v>4.7</v>
      </c>
      <c r="E2708">
        <v>12.9</v>
      </c>
      <c r="F2708">
        <v>0</v>
      </c>
      <c r="G2708">
        <v>4.5</v>
      </c>
      <c r="H2708">
        <v>0</v>
      </c>
      <c r="I2708">
        <v>1.1000000000000001</v>
      </c>
      <c r="J2708" t="s">
        <v>149</v>
      </c>
      <c r="K2708">
        <v>1.1000000000000001</v>
      </c>
      <c r="L2708" t="s">
        <v>149</v>
      </c>
      <c r="M2708" s="70">
        <v>0.75694444444444453</v>
      </c>
      <c r="N2708">
        <v>1.9</v>
      </c>
      <c r="O2708" t="s">
        <v>149</v>
      </c>
      <c r="P2708" s="70">
        <v>0.75498842592592597</v>
      </c>
      <c r="Q2708">
        <v>1.5</v>
      </c>
      <c r="R2708" t="s">
        <v>149</v>
      </c>
      <c r="S2708">
        <v>0.4</v>
      </c>
      <c r="T2708">
        <v>92.3</v>
      </c>
      <c r="U2708">
        <v>0</v>
      </c>
      <c r="V2708">
        <v>130</v>
      </c>
      <c r="W2708">
        <v>0</v>
      </c>
      <c r="X2708">
        <v>0.77900000000000003</v>
      </c>
      <c r="Y2708">
        <v>18.25</v>
      </c>
      <c r="Z2708" s="11">
        <f t="shared" si="7297"/>
        <v>0</v>
      </c>
      <c r="AA2708" s="11">
        <f t="shared" si="7298"/>
        <v>0</v>
      </c>
      <c r="AB2708" s="53">
        <f t="shared" si="7299"/>
        <v>0.35689773721342055</v>
      </c>
      <c r="AC2708" s="61" t="s">
        <v>204</v>
      </c>
    </row>
    <row r="2709" spans="1:46">
      <c r="A2709" s="11">
        <v>2709</v>
      </c>
      <c r="B2709" s="69">
        <v>44611</v>
      </c>
      <c r="C2709" s="70">
        <v>0.76388888888888884</v>
      </c>
      <c r="D2709">
        <v>4.7</v>
      </c>
      <c r="E2709">
        <v>12.9</v>
      </c>
      <c r="F2709">
        <v>0</v>
      </c>
      <c r="G2709">
        <v>4.5</v>
      </c>
      <c r="H2709">
        <v>0</v>
      </c>
      <c r="I2709">
        <v>1</v>
      </c>
      <c r="J2709" t="s">
        <v>147</v>
      </c>
      <c r="K2709">
        <v>1.3</v>
      </c>
      <c r="L2709" t="s">
        <v>149</v>
      </c>
      <c r="M2709" s="70">
        <v>0.75894675925925925</v>
      </c>
      <c r="N2709">
        <v>2.1</v>
      </c>
      <c r="O2709" t="s">
        <v>149</v>
      </c>
      <c r="P2709" s="70">
        <v>0.75749999999999995</v>
      </c>
      <c r="Q2709">
        <v>0.5</v>
      </c>
      <c r="R2709" t="s">
        <v>149</v>
      </c>
      <c r="S2709">
        <v>0.4</v>
      </c>
      <c r="T2709">
        <v>92.5</v>
      </c>
      <c r="U2709">
        <v>0</v>
      </c>
      <c r="V2709">
        <v>73</v>
      </c>
      <c r="W2709">
        <v>0</v>
      </c>
      <c r="X2709">
        <v>0.77900000000000003</v>
      </c>
      <c r="Y2709">
        <v>18.25</v>
      </c>
      <c r="Z2709" s="11">
        <f t="shared" si="7297"/>
        <v>0</v>
      </c>
      <c r="AA2709" s="11">
        <f t="shared" si="7298"/>
        <v>0</v>
      </c>
      <c r="AB2709" s="53">
        <f t="shared" si="7299"/>
        <v>0.35689773721342055</v>
      </c>
      <c r="AC2709" s="61" t="s">
        <v>204</v>
      </c>
    </row>
    <row r="2710" spans="1:46">
      <c r="A2710" s="11">
        <v>2710</v>
      </c>
      <c r="B2710" s="69">
        <v>44611</v>
      </c>
      <c r="C2710" s="70">
        <v>0.77083333333333337</v>
      </c>
      <c r="D2710">
        <v>4.7</v>
      </c>
      <c r="E2710">
        <v>12.9</v>
      </c>
      <c r="F2710">
        <v>0</v>
      </c>
      <c r="G2710">
        <v>4.4000000000000004</v>
      </c>
      <c r="H2710">
        <v>0</v>
      </c>
      <c r="I2710">
        <v>0.8</v>
      </c>
      <c r="J2710" t="s">
        <v>147</v>
      </c>
      <c r="K2710">
        <v>1</v>
      </c>
      <c r="L2710" t="s">
        <v>147</v>
      </c>
      <c r="M2710" s="70">
        <v>0.76390046296296299</v>
      </c>
      <c r="N2710">
        <v>1.4</v>
      </c>
      <c r="O2710" t="s">
        <v>149</v>
      </c>
      <c r="P2710" s="70">
        <v>0.76413194444444443</v>
      </c>
      <c r="Q2710">
        <v>1</v>
      </c>
      <c r="R2710" t="s">
        <v>149</v>
      </c>
      <c r="S2710">
        <v>0.2</v>
      </c>
      <c r="T2710">
        <v>92.4</v>
      </c>
      <c r="U2710">
        <v>0</v>
      </c>
      <c r="V2710">
        <v>58</v>
      </c>
      <c r="W2710">
        <v>0</v>
      </c>
      <c r="X2710">
        <v>0.77900000000000003</v>
      </c>
      <c r="Y2710">
        <v>18.239999999999998</v>
      </c>
      <c r="Z2710" s="11">
        <f t="shared" si="7297"/>
        <v>0</v>
      </c>
      <c r="AA2710" s="11">
        <f t="shared" si="7298"/>
        <v>0</v>
      </c>
      <c r="AB2710" s="53">
        <f t="shared" si="7299"/>
        <v>0.35689773721342055</v>
      </c>
      <c r="AC2710" s="61" t="s">
        <v>204</v>
      </c>
    </row>
    <row r="2711" spans="1:46">
      <c r="A2711" s="11">
        <v>2711</v>
      </c>
      <c r="B2711" s="69">
        <v>44611</v>
      </c>
      <c r="C2711" s="70">
        <v>0.77777777777777779</v>
      </c>
      <c r="D2711">
        <v>4.5999999999999996</v>
      </c>
      <c r="E2711">
        <v>12.9</v>
      </c>
      <c r="F2711">
        <v>0</v>
      </c>
      <c r="G2711">
        <v>4.5</v>
      </c>
      <c r="H2711">
        <v>0</v>
      </c>
      <c r="I2711">
        <v>1</v>
      </c>
      <c r="J2711" t="s">
        <v>148</v>
      </c>
      <c r="K2711">
        <v>1</v>
      </c>
      <c r="L2711" t="s">
        <v>148</v>
      </c>
      <c r="M2711" s="70">
        <v>0.77777777777777779</v>
      </c>
      <c r="N2711">
        <v>2.2999999999999998</v>
      </c>
      <c r="O2711" t="s">
        <v>148</v>
      </c>
      <c r="P2711" s="70">
        <v>0.77456018518518521</v>
      </c>
      <c r="Q2711">
        <v>1.5</v>
      </c>
      <c r="R2711" t="s">
        <v>148</v>
      </c>
      <c r="S2711">
        <v>0.4</v>
      </c>
      <c r="T2711">
        <v>92.4</v>
      </c>
      <c r="U2711">
        <v>0</v>
      </c>
      <c r="V2711">
        <v>68</v>
      </c>
      <c r="W2711">
        <v>0</v>
      </c>
      <c r="X2711">
        <v>0.77900000000000003</v>
      </c>
      <c r="Y2711">
        <v>18.239999999999998</v>
      </c>
      <c r="Z2711" s="11">
        <f t="shared" si="7297"/>
        <v>0</v>
      </c>
      <c r="AA2711" s="11">
        <f t="shared" si="7298"/>
        <v>0</v>
      </c>
      <c r="AB2711" s="53">
        <f t="shared" si="7299"/>
        <v>0.35689773721342055</v>
      </c>
      <c r="AC2711" s="61" t="s">
        <v>204</v>
      </c>
    </row>
    <row r="2712" spans="1:46">
      <c r="A2712" s="11">
        <v>2712</v>
      </c>
      <c r="B2712" s="69">
        <v>44611</v>
      </c>
      <c r="C2712" s="70">
        <v>0.78472222222222221</v>
      </c>
      <c r="D2712">
        <v>4.5999999999999996</v>
      </c>
      <c r="E2712">
        <v>12.9</v>
      </c>
      <c r="F2712">
        <v>0</v>
      </c>
      <c r="G2712">
        <v>4.5999999999999996</v>
      </c>
      <c r="H2712">
        <v>0</v>
      </c>
      <c r="I2712">
        <v>1</v>
      </c>
      <c r="J2712" t="s">
        <v>147</v>
      </c>
      <c r="K2712">
        <v>1.2</v>
      </c>
      <c r="L2712" t="s">
        <v>148</v>
      </c>
      <c r="M2712" s="70">
        <v>0.78074074074074085</v>
      </c>
      <c r="N2712">
        <v>2.2000000000000002</v>
      </c>
      <c r="O2712" t="s">
        <v>147</v>
      </c>
      <c r="P2712" s="70">
        <v>0.78270833333333334</v>
      </c>
      <c r="Q2712">
        <v>0.4</v>
      </c>
      <c r="R2712" t="s">
        <v>149</v>
      </c>
      <c r="S2712">
        <v>0.5</v>
      </c>
      <c r="T2712">
        <v>92.6</v>
      </c>
      <c r="U2712">
        <v>0</v>
      </c>
      <c r="V2712">
        <v>60</v>
      </c>
      <c r="W2712">
        <v>0</v>
      </c>
      <c r="X2712">
        <v>0.77900000000000003</v>
      </c>
      <c r="Y2712">
        <v>18.25</v>
      </c>
      <c r="Z2712" s="11">
        <f t="shared" si="7297"/>
        <v>0</v>
      </c>
      <c r="AA2712" s="11">
        <f t="shared" si="7298"/>
        <v>0</v>
      </c>
      <c r="AB2712" s="53">
        <f t="shared" si="7299"/>
        <v>0.35689773721342055</v>
      </c>
      <c r="AC2712" s="61" t="s">
        <v>204</v>
      </c>
    </row>
    <row r="2713" spans="1:46">
      <c r="A2713" s="11">
        <v>2713</v>
      </c>
      <c r="B2713" s="69">
        <v>44611</v>
      </c>
      <c r="C2713" s="70">
        <v>0.79166666666666663</v>
      </c>
      <c r="D2713">
        <v>4.5999999999999996</v>
      </c>
      <c r="E2713">
        <v>12.9</v>
      </c>
      <c r="F2713">
        <v>0</v>
      </c>
      <c r="G2713">
        <v>4.5</v>
      </c>
      <c r="H2713">
        <v>0</v>
      </c>
      <c r="I2713">
        <v>1</v>
      </c>
      <c r="J2713" t="s">
        <v>149</v>
      </c>
      <c r="K2713">
        <v>1.2</v>
      </c>
      <c r="L2713" t="s">
        <v>149</v>
      </c>
      <c r="M2713" s="70">
        <v>0.78822916666666665</v>
      </c>
      <c r="N2713">
        <v>2.5</v>
      </c>
      <c r="O2713" t="s">
        <v>149</v>
      </c>
      <c r="P2713" s="70">
        <v>0.78616898148148151</v>
      </c>
      <c r="Q2713">
        <v>1.5</v>
      </c>
      <c r="R2713" t="s">
        <v>147</v>
      </c>
      <c r="S2713">
        <v>0.6</v>
      </c>
      <c r="T2713">
        <v>92.8</v>
      </c>
      <c r="U2713">
        <v>0</v>
      </c>
      <c r="V2713">
        <v>73</v>
      </c>
      <c r="W2713">
        <v>0</v>
      </c>
      <c r="X2713">
        <v>0.77900000000000003</v>
      </c>
      <c r="Y2713">
        <v>18.22</v>
      </c>
      <c r="Z2713" s="11">
        <f t="shared" si="7297"/>
        <v>0</v>
      </c>
      <c r="AA2713" s="11">
        <f t="shared" si="7298"/>
        <v>0</v>
      </c>
      <c r="AB2713" s="53">
        <f t="shared" si="7299"/>
        <v>0.35689773721342055</v>
      </c>
      <c r="AC2713" s="61" t="s">
        <v>204</v>
      </c>
      <c r="AE2713" s="11">
        <f t="shared" ref="AE2713" si="7332">SUM(F2713:F2718)</f>
        <v>0</v>
      </c>
      <c r="AF2713" s="11">
        <f t="shared" ref="AF2713" si="7333">AVERAGE(AB2713:AB2718)</f>
        <v>0.35689773721342055</v>
      </c>
      <c r="AG2713" s="11">
        <f t="shared" ref="AG2713" si="7334">AVERAGE(G2713:G2718)</f>
        <v>4.5500000000000007</v>
      </c>
      <c r="AH2713" s="11" t="e">
        <f t="shared" ref="AH2713" si="7335">AVERAGE(AC2713:AC2718)</f>
        <v>#DIV/0!</v>
      </c>
      <c r="AI2713" s="11">
        <f t="shared" ref="AI2713" si="7336">AVERAGE(T2713:T2718)</f>
        <v>93.083333333333329</v>
      </c>
      <c r="AJ2713" s="11">
        <f t="shared" ref="AJ2713" si="7337">SUMIF(H2713:H2718,"&gt;0",H2713:H2718)</f>
        <v>0</v>
      </c>
      <c r="AK2713" s="17">
        <f t="shared" ref="AK2713" si="7338">SUM(AA2713:AA2718)/60</f>
        <v>0</v>
      </c>
      <c r="AL2713" s="17">
        <f t="shared" ref="AL2713" si="7339">SUM(V2713:V2718)</f>
        <v>418</v>
      </c>
      <c r="AM2713" s="17">
        <f t="shared" ref="AM2713" si="7340">AVERAGE(W2713:W2718)</f>
        <v>0</v>
      </c>
      <c r="AN2713" s="11">
        <f t="shared" ref="AN2713" si="7341">AVERAGE(I2713:I2718)</f>
        <v>0.88333333333333319</v>
      </c>
      <c r="AO2713" s="11">
        <f t="shared" ref="AO2713" si="7342">MAX(K2713:K2718)</f>
        <v>1.4</v>
      </c>
      <c r="AP2713" s="13" t="str">
        <f t="shared" ref="AP2713" ca="1" si="7343">INDIRECT(ADDRESS(MATCH(AO2713,K2713:K2718,0)+A2713-1,12))</f>
        <v>N</v>
      </c>
      <c r="AQ2713" s="13">
        <f t="shared" ref="AQ2713" ca="1" si="7344">INDIRECT(ADDRESS(MATCH(AO2713,K2713:K2718,0)+A2713-1,13))</f>
        <v>0.80328703703703708</v>
      </c>
      <c r="AR2713" s="11">
        <f t="shared" ref="AR2713" si="7345">MAX(N2713:N2718)</f>
        <v>2.5</v>
      </c>
      <c r="AS2713" s="13" t="str">
        <f t="shared" ref="AS2713" ca="1" si="7346">INDIRECT(ADDRESS(MATCH(AR2713,N2713:N2718,0)+A2713-1,15))</f>
        <v>NNE</v>
      </c>
      <c r="AT2713" s="13">
        <f t="shared" ref="AT2713" ca="1" si="7347">INDIRECT(ADDRESS(MATCH(AR2713,N2713:N2718,0)+A2713-1,16))</f>
        <v>0.78616898148148151</v>
      </c>
    </row>
    <row r="2714" spans="1:46">
      <c r="A2714" s="11">
        <v>2714</v>
      </c>
      <c r="B2714" s="69">
        <v>44611</v>
      </c>
      <c r="C2714" s="70">
        <v>0.79861111111111116</v>
      </c>
      <c r="D2714">
        <v>4.5999999999999996</v>
      </c>
      <c r="E2714">
        <v>12.9</v>
      </c>
      <c r="F2714">
        <v>0</v>
      </c>
      <c r="G2714">
        <v>4.5</v>
      </c>
      <c r="H2714">
        <v>0</v>
      </c>
      <c r="I2714">
        <v>1.1000000000000001</v>
      </c>
      <c r="J2714" t="s">
        <v>149</v>
      </c>
      <c r="K2714">
        <v>1.1000000000000001</v>
      </c>
      <c r="L2714" t="s">
        <v>149</v>
      </c>
      <c r="M2714" s="70">
        <v>0.7984606481481481</v>
      </c>
      <c r="N2714">
        <v>2</v>
      </c>
      <c r="O2714" t="s">
        <v>149</v>
      </c>
      <c r="P2714" s="70">
        <v>0.79681712962962958</v>
      </c>
      <c r="Q2714">
        <v>1.2</v>
      </c>
      <c r="R2714" t="s">
        <v>157</v>
      </c>
      <c r="S2714">
        <v>0.4</v>
      </c>
      <c r="T2714">
        <v>93.2</v>
      </c>
      <c r="U2714">
        <v>0</v>
      </c>
      <c r="V2714">
        <v>69</v>
      </c>
      <c r="W2714">
        <v>0</v>
      </c>
      <c r="X2714">
        <v>0.77900000000000003</v>
      </c>
      <c r="Y2714">
        <v>18.21</v>
      </c>
      <c r="Z2714" s="11">
        <f t="shared" si="7297"/>
        <v>0</v>
      </c>
      <c r="AA2714" s="11">
        <f t="shared" si="7298"/>
        <v>0</v>
      </c>
      <c r="AB2714" s="53">
        <f t="shared" si="7299"/>
        <v>0.35689773721342055</v>
      </c>
      <c r="AC2714" s="61" t="s">
        <v>204</v>
      </c>
    </row>
    <row r="2715" spans="1:46">
      <c r="A2715" s="11">
        <v>2715</v>
      </c>
      <c r="B2715" s="69">
        <v>44611</v>
      </c>
      <c r="C2715" s="70">
        <v>0.80555555555555547</v>
      </c>
      <c r="D2715">
        <v>4.5</v>
      </c>
      <c r="E2715">
        <v>12.9</v>
      </c>
      <c r="F2715">
        <v>0</v>
      </c>
      <c r="G2715">
        <v>4.5</v>
      </c>
      <c r="H2715">
        <v>0</v>
      </c>
      <c r="I2715">
        <v>1.2</v>
      </c>
      <c r="J2715" t="s">
        <v>162</v>
      </c>
      <c r="K2715">
        <v>1.4</v>
      </c>
      <c r="L2715" t="s">
        <v>162</v>
      </c>
      <c r="M2715" s="70">
        <v>0.80328703703703708</v>
      </c>
      <c r="N2715">
        <v>1.9</v>
      </c>
      <c r="O2715" t="s">
        <v>162</v>
      </c>
      <c r="P2715" s="70">
        <v>0.80001157407407408</v>
      </c>
      <c r="Q2715">
        <v>0.8</v>
      </c>
      <c r="R2715" t="s">
        <v>147</v>
      </c>
      <c r="S2715">
        <v>0.3</v>
      </c>
      <c r="T2715">
        <v>93.2</v>
      </c>
      <c r="U2715">
        <v>0</v>
      </c>
      <c r="V2715">
        <v>70</v>
      </c>
      <c r="W2715">
        <v>0</v>
      </c>
      <c r="X2715">
        <v>0.77900000000000003</v>
      </c>
      <c r="Y2715">
        <v>18.21</v>
      </c>
      <c r="Z2715" s="11">
        <f t="shared" si="7297"/>
        <v>0</v>
      </c>
      <c r="AA2715" s="11">
        <f t="shared" si="7298"/>
        <v>0</v>
      </c>
      <c r="AB2715" s="53">
        <f t="shared" si="7299"/>
        <v>0.35689773721342055</v>
      </c>
      <c r="AC2715" s="61" t="s">
        <v>204</v>
      </c>
    </row>
    <row r="2716" spans="1:46">
      <c r="A2716" s="11">
        <v>2716</v>
      </c>
      <c r="B2716" s="69">
        <v>44611</v>
      </c>
      <c r="C2716" s="70">
        <v>0.8125</v>
      </c>
      <c r="D2716">
        <v>4.5</v>
      </c>
      <c r="E2716">
        <v>12.9</v>
      </c>
      <c r="F2716">
        <v>0</v>
      </c>
      <c r="G2716">
        <v>4.5999999999999996</v>
      </c>
      <c r="H2716">
        <v>0</v>
      </c>
      <c r="I2716">
        <v>0.8</v>
      </c>
      <c r="J2716" t="s">
        <v>149</v>
      </c>
      <c r="K2716">
        <v>1.2</v>
      </c>
      <c r="L2716" t="s">
        <v>162</v>
      </c>
      <c r="M2716" s="70">
        <v>0.80556712962962962</v>
      </c>
      <c r="N2716">
        <v>1.7</v>
      </c>
      <c r="O2716" t="s">
        <v>149</v>
      </c>
      <c r="P2716" s="70">
        <v>0.80873842592592593</v>
      </c>
      <c r="Q2716">
        <v>0.6</v>
      </c>
      <c r="R2716" t="s">
        <v>147</v>
      </c>
      <c r="S2716">
        <v>0.3</v>
      </c>
      <c r="T2716">
        <v>93.3</v>
      </c>
      <c r="U2716">
        <v>0</v>
      </c>
      <c r="V2716">
        <v>73</v>
      </c>
      <c r="W2716">
        <v>0</v>
      </c>
      <c r="X2716">
        <v>0.77900000000000003</v>
      </c>
      <c r="Y2716">
        <v>18.239999999999998</v>
      </c>
      <c r="Z2716" s="11">
        <f t="shared" si="7297"/>
        <v>0</v>
      </c>
      <c r="AA2716" s="11">
        <f t="shared" si="7298"/>
        <v>0</v>
      </c>
      <c r="AB2716" s="53">
        <f t="shared" si="7299"/>
        <v>0.35689773721342055</v>
      </c>
      <c r="AC2716" s="61" t="s">
        <v>204</v>
      </c>
    </row>
    <row r="2717" spans="1:46">
      <c r="A2717" s="11">
        <v>2717</v>
      </c>
      <c r="B2717" s="69">
        <v>44611</v>
      </c>
      <c r="C2717" s="70">
        <v>0.81944444444444453</v>
      </c>
      <c r="D2717">
        <v>4.5</v>
      </c>
      <c r="E2717">
        <v>12.9</v>
      </c>
      <c r="F2717">
        <v>0</v>
      </c>
      <c r="G2717">
        <v>4.5999999999999996</v>
      </c>
      <c r="H2717">
        <v>0</v>
      </c>
      <c r="I2717">
        <v>0.6</v>
      </c>
      <c r="J2717" t="s">
        <v>152</v>
      </c>
      <c r="K2717">
        <v>0.8</v>
      </c>
      <c r="L2717" t="s">
        <v>149</v>
      </c>
      <c r="M2717" s="70">
        <v>0.81251157407407415</v>
      </c>
      <c r="N2717">
        <v>1.6</v>
      </c>
      <c r="O2717" t="s">
        <v>159</v>
      </c>
      <c r="P2717" s="70">
        <v>0.81934027777777774</v>
      </c>
      <c r="Q2717">
        <v>1.4</v>
      </c>
      <c r="R2717" t="s">
        <v>159</v>
      </c>
      <c r="S2717">
        <v>0.3</v>
      </c>
      <c r="T2717">
        <v>93</v>
      </c>
      <c r="U2717">
        <v>1</v>
      </c>
      <c r="V2717">
        <v>69</v>
      </c>
      <c r="W2717">
        <v>0</v>
      </c>
      <c r="X2717">
        <v>0.77900000000000003</v>
      </c>
      <c r="Y2717">
        <v>18.239999999999998</v>
      </c>
      <c r="Z2717" s="11">
        <f t="shared" si="7297"/>
        <v>0</v>
      </c>
      <c r="AA2717" s="11">
        <f t="shared" si="7298"/>
        <v>0</v>
      </c>
      <c r="AB2717" s="53">
        <f t="shared" si="7299"/>
        <v>0.35689773721342055</v>
      </c>
      <c r="AC2717" s="61" t="s">
        <v>204</v>
      </c>
    </row>
    <row r="2718" spans="1:46">
      <c r="A2718" s="11">
        <v>2718</v>
      </c>
      <c r="B2718" s="69">
        <v>44611</v>
      </c>
      <c r="C2718" s="70">
        <v>0.82638888888888884</v>
      </c>
      <c r="D2718">
        <v>4.5999999999999996</v>
      </c>
      <c r="E2718">
        <v>12.9</v>
      </c>
      <c r="F2718">
        <v>0</v>
      </c>
      <c r="G2718">
        <v>4.5999999999999996</v>
      </c>
      <c r="H2718">
        <v>0</v>
      </c>
      <c r="I2718">
        <v>0.6</v>
      </c>
      <c r="J2718" t="s">
        <v>149</v>
      </c>
      <c r="K2718">
        <v>0.7</v>
      </c>
      <c r="L2718" t="s">
        <v>150</v>
      </c>
      <c r="M2718" s="70">
        <v>0.82116898148148154</v>
      </c>
      <c r="N2718">
        <v>1.8</v>
      </c>
      <c r="O2718" t="s">
        <v>159</v>
      </c>
      <c r="P2718" s="70">
        <v>0.81972222222222213</v>
      </c>
      <c r="Q2718">
        <v>0.5</v>
      </c>
      <c r="R2718" t="s">
        <v>154</v>
      </c>
      <c r="S2718">
        <v>0.4</v>
      </c>
      <c r="T2718">
        <v>93</v>
      </c>
      <c r="U2718">
        <v>0</v>
      </c>
      <c r="V2718">
        <v>64</v>
      </c>
      <c r="W2718">
        <v>0</v>
      </c>
      <c r="X2718">
        <v>0.77900000000000003</v>
      </c>
      <c r="Y2718">
        <v>18.21</v>
      </c>
      <c r="Z2718" s="11">
        <f t="shared" si="7297"/>
        <v>0</v>
      </c>
      <c r="AA2718" s="11">
        <f t="shared" si="7298"/>
        <v>0</v>
      </c>
      <c r="AB2718" s="53">
        <f t="shared" si="7299"/>
        <v>0.35689773721342055</v>
      </c>
      <c r="AC2718" s="61" t="s">
        <v>204</v>
      </c>
    </row>
    <row r="2719" spans="1:46">
      <c r="A2719" s="11">
        <v>2719</v>
      </c>
      <c r="B2719" s="69">
        <v>44611</v>
      </c>
      <c r="C2719" s="70">
        <v>0.83333333333333337</v>
      </c>
      <c r="D2719">
        <v>4.5999999999999996</v>
      </c>
      <c r="E2719">
        <v>12.9</v>
      </c>
      <c r="F2719">
        <v>0</v>
      </c>
      <c r="G2719">
        <v>4.7</v>
      </c>
      <c r="H2719">
        <v>0</v>
      </c>
      <c r="I2719">
        <v>0.4</v>
      </c>
      <c r="J2719" t="s">
        <v>153</v>
      </c>
      <c r="K2719">
        <v>0.6</v>
      </c>
      <c r="L2719" t="s">
        <v>149</v>
      </c>
      <c r="M2719" s="70">
        <v>0.82640046296296299</v>
      </c>
      <c r="N2719">
        <v>0.9</v>
      </c>
      <c r="O2719" t="s">
        <v>151</v>
      </c>
      <c r="P2719" s="70">
        <v>0.83089120370370362</v>
      </c>
      <c r="Q2719">
        <v>0</v>
      </c>
      <c r="R2719" t="s">
        <v>151</v>
      </c>
      <c r="S2719">
        <v>0.2</v>
      </c>
      <c r="T2719">
        <v>92.9</v>
      </c>
      <c r="U2719">
        <v>0</v>
      </c>
      <c r="V2719">
        <v>65</v>
      </c>
      <c r="W2719">
        <v>0</v>
      </c>
      <c r="X2719">
        <v>0.77900000000000003</v>
      </c>
      <c r="Y2719">
        <v>18.21</v>
      </c>
      <c r="Z2719" s="11">
        <f t="shared" si="7297"/>
        <v>0</v>
      </c>
      <c r="AA2719" s="11">
        <f t="shared" si="7298"/>
        <v>0</v>
      </c>
      <c r="AB2719" s="53">
        <f t="shared" si="7299"/>
        <v>0.35689773721342055</v>
      </c>
      <c r="AC2719" s="61" t="s">
        <v>204</v>
      </c>
      <c r="AE2719" s="11">
        <f t="shared" ref="AE2719" si="7348">SUM(F2719:F2724)</f>
        <v>0</v>
      </c>
      <c r="AF2719" s="11">
        <f t="shared" ref="AF2719" si="7349">AVERAGE(AB2719:AB2724)</f>
        <v>0.35689773721342055</v>
      </c>
      <c r="AG2719" s="11">
        <f t="shared" ref="AG2719" si="7350">AVERAGE(G2719:G2724)</f>
        <v>4.7333333333333334</v>
      </c>
      <c r="AH2719" s="11" t="e">
        <f t="shared" ref="AH2719" si="7351">AVERAGE(AC2719:AC2724)</f>
        <v>#DIV/0!</v>
      </c>
      <c r="AI2719" s="11">
        <f t="shared" ref="AI2719" si="7352">AVERAGE(T2719:T2724)</f>
        <v>93.033333333333346</v>
      </c>
      <c r="AJ2719" s="11">
        <f t="shared" ref="AJ2719" si="7353">SUMIF(H2719:H2724,"&gt;0",H2719:H2724)</f>
        <v>0</v>
      </c>
      <c r="AK2719" s="17">
        <f t="shared" ref="AK2719" si="7354">SUM(AA2719:AA2724)/60</f>
        <v>0</v>
      </c>
      <c r="AL2719" s="17">
        <f t="shared" ref="AL2719" si="7355">SUM(V2719:V2724)</f>
        <v>391</v>
      </c>
      <c r="AM2719" s="17">
        <f t="shared" ref="AM2719" si="7356">AVERAGE(W2719:W2724)</f>
        <v>0</v>
      </c>
      <c r="AN2719" s="11">
        <f t="shared" ref="AN2719" si="7357">AVERAGE(I2719:I2724)</f>
        <v>0.85</v>
      </c>
      <c r="AO2719" s="11">
        <f t="shared" ref="AO2719" si="7358">MAX(K2719:K2724)</f>
        <v>2.2999999999999998</v>
      </c>
      <c r="AP2719" s="13" t="str">
        <f t="shared" ref="AP2719" ca="1" si="7359">INDIRECT(ADDRESS(MATCH(AO2719,K2719:K2724,0)+A2719-1,12))</f>
        <v>N</v>
      </c>
      <c r="AQ2719" s="13">
        <f t="shared" ref="AQ2719" ca="1" si="7360">INDIRECT(ADDRESS(MATCH(AO2719,K2719:K2724,0)+A2719-1,13))</f>
        <v>0.8650578703703703</v>
      </c>
      <c r="AR2719" s="11">
        <f t="shared" ref="AR2719" si="7361">MAX(N2719:N2724)</f>
        <v>3.9</v>
      </c>
      <c r="AS2719" s="13" t="str">
        <f t="shared" ref="AS2719" ca="1" si="7362">INDIRECT(ADDRESS(MATCH(AR2719,N2719:N2724,0)+A2719-1,15))</f>
        <v>NNE</v>
      </c>
      <c r="AT2719" s="13">
        <f t="shared" ref="AT2719" ca="1" si="7363">INDIRECT(ADDRESS(MATCH(AR2719,N2719:N2724,0)+A2719-1,16))</f>
        <v>0.86368055555555545</v>
      </c>
    </row>
    <row r="2720" spans="1:46">
      <c r="A2720" s="11">
        <v>2720</v>
      </c>
      <c r="B2720" s="69">
        <v>44611</v>
      </c>
      <c r="C2720" s="70">
        <v>0.84027777777777779</v>
      </c>
      <c r="D2720">
        <v>4.5999999999999996</v>
      </c>
      <c r="E2720">
        <v>12.9</v>
      </c>
      <c r="F2720">
        <v>0</v>
      </c>
      <c r="G2720">
        <v>4.7</v>
      </c>
      <c r="H2720">
        <v>0</v>
      </c>
      <c r="I2720">
        <v>0.3</v>
      </c>
      <c r="J2720" t="s">
        <v>159</v>
      </c>
      <c r="K2720">
        <v>0.4</v>
      </c>
      <c r="L2720" t="s">
        <v>153</v>
      </c>
      <c r="M2720" s="70">
        <v>0.83334490740740741</v>
      </c>
      <c r="N2720">
        <v>0.8</v>
      </c>
      <c r="O2720" t="s">
        <v>151</v>
      </c>
      <c r="P2720" s="70">
        <v>0.83759259259259267</v>
      </c>
      <c r="Q2720">
        <v>0</v>
      </c>
      <c r="R2720" t="s">
        <v>151</v>
      </c>
      <c r="S2720">
        <v>0.2</v>
      </c>
      <c r="T2720">
        <v>93</v>
      </c>
      <c r="U2720">
        <v>0</v>
      </c>
      <c r="V2720">
        <v>69</v>
      </c>
      <c r="W2720">
        <v>0</v>
      </c>
      <c r="X2720">
        <v>0.77900000000000003</v>
      </c>
      <c r="Y2720">
        <v>18.23</v>
      </c>
      <c r="Z2720" s="11">
        <f t="shared" si="7297"/>
        <v>0</v>
      </c>
      <c r="AA2720" s="11">
        <f t="shared" si="7298"/>
        <v>0</v>
      </c>
      <c r="AB2720" s="53">
        <f t="shared" si="7299"/>
        <v>0.35689773721342055</v>
      </c>
      <c r="AC2720" s="61" t="s">
        <v>204</v>
      </c>
    </row>
    <row r="2721" spans="1:46">
      <c r="A2721" s="11">
        <v>2721</v>
      </c>
      <c r="B2721" s="69">
        <v>44611</v>
      </c>
      <c r="C2721" s="70">
        <v>0.84722222222222221</v>
      </c>
      <c r="D2721">
        <v>4.5999999999999996</v>
      </c>
      <c r="E2721">
        <v>12.9</v>
      </c>
      <c r="F2721">
        <v>0</v>
      </c>
      <c r="G2721">
        <v>4.7</v>
      </c>
      <c r="H2721">
        <v>0</v>
      </c>
      <c r="I2721">
        <v>0.2</v>
      </c>
      <c r="J2721" t="s">
        <v>151</v>
      </c>
      <c r="K2721">
        <v>0.3</v>
      </c>
      <c r="L2721" t="s">
        <v>159</v>
      </c>
      <c r="M2721" s="70">
        <v>0.84155092592592595</v>
      </c>
      <c r="N2721">
        <v>0.7</v>
      </c>
      <c r="O2721" t="s">
        <v>151</v>
      </c>
      <c r="P2721" s="70">
        <v>0.84289351851851846</v>
      </c>
      <c r="Q2721">
        <v>0.3</v>
      </c>
      <c r="R2721" t="s">
        <v>159</v>
      </c>
      <c r="S2721">
        <v>0.2</v>
      </c>
      <c r="T2721">
        <v>93</v>
      </c>
      <c r="U2721">
        <v>0</v>
      </c>
      <c r="V2721">
        <v>72</v>
      </c>
      <c r="W2721">
        <v>0</v>
      </c>
      <c r="X2721">
        <v>0.77900000000000003</v>
      </c>
      <c r="Y2721">
        <v>18.239999999999998</v>
      </c>
      <c r="Z2721" s="11">
        <f t="shared" si="7297"/>
        <v>0</v>
      </c>
      <c r="AA2721" s="11">
        <f t="shared" si="7298"/>
        <v>0</v>
      </c>
      <c r="AB2721" s="53">
        <f t="shared" si="7299"/>
        <v>0.35689773721342055</v>
      </c>
      <c r="AC2721" s="61" t="s">
        <v>204</v>
      </c>
    </row>
    <row r="2722" spans="1:46">
      <c r="A2722" s="11">
        <v>2722</v>
      </c>
      <c r="B2722" s="69">
        <v>44611</v>
      </c>
      <c r="C2722" s="70">
        <v>0.85416666666666663</v>
      </c>
      <c r="D2722">
        <v>4.5999999999999996</v>
      </c>
      <c r="E2722">
        <v>12.9</v>
      </c>
      <c r="F2722">
        <v>0</v>
      </c>
      <c r="G2722">
        <v>4.7</v>
      </c>
      <c r="H2722">
        <v>0</v>
      </c>
      <c r="I2722">
        <v>0.4</v>
      </c>
      <c r="J2722" t="s">
        <v>147</v>
      </c>
      <c r="K2722">
        <v>0.4</v>
      </c>
      <c r="L2722" t="s">
        <v>147</v>
      </c>
      <c r="M2722" s="70">
        <v>0.85416666666666663</v>
      </c>
      <c r="N2722">
        <v>1.7</v>
      </c>
      <c r="O2722" t="s">
        <v>149</v>
      </c>
      <c r="P2722" s="70">
        <v>0.85334490740740743</v>
      </c>
      <c r="Q2722">
        <v>1.1000000000000001</v>
      </c>
      <c r="R2722" t="s">
        <v>149</v>
      </c>
      <c r="S2722">
        <v>0.4</v>
      </c>
      <c r="T2722">
        <v>93</v>
      </c>
      <c r="U2722">
        <v>0</v>
      </c>
      <c r="V2722">
        <v>73</v>
      </c>
      <c r="W2722">
        <v>0</v>
      </c>
      <c r="X2722">
        <v>0.77900000000000003</v>
      </c>
      <c r="Y2722">
        <v>18.23</v>
      </c>
      <c r="Z2722" s="11">
        <f t="shared" si="7297"/>
        <v>0</v>
      </c>
      <c r="AA2722" s="11">
        <f t="shared" si="7298"/>
        <v>0</v>
      </c>
      <c r="AB2722" s="53">
        <f t="shared" si="7299"/>
        <v>0.35689773721342055</v>
      </c>
      <c r="AC2722" s="61" t="s">
        <v>204</v>
      </c>
    </row>
    <row r="2723" spans="1:46">
      <c r="A2723" s="11">
        <v>2723</v>
      </c>
      <c r="B2723" s="69">
        <v>44611</v>
      </c>
      <c r="C2723" s="70">
        <v>0.86111111111111116</v>
      </c>
      <c r="D2723">
        <v>4.5999999999999996</v>
      </c>
      <c r="E2723">
        <v>12.9</v>
      </c>
      <c r="F2723">
        <v>0</v>
      </c>
      <c r="G2723">
        <v>4.8</v>
      </c>
      <c r="H2723">
        <v>0</v>
      </c>
      <c r="I2723">
        <v>1.7</v>
      </c>
      <c r="J2723" t="s">
        <v>162</v>
      </c>
      <c r="K2723">
        <v>1.7</v>
      </c>
      <c r="L2723" t="s">
        <v>162</v>
      </c>
      <c r="M2723" s="70">
        <v>0.86111111111111116</v>
      </c>
      <c r="N2723">
        <v>3.4</v>
      </c>
      <c r="O2723" t="s">
        <v>162</v>
      </c>
      <c r="P2723" s="70">
        <v>0.8607407407407407</v>
      </c>
      <c r="Q2723">
        <v>2.8</v>
      </c>
      <c r="R2723" t="s">
        <v>149</v>
      </c>
      <c r="S2723">
        <v>0.5</v>
      </c>
      <c r="T2723">
        <v>93.1</v>
      </c>
      <c r="U2723">
        <v>0</v>
      </c>
      <c r="V2723">
        <v>58</v>
      </c>
      <c r="W2723">
        <v>0</v>
      </c>
      <c r="X2723">
        <v>0.77900000000000003</v>
      </c>
      <c r="Y2723">
        <v>18.22</v>
      </c>
      <c r="Z2723" s="11">
        <f t="shared" si="7297"/>
        <v>0</v>
      </c>
      <c r="AA2723" s="11">
        <f t="shared" si="7298"/>
        <v>0</v>
      </c>
      <c r="AB2723" s="53">
        <f t="shared" si="7299"/>
        <v>0.35689773721342055</v>
      </c>
      <c r="AC2723" s="61" t="s">
        <v>204</v>
      </c>
    </row>
    <row r="2724" spans="1:46">
      <c r="A2724" s="11">
        <v>2724</v>
      </c>
      <c r="B2724" s="69">
        <v>44611</v>
      </c>
      <c r="C2724" s="70">
        <v>0.86805555555555547</v>
      </c>
      <c r="D2724">
        <v>4.5999999999999996</v>
      </c>
      <c r="E2724">
        <v>12.9</v>
      </c>
      <c r="F2724">
        <v>0</v>
      </c>
      <c r="G2724">
        <v>4.8</v>
      </c>
      <c r="H2724">
        <v>0</v>
      </c>
      <c r="I2724">
        <v>2.1</v>
      </c>
      <c r="J2724" t="s">
        <v>149</v>
      </c>
      <c r="K2724">
        <v>2.2999999999999998</v>
      </c>
      <c r="L2724" t="s">
        <v>162</v>
      </c>
      <c r="M2724" s="70">
        <v>0.8650578703703703</v>
      </c>
      <c r="N2724">
        <v>3.9</v>
      </c>
      <c r="O2724" t="s">
        <v>149</v>
      </c>
      <c r="P2724" s="70">
        <v>0.86368055555555545</v>
      </c>
      <c r="Q2724">
        <v>2.5</v>
      </c>
      <c r="R2724" t="s">
        <v>149</v>
      </c>
      <c r="S2724">
        <v>0.9</v>
      </c>
      <c r="T2724">
        <v>93.2</v>
      </c>
      <c r="U2724">
        <v>0</v>
      </c>
      <c r="V2724">
        <v>54</v>
      </c>
      <c r="W2724">
        <v>0</v>
      </c>
      <c r="X2724">
        <v>0.77900000000000003</v>
      </c>
      <c r="Y2724">
        <v>18.2</v>
      </c>
      <c r="Z2724" s="11">
        <f t="shared" si="7297"/>
        <v>0</v>
      </c>
      <c r="AA2724" s="11">
        <f t="shared" si="7298"/>
        <v>0</v>
      </c>
      <c r="AB2724" s="53">
        <f t="shared" si="7299"/>
        <v>0.35689773721342055</v>
      </c>
      <c r="AC2724" s="61" t="s">
        <v>204</v>
      </c>
    </row>
    <row r="2725" spans="1:46">
      <c r="A2725" s="11">
        <v>2725</v>
      </c>
      <c r="B2725" s="69">
        <v>44611</v>
      </c>
      <c r="C2725" s="70">
        <v>0.875</v>
      </c>
      <c r="D2725">
        <v>4.5999999999999996</v>
      </c>
      <c r="E2725">
        <v>12.9</v>
      </c>
      <c r="F2725">
        <v>0</v>
      </c>
      <c r="G2725">
        <v>4.9000000000000004</v>
      </c>
      <c r="H2725">
        <v>0</v>
      </c>
      <c r="I2725">
        <v>1.5</v>
      </c>
      <c r="J2725" t="s">
        <v>147</v>
      </c>
      <c r="K2725">
        <v>2.1</v>
      </c>
      <c r="L2725" t="s">
        <v>149</v>
      </c>
      <c r="M2725" s="70">
        <v>0.86806712962962962</v>
      </c>
      <c r="N2725">
        <v>3.3</v>
      </c>
      <c r="O2725" t="s">
        <v>149</v>
      </c>
      <c r="P2725" s="70">
        <v>0.86812500000000004</v>
      </c>
      <c r="Q2725">
        <v>1.4</v>
      </c>
      <c r="R2725" t="s">
        <v>152</v>
      </c>
      <c r="S2725">
        <v>0.6</v>
      </c>
      <c r="T2725">
        <v>93.2</v>
      </c>
      <c r="U2725">
        <v>0</v>
      </c>
      <c r="V2725">
        <v>64</v>
      </c>
      <c r="W2725">
        <v>0</v>
      </c>
      <c r="X2725">
        <v>0.77900000000000003</v>
      </c>
      <c r="Y2725">
        <v>18.21</v>
      </c>
      <c r="Z2725" s="11">
        <f t="shared" si="7297"/>
        <v>0</v>
      </c>
      <c r="AA2725" s="11">
        <f t="shared" si="7298"/>
        <v>0</v>
      </c>
      <c r="AB2725" s="53">
        <f t="shared" si="7299"/>
        <v>0.35689773721342055</v>
      </c>
      <c r="AC2725" s="61" t="s">
        <v>204</v>
      </c>
      <c r="AE2725" s="11">
        <f t="shared" ref="AE2725" si="7364">SUM(F2725:F2730)</f>
        <v>0</v>
      </c>
      <c r="AF2725" s="11">
        <f t="shared" ref="AF2725" si="7365">AVERAGE(AB2725:AB2730)</f>
        <v>0.35689773721342055</v>
      </c>
      <c r="AG2725" s="11">
        <f t="shared" ref="AG2725" si="7366">AVERAGE(G2725:G2730)</f>
        <v>4.6833333333333327</v>
      </c>
      <c r="AH2725" s="11" t="e">
        <f t="shared" ref="AH2725" si="7367">AVERAGE(AC2725:AC2730)</f>
        <v>#DIV/0!</v>
      </c>
      <c r="AI2725" s="11">
        <f t="shared" ref="AI2725" si="7368">AVERAGE(T2725:T2730)</f>
        <v>92.333333333333329</v>
      </c>
      <c r="AJ2725" s="11">
        <f t="shared" ref="AJ2725" si="7369">SUMIF(H2725:H2730,"&gt;0",H2725:H2730)</f>
        <v>0</v>
      </c>
      <c r="AK2725" s="17">
        <f t="shared" ref="AK2725" si="7370">SUM(AA2725:AA2730)/60</f>
        <v>0</v>
      </c>
      <c r="AL2725" s="17">
        <f t="shared" ref="AL2725" si="7371">SUM(V2725:V2730)</f>
        <v>439</v>
      </c>
      <c r="AM2725" s="17">
        <f t="shared" ref="AM2725" si="7372">AVERAGE(W2725:W2730)</f>
        <v>0</v>
      </c>
      <c r="AN2725" s="11">
        <f t="shared" ref="AN2725" si="7373">AVERAGE(I2725:I2730)</f>
        <v>1.2333333333333334</v>
      </c>
      <c r="AO2725" s="11">
        <f t="shared" ref="AO2725" si="7374">MAX(K2725:K2730)</f>
        <v>2.1</v>
      </c>
      <c r="AP2725" s="13" t="str">
        <f t="shared" ref="AP2725" ca="1" si="7375">INDIRECT(ADDRESS(MATCH(AO2725,K2725:K2730,0)+A2725-1,12))</f>
        <v>NNE</v>
      </c>
      <c r="AQ2725" s="13">
        <f t="shared" ref="AQ2725" ca="1" si="7376">INDIRECT(ADDRESS(MATCH(AO2725,K2725:K2730,0)+A2725-1,13))</f>
        <v>0.86806712962962962</v>
      </c>
      <c r="AR2725" s="11">
        <f t="shared" ref="AR2725" si="7377">MAX(N2725:N2730)</f>
        <v>3.3</v>
      </c>
      <c r="AS2725" s="13" t="str">
        <f t="shared" ref="AS2725" ca="1" si="7378">INDIRECT(ADDRESS(MATCH(AR2725,N2725:N2730,0)+A2725-1,15))</f>
        <v>NNE</v>
      </c>
      <c r="AT2725" s="13">
        <f t="shared" ref="AT2725" ca="1" si="7379">INDIRECT(ADDRESS(MATCH(AR2725,N2725:N2730,0)+A2725-1,16))</f>
        <v>0.86812500000000004</v>
      </c>
    </row>
    <row r="2726" spans="1:46">
      <c r="A2726" s="11">
        <v>2726</v>
      </c>
      <c r="B2726" s="69">
        <v>44611</v>
      </c>
      <c r="C2726" s="70">
        <v>0.88194444444444453</v>
      </c>
      <c r="D2726">
        <v>4.5999999999999996</v>
      </c>
      <c r="E2726">
        <v>12.9</v>
      </c>
      <c r="F2726">
        <v>0</v>
      </c>
      <c r="G2726">
        <v>4.8</v>
      </c>
      <c r="H2726">
        <v>-1E-3</v>
      </c>
      <c r="I2726">
        <v>1.1000000000000001</v>
      </c>
      <c r="J2726" t="s">
        <v>147</v>
      </c>
      <c r="K2726">
        <v>1.5</v>
      </c>
      <c r="L2726" t="s">
        <v>147</v>
      </c>
      <c r="M2726" s="70">
        <v>0.87501157407407415</v>
      </c>
      <c r="N2726">
        <v>2.6</v>
      </c>
      <c r="O2726" t="s">
        <v>148</v>
      </c>
      <c r="P2726" s="70">
        <v>0.88165509259259256</v>
      </c>
      <c r="Q2726">
        <v>2.2999999999999998</v>
      </c>
      <c r="R2726" t="s">
        <v>148</v>
      </c>
      <c r="S2726">
        <v>0.4</v>
      </c>
      <c r="T2726">
        <v>92.8</v>
      </c>
      <c r="U2726">
        <v>1</v>
      </c>
      <c r="V2726">
        <v>81</v>
      </c>
      <c r="W2726">
        <v>0</v>
      </c>
      <c r="X2726">
        <v>0.77900000000000003</v>
      </c>
      <c r="Y2726">
        <v>18.2</v>
      </c>
      <c r="Z2726" s="11">
        <f t="shared" si="7297"/>
        <v>-0.60000000000000009</v>
      </c>
      <c r="AA2726" s="11">
        <f t="shared" si="7298"/>
        <v>0</v>
      </c>
      <c r="AB2726" s="53">
        <f t="shared" si="7299"/>
        <v>0.35689773721342055</v>
      </c>
      <c r="AC2726" s="61" t="s">
        <v>204</v>
      </c>
    </row>
    <row r="2727" spans="1:46">
      <c r="A2727" s="11">
        <v>2727</v>
      </c>
      <c r="B2727" s="69">
        <v>44611</v>
      </c>
      <c r="C2727" s="70">
        <v>0.88888888888888884</v>
      </c>
      <c r="D2727">
        <v>4.7</v>
      </c>
      <c r="E2727">
        <v>12.9</v>
      </c>
      <c r="F2727">
        <v>0</v>
      </c>
      <c r="G2727">
        <v>4.7</v>
      </c>
      <c r="H2727">
        <v>-1E-3</v>
      </c>
      <c r="I2727">
        <v>1.3</v>
      </c>
      <c r="J2727" t="s">
        <v>147</v>
      </c>
      <c r="K2727">
        <v>1.4</v>
      </c>
      <c r="L2727" t="s">
        <v>147</v>
      </c>
      <c r="M2727" s="70">
        <v>0.8884143518518518</v>
      </c>
      <c r="N2727">
        <v>2.7</v>
      </c>
      <c r="O2727" t="s">
        <v>147</v>
      </c>
      <c r="P2727" s="70">
        <v>0.88452546296296297</v>
      </c>
      <c r="Q2727">
        <v>1.4</v>
      </c>
      <c r="R2727" t="s">
        <v>147</v>
      </c>
      <c r="S2727">
        <v>0.5</v>
      </c>
      <c r="T2727">
        <v>92.6</v>
      </c>
      <c r="U2727">
        <v>0</v>
      </c>
      <c r="V2727">
        <v>74</v>
      </c>
      <c r="W2727">
        <v>0</v>
      </c>
      <c r="X2727">
        <v>0.77900000000000003</v>
      </c>
      <c r="Y2727">
        <v>18.239999999999998</v>
      </c>
      <c r="Z2727" s="11">
        <f t="shared" si="7297"/>
        <v>-0.60000000000000009</v>
      </c>
      <c r="AA2727" s="11">
        <f t="shared" si="7298"/>
        <v>0</v>
      </c>
      <c r="AB2727" s="53">
        <f t="shared" si="7299"/>
        <v>0.35689773721342055</v>
      </c>
      <c r="AC2727" s="61" t="s">
        <v>204</v>
      </c>
    </row>
    <row r="2728" spans="1:46">
      <c r="A2728" s="11">
        <v>2728</v>
      </c>
      <c r="B2728" s="69">
        <v>44611</v>
      </c>
      <c r="C2728" s="70">
        <v>0.89583333333333337</v>
      </c>
      <c r="D2728">
        <v>4.5999999999999996</v>
      </c>
      <c r="E2728">
        <v>12.9</v>
      </c>
      <c r="F2728">
        <v>0</v>
      </c>
      <c r="G2728">
        <v>4.7</v>
      </c>
      <c r="H2728">
        <v>0</v>
      </c>
      <c r="I2728">
        <v>1.1000000000000001</v>
      </c>
      <c r="J2728" t="s">
        <v>147</v>
      </c>
      <c r="K2728">
        <v>1.4</v>
      </c>
      <c r="L2728" t="s">
        <v>147</v>
      </c>
      <c r="M2728" s="70">
        <v>0.8912268518518518</v>
      </c>
      <c r="N2728">
        <v>2.2999999999999998</v>
      </c>
      <c r="O2728" t="s">
        <v>149</v>
      </c>
      <c r="P2728" s="70">
        <v>0.89089120370370367</v>
      </c>
      <c r="Q2728">
        <v>0</v>
      </c>
      <c r="R2728" t="s">
        <v>150</v>
      </c>
      <c r="S2728">
        <v>0.5</v>
      </c>
      <c r="T2728">
        <v>92.5</v>
      </c>
      <c r="U2728">
        <v>0</v>
      </c>
      <c r="V2728">
        <v>71</v>
      </c>
      <c r="W2728">
        <v>0</v>
      </c>
      <c r="X2728">
        <v>0.77900000000000003</v>
      </c>
      <c r="Y2728">
        <v>18.21</v>
      </c>
      <c r="Z2728" s="11">
        <f t="shared" si="7297"/>
        <v>0</v>
      </c>
      <c r="AA2728" s="11">
        <f t="shared" si="7298"/>
        <v>0</v>
      </c>
      <c r="AB2728" s="53">
        <f t="shared" si="7299"/>
        <v>0.35689773721342055</v>
      </c>
      <c r="AC2728" s="61" t="s">
        <v>204</v>
      </c>
    </row>
    <row r="2729" spans="1:46">
      <c r="A2729" s="11">
        <v>2729</v>
      </c>
      <c r="B2729" s="69">
        <v>44611</v>
      </c>
      <c r="C2729" s="70">
        <v>0.90277777777777779</v>
      </c>
      <c r="D2729">
        <v>4.5999999999999996</v>
      </c>
      <c r="E2729">
        <v>12.9</v>
      </c>
      <c r="F2729">
        <v>0</v>
      </c>
      <c r="G2729">
        <v>4.5999999999999996</v>
      </c>
      <c r="H2729">
        <v>0</v>
      </c>
      <c r="I2729">
        <v>1.2</v>
      </c>
      <c r="J2729" t="s">
        <v>148</v>
      </c>
      <c r="K2729">
        <v>1.2</v>
      </c>
      <c r="L2729" t="s">
        <v>148</v>
      </c>
      <c r="M2729" s="70">
        <v>0.90018518518518509</v>
      </c>
      <c r="N2729">
        <v>3</v>
      </c>
      <c r="O2729" t="s">
        <v>152</v>
      </c>
      <c r="P2729" s="70">
        <v>0.89827546296296301</v>
      </c>
      <c r="Q2729">
        <v>0.6</v>
      </c>
      <c r="R2729" t="s">
        <v>150</v>
      </c>
      <c r="S2729">
        <v>0.6</v>
      </c>
      <c r="T2729">
        <v>91.8</v>
      </c>
      <c r="U2729">
        <v>1</v>
      </c>
      <c r="V2729">
        <v>68</v>
      </c>
      <c r="W2729">
        <v>0</v>
      </c>
      <c r="X2729">
        <v>0.77900000000000003</v>
      </c>
      <c r="Y2729">
        <v>18.23</v>
      </c>
      <c r="Z2729" s="11">
        <f t="shared" si="7297"/>
        <v>0</v>
      </c>
      <c r="AA2729" s="11">
        <f t="shared" si="7298"/>
        <v>0</v>
      </c>
      <c r="AB2729" s="53">
        <f t="shared" si="7299"/>
        <v>0.35689773721342055</v>
      </c>
      <c r="AC2729" s="61" t="s">
        <v>204</v>
      </c>
    </row>
    <row r="2730" spans="1:46">
      <c r="A2730" s="11">
        <v>2730</v>
      </c>
      <c r="B2730" s="69">
        <v>44611</v>
      </c>
      <c r="C2730" s="70">
        <v>0.90972222222222221</v>
      </c>
      <c r="D2730">
        <v>4.5</v>
      </c>
      <c r="E2730">
        <v>12.8</v>
      </c>
      <c r="F2730">
        <v>0</v>
      </c>
      <c r="G2730">
        <v>4.4000000000000004</v>
      </c>
      <c r="H2730">
        <v>-1E-3</v>
      </c>
      <c r="I2730">
        <v>1.2</v>
      </c>
      <c r="J2730" t="s">
        <v>149</v>
      </c>
      <c r="K2730">
        <v>1.2</v>
      </c>
      <c r="L2730" t="s">
        <v>148</v>
      </c>
      <c r="M2730" s="70">
        <v>0.90281250000000002</v>
      </c>
      <c r="N2730">
        <v>2.5</v>
      </c>
      <c r="O2730" t="s">
        <v>149</v>
      </c>
      <c r="P2730" s="70">
        <v>0.90954861111111107</v>
      </c>
      <c r="Q2730">
        <v>2.1</v>
      </c>
      <c r="R2730" t="s">
        <v>149</v>
      </c>
      <c r="S2730">
        <v>0.6</v>
      </c>
      <c r="T2730">
        <v>91.1</v>
      </c>
      <c r="U2730">
        <v>0</v>
      </c>
      <c r="V2730">
        <v>81</v>
      </c>
      <c r="W2730">
        <v>0</v>
      </c>
      <c r="X2730">
        <v>0.77900000000000003</v>
      </c>
      <c r="Y2730">
        <v>18.22</v>
      </c>
      <c r="Z2730" s="11">
        <f t="shared" si="7297"/>
        <v>-0.60000000000000009</v>
      </c>
      <c r="AA2730" s="11">
        <f t="shared" si="7298"/>
        <v>0</v>
      </c>
      <c r="AB2730" s="53">
        <f t="shared" si="7299"/>
        <v>0.35689773721342055</v>
      </c>
      <c r="AC2730" s="61" t="s">
        <v>204</v>
      </c>
    </row>
    <row r="2731" spans="1:46">
      <c r="A2731" s="11">
        <v>2731</v>
      </c>
      <c r="B2731" s="69">
        <v>44611</v>
      </c>
      <c r="C2731" s="70">
        <v>0.91666666666666663</v>
      </c>
      <c r="D2731">
        <v>4.4000000000000004</v>
      </c>
      <c r="E2731">
        <v>12.8</v>
      </c>
      <c r="F2731">
        <v>0</v>
      </c>
      <c r="G2731">
        <v>4.3</v>
      </c>
      <c r="H2731">
        <v>0</v>
      </c>
      <c r="I2731">
        <v>1.5</v>
      </c>
      <c r="J2731" t="s">
        <v>162</v>
      </c>
      <c r="K2731">
        <v>1.6</v>
      </c>
      <c r="L2731" t="s">
        <v>162</v>
      </c>
      <c r="M2731" s="70">
        <v>0.91388888888888886</v>
      </c>
      <c r="N2731">
        <v>3</v>
      </c>
      <c r="O2731" t="s">
        <v>149</v>
      </c>
      <c r="P2731" s="70">
        <v>0.90976851851851848</v>
      </c>
      <c r="Q2731">
        <v>1.4</v>
      </c>
      <c r="R2731" t="s">
        <v>162</v>
      </c>
      <c r="S2731">
        <v>0.4</v>
      </c>
      <c r="T2731">
        <v>91.5</v>
      </c>
      <c r="U2731">
        <v>0</v>
      </c>
      <c r="V2731">
        <v>69</v>
      </c>
      <c r="W2731">
        <v>0</v>
      </c>
      <c r="X2731">
        <v>0.77900000000000003</v>
      </c>
      <c r="Y2731">
        <v>18.22</v>
      </c>
      <c r="Z2731" s="11">
        <f t="shared" si="7297"/>
        <v>0</v>
      </c>
      <c r="AA2731" s="11">
        <f t="shared" si="7298"/>
        <v>0</v>
      </c>
      <c r="AB2731" s="53">
        <f t="shared" si="7299"/>
        <v>0.35689773721342055</v>
      </c>
      <c r="AC2731" s="61" t="s">
        <v>204</v>
      </c>
      <c r="AE2731" s="11">
        <f t="shared" ref="AE2731" si="7380">SUM(F2731:F2736)</f>
        <v>0</v>
      </c>
      <c r="AF2731" s="11">
        <f t="shared" ref="AF2731" si="7381">AVERAGE(AB2731:AB2736)</f>
        <v>0.35667001777713286</v>
      </c>
      <c r="AG2731" s="11">
        <f t="shared" ref="AG2731" si="7382">AVERAGE(G2731:G2736)</f>
        <v>4.25</v>
      </c>
      <c r="AH2731" s="11" t="e">
        <f t="shared" ref="AH2731" si="7383">AVERAGE(AC2731:AC2736)</f>
        <v>#DIV/0!</v>
      </c>
      <c r="AI2731" s="11">
        <f t="shared" ref="AI2731" si="7384">AVERAGE(T2731:T2736)</f>
        <v>91.916666666666671</v>
      </c>
      <c r="AJ2731" s="11">
        <f t="shared" ref="AJ2731" si="7385">SUMIF(H2731:H2736,"&gt;0",H2731:H2736)</f>
        <v>0</v>
      </c>
      <c r="AK2731" s="17">
        <f t="shared" ref="AK2731" si="7386">SUM(AA2731:AA2736)/60</f>
        <v>0</v>
      </c>
      <c r="AL2731" s="17">
        <f t="shared" ref="AL2731" si="7387">SUM(V2731:V2736)</f>
        <v>429</v>
      </c>
      <c r="AM2731" s="17">
        <f t="shared" ref="AM2731" si="7388">AVERAGE(W2731:W2736)</f>
        <v>0</v>
      </c>
      <c r="AN2731" s="11">
        <f t="shared" ref="AN2731" si="7389">AVERAGE(I2731:I2736)</f>
        <v>0.83333333333333337</v>
      </c>
      <c r="AO2731" s="11">
        <f t="shared" ref="AO2731" si="7390">MAX(K2731:K2736)</f>
        <v>1.6</v>
      </c>
      <c r="AP2731" s="13" t="str">
        <f t="shared" ref="AP2731" ca="1" si="7391">INDIRECT(ADDRESS(MATCH(AO2731,K2731:K2736,0)+A2731-1,12))</f>
        <v>N</v>
      </c>
      <c r="AQ2731" s="13">
        <f t="shared" ref="AQ2731" ca="1" si="7392">INDIRECT(ADDRESS(MATCH(AO2731,K2731:K2736,0)+A2731-1,13))</f>
        <v>0.91388888888888886</v>
      </c>
      <c r="AR2731" s="11">
        <f t="shared" ref="AR2731" si="7393">MAX(N2731:N2736)</f>
        <v>3</v>
      </c>
      <c r="AS2731" s="13" t="str">
        <f t="shared" ref="AS2731" ca="1" si="7394">INDIRECT(ADDRESS(MATCH(AR2731,N2731:N2736,0)+A2731-1,15))</f>
        <v>NNE</v>
      </c>
      <c r="AT2731" s="13">
        <f t="shared" ref="AT2731" ca="1" si="7395">INDIRECT(ADDRESS(MATCH(AR2731,N2731:N2736,0)+A2731-1,16))</f>
        <v>0.90976851851851848</v>
      </c>
    </row>
    <row r="2732" spans="1:46">
      <c r="A2732" s="11">
        <v>2732</v>
      </c>
      <c r="B2732" s="69">
        <v>44611</v>
      </c>
      <c r="C2732" s="70">
        <v>0.92361111111111116</v>
      </c>
      <c r="D2732">
        <v>4.3</v>
      </c>
      <c r="E2732">
        <v>12.8</v>
      </c>
      <c r="F2732">
        <v>0</v>
      </c>
      <c r="G2732">
        <v>4.3</v>
      </c>
      <c r="H2732">
        <v>0</v>
      </c>
      <c r="I2732">
        <v>0.9</v>
      </c>
      <c r="J2732" t="s">
        <v>149</v>
      </c>
      <c r="K2732">
        <v>1.5</v>
      </c>
      <c r="L2732" t="s">
        <v>162</v>
      </c>
      <c r="M2732" s="70">
        <v>0.91667824074074078</v>
      </c>
      <c r="N2732">
        <v>1.7</v>
      </c>
      <c r="O2732" t="s">
        <v>149</v>
      </c>
      <c r="P2732" s="70">
        <v>0.91714120370370367</v>
      </c>
      <c r="Q2732">
        <v>1.1000000000000001</v>
      </c>
      <c r="R2732" t="s">
        <v>149</v>
      </c>
      <c r="S2732">
        <v>0.3</v>
      </c>
      <c r="T2732">
        <v>91.9</v>
      </c>
      <c r="U2732">
        <v>0</v>
      </c>
      <c r="V2732">
        <v>64</v>
      </c>
      <c r="W2732">
        <v>0</v>
      </c>
      <c r="X2732">
        <v>0.77900000000000003</v>
      </c>
      <c r="Y2732">
        <v>18.23</v>
      </c>
      <c r="Z2732" s="11">
        <f t="shared" si="7297"/>
        <v>0</v>
      </c>
      <c r="AA2732" s="11">
        <f t="shared" si="7298"/>
        <v>0</v>
      </c>
      <c r="AB2732" s="53">
        <f t="shared" si="7299"/>
        <v>0.35689773721342055</v>
      </c>
      <c r="AC2732" s="61" t="s">
        <v>204</v>
      </c>
    </row>
    <row r="2733" spans="1:46">
      <c r="A2733" s="11">
        <v>2733</v>
      </c>
      <c r="B2733" s="69">
        <v>44611</v>
      </c>
      <c r="C2733" s="70">
        <v>0.93055555555555547</v>
      </c>
      <c r="D2733">
        <v>4.2</v>
      </c>
      <c r="E2733">
        <v>12.8</v>
      </c>
      <c r="F2733">
        <v>0</v>
      </c>
      <c r="G2733">
        <v>4.3</v>
      </c>
      <c r="H2733">
        <v>0</v>
      </c>
      <c r="I2733">
        <v>0.6</v>
      </c>
      <c r="J2733" t="s">
        <v>152</v>
      </c>
      <c r="K2733">
        <v>0.9</v>
      </c>
      <c r="L2733" t="s">
        <v>149</v>
      </c>
      <c r="M2733" s="70">
        <v>0.92362268518518509</v>
      </c>
      <c r="N2733">
        <v>1.4</v>
      </c>
      <c r="O2733" t="s">
        <v>149</v>
      </c>
      <c r="P2733" s="70">
        <v>0.92366898148148147</v>
      </c>
      <c r="Q2733">
        <v>0.4</v>
      </c>
      <c r="R2733" t="s">
        <v>150</v>
      </c>
      <c r="S2733">
        <v>0.3</v>
      </c>
      <c r="T2733">
        <v>91.9</v>
      </c>
      <c r="U2733">
        <v>0</v>
      </c>
      <c r="V2733">
        <v>81</v>
      </c>
      <c r="W2733">
        <v>0</v>
      </c>
      <c r="X2733">
        <v>0.77900000000000003</v>
      </c>
      <c r="Y2733">
        <v>18.22</v>
      </c>
      <c r="Z2733" s="11">
        <f t="shared" si="7297"/>
        <v>0</v>
      </c>
      <c r="AA2733" s="11">
        <f t="shared" si="7298"/>
        <v>0</v>
      </c>
      <c r="AB2733" s="53">
        <f t="shared" si="7299"/>
        <v>0.35689773721342055</v>
      </c>
      <c r="AC2733" s="61" t="s">
        <v>204</v>
      </c>
    </row>
    <row r="2734" spans="1:46">
      <c r="A2734" s="11">
        <v>2734</v>
      </c>
      <c r="B2734" s="69">
        <v>44611</v>
      </c>
      <c r="C2734" s="70">
        <v>0.9375</v>
      </c>
      <c r="D2734">
        <v>4.2</v>
      </c>
      <c r="E2734">
        <v>12.8</v>
      </c>
      <c r="F2734">
        <v>0</v>
      </c>
      <c r="G2734">
        <v>4.3</v>
      </c>
      <c r="H2734">
        <v>0</v>
      </c>
      <c r="I2734">
        <v>0.6</v>
      </c>
      <c r="J2734" t="s">
        <v>148</v>
      </c>
      <c r="K2734">
        <v>0.7</v>
      </c>
      <c r="L2734" t="s">
        <v>152</v>
      </c>
      <c r="M2734" s="70">
        <v>0.93236111111111108</v>
      </c>
      <c r="N2734">
        <v>1.2</v>
      </c>
      <c r="O2734" t="s">
        <v>148</v>
      </c>
      <c r="P2734" s="70">
        <v>0.9312731481481481</v>
      </c>
      <c r="Q2734">
        <v>0.4</v>
      </c>
      <c r="R2734" t="s">
        <v>148</v>
      </c>
      <c r="S2734">
        <v>0.2</v>
      </c>
      <c r="T2734">
        <v>92.1</v>
      </c>
      <c r="U2734">
        <v>0</v>
      </c>
      <c r="V2734">
        <v>73</v>
      </c>
      <c r="W2734">
        <v>0</v>
      </c>
      <c r="X2734">
        <v>0.77900000000000003</v>
      </c>
      <c r="Y2734">
        <v>18.22</v>
      </c>
      <c r="Z2734" s="11">
        <f t="shared" si="7297"/>
        <v>0</v>
      </c>
      <c r="AA2734" s="11">
        <f t="shared" si="7298"/>
        <v>0</v>
      </c>
      <c r="AB2734" s="53">
        <f t="shared" si="7299"/>
        <v>0.35689773721342055</v>
      </c>
      <c r="AC2734" s="61" t="s">
        <v>204</v>
      </c>
    </row>
    <row r="2735" spans="1:46">
      <c r="A2735" s="11">
        <v>2735</v>
      </c>
      <c r="B2735" s="69">
        <v>44611</v>
      </c>
      <c r="C2735" s="70">
        <v>0.94444444444444453</v>
      </c>
      <c r="D2735">
        <v>4.2</v>
      </c>
      <c r="E2735">
        <v>12.8</v>
      </c>
      <c r="F2735">
        <v>0</v>
      </c>
      <c r="G2735">
        <v>4.2</v>
      </c>
      <c r="H2735">
        <v>0</v>
      </c>
      <c r="I2735">
        <v>0.5</v>
      </c>
      <c r="J2735" t="s">
        <v>147</v>
      </c>
      <c r="K2735">
        <v>0.6</v>
      </c>
      <c r="L2735" t="s">
        <v>148</v>
      </c>
      <c r="M2735" s="70">
        <v>0.93752314814814808</v>
      </c>
      <c r="N2735">
        <v>1.8</v>
      </c>
      <c r="O2735" t="s">
        <v>149</v>
      </c>
      <c r="P2735" s="70">
        <v>0.94314814814814818</v>
      </c>
      <c r="Q2735">
        <v>0.7</v>
      </c>
      <c r="R2735" t="s">
        <v>162</v>
      </c>
      <c r="S2735">
        <v>0.4</v>
      </c>
      <c r="T2735">
        <v>92</v>
      </c>
      <c r="U2735">
        <v>0</v>
      </c>
      <c r="V2735">
        <v>75</v>
      </c>
      <c r="W2735">
        <v>0</v>
      </c>
      <c r="X2735">
        <v>0.77800000000000002</v>
      </c>
      <c r="Y2735">
        <v>18.21</v>
      </c>
      <c r="Z2735" s="11">
        <f t="shared" si="7297"/>
        <v>0</v>
      </c>
      <c r="AA2735" s="11">
        <f t="shared" si="7298"/>
        <v>0</v>
      </c>
      <c r="AB2735" s="53">
        <f t="shared" si="7299"/>
        <v>0.35621457890455743</v>
      </c>
      <c r="AC2735" s="61" t="s">
        <v>204</v>
      </c>
    </row>
    <row r="2736" spans="1:46">
      <c r="A2736" s="11">
        <v>2736</v>
      </c>
      <c r="B2736" s="69">
        <v>44611</v>
      </c>
      <c r="C2736" s="70">
        <v>0.95138888888888884</v>
      </c>
      <c r="D2736">
        <v>4.0999999999999996</v>
      </c>
      <c r="E2736">
        <v>12.8</v>
      </c>
      <c r="F2736">
        <v>0</v>
      </c>
      <c r="G2736">
        <v>4.0999999999999996</v>
      </c>
      <c r="H2736">
        <v>0</v>
      </c>
      <c r="I2736">
        <v>0.9</v>
      </c>
      <c r="J2736" t="s">
        <v>162</v>
      </c>
      <c r="K2736">
        <v>0.9</v>
      </c>
      <c r="L2736" t="s">
        <v>162</v>
      </c>
      <c r="M2736" s="70">
        <v>0.95138888888888884</v>
      </c>
      <c r="N2736">
        <v>1.5</v>
      </c>
      <c r="O2736" t="s">
        <v>157</v>
      </c>
      <c r="P2736" s="70">
        <v>0.94976851851851851</v>
      </c>
      <c r="Q2736">
        <v>0.9</v>
      </c>
      <c r="R2736" t="s">
        <v>157</v>
      </c>
      <c r="S2736">
        <v>0.2</v>
      </c>
      <c r="T2736">
        <v>92.1</v>
      </c>
      <c r="U2736">
        <v>0</v>
      </c>
      <c r="V2736">
        <v>67</v>
      </c>
      <c r="W2736">
        <v>0</v>
      </c>
      <c r="X2736">
        <v>0.77800000000000002</v>
      </c>
      <c r="Y2736">
        <v>18.239999999999998</v>
      </c>
      <c r="Z2736" s="11">
        <f t="shared" si="7297"/>
        <v>0</v>
      </c>
      <c r="AA2736" s="11">
        <f t="shared" si="7298"/>
        <v>0</v>
      </c>
      <c r="AB2736" s="53">
        <f t="shared" si="7299"/>
        <v>0.35621457890455743</v>
      </c>
      <c r="AC2736" s="61" t="s">
        <v>204</v>
      </c>
    </row>
    <row r="2737" spans="1:46">
      <c r="A2737" s="11">
        <v>2737</v>
      </c>
      <c r="B2737" s="69">
        <v>44611</v>
      </c>
      <c r="C2737" s="70">
        <v>0.95833333333333337</v>
      </c>
      <c r="D2737">
        <v>4.0999999999999996</v>
      </c>
      <c r="E2737">
        <v>12.8</v>
      </c>
      <c r="F2737">
        <v>0</v>
      </c>
      <c r="G2737">
        <v>4</v>
      </c>
      <c r="H2737">
        <v>0</v>
      </c>
      <c r="I2737">
        <v>1.3</v>
      </c>
      <c r="J2737" t="s">
        <v>162</v>
      </c>
      <c r="K2737">
        <v>1.3</v>
      </c>
      <c r="L2737" t="s">
        <v>162</v>
      </c>
      <c r="M2737" s="70">
        <v>0.95833333333333337</v>
      </c>
      <c r="N2737">
        <v>2.1</v>
      </c>
      <c r="O2737" t="s">
        <v>162</v>
      </c>
      <c r="P2737" s="70">
        <v>0.95746527777777779</v>
      </c>
      <c r="Q2737">
        <v>1.1000000000000001</v>
      </c>
      <c r="R2737" t="s">
        <v>147</v>
      </c>
      <c r="S2737">
        <v>0.2</v>
      </c>
      <c r="T2737">
        <v>92.4</v>
      </c>
      <c r="U2737">
        <v>0</v>
      </c>
      <c r="V2737">
        <v>54</v>
      </c>
      <c r="W2737">
        <v>0</v>
      </c>
      <c r="X2737">
        <v>0.77800000000000002</v>
      </c>
      <c r="Y2737">
        <v>18.239999999999998</v>
      </c>
      <c r="Z2737" s="11">
        <f t="shared" si="7297"/>
        <v>0</v>
      </c>
      <c r="AA2737" s="11">
        <f t="shared" si="7298"/>
        <v>0</v>
      </c>
      <c r="AB2737" s="53">
        <f t="shared" si="7299"/>
        <v>0.35621457890455743</v>
      </c>
      <c r="AC2737" s="61" t="s">
        <v>204</v>
      </c>
      <c r="AE2737" s="11">
        <f t="shared" ref="AE2737" si="7396">SUM(F2737:F2742)</f>
        <v>0</v>
      </c>
      <c r="AF2737" s="11">
        <f t="shared" ref="AF2737" si="7397">AVERAGE(AB2737:AB2742)</f>
        <v>0.35621457890455743</v>
      </c>
      <c r="AG2737" s="11">
        <f t="shared" ref="AG2737" si="7398">AVERAGE(G2737:G2742)</f>
        <v>4.0333333333333323</v>
      </c>
      <c r="AH2737" s="11" t="e">
        <f t="shared" ref="AH2737" si="7399">AVERAGE(AC2737:AC2742)</f>
        <v>#DIV/0!</v>
      </c>
      <c r="AI2737" s="11">
        <f t="shared" ref="AI2737" si="7400">AVERAGE(T2737:T2742)</f>
        <v>92.350000000000023</v>
      </c>
      <c r="AJ2737" s="11">
        <f t="shared" ref="AJ2737" si="7401">SUMIF(H2737:H2742,"&gt;0",H2737:H2742)</f>
        <v>0</v>
      </c>
      <c r="AK2737" s="17">
        <f t="shared" ref="AK2737" si="7402">SUM(AA2737:AA2742)/60</f>
        <v>0</v>
      </c>
      <c r="AL2737" s="17">
        <f t="shared" ref="AL2737" si="7403">SUM(V2737:V2742)</f>
        <v>428</v>
      </c>
      <c r="AM2737" s="17">
        <f t="shared" ref="AM2737" si="7404">AVERAGE(W2737:W2742)</f>
        <v>0</v>
      </c>
      <c r="AN2737" s="11">
        <f t="shared" ref="AN2737" si="7405">AVERAGE(I2737:I2742)</f>
        <v>1.0166666666666668</v>
      </c>
      <c r="AO2737" s="11">
        <f t="shared" ref="AO2737" si="7406">MAX(K2737:K2742)</f>
        <v>1.5</v>
      </c>
      <c r="AP2737" s="13" t="str">
        <f t="shared" ref="AP2737" ca="1" si="7407">INDIRECT(ADDRESS(MATCH(AO2737,K2737:K2742,0)+A2737-1,12))</f>
        <v>E</v>
      </c>
      <c r="AQ2737" s="13">
        <f t="shared" ref="AQ2737" ca="1" si="7408">INDIRECT(ADDRESS(MATCH(AO2737,K2737:K2742,0)+A2737-1,13))</f>
        <v>0.98383101851851851</v>
      </c>
      <c r="AR2737" s="11">
        <f t="shared" ref="AR2737" si="7409">MAX(N2737:N2742)</f>
        <v>2.2999999999999998</v>
      </c>
      <c r="AS2737" s="13" t="str">
        <f t="shared" ref="AS2737" ca="1" si="7410">INDIRECT(ADDRESS(MATCH(AR2737,N2737:N2742,0)+A2737-1,15))</f>
        <v>E</v>
      </c>
      <c r="AT2737" s="13">
        <f t="shared" ref="AT2737" ca="1" si="7411">INDIRECT(ADDRESS(MATCH(AR2737,N2737:N2742,0)+A2737-1,16))</f>
        <v>0.97842592592592592</v>
      </c>
    </row>
    <row r="2738" spans="1:46">
      <c r="A2738" s="11">
        <v>2738</v>
      </c>
      <c r="B2738" s="69">
        <v>44611</v>
      </c>
      <c r="C2738" s="70">
        <v>0.96527777777777779</v>
      </c>
      <c r="D2738">
        <v>4</v>
      </c>
      <c r="E2738">
        <v>12.8</v>
      </c>
      <c r="F2738">
        <v>0</v>
      </c>
      <c r="G2738">
        <v>4.0999999999999996</v>
      </c>
      <c r="H2738">
        <v>0</v>
      </c>
      <c r="I2738">
        <v>0.7</v>
      </c>
      <c r="J2738" t="s">
        <v>147</v>
      </c>
      <c r="K2738">
        <v>1.3</v>
      </c>
      <c r="L2738" t="s">
        <v>162</v>
      </c>
      <c r="M2738" s="70">
        <v>0.95835648148148145</v>
      </c>
      <c r="N2738">
        <v>1.5</v>
      </c>
      <c r="O2738" t="s">
        <v>147</v>
      </c>
      <c r="P2738" s="70">
        <v>0.9593287037037036</v>
      </c>
      <c r="Q2738">
        <v>0.3</v>
      </c>
      <c r="R2738" t="s">
        <v>147</v>
      </c>
      <c r="S2738">
        <v>0.2</v>
      </c>
      <c r="T2738">
        <v>92.4</v>
      </c>
      <c r="U2738">
        <v>0</v>
      </c>
      <c r="V2738">
        <v>73</v>
      </c>
      <c r="W2738">
        <v>0</v>
      </c>
      <c r="X2738">
        <v>0.77800000000000002</v>
      </c>
      <c r="Y2738">
        <v>18.239999999999998</v>
      </c>
      <c r="Z2738" s="11">
        <f t="shared" si="7297"/>
        <v>0</v>
      </c>
      <c r="AA2738" s="11">
        <f t="shared" si="7298"/>
        <v>0</v>
      </c>
      <c r="AB2738" s="53">
        <f t="shared" si="7299"/>
        <v>0.35621457890455743</v>
      </c>
      <c r="AC2738" s="61" t="s">
        <v>204</v>
      </c>
    </row>
    <row r="2739" spans="1:46">
      <c r="A2739" s="11">
        <v>2739</v>
      </c>
      <c r="B2739" s="69">
        <v>44611</v>
      </c>
      <c r="C2739" s="70">
        <v>0.97222222222222221</v>
      </c>
      <c r="D2739">
        <v>4</v>
      </c>
      <c r="E2739">
        <v>12.8</v>
      </c>
      <c r="F2739">
        <v>0</v>
      </c>
      <c r="G2739">
        <v>4.0999999999999996</v>
      </c>
      <c r="H2739">
        <v>0</v>
      </c>
      <c r="I2739">
        <v>0.9</v>
      </c>
      <c r="J2739" t="s">
        <v>148</v>
      </c>
      <c r="K2739">
        <v>0.9</v>
      </c>
      <c r="L2739" t="s">
        <v>148</v>
      </c>
      <c r="M2739" s="70">
        <v>0.97222222222222221</v>
      </c>
      <c r="N2739">
        <v>2</v>
      </c>
      <c r="O2739" t="s">
        <v>152</v>
      </c>
      <c r="P2739" s="70">
        <v>0.97140046296296301</v>
      </c>
      <c r="Q2739">
        <v>1.2</v>
      </c>
      <c r="R2739" t="s">
        <v>148</v>
      </c>
      <c r="S2739">
        <v>0.5</v>
      </c>
      <c r="T2739">
        <v>92.4</v>
      </c>
      <c r="U2739">
        <v>0</v>
      </c>
      <c r="V2739">
        <v>71</v>
      </c>
      <c r="W2739">
        <v>0</v>
      </c>
      <c r="X2739">
        <v>0.77800000000000002</v>
      </c>
      <c r="Y2739">
        <v>18.25</v>
      </c>
      <c r="Z2739" s="11">
        <f t="shared" si="7297"/>
        <v>0</v>
      </c>
      <c r="AA2739" s="11">
        <f t="shared" si="7298"/>
        <v>0</v>
      </c>
      <c r="AB2739" s="53">
        <f t="shared" si="7299"/>
        <v>0.35621457890455743</v>
      </c>
      <c r="AC2739" s="61" t="s">
        <v>204</v>
      </c>
    </row>
    <row r="2740" spans="1:46">
      <c r="A2740" s="11">
        <v>2740</v>
      </c>
      <c r="B2740" s="69">
        <v>44611</v>
      </c>
      <c r="C2740" s="70">
        <v>0.97916666666666663</v>
      </c>
      <c r="D2740">
        <v>3.9</v>
      </c>
      <c r="E2740">
        <v>12.8</v>
      </c>
      <c r="F2740">
        <v>0</v>
      </c>
      <c r="G2740">
        <v>4.0999999999999996</v>
      </c>
      <c r="H2740">
        <v>0</v>
      </c>
      <c r="I2740">
        <v>1.1000000000000001</v>
      </c>
      <c r="J2740" t="s">
        <v>148</v>
      </c>
      <c r="K2740">
        <v>1.1000000000000001</v>
      </c>
      <c r="L2740" t="s">
        <v>148</v>
      </c>
      <c r="M2740" s="70">
        <v>0.97797453703703707</v>
      </c>
      <c r="N2740">
        <v>2.2999999999999998</v>
      </c>
      <c r="O2740" t="s">
        <v>152</v>
      </c>
      <c r="P2740" s="70">
        <v>0.97842592592592592</v>
      </c>
      <c r="Q2740">
        <v>2</v>
      </c>
      <c r="R2740" t="s">
        <v>152</v>
      </c>
      <c r="S2740">
        <v>0.4</v>
      </c>
      <c r="T2740">
        <v>92.3</v>
      </c>
      <c r="U2740">
        <v>0</v>
      </c>
      <c r="V2740">
        <v>71</v>
      </c>
      <c r="W2740">
        <v>0</v>
      </c>
      <c r="X2740">
        <v>0.77800000000000002</v>
      </c>
      <c r="Y2740">
        <v>18.25</v>
      </c>
      <c r="Z2740" s="11">
        <f t="shared" si="7297"/>
        <v>0</v>
      </c>
      <c r="AA2740" s="11">
        <f t="shared" si="7298"/>
        <v>0</v>
      </c>
      <c r="AB2740" s="53">
        <f t="shared" si="7299"/>
        <v>0.35621457890455743</v>
      </c>
      <c r="AC2740" s="61" t="s">
        <v>204</v>
      </c>
    </row>
    <row r="2741" spans="1:46">
      <c r="A2741" s="11">
        <v>2741</v>
      </c>
      <c r="B2741" s="69">
        <v>44611</v>
      </c>
      <c r="C2741" s="70">
        <v>0.98611111111111116</v>
      </c>
      <c r="D2741">
        <v>3.9</v>
      </c>
      <c r="E2741">
        <v>12.8</v>
      </c>
      <c r="F2741">
        <v>0</v>
      </c>
      <c r="G2741">
        <v>3.9</v>
      </c>
      <c r="H2741">
        <v>-1E-3</v>
      </c>
      <c r="I2741">
        <v>1.4</v>
      </c>
      <c r="J2741" t="s">
        <v>152</v>
      </c>
      <c r="K2741">
        <v>1.5</v>
      </c>
      <c r="L2741" t="s">
        <v>152</v>
      </c>
      <c r="M2741" s="70">
        <v>0.98383101851851851</v>
      </c>
      <c r="N2741">
        <v>2.2000000000000002</v>
      </c>
      <c r="O2741" t="s">
        <v>148</v>
      </c>
      <c r="P2741" s="70">
        <v>0.98325231481481479</v>
      </c>
      <c r="Q2741">
        <v>0.9</v>
      </c>
      <c r="R2741" t="s">
        <v>148</v>
      </c>
      <c r="S2741">
        <v>0.3</v>
      </c>
      <c r="T2741">
        <v>92.4</v>
      </c>
      <c r="U2741">
        <v>0</v>
      </c>
      <c r="V2741">
        <v>72</v>
      </c>
      <c r="W2741">
        <v>0</v>
      </c>
      <c r="X2741">
        <v>0.77800000000000002</v>
      </c>
      <c r="Y2741">
        <v>18.23</v>
      </c>
      <c r="Z2741" s="11">
        <f t="shared" si="7297"/>
        <v>-0.60000000000000009</v>
      </c>
      <c r="AA2741" s="11">
        <f t="shared" si="7298"/>
        <v>0</v>
      </c>
      <c r="AB2741" s="53">
        <f t="shared" si="7299"/>
        <v>0.35621457890455743</v>
      </c>
      <c r="AC2741" s="61" t="s">
        <v>204</v>
      </c>
    </row>
    <row r="2742" spans="1:46">
      <c r="A2742" s="11">
        <v>2742</v>
      </c>
      <c r="B2742" s="69">
        <v>44611</v>
      </c>
      <c r="C2742" s="70">
        <v>0.99305555555555547</v>
      </c>
      <c r="D2742">
        <v>3.8</v>
      </c>
      <c r="E2742">
        <v>12.8</v>
      </c>
      <c r="F2742">
        <v>0</v>
      </c>
      <c r="G2742">
        <v>4</v>
      </c>
      <c r="H2742">
        <v>0</v>
      </c>
      <c r="I2742">
        <v>0.7</v>
      </c>
      <c r="J2742" t="s">
        <v>149</v>
      </c>
      <c r="K2742">
        <v>1.4</v>
      </c>
      <c r="L2742" t="s">
        <v>152</v>
      </c>
      <c r="M2742" s="70">
        <v>0.98612268518518509</v>
      </c>
      <c r="N2742">
        <v>1.4</v>
      </c>
      <c r="O2742" t="s">
        <v>149</v>
      </c>
      <c r="P2742" s="70">
        <v>0.98709490740740735</v>
      </c>
      <c r="Q2742">
        <v>0.8</v>
      </c>
      <c r="R2742" t="s">
        <v>149</v>
      </c>
      <c r="S2742">
        <v>0.3</v>
      </c>
      <c r="T2742">
        <v>92.2</v>
      </c>
      <c r="U2742">
        <v>0</v>
      </c>
      <c r="V2742">
        <v>87</v>
      </c>
      <c r="W2742">
        <v>0</v>
      </c>
      <c r="X2742">
        <v>0.77800000000000002</v>
      </c>
      <c r="Y2742">
        <v>18.260000000000002</v>
      </c>
      <c r="Z2742" s="11">
        <f t="shared" si="7297"/>
        <v>0</v>
      </c>
      <c r="AA2742" s="11">
        <f t="shared" si="7298"/>
        <v>0</v>
      </c>
      <c r="AB2742" s="53">
        <f t="shared" si="7299"/>
        <v>0.35621457890455743</v>
      </c>
      <c r="AC2742" s="61" t="s">
        <v>204</v>
      </c>
    </row>
    <row r="2743" spans="1:46">
      <c r="A2743" s="11">
        <v>2743</v>
      </c>
      <c r="B2743" s="69">
        <v>44612</v>
      </c>
      <c r="C2743" s="70">
        <v>0</v>
      </c>
      <c r="D2743">
        <v>3.7</v>
      </c>
      <c r="E2743">
        <v>12.8</v>
      </c>
      <c r="F2743">
        <v>0</v>
      </c>
      <c r="G2743">
        <v>3.8</v>
      </c>
      <c r="H2743">
        <v>-1E-3</v>
      </c>
      <c r="I2743">
        <v>1.1000000000000001</v>
      </c>
      <c r="J2743" t="s">
        <v>149</v>
      </c>
      <c r="K2743">
        <v>1.1000000000000001</v>
      </c>
      <c r="L2743" t="s">
        <v>149</v>
      </c>
      <c r="M2743" s="70">
        <v>0</v>
      </c>
      <c r="N2743">
        <v>1.8</v>
      </c>
      <c r="O2743" t="s">
        <v>147</v>
      </c>
      <c r="P2743" s="70">
        <v>0.99996527777777777</v>
      </c>
      <c r="Q2743">
        <v>1.3</v>
      </c>
      <c r="R2743" t="s">
        <v>148</v>
      </c>
      <c r="S2743">
        <v>0.2</v>
      </c>
      <c r="T2743">
        <v>92.2</v>
      </c>
      <c r="U2743">
        <v>0</v>
      </c>
      <c r="V2743">
        <v>84</v>
      </c>
      <c r="W2743">
        <v>0</v>
      </c>
      <c r="X2743">
        <v>0.77800000000000002</v>
      </c>
      <c r="Y2743">
        <v>18.239999999999998</v>
      </c>
      <c r="Z2743" s="11">
        <f t="shared" si="7297"/>
        <v>-0.60000000000000009</v>
      </c>
      <c r="AA2743" s="11">
        <f t="shared" si="7298"/>
        <v>0</v>
      </c>
      <c r="AB2743" s="53">
        <f t="shared" si="7299"/>
        <v>0.35621457890455743</v>
      </c>
      <c r="AC2743" s="61" t="s">
        <v>204</v>
      </c>
      <c r="AE2743" s="11">
        <f t="shared" ref="AE2743" si="7412">SUM(F2743:F2748)</f>
        <v>0</v>
      </c>
      <c r="AF2743" s="11">
        <f t="shared" ref="AF2743" si="7413">AVERAGE(AB2743:AB2748)</f>
        <v>0.35667001777713286</v>
      </c>
      <c r="AG2743" s="11">
        <f t="shared" ref="AG2743" si="7414">AVERAGE(G2743:G2748)</f>
        <v>3.6666666666666665</v>
      </c>
      <c r="AH2743" s="11" t="e">
        <f t="shared" ref="AH2743" si="7415">AVERAGE(AC2743:AC2748)</f>
        <v>#DIV/0!</v>
      </c>
      <c r="AI2743" s="11">
        <f t="shared" ref="AI2743" si="7416">AVERAGE(T2743:T2748)</f>
        <v>92.583333333333329</v>
      </c>
      <c r="AJ2743" s="11">
        <f t="shared" ref="AJ2743" si="7417">SUMIF(H2743:H2748,"&gt;0",H2743:H2748)</f>
        <v>0</v>
      </c>
      <c r="AK2743" s="17">
        <f t="shared" ref="AK2743" si="7418">SUM(AA2743:AA2748)/60</f>
        <v>0</v>
      </c>
      <c r="AL2743" s="17">
        <f t="shared" ref="AL2743" si="7419">SUM(V2743:V2748)</f>
        <v>460</v>
      </c>
      <c r="AM2743" s="17">
        <f t="shared" ref="AM2743" si="7420">AVERAGE(W2743:W2748)</f>
        <v>0</v>
      </c>
      <c r="AN2743" s="11">
        <f t="shared" ref="AN2743" si="7421">AVERAGE(I2743:I2748)</f>
        <v>1.5666666666666667</v>
      </c>
      <c r="AO2743" s="11">
        <f t="shared" ref="AO2743" si="7422">MAX(K2743:K2748)</f>
        <v>2.1</v>
      </c>
      <c r="AP2743" s="13" t="str">
        <f t="shared" ref="AP2743" ca="1" si="7423">INDIRECT(ADDRESS(MATCH(AO2743,K2743:K2748,0)+A2743-1,12))</f>
        <v>NNE</v>
      </c>
      <c r="AQ2743" s="13">
        <f t="shared" ref="AQ2743" ca="1" si="7424">INDIRECT(ADDRESS(MATCH(AO2743,K2743:K2748,0)+A2743-1,13))</f>
        <v>2.4328703703703703E-2</v>
      </c>
      <c r="AR2743" s="11">
        <f t="shared" ref="AR2743" si="7425">MAX(N2743:N2748)</f>
        <v>3.2</v>
      </c>
      <c r="AS2743" s="13" t="str">
        <f t="shared" ref="AS2743" ca="1" si="7426">INDIRECT(ADDRESS(MATCH(AR2743,N2743:N2748,0)+A2743-1,15))</f>
        <v>E</v>
      </c>
      <c r="AT2743" s="13">
        <f t="shared" ref="AT2743" ca="1" si="7427">INDIRECT(ADDRESS(MATCH(AR2743,N2743:N2748,0)+A2743-1,16))</f>
        <v>8.7384259259259255E-3</v>
      </c>
    </row>
    <row r="2744" spans="1:46">
      <c r="A2744" s="11">
        <v>2744</v>
      </c>
      <c r="B2744" s="69">
        <v>44612</v>
      </c>
      <c r="C2744" s="70">
        <v>6.9444444444444441E-3</v>
      </c>
      <c r="D2744">
        <v>3.7</v>
      </c>
      <c r="E2744">
        <v>12.8</v>
      </c>
      <c r="F2744">
        <v>0</v>
      </c>
      <c r="G2744">
        <v>3.9</v>
      </c>
      <c r="H2744">
        <v>0</v>
      </c>
      <c r="I2744">
        <v>1.8</v>
      </c>
      <c r="J2744" t="s">
        <v>148</v>
      </c>
      <c r="K2744">
        <v>1.8</v>
      </c>
      <c r="L2744" t="s">
        <v>148</v>
      </c>
      <c r="M2744" s="70">
        <v>6.9444444444444441E-3</v>
      </c>
      <c r="N2744">
        <v>3.1</v>
      </c>
      <c r="O2744" t="s">
        <v>148</v>
      </c>
      <c r="P2744" s="70">
        <v>2.4421296296296296E-3</v>
      </c>
      <c r="Q2744">
        <v>2.2999999999999998</v>
      </c>
      <c r="R2744" t="s">
        <v>152</v>
      </c>
      <c r="S2744">
        <v>0.6</v>
      </c>
      <c r="T2744">
        <v>92.7</v>
      </c>
      <c r="U2744">
        <v>0</v>
      </c>
      <c r="V2744">
        <v>78</v>
      </c>
      <c r="W2744">
        <v>0</v>
      </c>
      <c r="X2744">
        <v>0.77800000000000002</v>
      </c>
      <c r="Y2744">
        <v>18.25</v>
      </c>
      <c r="Z2744" s="11">
        <f t="shared" si="7297"/>
        <v>0</v>
      </c>
      <c r="AA2744" s="11">
        <f t="shared" si="7298"/>
        <v>0</v>
      </c>
      <c r="AB2744" s="53">
        <f t="shared" si="7299"/>
        <v>0.35621457890455743</v>
      </c>
      <c r="AC2744" s="61" t="s">
        <v>204</v>
      </c>
    </row>
    <row r="2745" spans="1:46">
      <c r="A2745" s="11">
        <v>2745</v>
      </c>
      <c r="B2745" s="69">
        <v>44612</v>
      </c>
      <c r="C2745" s="70">
        <v>1.3888888888888888E-2</v>
      </c>
      <c r="D2745">
        <v>3.6</v>
      </c>
      <c r="E2745">
        <v>12.8</v>
      </c>
      <c r="F2745">
        <v>0</v>
      </c>
      <c r="G2745">
        <v>3.8</v>
      </c>
      <c r="H2745">
        <v>-1E-3</v>
      </c>
      <c r="I2745">
        <v>1.7</v>
      </c>
      <c r="J2745" t="s">
        <v>148</v>
      </c>
      <c r="K2745">
        <v>2</v>
      </c>
      <c r="L2745" t="s">
        <v>148</v>
      </c>
      <c r="M2745" s="70">
        <v>9.3518518518518525E-3</v>
      </c>
      <c r="N2745">
        <v>3.2</v>
      </c>
      <c r="O2745" t="s">
        <v>152</v>
      </c>
      <c r="P2745" s="70">
        <v>8.7384259259259255E-3</v>
      </c>
      <c r="Q2745">
        <v>1.7</v>
      </c>
      <c r="R2745" t="s">
        <v>147</v>
      </c>
      <c r="S2745">
        <v>0.5</v>
      </c>
      <c r="T2745">
        <v>92.7</v>
      </c>
      <c r="U2745">
        <v>0</v>
      </c>
      <c r="V2745">
        <v>70</v>
      </c>
      <c r="W2745">
        <v>0</v>
      </c>
      <c r="X2745">
        <v>0.77900000000000003</v>
      </c>
      <c r="Y2745">
        <v>18.27</v>
      </c>
      <c r="Z2745" s="11">
        <f t="shared" si="7297"/>
        <v>-0.60000000000000009</v>
      </c>
      <c r="AA2745" s="11">
        <f t="shared" si="7298"/>
        <v>0</v>
      </c>
      <c r="AB2745" s="53">
        <f t="shared" si="7299"/>
        <v>0.35689773721342055</v>
      </c>
      <c r="AC2745" s="61" t="s">
        <v>204</v>
      </c>
    </row>
    <row r="2746" spans="1:46">
      <c r="A2746" s="11">
        <v>2746</v>
      </c>
      <c r="B2746" s="69">
        <v>44612</v>
      </c>
      <c r="C2746" s="70">
        <v>2.0833333333333332E-2</v>
      </c>
      <c r="D2746">
        <v>3.5</v>
      </c>
      <c r="E2746">
        <v>12.8</v>
      </c>
      <c r="F2746">
        <v>0</v>
      </c>
      <c r="G2746">
        <v>3.6</v>
      </c>
      <c r="H2746">
        <v>-1E-3</v>
      </c>
      <c r="I2746">
        <v>1.8</v>
      </c>
      <c r="J2746" t="s">
        <v>149</v>
      </c>
      <c r="K2746">
        <v>1.8</v>
      </c>
      <c r="L2746" t="s">
        <v>149</v>
      </c>
      <c r="M2746" s="70">
        <v>2.0833333333333332E-2</v>
      </c>
      <c r="N2746">
        <v>3.2</v>
      </c>
      <c r="O2746" t="s">
        <v>149</v>
      </c>
      <c r="P2746" s="70">
        <v>1.8414351851851852E-2</v>
      </c>
      <c r="Q2746">
        <v>2.2000000000000002</v>
      </c>
      <c r="R2746" t="s">
        <v>149</v>
      </c>
      <c r="S2746">
        <v>0.6</v>
      </c>
      <c r="T2746">
        <v>92.4</v>
      </c>
      <c r="U2746">
        <v>0</v>
      </c>
      <c r="V2746">
        <v>74</v>
      </c>
      <c r="W2746">
        <v>0</v>
      </c>
      <c r="X2746">
        <v>0.77900000000000003</v>
      </c>
      <c r="Y2746">
        <v>18.239999999999998</v>
      </c>
      <c r="Z2746" s="11">
        <f t="shared" si="7297"/>
        <v>-0.60000000000000009</v>
      </c>
      <c r="AA2746" s="11">
        <f t="shared" si="7298"/>
        <v>0</v>
      </c>
      <c r="AB2746" s="53">
        <f t="shared" si="7299"/>
        <v>0.35689773721342055</v>
      </c>
      <c r="AC2746" s="61" t="s">
        <v>204</v>
      </c>
    </row>
    <row r="2747" spans="1:46">
      <c r="A2747" s="11">
        <v>2747</v>
      </c>
      <c r="B2747" s="69">
        <v>44612</v>
      </c>
      <c r="C2747" s="70">
        <v>2.7777777777777776E-2</v>
      </c>
      <c r="D2747">
        <v>3.5</v>
      </c>
      <c r="E2747">
        <v>12.8</v>
      </c>
      <c r="F2747">
        <v>0</v>
      </c>
      <c r="G2747">
        <v>3.4</v>
      </c>
      <c r="H2747">
        <v>-1E-3</v>
      </c>
      <c r="I2747">
        <v>1.6</v>
      </c>
      <c r="J2747" t="s">
        <v>147</v>
      </c>
      <c r="K2747">
        <v>2.1</v>
      </c>
      <c r="L2747" t="s">
        <v>149</v>
      </c>
      <c r="M2747" s="70">
        <v>2.4328703703703703E-2</v>
      </c>
      <c r="N2747">
        <v>2.4</v>
      </c>
      <c r="O2747" t="s">
        <v>149</v>
      </c>
      <c r="P2747" s="70">
        <v>2.0949074074074075E-2</v>
      </c>
      <c r="Q2747">
        <v>1.1000000000000001</v>
      </c>
      <c r="R2747" t="s">
        <v>147</v>
      </c>
      <c r="S2747">
        <v>0.3</v>
      </c>
      <c r="T2747">
        <v>92.5</v>
      </c>
      <c r="U2747">
        <v>0</v>
      </c>
      <c r="V2747">
        <v>91</v>
      </c>
      <c r="W2747">
        <v>0</v>
      </c>
      <c r="X2747">
        <v>0.77900000000000003</v>
      </c>
      <c r="Y2747">
        <v>18.260000000000002</v>
      </c>
      <c r="Z2747" s="11">
        <f t="shared" si="7297"/>
        <v>-0.60000000000000009</v>
      </c>
      <c r="AA2747" s="11">
        <f t="shared" si="7298"/>
        <v>0</v>
      </c>
      <c r="AB2747" s="53">
        <f t="shared" si="7299"/>
        <v>0.35689773721342055</v>
      </c>
      <c r="AC2747" s="61" t="s">
        <v>204</v>
      </c>
    </row>
    <row r="2748" spans="1:46">
      <c r="A2748" s="11">
        <v>2748</v>
      </c>
      <c r="B2748" s="69">
        <v>44612</v>
      </c>
      <c r="C2748" s="70">
        <v>3.4722222222222224E-2</v>
      </c>
      <c r="D2748">
        <v>3.3</v>
      </c>
      <c r="E2748">
        <v>12.8</v>
      </c>
      <c r="F2748">
        <v>0</v>
      </c>
      <c r="G2748">
        <v>3.5</v>
      </c>
      <c r="H2748">
        <v>0</v>
      </c>
      <c r="I2748">
        <v>1.4</v>
      </c>
      <c r="J2748" t="s">
        <v>147</v>
      </c>
      <c r="K2748">
        <v>1.6</v>
      </c>
      <c r="L2748" t="s">
        <v>147</v>
      </c>
      <c r="M2748" s="70">
        <v>2.7789351851851853E-2</v>
      </c>
      <c r="N2748">
        <v>2.4</v>
      </c>
      <c r="O2748" t="s">
        <v>149</v>
      </c>
      <c r="P2748" s="70">
        <v>3.0011574074074076E-2</v>
      </c>
      <c r="Q2748">
        <v>0.7</v>
      </c>
      <c r="R2748" t="s">
        <v>148</v>
      </c>
      <c r="S2748">
        <v>0.3</v>
      </c>
      <c r="T2748">
        <v>93</v>
      </c>
      <c r="U2748">
        <v>1</v>
      </c>
      <c r="V2748">
        <v>63</v>
      </c>
      <c r="W2748">
        <v>0</v>
      </c>
      <c r="X2748">
        <v>0.77900000000000003</v>
      </c>
      <c r="Y2748">
        <v>18.28</v>
      </c>
      <c r="Z2748" s="11">
        <f t="shared" si="7297"/>
        <v>0</v>
      </c>
      <c r="AA2748" s="11">
        <f t="shared" si="7298"/>
        <v>0</v>
      </c>
      <c r="AB2748" s="53">
        <f t="shared" si="7299"/>
        <v>0.35689773721342055</v>
      </c>
      <c r="AC2748" s="61" t="s">
        <v>204</v>
      </c>
    </row>
    <row r="2749" spans="1:46">
      <c r="A2749" s="11">
        <v>2749</v>
      </c>
      <c r="B2749" s="69">
        <v>44612</v>
      </c>
      <c r="C2749" s="70">
        <v>4.1666666666666664E-2</v>
      </c>
      <c r="D2749">
        <v>3.3</v>
      </c>
      <c r="E2749">
        <v>12.7</v>
      </c>
      <c r="F2749">
        <v>0</v>
      </c>
      <c r="G2749">
        <v>3.6</v>
      </c>
      <c r="H2749">
        <v>0</v>
      </c>
      <c r="I2749">
        <v>1.3</v>
      </c>
      <c r="J2749" t="s">
        <v>148</v>
      </c>
      <c r="K2749">
        <v>1.4</v>
      </c>
      <c r="L2749" t="s">
        <v>147</v>
      </c>
      <c r="M2749" s="70">
        <v>3.4837962962962959E-2</v>
      </c>
      <c r="N2749">
        <v>2.5</v>
      </c>
      <c r="O2749" t="s">
        <v>148</v>
      </c>
      <c r="P2749" s="70">
        <v>3.7638888888888895E-2</v>
      </c>
      <c r="Q2749">
        <v>1.1000000000000001</v>
      </c>
      <c r="R2749" t="s">
        <v>152</v>
      </c>
      <c r="S2749">
        <v>0.3</v>
      </c>
      <c r="T2749">
        <v>93</v>
      </c>
      <c r="U2749">
        <v>0</v>
      </c>
      <c r="V2749">
        <v>59</v>
      </c>
      <c r="W2749">
        <v>0</v>
      </c>
      <c r="X2749">
        <v>0.77900000000000003</v>
      </c>
      <c r="Y2749">
        <v>18.28</v>
      </c>
      <c r="Z2749" s="11">
        <f t="shared" si="7297"/>
        <v>0</v>
      </c>
      <c r="AA2749" s="11">
        <f t="shared" si="7298"/>
        <v>0</v>
      </c>
      <c r="AB2749" s="53">
        <f t="shared" si="7299"/>
        <v>0.35689773721342055</v>
      </c>
      <c r="AC2749" s="61" t="s">
        <v>204</v>
      </c>
      <c r="AE2749" s="11">
        <f t="shared" ref="AE2749" si="7428">SUM(F2749:F2754)</f>
        <v>0</v>
      </c>
      <c r="AF2749" s="11">
        <f t="shared" ref="AF2749" si="7429">AVERAGE(AB2749:AB2754)</f>
        <v>0.35678387749527668</v>
      </c>
      <c r="AG2749" s="11">
        <f t="shared" ref="AG2749" si="7430">AVERAGE(G2749:G2754)</f>
        <v>3.6833333333333336</v>
      </c>
      <c r="AH2749" s="11" t="e">
        <f t="shared" ref="AH2749" si="7431">AVERAGE(AC2749:AC2754)</f>
        <v>#DIV/0!</v>
      </c>
      <c r="AI2749" s="11">
        <f t="shared" ref="AI2749" si="7432">AVERAGE(T2749:T2754)</f>
        <v>93.183333333333337</v>
      </c>
      <c r="AJ2749" s="11">
        <f t="shared" ref="AJ2749" si="7433">SUMIF(H2749:H2754,"&gt;0",H2749:H2754)</f>
        <v>0</v>
      </c>
      <c r="AK2749" s="17">
        <f t="shared" ref="AK2749" si="7434">SUM(AA2749:AA2754)/60</f>
        <v>0</v>
      </c>
      <c r="AL2749" s="17">
        <f t="shared" ref="AL2749" si="7435">SUM(V2749:V2754)</f>
        <v>355</v>
      </c>
      <c r="AM2749" s="17">
        <f t="shared" ref="AM2749" si="7436">AVERAGE(W2749:W2754)</f>
        <v>0</v>
      </c>
      <c r="AN2749" s="11">
        <f t="shared" ref="AN2749" si="7437">AVERAGE(I2749:I2754)</f>
        <v>0.95000000000000018</v>
      </c>
      <c r="AO2749" s="11">
        <f t="shared" ref="AO2749" si="7438">MAX(K2749:K2754)</f>
        <v>1.4</v>
      </c>
      <c r="AP2749" s="13" t="str">
        <f t="shared" ref="AP2749" ca="1" si="7439">INDIRECT(ADDRESS(MATCH(AO2749,K2749:K2754,0)+A2749-1,12))</f>
        <v>NE</v>
      </c>
      <c r="AQ2749" s="13">
        <f t="shared" ref="AQ2749" ca="1" si="7440">INDIRECT(ADDRESS(MATCH(AO2749,K2749:K2754,0)+A2749-1,13))</f>
        <v>3.4837962962962959E-2</v>
      </c>
      <c r="AR2749" s="11">
        <f t="shared" ref="AR2749" si="7441">MAX(N2749:N2754)</f>
        <v>2.5</v>
      </c>
      <c r="AS2749" s="13" t="str">
        <f t="shared" ref="AS2749" ca="1" si="7442">INDIRECT(ADDRESS(MATCH(AR2749,N2749:N2754,0)+A2749-1,15))</f>
        <v>ENE</v>
      </c>
      <c r="AT2749" s="13">
        <f t="shared" ref="AT2749" ca="1" si="7443">INDIRECT(ADDRESS(MATCH(AR2749,N2749:N2754,0)+A2749-1,16))</f>
        <v>3.7638888888888895E-2</v>
      </c>
    </row>
    <row r="2750" spans="1:46">
      <c r="A2750" s="11">
        <v>2750</v>
      </c>
      <c r="B2750" s="69">
        <v>44612</v>
      </c>
      <c r="C2750" s="70">
        <v>4.8611111111111112E-2</v>
      </c>
      <c r="D2750">
        <v>3.3</v>
      </c>
      <c r="E2750">
        <v>12.7</v>
      </c>
      <c r="F2750">
        <v>0</v>
      </c>
      <c r="G2750">
        <v>3.5</v>
      </c>
      <c r="H2750">
        <v>0</v>
      </c>
      <c r="I2750">
        <v>1.1000000000000001</v>
      </c>
      <c r="J2750" t="s">
        <v>152</v>
      </c>
      <c r="K2750">
        <v>1.4</v>
      </c>
      <c r="L2750" t="s">
        <v>148</v>
      </c>
      <c r="M2750" s="70">
        <v>4.2546296296296297E-2</v>
      </c>
      <c r="N2750">
        <v>1.9</v>
      </c>
      <c r="O2750" t="s">
        <v>150</v>
      </c>
      <c r="P2750" s="70">
        <v>4.7222222222222221E-2</v>
      </c>
      <c r="Q2750">
        <v>0.7</v>
      </c>
      <c r="R2750" t="s">
        <v>152</v>
      </c>
      <c r="S2750">
        <v>0.3</v>
      </c>
      <c r="T2750">
        <v>93.2</v>
      </c>
      <c r="U2750">
        <v>0</v>
      </c>
      <c r="V2750">
        <v>69</v>
      </c>
      <c r="W2750">
        <v>0</v>
      </c>
      <c r="X2750">
        <v>0.77800000000000002</v>
      </c>
      <c r="Y2750">
        <v>18.25</v>
      </c>
      <c r="Z2750" s="11">
        <f t="shared" si="7297"/>
        <v>0</v>
      </c>
      <c r="AA2750" s="11">
        <f t="shared" si="7298"/>
        <v>0</v>
      </c>
      <c r="AB2750" s="53">
        <f t="shared" si="7299"/>
        <v>0.35621457890455743</v>
      </c>
      <c r="AC2750" s="61" t="s">
        <v>204</v>
      </c>
    </row>
    <row r="2751" spans="1:46">
      <c r="A2751" s="11">
        <v>2751</v>
      </c>
      <c r="B2751" s="69">
        <v>44612</v>
      </c>
      <c r="C2751" s="70">
        <v>5.5555555555555552E-2</v>
      </c>
      <c r="D2751">
        <v>3.3</v>
      </c>
      <c r="E2751">
        <v>12.7</v>
      </c>
      <c r="F2751">
        <v>0</v>
      </c>
      <c r="G2751">
        <v>3.7</v>
      </c>
      <c r="H2751">
        <v>0</v>
      </c>
      <c r="I2751">
        <v>1.1000000000000001</v>
      </c>
      <c r="J2751" t="s">
        <v>152</v>
      </c>
      <c r="K2751">
        <v>1.1000000000000001</v>
      </c>
      <c r="L2751" t="s">
        <v>152</v>
      </c>
      <c r="M2751" s="70">
        <v>5.5555555555555552E-2</v>
      </c>
      <c r="N2751">
        <v>1.9</v>
      </c>
      <c r="O2751" t="s">
        <v>152</v>
      </c>
      <c r="P2751" s="70">
        <v>5.1400462962962967E-2</v>
      </c>
      <c r="Q2751">
        <v>1.6</v>
      </c>
      <c r="R2751" t="s">
        <v>152</v>
      </c>
      <c r="S2751">
        <v>0.3</v>
      </c>
      <c r="T2751">
        <v>93.3</v>
      </c>
      <c r="U2751">
        <v>0</v>
      </c>
      <c r="V2751">
        <v>60</v>
      </c>
      <c r="W2751">
        <v>0</v>
      </c>
      <c r="X2751">
        <v>0.77900000000000003</v>
      </c>
      <c r="Y2751">
        <v>18.27</v>
      </c>
      <c r="Z2751" s="11">
        <f t="shared" si="7297"/>
        <v>0</v>
      </c>
      <c r="AA2751" s="11">
        <f t="shared" si="7298"/>
        <v>0</v>
      </c>
      <c r="AB2751" s="53">
        <f t="shared" si="7299"/>
        <v>0.35689773721342055</v>
      </c>
      <c r="AC2751" s="61" t="s">
        <v>204</v>
      </c>
    </row>
    <row r="2752" spans="1:46">
      <c r="A2752" s="11">
        <v>2752</v>
      </c>
      <c r="B2752" s="69">
        <v>44612</v>
      </c>
      <c r="C2752" s="70">
        <v>6.25E-2</v>
      </c>
      <c r="D2752">
        <v>3.3</v>
      </c>
      <c r="E2752">
        <v>12.7</v>
      </c>
      <c r="F2752">
        <v>0</v>
      </c>
      <c r="G2752">
        <v>3.7</v>
      </c>
      <c r="H2752">
        <v>0</v>
      </c>
      <c r="I2752">
        <v>0.8</v>
      </c>
      <c r="J2752" t="s">
        <v>150</v>
      </c>
      <c r="K2752">
        <v>1.2</v>
      </c>
      <c r="L2752" t="s">
        <v>152</v>
      </c>
      <c r="M2752" s="70">
        <v>5.8101851851851849E-2</v>
      </c>
      <c r="N2752">
        <v>2.2999999999999998</v>
      </c>
      <c r="O2752" t="s">
        <v>150</v>
      </c>
      <c r="P2752" s="70">
        <v>5.5625000000000001E-2</v>
      </c>
      <c r="Q2752">
        <v>0</v>
      </c>
      <c r="R2752" t="s">
        <v>153</v>
      </c>
      <c r="S2752">
        <v>0.5</v>
      </c>
      <c r="T2752">
        <v>93.3</v>
      </c>
      <c r="U2752">
        <v>0</v>
      </c>
      <c r="V2752">
        <v>60</v>
      </c>
      <c r="W2752">
        <v>0</v>
      </c>
      <c r="X2752">
        <v>0.77900000000000003</v>
      </c>
      <c r="Y2752">
        <v>18.27</v>
      </c>
      <c r="Z2752" s="11">
        <f t="shared" si="7297"/>
        <v>0</v>
      </c>
      <c r="AA2752" s="11">
        <f t="shared" si="7298"/>
        <v>0</v>
      </c>
      <c r="AB2752" s="53">
        <f t="shared" si="7299"/>
        <v>0.35689773721342055</v>
      </c>
      <c r="AC2752" s="61" t="s">
        <v>204</v>
      </c>
    </row>
    <row r="2753" spans="1:46">
      <c r="A2753" s="11">
        <v>2753</v>
      </c>
      <c r="B2753" s="69">
        <v>44612</v>
      </c>
      <c r="C2753" s="70">
        <v>6.9444444444444434E-2</v>
      </c>
      <c r="D2753">
        <v>3.4</v>
      </c>
      <c r="E2753">
        <v>12.7</v>
      </c>
      <c r="F2753">
        <v>0</v>
      </c>
      <c r="G2753">
        <v>3.8</v>
      </c>
      <c r="H2753">
        <v>0</v>
      </c>
      <c r="I2753">
        <v>0.3</v>
      </c>
      <c r="J2753" t="s">
        <v>159</v>
      </c>
      <c r="K2753">
        <v>0.8</v>
      </c>
      <c r="L2753" t="s">
        <v>150</v>
      </c>
      <c r="M2753" s="70">
        <v>6.2511574074074081E-2</v>
      </c>
      <c r="N2753">
        <v>1.5</v>
      </c>
      <c r="O2753" t="s">
        <v>151</v>
      </c>
      <c r="P2753" s="70">
        <v>6.9351851851851845E-2</v>
      </c>
      <c r="Q2753">
        <v>1.2</v>
      </c>
      <c r="R2753" t="s">
        <v>151</v>
      </c>
      <c r="S2753">
        <v>0.4</v>
      </c>
      <c r="T2753">
        <v>93.2</v>
      </c>
      <c r="U2753">
        <v>0</v>
      </c>
      <c r="V2753">
        <v>46</v>
      </c>
      <c r="W2753">
        <v>0</v>
      </c>
      <c r="X2753">
        <v>0.77900000000000003</v>
      </c>
      <c r="Y2753">
        <v>18.29</v>
      </c>
      <c r="Z2753" s="11">
        <f t="shared" si="7297"/>
        <v>0</v>
      </c>
      <c r="AA2753" s="11">
        <f t="shared" si="7298"/>
        <v>0</v>
      </c>
      <c r="AB2753" s="53">
        <f t="shared" si="7299"/>
        <v>0.35689773721342055</v>
      </c>
      <c r="AC2753" s="61" t="s">
        <v>204</v>
      </c>
    </row>
    <row r="2754" spans="1:46">
      <c r="A2754" s="11">
        <v>2754</v>
      </c>
      <c r="B2754" s="69">
        <v>44612</v>
      </c>
      <c r="C2754" s="70">
        <v>7.6388888888888895E-2</v>
      </c>
      <c r="D2754">
        <v>3.4</v>
      </c>
      <c r="E2754">
        <v>12.7</v>
      </c>
      <c r="F2754">
        <v>0</v>
      </c>
      <c r="G2754">
        <v>3.8</v>
      </c>
      <c r="H2754">
        <v>0</v>
      </c>
      <c r="I2754">
        <v>1.1000000000000001</v>
      </c>
      <c r="J2754" t="s">
        <v>150</v>
      </c>
      <c r="K2754">
        <v>1.2</v>
      </c>
      <c r="L2754" t="s">
        <v>151</v>
      </c>
      <c r="M2754" s="70">
        <v>7.4166666666666659E-2</v>
      </c>
      <c r="N2754">
        <v>1.9</v>
      </c>
      <c r="O2754" t="s">
        <v>150</v>
      </c>
      <c r="P2754" s="70">
        <v>7.2835648148148149E-2</v>
      </c>
      <c r="Q2754">
        <v>0.3</v>
      </c>
      <c r="R2754" t="s">
        <v>152</v>
      </c>
      <c r="S2754">
        <v>0.5</v>
      </c>
      <c r="T2754">
        <v>93.1</v>
      </c>
      <c r="U2754">
        <v>1</v>
      </c>
      <c r="V2754">
        <v>61</v>
      </c>
      <c r="W2754">
        <v>0</v>
      </c>
      <c r="X2754">
        <v>0.77900000000000003</v>
      </c>
      <c r="Y2754">
        <v>18.25</v>
      </c>
      <c r="Z2754" s="11">
        <f t="shared" si="7297"/>
        <v>0</v>
      </c>
      <c r="AA2754" s="11">
        <f t="shared" si="7298"/>
        <v>0</v>
      </c>
      <c r="AB2754" s="53">
        <f t="shared" si="7299"/>
        <v>0.35689773721342055</v>
      </c>
      <c r="AC2754" s="61" t="s">
        <v>204</v>
      </c>
    </row>
    <row r="2755" spans="1:46">
      <c r="A2755" s="11">
        <v>2755</v>
      </c>
      <c r="B2755" s="69">
        <v>44612</v>
      </c>
      <c r="C2755" s="70">
        <v>8.3333333333333329E-2</v>
      </c>
      <c r="D2755">
        <v>3.5</v>
      </c>
      <c r="E2755">
        <v>12.7</v>
      </c>
      <c r="F2755">
        <v>0</v>
      </c>
      <c r="G2755">
        <v>3.9</v>
      </c>
      <c r="H2755">
        <v>0</v>
      </c>
      <c r="I2755">
        <v>1</v>
      </c>
      <c r="J2755" t="s">
        <v>150</v>
      </c>
      <c r="K2755">
        <v>1.1000000000000001</v>
      </c>
      <c r="L2755" t="s">
        <v>150</v>
      </c>
      <c r="M2755" s="70">
        <v>7.6400462962962962E-2</v>
      </c>
      <c r="N2755">
        <v>1.6</v>
      </c>
      <c r="O2755" t="s">
        <v>150</v>
      </c>
      <c r="P2755" s="70">
        <v>8.2604166666666659E-2</v>
      </c>
      <c r="Q2755">
        <v>1.6</v>
      </c>
      <c r="R2755" t="s">
        <v>150</v>
      </c>
      <c r="S2755">
        <v>0.3</v>
      </c>
      <c r="T2755">
        <v>93.2</v>
      </c>
      <c r="U2755">
        <v>0</v>
      </c>
      <c r="V2755">
        <v>62</v>
      </c>
      <c r="W2755">
        <v>0</v>
      </c>
      <c r="X2755">
        <v>0.77900000000000003</v>
      </c>
      <c r="Y2755">
        <v>18.28</v>
      </c>
      <c r="Z2755" s="11">
        <f t="shared" si="7297"/>
        <v>0</v>
      </c>
      <c r="AA2755" s="11">
        <f t="shared" si="7298"/>
        <v>0</v>
      </c>
      <c r="AB2755" s="53">
        <f t="shared" si="7299"/>
        <v>0.35689773721342055</v>
      </c>
      <c r="AC2755" s="61" t="s">
        <v>204</v>
      </c>
      <c r="AE2755" s="11">
        <f t="shared" ref="AE2755" si="7444">SUM(F2755:F2760)</f>
        <v>0</v>
      </c>
      <c r="AF2755" s="11">
        <f t="shared" ref="AF2755" si="7445">AVERAGE(AB2755:AB2760)</f>
        <v>0.35632843862270125</v>
      </c>
      <c r="AG2755" s="11">
        <f t="shared" ref="AG2755" si="7446">AVERAGE(G2755:G2760)</f>
        <v>3.9999999999999996</v>
      </c>
      <c r="AH2755" s="11" t="e">
        <f t="shared" ref="AH2755" si="7447">AVERAGE(AC2755:AC2760)</f>
        <v>#DIV/0!</v>
      </c>
      <c r="AI2755" s="11">
        <f t="shared" ref="AI2755" si="7448">AVERAGE(T2755:T2760)</f>
        <v>92.88333333333334</v>
      </c>
      <c r="AJ2755" s="11">
        <f t="shared" ref="AJ2755" si="7449">SUMIF(H2755:H2760,"&gt;0",H2755:H2760)</f>
        <v>0</v>
      </c>
      <c r="AK2755" s="17">
        <f t="shared" ref="AK2755" si="7450">SUM(AA2755:AA2760)/60</f>
        <v>0</v>
      </c>
      <c r="AL2755" s="17">
        <f t="shared" ref="AL2755" si="7451">SUM(V2755:V2760)</f>
        <v>442</v>
      </c>
      <c r="AM2755" s="17">
        <f t="shared" ref="AM2755" si="7452">AVERAGE(W2755:W2760)</f>
        <v>0</v>
      </c>
      <c r="AN2755" s="11">
        <f t="shared" ref="AN2755" si="7453">AVERAGE(I2755:I2760)</f>
        <v>0.8666666666666667</v>
      </c>
      <c r="AO2755" s="11">
        <f t="shared" ref="AO2755" si="7454">MAX(K2755:K2760)</f>
        <v>1.7</v>
      </c>
      <c r="AP2755" s="13" t="str">
        <f t="shared" ref="AP2755" ca="1" si="7455">INDIRECT(ADDRESS(MATCH(AO2755,K2755:K2760,0)+A2755-1,12))</f>
        <v>ESE</v>
      </c>
      <c r="AQ2755" s="13">
        <f t="shared" ref="AQ2755" ca="1" si="7456">INDIRECT(ADDRESS(MATCH(AO2755,K2755:K2760,0)+A2755-1,13))</f>
        <v>9.2071759259259256E-2</v>
      </c>
      <c r="AR2755" s="11">
        <f t="shared" ref="AR2755" si="7457">MAX(N2755:N2760)</f>
        <v>2.4</v>
      </c>
      <c r="AS2755" s="13" t="str">
        <f t="shared" ref="AS2755" ca="1" si="7458">INDIRECT(ADDRESS(MATCH(AR2755,N2755:N2760,0)+A2755-1,15))</f>
        <v>ESE</v>
      </c>
      <c r="AT2755" s="13">
        <f t="shared" ref="AT2755" ca="1" si="7459">INDIRECT(ADDRESS(MATCH(AR2755,N2755:N2760,0)+A2755-1,16))</f>
        <v>8.789351851851851E-2</v>
      </c>
    </row>
    <row r="2756" spans="1:46">
      <c r="A2756" s="11">
        <v>2756</v>
      </c>
      <c r="B2756" s="69">
        <v>44612</v>
      </c>
      <c r="C2756" s="70">
        <v>9.0277777777777776E-2</v>
      </c>
      <c r="D2756">
        <v>3.5</v>
      </c>
      <c r="E2756">
        <v>12.7</v>
      </c>
      <c r="F2756">
        <v>0</v>
      </c>
      <c r="G2756">
        <v>4.0999999999999996</v>
      </c>
      <c r="H2756">
        <v>0</v>
      </c>
      <c r="I2756">
        <v>1.6</v>
      </c>
      <c r="J2756" t="s">
        <v>150</v>
      </c>
      <c r="K2756">
        <v>1.6</v>
      </c>
      <c r="L2756" t="s">
        <v>150</v>
      </c>
      <c r="M2756" s="70">
        <v>9.0138888888888893E-2</v>
      </c>
      <c r="N2756">
        <v>2.4</v>
      </c>
      <c r="O2756" t="s">
        <v>150</v>
      </c>
      <c r="P2756" s="70">
        <v>8.789351851851851E-2</v>
      </c>
      <c r="Q2756">
        <v>1.5</v>
      </c>
      <c r="R2756" t="s">
        <v>150</v>
      </c>
      <c r="S2756">
        <v>0.2</v>
      </c>
      <c r="T2756">
        <v>93.3</v>
      </c>
      <c r="U2756">
        <v>0</v>
      </c>
      <c r="V2756">
        <v>65</v>
      </c>
      <c r="W2756">
        <v>0</v>
      </c>
      <c r="X2756">
        <v>0.77800000000000002</v>
      </c>
      <c r="Y2756">
        <v>18.28</v>
      </c>
      <c r="Z2756" s="11">
        <f t="shared" si="7297"/>
        <v>0</v>
      </c>
      <c r="AA2756" s="11">
        <f t="shared" si="7298"/>
        <v>0</v>
      </c>
      <c r="AB2756" s="53">
        <f t="shared" si="7299"/>
        <v>0.35621457890455743</v>
      </c>
      <c r="AC2756" s="61" t="s">
        <v>204</v>
      </c>
    </row>
    <row r="2757" spans="1:46">
      <c r="A2757" s="11">
        <v>2757</v>
      </c>
      <c r="B2757" s="69">
        <v>44612</v>
      </c>
      <c r="C2757" s="70">
        <v>9.7222222222222224E-2</v>
      </c>
      <c r="D2757">
        <v>3.6</v>
      </c>
      <c r="E2757">
        <v>12.7</v>
      </c>
      <c r="F2757">
        <v>0</v>
      </c>
      <c r="G2757">
        <v>4.2</v>
      </c>
      <c r="H2757">
        <v>0</v>
      </c>
      <c r="I2757">
        <v>1.4</v>
      </c>
      <c r="J2757" t="s">
        <v>150</v>
      </c>
      <c r="K2757">
        <v>1.7</v>
      </c>
      <c r="L2757" t="s">
        <v>150</v>
      </c>
      <c r="M2757" s="70">
        <v>9.2071759259259256E-2</v>
      </c>
      <c r="N2757">
        <v>2.4</v>
      </c>
      <c r="O2757" t="s">
        <v>150</v>
      </c>
      <c r="P2757" s="70">
        <v>9.0636574074074064E-2</v>
      </c>
      <c r="Q2757">
        <v>1.7</v>
      </c>
      <c r="R2757" t="s">
        <v>150</v>
      </c>
      <c r="S2757">
        <v>0.3</v>
      </c>
      <c r="T2757">
        <v>93</v>
      </c>
      <c r="U2757">
        <v>0</v>
      </c>
      <c r="V2757">
        <v>91</v>
      </c>
      <c r="W2757">
        <v>0</v>
      </c>
      <c r="X2757">
        <v>0.77800000000000002</v>
      </c>
      <c r="Y2757">
        <v>18.260000000000002</v>
      </c>
      <c r="Z2757" s="11">
        <f t="shared" si="7297"/>
        <v>0</v>
      </c>
      <c r="AA2757" s="11">
        <f t="shared" si="7298"/>
        <v>0</v>
      </c>
      <c r="AB2757" s="53">
        <f t="shared" si="7299"/>
        <v>0.35621457890455743</v>
      </c>
      <c r="AC2757" s="61" t="s">
        <v>204</v>
      </c>
    </row>
    <row r="2758" spans="1:46">
      <c r="A2758" s="11">
        <v>2758</v>
      </c>
      <c r="B2758" s="69">
        <v>44612</v>
      </c>
      <c r="C2758" s="70">
        <v>0.10416666666666667</v>
      </c>
      <c r="D2758">
        <v>3.6</v>
      </c>
      <c r="E2758">
        <v>12.7</v>
      </c>
      <c r="F2758">
        <v>0</v>
      </c>
      <c r="G2758">
        <v>4.2</v>
      </c>
      <c r="H2758">
        <v>-1E-3</v>
      </c>
      <c r="I2758">
        <v>0.9</v>
      </c>
      <c r="J2758" t="s">
        <v>152</v>
      </c>
      <c r="K2758">
        <v>1.4</v>
      </c>
      <c r="L2758" t="s">
        <v>150</v>
      </c>
      <c r="M2758" s="70">
        <v>9.8101851851851843E-2</v>
      </c>
      <c r="N2758">
        <v>2.2000000000000002</v>
      </c>
      <c r="O2758" t="s">
        <v>150</v>
      </c>
      <c r="P2758" s="70">
        <v>9.7592592592592606E-2</v>
      </c>
      <c r="Q2758">
        <v>0</v>
      </c>
      <c r="R2758" t="s">
        <v>147</v>
      </c>
      <c r="S2758">
        <v>0.6</v>
      </c>
      <c r="T2758">
        <v>92.6</v>
      </c>
      <c r="U2758">
        <v>0</v>
      </c>
      <c r="V2758">
        <v>89</v>
      </c>
      <c r="W2758">
        <v>0</v>
      </c>
      <c r="X2758">
        <v>0.77800000000000002</v>
      </c>
      <c r="Y2758">
        <v>18.32</v>
      </c>
      <c r="Z2758" s="11">
        <f t="shared" si="7297"/>
        <v>-0.60000000000000009</v>
      </c>
      <c r="AA2758" s="11">
        <f t="shared" si="7298"/>
        <v>0</v>
      </c>
      <c r="AB2758" s="53">
        <f t="shared" si="7299"/>
        <v>0.35621457890455743</v>
      </c>
      <c r="AC2758" s="61" t="s">
        <v>204</v>
      </c>
    </row>
    <row r="2759" spans="1:46">
      <c r="A2759" s="11">
        <v>2759</v>
      </c>
      <c r="B2759" s="69">
        <v>44612</v>
      </c>
      <c r="C2759" s="70">
        <v>0.1111111111111111</v>
      </c>
      <c r="D2759">
        <v>3.7</v>
      </c>
      <c r="E2759">
        <v>12.7</v>
      </c>
      <c r="F2759">
        <v>0</v>
      </c>
      <c r="G2759">
        <v>3.9</v>
      </c>
      <c r="H2759">
        <v>-1E-3</v>
      </c>
      <c r="I2759">
        <v>0.2</v>
      </c>
      <c r="J2759" t="s">
        <v>161</v>
      </c>
      <c r="K2759">
        <v>0.9</v>
      </c>
      <c r="L2759" t="s">
        <v>152</v>
      </c>
      <c r="M2759" s="70">
        <v>0.10417824074074074</v>
      </c>
      <c r="N2759">
        <v>0.6</v>
      </c>
      <c r="O2759" t="s">
        <v>160</v>
      </c>
      <c r="P2759" s="70">
        <v>0.10755787037037036</v>
      </c>
      <c r="Q2759">
        <v>0.2</v>
      </c>
      <c r="R2759" t="s">
        <v>160</v>
      </c>
      <c r="S2759">
        <v>0.2</v>
      </c>
      <c r="T2759">
        <v>92.5</v>
      </c>
      <c r="U2759">
        <v>0</v>
      </c>
      <c r="V2759">
        <v>67</v>
      </c>
      <c r="W2759">
        <v>0</v>
      </c>
      <c r="X2759">
        <v>0.77800000000000002</v>
      </c>
      <c r="Y2759">
        <v>18.29</v>
      </c>
      <c r="Z2759" s="11">
        <f t="shared" si="7297"/>
        <v>-0.60000000000000009</v>
      </c>
      <c r="AA2759" s="11">
        <f t="shared" si="7298"/>
        <v>0</v>
      </c>
      <c r="AB2759" s="53">
        <f t="shared" si="7299"/>
        <v>0.35621457890455743</v>
      </c>
      <c r="AC2759" s="61" t="s">
        <v>204</v>
      </c>
    </row>
    <row r="2760" spans="1:46">
      <c r="A2760" s="11">
        <v>2760</v>
      </c>
      <c r="B2760" s="69">
        <v>44612</v>
      </c>
      <c r="C2760" s="70">
        <v>0.11805555555555557</v>
      </c>
      <c r="D2760">
        <v>3.6</v>
      </c>
      <c r="E2760">
        <v>12.7</v>
      </c>
      <c r="F2760">
        <v>0</v>
      </c>
      <c r="G2760">
        <v>3.7</v>
      </c>
      <c r="H2760">
        <v>0</v>
      </c>
      <c r="I2760">
        <v>0.1</v>
      </c>
      <c r="J2760" t="s">
        <v>157</v>
      </c>
      <c r="K2760">
        <v>0.2</v>
      </c>
      <c r="L2760" t="s">
        <v>161</v>
      </c>
      <c r="M2760" s="70">
        <v>0.11112268518518519</v>
      </c>
      <c r="N2760">
        <v>0.6</v>
      </c>
      <c r="O2760" t="s">
        <v>149</v>
      </c>
      <c r="P2760" s="70">
        <v>0.11538194444444444</v>
      </c>
      <c r="Q2760">
        <v>0</v>
      </c>
      <c r="R2760" t="s">
        <v>149</v>
      </c>
      <c r="S2760">
        <v>0.2</v>
      </c>
      <c r="T2760">
        <v>92.7</v>
      </c>
      <c r="U2760">
        <v>0</v>
      </c>
      <c r="V2760">
        <v>68</v>
      </c>
      <c r="W2760">
        <v>0</v>
      </c>
      <c r="X2760">
        <v>0.77800000000000002</v>
      </c>
      <c r="Y2760">
        <v>18.3</v>
      </c>
      <c r="Z2760" s="11">
        <f t="shared" ref="Z2760:Z2823" si="7460">H2760*3.6/(60)*10*10^3</f>
        <v>0</v>
      </c>
      <c r="AA2760" s="11">
        <f t="shared" ref="AA2760:AA2823" si="7461">IF(Z2760&gt;120,10,0)</f>
        <v>0</v>
      </c>
      <c r="AB2760" s="53">
        <f t="shared" ref="AB2760:AB2823" si="7462">-0.071+0.735*X2760+0.75*X2760^2-8.759*X2760^3+21.838*X2760^4-21.998*X2760^5+8.097*X2760^6</f>
        <v>0.35621457890455743</v>
      </c>
      <c r="AC2760" s="61" t="s">
        <v>204</v>
      </c>
    </row>
    <row r="2761" spans="1:46">
      <c r="A2761" s="11">
        <v>2761</v>
      </c>
      <c r="B2761" s="69">
        <v>44612</v>
      </c>
      <c r="C2761" s="70">
        <v>0.125</v>
      </c>
      <c r="D2761">
        <v>3.5</v>
      </c>
      <c r="E2761">
        <v>12.7</v>
      </c>
      <c r="F2761">
        <v>0</v>
      </c>
      <c r="G2761">
        <v>3.5</v>
      </c>
      <c r="H2761">
        <v>0</v>
      </c>
      <c r="I2761">
        <v>0.1</v>
      </c>
      <c r="J2761" t="s">
        <v>149</v>
      </c>
      <c r="K2761">
        <v>0.1</v>
      </c>
      <c r="L2761" t="s">
        <v>157</v>
      </c>
      <c r="M2761" s="70">
        <v>0.11806712962962962</v>
      </c>
      <c r="N2761">
        <v>0.5</v>
      </c>
      <c r="O2761" t="s">
        <v>149</v>
      </c>
      <c r="P2761" s="70">
        <v>0.12498842592592592</v>
      </c>
      <c r="Q2761">
        <v>0.4</v>
      </c>
      <c r="R2761" t="s">
        <v>149</v>
      </c>
      <c r="S2761">
        <v>0.1</v>
      </c>
      <c r="T2761">
        <v>92.9</v>
      </c>
      <c r="U2761">
        <v>0</v>
      </c>
      <c r="V2761">
        <v>64</v>
      </c>
      <c r="W2761">
        <v>0</v>
      </c>
      <c r="X2761">
        <v>0.77800000000000002</v>
      </c>
      <c r="Y2761">
        <v>18.309999999999999</v>
      </c>
      <c r="Z2761" s="11">
        <f t="shared" si="7460"/>
        <v>0</v>
      </c>
      <c r="AA2761" s="11">
        <f t="shared" si="7461"/>
        <v>0</v>
      </c>
      <c r="AB2761" s="53">
        <f t="shared" si="7462"/>
        <v>0.35621457890455743</v>
      </c>
      <c r="AC2761" s="61" t="s">
        <v>204</v>
      </c>
      <c r="AE2761" s="11">
        <f t="shared" ref="AE2761" si="7463">SUM(F2761:F2766)</f>
        <v>0</v>
      </c>
      <c r="AF2761" s="11">
        <f t="shared" ref="AF2761" si="7464">AVERAGE(AB2761:AB2766)</f>
        <v>0.35621457890455743</v>
      </c>
      <c r="AG2761" s="11">
        <f t="shared" ref="AG2761" si="7465">AVERAGE(G2761:G2766)</f>
        <v>3.4166666666666665</v>
      </c>
      <c r="AH2761" s="11" t="e">
        <f t="shared" ref="AH2761" si="7466">AVERAGE(AC2761:AC2766)</f>
        <v>#DIV/0!</v>
      </c>
      <c r="AI2761" s="11">
        <f t="shared" ref="AI2761" si="7467">AVERAGE(T2761:T2766)</f>
        <v>93.166666666666671</v>
      </c>
      <c r="AJ2761" s="11">
        <f t="shared" ref="AJ2761" si="7468">SUMIF(H2761:H2766,"&gt;0",H2761:H2766)</f>
        <v>0</v>
      </c>
      <c r="AK2761" s="17">
        <f t="shared" ref="AK2761" si="7469">SUM(AA2761:AA2766)/60</f>
        <v>0</v>
      </c>
      <c r="AL2761" s="17">
        <f t="shared" ref="AL2761" si="7470">SUM(V2761:V2766)</f>
        <v>403</v>
      </c>
      <c r="AM2761" s="17">
        <f t="shared" ref="AM2761" si="7471">AVERAGE(W2761:W2766)</f>
        <v>0</v>
      </c>
      <c r="AN2761" s="11">
        <f t="shared" ref="AN2761" si="7472">AVERAGE(I2761:I2766)</f>
        <v>0.23333333333333331</v>
      </c>
      <c r="AO2761" s="11">
        <f t="shared" ref="AO2761" si="7473">MAX(K2761:K2766)</f>
        <v>0.9</v>
      </c>
      <c r="AP2761" s="13" t="str">
        <f t="shared" ref="AP2761" ca="1" si="7474">INDIRECT(ADDRESS(MATCH(AO2761,K2761:K2766,0)+A2761-1,12))</f>
        <v>SE</v>
      </c>
      <c r="AQ2761" s="13">
        <f t="shared" ref="AQ2761" ca="1" si="7475">INDIRECT(ADDRESS(MATCH(AO2761,K2761:K2766,0)+A2761-1,13))</f>
        <v>0.15972222222222224</v>
      </c>
      <c r="AR2761" s="11">
        <f t="shared" ref="AR2761" si="7476">MAX(N2761:N2766)</f>
        <v>1.6</v>
      </c>
      <c r="AS2761" s="13" t="str">
        <f t="shared" ref="AS2761" ca="1" si="7477">INDIRECT(ADDRESS(MATCH(AR2761,N2761:N2766,0)+A2761-1,15))</f>
        <v>SE</v>
      </c>
      <c r="AT2761" s="13">
        <f t="shared" ref="AT2761" ca="1" si="7478">INDIRECT(ADDRESS(MATCH(AR2761,N2761:N2766,0)+A2761-1,16))</f>
        <v>0.15891203703703705</v>
      </c>
    </row>
    <row r="2762" spans="1:46">
      <c r="A2762" s="11">
        <v>2762</v>
      </c>
      <c r="B2762" s="69">
        <v>44612</v>
      </c>
      <c r="C2762" s="70">
        <v>0.13194444444444445</v>
      </c>
      <c r="D2762">
        <v>3.5</v>
      </c>
      <c r="E2762">
        <v>12.7</v>
      </c>
      <c r="F2762">
        <v>0</v>
      </c>
      <c r="G2762">
        <v>3.5</v>
      </c>
      <c r="H2762">
        <v>0</v>
      </c>
      <c r="I2762">
        <v>0.1</v>
      </c>
      <c r="J2762" t="s">
        <v>148</v>
      </c>
      <c r="K2762">
        <v>0.2</v>
      </c>
      <c r="L2762" t="s">
        <v>147</v>
      </c>
      <c r="M2762" s="70">
        <v>0.12993055555555555</v>
      </c>
      <c r="N2762">
        <v>0.7</v>
      </c>
      <c r="O2762" t="s">
        <v>148</v>
      </c>
      <c r="P2762" s="70">
        <v>0.12508101851851852</v>
      </c>
      <c r="Q2762">
        <v>0</v>
      </c>
      <c r="R2762" t="s">
        <v>148</v>
      </c>
      <c r="S2762">
        <v>0.2</v>
      </c>
      <c r="T2762">
        <v>92.9</v>
      </c>
      <c r="U2762">
        <v>0</v>
      </c>
      <c r="V2762">
        <v>67</v>
      </c>
      <c r="W2762">
        <v>0</v>
      </c>
      <c r="X2762">
        <v>0.77800000000000002</v>
      </c>
      <c r="Y2762">
        <v>18.3</v>
      </c>
      <c r="Z2762" s="11">
        <f t="shared" si="7460"/>
        <v>0</v>
      </c>
      <c r="AA2762" s="11">
        <f t="shared" si="7461"/>
        <v>0</v>
      </c>
      <c r="AB2762" s="53">
        <f t="shared" si="7462"/>
        <v>0.35621457890455743</v>
      </c>
      <c r="AC2762" s="61" t="s">
        <v>204</v>
      </c>
    </row>
    <row r="2763" spans="1:46">
      <c r="A2763" s="11">
        <v>2763</v>
      </c>
      <c r="B2763" s="69">
        <v>44612</v>
      </c>
      <c r="C2763" s="70">
        <v>0.1388888888888889</v>
      </c>
      <c r="D2763">
        <v>3.4</v>
      </c>
      <c r="E2763">
        <v>12.6</v>
      </c>
      <c r="F2763">
        <v>0</v>
      </c>
      <c r="G2763">
        <v>3.5</v>
      </c>
      <c r="H2763">
        <v>0</v>
      </c>
      <c r="I2763">
        <v>0</v>
      </c>
      <c r="J2763" t="s">
        <v>148</v>
      </c>
      <c r="K2763">
        <v>0.1</v>
      </c>
      <c r="L2763" t="s">
        <v>148</v>
      </c>
      <c r="M2763" s="70">
        <v>0.13195601851851851</v>
      </c>
      <c r="N2763">
        <v>0.3</v>
      </c>
      <c r="O2763" t="s">
        <v>148</v>
      </c>
      <c r="P2763" s="70">
        <v>0.13289351851851852</v>
      </c>
      <c r="Q2763">
        <v>0</v>
      </c>
      <c r="R2763" t="s">
        <v>148</v>
      </c>
      <c r="S2763">
        <v>0</v>
      </c>
      <c r="T2763">
        <v>93.1</v>
      </c>
      <c r="U2763">
        <v>1</v>
      </c>
      <c r="V2763">
        <v>76</v>
      </c>
      <c r="W2763">
        <v>0</v>
      </c>
      <c r="X2763">
        <v>0.77800000000000002</v>
      </c>
      <c r="Y2763">
        <v>18.3</v>
      </c>
      <c r="Z2763" s="11">
        <f t="shared" si="7460"/>
        <v>0</v>
      </c>
      <c r="AA2763" s="11">
        <f t="shared" si="7461"/>
        <v>0</v>
      </c>
      <c r="AB2763" s="53">
        <f t="shared" si="7462"/>
        <v>0.35621457890455743</v>
      </c>
      <c r="AC2763" s="61" t="s">
        <v>204</v>
      </c>
    </row>
    <row r="2764" spans="1:46">
      <c r="A2764" s="11">
        <v>2764</v>
      </c>
      <c r="B2764" s="69">
        <v>44612</v>
      </c>
      <c r="C2764" s="70">
        <v>0.14583333333333334</v>
      </c>
      <c r="D2764">
        <v>3.4</v>
      </c>
      <c r="E2764">
        <v>12.6</v>
      </c>
      <c r="F2764">
        <v>0</v>
      </c>
      <c r="G2764">
        <v>3.4</v>
      </c>
      <c r="H2764">
        <v>-1E-3</v>
      </c>
      <c r="I2764">
        <v>0</v>
      </c>
      <c r="J2764" t="s">
        <v>148</v>
      </c>
      <c r="K2764">
        <v>0</v>
      </c>
      <c r="L2764" t="s">
        <v>148</v>
      </c>
      <c r="M2764" s="70">
        <v>0.13975694444444445</v>
      </c>
      <c r="N2764">
        <v>0</v>
      </c>
      <c r="O2764" t="s">
        <v>148</v>
      </c>
      <c r="P2764" s="70">
        <v>0.13890046296296296</v>
      </c>
      <c r="Q2764">
        <v>0</v>
      </c>
      <c r="R2764" t="s">
        <v>148</v>
      </c>
      <c r="S2764">
        <v>0</v>
      </c>
      <c r="T2764">
        <v>93.1</v>
      </c>
      <c r="U2764">
        <v>0</v>
      </c>
      <c r="V2764">
        <v>61</v>
      </c>
      <c r="W2764">
        <v>0</v>
      </c>
      <c r="X2764">
        <v>0.77800000000000002</v>
      </c>
      <c r="Y2764">
        <v>18.29</v>
      </c>
      <c r="Z2764" s="11">
        <f t="shared" si="7460"/>
        <v>-0.60000000000000009</v>
      </c>
      <c r="AA2764" s="11">
        <f t="shared" si="7461"/>
        <v>0</v>
      </c>
      <c r="AB2764" s="53">
        <f t="shared" si="7462"/>
        <v>0.35621457890455743</v>
      </c>
      <c r="AC2764" s="61" t="s">
        <v>204</v>
      </c>
    </row>
    <row r="2765" spans="1:46">
      <c r="A2765" s="11">
        <v>2765</v>
      </c>
      <c r="B2765" s="69">
        <v>44612</v>
      </c>
      <c r="C2765" s="70">
        <v>0.15277777777777776</v>
      </c>
      <c r="D2765">
        <v>3.3</v>
      </c>
      <c r="E2765">
        <v>12.6</v>
      </c>
      <c r="F2765">
        <v>0</v>
      </c>
      <c r="G2765">
        <v>3.3</v>
      </c>
      <c r="H2765">
        <v>0</v>
      </c>
      <c r="I2765">
        <v>0.3</v>
      </c>
      <c r="J2765" t="s">
        <v>152</v>
      </c>
      <c r="K2765">
        <v>0.3</v>
      </c>
      <c r="L2765" t="s">
        <v>152</v>
      </c>
      <c r="M2765" s="70">
        <v>0.15277777777777776</v>
      </c>
      <c r="N2765">
        <v>1</v>
      </c>
      <c r="O2765" t="s">
        <v>150</v>
      </c>
      <c r="P2765" s="70">
        <v>0.15131944444444445</v>
      </c>
      <c r="Q2765">
        <v>0.6</v>
      </c>
      <c r="R2765" t="s">
        <v>151</v>
      </c>
      <c r="S2765">
        <v>0.4</v>
      </c>
      <c r="T2765">
        <v>93.4</v>
      </c>
      <c r="U2765">
        <v>0</v>
      </c>
      <c r="V2765">
        <v>68</v>
      </c>
      <c r="W2765">
        <v>0</v>
      </c>
      <c r="X2765">
        <v>0.77800000000000002</v>
      </c>
      <c r="Y2765">
        <v>18.28</v>
      </c>
      <c r="Z2765" s="11">
        <f t="shared" si="7460"/>
        <v>0</v>
      </c>
      <c r="AA2765" s="11">
        <f t="shared" si="7461"/>
        <v>0</v>
      </c>
      <c r="AB2765" s="53">
        <f t="shared" si="7462"/>
        <v>0.35621457890455743</v>
      </c>
      <c r="AC2765" s="61" t="s">
        <v>204</v>
      </c>
    </row>
    <row r="2766" spans="1:46">
      <c r="A2766" s="11">
        <v>2766</v>
      </c>
      <c r="B2766" s="69">
        <v>44612</v>
      </c>
      <c r="C2766" s="70">
        <v>0.15972222222222224</v>
      </c>
      <c r="D2766">
        <v>3.2</v>
      </c>
      <c r="E2766">
        <v>12.6</v>
      </c>
      <c r="F2766">
        <v>0</v>
      </c>
      <c r="G2766">
        <v>3.3</v>
      </c>
      <c r="H2766">
        <v>0</v>
      </c>
      <c r="I2766">
        <v>0.9</v>
      </c>
      <c r="J2766" t="s">
        <v>151</v>
      </c>
      <c r="K2766">
        <v>0.9</v>
      </c>
      <c r="L2766" t="s">
        <v>151</v>
      </c>
      <c r="M2766" s="70">
        <v>0.15972222222222224</v>
      </c>
      <c r="N2766">
        <v>1.6</v>
      </c>
      <c r="O2766" t="s">
        <v>151</v>
      </c>
      <c r="P2766" s="70">
        <v>0.15891203703703705</v>
      </c>
      <c r="Q2766">
        <v>1</v>
      </c>
      <c r="R2766" t="s">
        <v>150</v>
      </c>
      <c r="S2766">
        <v>0.3</v>
      </c>
      <c r="T2766">
        <v>93.6</v>
      </c>
      <c r="U2766">
        <v>0</v>
      </c>
      <c r="V2766">
        <v>67</v>
      </c>
      <c r="W2766">
        <v>0</v>
      </c>
      <c r="X2766">
        <v>0.77800000000000002</v>
      </c>
      <c r="Y2766">
        <v>18.329999999999998</v>
      </c>
      <c r="Z2766" s="11">
        <f t="shared" si="7460"/>
        <v>0</v>
      </c>
      <c r="AA2766" s="11">
        <f t="shared" si="7461"/>
        <v>0</v>
      </c>
      <c r="AB2766" s="53">
        <f t="shared" si="7462"/>
        <v>0.35621457890455743</v>
      </c>
      <c r="AC2766" s="61" t="s">
        <v>204</v>
      </c>
    </row>
    <row r="2767" spans="1:46">
      <c r="A2767" s="11">
        <v>2767</v>
      </c>
      <c r="B2767" s="69">
        <v>44612</v>
      </c>
      <c r="C2767" s="70">
        <v>0.16666666666666666</v>
      </c>
      <c r="D2767">
        <v>3.1</v>
      </c>
      <c r="E2767">
        <v>12.6</v>
      </c>
      <c r="F2767">
        <v>0</v>
      </c>
      <c r="G2767">
        <v>3.6</v>
      </c>
      <c r="H2767">
        <v>0</v>
      </c>
      <c r="I2767">
        <v>1</v>
      </c>
      <c r="J2767" t="s">
        <v>150</v>
      </c>
      <c r="K2767">
        <v>1.2</v>
      </c>
      <c r="L2767" t="s">
        <v>151</v>
      </c>
      <c r="M2767" s="70">
        <v>0.16378472222222221</v>
      </c>
      <c r="N2767">
        <v>2.2999999999999998</v>
      </c>
      <c r="O2767" t="s">
        <v>151</v>
      </c>
      <c r="P2767" s="70">
        <v>0.16177083333333334</v>
      </c>
      <c r="Q2767">
        <v>0</v>
      </c>
      <c r="R2767" t="s">
        <v>162</v>
      </c>
      <c r="S2767">
        <v>0.5</v>
      </c>
      <c r="T2767">
        <v>94.2</v>
      </c>
      <c r="U2767">
        <v>0</v>
      </c>
      <c r="V2767">
        <v>49</v>
      </c>
      <c r="W2767">
        <v>0</v>
      </c>
      <c r="X2767">
        <v>0.77800000000000002</v>
      </c>
      <c r="Y2767">
        <v>18.32</v>
      </c>
      <c r="Z2767" s="11">
        <f t="shared" si="7460"/>
        <v>0</v>
      </c>
      <c r="AA2767" s="11">
        <f t="shared" si="7461"/>
        <v>0</v>
      </c>
      <c r="AB2767" s="53">
        <f t="shared" si="7462"/>
        <v>0.35621457890455743</v>
      </c>
      <c r="AC2767" s="61" t="s">
        <v>204</v>
      </c>
      <c r="AE2767" s="11">
        <f t="shared" ref="AE2767" si="7479">SUM(F2767:F2772)</f>
        <v>0</v>
      </c>
      <c r="AF2767" s="11">
        <f t="shared" ref="AF2767" si="7480">AVERAGE(AB2767:AB2772)</f>
        <v>0.35530713559032523</v>
      </c>
      <c r="AG2767" s="11">
        <f t="shared" ref="AG2767" si="7481">AVERAGE(G2767:G2772)</f>
        <v>3.6</v>
      </c>
      <c r="AH2767" s="11" t="e">
        <f t="shared" ref="AH2767" si="7482">AVERAGE(AC2767:AC2772)</f>
        <v>#DIV/0!</v>
      </c>
      <c r="AI2767" s="11">
        <f t="shared" ref="AI2767" si="7483">AVERAGE(T2767:T2772)</f>
        <v>94.050000000000011</v>
      </c>
      <c r="AJ2767" s="11">
        <f t="shared" ref="AJ2767" si="7484">SUMIF(H2767:H2772,"&gt;0",H2767:H2772)</f>
        <v>2E-3</v>
      </c>
      <c r="AK2767" s="17">
        <f t="shared" ref="AK2767" si="7485">SUM(AA2767:AA2772)/60</f>
        <v>0</v>
      </c>
      <c r="AL2767" s="17">
        <f t="shared" ref="AL2767" si="7486">SUM(V2767:V2772)</f>
        <v>257</v>
      </c>
      <c r="AM2767" s="17">
        <f t="shared" ref="AM2767" si="7487">AVERAGE(W2767:W2772)</f>
        <v>0</v>
      </c>
      <c r="AN2767" s="11">
        <f t="shared" ref="AN2767" si="7488">AVERAGE(I2767:I2772)</f>
        <v>0.96666666666666679</v>
      </c>
      <c r="AO2767" s="11">
        <f t="shared" ref="AO2767" si="7489">MAX(K2767:K2772)</f>
        <v>1.6</v>
      </c>
      <c r="AP2767" s="13" t="str">
        <f t="shared" ref="AP2767" ca="1" si="7490">INDIRECT(ADDRESS(MATCH(AO2767,K2767:K2772,0)+A2767-1,12))</f>
        <v>ESE</v>
      </c>
      <c r="AQ2767" s="13">
        <f t="shared" ref="AQ2767" ca="1" si="7491">INDIRECT(ADDRESS(MATCH(AO2767,K2767:K2772,0)+A2767-1,13))</f>
        <v>0.20138888888888887</v>
      </c>
      <c r="AR2767" s="11">
        <f t="shared" ref="AR2767" si="7492">MAX(N2767:N2772)</f>
        <v>2.5</v>
      </c>
      <c r="AS2767" s="13" t="str">
        <f t="shared" ref="AS2767" ca="1" si="7493">INDIRECT(ADDRESS(MATCH(AR2767,N2767:N2772,0)+A2767-1,15))</f>
        <v>SE</v>
      </c>
      <c r="AT2767" s="13">
        <f t="shared" ref="AT2767" ca="1" si="7494">INDIRECT(ADDRESS(MATCH(AR2767,N2767:N2772,0)+A2767-1,16))</f>
        <v>0.17600694444444445</v>
      </c>
    </row>
    <row r="2768" spans="1:46">
      <c r="A2768" s="11">
        <v>2768</v>
      </c>
      <c r="B2768" s="69">
        <v>44612</v>
      </c>
      <c r="C2768" s="70">
        <v>0.17361111111111113</v>
      </c>
      <c r="D2768">
        <v>3.1</v>
      </c>
      <c r="E2768">
        <v>12.6</v>
      </c>
      <c r="F2768">
        <v>0</v>
      </c>
      <c r="G2768">
        <v>3.4</v>
      </c>
      <c r="H2768">
        <v>-1E-3</v>
      </c>
      <c r="I2768">
        <v>0.2</v>
      </c>
      <c r="J2768" t="s">
        <v>147</v>
      </c>
      <c r="K2768">
        <v>1</v>
      </c>
      <c r="L2768" t="s">
        <v>150</v>
      </c>
      <c r="M2768" s="70">
        <v>0.16667824074074075</v>
      </c>
      <c r="N2768">
        <v>1.1000000000000001</v>
      </c>
      <c r="O2768" t="s">
        <v>150</v>
      </c>
      <c r="P2768" s="70">
        <v>0.17361111111111113</v>
      </c>
      <c r="Q2768">
        <v>1.1000000000000001</v>
      </c>
      <c r="R2768" t="s">
        <v>150</v>
      </c>
      <c r="S2768">
        <v>0.3</v>
      </c>
      <c r="T2768">
        <v>93.9</v>
      </c>
      <c r="U2768">
        <v>1</v>
      </c>
      <c r="V2768">
        <v>38</v>
      </c>
      <c r="W2768">
        <v>0</v>
      </c>
      <c r="X2768">
        <v>0.77800000000000002</v>
      </c>
      <c r="Y2768">
        <v>18.309999999999999</v>
      </c>
      <c r="Z2768" s="11">
        <f t="shared" si="7460"/>
        <v>-0.60000000000000009</v>
      </c>
      <c r="AA2768" s="11">
        <f t="shared" si="7461"/>
        <v>0</v>
      </c>
      <c r="AB2768" s="53">
        <f t="shared" si="7462"/>
        <v>0.35621457890455743</v>
      </c>
      <c r="AC2768" s="61" t="s">
        <v>204</v>
      </c>
    </row>
    <row r="2769" spans="1:46">
      <c r="A2769" s="11">
        <v>2769</v>
      </c>
      <c r="B2769" s="69">
        <v>44612</v>
      </c>
      <c r="C2769" s="70">
        <v>0.18055555555555555</v>
      </c>
      <c r="D2769">
        <v>3.1</v>
      </c>
      <c r="E2769">
        <v>12.6</v>
      </c>
      <c r="F2769">
        <v>0</v>
      </c>
      <c r="G2769">
        <v>3.9</v>
      </c>
      <c r="H2769">
        <v>1E-3</v>
      </c>
      <c r="I2769">
        <v>1.5</v>
      </c>
      <c r="J2769" t="s">
        <v>151</v>
      </c>
      <c r="K2769">
        <v>1.5</v>
      </c>
      <c r="L2769" t="s">
        <v>151</v>
      </c>
      <c r="M2769" s="70">
        <v>0.18055555555555555</v>
      </c>
      <c r="N2769">
        <v>2.5</v>
      </c>
      <c r="O2769" t="s">
        <v>151</v>
      </c>
      <c r="P2769" s="70">
        <v>0.17600694444444445</v>
      </c>
      <c r="Q2769">
        <v>1.2</v>
      </c>
      <c r="R2769" t="s">
        <v>150</v>
      </c>
      <c r="S2769">
        <v>0.4</v>
      </c>
      <c r="T2769">
        <v>94.5</v>
      </c>
      <c r="U2769">
        <v>0</v>
      </c>
      <c r="V2769">
        <v>48</v>
      </c>
      <c r="W2769">
        <v>0</v>
      </c>
      <c r="X2769">
        <v>0.77800000000000002</v>
      </c>
      <c r="Y2769">
        <v>18.32</v>
      </c>
      <c r="Z2769" s="11">
        <f t="shared" si="7460"/>
        <v>0.60000000000000009</v>
      </c>
      <c r="AA2769" s="11">
        <f t="shared" si="7461"/>
        <v>0</v>
      </c>
      <c r="AB2769" s="53">
        <f t="shared" si="7462"/>
        <v>0.35621457890455743</v>
      </c>
      <c r="AC2769" s="61" t="s">
        <v>204</v>
      </c>
    </row>
    <row r="2770" spans="1:46">
      <c r="A2770" s="11">
        <v>2770</v>
      </c>
      <c r="B2770" s="69">
        <v>44612</v>
      </c>
      <c r="C2770" s="70">
        <v>0.1875</v>
      </c>
      <c r="D2770">
        <v>3.1</v>
      </c>
      <c r="E2770">
        <v>12.6</v>
      </c>
      <c r="F2770">
        <v>0</v>
      </c>
      <c r="G2770">
        <v>3.6</v>
      </c>
      <c r="H2770">
        <v>-2E-3</v>
      </c>
      <c r="I2770">
        <v>1</v>
      </c>
      <c r="J2770" t="s">
        <v>149</v>
      </c>
      <c r="K2770">
        <v>1.5</v>
      </c>
      <c r="L2770" t="s">
        <v>151</v>
      </c>
      <c r="M2770" s="70">
        <v>0.18056712962962962</v>
      </c>
      <c r="N2770">
        <v>1.4</v>
      </c>
      <c r="O2770" t="s">
        <v>162</v>
      </c>
      <c r="P2770" s="70">
        <v>0.18332175925925928</v>
      </c>
      <c r="Q2770">
        <v>0.9</v>
      </c>
      <c r="R2770" t="s">
        <v>149</v>
      </c>
      <c r="S2770">
        <v>0.3</v>
      </c>
      <c r="T2770">
        <v>93.7</v>
      </c>
      <c r="U2770">
        <v>0</v>
      </c>
      <c r="V2770">
        <v>39</v>
      </c>
      <c r="W2770">
        <v>0</v>
      </c>
      <c r="X2770">
        <v>0.77800000000000002</v>
      </c>
      <c r="Y2770">
        <v>18.3</v>
      </c>
      <c r="Z2770" s="11">
        <f t="shared" si="7460"/>
        <v>-1.2000000000000002</v>
      </c>
      <c r="AA2770" s="11">
        <f t="shared" si="7461"/>
        <v>0</v>
      </c>
      <c r="AB2770" s="53">
        <f t="shared" si="7462"/>
        <v>0.35621457890455743</v>
      </c>
      <c r="AC2770" s="61" t="s">
        <v>204</v>
      </c>
    </row>
    <row r="2771" spans="1:46">
      <c r="A2771" s="11">
        <v>2771</v>
      </c>
      <c r="B2771" s="69">
        <v>44612</v>
      </c>
      <c r="C2771" s="70">
        <v>0.19444444444444445</v>
      </c>
      <c r="D2771">
        <v>3.1</v>
      </c>
      <c r="E2771">
        <v>12.6</v>
      </c>
      <c r="F2771">
        <v>0</v>
      </c>
      <c r="G2771">
        <v>3.3</v>
      </c>
      <c r="H2771">
        <v>-1E-3</v>
      </c>
      <c r="I2771">
        <v>0.5</v>
      </c>
      <c r="J2771" t="s">
        <v>148</v>
      </c>
      <c r="K2771">
        <v>1</v>
      </c>
      <c r="L2771" t="s">
        <v>149</v>
      </c>
      <c r="M2771" s="70">
        <v>0.18858796296296296</v>
      </c>
      <c r="N2771">
        <v>1.3</v>
      </c>
      <c r="O2771" t="s">
        <v>152</v>
      </c>
      <c r="P2771" s="70">
        <v>0.19431712962962963</v>
      </c>
      <c r="Q2771">
        <v>1.1000000000000001</v>
      </c>
      <c r="R2771" t="s">
        <v>150</v>
      </c>
      <c r="S2771">
        <v>0.4</v>
      </c>
      <c r="T2771">
        <v>93.4</v>
      </c>
      <c r="U2771">
        <v>0</v>
      </c>
      <c r="V2771">
        <v>45</v>
      </c>
      <c r="W2771">
        <v>0</v>
      </c>
      <c r="X2771">
        <v>0.77400000000000002</v>
      </c>
      <c r="Y2771">
        <v>18.309999999999999</v>
      </c>
      <c r="Z2771" s="11">
        <f t="shared" si="7460"/>
        <v>-0.60000000000000009</v>
      </c>
      <c r="AA2771" s="11">
        <f t="shared" si="7461"/>
        <v>0</v>
      </c>
      <c r="AB2771" s="53">
        <f t="shared" si="7462"/>
        <v>0.35349224896186082</v>
      </c>
      <c r="AC2771" s="61" t="s">
        <v>204</v>
      </c>
    </row>
    <row r="2772" spans="1:46">
      <c r="A2772" s="11">
        <v>2772</v>
      </c>
      <c r="B2772" s="69">
        <v>44612</v>
      </c>
      <c r="C2772" s="70">
        <v>0.20138888888888887</v>
      </c>
      <c r="D2772">
        <v>3.1</v>
      </c>
      <c r="E2772">
        <v>12.6</v>
      </c>
      <c r="F2772">
        <v>0</v>
      </c>
      <c r="G2772">
        <v>3.8</v>
      </c>
      <c r="H2772">
        <v>1E-3</v>
      </c>
      <c r="I2772">
        <v>1.6</v>
      </c>
      <c r="J2772" t="s">
        <v>150</v>
      </c>
      <c r="K2772">
        <v>1.6</v>
      </c>
      <c r="L2772" t="s">
        <v>150</v>
      </c>
      <c r="M2772" s="70">
        <v>0.20138888888888887</v>
      </c>
      <c r="N2772">
        <v>2.4</v>
      </c>
      <c r="O2772" t="s">
        <v>151</v>
      </c>
      <c r="P2772" s="70">
        <v>0.19939814814814816</v>
      </c>
      <c r="Q2772">
        <v>1.8</v>
      </c>
      <c r="R2772" t="s">
        <v>150</v>
      </c>
      <c r="S2772">
        <v>0.4</v>
      </c>
      <c r="T2772">
        <v>94.6</v>
      </c>
      <c r="U2772">
        <v>0</v>
      </c>
      <c r="V2772">
        <v>38</v>
      </c>
      <c r="W2772">
        <v>0</v>
      </c>
      <c r="X2772">
        <v>0.77400000000000002</v>
      </c>
      <c r="Y2772">
        <v>18.32</v>
      </c>
      <c r="Z2772" s="11">
        <f t="shared" si="7460"/>
        <v>0.60000000000000009</v>
      </c>
      <c r="AA2772" s="11">
        <f t="shared" si="7461"/>
        <v>0</v>
      </c>
      <c r="AB2772" s="53">
        <f t="shared" si="7462"/>
        <v>0.35349224896186082</v>
      </c>
      <c r="AC2772" s="61" t="s">
        <v>204</v>
      </c>
    </row>
    <row r="2773" spans="1:46">
      <c r="A2773" s="11">
        <v>2773</v>
      </c>
      <c r="B2773" s="69">
        <v>44612</v>
      </c>
      <c r="C2773" s="70">
        <v>0.20833333333333334</v>
      </c>
      <c r="D2773">
        <v>3.1</v>
      </c>
      <c r="E2773">
        <v>12.6</v>
      </c>
      <c r="F2773">
        <v>0</v>
      </c>
      <c r="G2773">
        <v>3.6</v>
      </c>
      <c r="H2773">
        <v>-1E-3</v>
      </c>
      <c r="I2773">
        <v>1</v>
      </c>
      <c r="J2773" t="s">
        <v>150</v>
      </c>
      <c r="K2773">
        <v>1.8</v>
      </c>
      <c r="L2773" t="s">
        <v>150</v>
      </c>
      <c r="M2773" s="70">
        <v>0.20443287037037039</v>
      </c>
      <c r="N2773">
        <v>2.1</v>
      </c>
      <c r="O2773" t="s">
        <v>151</v>
      </c>
      <c r="P2773" s="70">
        <v>0.20162037037037037</v>
      </c>
      <c r="Q2773">
        <v>1.5</v>
      </c>
      <c r="R2773" t="s">
        <v>150</v>
      </c>
      <c r="S2773">
        <v>0.7</v>
      </c>
      <c r="T2773">
        <v>94</v>
      </c>
      <c r="U2773">
        <v>0</v>
      </c>
      <c r="V2773">
        <v>35</v>
      </c>
      <c r="W2773">
        <v>0</v>
      </c>
      <c r="X2773">
        <v>0.77400000000000002</v>
      </c>
      <c r="Y2773">
        <v>18.32</v>
      </c>
      <c r="Z2773" s="11">
        <f t="shared" si="7460"/>
        <v>-0.60000000000000009</v>
      </c>
      <c r="AA2773" s="11">
        <f t="shared" si="7461"/>
        <v>0</v>
      </c>
      <c r="AB2773" s="53">
        <f t="shared" si="7462"/>
        <v>0.35349224896186082</v>
      </c>
      <c r="AC2773" s="61" t="s">
        <v>204</v>
      </c>
      <c r="AE2773" s="11">
        <f t="shared" ref="AE2773" si="7495">SUM(F2773:F2778)</f>
        <v>0</v>
      </c>
      <c r="AF2773" s="11">
        <f t="shared" ref="AF2773" si="7496">AVERAGE(AB2773:AB2778)</f>
        <v>0.35315321214474221</v>
      </c>
      <c r="AG2773" s="11">
        <f t="shared" ref="AG2773" si="7497">AVERAGE(G2773:G2778)</f>
        <v>3.3333333333333335</v>
      </c>
      <c r="AH2773" s="11" t="e">
        <f t="shared" ref="AH2773" si="7498">AVERAGE(AC2773:AC2778)</f>
        <v>#DIV/0!</v>
      </c>
      <c r="AI2773" s="11">
        <f t="shared" ref="AI2773" si="7499">AVERAGE(T2773:T2778)</f>
        <v>93.316666666666663</v>
      </c>
      <c r="AJ2773" s="11">
        <f t="shared" ref="AJ2773" si="7500">SUMIF(H2773:H2778,"&gt;0",H2773:H2778)</f>
        <v>0</v>
      </c>
      <c r="AK2773" s="17">
        <f t="shared" ref="AK2773" si="7501">SUM(AA2773:AA2778)/60</f>
        <v>0</v>
      </c>
      <c r="AL2773" s="17">
        <f t="shared" ref="AL2773" si="7502">SUM(V2773:V2778)</f>
        <v>215</v>
      </c>
      <c r="AM2773" s="17">
        <f t="shared" ref="AM2773" si="7503">AVERAGE(W2773:W2778)</f>
        <v>0</v>
      </c>
      <c r="AN2773" s="11">
        <f t="shared" ref="AN2773" si="7504">AVERAGE(I2773:I2778)</f>
        <v>1.1666666666666667</v>
      </c>
      <c r="AO2773" s="11">
        <f t="shared" ref="AO2773" si="7505">MAX(K2773:K2778)</f>
        <v>1.8</v>
      </c>
      <c r="AP2773" s="13" t="str">
        <f t="shared" ref="AP2773" ca="1" si="7506">INDIRECT(ADDRESS(MATCH(AO2773,K2773:K2778,0)+A2773-1,12))</f>
        <v>ESE</v>
      </c>
      <c r="AQ2773" s="13">
        <f t="shared" ref="AQ2773" ca="1" si="7507">INDIRECT(ADDRESS(MATCH(AO2773,K2773:K2778,0)+A2773-1,13))</f>
        <v>0.20443287037037039</v>
      </c>
      <c r="AR2773" s="11">
        <f t="shared" ref="AR2773" si="7508">MAX(N2773:N2778)</f>
        <v>3.1</v>
      </c>
      <c r="AS2773" s="13" t="str">
        <f t="shared" ref="AS2773" ca="1" si="7509">INDIRECT(ADDRESS(MATCH(AR2773,N2773:N2778,0)+A2773-1,15))</f>
        <v>ESE</v>
      </c>
      <c r="AT2773" s="13">
        <f t="shared" ref="AT2773" ca="1" si="7510">INDIRECT(ADDRESS(MATCH(AR2773,N2773:N2778,0)+A2773-1,16))</f>
        <v>0.22364583333333332</v>
      </c>
    </row>
    <row r="2774" spans="1:46">
      <c r="A2774" s="11">
        <v>2774</v>
      </c>
      <c r="B2774" s="69">
        <v>44612</v>
      </c>
      <c r="C2774" s="70">
        <v>0.21527777777777779</v>
      </c>
      <c r="D2774">
        <v>3</v>
      </c>
      <c r="E2774">
        <v>12.6</v>
      </c>
      <c r="F2774">
        <v>0</v>
      </c>
      <c r="G2774">
        <v>3.7</v>
      </c>
      <c r="H2774">
        <v>0</v>
      </c>
      <c r="I2774">
        <v>1.4</v>
      </c>
      <c r="J2774" t="s">
        <v>150</v>
      </c>
      <c r="K2774">
        <v>1.4</v>
      </c>
      <c r="L2774" t="s">
        <v>150</v>
      </c>
      <c r="M2774" s="70">
        <v>0.21487268518518518</v>
      </c>
      <c r="N2774">
        <v>2</v>
      </c>
      <c r="O2774" t="s">
        <v>150</v>
      </c>
      <c r="P2774" s="70">
        <v>0.21379629629629629</v>
      </c>
      <c r="Q2774">
        <v>1.6</v>
      </c>
      <c r="R2774" t="s">
        <v>151</v>
      </c>
      <c r="S2774">
        <v>0.3</v>
      </c>
      <c r="T2774">
        <v>94.2</v>
      </c>
      <c r="U2774">
        <v>0</v>
      </c>
      <c r="V2774">
        <v>39</v>
      </c>
      <c r="W2774">
        <v>0</v>
      </c>
      <c r="X2774">
        <v>0.77400000000000002</v>
      </c>
      <c r="Y2774">
        <v>18.34</v>
      </c>
      <c r="Z2774" s="11">
        <f t="shared" si="7460"/>
        <v>0</v>
      </c>
      <c r="AA2774" s="11">
        <f t="shared" si="7461"/>
        <v>0</v>
      </c>
      <c r="AB2774" s="53">
        <f t="shared" si="7462"/>
        <v>0.35349224896186082</v>
      </c>
      <c r="AC2774" s="61" t="s">
        <v>204</v>
      </c>
    </row>
    <row r="2775" spans="1:46">
      <c r="A2775" s="11">
        <v>2775</v>
      </c>
      <c r="B2775" s="69">
        <v>44612</v>
      </c>
      <c r="C2775" s="70">
        <v>0.22222222222222221</v>
      </c>
      <c r="D2775">
        <v>2.9</v>
      </c>
      <c r="E2775">
        <v>12.6</v>
      </c>
      <c r="F2775">
        <v>0</v>
      </c>
      <c r="G2775">
        <v>3.4</v>
      </c>
      <c r="H2775">
        <v>-1E-3</v>
      </c>
      <c r="I2775">
        <v>1.1000000000000001</v>
      </c>
      <c r="J2775" t="s">
        <v>152</v>
      </c>
      <c r="K2775">
        <v>1.4</v>
      </c>
      <c r="L2775" t="s">
        <v>150</v>
      </c>
      <c r="M2775" s="70">
        <v>0.21539351851851851</v>
      </c>
      <c r="N2775">
        <v>2</v>
      </c>
      <c r="O2775" t="s">
        <v>150</v>
      </c>
      <c r="P2775" s="70">
        <v>0.22173611111111111</v>
      </c>
      <c r="Q2775">
        <v>1.7</v>
      </c>
      <c r="R2775" t="s">
        <v>150</v>
      </c>
      <c r="S2775">
        <v>0.4</v>
      </c>
      <c r="T2775">
        <v>93.5</v>
      </c>
      <c r="U2775">
        <v>1</v>
      </c>
      <c r="V2775">
        <v>43</v>
      </c>
      <c r="W2775">
        <v>0</v>
      </c>
      <c r="X2775">
        <v>0.77400000000000002</v>
      </c>
      <c r="Y2775">
        <v>18.329999999999998</v>
      </c>
      <c r="Z2775" s="11">
        <f t="shared" si="7460"/>
        <v>-0.60000000000000009</v>
      </c>
      <c r="AA2775" s="11">
        <f t="shared" si="7461"/>
        <v>0</v>
      </c>
      <c r="AB2775" s="53">
        <f t="shared" si="7462"/>
        <v>0.35349224896186082</v>
      </c>
      <c r="AC2775" s="61" t="s">
        <v>204</v>
      </c>
    </row>
    <row r="2776" spans="1:46">
      <c r="A2776" s="11">
        <v>2776</v>
      </c>
      <c r="B2776" s="69">
        <v>44612</v>
      </c>
      <c r="C2776" s="70">
        <v>0.22916666666666666</v>
      </c>
      <c r="D2776">
        <v>2.9</v>
      </c>
      <c r="E2776">
        <v>12.6</v>
      </c>
      <c r="F2776">
        <v>0</v>
      </c>
      <c r="G2776">
        <v>3.3</v>
      </c>
      <c r="H2776">
        <v>0</v>
      </c>
      <c r="I2776">
        <v>1.4</v>
      </c>
      <c r="J2776" t="s">
        <v>147</v>
      </c>
      <c r="K2776">
        <v>1.6</v>
      </c>
      <c r="L2776" t="s">
        <v>152</v>
      </c>
      <c r="M2776" s="70">
        <v>0.22505787037037037</v>
      </c>
      <c r="N2776">
        <v>3.1</v>
      </c>
      <c r="O2776" t="s">
        <v>150</v>
      </c>
      <c r="P2776" s="70">
        <v>0.22364583333333332</v>
      </c>
      <c r="Q2776">
        <v>0.7</v>
      </c>
      <c r="R2776" t="s">
        <v>162</v>
      </c>
      <c r="S2776">
        <v>0.8</v>
      </c>
      <c r="T2776">
        <v>92.9</v>
      </c>
      <c r="U2776">
        <v>0</v>
      </c>
      <c r="V2776">
        <v>39</v>
      </c>
      <c r="W2776">
        <v>0</v>
      </c>
      <c r="X2776">
        <v>0.77300000000000002</v>
      </c>
      <c r="Y2776">
        <v>18.309999999999999</v>
      </c>
      <c r="Z2776" s="11">
        <f t="shared" si="7460"/>
        <v>0</v>
      </c>
      <c r="AA2776" s="11">
        <f t="shared" si="7461"/>
        <v>0</v>
      </c>
      <c r="AB2776" s="53">
        <f t="shared" si="7462"/>
        <v>0.35281417532762349</v>
      </c>
      <c r="AC2776" s="61" t="s">
        <v>204</v>
      </c>
    </row>
    <row r="2777" spans="1:46">
      <c r="A2777" s="11">
        <v>2777</v>
      </c>
      <c r="B2777" s="69">
        <v>44612</v>
      </c>
      <c r="C2777" s="70">
        <v>0.23611111111111113</v>
      </c>
      <c r="D2777">
        <v>2.8</v>
      </c>
      <c r="E2777">
        <v>12.6</v>
      </c>
      <c r="F2777">
        <v>0</v>
      </c>
      <c r="G2777">
        <v>3</v>
      </c>
      <c r="H2777">
        <v>-1E-3</v>
      </c>
      <c r="I2777">
        <v>1.5</v>
      </c>
      <c r="J2777" t="s">
        <v>149</v>
      </c>
      <c r="K2777">
        <v>1.6</v>
      </c>
      <c r="L2777" t="s">
        <v>149</v>
      </c>
      <c r="M2777" s="70">
        <v>0.23505787037037038</v>
      </c>
      <c r="N2777">
        <v>2.9</v>
      </c>
      <c r="O2777" t="s">
        <v>149</v>
      </c>
      <c r="P2777" s="70">
        <v>0.23081018518518517</v>
      </c>
      <c r="Q2777">
        <v>1</v>
      </c>
      <c r="R2777" t="s">
        <v>147</v>
      </c>
      <c r="S2777">
        <v>0.5</v>
      </c>
      <c r="T2777">
        <v>92.4</v>
      </c>
      <c r="U2777">
        <v>1</v>
      </c>
      <c r="V2777">
        <v>19</v>
      </c>
      <c r="W2777">
        <v>0</v>
      </c>
      <c r="X2777">
        <v>0.77300000000000002</v>
      </c>
      <c r="Y2777">
        <v>18.32</v>
      </c>
      <c r="Z2777" s="11">
        <f t="shared" si="7460"/>
        <v>-0.60000000000000009</v>
      </c>
      <c r="AA2777" s="11">
        <f t="shared" si="7461"/>
        <v>0</v>
      </c>
      <c r="AB2777" s="53">
        <f t="shared" si="7462"/>
        <v>0.35281417532762349</v>
      </c>
      <c r="AC2777" s="61" t="s">
        <v>204</v>
      </c>
    </row>
    <row r="2778" spans="1:46">
      <c r="A2778" s="11">
        <v>2778</v>
      </c>
      <c r="B2778" s="69">
        <v>44612</v>
      </c>
      <c r="C2778" s="70">
        <v>0.24305555555555555</v>
      </c>
      <c r="D2778">
        <v>2.7</v>
      </c>
      <c r="E2778">
        <v>12.6</v>
      </c>
      <c r="F2778">
        <v>0</v>
      </c>
      <c r="G2778">
        <v>3</v>
      </c>
      <c r="H2778">
        <v>0</v>
      </c>
      <c r="I2778">
        <v>0.6</v>
      </c>
      <c r="J2778" t="s">
        <v>150</v>
      </c>
      <c r="K2778">
        <v>1.5</v>
      </c>
      <c r="L2778" t="s">
        <v>149</v>
      </c>
      <c r="M2778" s="70">
        <v>0.23627314814814815</v>
      </c>
      <c r="N2778">
        <v>1.4</v>
      </c>
      <c r="O2778" t="s">
        <v>148</v>
      </c>
      <c r="P2778" s="70">
        <v>0.23624999999999999</v>
      </c>
      <c r="Q2778">
        <v>0.8</v>
      </c>
      <c r="R2778" t="s">
        <v>160</v>
      </c>
      <c r="S2778">
        <v>0.4</v>
      </c>
      <c r="T2778">
        <v>92.9</v>
      </c>
      <c r="U2778">
        <v>0</v>
      </c>
      <c r="V2778">
        <v>40</v>
      </c>
      <c r="W2778">
        <v>0</v>
      </c>
      <c r="X2778">
        <v>0.77300000000000002</v>
      </c>
      <c r="Y2778">
        <v>18.329999999999998</v>
      </c>
      <c r="Z2778" s="11">
        <f t="shared" si="7460"/>
        <v>0</v>
      </c>
      <c r="AA2778" s="11">
        <f t="shared" si="7461"/>
        <v>0</v>
      </c>
      <c r="AB2778" s="53">
        <f t="shared" si="7462"/>
        <v>0.35281417532762349</v>
      </c>
      <c r="AC2778" s="61" t="s">
        <v>204</v>
      </c>
    </row>
    <row r="2779" spans="1:46">
      <c r="A2779" s="11">
        <v>2779</v>
      </c>
      <c r="B2779" s="69">
        <v>44612</v>
      </c>
      <c r="C2779" s="70">
        <v>0.25</v>
      </c>
      <c r="D2779">
        <v>2.6</v>
      </c>
      <c r="E2779">
        <v>12.6</v>
      </c>
      <c r="F2779">
        <v>0</v>
      </c>
      <c r="G2779">
        <v>3</v>
      </c>
      <c r="H2779">
        <v>0</v>
      </c>
      <c r="I2779">
        <v>0.7</v>
      </c>
      <c r="J2779" t="s">
        <v>151</v>
      </c>
      <c r="K2779">
        <v>0.7</v>
      </c>
      <c r="L2779" t="s">
        <v>151</v>
      </c>
      <c r="M2779" s="70">
        <v>0.25</v>
      </c>
      <c r="N2779">
        <v>2.1</v>
      </c>
      <c r="O2779" t="s">
        <v>149</v>
      </c>
      <c r="P2779" s="70">
        <v>0.24956018518518519</v>
      </c>
      <c r="Q2779">
        <v>1.4</v>
      </c>
      <c r="R2779" t="s">
        <v>147</v>
      </c>
      <c r="S2779">
        <v>0.4</v>
      </c>
      <c r="T2779">
        <v>93</v>
      </c>
      <c r="U2779">
        <v>0</v>
      </c>
      <c r="V2779">
        <v>54</v>
      </c>
      <c r="W2779">
        <v>0</v>
      </c>
      <c r="X2779">
        <v>0.77300000000000002</v>
      </c>
      <c r="Y2779">
        <v>18.350000000000001</v>
      </c>
      <c r="Z2779" s="11">
        <f t="shared" si="7460"/>
        <v>0</v>
      </c>
      <c r="AA2779" s="11">
        <f t="shared" si="7461"/>
        <v>0</v>
      </c>
      <c r="AB2779" s="53">
        <f t="shared" si="7462"/>
        <v>0.35281417532762349</v>
      </c>
      <c r="AC2779" s="61" t="s">
        <v>204</v>
      </c>
      <c r="AE2779" s="11">
        <f t="shared" ref="AE2779" si="7511">SUM(F2779:F2784)</f>
        <v>0</v>
      </c>
      <c r="AF2779" s="11">
        <f t="shared" ref="AF2779" si="7512">AVERAGE(AB2779:AB2784)</f>
        <v>0.35146472657851668</v>
      </c>
      <c r="AG2779" s="11">
        <f t="shared" ref="AG2779" si="7513">AVERAGE(G2779:G2784)</f>
        <v>3.0833333333333335</v>
      </c>
      <c r="AH2779" s="11" t="e">
        <f t="shared" ref="AH2779" si="7514">AVERAGE(AC2779:AC2784)</f>
        <v>#DIV/0!</v>
      </c>
      <c r="AI2779" s="11">
        <f t="shared" ref="AI2779" si="7515">AVERAGE(T2779:T2784)</f>
        <v>91.816666666666677</v>
      </c>
      <c r="AJ2779" s="11">
        <f t="shared" ref="AJ2779" si="7516">SUMIF(H2779:H2784,"&gt;0",H2779:H2784)</f>
        <v>4.0000000000000001E-3</v>
      </c>
      <c r="AK2779" s="17">
        <f t="shared" ref="AK2779" si="7517">SUM(AA2779:AA2784)/60</f>
        <v>0</v>
      </c>
      <c r="AL2779" s="17">
        <f t="shared" ref="AL2779" si="7518">SUM(V2779:V2784)</f>
        <v>11087</v>
      </c>
      <c r="AM2779" s="17">
        <f t="shared" ref="AM2779" si="7519">AVERAGE(W2779:W2784)</f>
        <v>3</v>
      </c>
      <c r="AN2779" s="11">
        <f t="shared" ref="AN2779" si="7520">AVERAGE(I2779:I2784)</f>
        <v>0.76666666666666661</v>
      </c>
      <c r="AO2779" s="11">
        <f t="shared" ref="AO2779" si="7521">MAX(K2779:K2784)</f>
        <v>1.9</v>
      </c>
      <c r="AP2779" s="13" t="str">
        <f t="shared" ref="AP2779" ca="1" si="7522">INDIRECT(ADDRESS(MATCH(AO2779,K2779:K2784,0)+A2779-1,12))</f>
        <v>NW</v>
      </c>
      <c r="AQ2779" s="13">
        <f t="shared" ref="AQ2779" ca="1" si="7523">INDIRECT(ADDRESS(MATCH(AO2779,K2779:K2784,0)+A2779-1,13))</f>
        <v>0.28472222222222221</v>
      </c>
      <c r="AR2779" s="11">
        <f t="shared" ref="AR2779" si="7524">MAX(N2779:N2784)</f>
        <v>5.4</v>
      </c>
      <c r="AS2779" s="13" t="str">
        <f t="shared" ref="AS2779" ca="1" si="7525">INDIRECT(ADDRESS(MATCH(AR2779,N2779:N2784,0)+A2779-1,15))</f>
        <v>NW</v>
      </c>
      <c r="AT2779" s="13">
        <f t="shared" ref="AT2779" ca="1" si="7526">INDIRECT(ADDRESS(MATCH(AR2779,N2779:N2784,0)+A2779-1,16))</f>
        <v>0.28184027777777776</v>
      </c>
    </row>
    <row r="2780" spans="1:46">
      <c r="A2780" s="11">
        <v>2780</v>
      </c>
      <c r="B2780" s="69">
        <v>44612</v>
      </c>
      <c r="C2780" s="70">
        <v>0.25694444444444448</v>
      </c>
      <c r="D2780">
        <v>2.5</v>
      </c>
      <c r="E2780">
        <v>12.6</v>
      </c>
      <c r="F2780">
        <v>0</v>
      </c>
      <c r="G2780">
        <v>2.8</v>
      </c>
      <c r="H2780">
        <v>-1E-3</v>
      </c>
      <c r="I2780">
        <v>0.5</v>
      </c>
      <c r="J2780" t="s">
        <v>151</v>
      </c>
      <c r="K2780">
        <v>0.7</v>
      </c>
      <c r="L2780" t="s">
        <v>150</v>
      </c>
      <c r="M2780" s="70">
        <v>0.2507523148148148</v>
      </c>
      <c r="N2780">
        <v>1.5</v>
      </c>
      <c r="O2780" t="s">
        <v>147</v>
      </c>
      <c r="P2780" s="70">
        <v>0.25003472222222223</v>
      </c>
      <c r="Q2780">
        <v>1.3</v>
      </c>
      <c r="R2780" t="s">
        <v>159</v>
      </c>
      <c r="S2780">
        <v>0.4</v>
      </c>
      <c r="T2780">
        <v>93</v>
      </c>
      <c r="U2780">
        <v>0</v>
      </c>
      <c r="V2780">
        <v>67</v>
      </c>
      <c r="W2780">
        <v>0</v>
      </c>
      <c r="X2780">
        <v>0.77300000000000002</v>
      </c>
      <c r="Y2780">
        <v>18.350000000000001</v>
      </c>
      <c r="Z2780" s="11">
        <f t="shared" si="7460"/>
        <v>-0.60000000000000009</v>
      </c>
      <c r="AA2780" s="11">
        <f t="shared" si="7461"/>
        <v>0</v>
      </c>
      <c r="AB2780" s="53">
        <f t="shared" si="7462"/>
        <v>0.35281417532762349</v>
      </c>
      <c r="AC2780" s="61" t="s">
        <v>204</v>
      </c>
    </row>
    <row r="2781" spans="1:46">
      <c r="A2781" s="11">
        <v>2781</v>
      </c>
      <c r="B2781" s="69">
        <v>44612</v>
      </c>
      <c r="C2781" s="70">
        <v>0.2638888888888889</v>
      </c>
      <c r="D2781">
        <v>2.2999999999999998</v>
      </c>
      <c r="E2781">
        <v>12.6</v>
      </c>
      <c r="F2781">
        <v>0</v>
      </c>
      <c r="G2781">
        <v>2.9</v>
      </c>
      <c r="H2781">
        <v>0</v>
      </c>
      <c r="I2781">
        <v>0.3</v>
      </c>
      <c r="J2781" t="s">
        <v>150</v>
      </c>
      <c r="K2781">
        <v>0.5</v>
      </c>
      <c r="L2781" t="s">
        <v>151</v>
      </c>
      <c r="M2781" s="70">
        <v>0.25695601851851851</v>
      </c>
      <c r="N2781">
        <v>1.3</v>
      </c>
      <c r="O2781" t="s">
        <v>150</v>
      </c>
      <c r="P2781" s="70">
        <v>0.26042824074074072</v>
      </c>
      <c r="Q2781">
        <v>0.3</v>
      </c>
      <c r="R2781" t="s">
        <v>148</v>
      </c>
      <c r="S2781">
        <v>0.3</v>
      </c>
      <c r="T2781">
        <v>93.3</v>
      </c>
      <c r="U2781">
        <v>0</v>
      </c>
      <c r="V2781">
        <v>112</v>
      </c>
      <c r="W2781">
        <v>0</v>
      </c>
      <c r="X2781">
        <v>0.77300000000000002</v>
      </c>
      <c r="Y2781">
        <v>18.329999999999998</v>
      </c>
      <c r="Z2781" s="11">
        <f t="shared" si="7460"/>
        <v>0</v>
      </c>
      <c r="AA2781" s="11">
        <f t="shared" si="7461"/>
        <v>0</v>
      </c>
      <c r="AB2781" s="53">
        <f t="shared" si="7462"/>
        <v>0.35281417532762349</v>
      </c>
      <c r="AC2781" s="61" t="s">
        <v>204</v>
      </c>
    </row>
    <row r="2782" spans="1:46">
      <c r="A2782" s="11">
        <v>2782</v>
      </c>
      <c r="B2782" s="69">
        <v>44612</v>
      </c>
      <c r="C2782" s="70">
        <v>0.27083333333333331</v>
      </c>
      <c r="D2782">
        <v>2.2999999999999998</v>
      </c>
      <c r="E2782">
        <v>12.6</v>
      </c>
      <c r="F2782">
        <v>0</v>
      </c>
      <c r="G2782">
        <v>3.2</v>
      </c>
      <c r="H2782">
        <v>0</v>
      </c>
      <c r="I2782">
        <v>0.5</v>
      </c>
      <c r="J2782" t="s">
        <v>153</v>
      </c>
      <c r="K2782">
        <v>0.6</v>
      </c>
      <c r="L2782" t="s">
        <v>151</v>
      </c>
      <c r="M2782" s="70">
        <v>0.26885416666666667</v>
      </c>
      <c r="N2782">
        <v>2.1</v>
      </c>
      <c r="O2782" t="s">
        <v>156</v>
      </c>
      <c r="P2782" s="70">
        <v>0.26685185185185184</v>
      </c>
      <c r="Q2782">
        <v>0.3</v>
      </c>
      <c r="R2782" t="s">
        <v>154</v>
      </c>
      <c r="S2782">
        <v>0.5</v>
      </c>
      <c r="T2782">
        <v>92.9</v>
      </c>
      <c r="U2782">
        <v>2</v>
      </c>
      <c r="V2782">
        <v>597</v>
      </c>
      <c r="W2782">
        <v>1</v>
      </c>
      <c r="X2782">
        <v>0.77300000000000002</v>
      </c>
      <c r="Y2782">
        <v>18.350000000000001</v>
      </c>
      <c r="Z2782" s="11">
        <f t="shared" si="7460"/>
        <v>0</v>
      </c>
      <c r="AA2782" s="11">
        <f t="shared" si="7461"/>
        <v>0</v>
      </c>
      <c r="AB2782" s="53">
        <f t="shared" si="7462"/>
        <v>0.35281417532762349</v>
      </c>
      <c r="AC2782" s="61" t="s">
        <v>204</v>
      </c>
    </row>
    <row r="2783" spans="1:46">
      <c r="A2783" s="11">
        <v>2783</v>
      </c>
      <c r="B2783" s="69">
        <v>44612</v>
      </c>
      <c r="C2783" s="70">
        <v>0.27777777777777779</v>
      </c>
      <c r="D2783">
        <v>2.2000000000000002</v>
      </c>
      <c r="E2783">
        <v>12.6</v>
      </c>
      <c r="F2783">
        <v>0</v>
      </c>
      <c r="G2783">
        <v>3.3</v>
      </c>
      <c r="H2783">
        <v>1E-3</v>
      </c>
      <c r="I2783">
        <v>0.7</v>
      </c>
      <c r="J2783" t="s">
        <v>157</v>
      </c>
      <c r="K2783">
        <v>0.7</v>
      </c>
      <c r="L2783" t="s">
        <v>157</v>
      </c>
      <c r="M2783" s="70">
        <v>0.2777662037037037</v>
      </c>
      <c r="N2783">
        <v>2.2000000000000002</v>
      </c>
      <c r="O2783" t="s">
        <v>157</v>
      </c>
      <c r="P2783" s="70">
        <v>0.27533564814814815</v>
      </c>
      <c r="Q2783">
        <v>0.3</v>
      </c>
      <c r="R2783" t="s">
        <v>157</v>
      </c>
      <c r="S2783">
        <v>0.4</v>
      </c>
      <c r="T2783">
        <v>91.5</v>
      </c>
      <c r="U2783">
        <v>8</v>
      </c>
      <c r="V2783">
        <v>2886</v>
      </c>
      <c r="W2783">
        <v>5</v>
      </c>
      <c r="X2783">
        <v>0.76700000000000002</v>
      </c>
      <c r="Y2783">
        <v>18.38</v>
      </c>
      <c r="Z2783" s="11">
        <f t="shared" si="7460"/>
        <v>0.60000000000000009</v>
      </c>
      <c r="AA2783" s="11">
        <f t="shared" si="7461"/>
        <v>0</v>
      </c>
      <c r="AB2783" s="53">
        <f t="shared" si="7462"/>
        <v>0.34876582908030307</v>
      </c>
      <c r="AC2783" s="61" t="s">
        <v>204</v>
      </c>
    </row>
    <row r="2784" spans="1:46">
      <c r="A2784" s="11">
        <v>2784</v>
      </c>
      <c r="B2784" s="69">
        <v>44612</v>
      </c>
      <c r="C2784" s="70">
        <v>0.28472222222222221</v>
      </c>
      <c r="D2784">
        <v>2.2000000000000002</v>
      </c>
      <c r="E2784">
        <v>12.6</v>
      </c>
      <c r="F2784">
        <v>0</v>
      </c>
      <c r="G2784">
        <v>3.3</v>
      </c>
      <c r="H2784">
        <v>3.0000000000000001E-3</v>
      </c>
      <c r="I2784">
        <v>1.9</v>
      </c>
      <c r="J2784" t="s">
        <v>155</v>
      </c>
      <c r="K2784">
        <v>1.9</v>
      </c>
      <c r="L2784" t="s">
        <v>155</v>
      </c>
      <c r="M2784" s="70">
        <v>0.28472222222222221</v>
      </c>
      <c r="N2784">
        <v>5.4</v>
      </c>
      <c r="O2784" t="s">
        <v>155</v>
      </c>
      <c r="P2784" s="70">
        <v>0.28184027777777776</v>
      </c>
      <c r="Q2784">
        <v>2.2000000000000002</v>
      </c>
      <c r="R2784" t="s">
        <v>155</v>
      </c>
      <c r="S2784">
        <v>1.2</v>
      </c>
      <c r="T2784">
        <v>87.2</v>
      </c>
      <c r="U2784">
        <v>16</v>
      </c>
      <c r="V2784">
        <v>7371</v>
      </c>
      <c r="W2784">
        <v>12</v>
      </c>
      <c r="X2784">
        <v>0.76700000000000002</v>
      </c>
      <c r="Y2784">
        <v>18.34</v>
      </c>
      <c r="Z2784" s="11">
        <f t="shared" si="7460"/>
        <v>1.8000000000000003</v>
      </c>
      <c r="AA2784" s="11">
        <f t="shared" si="7461"/>
        <v>0</v>
      </c>
      <c r="AB2784" s="53">
        <f t="shared" si="7462"/>
        <v>0.34876582908030307</v>
      </c>
      <c r="AC2784" s="61" t="s">
        <v>204</v>
      </c>
    </row>
    <row r="2785" spans="1:46">
      <c r="A2785" s="11">
        <v>2785</v>
      </c>
      <c r="B2785" s="69">
        <v>44612</v>
      </c>
      <c r="C2785" s="70">
        <v>0.29166666666666669</v>
      </c>
      <c r="D2785">
        <v>2.1</v>
      </c>
      <c r="E2785">
        <v>12.6</v>
      </c>
      <c r="F2785">
        <v>0</v>
      </c>
      <c r="G2785">
        <v>3.6</v>
      </c>
      <c r="H2785">
        <v>4.0000000000000001E-3</v>
      </c>
      <c r="I2785">
        <v>2.8</v>
      </c>
      <c r="J2785" t="s">
        <v>155</v>
      </c>
      <c r="K2785">
        <v>2.9</v>
      </c>
      <c r="L2785" t="s">
        <v>155</v>
      </c>
      <c r="M2785" s="70">
        <v>0.28723379629629631</v>
      </c>
      <c r="N2785">
        <v>5.9</v>
      </c>
      <c r="O2785" t="s">
        <v>158</v>
      </c>
      <c r="P2785" s="70">
        <v>0.28538194444444448</v>
      </c>
      <c r="Q2785">
        <v>3.1</v>
      </c>
      <c r="R2785" t="s">
        <v>155</v>
      </c>
      <c r="S2785">
        <v>1.1000000000000001</v>
      </c>
      <c r="T2785">
        <v>84.1</v>
      </c>
      <c r="U2785">
        <v>17</v>
      </c>
      <c r="V2785">
        <v>10413</v>
      </c>
      <c r="W2785">
        <v>17</v>
      </c>
      <c r="X2785">
        <v>0.76700000000000002</v>
      </c>
      <c r="Y2785">
        <v>18.399999999999999</v>
      </c>
      <c r="Z2785" s="11">
        <f t="shared" si="7460"/>
        <v>2.4000000000000004</v>
      </c>
      <c r="AA2785" s="11">
        <f t="shared" si="7461"/>
        <v>0</v>
      </c>
      <c r="AB2785" s="53">
        <f t="shared" si="7462"/>
        <v>0.34876582908030307</v>
      </c>
      <c r="AC2785" s="61" t="s">
        <v>204</v>
      </c>
      <c r="AE2785" s="11">
        <f t="shared" ref="AE2785" si="7527">SUM(F2785:F2790)</f>
        <v>0</v>
      </c>
      <c r="AF2785" s="11">
        <f t="shared" ref="AF2785" si="7528">AVERAGE(AB2785:AB2790)</f>
        <v>0.34865391449360961</v>
      </c>
      <c r="AG2785" s="11">
        <f t="shared" ref="AG2785" si="7529">AVERAGE(G2785:G2790)</f>
        <v>4.6333333333333337</v>
      </c>
      <c r="AH2785" s="11" t="e">
        <f t="shared" ref="AH2785" si="7530">AVERAGE(AC2785:AC2790)</f>
        <v>#DIV/0!</v>
      </c>
      <c r="AI2785" s="11">
        <f t="shared" ref="AI2785" si="7531">AVERAGE(T2785:T2790)</f>
        <v>76.150000000000006</v>
      </c>
      <c r="AJ2785" s="11">
        <f t="shared" ref="AJ2785" si="7532">SUMIF(H2785:H2790,"&gt;0",H2785:H2790)</f>
        <v>9.2999999999999999E-2</v>
      </c>
      <c r="AK2785" s="17">
        <f t="shared" ref="AK2785" si="7533">SUM(AA2785:AA2790)/60</f>
        <v>0</v>
      </c>
      <c r="AL2785" s="17">
        <f t="shared" ref="AL2785" si="7534">SUM(V2785:V2790)</f>
        <v>214092</v>
      </c>
      <c r="AM2785" s="17">
        <f t="shared" ref="AM2785" si="7535">AVERAGE(W2785:W2790)</f>
        <v>59.5</v>
      </c>
      <c r="AN2785" s="11">
        <f t="shared" ref="AN2785" si="7536">AVERAGE(I2785:I2790)</f>
        <v>3.2000000000000006</v>
      </c>
      <c r="AO2785" s="11">
        <f t="shared" ref="AO2785" si="7537">MAX(K2785:K2790)</f>
        <v>3.8</v>
      </c>
      <c r="AP2785" s="13" t="str">
        <f t="shared" ref="AP2785" ca="1" si="7538">INDIRECT(ADDRESS(MATCH(AO2785,K2785:K2790,0)+A2785-1,12))</f>
        <v>NW</v>
      </c>
      <c r="AQ2785" s="13">
        <f t="shared" ref="AQ2785" ca="1" si="7539">INDIRECT(ADDRESS(MATCH(AO2785,K2785:K2790,0)+A2785-1,13))</f>
        <v>0.31765046296296295</v>
      </c>
      <c r="AR2785" s="11">
        <f t="shared" ref="AR2785" si="7540">MAX(N2785:N2790)</f>
        <v>6.8</v>
      </c>
      <c r="AS2785" s="13" t="str">
        <f t="shared" ref="AS2785" ca="1" si="7541">INDIRECT(ADDRESS(MATCH(AR2785,N2785:N2790,0)+A2785-1,15))</f>
        <v>NW</v>
      </c>
      <c r="AT2785" s="13">
        <f t="shared" ref="AT2785" ca="1" si="7542">INDIRECT(ADDRESS(MATCH(AR2785,N2785:N2790,0)+A2785-1,16))</f>
        <v>0.31175925925925924</v>
      </c>
    </row>
    <row r="2786" spans="1:46">
      <c r="A2786" s="11">
        <v>2786</v>
      </c>
      <c r="B2786" s="69">
        <v>44612</v>
      </c>
      <c r="C2786" s="70">
        <v>0.2986111111111111</v>
      </c>
      <c r="D2786">
        <v>2.2999999999999998</v>
      </c>
      <c r="E2786">
        <v>12.6</v>
      </c>
      <c r="F2786">
        <v>0</v>
      </c>
      <c r="G2786">
        <v>4.4000000000000004</v>
      </c>
      <c r="H2786">
        <v>5.0000000000000001E-3</v>
      </c>
      <c r="I2786">
        <v>3.7</v>
      </c>
      <c r="J2786" t="s">
        <v>155</v>
      </c>
      <c r="K2786">
        <v>3.7</v>
      </c>
      <c r="L2786" t="s">
        <v>155</v>
      </c>
      <c r="M2786" s="70">
        <v>0.29857638888888888</v>
      </c>
      <c r="N2786">
        <v>5.6</v>
      </c>
      <c r="O2786" t="s">
        <v>155</v>
      </c>
      <c r="P2786" s="70">
        <v>0.29410879629629633</v>
      </c>
      <c r="Q2786">
        <v>2.4</v>
      </c>
      <c r="R2786" t="s">
        <v>155</v>
      </c>
      <c r="S2786">
        <v>0.8</v>
      </c>
      <c r="T2786">
        <v>79.400000000000006</v>
      </c>
      <c r="U2786">
        <v>19</v>
      </c>
      <c r="V2786">
        <v>9368</v>
      </c>
      <c r="W2786">
        <v>16</v>
      </c>
      <c r="X2786">
        <v>0.76700000000000002</v>
      </c>
      <c r="Y2786">
        <v>18.36</v>
      </c>
      <c r="Z2786" s="11">
        <f t="shared" si="7460"/>
        <v>3</v>
      </c>
      <c r="AA2786" s="11">
        <f t="shared" si="7461"/>
        <v>0</v>
      </c>
      <c r="AB2786" s="53">
        <f t="shared" si="7462"/>
        <v>0.34876582908030307</v>
      </c>
      <c r="AC2786" s="61" t="s">
        <v>204</v>
      </c>
    </row>
    <row r="2787" spans="1:46">
      <c r="A2787" s="11">
        <v>2787</v>
      </c>
      <c r="B2787" s="69">
        <v>44612</v>
      </c>
      <c r="C2787" s="70">
        <v>0.30555555555555552</v>
      </c>
      <c r="D2787">
        <v>2.5</v>
      </c>
      <c r="E2787">
        <v>12.7</v>
      </c>
      <c r="F2787">
        <v>0</v>
      </c>
      <c r="G2787">
        <v>4.5999999999999996</v>
      </c>
      <c r="H2787">
        <v>0.01</v>
      </c>
      <c r="I2787">
        <v>3.3</v>
      </c>
      <c r="J2787" t="s">
        <v>158</v>
      </c>
      <c r="K2787">
        <v>3.7</v>
      </c>
      <c r="L2787" t="s">
        <v>155</v>
      </c>
      <c r="M2787" s="70">
        <v>0.2986921296296296</v>
      </c>
      <c r="N2787">
        <v>5.7</v>
      </c>
      <c r="O2787" t="s">
        <v>158</v>
      </c>
      <c r="P2787" s="70">
        <v>0.30243055555555559</v>
      </c>
      <c r="Q2787">
        <v>2.9</v>
      </c>
      <c r="R2787" t="s">
        <v>158</v>
      </c>
      <c r="S2787">
        <v>0.9</v>
      </c>
      <c r="T2787">
        <v>77.900000000000006</v>
      </c>
      <c r="U2787">
        <v>59</v>
      </c>
      <c r="V2787">
        <v>23136</v>
      </c>
      <c r="W2787">
        <v>39</v>
      </c>
      <c r="X2787">
        <v>0.76700000000000002</v>
      </c>
      <c r="Y2787">
        <v>18.39</v>
      </c>
      <c r="Z2787" s="11">
        <f t="shared" si="7460"/>
        <v>6</v>
      </c>
      <c r="AA2787" s="11">
        <f t="shared" si="7461"/>
        <v>0</v>
      </c>
      <c r="AB2787" s="53">
        <f t="shared" si="7462"/>
        <v>0.34876582908030307</v>
      </c>
      <c r="AC2787" s="61" t="s">
        <v>204</v>
      </c>
    </row>
    <row r="2788" spans="1:46">
      <c r="A2788" s="11">
        <v>2788</v>
      </c>
      <c r="B2788" s="69">
        <v>44612</v>
      </c>
      <c r="C2788" s="70">
        <v>0.3125</v>
      </c>
      <c r="D2788">
        <v>2.8</v>
      </c>
      <c r="E2788">
        <v>12.7</v>
      </c>
      <c r="F2788">
        <v>0</v>
      </c>
      <c r="G2788">
        <v>4.8</v>
      </c>
      <c r="H2788">
        <v>1.6E-2</v>
      </c>
      <c r="I2788">
        <v>3.3</v>
      </c>
      <c r="J2788" t="s">
        <v>155</v>
      </c>
      <c r="K2788">
        <v>3.4</v>
      </c>
      <c r="L2788" t="s">
        <v>155</v>
      </c>
      <c r="M2788" s="70">
        <v>0.30927083333333333</v>
      </c>
      <c r="N2788">
        <v>6.8</v>
      </c>
      <c r="O2788" t="s">
        <v>155</v>
      </c>
      <c r="P2788" s="70">
        <v>0.31175925925925924</v>
      </c>
      <c r="Q2788">
        <v>3.8</v>
      </c>
      <c r="R2788" t="s">
        <v>157</v>
      </c>
      <c r="S2788">
        <v>1.1000000000000001</v>
      </c>
      <c r="T2788">
        <v>71.7</v>
      </c>
      <c r="U2788">
        <v>59</v>
      </c>
      <c r="V2788">
        <v>34172</v>
      </c>
      <c r="W2788">
        <v>57</v>
      </c>
      <c r="X2788">
        <v>0.76700000000000002</v>
      </c>
      <c r="Y2788">
        <v>18.39</v>
      </c>
      <c r="Z2788" s="11">
        <f t="shared" si="7460"/>
        <v>9.6000000000000014</v>
      </c>
      <c r="AA2788" s="11">
        <f t="shared" si="7461"/>
        <v>0</v>
      </c>
      <c r="AB2788" s="53">
        <f t="shared" si="7462"/>
        <v>0.34876582908030307</v>
      </c>
      <c r="AC2788" s="61" t="s">
        <v>204</v>
      </c>
    </row>
    <row r="2789" spans="1:46">
      <c r="A2789" s="11">
        <v>2789</v>
      </c>
      <c r="B2789" s="69">
        <v>44612</v>
      </c>
      <c r="C2789" s="70">
        <v>0.31944444444444448</v>
      </c>
      <c r="D2789">
        <v>3.1</v>
      </c>
      <c r="E2789">
        <v>12.8</v>
      </c>
      <c r="F2789">
        <v>0</v>
      </c>
      <c r="G2789">
        <v>5.0999999999999996</v>
      </c>
      <c r="H2789">
        <v>1.9E-2</v>
      </c>
      <c r="I2789">
        <v>3.3</v>
      </c>
      <c r="J2789" t="s">
        <v>155</v>
      </c>
      <c r="K2789">
        <v>3.8</v>
      </c>
      <c r="L2789" t="s">
        <v>155</v>
      </c>
      <c r="M2789" s="70">
        <v>0.31765046296296295</v>
      </c>
      <c r="N2789">
        <v>5.6</v>
      </c>
      <c r="O2789" t="s">
        <v>155</v>
      </c>
      <c r="P2789" s="70">
        <v>0.31383101851851852</v>
      </c>
      <c r="Q2789">
        <v>2.4</v>
      </c>
      <c r="R2789" t="s">
        <v>158</v>
      </c>
      <c r="S2789">
        <v>0.8</v>
      </c>
      <c r="T2789">
        <v>72.8</v>
      </c>
      <c r="U2789">
        <v>103</v>
      </c>
      <c r="V2789">
        <v>47466</v>
      </c>
      <c r="W2789">
        <v>79</v>
      </c>
      <c r="X2789">
        <v>0.76700000000000002</v>
      </c>
      <c r="Y2789">
        <v>18.38</v>
      </c>
      <c r="Z2789" s="11">
        <f t="shared" si="7460"/>
        <v>11.4</v>
      </c>
      <c r="AA2789" s="11">
        <f t="shared" si="7461"/>
        <v>0</v>
      </c>
      <c r="AB2789" s="53">
        <f t="shared" si="7462"/>
        <v>0.34876582908030307</v>
      </c>
      <c r="AC2789" s="61" t="s">
        <v>204</v>
      </c>
    </row>
    <row r="2790" spans="1:46">
      <c r="A2790" s="11">
        <v>2790</v>
      </c>
      <c r="B2790" s="69">
        <v>44612</v>
      </c>
      <c r="C2790" s="70">
        <v>0.3263888888888889</v>
      </c>
      <c r="D2790">
        <v>3.4</v>
      </c>
      <c r="E2790">
        <v>13.1</v>
      </c>
      <c r="F2790">
        <v>0</v>
      </c>
      <c r="G2790">
        <v>5.3</v>
      </c>
      <c r="H2790">
        <v>3.9E-2</v>
      </c>
      <c r="I2790">
        <v>2.8</v>
      </c>
      <c r="J2790" t="s">
        <v>155</v>
      </c>
      <c r="K2790">
        <v>3.3</v>
      </c>
      <c r="L2790" t="s">
        <v>155</v>
      </c>
      <c r="M2790" s="70">
        <v>0.31945601851851851</v>
      </c>
      <c r="N2790">
        <v>4.7</v>
      </c>
      <c r="O2790" t="s">
        <v>158</v>
      </c>
      <c r="P2790" s="70">
        <v>0.32221064814814815</v>
      </c>
      <c r="Q2790">
        <v>2</v>
      </c>
      <c r="R2790" t="s">
        <v>155</v>
      </c>
      <c r="S2790">
        <v>0.8</v>
      </c>
      <c r="T2790">
        <v>71</v>
      </c>
      <c r="U2790">
        <v>250</v>
      </c>
      <c r="V2790">
        <v>89537</v>
      </c>
      <c r="W2790">
        <v>149</v>
      </c>
      <c r="X2790">
        <v>0.76600000000000001</v>
      </c>
      <c r="Y2790">
        <v>18.420000000000002</v>
      </c>
      <c r="Z2790" s="11">
        <f t="shared" si="7460"/>
        <v>23.400000000000002</v>
      </c>
      <c r="AA2790" s="11">
        <f t="shared" si="7461"/>
        <v>0</v>
      </c>
      <c r="AB2790" s="53">
        <f t="shared" si="7462"/>
        <v>0.3480943415601423</v>
      </c>
      <c r="AC2790" s="61" t="s">
        <v>204</v>
      </c>
    </row>
    <row r="2791" spans="1:46">
      <c r="A2791" s="11">
        <v>2791</v>
      </c>
      <c r="B2791" s="69">
        <v>44612</v>
      </c>
      <c r="C2791" s="70">
        <v>0.33333333333333331</v>
      </c>
      <c r="D2791">
        <v>3.7</v>
      </c>
      <c r="E2791">
        <v>13.7</v>
      </c>
      <c r="F2791">
        <v>0</v>
      </c>
      <c r="G2791">
        <v>5.8</v>
      </c>
      <c r="H2791">
        <v>7.6999999999999999E-2</v>
      </c>
      <c r="I2791">
        <v>2.2999999999999998</v>
      </c>
      <c r="J2791" t="s">
        <v>155</v>
      </c>
      <c r="K2791">
        <v>2.9</v>
      </c>
      <c r="L2791" t="s">
        <v>155</v>
      </c>
      <c r="M2791" s="70">
        <v>0.32836805555555554</v>
      </c>
      <c r="N2791">
        <v>3.7</v>
      </c>
      <c r="O2791" t="s">
        <v>158</v>
      </c>
      <c r="P2791" s="70">
        <v>0.32824074074074078</v>
      </c>
      <c r="Q2791">
        <v>2.6</v>
      </c>
      <c r="R2791" t="s">
        <v>155</v>
      </c>
      <c r="S2791">
        <v>0.6</v>
      </c>
      <c r="T2791">
        <v>70.3</v>
      </c>
      <c r="U2791">
        <v>322</v>
      </c>
      <c r="V2791">
        <v>159497</v>
      </c>
      <c r="W2791">
        <v>266</v>
      </c>
      <c r="X2791">
        <v>0.76600000000000001</v>
      </c>
      <c r="Y2791">
        <v>18.43</v>
      </c>
      <c r="Z2791" s="11">
        <f t="shared" si="7460"/>
        <v>46.199999999999996</v>
      </c>
      <c r="AA2791" s="11">
        <f t="shared" si="7461"/>
        <v>0</v>
      </c>
      <c r="AB2791" s="53">
        <f t="shared" si="7462"/>
        <v>0.3480943415601423</v>
      </c>
      <c r="AC2791" s="61" t="s">
        <v>204</v>
      </c>
      <c r="AE2791" s="11">
        <f t="shared" ref="AE2791" si="7543">SUM(F2791:F2796)</f>
        <v>0</v>
      </c>
      <c r="AF2791" s="11">
        <f t="shared" ref="AF2791" si="7544">AVERAGE(AB2791:AB2796)</f>
        <v>0.3480943415601423</v>
      </c>
      <c r="AG2791" s="11">
        <f t="shared" ref="AG2791" si="7545">AVERAGE(G2791:G2796)</f>
        <v>5.9666666666666659</v>
      </c>
      <c r="AH2791" s="11" t="e">
        <f t="shared" ref="AH2791" si="7546">AVERAGE(AC2791:AC2796)</f>
        <v>#DIV/0!</v>
      </c>
      <c r="AI2791" s="11">
        <f t="shared" ref="AI2791" si="7547">AVERAGE(T2791:T2796)</f>
        <v>69.483333333333334</v>
      </c>
      <c r="AJ2791" s="11">
        <f t="shared" ref="AJ2791" si="7548">SUMIF(H2791:H2796,"&gt;0",H2791:H2796)</f>
        <v>0.251</v>
      </c>
      <c r="AK2791" s="17">
        <f t="shared" ref="AK2791" si="7549">SUM(AA2791:AA2796)/60</f>
        <v>0</v>
      </c>
      <c r="AL2791" s="17">
        <f t="shared" ref="AL2791" si="7550">SUM(V2791:V2796)</f>
        <v>561376</v>
      </c>
      <c r="AM2791" s="17">
        <f t="shared" ref="AM2791" si="7551">AVERAGE(W2791:W2796)</f>
        <v>156.16666666666666</v>
      </c>
      <c r="AN2791" s="11">
        <f t="shared" ref="AN2791" si="7552">AVERAGE(I2791:I2796)</f>
        <v>3.0166666666666671</v>
      </c>
      <c r="AO2791" s="11">
        <f t="shared" ref="AO2791" si="7553">MAX(K2791:K2796)</f>
        <v>4.5999999999999996</v>
      </c>
      <c r="AP2791" s="13" t="str">
        <f t="shared" ref="AP2791" ca="1" si="7554">INDIRECT(ADDRESS(MATCH(AO2791,K2791:K2796,0)+A2791-1,12))</f>
        <v>W</v>
      </c>
      <c r="AQ2791" s="13">
        <f t="shared" ref="AQ2791" ca="1" si="7555">INDIRECT(ADDRESS(MATCH(AO2791,K2791:K2796,0)+A2791-1,13))</f>
        <v>0.36684027777777778</v>
      </c>
      <c r="AR2791" s="11">
        <f t="shared" ref="AR2791" si="7556">MAX(N2791:N2796)</f>
        <v>8.6</v>
      </c>
      <c r="AS2791" s="13" t="str">
        <f t="shared" ref="AS2791" ca="1" si="7557">INDIRECT(ADDRESS(MATCH(AR2791,N2791:N2796,0)+A2791-1,15))</f>
        <v>W</v>
      </c>
      <c r="AT2791" s="13">
        <f t="shared" ref="AT2791" ca="1" si="7558">INDIRECT(ADDRESS(MATCH(AR2791,N2791:N2796,0)+A2791-1,16))</f>
        <v>0.36015046296296299</v>
      </c>
    </row>
    <row r="2792" spans="1:46">
      <c r="A2792" s="11">
        <v>2792</v>
      </c>
      <c r="B2792" s="69">
        <v>44612</v>
      </c>
      <c r="C2792" s="70">
        <v>0.34027777777777773</v>
      </c>
      <c r="D2792">
        <v>4.2</v>
      </c>
      <c r="E2792">
        <v>13.8</v>
      </c>
      <c r="F2792">
        <v>0</v>
      </c>
      <c r="G2792">
        <v>6.2</v>
      </c>
      <c r="H2792">
        <v>7.0999999999999994E-2</v>
      </c>
      <c r="I2792">
        <v>1.7</v>
      </c>
      <c r="J2792" t="s">
        <v>155</v>
      </c>
      <c r="K2792">
        <v>2.2999999999999998</v>
      </c>
      <c r="L2792" t="s">
        <v>155</v>
      </c>
      <c r="M2792" s="70">
        <v>0.33334490740740735</v>
      </c>
      <c r="N2792">
        <v>3.2</v>
      </c>
      <c r="O2792" t="s">
        <v>155</v>
      </c>
      <c r="P2792" s="70">
        <v>0.33354166666666668</v>
      </c>
      <c r="Q2792">
        <v>1.1000000000000001</v>
      </c>
      <c r="R2792" t="s">
        <v>155</v>
      </c>
      <c r="S2792">
        <v>0.5</v>
      </c>
      <c r="T2792">
        <v>70.099999999999994</v>
      </c>
      <c r="U2792">
        <v>194</v>
      </c>
      <c r="V2792">
        <v>152218</v>
      </c>
      <c r="W2792">
        <v>254</v>
      </c>
      <c r="X2792">
        <v>0.76600000000000001</v>
      </c>
      <c r="Y2792">
        <v>18.39</v>
      </c>
      <c r="Z2792" s="11">
        <f t="shared" si="7460"/>
        <v>42.6</v>
      </c>
      <c r="AA2792" s="11">
        <f t="shared" si="7461"/>
        <v>0</v>
      </c>
      <c r="AB2792" s="53">
        <f t="shared" si="7462"/>
        <v>0.3480943415601423</v>
      </c>
      <c r="AC2792" s="61" t="s">
        <v>204</v>
      </c>
    </row>
    <row r="2793" spans="1:46">
      <c r="A2793" s="11">
        <v>2793</v>
      </c>
      <c r="B2793" s="69">
        <v>44612</v>
      </c>
      <c r="C2793" s="70">
        <v>0.34722222222222227</v>
      </c>
      <c r="D2793">
        <v>4.5999999999999996</v>
      </c>
      <c r="E2793">
        <v>13.5</v>
      </c>
      <c r="F2793">
        <v>0</v>
      </c>
      <c r="G2793">
        <v>6.4</v>
      </c>
      <c r="H2793">
        <v>0.03</v>
      </c>
      <c r="I2793">
        <v>1.2</v>
      </c>
      <c r="J2793" t="s">
        <v>155</v>
      </c>
      <c r="K2793">
        <v>1.7</v>
      </c>
      <c r="L2793" t="s">
        <v>155</v>
      </c>
      <c r="M2793" s="70">
        <v>0.34028935185185188</v>
      </c>
      <c r="N2793">
        <v>2.4</v>
      </c>
      <c r="O2793" t="s">
        <v>155</v>
      </c>
      <c r="P2793" s="70">
        <v>0.34606481481481483</v>
      </c>
      <c r="Q2793">
        <v>1.4</v>
      </c>
      <c r="R2793" t="s">
        <v>155</v>
      </c>
      <c r="S2793">
        <v>0.4</v>
      </c>
      <c r="T2793">
        <v>69.099999999999994</v>
      </c>
      <c r="U2793">
        <v>54</v>
      </c>
      <c r="V2793">
        <v>69569</v>
      </c>
      <c r="W2793">
        <v>116</v>
      </c>
      <c r="X2793">
        <v>0.76600000000000001</v>
      </c>
      <c r="Y2793">
        <v>18.37</v>
      </c>
      <c r="Z2793" s="11">
        <f t="shared" si="7460"/>
        <v>18</v>
      </c>
      <c r="AA2793" s="11">
        <f t="shared" si="7461"/>
        <v>0</v>
      </c>
      <c r="AB2793" s="53">
        <f t="shared" si="7462"/>
        <v>0.3480943415601423</v>
      </c>
      <c r="AC2793" s="61" t="s">
        <v>204</v>
      </c>
    </row>
    <row r="2794" spans="1:46">
      <c r="A2794" s="11">
        <v>2794</v>
      </c>
      <c r="B2794" s="69">
        <v>44612</v>
      </c>
      <c r="C2794" s="70">
        <v>0.35416666666666669</v>
      </c>
      <c r="D2794">
        <v>5</v>
      </c>
      <c r="E2794">
        <v>13.4</v>
      </c>
      <c r="F2794">
        <v>0</v>
      </c>
      <c r="G2794">
        <v>6.1</v>
      </c>
      <c r="H2794">
        <v>2.1999999999999999E-2</v>
      </c>
      <c r="I2794">
        <v>3.8</v>
      </c>
      <c r="J2794" t="s">
        <v>158</v>
      </c>
      <c r="K2794">
        <v>3.8</v>
      </c>
      <c r="L2794" t="s">
        <v>158</v>
      </c>
      <c r="M2794" s="70">
        <v>0.35416666666666669</v>
      </c>
      <c r="N2794">
        <v>6.3</v>
      </c>
      <c r="O2794" t="s">
        <v>158</v>
      </c>
      <c r="P2794" s="70">
        <v>0.3503472222222222</v>
      </c>
      <c r="Q2794">
        <v>2.6</v>
      </c>
      <c r="R2794" t="s">
        <v>154</v>
      </c>
      <c r="S2794">
        <v>1.1000000000000001</v>
      </c>
      <c r="T2794">
        <v>68.3</v>
      </c>
      <c r="U2794">
        <v>113</v>
      </c>
      <c r="V2794">
        <v>54976</v>
      </c>
      <c r="W2794">
        <v>92</v>
      </c>
      <c r="X2794">
        <v>0.76600000000000001</v>
      </c>
      <c r="Y2794">
        <v>18.420000000000002</v>
      </c>
      <c r="Z2794" s="11">
        <f t="shared" si="7460"/>
        <v>13.199999999999998</v>
      </c>
      <c r="AA2794" s="11">
        <f t="shared" si="7461"/>
        <v>0</v>
      </c>
      <c r="AB2794" s="53">
        <f t="shared" si="7462"/>
        <v>0.3480943415601423</v>
      </c>
      <c r="AC2794" s="61" t="s">
        <v>204</v>
      </c>
    </row>
    <row r="2795" spans="1:46">
      <c r="A2795" s="11">
        <v>2795</v>
      </c>
      <c r="B2795" s="69">
        <v>44612</v>
      </c>
      <c r="C2795" s="70">
        <v>0.3611111111111111</v>
      </c>
      <c r="D2795">
        <v>5.3</v>
      </c>
      <c r="E2795">
        <v>13.3</v>
      </c>
      <c r="F2795">
        <v>0</v>
      </c>
      <c r="G2795">
        <v>5.8</v>
      </c>
      <c r="H2795">
        <v>2.7E-2</v>
      </c>
      <c r="I2795">
        <v>4.5</v>
      </c>
      <c r="J2795" t="s">
        <v>154</v>
      </c>
      <c r="K2795">
        <v>4.5</v>
      </c>
      <c r="L2795" t="s">
        <v>154</v>
      </c>
      <c r="M2795" s="70">
        <v>0.36052083333333335</v>
      </c>
      <c r="N2795">
        <v>8.6</v>
      </c>
      <c r="O2795" t="s">
        <v>154</v>
      </c>
      <c r="P2795" s="70">
        <v>0.36015046296296299</v>
      </c>
      <c r="Q2795">
        <v>4.7</v>
      </c>
      <c r="R2795" t="s">
        <v>158</v>
      </c>
      <c r="S2795">
        <v>1.2</v>
      </c>
      <c r="T2795">
        <v>67.7</v>
      </c>
      <c r="U2795">
        <v>76</v>
      </c>
      <c r="V2795">
        <v>64109</v>
      </c>
      <c r="W2795">
        <v>107</v>
      </c>
      <c r="X2795">
        <v>0.76600000000000001</v>
      </c>
      <c r="Y2795">
        <v>18.399999999999999</v>
      </c>
      <c r="Z2795" s="11">
        <f t="shared" si="7460"/>
        <v>16.2</v>
      </c>
      <c r="AA2795" s="11">
        <f t="shared" si="7461"/>
        <v>0</v>
      </c>
      <c r="AB2795" s="53">
        <f t="shared" si="7462"/>
        <v>0.3480943415601423</v>
      </c>
      <c r="AC2795" s="61" t="s">
        <v>204</v>
      </c>
    </row>
    <row r="2796" spans="1:46">
      <c r="A2796" s="11">
        <v>2796</v>
      </c>
      <c r="B2796" s="69">
        <v>44612</v>
      </c>
      <c r="C2796" s="70">
        <v>0.36805555555555558</v>
      </c>
      <c r="D2796">
        <v>5.4</v>
      </c>
      <c r="E2796">
        <v>13.3</v>
      </c>
      <c r="F2796">
        <v>0</v>
      </c>
      <c r="G2796">
        <v>5.5</v>
      </c>
      <c r="H2796">
        <v>2.4E-2</v>
      </c>
      <c r="I2796">
        <v>4.5999999999999996</v>
      </c>
      <c r="J2796" t="s">
        <v>154</v>
      </c>
      <c r="K2796">
        <v>4.5999999999999996</v>
      </c>
      <c r="L2796" t="s">
        <v>154</v>
      </c>
      <c r="M2796" s="70">
        <v>0.36684027777777778</v>
      </c>
      <c r="N2796">
        <v>8</v>
      </c>
      <c r="O2796" t="s">
        <v>154</v>
      </c>
      <c r="P2796" s="70">
        <v>0.36765046296296294</v>
      </c>
      <c r="Q2796">
        <v>5.4</v>
      </c>
      <c r="R2796" t="s">
        <v>154</v>
      </c>
      <c r="S2796">
        <v>1.1000000000000001</v>
      </c>
      <c r="T2796">
        <v>71.400000000000006</v>
      </c>
      <c r="U2796">
        <v>171</v>
      </c>
      <c r="V2796">
        <v>61007</v>
      </c>
      <c r="W2796">
        <v>102</v>
      </c>
      <c r="X2796">
        <v>0.76600000000000001</v>
      </c>
      <c r="Y2796">
        <v>18.45</v>
      </c>
      <c r="Z2796" s="11">
        <f t="shared" si="7460"/>
        <v>14.400000000000002</v>
      </c>
      <c r="AA2796" s="11">
        <f t="shared" si="7461"/>
        <v>0</v>
      </c>
      <c r="AB2796" s="53">
        <f t="shared" si="7462"/>
        <v>0.3480943415601423</v>
      </c>
      <c r="AC2796" s="61" t="s">
        <v>204</v>
      </c>
    </row>
    <row r="2797" spans="1:46">
      <c r="A2797" s="11">
        <v>2797</v>
      </c>
      <c r="B2797" s="69">
        <v>44612</v>
      </c>
      <c r="C2797" s="70">
        <v>0.375</v>
      </c>
      <c r="D2797">
        <v>5.4</v>
      </c>
      <c r="E2797">
        <v>13.7</v>
      </c>
      <c r="F2797">
        <v>0</v>
      </c>
      <c r="G2797">
        <v>5.5</v>
      </c>
      <c r="H2797">
        <v>7.3999999999999996E-2</v>
      </c>
      <c r="I2797">
        <v>5.4</v>
      </c>
      <c r="J2797" t="s">
        <v>154</v>
      </c>
      <c r="K2797">
        <v>5.4</v>
      </c>
      <c r="L2797" t="s">
        <v>154</v>
      </c>
      <c r="M2797" s="70">
        <v>0.37423611111111116</v>
      </c>
      <c r="N2797">
        <v>9.3000000000000007</v>
      </c>
      <c r="O2797" t="s">
        <v>158</v>
      </c>
      <c r="P2797" s="70">
        <v>0.37364583333333329</v>
      </c>
      <c r="Q2797">
        <v>6.9</v>
      </c>
      <c r="R2797" t="s">
        <v>154</v>
      </c>
      <c r="S2797">
        <v>1.3</v>
      </c>
      <c r="T2797">
        <v>71.099999999999994</v>
      </c>
      <c r="U2797">
        <v>268</v>
      </c>
      <c r="V2797">
        <v>155328</v>
      </c>
      <c r="W2797">
        <v>259</v>
      </c>
      <c r="X2797">
        <v>0.76600000000000001</v>
      </c>
      <c r="Y2797">
        <v>18.43</v>
      </c>
      <c r="Z2797" s="11">
        <f t="shared" si="7460"/>
        <v>44.399999999999991</v>
      </c>
      <c r="AA2797" s="11">
        <f t="shared" si="7461"/>
        <v>0</v>
      </c>
      <c r="AB2797" s="53">
        <f t="shared" si="7462"/>
        <v>0.3480943415601423</v>
      </c>
      <c r="AC2797" s="61" t="s">
        <v>204</v>
      </c>
      <c r="AE2797" s="11">
        <f t="shared" ref="AE2797" si="7559">SUM(F2797:F2802)</f>
        <v>0</v>
      </c>
      <c r="AF2797" s="11">
        <f t="shared" ref="AF2797" si="7560">AVERAGE(AB2797:AB2802)</f>
        <v>0.34764727921818567</v>
      </c>
      <c r="AG2797" s="11">
        <f t="shared" ref="AG2797" si="7561">AVERAGE(G2797:G2802)</f>
        <v>4.6000000000000005</v>
      </c>
      <c r="AH2797" s="11" t="e">
        <f t="shared" ref="AH2797" si="7562">AVERAGE(AC2797:AC2802)</f>
        <v>#DIV/0!</v>
      </c>
      <c r="AI2797" s="11">
        <f t="shared" ref="AI2797" si="7563">AVERAGE(T2797:T2802)</f>
        <v>70.55</v>
      </c>
      <c r="AJ2797" s="11">
        <f t="shared" ref="AJ2797" si="7564">SUMIF(H2797:H2802,"&gt;0",H2797:H2802)</f>
        <v>0.16600000000000004</v>
      </c>
      <c r="AK2797" s="17">
        <f t="shared" ref="AK2797" si="7565">SUM(AA2797:AA2802)/60</f>
        <v>0</v>
      </c>
      <c r="AL2797" s="17">
        <f t="shared" ref="AL2797" si="7566">SUM(V2797:V2802)</f>
        <v>388128</v>
      </c>
      <c r="AM2797" s="17">
        <f t="shared" ref="AM2797" si="7567">AVERAGE(W2797:W2802)</f>
        <v>107.83333333333333</v>
      </c>
      <c r="AN2797" s="11">
        <f t="shared" ref="AN2797" si="7568">AVERAGE(I2797:I2802)</f>
        <v>5.0166666666666666</v>
      </c>
      <c r="AO2797" s="11">
        <f t="shared" ref="AO2797" si="7569">MAX(K2797:K2802)</f>
        <v>6.1</v>
      </c>
      <c r="AP2797" s="13" t="str">
        <f t="shared" ref="AP2797" ca="1" si="7570">INDIRECT(ADDRESS(MATCH(AO2797,K2797:K2802,0)+A2797-1,12))</f>
        <v>WNW</v>
      </c>
      <c r="AQ2797" s="13">
        <f t="shared" ref="AQ2797" ca="1" si="7571">INDIRECT(ADDRESS(MATCH(AO2797,K2797:K2802,0)+A2797-1,13))</f>
        <v>0.38138888888888883</v>
      </c>
      <c r="AR2797" s="11">
        <f t="shared" ref="AR2797" si="7572">MAX(N2797:N2802)</f>
        <v>9.5</v>
      </c>
      <c r="AS2797" s="13" t="str">
        <f t="shared" ref="AS2797" ca="1" si="7573">INDIRECT(ADDRESS(MATCH(AR2797,N2797:N2802,0)+A2797-1,15))</f>
        <v>NW</v>
      </c>
      <c r="AT2797" s="13">
        <f t="shared" ref="AT2797" ca="1" si="7574">INDIRECT(ADDRESS(MATCH(AR2797,N2797:N2802,0)+A2797-1,16))</f>
        <v>0.38458333333333333</v>
      </c>
    </row>
    <row r="2798" spans="1:46">
      <c r="A2798" s="11">
        <v>2798</v>
      </c>
      <c r="B2798" s="69">
        <v>44612</v>
      </c>
      <c r="C2798" s="70">
        <v>0.38194444444444442</v>
      </c>
      <c r="D2798">
        <v>5.4</v>
      </c>
      <c r="E2798">
        <v>13.3</v>
      </c>
      <c r="F2798">
        <v>0</v>
      </c>
      <c r="G2798">
        <v>4.9000000000000004</v>
      </c>
      <c r="H2798">
        <v>1.9E-2</v>
      </c>
      <c r="I2798">
        <v>6</v>
      </c>
      <c r="J2798" t="s">
        <v>155</v>
      </c>
      <c r="K2798">
        <v>6.1</v>
      </c>
      <c r="L2798" t="s">
        <v>158</v>
      </c>
      <c r="M2798" s="70">
        <v>0.38138888888888883</v>
      </c>
      <c r="N2798">
        <v>9.1</v>
      </c>
      <c r="O2798" t="s">
        <v>155</v>
      </c>
      <c r="P2798" s="70">
        <v>0.3793287037037037</v>
      </c>
      <c r="Q2798">
        <v>6.7</v>
      </c>
      <c r="R2798" t="s">
        <v>157</v>
      </c>
      <c r="S2798">
        <v>1.4</v>
      </c>
      <c r="T2798">
        <v>76.099999999999994</v>
      </c>
      <c r="U2798">
        <v>63</v>
      </c>
      <c r="V2798">
        <v>49768</v>
      </c>
      <c r="W2798">
        <v>83</v>
      </c>
      <c r="X2798">
        <v>0.76600000000000001</v>
      </c>
      <c r="Y2798">
        <v>18.41</v>
      </c>
      <c r="Z2798" s="11">
        <f t="shared" si="7460"/>
        <v>11.4</v>
      </c>
      <c r="AA2798" s="11">
        <f t="shared" si="7461"/>
        <v>0</v>
      </c>
      <c r="AB2798" s="53">
        <f t="shared" si="7462"/>
        <v>0.3480943415601423</v>
      </c>
      <c r="AC2798" s="61" t="s">
        <v>204</v>
      </c>
    </row>
    <row r="2799" spans="1:46">
      <c r="A2799" s="11">
        <v>2799</v>
      </c>
      <c r="B2799" s="69">
        <v>44612</v>
      </c>
      <c r="C2799" s="70">
        <v>0.3888888888888889</v>
      </c>
      <c r="D2799">
        <v>5.3</v>
      </c>
      <c r="E2799">
        <v>13.2</v>
      </c>
      <c r="F2799">
        <v>0</v>
      </c>
      <c r="G2799">
        <v>4.3</v>
      </c>
      <c r="H2799">
        <v>2.1000000000000001E-2</v>
      </c>
      <c r="I2799">
        <v>5.0999999999999996</v>
      </c>
      <c r="J2799" t="s">
        <v>155</v>
      </c>
      <c r="K2799">
        <v>6.1</v>
      </c>
      <c r="L2799" t="s">
        <v>155</v>
      </c>
      <c r="M2799" s="70">
        <v>0.38523148148148145</v>
      </c>
      <c r="N2799">
        <v>9.5</v>
      </c>
      <c r="O2799" t="s">
        <v>155</v>
      </c>
      <c r="P2799" s="70">
        <v>0.38458333333333333</v>
      </c>
      <c r="Q2799">
        <v>3.5</v>
      </c>
      <c r="R2799" t="s">
        <v>162</v>
      </c>
      <c r="S2799">
        <v>1.5</v>
      </c>
      <c r="T2799">
        <v>71.2</v>
      </c>
      <c r="U2799">
        <v>65</v>
      </c>
      <c r="V2799">
        <v>52617</v>
      </c>
      <c r="W2799">
        <v>88</v>
      </c>
      <c r="X2799">
        <v>0.76500000000000001</v>
      </c>
      <c r="Y2799">
        <v>18.38</v>
      </c>
      <c r="Z2799" s="11">
        <f t="shared" si="7460"/>
        <v>12.6</v>
      </c>
      <c r="AA2799" s="11">
        <f t="shared" si="7461"/>
        <v>0</v>
      </c>
      <c r="AB2799" s="53">
        <f t="shared" si="7462"/>
        <v>0.34742374804720733</v>
      </c>
      <c r="AC2799" s="61" t="s">
        <v>204</v>
      </c>
    </row>
    <row r="2800" spans="1:46">
      <c r="A2800" s="11">
        <v>2800</v>
      </c>
      <c r="B2800" s="69">
        <v>44612</v>
      </c>
      <c r="C2800" s="70">
        <v>0.39583333333333331</v>
      </c>
      <c r="D2800">
        <v>5.0999999999999996</v>
      </c>
      <c r="E2800">
        <v>13.2</v>
      </c>
      <c r="F2800">
        <v>0</v>
      </c>
      <c r="G2800">
        <v>4.3</v>
      </c>
      <c r="H2800">
        <v>1.7999999999999999E-2</v>
      </c>
      <c r="I2800">
        <v>4.0999999999999996</v>
      </c>
      <c r="J2800" t="s">
        <v>155</v>
      </c>
      <c r="K2800">
        <v>5.0999999999999996</v>
      </c>
      <c r="L2800" t="s">
        <v>155</v>
      </c>
      <c r="M2800" s="70">
        <v>0.38890046296296293</v>
      </c>
      <c r="N2800">
        <v>8.4</v>
      </c>
      <c r="O2800" t="s">
        <v>155</v>
      </c>
      <c r="P2800" s="70">
        <v>0.39474537037037033</v>
      </c>
      <c r="Q2800">
        <v>3.6</v>
      </c>
      <c r="R2800" t="s">
        <v>155</v>
      </c>
      <c r="S2800">
        <v>1.3</v>
      </c>
      <c r="T2800">
        <v>68.7</v>
      </c>
      <c r="U2800">
        <v>87</v>
      </c>
      <c r="V2800">
        <v>44707</v>
      </c>
      <c r="W2800">
        <v>75</v>
      </c>
      <c r="X2800">
        <v>0.76500000000000001</v>
      </c>
      <c r="Y2800">
        <v>18.420000000000002</v>
      </c>
      <c r="Z2800" s="11">
        <f t="shared" si="7460"/>
        <v>10.8</v>
      </c>
      <c r="AA2800" s="11">
        <f t="shared" si="7461"/>
        <v>0</v>
      </c>
      <c r="AB2800" s="53">
        <f t="shared" si="7462"/>
        <v>0.34742374804720733</v>
      </c>
      <c r="AC2800" s="61" t="s">
        <v>204</v>
      </c>
    </row>
    <row r="2801" spans="1:46">
      <c r="A2801" s="11">
        <v>2801</v>
      </c>
      <c r="B2801" s="69">
        <v>44612</v>
      </c>
      <c r="C2801" s="70">
        <v>0.40277777777777773</v>
      </c>
      <c r="D2801">
        <v>4.9000000000000004</v>
      </c>
      <c r="E2801">
        <v>13.2</v>
      </c>
      <c r="F2801">
        <v>0</v>
      </c>
      <c r="G2801">
        <v>4.3</v>
      </c>
      <c r="H2801">
        <v>1.7000000000000001E-2</v>
      </c>
      <c r="I2801">
        <v>5.0999999999999996</v>
      </c>
      <c r="J2801" t="s">
        <v>158</v>
      </c>
      <c r="K2801">
        <v>5.3</v>
      </c>
      <c r="L2801" t="s">
        <v>155</v>
      </c>
      <c r="M2801" s="70">
        <v>0.40160879629629626</v>
      </c>
      <c r="N2801">
        <v>9</v>
      </c>
      <c r="O2801" t="s">
        <v>155</v>
      </c>
      <c r="P2801" s="70">
        <v>0.3976851851851852</v>
      </c>
      <c r="Q2801">
        <v>3.7</v>
      </c>
      <c r="R2801" t="s">
        <v>154</v>
      </c>
      <c r="S2801">
        <v>1.2</v>
      </c>
      <c r="T2801">
        <v>66.8</v>
      </c>
      <c r="U2801">
        <v>73</v>
      </c>
      <c r="V2801">
        <v>42285</v>
      </c>
      <c r="W2801">
        <v>70</v>
      </c>
      <c r="X2801">
        <v>0.76500000000000001</v>
      </c>
      <c r="Y2801">
        <v>18.399999999999999</v>
      </c>
      <c r="Z2801" s="11">
        <f t="shared" si="7460"/>
        <v>10.200000000000001</v>
      </c>
      <c r="AA2801" s="11">
        <f t="shared" si="7461"/>
        <v>0</v>
      </c>
      <c r="AB2801" s="53">
        <f t="shared" si="7462"/>
        <v>0.34742374804720733</v>
      </c>
      <c r="AC2801" s="61" t="s">
        <v>204</v>
      </c>
    </row>
    <row r="2802" spans="1:46">
      <c r="A2802" s="11">
        <v>2802</v>
      </c>
      <c r="B2802" s="69">
        <v>44612</v>
      </c>
      <c r="C2802" s="70">
        <v>0.40972222222222227</v>
      </c>
      <c r="D2802">
        <v>4.7</v>
      </c>
      <c r="E2802">
        <v>13.2</v>
      </c>
      <c r="F2802">
        <v>0</v>
      </c>
      <c r="G2802">
        <v>4.3</v>
      </c>
      <c r="H2802">
        <v>1.7000000000000001E-2</v>
      </c>
      <c r="I2802">
        <v>4.4000000000000004</v>
      </c>
      <c r="J2802" t="s">
        <v>158</v>
      </c>
      <c r="K2802">
        <v>5.3</v>
      </c>
      <c r="L2802" t="s">
        <v>158</v>
      </c>
      <c r="M2802" s="70">
        <v>0.40371527777777777</v>
      </c>
      <c r="N2802">
        <v>7.7</v>
      </c>
      <c r="O2802" t="s">
        <v>158</v>
      </c>
      <c r="P2802" s="70">
        <v>0.40958333333333335</v>
      </c>
      <c r="Q2802">
        <v>6</v>
      </c>
      <c r="R2802" t="s">
        <v>158</v>
      </c>
      <c r="S2802">
        <v>1.1000000000000001</v>
      </c>
      <c r="T2802">
        <v>69.400000000000006</v>
      </c>
      <c r="U2802">
        <v>97</v>
      </c>
      <c r="V2802">
        <v>43423</v>
      </c>
      <c r="W2802">
        <v>72</v>
      </c>
      <c r="X2802">
        <v>0.76500000000000001</v>
      </c>
      <c r="Y2802">
        <v>18.440000000000001</v>
      </c>
      <c r="Z2802" s="11">
        <f t="shared" si="7460"/>
        <v>10.200000000000001</v>
      </c>
      <c r="AA2802" s="11">
        <f t="shared" si="7461"/>
        <v>0</v>
      </c>
      <c r="AB2802" s="53">
        <f t="shared" si="7462"/>
        <v>0.34742374804720733</v>
      </c>
      <c r="AC2802" s="61" t="s">
        <v>204</v>
      </c>
    </row>
    <row r="2803" spans="1:46">
      <c r="A2803" s="11">
        <v>2803</v>
      </c>
      <c r="B2803" s="69">
        <v>44612</v>
      </c>
      <c r="C2803" s="70">
        <v>0.41666666666666669</v>
      </c>
      <c r="D2803">
        <v>4.5999999999999996</v>
      </c>
      <c r="E2803">
        <v>13.6</v>
      </c>
      <c r="F2803">
        <v>0</v>
      </c>
      <c r="G2803">
        <v>4.5999999999999996</v>
      </c>
      <c r="H2803">
        <v>4.3999999999999997E-2</v>
      </c>
      <c r="I2803">
        <v>5.6</v>
      </c>
      <c r="J2803" t="s">
        <v>158</v>
      </c>
      <c r="K2803">
        <v>5.6</v>
      </c>
      <c r="L2803" t="s">
        <v>158</v>
      </c>
      <c r="M2803" s="70">
        <v>0.41666666666666669</v>
      </c>
      <c r="N2803">
        <v>10.7</v>
      </c>
      <c r="O2803" t="s">
        <v>154</v>
      </c>
      <c r="P2803" s="70">
        <v>0.41627314814814814</v>
      </c>
      <c r="Q2803">
        <v>7.5</v>
      </c>
      <c r="R2803" t="s">
        <v>154</v>
      </c>
      <c r="S2803">
        <v>1.8</v>
      </c>
      <c r="T2803">
        <v>65.2</v>
      </c>
      <c r="U2803">
        <v>266</v>
      </c>
      <c r="V2803">
        <v>99310</v>
      </c>
      <c r="W2803">
        <v>166</v>
      </c>
      <c r="X2803">
        <v>0.76500000000000001</v>
      </c>
      <c r="Y2803">
        <v>18.45</v>
      </c>
      <c r="Z2803" s="11">
        <f t="shared" si="7460"/>
        <v>26.399999999999995</v>
      </c>
      <c r="AA2803" s="11">
        <f t="shared" si="7461"/>
        <v>0</v>
      </c>
      <c r="AB2803" s="53">
        <f t="shared" si="7462"/>
        <v>0.34742374804720733</v>
      </c>
      <c r="AC2803" s="61" t="s">
        <v>204</v>
      </c>
      <c r="AE2803" s="11">
        <f t="shared" ref="AE2803" si="7575">SUM(F2803:F2808)</f>
        <v>0</v>
      </c>
      <c r="AF2803" s="11">
        <f t="shared" ref="AF2803" si="7576">AVERAGE(AB2803:AB2808)</f>
        <v>0.34742374804720733</v>
      </c>
      <c r="AG2803" s="11">
        <f t="shared" ref="AG2803" si="7577">AVERAGE(G2803:G2808)</f>
        <v>5.1166666666666663</v>
      </c>
      <c r="AH2803" s="11" t="e">
        <f t="shared" ref="AH2803" si="7578">AVERAGE(AC2803:AC2808)</f>
        <v>#DIV/0!</v>
      </c>
      <c r="AI2803" s="11">
        <f t="shared" ref="AI2803" si="7579">AVERAGE(T2803:T2808)</f>
        <v>59.666666666666664</v>
      </c>
      <c r="AJ2803" s="11">
        <f t="shared" ref="AJ2803" si="7580">SUMIF(H2803:H2808,"&gt;0",H2803:H2808)</f>
        <v>0.83600000000000008</v>
      </c>
      <c r="AK2803" s="17">
        <f t="shared" ref="AK2803" si="7581">SUM(AA2803:AA2808)/60</f>
        <v>0.16666666666666666</v>
      </c>
      <c r="AL2803" s="17">
        <f t="shared" ref="AL2803" si="7582">SUM(V2803:V2808)</f>
        <v>1725004</v>
      </c>
      <c r="AM2803" s="17">
        <f t="shared" ref="AM2803" si="7583">AVERAGE(W2803:W2808)</f>
        <v>479.16666666666669</v>
      </c>
      <c r="AN2803" s="11">
        <f t="shared" ref="AN2803" si="7584">AVERAGE(I2803:I2808)</f>
        <v>5.8666666666666663</v>
      </c>
      <c r="AO2803" s="11">
        <f t="shared" ref="AO2803" si="7585">MAX(K2803:K2808)</f>
        <v>6.6</v>
      </c>
      <c r="AP2803" s="13" t="str">
        <f t="shared" ref="AP2803" ca="1" si="7586">INDIRECT(ADDRESS(MATCH(AO2803,K2803:K2808,0)+A2803-1,12))</f>
        <v>W</v>
      </c>
      <c r="AQ2803" s="13">
        <f t="shared" ref="AQ2803" ca="1" si="7587">INDIRECT(ADDRESS(MATCH(AO2803,K2803:K2808,0)+A2803-1,13))</f>
        <v>0.44280092592592596</v>
      </c>
      <c r="AR2803" s="11">
        <f t="shared" ref="AR2803" si="7588">MAX(N2803:N2808)</f>
        <v>10.7</v>
      </c>
      <c r="AS2803" s="13" t="str">
        <f t="shared" ref="AS2803" ca="1" si="7589">INDIRECT(ADDRESS(MATCH(AR2803,N2803:N2808,0)+A2803-1,15))</f>
        <v>W</v>
      </c>
      <c r="AT2803" s="13">
        <f t="shared" ref="AT2803" ca="1" si="7590">INDIRECT(ADDRESS(MATCH(AR2803,N2803:N2808,0)+A2803-1,16))</f>
        <v>0.41627314814814814</v>
      </c>
    </row>
    <row r="2804" spans="1:46">
      <c r="A2804" s="11">
        <v>2804</v>
      </c>
      <c r="B2804" s="69">
        <v>44612</v>
      </c>
      <c r="C2804" s="70">
        <v>0.4236111111111111</v>
      </c>
      <c r="D2804">
        <v>4.7</v>
      </c>
      <c r="E2804">
        <v>14</v>
      </c>
      <c r="F2804">
        <v>0</v>
      </c>
      <c r="G2804">
        <v>4.9000000000000004</v>
      </c>
      <c r="H2804">
        <v>9.6000000000000002E-2</v>
      </c>
      <c r="I2804">
        <v>6.1</v>
      </c>
      <c r="J2804" t="s">
        <v>154</v>
      </c>
      <c r="K2804">
        <v>6.4</v>
      </c>
      <c r="L2804" t="s">
        <v>154</v>
      </c>
      <c r="M2804" s="70">
        <v>0.42004629629629631</v>
      </c>
      <c r="N2804">
        <v>10.5</v>
      </c>
      <c r="O2804" t="s">
        <v>154</v>
      </c>
      <c r="P2804" s="70">
        <v>0.41688657407407409</v>
      </c>
      <c r="Q2804">
        <v>4.4000000000000004</v>
      </c>
      <c r="R2804" t="s">
        <v>161</v>
      </c>
      <c r="S2804">
        <v>1.5</v>
      </c>
      <c r="T2804">
        <v>62.2</v>
      </c>
      <c r="U2804">
        <v>383</v>
      </c>
      <c r="V2804">
        <v>203561</v>
      </c>
      <c r="W2804">
        <v>339</v>
      </c>
      <c r="X2804">
        <v>0.76500000000000001</v>
      </c>
      <c r="Y2804">
        <v>18.399999999999999</v>
      </c>
      <c r="Z2804" s="11">
        <f t="shared" si="7460"/>
        <v>57.600000000000009</v>
      </c>
      <c r="AA2804" s="11">
        <f t="shared" si="7461"/>
        <v>0</v>
      </c>
      <c r="AB2804" s="53">
        <f t="shared" si="7462"/>
        <v>0.34742374804720733</v>
      </c>
      <c r="AC2804" s="61" t="s">
        <v>204</v>
      </c>
    </row>
    <row r="2805" spans="1:46">
      <c r="A2805" s="11">
        <v>2805</v>
      </c>
      <c r="B2805" s="69">
        <v>44612</v>
      </c>
      <c r="C2805" s="70">
        <v>0.43055555555555558</v>
      </c>
      <c r="D2805">
        <v>4.8</v>
      </c>
      <c r="E2805">
        <v>14</v>
      </c>
      <c r="F2805">
        <v>0</v>
      </c>
      <c r="G2805">
        <v>5</v>
      </c>
      <c r="H2805">
        <v>9.1999999999999998E-2</v>
      </c>
      <c r="I2805">
        <v>5.6</v>
      </c>
      <c r="J2805" t="s">
        <v>158</v>
      </c>
      <c r="K2805">
        <v>6.1</v>
      </c>
      <c r="L2805" t="s">
        <v>154</v>
      </c>
      <c r="M2805" s="70">
        <v>0.4236226851851852</v>
      </c>
      <c r="N2805">
        <v>10</v>
      </c>
      <c r="O2805" t="s">
        <v>161</v>
      </c>
      <c r="P2805" s="70">
        <v>0.42402777777777773</v>
      </c>
      <c r="Q2805">
        <v>6.4</v>
      </c>
      <c r="R2805" t="s">
        <v>154</v>
      </c>
      <c r="S2805">
        <v>1.6</v>
      </c>
      <c r="T2805">
        <v>61.1</v>
      </c>
      <c r="U2805">
        <v>362</v>
      </c>
      <c r="V2805">
        <v>202330</v>
      </c>
      <c r="W2805">
        <v>337</v>
      </c>
      <c r="X2805">
        <v>0.76500000000000001</v>
      </c>
      <c r="Y2805">
        <v>18.41</v>
      </c>
      <c r="Z2805" s="11">
        <f t="shared" si="7460"/>
        <v>55.199999999999996</v>
      </c>
      <c r="AA2805" s="11">
        <f t="shared" si="7461"/>
        <v>0</v>
      </c>
      <c r="AB2805" s="53">
        <f t="shared" si="7462"/>
        <v>0.34742374804720733</v>
      </c>
      <c r="AC2805" s="61" t="s">
        <v>204</v>
      </c>
    </row>
    <row r="2806" spans="1:46">
      <c r="A2806" s="11">
        <v>2806</v>
      </c>
      <c r="B2806" s="69">
        <v>44612</v>
      </c>
      <c r="C2806" s="70">
        <v>0.4375</v>
      </c>
      <c r="D2806">
        <v>4.9000000000000004</v>
      </c>
      <c r="E2806">
        <v>14.8</v>
      </c>
      <c r="F2806">
        <v>0</v>
      </c>
      <c r="G2806">
        <v>4.9000000000000004</v>
      </c>
      <c r="H2806">
        <v>0.115</v>
      </c>
      <c r="I2806">
        <v>6.1</v>
      </c>
      <c r="J2806" t="s">
        <v>154</v>
      </c>
      <c r="K2806">
        <v>6.1</v>
      </c>
      <c r="L2806" t="s">
        <v>154</v>
      </c>
      <c r="M2806" s="70">
        <v>0.4375</v>
      </c>
      <c r="N2806">
        <v>10.6</v>
      </c>
      <c r="O2806" t="s">
        <v>154</v>
      </c>
      <c r="P2806" s="70">
        <v>0.43179398148148151</v>
      </c>
      <c r="Q2806">
        <v>6.5</v>
      </c>
      <c r="R2806" t="s">
        <v>158</v>
      </c>
      <c r="S2806">
        <v>1.5</v>
      </c>
      <c r="T2806">
        <v>59</v>
      </c>
      <c r="U2806">
        <v>453</v>
      </c>
      <c r="V2806">
        <v>244510</v>
      </c>
      <c r="W2806">
        <v>408</v>
      </c>
      <c r="X2806">
        <v>0.76500000000000001</v>
      </c>
      <c r="Y2806">
        <v>18.440000000000001</v>
      </c>
      <c r="Z2806" s="11">
        <f t="shared" si="7460"/>
        <v>69</v>
      </c>
      <c r="AA2806" s="11">
        <f t="shared" si="7461"/>
        <v>0</v>
      </c>
      <c r="AB2806" s="53">
        <f t="shared" si="7462"/>
        <v>0.34742374804720733</v>
      </c>
      <c r="AC2806" s="61" t="s">
        <v>204</v>
      </c>
    </row>
    <row r="2807" spans="1:46">
      <c r="A2807" s="11">
        <v>2807</v>
      </c>
      <c r="B2807" s="69">
        <v>44612</v>
      </c>
      <c r="C2807" s="70">
        <v>0.44444444444444442</v>
      </c>
      <c r="D2807">
        <v>5.0999999999999996</v>
      </c>
      <c r="E2807">
        <v>14.8</v>
      </c>
      <c r="F2807">
        <v>0</v>
      </c>
      <c r="G2807">
        <v>5.7</v>
      </c>
      <c r="H2807">
        <v>0.32200000000000001</v>
      </c>
      <c r="I2807">
        <v>6.4</v>
      </c>
      <c r="J2807" t="s">
        <v>154</v>
      </c>
      <c r="K2807">
        <v>6.6</v>
      </c>
      <c r="L2807" t="s">
        <v>154</v>
      </c>
      <c r="M2807" s="70">
        <v>0.44280092592592596</v>
      </c>
      <c r="N2807">
        <v>9.9</v>
      </c>
      <c r="O2807" t="s">
        <v>154</v>
      </c>
      <c r="P2807" s="70">
        <v>0.44134259259259262</v>
      </c>
      <c r="Q2807">
        <v>4.5</v>
      </c>
      <c r="R2807" t="s">
        <v>154</v>
      </c>
      <c r="S2807">
        <v>1.3</v>
      </c>
      <c r="T2807">
        <v>56</v>
      </c>
      <c r="U2807">
        <v>1077</v>
      </c>
      <c r="V2807">
        <v>620584</v>
      </c>
      <c r="W2807">
        <v>1034</v>
      </c>
      <c r="X2807">
        <v>0.76500000000000001</v>
      </c>
      <c r="Y2807">
        <v>18.420000000000002</v>
      </c>
      <c r="Z2807" s="11">
        <f t="shared" si="7460"/>
        <v>193.20000000000002</v>
      </c>
      <c r="AA2807" s="11">
        <f t="shared" si="7461"/>
        <v>10</v>
      </c>
      <c r="AB2807" s="53">
        <f t="shared" si="7462"/>
        <v>0.34742374804720733</v>
      </c>
      <c r="AC2807" s="61" t="s">
        <v>204</v>
      </c>
    </row>
    <row r="2808" spans="1:46">
      <c r="A2808" s="11">
        <v>2808</v>
      </c>
      <c r="B2808" s="69">
        <v>44612</v>
      </c>
      <c r="C2808" s="70">
        <v>0.4513888888888889</v>
      </c>
      <c r="D2808">
        <v>5.4</v>
      </c>
      <c r="E2808">
        <v>14.8</v>
      </c>
      <c r="F2808">
        <v>0</v>
      </c>
      <c r="G2808">
        <v>5.6</v>
      </c>
      <c r="H2808">
        <v>0.16700000000000001</v>
      </c>
      <c r="I2808">
        <v>5.4</v>
      </c>
      <c r="J2808" t="s">
        <v>154</v>
      </c>
      <c r="K2808">
        <v>6.5</v>
      </c>
      <c r="L2808" t="s">
        <v>154</v>
      </c>
      <c r="M2808" s="70">
        <v>0.44480324074074074</v>
      </c>
      <c r="N2808">
        <v>9</v>
      </c>
      <c r="O2808" t="s">
        <v>154</v>
      </c>
      <c r="P2808" s="70">
        <v>0.44471064814814815</v>
      </c>
      <c r="Q2808">
        <v>4.4000000000000004</v>
      </c>
      <c r="R2808" t="s">
        <v>158</v>
      </c>
      <c r="S2808">
        <v>1.3</v>
      </c>
      <c r="T2808">
        <v>54.5</v>
      </c>
      <c r="U2808">
        <v>634</v>
      </c>
      <c r="V2808">
        <v>354709</v>
      </c>
      <c r="W2808">
        <v>591</v>
      </c>
      <c r="X2808">
        <v>0.76500000000000001</v>
      </c>
      <c r="Y2808">
        <v>18.39</v>
      </c>
      <c r="Z2808" s="11">
        <f t="shared" si="7460"/>
        <v>100.20000000000002</v>
      </c>
      <c r="AA2808" s="11">
        <f t="shared" si="7461"/>
        <v>0</v>
      </c>
      <c r="AB2808" s="53">
        <f t="shared" si="7462"/>
        <v>0.34742374804720733</v>
      </c>
      <c r="AC2808" s="61" t="s">
        <v>204</v>
      </c>
    </row>
    <row r="2809" spans="1:46">
      <c r="A2809" s="11">
        <v>2809</v>
      </c>
      <c r="B2809" s="69">
        <v>44612</v>
      </c>
      <c r="C2809" s="70">
        <v>0.45833333333333331</v>
      </c>
      <c r="D2809">
        <v>5.7</v>
      </c>
      <c r="E2809">
        <v>14.8</v>
      </c>
      <c r="F2809">
        <v>0</v>
      </c>
      <c r="G2809">
        <v>6.1</v>
      </c>
      <c r="H2809">
        <v>0.35299999999999998</v>
      </c>
      <c r="I2809">
        <v>5.2</v>
      </c>
      <c r="J2809" t="s">
        <v>154</v>
      </c>
      <c r="K2809">
        <v>5.4</v>
      </c>
      <c r="L2809" t="s">
        <v>154</v>
      </c>
      <c r="M2809" s="70">
        <v>0.45140046296296293</v>
      </c>
      <c r="N2809">
        <v>9.4</v>
      </c>
      <c r="O2809" t="s">
        <v>154</v>
      </c>
      <c r="P2809" s="70">
        <v>0.45354166666666668</v>
      </c>
      <c r="Q2809">
        <v>4.5</v>
      </c>
      <c r="R2809" t="s">
        <v>154</v>
      </c>
      <c r="S2809">
        <v>1.3</v>
      </c>
      <c r="T2809">
        <v>55.4</v>
      </c>
      <c r="U2809">
        <v>1428</v>
      </c>
      <c r="V2809">
        <v>682387</v>
      </c>
      <c r="W2809">
        <v>1137</v>
      </c>
      <c r="X2809">
        <v>0.76500000000000001</v>
      </c>
      <c r="Y2809">
        <v>18.39</v>
      </c>
      <c r="Z2809" s="11">
        <f t="shared" si="7460"/>
        <v>211.79999999999998</v>
      </c>
      <c r="AA2809" s="11">
        <f t="shared" si="7461"/>
        <v>10</v>
      </c>
      <c r="AB2809" s="53">
        <f t="shared" si="7462"/>
        <v>0.34742374804720733</v>
      </c>
      <c r="AC2809" s="61" t="s">
        <v>204</v>
      </c>
      <c r="AE2809" s="11">
        <f t="shared" ref="AE2809" si="7591">SUM(F2809:F2814)</f>
        <v>0</v>
      </c>
      <c r="AF2809" s="11">
        <f t="shared" ref="AF2809" si="7592">AVERAGE(AB2809:AB2814)</f>
        <v>0.3469772743293425</v>
      </c>
      <c r="AG2809" s="11">
        <f t="shared" ref="AG2809" si="7593">AVERAGE(G2809:G2814)</f>
        <v>6.5166666666666666</v>
      </c>
      <c r="AH2809" s="11" t="e">
        <f t="shared" ref="AH2809" si="7594">AVERAGE(AC2809:AC2814)</f>
        <v>#DIV/0!</v>
      </c>
      <c r="AI2809" s="11">
        <f t="shared" ref="AI2809" si="7595">AVERAGE(T2809:T2814)</f>
        <v>47.266666666666659</v>
      </c>
      <c r="AJ2809" s="11">
        <f t="shared" ref="AJ2809" si="7596">SUMIF(H2809:H2814,"&gt;0",H2809:H2814)</f>
        <v>2.6050000000000004</v>
      </c>
      <c r="AK2809" s="17">
        <f t="shared" ref="AK2809" si="7597">SUM(AA2809:AA2814)/60</f>
        <v>1</v>
      </c>
      <c r="AL2809" s="17">
        <f t="shared" ref="AL2809" si="7598">SUM(V2809:V2814)</f>
        <v>5004890</v>
      </c>
      <c r="AM2809" s="17">
        <f t="shared" ref="AM2809" si="7599">AVERAGE(W2809:W2814)</f>
        <v>1390.1666666666667</v>
      </c>
      <c r="AN2809" s="11">
        <f t="shared" ref="AN2809" si="7600">AVERAGE(I2809:I2814)</f>
        <v>6.2666666666666666</v>
      </c>
      <c r="AO2809" s="11">
        <f t="shared" ref="AO2809" si="7601">MAX(K2809:K2814)</f>
        <v>7</v>
      </c>
      <c r="AP2809" s="13" t="str">
        <f t="shared" ref="AP2809" ca="1" si="7602">INDIRECT(ADDRESS(MATCH(AO2809,K2809:K2814,0)+A2809-1,12))</f>
        <v>W</v>
      </c>
      <c r="AQ2809" s="13">
        <f t="shared" ref="AQ2809" ca="1" si="7603">INDIRECT(ADDRESS(MATCH(AO2809,K2809:K2814,0)+A2809-1,13))</f>
        <v>0.47357638888888887</v>
      </c>
      <c r="AR2809" s="11">
        <f t="shared" ref="AR2809" si="7604">MAX(N2809:N2814)</f>
        <v>11.5</v>
      </c>
      <c r="AS2809" s="13" t="str">
        <f t="shared" ref="AS2809" ca="1" si="7605">INDIRECT(ADDRESS(MATCH(AR2809,N2809:N2814,0)+A2809-1,15))</f>
        <v>WNW</v>
      </c>
      <c r="AT2809" s="13">
        <f t="shared" ref="AT2809" ca="1" si="7606">INDIRECT(ADDRESS(MATCH(AR2809,N2809:N2814,0)+A2809-1,16))</f>
        <v>0.4852893518518519</v>
      </c>
    </row>
    <row r="2810" spans="1:46">
      <c r="A2810" s="11">
        <v>2810</v>
      </c>
      <c r="B2810" s="69">
        <v>44612</v>
      </c>
      <c r="C2810" s="70">
        <v>0.46527777777777773</v>
      </c>
      <c r="D2810">
        <v>6</v>
      </c>
      <c r="E2810">
        <v>14.7</v>
      </c>
      <c r="F2810">
        <v>0</v>
      </c>
      <c r="G2810">
        <v>6.5</v>
      </c>
      <c r="H2810">
        <v>0.433</v>
      </c>
      <c r="I2810">
        <v>6.3</v>
      </c>
      <c r="J2810" t="s">
        <v>154</v>
      </c>
      <c r="K2810">
        <v>6.3</v>
      </c>
      <c r="L2810" t="s">
        <v>154</v>
      </c>
      <c r="M2810" s="70">
        <v>0.46527777777777773</v>
      </c>
      <c r="N2810">
        <v>10.5</v>
      </c>
      <c r="O2810" t="s">
        <v>158</v>
      </c>
      <c r="P2810" s="70">
        <v>0.46238425925925924</v>
      </c>
      <c r="Q2810">
        <v>8.6999999999999993</v>
      </c>
      <c r="R2810" t="s">
        <v>154</v>
      </c>
      <c r="S2810">
        <v>1.6</v>
      </c>
      <c r="T2810">
        <v>49.4</v>
      </c>
      <c r="U2810">
        <v>1412</v>
      </c>
      <c r="V2810">
        <v>831491</v>
      </c>
      <c r="W2810">
        <v>1386</v>
      </c>
      <c r="X2810">
        <v>0.76500000000000001</v>
      </c>
      <c r="Y2810">
        <v>18.34</v>
      </c>
      <c r="Z2810" s="11">
        <f t="shared" si="7460"/>
        <v>259.79999999999995</v>
      </c>
      <c r="AA2810" s="11">
        <f t="shared" si="7461"/>
        <v>10</v>
      </c>
      <c r="AB2810" s="53">
        <f t="shared" si="7462"/>
        <v>0.34742374804720733</v>
      </c>
      <c r="AC2810" s="61" t="s">
        <v>204</v>
      </c>
    </row>
    <row r="2811" spans="1:46">
      <c r="A2811" s="11">
        <v>2811</v>
      </c>
      <c r="B2811" s="69">
        <v>44612</v>
      </c>
      <c r="C2811" s="70">
        <v>0.47222222222222227</v>
      </c>
      <c r="D2811">
        <v>6.6</v>
      </c>
      <c r="E2811">
        <v>14.7</v>
      </c>
      <c r="F2811">
        <v>0</v>
      </c>
      <c r="G2811">
        <v>6.6</v>
      </c>
      <c r="H2811">
        <v>0.45300000000000001</v>
      </c>
      <c r="I2811">
        <v>6.6</v>
      </c>
      <c r="J2811" t="s">
        <v>154</v>
      </c>
      <c r="K2811">
        <v>6.7</v>
      </c>
      <c r="L2811" t="s">
        <v>154</v>
      </c>
      <c r="M2811" s="70">
        <v>0.47211805555555553</v>
      </c>
      <c r="N2811">
        <v>9.8000000000000007</v>
      </c>
      <c r="O2811" t="s">
        <v>154</v>
      </c>
      <c r="P2811" s="70">
        <v>0.4682175925925926</v>
      </c>
      <c r="Q2811">
        <v>5.2</v>
      </c>
      <c r="R2811" t="s">
        <v>154</v>
      </c>
      <c r="S2811">
        <v>1.4</v>
      </c>
      <c r="T2811">
        <v>43.3</v>
      </c>
      <c r="U2811">
        <v>1479</v>
      </c>
      <c r="V2811">
        <v>870728</v>
      </c>
      <c r="W2811">
        <v>1451</v>
      </c>
      <c r="X2811">
        <v>0.76400000000000001</v>
      </c>
      <c r="Y2811">
        <v>18.399999999999999</v>
      </c>
      <c r="Z2811" s="11">
        <f t="shared" si="7460"/>
        <v>271.8</v>
      </c>
      <c r="AA2811" s="11">
        <f t="shared" si="7461"/>
        <v>10</v>
      </c>
      <c r="AB2811" s="53">
        <f t="shared" si="7462"/>
        <v>0.34675403747041011</v>
      </c>
      <c r="AC2811" s="61" t="s">
        <v>204</v>
      </c>
    </row>
    <row r="2812" spans="1:46">
      <c r="A2812" s="11">
        <v>2812</v>
      </c>
      <c r="B2812" s="69">
        <v>44612</v>
      </c>
      <c r="C2812" s="70">
        <v>0.47916666666666669</v>
      </c>
      <c r="D2812">
        <v>7</v>
      </c>
      <c r="E2812">
        <v>14.7</v>
      </c>
      <c r="F2812">
        <v>0</v>
      </c>
      <c r="G2812">
        <v>6.6</v>
      </c>
      <c r="H2812">
        <v>0.45400000000000001</v>
      </c>
      <c r="I2812">
        <v>6.6</v>
      </c>
      <c r="J2812" t="s">
        <v>154</v>
      </c>
      <c r="K2812">
        <v>7</v>
      </c>
      <c r="L2812" t="s">
        <v>154</v>
      </c>
      <c r="M2812" s="70">
        <v>0.47357638888888887</v>
      </c>
      <c r="N2812">
        <v>11.3</v>
      </c>
      <c r="O2812" t="s">
        <v>158</v>
      </c>
      <c r="P2812" s="70">
        <v>0.47302083333333328</v>
      </c>
      <c r="Q2812">
        <v>3.4</v>
      </c>
      <c r="R2812" t="s">
        <v>161</v>
      </c>
      <c r="S2812">
        <v>1.6</v>
      </c>
      <c r="T2812">
        <v>44.6</v>
      </c>
      <c r="U2812">
        <v>1454</v>
      </c>
      <c r="V2812">
        <v>870223</v>
      </c>
      <c r="W2812">
        <v>1450</v>
      </c>
      <c r="X2812">
        <v>0.76400000000000001</v>
      </c>
      <c r="Y2812">
        <v>18.38</v>
      </c>
      <c r="Z2812" s="11">
        <f t="shared" si="7460"/>
        <v>272.39999999999998</v>
      </c>
      <c r="AA2812" s="11">
        <f t="shared" si="7461"/>
        <v>10</v>
      </c>
      <c r="AB2812" s="53">
        <f t="shared" si="7462"/>
        <v>0.34675403747041011</v>
      </c>
      <c r="AC2812" s="61" t="s">
        <v>204</v>
      </c>
    </row>
    <row r="2813" spans="1:46">
      <c r="A2813" s="11">
        <v>2813</v>
      </c>
      <c r="B2813" s="69">
        <v>44612</v>
      </c>
      <c r="C2813" s="70">
        <v>0.4861111111111111</v>
      </c>
      <c r="D2813">
        <v>7.4</v>
      </c>
      <c r="E2813">
        <v>14.7</v>
      </c>
      <c r="F2813">
        <v>0</v>
      </c>
      <c r="G2813">
        <v>6.6</v>
      </c>
      <c r="H2813">
        <v>0.45400000000000001</v>
      </c>
      <c r="I2813">
        <v>6.4</v>
      </c>
      <c r="J2813" t="s">
        <v>158</v>
      </c>
      <c r="K2813">
        <v>6.6</v>
      </c>
      <c r="L2813" t="s">
        <v>154</v>
      </c>
      <c r="M2813" s="70">
        <v>0.47917824074074072</v>
      </c>
      <c r="N2813">
        <v>11.5</v>
      </c>
      <c r="O2813" t="s">
        <v>158</v>
      </c>
      <c r="P2813" s="70">
        <v>0.4852893518518519</v>
      </c>
      <c r="Q2813">
        <v>5.9</v>
      </c>
      <c r="R2813" t="s">
        <v>154</v>
      </c>
      <c r="S2813">
        <v>1.7</v>
      </c>
      <c r="T2813">
        <v>45.7</v>
      </c>
      <c r="U2813">
        <v>1466</v>
      </c>
      <c r="V2813">
        <v>871253</v>
      </c>
      <c r="W2813">
        <v>1452</v>
      </c>
      <c r="X2813">
        <v>0.76400000000000001</v>
      </c>
      <c r="Y2813">
        <v>18.38</v>
      </c>
      <c r="Z2813" s="11">
        <f t="shared" si="7460"/>
        <v>272.39999999999998</v>
      </c>
      <c r="AA2813" s="11">
        <f t="shared" si="7461"/>
        <v>10</v>
      </c>
      <c r="AB2813" s="53">
        <f t="shared" si="7462"/>
        <v>0.34675403747041011</v>
      </c>
      <c r="AC2813" s="61" t="s">
        <v>204</v>
      </c>
    </row>
    <row r="2814" spans="1:46">
      <c r="A2814" s="11">
        <v>2814</v>
      </c>
      <c r="B2814" s="69">
        <v>44612</v>
      </c>
      <c r="C2814" s="70">
        <v>0.49305555555555558</v>
      </c>
      <c r="D2814">
        <v>7.7</v>
      </c>
      <c r="E2814">
        <v>14.2</v>
      </c>
      <c r="F2814">
        <v>0</v>
      </c>
      <c r="G2814">
        <v>6.7</v>
      </c>
      <c r="H2814">
        <v>0.45800000000000002</v>
      </c>
      <c r="I2814">
        <v>6.5</v>
      </c>
      <c r="J2814" t="s">
        <v>154</v>
      </c>
      <c r="K2814">
        <v>6.7</v>
      </c>
      <c r="L2814" t="s">
        <v>158</v>
      </c>
      <c r="M2814" s="70">
        <v>0.48738425925925927</v>
      </c>
      <c r="N2814">
        <v>10.6</v>
      </c>
      <c r="O2814" t="s">
        <v>155</v>
      </c>
      <c r="P2814" s="70">
        <v>0.49202546296296296</v>
      </c>
      <c r="Q2814">
        <v>5.3</v>
      </c>
      <c r="R2814" t="s">
        <v>158</v>
      </c>
      <c r="S2814">
        <v>1.6</v>
      </c>
      <c r="T2814">
        <v>45.2</v>
      </c>
      <c r="U2814">
        <v>1473</v>
      </c>
      <c r="V2814">
        <v>878808</v>
      </c>
      <c r="W2814">
        <v>1465</v>
      </c>
      <c r="X2814">
        <v>0.76400000000000001</v>
      </c>
      <c r="Y2814">
        <v>18.37</v>
      </c>
      <c r="Z2814" s="11">
        <f t="shared" si="7460"/>
        <v>274.8</v>
      </c>
      <c r="AA2814" s="11">
        <f t="shared" si="7461"/>
        <v>10</v>
      </c>
      <c r="AB2814" s="53">
        <f t="shared" si="7462"/>
        <v>0.34675403747041011</v>
      </c>
      <c r="AC2814" s="61" t="s">
        <v>204</v>
      </c>
    </row>
    <row r="2815" spans="1:46">
      <c r="A2815" s="11">
        <v>2815</v>
      </c>
      <c r="B2815" s="69">
        <v>44612</v>
      </c>
      <c r="C2815" s="70">
        <v>0.5</v>
      </c>
      <c r="D2815">
        <v>8</v>
      </c>
      <c r="E2815">
        <v>14.3</v>
      </c>
      <c r="F2815">
        <v>0</v>
      </c>
      <c r="G2815">
        <v>6.8</v>
      </c>
      <c r="H2815">
        <v>0.45900000000000002</v>
      </c>
      <c r="I2815">
        <v>6.6</v>
      </c>
      <c r="J2815" t="s">
        <v>154</v>
      </c>
      <c r="K2815">
        <v>6.8</v>
      </c>
      <c r="L2815" t="s">
        <v>154</v>
      </c>
      <c r="M2815" s="70">
        <v>0.49512731481481481</v>
      </c>
      <c r="N2815">
        <v>11.4</v>
      </c>
      <c r="O2815" t="s">
        <v>158</v>
      </c>
      <c r="P2815" s="70">
        <v>0.49907407407407406</v>
      </c>
      <c r="Q2815">
        <v>5.3</v>
      </c>
      <c r="R2815" t="s">
        <v>154</v>
      </c>
      <c r="S2815">
        <v>1.3</v>
      </c>
      <c r="T2815">
        <v>44</v>
      </c>
      <c r="U2815">
        <v>1468</v>
      </c>
      <c r="V2815">
        <v>883045</v>
      </c>
      <c r="W2815">
        <v>1472</v>
      </c>
      <c r="X2815">
        <v>0.76400000000000001</v>
      </c>
      <c r="Y2815">
        <v>18.37</v>
      </c>
      <c r="Z2815" s="11">
        <f t="shared" si="7460"/>
        <v>275.40000000000003</v>
      </c>
      <c r="AA2815" s="11">
        <f t="shared" si="7461"/>
        <v>10</v>
      </c>
      <c r="AB2815" s="53">
        <f t="shared" si="7462"/>
        <v>0.34675403747041011</v>
      </c>
      <c r="AC2815" s="61" t="s">
        <v>204</v>
      </c>
      <c r="AE2815" s="11">
        <f t="shared" ref="AE2815" si="7607">SUM(F2815:F2820)</f>
        <v>0</v>
      </c>
      <c r="AF2815" s="11">
        <f t="shared" ref="AF2815" si="7608">AVERAGE(AB2815:AB2820)</f>
        <v>0.34509626984726766</v>
      </c>
      <c r="AG2815" s="11">
        <f t="shared" ref="AG2815" si="7609">AVERAGE(G2815:G2820)</f>
        <v>7</v>
      </c>
      <c r="AH2815" s="11" t="e">
        <f t="shared" ref="AH2815" si="7610">AVERAGE(AC2815:AC2820)</f>
        <v>#DIV/0!</v>
      </c>
      <c r="AI2815" s="11">
        <f t="shared" ref="AI2815" si="7611">AVERAGE(T2815:T2820)</f>
        <v>39.966666666666669</v>
      </c>
      <c r="AJ2815" s="11">
        <f t="shared" ref="AJ2815" si="7612">SUMIF(H2815:H2820,"&gt;0",H2815:H2820)</f>
        <v>2.71</v>
      </c>
      <c r="AK2815" s="17">
        <f t="shared" ref="AK2815" si="7613">SUM(AA2815:AA2820)/60</f>
        <v>1</v>
      </c>
      <c r="AL2815" s="17">
        <f t="shared" ref="AL2815" si="7614">SUM(V2815:V2820)</f>
        <v>5214387</v>
      </c>
      <c r="AM2815" s="17">
        <f t="shared" ref="AM2815" si="7615">AVERAGE(W2815:W2820)</f>
        <v>1448.5</v>
      </c>
      <c r="AN2815" s="11">
        <f t="shared" ref="AN2815" si="7616">AVERAGE(I2815:I2820)</f>
        <v>6.4666666666666677</v>
      </c>
      <c r="AO2815" s="11">
        <f t="shared" ref="AO2815" si="7617">MAX(K2815:K2820)</f>
        <v>7.7</v>
      </c>
      <c r="AP2815" s="13" t="str">
        <f t="shared" ref="AP2815" ca="1" si="7618">INDIRECT(ADDRESS(MATCH(AO2815,K2815:K2820,0)+A2815-1,12))</f>
        <v>WNW</v>
      </c>
      <c r="AQ2815" s="13">
        <f t="shared" ref="AQ2815" ca="1" si="7619">INDIRECT(ADDRESS(MATCH(AO2815,K2815:K2820,0)+A2815-1,13))</f>
        <v>0.52717592592592599</v>
      </c>
      <c r="AR2815" s="11">
        <f t="shared" ref="AR2815" si="7620">MAX(N2815:N2820)</f>
        <v>12.7</v>
      </c>
      <c r="AS2815" s="13" t="str">
        <f t="shared" ref="AS2815" ca="1" si="7621">INDIRECT(ADDRESS(MATCH(AR2815,N2815:N2820,0)+A2815-1,15))</f>
        <v>WNW</v>
      </c>
      <c r="AT2815" s="13">
        <f t="shared" ref="AT2815" ca="1" si="7622">INDIRECT(ADDRESS(MATCH(AR2815,N2815:N2820,0)+A2815-1,16))</f>
        <v>0.51548611111111109</v>
      </c>
    </row>
    <row r="2816" spans="1:46">
      <c r="A2816" s="11">
        <v>2816</v>
      </c>
      <c r="B2816" s="69">
        <v>44612</v>
      </c>
      <c r="C2816" s="70">
        <v>0.50694444444444442</v>
      </c>
      <c r="D2816">
        <v>8.3000000000000007</v>
      </c>
      <c r="E2816">
        <v>14.2</v>
      </c>
      <c r="F2816">
        <v>0</v>
      </c>
      <c r="G2816">
        <v>7.2</v>
      </c>
      <c r="H2816">
        <v>0.45600000000000002</v>
      </c>
      <c r="I2816">
        <v>5.7</v>
      </c>
      <c r="J2816" t="s">
        <v>154</v>
      </c>
      <c r="K2816">
        <v>6.6</v>
      </c>
      <c r="L2816" t="s">
        <v>154</v>
      </c>
      <c r="M2816" s="70">
        <v>0.50001157407407404</v>
      </c>
      <c r="N2816">
        <v>9.1</v>
      </c>
      <c r="O2816" t="s">
        <v>154</v>
      </c>
      <c r="P2816" s="70">
        <v>0.50335648148148149</v>
      </c>
      <c r="Q2816">
        <v>5.7</v>
      </c>
      <c r="R2816" t="s">
        <v>161</v>
      </c>
      <c r="S2816">
        <v>1.5</v>
      </c>
      <c r="T2816">
        <v>41.6</v>
      </c>
      <c r="U2816">
        <v>1526</v>
      </c>
      <c r="V2816">
        <v>880851</v>
      </c>
      <c r="W2816">
        <v>1468</v>
      </c>
      <c r="X2816">
        <v>0.76400000000000001</v>
      </c>
      <c r="Y2816">
        <v>18.37</v>
      </c>
      <c r="Z2816" s="11">
        <f t="shared" si="7460"/>
        <v>273.60000000000002</v>
      </c>
      <c r="AA2816" s="11">
        <f t="shared" si="7461"/>
        <v>10</v>
      </c>
      <c r="AB2816" s="53">
        <f t="shared" si="7462"/>
        <v>0.34675403747041011</v>
      </c>
      <c r="AC2816" s="61" t="s">
        <v>204</v>
      </c>
    </row>
    <row r="2817" spans="1:46">
      <c r="A2817" s="11">
        <v>2817</v>
      </c>
      <c r="B2817" s="69">
        <v>44612</v>
      </c>
      <c r="C2817" s="70">
        <v>0.51388888888888895</v>
      </c>
      <c r="D2817">
        <v>8.4</v>
      </c>
      <c r="E2817">
        <v>14.2</v>
      </c>
      <c r="F2817">
        <v>0</v>
      </c>
      <c r="G2817">
        <v>7.1</v>
      </c>
      <c r="H2817">
        <v>0.41199999999999998</v>
      </c>
      <c r="I2817">
        <v>5.8</v>
      </c>
      <c r="J2817" t="s">
        <v>154</v>
      </c>
      <c r="K2817">
        <v>6.3</v>
      </c>
      <c r="L2817" t="s">
        <v>154</v>
      </c>
      <c r="M2817" s="70">
        <v>0.50945601851851852</v>
      </c>
      <c r="N2817">
        <v>9.3000000000000007</v>
      </c>
      <c r="O2817" t="s">
        <v>154</v>
      </c>
      <c r="P2817" s="70">
        <v>0.50858796296296294</v>
      </c>
      <c r="Q2817">
        <v>9</v>
      </c>
      <c r="R2817" t="s">
        <v>158</v>
      </c>
      <c r="S2817">
        <v>1.4</v>
      </c>
      <c r="T2817">
        <v>38.9</v>
      </c>
      <c r="U2817">
        <v>1490</v>
      </c>
      <c r="V2817">
        <v>799724</v>
      </c>
      <c r="W2817">
        <v>1333</v>
      </c>
      <c r="X2817">
        <v>0.76400000000000001</v>
      </c>
      <c r="Y2817">
        <v>18.36</v>
      </c>
      <c r="Z2817" s="11">
        <f t="shared" si="7460"/>
        <v>247.2</v>
      </c>
      <c r="AA2817" s="11">
        <f t="shared" si="7461"/>
        <v>10</v>
      </c>
      <c r="AB2817" s="53">
        <f t="shared" si="7462"/>
        <v>0.34675403747041011</v>
      </c>
      <c r="AC2817" s="61" t="s">
        <v>204</v>
      </c>
    </row>
    <row r="2818" spans="1:46">
      <c r="A2818" s="11">
        <v>2818</v>
      </c>
      <c r="B2818" s="69">
        <v>44612</v>
      </c>
      <c r="C2818" s="70">
        <v>0.52083333333333337</v>
      </c>
      <c r="D2818">
        <v>8.5</v>
      </c>
      <c r="E2818">
        <v>14.2</v>
      </c>
      <c r="F2818">
        <v>0</v>
      </c>
      <c r="G2818">
        <v>6.9</v>
      </c>
      <c r="H2818">
        <v>0.46500000000000002</v>
      </c>
      <c r="I2818">
        <v>7.1</v>
      </c>
      <c r="J2818" t="s">
        <v>158</v>
      </c>
      <c r="K2818">
        <v>7.1</v>
      </c>
      <c r="L2818" t="s">
        <v>158</v>
      </c>
      <c r="M2818" s="70">
        <v>0.52068287037037042</v>
      </c>
      <c r="N2818">
        <v>12.7</v>
      </c>
      <c r="O2818" t="s">
        <v>158</v>
      </c>
      <c r="P2818" s="70">
        <v>0.51548611111111109</v>
      </c>
      <c r="Q2818">
        <v>7.1</v>
      </c>
      <c r="R2818" t="s">
        <v>154</v>
      </c>
      <c r="S2818">
        <v>2</v>
      </c>
      <c r="T2818">
        <v>36.9</v>
      </c>
      <c r="U2818">
        <v>1484</v>
      </c>
      <c r="V2818">
        <v>891044</v>
      </c>
      <c r="W2818">
        <v>1485</v>
      </c>
      <c r="X2818">
        <v>0.76400000000000001</v>
      </c>
      <c r="Y2818">
        <v>18.36</v>
      </c>
      <c r="Z2818" s="11">
        <f t="shared" si="7460"/>
        <v>279</v>
      </c>
      <c r="AA2818" s="11">
        <f t="shared" si="7461"/>
        <v>10</v>
      </c>
      <c r="AB2818" s="53">
        <f t="shared" si="7462"/>
        <v>0.34675403747041011</v>
      </c>
      <c r="AC2818" s="61" t="s">
        <v>204</v>
      </c>
    </row>
    <row r="2819" spans="1:46">
      <c r="A2819" s="11">
        <v>2819</v>
      </c>
      <c r="B2819" s="69">
        <v>44612</v>
      </c>
      <c r="C2819" s="70">
        <v>0.52777777777777779</v>
      </c>
      <c r="D2819">
        <v>8.6</v>
      </c>
      <c r="E2819">
        <v>14.3</v>
      </c>
      <c r="F2819">
        <v>0</v>
      </c>
      <c r="G2819">
        <v>6.8</v>
      </c>
      <c r="H2819">
        <v>0.46100000000000002</v>
      </c>
      <c r="I2819">
        <v>7.6</v>
      </c>
      <c r="J2819" t="s">
        <v>158</v>
      </c>
      <c r="K2819">
        <v>7.7</v>
      </c>
      <c r="L2819" t="s">
        <v>158</v>
      </c>
      <c r="M2819" s="70">
        <v>0.52717592592592599</v>
      </c>
      <c r="N2819">
        <v>12</v>
      </c>
      <c r="O2819" t="s">
        <v>154</v>
      </c>
      <c r="P2819" s="70">
        <v>0.52299768518518519</v>
      </c>
      <c r="Q2819">
        <v>6.4</v>
      </c>
      <c r="R2819" t="s">
        <v>158</v>
      </c>
      <c r="S2819">
        <v>1.8</v>
      </c>
      <c r="T2819">
        <v>37.5</v>
      </c>
      <c r="U2819">
        <v>1487</v>
      </c>
      <c r="V2819">
        <v>883222</v>
      </c>
      <c r="W2819">
        <v>1472</v>
      </c>
      <c r="X2819">
        <v>0.76400000000000001</v>
      </c>
      <c r="Y2819">
        <v>18.3</v>
      </c>
      <c r="Z2819" s="11">
        <f t="shared" si="7460"/>
        <v>276.60000000000008</v>
      </c>
      <c r="AA2819" s="11">
        <f t="shared" si="7461"/>
        <v>10</v>
      </c>
      <c r="AB2819" s="53">
        <f t="shared" si="7462"/>
        <v>0.34675403747041011</v>
      </c>
      <c r="AC2819" s="61" t="s">
        <v>204</v>
      </c>
    </row>
    <row r="2820" spans="1:46">
      <c r="A2820" s="11">
        <v>2820</v>
      </c>
      <c r="B2820" s="69">
        <v>44612</v>
      </c>
      <c r="C2820" s="70">
        <v>0.53472222222222221</v>
      </c>
      <c r="D2820">
        <v>8.5</v>
      </c>
      <c r="E2820">
        <v>14.2</v>
      </c>
      <c r="F2820">
        <v>0</v>
      </c>
      <c r="G2820">
        <v>7.2</v>
      </c>
      <c r="H2820">
        <v>0.45700000000000002</v>
      </c>
      <c r="I2820">
        <v>6</v>
      </c>
      <c r="J2820" t="s">
        <v>154</v>
      </c>
      <c r="K2820">
        <v>7.7</v>
      </c>
      <c r="L2820" t="s">
        <v>158</v>
      </c>
      <c r="M2820" s="70">
        <v>0.52846064814814808</v>
      </c>
      <c r="N2820">
        <v>10.199999999999999</v>
      </c>
      <c r="O2820" t="s">
        <v>154</v>
      </c>
      <c r="P2820" s="70">
        <v>0.53100694444444441</v>
      </c>
      <c r="Q2820">
        <v>3.8</v>
      </c>
      <c r="R2820" t="s">
        <v>154</v>
      </c>
      <c r="S2820">
        <v>1.6</v>
      </c>
      <c r="T2820">
        <v>40.9</v>
      </c>
      <c r="U2820">
        <v>1444</v>
      </c>
      <c r="V2820">
        <v>876501</v>
      </c>
      <c r="W2820">
        <v>1461</v>
      </c>
      <c r="X2820">
        <v>0.749</v>
      </c>
      <c r="Y2820">
        <v>18.29</v>
      </c>
      <c r="Z2820" s="11">
        <f t="shared" si="7460"/>
        <v>274.2</v>
      </c>
      <c r="AA2820" s="11">
        <f t="shared" si="7461"/>
        <v>10</v>
      </c>
      <c r="AB2820" s="53">
        <f t="shared" si="7462"/>
        <v>0.33680743173155525</v>
      </c>
      <c r="AC2820" s="61" t="s">
        <v>204</v>
      </c>
    </row>
    <row r="2821" spans="1:46">
      <c r="A2821" s="11">
        <v>2821</v>
      </c>
      <c r="B2821" s="69">
        <v>44612</v>
      </c>
      <c r="C2821" s="70">
        <v>0.54166666666666663</v>
      </c>
      <c r="D2821">
        <v>8.5</v>
      </c>
      <c r="E2821">
        <v>14.2</v>
      </c>
      <c r="F2821">
        <v>0</v>
      </c>
      <c r="G2821">
        <v>7.3</v>
      </c>
      <c r="H2821">
        <v>0.44</v>
      </c>
      <c r="I2821">
        <v>5.9</v>
      </c>
      <c r="J2821" t="s">
        <v>154</v>
      </c>
      <c r="K2821">
        <v>6.1</v>
      </c>
      <c r="L2821" t="s">
        <v>154</v>
      </c>
      <c r="M2821" s="70">
        <v>0.53711805555555558</v>
      </c>
      <c r="N2821">
        <v>9.8000000000000007</v>
      </c>
      <c r="O2821" t="s">
        <v>158</v>
      </c>
      <c r="P2821" s="70">
        <v>0.54006944444444438</v>
      </c>
      <c r="Q2821">
        <v>5.3</v>
      </c>
      <c r="R2821" t="s">
        <v>158</v>
      </c>
      <c r="S2821">
        <v>1.5</v>
      </c>
      <c r="T2821">
        <v>39.4</v>
      </c>
      <c r="U2821">
        <v>1437</v>
      </c>
      <c r="V2821">
        <v>849749</v>
      </c>
      <c r="W2821">
        <v>1416</v>
      </c>
      <c r="X2821">
        <v>0.749</v>
      </c>
      <c r="Y2821">
        <v>18.3</v>
      </c>
      <c r="Z2821" s="11">
        <f t="shared" si="7460"/>
        <v>264</v>
      </c>
      <c r="AA2821" s="11">
        <f t="shared" si="7461"/>
        <v>10</v>
      </c>
      <c r="AB2821" s="53">
        <f t="shared" si="7462"/>
        <v>0.33680743173155525</v>
      </c>
      <c r="AC2821" s="61" t="s">
        <v>204</v>
      </c>
      <c r="AE2821" s="11">
        <f t="shared" ref="AE2821" si="7623">SUM(F2821:F2826)</f>
        <v>0</v>
      </c>
      <c r="AF2821" s="11">
        <f t="shared" ref="AF2821" si="7624">AVERAGE(AB2821:AB2826)</f>
        <v>0.33386077042106166</v>
      </c>
      <c r="AG2821" s="11">
        <f t="shared" ref="AG2821" si="7625">AVERAGE(G2821:G2826)</f>
        <v>7.2166666666666659</v>
      </c>
      <c r="AH2821" s="11" t="e">
        <f t="shared" ref="AH2821" si="7626">AVERAGE(AC2821:AC2826)</f>
        <v>#DIV/0!</v>
      </c>
      <c r="AI2821" s="11">
        <f t="shared" ref="AI2821" si="7627">AVERAGE(T2821:T2826)</f>
        <v>39.883333333333333</v>
      </c>
      <c r="AJ2821" s="11">
        <f t="shared" ref="AJ2821" si="7628">SUMIF(H2821:H2826,"&gt;0",H2821:H2826)</f>
        <v>2.6349999999999998</v>
      </c>
      <c r="AK2821" s="17">
        <f t="shared" ref="AK2821" si="7629">SUM(AA2821:AA2826)/60</f>
        <v>1</v>
      </c>
      <c r="AL2821" s="17">
        <f t="shared" ref="AL2821" si="7630">SUM(V2821:V2826)</f>
        <v>5095421</v>
      </c>
      <c r="AM2821" s="17">
        <f t="shared" ref="AM2821" si="7631">AVERAGE(W2821:W2826)</f>
        <v>1415.3333333333333</v>
      </c>
      <c r="AN2821" s="11">
        <f t="shared" ref="AN2821" si="7632">AVERAGE(I2821:I2826)</f>
        <v>5.95</v>
      </c>
      <c r="AO2821" s="11">
        <f t="shared" ref="AO2821" si="7633">MAX(K2821:K2826)</f>
        <v>6.6</v>
      </c>
      <c r="AP2821" s="13" t="str">
        <f t="shared" ref="AP2821" ca="1" si="7634">INDIRECT(ADDRESS(MATCH(AO2821,K2821:K2826,0)+A2821-1,12))</f>
        <v>W</v>
      </c>
      <c r="AQ2821" s="13">
        <f t="shared" ref="AQ2821" ca="1" si="7635">INDIRECT(ADDRESS(MATCH(AO2821,K2821:K2826,0)+A2821-1,13))</f>
        <v>0.55495370370370367</v>
      </c>
      <c r="AR2821" s="11">
        <f t="shared" ref="AR2821" si="7636">MAX(N2821:N2826)</f>
        <v>10.8</v>
      </c>
      <c r="AS2821" s="13" t="str">
        <f t="shared" ref="AS2821" ca="1" si="7637">INDIRECT(ADDRESS(MATCH(AR2821,N2821:N2826,0)+A2821-1,15))</f>
        <v>W</v>
      </c>
      <c r="AT2821" s="13">
        <f t="shared" ref="AT2821" ca="1" si="7638">INDIRECT(ADDRESS(MATCH(AR2821,N2821:N2826,0)+A2821-1,16))</f>
        <v>0.54810185185185178</v>
      </c>
    </row>
    <row r="2822" spans="1:46">
      <c r="A2822" s="11">
        <v>2822</v>
      </c>
      <c r="B2822" s="69">
        <v>44612</v>
      </c>
      <c r="C2822" s="70">
        <v>0.54861111111111105</v>
      </c>
      <c r="D2822">
        <v>8.4</v>
      </c>
      <c r="E2822">
        <v>14.2</v>
      </c>
      <c r="F2822">
        <v>0</v>
      </c>
      <c r="G2822">
        <v>7.2</v>
      </c>
      <c r="H2822">
        <v>0.442</v>
      </c>
      <c r="I2822">
        <v>6</v>
      </c>
      <c r="J2822" t="s">
        <v>154</v>
      </c>
      <c r="K2822">
        <v>6.2</v>
      </c>
      <c r="L2822" t="s">
        <v>154</v>
      </c>
      <c r="M2822" s="70">
        <v>0.54644675925925923</v>
      </c>
      <c r="N2822">
        <v>10.8</v>
      </c>
      <c r="O2822" t="s">
        <v>154</v>
      </c>
      <c r="P2822" s="70">
        <v>0.54810185185185178</v>
      </c>
      <c r="Q2822">
        <v>7.5</v>
      </c>
      <c r="R2822" t="s">
        <v>154</v>
      </c>
      <c r="S2822">
        <v>1.6</v>
      </c>
      <c r="T2822">
        <v>42.5</v>
      </c>
      <c r="U2822">
        <v>1424</v>
      </c>
      <c r="V2822">
        <v>854135</v>
      </c>
      <c r="W2822">
        <v>1424</v>
      </c>
      <c r="X2822">
        <v>0.748</v>
      </c>
      <c r="Y2822">
        <v>18.260000000000002</v>
      </c>
      <c r="Z2822" s="11">
        <f t="shared" si="7460"/>
        <v>265.2</v>
      </c>
      <c r="AA2822" s="11">
        <f t="shared" si="7461"/>
        <v>10</v>
      </c>
      <c r="AB2822" s="53">
        <f t="shared" si="7462"/>
        <v>0.33615050878841091</v>
      </c>
      <c r="AC2822" s="61" t="s">
        <v>204</v>
      </c>
    </row>
    <row r="2823" spans="1:46">
      <c r="A2823" s="11">
        <v>2823</v>
      </c>
      <c r="B2823" s="69">
        <v>44612</v>
      </c>
      <c r="C2823" s="70">
        <v>0.55555555555555558</v>
      </c>
      <c r="D2823">
        <v>8.4</v>
      </c>
      <c r="E2823">
        <v>14.2</v>
      </c>
      <c r="F2823">
        <v>0</v>
      </c>
      <c r="G2823">
        <v>6.9</v>
      </c>
      <c r="H2823">
        <v>0.44400000000000001</v>
      </c>
      <c r="I2823">
        <v>6.5</v>
      </c>
      <c r="J2823" t="s">
        <v>154</v>
      </c>
      <c r="K2823">
        <v>6.6</v>
      </c>
      <c r="L2823" t="s">
        <v>154</v>
      </c>
      <c r="M2823" s="70">
        <v>0.55495370370370367</v>
      </c>
      <c r="N2823">
        <v>10.199999999999999</v>
      </c>
      <c r="O2823" t="s">
        <v>161</v>
      </c>
      <c r="P2823" s="70">
        <v>0.54953703703703705</v>
      </c>
      <c r="Q2823">
        <v>6.4</v>
      </c>
      <c r="R2823" t="s">
        <v>154</v>
      </c>
      <c r="S2823">
        <v>1.3</v>
      </c>
      <c r="T2823">
        <v>40.1</v>
      </c>
      <c r="U2823">
        <v>1465</v>
      </c>
      <c r="V2823">
        <v>858021</v>
      </c>
      <c r="W2823">
        <v>1430</v>
      </c>
      <c r="X2823">
        <v>0.746</v>
      </c>
      <c r="Y2823">
        <v>18.25</v>
      </c>
      <c r="Z2823" s="11">
        <f t="shared" si="7460"/>
        <v>266.40000000000003</v>
      </c>
      <c r="AA2823" s="11">
        <f t="shared" si="7461"/>
        <v>10</v>
      </c>
      <c r="AB2823" s="53">
        <f t="shared" si="7462"/>
        <v>0.33483883179284102</v>
      </c>
      <c r="AC2823" s="61" t="s">
        <v>204</v>
      </c>
    </row>
    <row r="2824" spans="1:46">
      <c r="A2824" s="11">
        <v>2824</v>
      </c>
      <c r="B2824" s="69">
        <v>44612</v>
      </c>
      <c r="C2824" s="70">
        <v>0.5625</v>
      </c>
      <c r="D2824">
        <v>8.5</v>
      </c>
      <c r="E2824">
        <v>14.2</v>
      </c>
      <c r="F2824">
        <v>0</v>
      </c>
      <c r="G2824">
        <v>7.2</v>
      </c>
      <c r="H2824">
        <v>0.46100000000000002</v>
      </c>
      <c r="I2824">
        <v>5.8</v>
      </c>
      <c r="J2824" t="s">
        <v>154</v>
      </c>
      <c r="K2824">
        <v>6.5</v>
      </c>
      <c r="L2824" t="s">
        <v>154</v>
      </c>
      <c r="M2824" s="70">
        <v>0.55556712962962962</v>
      </c>
      <c r="N2824">
        <v>10.7</v>
      </c>
      <c r="O2824" t="s">
        <v>154</v>
      </c>
      <c r="P2824" s="70">
        <v>0.56193287037037043</v>
      </c>
      <c r="Q2824">
        <v>7.4</v>
      </c>
      <c r="R2824" t="s">
        <v>158</v>
      </c>
      <c r="S2824">
        <v>1.4</v>
      </c>
      <c r="T2824">
        <v>39.299999999999997</v>
      </c>
      <c r="U2824">
        <v>1455</v>
      </c>
      <c r="V2824">
        <v>886230</v>
      </c>
      <c r="W2824">
        <v>1477</v>
      </c>
      <c r="X2824">
        <v>0.74199999999999999</v>
      </c>
      <c r="Y2824">
        <v>18.239999999999998</v>
      </c>
      <c r="Z2824" s="11">
        <f t="shared" ref="Z2824:Z2887" si="7639">H2824*3.6/(60)*10*10^3</f>
        <v>276.60000000000008</v>
      </c>
      <c r="AA2824" s="11">
        <f t="shared" ref="AA2824:AA2887" si="7640">IF(Z2824&gt;120,10,0)</f>
        <v>10</v>
      </c>
      <c r="AB2824" s="53">
        <f t="shared" ref="AB2824:AB2887" si="7641">-0.071+0.735*X2824+0.75*X2824^2-8.759*X2824^3+21.838*X2824^4-21.998*X2824^5+8.097*X2824^6</f>
        <v>0.33222394807611377</v>
      </c>
      <c r="AC2824" s="61" t="s">
        <v>204</v>
      </c>
    </row>
    <row r="2825" spans="1:46">
      <c r="A2825" s="11">
        <v>2825</v>
      </c>
      <c r="B2825" s="69">
        <v>44612</v>
      </c>
      <c r="C2825" s="70">
        <v>0.56944444444444442</v>
      </c>
      <c r="D2825">
        <v>8.5</v>
      </c>
      <c r="E2825">
        <v>14.2</v>
      </c>
      <c r="F2825">
        <v>0</v>
      </c>
      <c r="G2825">
        <v>7.3</v>
      </c>
      <c r="H2825">
        <v>0.439</v>
      </c>
      <c r="I2825">
        <v>6</v>
      </c>
      <c r="J2825" t="s">
        <v>158</v>
      </c>
      <c r="K2825">
        <v>6.1</v>
      </c>
      <c r="L2825" t="s">
        <v>158</v>
      </c>
      <c r="M2825" s="70">
        <v>0.56862268518518522</v>
      </c>
      <c r="N2825">
        <v>8.6999999999999993</v>
      </c>
      <c r="O2825" t="s">
        <v>155</v>
      </c>
      <c r="P2825" s="70">
        <v>0.5664583333333334</v>
      </c>
      <c r="Q2825">
        <v>4.8</v>
      </c>
      <c r="R2825" t="s">
        <v>158</v>
      </c>
      <c r="S2825">
        <v>1.3</v>
      </c>
      <c r="T2825">
        <v>39.799999999999997</v>
      </c>
      <c r="U2825">
        <v>1359</v>
      </c>
      <c r="V2825">
        <v>850488</v>
      </c>
      <c r="W2825">
        <v>1417</v>
      </c>
      <c r="X2825">
        <v>0.74099999999999999</v>
      </c>
      <c r="Y2825">
        <v>18.239999999999998</v>
      </c>
      <c r="Z2825" s="11">
        <f t="shared" si="7639"/>
        <v>263.39999999999998</v>
      </c>
      <c r="AA2825" s="11">
        <f t="shared" si="7640"/>
        <v>10</v>
      </c>
      <c r="AB2825" s="53">
        <f t="shared" si="7641"/>
        <v>0.3315719510687245</v>
      </c>
      <c r="AC2825" s="61" t="s">
        <v>204</v>
      </c>
    </row>
    <row r="2826" spans="1:46">
      <c r="A2826" s="11">
        <v>2826</v>
      </c>
      <c r="B2826" s="69">
        <v>44612</v>
      </c>
      <c r="C2826" s="70">
        <v>0.57638888888888895</v>
      </c>
      <c r="D2826">
        <v>8.5</v>
      </c>
      <c r="E2826">
        <v>14.2</v>
      </c>
      <c r="F2826">
        <v>0</v>
      </c>
      <c r="G2826">
        <v>7.4</v>
      </c>
      <c r="H2826">
        <v>0.40899999999999997</v>
      </c>
      <c r="I2826">
        <v>5.5</v>
      </c>
      <c r="J2826" t="s">
        <v>158</v>
      </c>
      <c r="K2826">
        <v>6</v>
      </c>
      <c r="L2826" t="s">
        <v>158</v>
      </c>
      <c r="M2826" s="70">
        <v>0.57226851851851845</v>
      </c>
      <c r="N2826">
        <v>8.5</v>
      </c>
      <c r="O2826" t="s">
        <v>158</v>
      </c>
      <c r="P2826" s="70">
        <v>0.57261574074074073</v>
      </c>
      <c r="Q2826">
        <v>5.6</v>
      </c>
      <c r="R2826" t="s">
        <v>154</v>
      </c>
      <c r="S2826">
        <v>1.2</v>
      </c>
      <c r="T2826">
        <v>38.200000000000003</v>
      </c>
      <c r="U2826">
        <v>1313</v>
      </c>
      <c r="V2826">
        <v>796798</v>
      </c>
      <c r="W2826">
        <v>1328</v>
      </c>
      <c r="X2826">
        <v>0.74099999999999999</v>
      </c>
      <c r="Y2826">
        <v>18.21</v>
      </c>
      <c r="Z2826" s="11">
        <f t="shared" si="7639"/>
        <v>245.4</v>
      </c>
      <c r="AA2826" s="11">
        <f t="shared" si="7640"/>
        <v>10</v>
      </c>
      <c r="AB2826" s="53">
        <f t="shared" si="7641"/>
        <v>0.3315719510687245</v>
      </c>
      <c r="AC2826" s="61" t="s">
        <v>204</v>
      </c>
    </row>
    <row r="2827" spans="1:46">
      <c r="A2827" s="11">
        <v>2827</v>
      </c>
      <c r="B2827" s="69">
        <v>44612</v>
      </c>
      <c r="C2827" s="70">
        <v>0.58333333333333337</v>
      </c>
      <c r="D2827">
        <v>8.6</v>
      </c>
      <c r="E2827">
        <v>14.2</v>
      </c>
      <c r="F2827">
        <v>0</v>
      </c>
      <c r="G2827">
        <v>7.3</v>
      </c>
      <c r="H2827">
        <v>0.41699999999999998</v>
      </c>
      <c r="I2827">
        <v>5.7</v>
      </c>
      <c r="J2827" t="s">
        <v>154</v>
      </c>
      <c r="K2827">
        <v>5.7</v>
      </c>
      <c r="L2827" t="s">
        <v>154</v>
      </c>
      <c r="M2827" s="70">
        <v>0.58255787037037032</v>
      </c>
      <c r="N2827">
        <v>9.6999999999999993</v>
      </c>
      <c r="O2827" t="s">
        <v>158</v>
      </c>
      <c r="P2827" s="70">
        <v>0.57702546296296298</v>
      </c>
      <c r="Q2827">
        <v>5.0999999999999996</v>
      </c>
      <c r="R2827" t="s">
        <v>158</v>
      </c>
      <c r="S2827">
        <v>1.5</v>
      </c>
      <c r="T2827">
        <v>39.6</v>
      </c>
      <c r="U2827">
        <v>1370</v>
      </c>
      <c r="V2827">
        <v>811710</v>
      </c>
      <c r="W2827">
        <v>1353</v>
      </c>
      <c r="X2827">
        <v>0.74099999999999999</v>
      </c>
      <c r="Y2827">
        <v>18.2</v>
      </c>
      <c r="Z2827" s="11">
        <f t="shared" si="7639"/>
        <v>250.2</v>
      </c>
      <c r="AA2827" s="11">
        <f t="shared" si="7640"/>
        <v>10</v>
      </c>
      <c r="AB2827" s="53">
        <f t="shared" si="7641"/>
        <v>0.3315719510687245</v>
      </c>
      <c r="AC2827" s="61" t="s">
        <v>204</v>
      </c>
      <c r="AE2827" s="11">
        <f t="shared" ref="AE2827" si="7642">SUM(F2827:F2832)</f>
        <v>0</v>
      </c>
      <c r="AF2827" s="11">
        <f t="shared" ref="AF2827" si="7643">AVERAGE(AB2827:AB2832)</f>
        <v>0.33124629071429823</v>
      </c>
      <c r="AG2827" s="11">
        <f t="shared" ref="AG2827" si="7644">AVERAGE(G2827:G2832)</f>
        <v>7.166666666666667</v>
      </c>
      <c r="AH2827" s="11" t="e">
        <f t="shared" ref="AH2827" si="7645">AVERAGE(AC2827:AC2832)</f>
        <v>#DIV/0!</v>
      </c>
      <c r="AI2827" s="11">
        <f t="shared" ref="AI2827" si="7646">AVERAGE(T2827:T2832)</f>
        <v>40.65</v>
      </c>
      <c r="AJ2827" s="11">
        <f t="shared" ref="AJ2827" si="7647">SUMIF(H2827:H2832,"&gt;0",H2827:H2832)</f>
        <v>2.1829999999999998</v>
      </c>
      <c r="AK2827" s="17">
        <f t="shared" ref="AK2827" si="7648">SUM(AA2827:AA2832)/60</f>
        <v>1</v>
      </c>
      <c r="AL2827" s="17">
        <f t="shared" ref="AL2827" si="7649">SUM(V2827:V2832)</f>
        <v>4303293</v>
      </c>
      <c r="AM2827" s="17">
        <f t="shared" ref="AM2827" si="7650">AVERAGE(W2827:W2832)</f>
        <v>1195.3333333333333</v>
      </c>
      <c r="AN2827" s="11">
        <f t="shared" ref="AN2827" si="7651">AVERAGE(I2827:I2832)</f>
        <v>5.6333333333333337</v>
      </c>
      <c r="AO2827" s="11">
        <f t="shared" ref="AO2827" si="7652">MAX(K2827:K2832)</f>
        <v>6.3</v>
      </c>
      <c r="AP2827" s="13" t="str">
        <f t="shared" ref="AP2827" ca="1" si="7653">INDIRECT(ADDRESS(MATCH(AO2827,K2827:K2832,0)+A2827-1,12))</f>
        <v>W</v>
      </c>
      <c r="AQ2827" s="13">
        <f t="shared" ref="AQ2827" ca="1" si="7654">INDIRECT(ADDRESS(MATCH(AO2827,K2827:K2832,0)+A2827-1,13))</f>
        <v>0.6080902777777778</v>
      </c>
      <c r="AR2827" s="11">
        <f t="shared" ref="AR2827" si="7655">MAX(N2827:N2832)</f>
        <v>10.4</v>
      </c>
      <c r="AS2827" s="13" t="str">
        <f t="shared" ref="AS2827" ca="1" si="7656">INDIRECT(ADDRESS(MATCH(AR2827,N2827:N2832,0)+A2827-1,15))</f>
        <v>W</v>
      </c>
      <c r="AT2827" s="13">
        <f t="shared" ref="AT2827" ca="1" si="7657">INDIRECT(ADDRESS(MATCH(AR2827,N2827:N2832,0)+A2827-1,16))</f>
        <v>0.60745370370370366</v>
      </c>
    </row>
    <row r="2828" spans="1:46">
      <c r="A2828" s="11">
        <v>2828</v>
      </c>
      <c r="B2828" s="69">
        <v>44612</v>
      </c>
      <c r="C2828" s="70">
        <v>0.59027777777777779</v>
      </c>
      <c r="D2828">
        <v>8.6</v>
      </c>
      <c r="E2828">
        <v>14.2</v>
      </c>
      <c r="F2828">
        <v>0</v>
      </c>
      <c r="G2828">
        <v>7.7</v>
      </c>
      <c r="H2828">
        <v>0.43</v>
      </c>
      <c r="I2828">
        <v>5.3</v>
      </c>
      <c r="J2828" t="s">
        <v>154</v>
      </c>
      <c r="K2828">
        <v>5.7</v>
      </c>
      <c r="L2828" t="s">
        <v>154</v>
      </c>
      <c r="M2828" s="70">
        <v>0.5835069444444444</v>
      </c>
      <c r="N2828">
        <v>9.3000000000000007</v>
      </c>
      <c r="O2828" t="s">
        <v>154</v>
      </c>
      <c r="P2828" s="70">
        <v>0.59006944444444442</v>
      </c>
      <c r="Q2828">
        <v>5</v>
      </c>
      <c r="R2828" t="s">
        <v>161</v>
      </c>
      <c r="S2828">
        <v>1.4</v>
      </c>
      <c r="T2828">
        <v>37.1</v>
      </c>
      <c r="U2828">
        <v>1267</v>
      </c>
      <c r="V2828">
        <v>831265</v>
      </c>
      <c r="W2828">
        <v>1385</v>
      </c>
      <c r="X2828">
        <v>0.74099999999999999</v>
      </c>
      <c r="Y2828">
        <v>18.149999999999999</v>
      </c>
      <c r="Z2828" s="11">
        <f t="shared" si="7639"/>
        <v>258</v>
      </c>
      <c r="AA2828" s="11">
        <f t="shared" si="7640"/>
        <v>10</v>
      </c>
      <c r="AB2828" s="53">
        <f t="shared" si="7641"/>
        <v>0.3315719510687245</v>
      </c>
      <c r="AC2828" s="61" t="s">
        <v>204</v>
      </c>
    </row>
    <row r="2829" spans="1:46">
      <c r="A2829" s="11">
        <v>2829</v>
      </c>
      <c r="B2829" s="69">
        <v>44612</v>
      </c>
      <c r="C2829" s="70">
        <v>0.59722222222222221</v>
      </c>
      <c r="D2829">
        <v>8.6</v>
      </c>
      <c r="E2829">
        <v>14.2</v>
      </c>
      <c r="F2829">
        <v>0</v>
      </c>
      <c r="G2829">
        <v>6.9</v>
      </c>
      <c r="H2829">
        <v>0.309</v>
      </c>
      <c r="I2829">
        <v>5.9</v>
      </c>
      <c r="J2829" t="s">
        <v>158</v>
      </c>
      <c r="K2829">
        <v>6.1</v>
      </c>
      <c r="L2829" t="s">
        <v>154</v>
      </c>
      <c r="M2829" s="70">
        <v>0.59635416666666663</v>
      </c>
      <c r="N2829">
        <v>9.1999999999999993</v>
      </c>
      <c r="O2829" t="s">
        <v>154</v>
      </c>
      <c r="P2829" s="70">
        <v>0.5917824074074074</v>
      </c>
      <c r="Q2829">
        <v>5.9</v>
      </c>
      <c r="R2829" t="s">
        <v>158</v>
      </c>
      <c r="S2829">
        <v>1.2</v>
      </c>
      <c r="T2829">
        <v>40.700000000000003</v>
      </c>
      <c r="U2829">
        <v>1120</v>
      </c>
      <c r="V2829">
        <v>619958</v>
      </c>
      <c r="W2829">
        <v>1033</v>
      </c>
      <c r="X2829">
        <v>0.74099999999999999</v>
      </c>
      <c r="Y2829">
        <v>18.13</v>
      </c>
      <c r="Z2829" s="11">
        <f t="shared" si="7639"/>
        <v>185.4</v>
      </c>
      <c r="AA2829" s="11">
        <f t="shared" si="7640"/>
        <v>10</v>
      </c>
      <c r="AB2829" s="53">
        <f t="shared" si="7641"/>
        <v>0.3315719510687245</v>
      </c>
      <c r="AC2829" s="61" t="s">
        <v>204</v>
      </c>
    </row>
    <row r="2830" spans="1:46">
      <c r="A2830" s="11">
        <v>2830</v>
      </c>
      <c r="B2830" s="69">
        <v>44612</v>
      </c>
      <c r="C2830" s="70">
        <v>0.60416666666666663</v>
      </c>
      <c r="D2830">
        <v>8.5</v>
      </c>
      <c r="E2830">
        <v>14.2</v>
      </c>
      <c r="F2830">
        <v>0</v>
      </c>
      <c r="G2830">
        <v>6.8</v>
      </c>
      <c r="H2830">
        <v>0.315</v>
      </c>
      <c r="I2830">
        <v>5.8</v>
      </c>
      <c r="J2830" t="s">
        <v>154</v>
      </c>
      <c r="K2830">
        <v>5.9</v>
      </c>
      <c r="L2830" t="s">
        <v>158</v>
      </c>
      <c r="M2830" s="70">
        <v>0.59747685185185184</v>
      </c>
      <c r="N2830">
        <v>9.6999999999999993</v>
      </c>
      <c r="O2830" t="s">
        <v>154</v>
      </c>
      <c r="P2830" s="70">
        <v>0.60287037037037039</v>
      </c>
      <c r="Q2830">
        <v>6.2</v>
      </c>
      <c r="R2830" t="s">
        <v>158</v>
      </c>
      <c r="S2830">
        <v>1.6</v>
      </c>
      <c r="T2830">
        <v>40.799999999999997</v>
      </c>
      <c r="U2830">
        <v>1015</v>
      </c>
      <c r="V2830">
        <v>627100</v>
      </c>
      <c r="W2830">
        <v>1045</v>
      </c>
      <c r="X2830">
        <v>0.74</v>
      </c>
      <c r="Y2830">
        <v>18.12</v>
      </c>
      <c r="Z2830" s="11">
        <f t="shared" si="7639"/>
        <v>189.00000000000003</v>
      </c>
      <c r="AA2830" s="11">
        <f t="shared" si="7640"/>
        <v>10</v>
      </c>
      <c r="AB2830" s="53">
        <f t="shared" si="7641"/>
        <v>0.33092063035987196</v>
      </c>
      <c r="AC2830" s="61" t="s">
        <v>204</v>
      </c>
    </row>
    <row r="2831" spans="1:46">
      <c r="A2831" s="11">
        <v>2831</v>
      </c>
      <c r="B2831" s="69">
        <v>44612</v>
      </c>
      <c r="C2831" s="70">
        <v>0.61111111111111105</v>
      </c>
      <c r="D2831">
        <v>8.5</v>
      </c>
      <c r="E2831">
        <v>14.2</v>
      </c>
      <c r="F2831">
        <v>0</v>
      </c>
      <c r="G2831">
        <v>7.1</v>
      </c>
      <c r="H2831">
        <v>0.39400000000000002</v>
      </c>
      <c r="I2831">
        <v>5.9</v>
      </c>
      <c r="J2831" t="s">
        <v>158</v>
      </c>
      <c r="K2831">
        <v>6.3</v>
      </c>
      <c r="L2831" t="s">
        <v>154</v>
      </c>
      <c r="M2831" s="70">
        <v>0.6080902777777778</v>
      </c>
      <c r="N2831">
        <v>10.4</v>
      </c>
      <c r="O2831" t="s">
        <v>154</v>
      </c>
      <c r="P2831" s="70">
        <v>0.60745370370370366</v>
      </c>
      <c r="Q2831">
        <v>6.6</v>
      </c>
      <c r="R2831" t="s">
        <v>161</v>
      </c>
      <c r="S2831">
        <v>1.5</v>
      </c>
      <c r="T2831">
        <v>43.3</v>
      </c>
      <c r="U2831">
        <v>1396</v>
      </c>
      <c r="V2831">
        <v>761886</v>
      </c>
      <c r="W2831">
        <v>1270</v>
      </c>
      <c r="X2831">
        <v>0.74</v>
      </c>
      <c r="Y2831">
        <v>18.11</v>
      </c>
      <c r="Z2831" s="11">
        <f t="shared" si="7639"/>
        <v>236.4</v>
      </c>
      <c r="AA2831" s="11">
        <f t="shared" si="7640"/>
        <v>10</v>
      </c>
      <c r="AB2831" s="53">
        <f t="shared" si="7641"/>
        <v>0.33092063035987196</v>
      </c>
      <c r="AC2831" s="61" t="s">
        <v>204</v>
      </c>
    </row>
    <row r="2832" spans="1:46">
      <c r="A2832" s="11">
        <v>2832</v>
      </c>
      <c r="B2832" s="69">
        <v>44612</v>
      </c>
      <c r="C2832" s="70">
        <v>0.61805555555555558</v>
      </c>
      <c r="D2832">
        <v>8.5</v>
      </c>
      <c r="E2832">
        <v>14.2</v>
      </c>
      <c r="F2832">
        <v>0</v>
      </c>
      <c r="G2832">
        <v>7.2</v>
      </c>
      <c r="H2832">
        <v>0.318</v>
      </c>
      <c r="I2832">
        <v>5.2</v>
      </c>
      <c r="J2832" t="s">
        <v>154</v>
      </c>
      <c r="K2832">
        <v>6</v>
      </c>
      <c r="L2832" t="s">
        <v>154</v>
      </c>
      <c r="M2832" s="70">
        <v>0.61318287037037034</v>
      </c>
      <c r="N2832">
        <v>8.6</v>
      </c>
      <c r="O2832" t="s">
        <v>154</v>
      </c>
      <c r="P2832" s="70">
        <v>0.61576388888888889</v>
      </c>
      <c r="Q2832">
        <v>7.3</v>
      </c>
      <c r="R2832" t="s">
        <v>154</v>
      </c>
      <c r="S2832">
        <v>1.2</v>
      </c>
      <c r="T2832">
        <v>42.4</v>
      </c>
      <c r="U2832">
        <v>1005</v>
      </c>
      <c r="V2832">
        <v>651374</v>
      </c>
      <c r="W2832">
        <v>1086</v>
      </c>
      <c r="X2832">
        <v>0.74</v>
      </c>
      <c r="Y2832">
        <v>18.100000000000001</v>
      </c>
      <c r="Z2832" s="11">
        <f t="shared" si="7639"/>
        <v>190.8</v>
      </c>
      <c r="AA2832" s="11">
        <f t="shared" si="7640"/>
        <v>10</v>
      </c>
      <c r="AB2832" s="53">
        <f t="shared" si="7641"/>
        <v>0.33092063035987196</v>
      </c>
      <c r="AC2832" s="61" t="s">
        <v>204</v>
      </c>
    </row>
    <row r="2833" spans="1:46">
      <c r="A2833" s="11">
        <v>2833</v>
      </c>
      <c r="B2833" s="69">
        <v>44612</v>
      </c>
      <c r="C2833" s="70">
        <v>0.625</v>
      </c>
      <c r="D2833">
        <v>8.5</v>
      </c>
      <c r="E2833">
        <v>14.2</v>
      </c>
      <c r="F2833">
        <v>0</v>
      </c>
      <c r="G2833">
        <v>6.6</v>
      </c>
      <c r="H2833">
        <v>0.249</v>
      </c>
      <c r="I2833">
        <v>5</v>
      </c>
      <c r="J2833" t="s">
        <v>154</v>
      </c>
      <c r="K2833">
        <v>5.4</v>
      </c>
      <c r="L2833" t="s">
        <v>154</v>
      </c>
      <c r="M2833" s="70">
        <v>0.62211805555555555</v>
      </c>
      <c r="N2833">
        <v>8.1999999999999993</v>
      </c>
      <c r="O2833" t="s">
        <v>158</v>
      </c>
      <c r="P2833" s="70">
        <v>0.61856481481481485</v>
      </c>
      <c r="Q2833">
        <v>3.2</v>
      </c>
      <c r="R2833" t="s">
        <v>161</v>
      </c>
      <c r="S2833">
        <v>1.3</v>
      </c>
      <c r="T2833">
        <v>45.2</v>
      </c>
      <c r="U2833">
        <v>730</v>
      </c>
      <c r="V2833">
        <v>496007</v>
      </c>
      <c r="W2833">
        <v>827</v>
      </c>
      <c r="X2833">
        <v>0.74</v>
      </c>
      <c r="Y2833">
        <v>18.059999999999999</v>
      </c>
      <c r="Z2833" s="11">
        <f t="shared" si="7639"/>
        <v>149.4</v>
      </c>
      <c r="AA2833" s="11">
        <f t="shared" si="7640"/>
        <v>10</v>
      </c>
      <c r="AB2833" s="53">
        <f t="shared" si="7641"/>
        <v>0.33092063035987196</v>
      </c>
      <c r="AC2833" s="61" t="s">
        <v>204</v>
      </c>
      <c r="AE2833" s="11">
        <f t="shared" ref="AE2833" si="7658">SUM(F2833:F2838)</f>
        <v>0</v>
      </c>
      <c r="AF2833" s="11">
        <f t="shared" ref="AF2833" si="7659">AVERAGE(AB2833:AB2838)</f>
        <v>0.32810963061971415</v>
      </c>
      <c r="AG2833" s="11">
        <f t="shared" ref="AG2833" si="7660">AVERAGE(G2833:G2838)</f>
        <v>5.3000000000000007</v>
      </c>
      <c r="AH2833" s="11" t="e">
        <f t="shared" ref="AH2833" si="7661">AVERAGE(AC2833:AC2838)</f>
        <v>#DIV/0!</v>
      </c>
      <c r="AI2833" s="11">
        <f t="shared" ref="AI2833" si="7662">AVERAGE(T2833:T2838)</f>
        <v>45.483333333333341</v>
      </c>
      <c r="AJ2833" s="11">
        <f t="shared" ref="AJ2833" si="7663">SUMIF(H2833:H2838,"&gt;0",H2833:H2838)</f>
        <v>0.71200000000000008</v>
      </c>
      <c r="AK2833" s="17">
        <f t="shared" ref="AK2833" si="7664">SUM(AA2833:AA2838)/60</f>
        <v>0.33333333333333331</v>
      </c>
      <c r="AL2833" s="17">
        <f t="shared" ref="AL2833" si="7665">SUM(V2833:V2838)</f>
        <v>1492931</v>
      </c>
      <c r="AM2833" s="17">
        <f t="shared" ref="AM2833" si="7666">AVERAGE(W2833:W2838)</f>
        <v>414.66666666666669</v>
      </c>
      <c r="AN2833" s="11">
        <f t="shared" ref="AN2833" si="7667">AVERAGE(I2833:I2838)</f>
        <v>4.7833333333333332</v>
      </c>
      <c r="AO2833" s="11">
        <f t="shared" ref="AO2833" si="7668">MAX(K2833:K2838)</f>
        <v>5.4</v>
      </c>
      <c r="AP2833" s="13" t="str">
        <f t="shared" ref="AP2833" ca="1" si="7669">INDIRECT(ADDRESS(MATCH(AO2833,K2833:K2838,0)+A2833-1,12))</f>
        <v>W</v>
      </c>
      <c r="AQ2833" s="13">
        <f t="shared" ref="AQ2833" ca="1" si="7670">INDIRECT(ADDRESS(MATCH(AO2833,K2833:K2838,0)+A2833-1,13))</f>
        <v>0.62211805555555555</v>
      </c>
      <c r="AR2833" s="11">
        <f t="shared" ref="AR2833" si="7671">MAX(N2833:N2838)</f>
        <v>9.6</v>
      </c>
      <c r="AS2833" s="13" t="str">
        <f t="shared" ref="AS2833" ca="1" si="7672">INDIRECT(ADDRESS(MATCH(AR2833,N2833:N2838,0)+A2833-1,15))</f>
        <v>WNW</v>
      </c>
      <c r="AT2833" s="13">
        <f t="shared" ref="AT2833" ca="1" si="7673">INDIRECT(ADDRESS(MATCH(AR2833,N2833:N2838,0)+A2833-1,16))</f>
        <v>0.6345601851851852</v>
      </c>
    </row>
    <row r="2834" spans="1:46">
      <c r="A2834" s="11">
        <v>2834</v>
      </c>
      <c r="B2834" s="69">
        <v>44612</v>
      </c>
      <c r="C2834" s="70">
        <v>0.63194444444444442</v>
      </c>
      <c r="D2834">
        <v>8.4</v>
      </c>
      <c r="E2834">
        <v>14.2</v>
      </c>
      <c r="F2834">
        <v>0</v>
      </c>
      <c r="G2834">
        <v>6.5</v>
      </c>
      <c r="H2834">
        <v>0.20200000000000001</v>
      </c>
      <c r="I2834">
        <v>4.9000000000000004</v>
      </c>
      <c r="J2834" t="s">
        <v>154</v>
      </c>
      <c r="K2834">
        <v>4.9000000000000004</v>
      </c>
      <c r="L2834" t="s">
        <v>154</v>
      </c>
      <c r="M2834" s="70">
        <v>0.62501157407407404</v>
      </c>
      <c r="N2834">
        <v>8</v>
      </c>
      <c r="O2834" t="s">
        <v>161</v>
      </c>
      <c r="P2834" s="70">
        <v>0.62589120370370377</v>
      </c>
      <c r="Q2834">
        <v>5.7</v>
      </c>
      <c r="R2834" t="s">
        <v>161</v>
      </c>
      <c r="S2834">
        <v>1.3</v>
      </c>
      <c r="T2834">
        <v>46.2</v>
      </c>
      <c r="U2834">
        <v>317</v>
      </c>
      <c r="V2834">
        <v>401975</v>
      </c>
      <c r="W2834">
        <v>670</v>
      </c>
      <c r="X2834">
        <v>0.73899999999999999</v>
      </c>
      <c r="Y2834">
        <v>18.05</v>
      </c>
      <c r="Z2834" s="11">
        <f t="shared" si="7639"/>
        <v>121.2</v>
      </c>
      <c r="AA2834" s="11">
        <f t="shared" si="7640"/>
        <v>10</v>
      </c>
      <c r="AB2834" s="53">
        <f t="shared" si="7641"/>
        <v>0.33026997961124982</v>
      </c>
      <c r="AC2834" s="61" t="s">
        <v>204</v>
      </c>
    </row>
    <row r="2835" spans="1:46">
      <c r="A2835" s="11">
        <v>2835</v>
      </c>
      <c r="B2835" s="69">
        <v>44612</v>
      </c>
      <c r="C2835" s="70">
        <v>0.63888888888888895</v>
      </c>
      <c r="D2835">
        <v>8.1999999999999993</v>
      </c>
      <c r="E2835">
        <v>14.2</v>
      </c>
      <c r="F2835">
        <v>0</v>
      </c>
      <c r="G2835">
        <v>5.2</v>
      </c>
      <c r="H2835">
        <v>7.0000000000000007E-2</v>
      </c>
      <c r="I2835">
        <v>5.2</v>
      </c>
      <c r="J2835" t="s">
        <v>154</v>
      </c>
      <c r="K2835">
        <v>5.3</v>
      </c>
      <c r="L2835" t="s">
        <v>154</v>
      </c>
      <c r="M2835" s="70">
        <v>0.63606481481481481</v>
      </c>
      <c r="N2835">
        <v>9.6</v>
      </c>
      <c r="O2835" t="s">
        <v>158</v>
      </c>
      <c r="P2835" s="70">
        <v>0.6345601851851852</v>
      </c>
      <c r="Q2835">
        <v>5.2</v>
      </c>
      <c r="R2835" t="s">
        <v>155</v>
      </c>
      <c r="S2835">
        <v>1.4</v>
      </c>
      <c r="T2835">
        <v>43.9</v>
      </c>
      <c r="U2835">
        <v>281</v>
      </c>
      <c r="V2835">
        <v>159686</v>
      </c>
      <c r="W2835">
        <v>266</v>
      </c>
      <c r="X2835">
        <v>0.73799999999999999</v>
      </c>
      <c r="Y2835">
        <v>18.04</v>
      </c>
      <c r="Z2835" s="11">
        <f t="shared" si="7639"/>
        <v>42.000000000000007</v>
      </c>
      <c r="AA2835" s="11">
        <f t="shared" si="7640"/>
        <v>0</v>
      </c>
      <c r="AB2835" s="53">
        <f t="shared" si="7641"/>
        <v>0.32961999265144848</v>
      </c>
      <c r="AC2835" s="61" t="s">
        <v>204</v>
      </c>
    </row>
    <row r="2836" spans="1:46">
      <c r="A2836" s="11">
        <v>2836</v>
      </c>
      <c r="B2836" s="69">
        <v>44612</v>
      </c>
      <c r="C2836" s="70">
        <v>0.64583333333333337</v>
      </c>
      <c r="D2836">
        <v>7.8</v>
      </c>
      <c r="E2836">
        <v>14.2</v>
      </c>
      <c r="F2836">
        <v>0</v>
      </c>
      <c r="G2836">
        <v>5</v>
      </c>
      <c r="H2836">
        <v>0.1</v>
      </c>
      <c r="I2836">
        <v>4.4000000000000004</v>
      </c>
      <c r="J2836" t="s">
        <v>158</v>
      </c>
      <c r="K2836">
        <v>5.2</v>
      </c>
      <c r="L2836" t="s">
        <v>154</v>
      </c>
      <c r="M2836" s="70">
        <v>0.63890046296296299</v>
      </c>
      <c r="N2836">
        <v>8.5</v>
      </c>
      <c r="O2836" t="s">
        <v>154</v>
      </c>
      <c r="P2836" s="70">
        <v>0.6403240740740741</v>
      </c>
      <c r="Q2836">
        <v>6.1</v>
      </c>
      <c r="R2836" t="s">
        <v>157</v>
      </c>
      <c r="S2836">
        <v>1.2</v>
      </c>
      <c r="T2836">
        <v>44.5</v>
      </c>
      <c r="U2836">
        <v>690</v>
      </c>
      <c r="V2836">
        <v>209079</v>
      </c>
      <c r="W2836">
        <v>348</v>
      </c>
      <c r="X2836">
        <v>0.73299999999999998</v>
      </c>
      <c r="Y2836">
        <v>18.02</v>
      </c>
      <c r="Z2836" s="11">
        <f t="shared" si="7639"/>
        <v>60.000000000000014</v>
      </c>
      <c r="AA2836" s="11">
        <f t="shared" si="7640"/>
        <v>0</v>
      </c>
      <c r="AB2836" s="53">
        <f t="shared" si="7641"/>
        <v>0.32637981015846762</v>
      </c>
      <c r="AC2836" s="61" t="s">
        <v>204</v>
      </c>
    </row>
    <row r="2837" spans="1:46">
      <c r="A2837" s="11">
        <v>2837</v>
      </c>
      <c r="B2837" s="69">
        <v>44612</v>
      </c>
      <c r="C2837" s="70">
        <v>0.65277777777777779</v>
      </c>
      <c r="D2837">
        <v>7.3</v>
      </c>
      <c r="E2837">
        <v>14.3</v>
      </c>
      <c r="F2837">
        <v>0</v>
      </c>
      <c r="G2837">
        <v>4.4000000000000004</v>
      </c>
      <c r="H2837">
        <v>5.5E-2</v>
      </c>
      <c r="I2837">
        <v>4.7</v>
      </c>
      <c r="J2837" t="s">
        <v>155</v>
      </c>
      <c r="K2837">
        <v>4.8</v>
      </c>
      <c r="L2837" t="s">
        <v>155</v>
      </c>
      <c r="M2837" s="70">
        <v>0.65155092592592589</v>
      </c>
      <c r="N2837">
        <v>8</v>
      </c>
      <c r="O2837" t="s">
        <v>157</v>
      </c>
      <c r="P2837" s="70">
        <v>0.65039351851851845</v>
      </c>
      <c r="Q2837">
        <v>3.7</v>
      </c>
      <c r="R2837" t="s">
        <v>157</v>
      </c>
      <c r="S2837">
        <v>1.4</v>
      </c>
      <c r="T2837">
        <v>47.8</v>
      </c>
      <c r="U2837">
        <v>165</v>
      </c>
      <c r="V2837">
        <v>129063</v>
      </c>
      <c r="W2837">
        <v>215</v>
      </c>
      <c r="X2837">
        <v>0.73199999999999998</v>
      </c>
      <c r="Y2837">
        <v>18.03</v>
      </c>
      <c r="Z2837" s="11">
        <f t="shared" si="7639"/>
        <v>33</v>
      </c>
      <c r="AA2837" s="11">
        <f t="shared" si="7640"/>
        <v>0</v>
      </c>
      <c r="AB2837" s="53">
        <f t="shared" si="7641"/>
        <v>0.32573368546862347</v>
      </c>
      <c r="AC2837" s="61" t="s">
        <v>204</v>
      </c>
    </row>
    <row r="2838" spans="1:46">
      <c r="A2838" s="11">
        <v>2838</v>
      </c>
      <c r="B2838" s="69">
        <v>44612</v>
      </c>
      <c r="C2838" s="70">
        <v>0.65972222222222221</v>
      </c>
      <c r="D2838">
        <v>6.8</v>
      </c>
      <c r="E2838">
        <v>14.2</v>
      </c>
      <c r="F2838">
        <v>0</v>
      </c>
      <c r="G2838">
        <v>4.0999999999999996</v>
      </c>
      <c r="H2838">
        <v>3.5999999999999997E-2</v>
      </c>
      <c r="I2838">
        <v>4.5</v>
      </c>
      <c r="J2838" t="s">
        <v>155</v>
      </c>
      <c r="K2838">
        <v>4.7</v>
      </c>
      <c r="L2838" t="s">
        <v>155</v>
      </c>
      <c r="M2838" s="70">
        <v>0.65329861111111109</v>
      </c>
      <c r="N2838">
        <v>8.1</v>
      </c>
      <c r="O2838" t="s">
        <v>158</v>
      </c>
      <c r="P2838" s="70">
        <v>0.65848379629629628</v>
      </c>
      <c r="Q2838">
        <v>5.2</v>
      </c>
      <c r="R2838" t="s">
        <v>155</v>
      </c>
      <c r="S2838">
        <v>1.3</v>
      </c>
      <c r="T2838">
        <v>45.3</v>
      </c>
      <c r="U2838">
        <v>143</v>
      </c>
      <c r="V2838">
        <v>97121</v>
      </c>
      <c r="W2838">
        <v>162</v>
      </c>
      <c r="X2838">
        <v>0.73199999999999998</v>
      </c>
      <c r="Y2838">
        <v>18.010000000000002</v>
      </c>
      <c r="Z2838" s="11">
        <f t="shared" si="7639"/>
        <v>21.6</v>
      </c>
      <c r="AA2838" s="11">
        <f t="shared" si="7640"/>
        <v>0</v>
      </c>
      <c r="AB2838" s="53">
        <f t="shared" si="7641"/>
        <v>0.32573368546862347</v>
      </c>
      <c r="AC2838" s="61" t="s">
        <v>204</v>
      </c>
    </row>
    <row r="2839" spans="1:46">
      <c r="A2839" s="11">
        <v>2839</v>
      </c>
      <c r="B2839" s="69">
        <v>44612</v>
      </c>
      <c r="C2839" s="70">
        <v>0.66666666666666663</v>
      </c>
      <c r="D2839">
        <v>6.4</v>
      </c>
      <c r="E2839">
        <v>14.3</v>
      </c>
      <c r="F2839">
        <v>0</v>
      </c>
      <c r="G2839">
        <v>4.7</v>
      </c>
      <c r="H2839">
        <v>0.109</v>
      </c>
      <c r="I2839">
        <v>4</v>
      </c>
      <c r="J2839" t="s">
        <v>155</v>
      </c>
      <c r="K2839">
        <v>4.5999999999999996</v>
      </c>
      <c r="L2839" t="s">
        <v>155</v>
      </c>
      <c r="M2839" s="70">
        <v>0.66401620370370373</v>
      </c>
      <c r="N2839">
        <v>7.3</v>
      </c>
      <c r="O2839" t="s">
        <v>158</v>
      </c>
      <c r="P2839" s="70">
        <v>0.66372685185185187</v>
      </c>
      <c r="Q2839">
        <v>7.1</v>
      </c>
      <c r="R2839" t="s">
        <v>158</v>
      </c>
      <c r="S2839">
        <v>1.2</v>
      </c>
      <c r="T2839">
        <v>47.3</v>
      </c>
      <c r="U2839">
        <v>566</v>
      </c>
      <c r="V2839">
        <v>227019</v>
      </c>
      <c r="W2839">
        <v>378</v>
      </c>
      <c r="X2839">
        <v>0.73099999999999998</v>
      </c>
      <c r="Y2839">
        <v>17.98</v>
      </c>
      <c r="Z2839" s="11">
        <f t="shared" si="7639"/>
        <v>65.40000000000002</v>
      </c>
      <c r="AA2839" s="11">
        <f t="shared" si="7640"/>
        <v>0</v>
      </c>
      <c r="AB2839" s="53">
        <f t="shared" si="7641"/>
        <v>0.32508818590130573</v>
      </c>
      <c r="AC2839" s="61" t="s">
        <v>204</v>
      </c>
      <c r="AE2839" s="11">
        <f t="shared" ref="AE2839" si="7674">SUM(F2839:F2844)</f>
        <v>0</v>
      </c>
      <c r="AF2839" s="11">
        <f t="shared" ref="AF2839" si="7675">AVERAGE(AB2839:AB2844)</f>
        <v>0.32498070601119344</v>
      </c>
      <c r="AG2839" s="11">
        <f t="shared" ref="AG2839" si="7676">AVERAGE(G2839:G2844)</f>
        <v>4.3666666666666671</v>
      </c>
      <c r="AH2839" s="11" t="e">
        <f t="shared" ref="AH2839" si="7677">AVERAGE(AC2839:AC2844)</f>
        <v>#DIV/0!</v>
      </c>
      <c r="AI2839" s="11">
        <f t="shared" ref="AI2839" si="7678">AVERAGE(T2839:T2844)</f>
        <v>45.833333333333336</v>
      </c>
      <c r="AJ2839" s="11">
        <f t="shared" ref="AJ2839" si="7679">SUMIF(H2839:H2844,"&gt;0",H2839:H2844)</f>
        <v>0.44600000000000006</v>
      </c>
      <c r="AK2839" s="17">
        <f t="shared" ref="AK2839" si="7680">SUM(AA2839:AA2844)/60</f>
        <v>0</v>
      </c>
      <c r="AL2839" s="17">
        <f t="shared" ref="AL2839" si="7681">SUM(V2839:V2844)</f>
        <v>954166</v>
      </c>
      <c r="AM2839" s="17">
        <f t="shared" ref="AM2839" si="7682">AVERAGE(W2839:W2844)</f>
        <v>265</v>
      </c>
      <c r="AN2839" s="11">
        <f t="shared" ref="AN2839" si="7683">AVERAGE(I2839:I2844)</f>
        <v>4.55</v>
      </c>
      <c r="AO2839" s="11">
        <f t="shared" ref="AO2839" si="7684">MAX(K2839:K2844)</f>
        <v>5.5</v>
      </c>
      <c r="AP2839" s="13" t="str">
        <f t="shared" ref="AP2839" ca="1" si="7685">INDIRECT(ADDRESS(MATCH(AO2839,K2839:K2844,0)+A2839-1,12))</f>
        <v>NW</v>
      </c>
      <c r="AQ2839" s="13">
        <f t="shared" ref="AQ2839" ca="1" si="7686">INDIRECT(ADDRESS(MATCH(AO2839,K2839:K2844,0)+A2839-1,13))</f>
        <v>0.6818981481481482</v>
      </c>
      <c r="AR2839" s="11">
        <f t="shared" ref="AR2839" si="7687">MAX(N2839:N2844)</f>
        <v>8.4</v>
      </c>
      <c r="AS2839" s="13" t="str">
        <f t="shared" ref="AS2839" ca="1" si="7688">INDIRECT(ADDRESS(MATCH(AR2839,N2839:N2844,0)+A2839-1,15))</f>
        <v>NW</v>
      </c>
      <c r="AT2839" s="13">
        <f t="shared" ref="AT2839" ca="1" si="7689">INDIRECT(ADDRESS(MATCH(AR2839,N2839:N2844,0)+A2839-1,16))</f>
        <v>0.66898148148148151</v>
      </c>
    </row>
    <row r="2840" spans="1:46">
      <c r="A2840" s="11">
        <v>2840</v>
      </c>
      <c r="B2840" s="69">
        <v>44612</v>
      </c>
      <c r="C2840" s="70">
        <v>0.67361111111111116</v>
      </c>
      <c r="D2840">
        <v>6.1</v>
      </c>
      <c r="E2840">
        <v>14.3</v>
      </c>
      <c r="F2840">
        <v>0</v>
      </c>
      <c r="G2840">
        <v>4.3</v>
      </c>
      <c r="H2840">
        <v>5.7000000000000002E-2</v>
      </c>
      <c r="I2840">
        <v>5.0999999999999996</v>
      </c>
      <c r="J2840" t="s">
        <v>155</v>
      </c>
      <c r="K2840">
        <v>5.0999999999999996</v>
      </c>
      <c r="L2840" t="s">
        <v>155</v>
      </c>
      <c r="M2840" s="70">
        <v>0.67335648148148142</v>
      </c>
      <c r="N2840">
        <v>8.4</v>
      </c>
      <c r="O2840" t="s">
        <v>155</v>
      </c>
      <c r="P2840" s="70">
        <v>0.66898148148148151</v>
      </c>
      <c r="Q2840">
        <v>3</v>
      </c>
      <c r="R2840" t="s">
        <v>155</v>
      </c>
      <c r="S2840">
        <v>1.2</v>
      </c>
      <c r="T2840">
        <v>46</v>
      </c>
      <c r="U2840">
        <v>213</v>
      </c>
      <c r="V2840">
        <v>140012</v>
      </c>
      <c r="W2840">
        <v>233</v>
      </c>
      <c r="X2840">
        <v>0.73099999999999998</v>
      </c>
      <c r="Y2840">
        <v>17.989999999999998</v>
      </c>
      <c r="Z2840" s="11">
        <f t="shared" si="7639"/>
        <v>34.200000000000003</v>
      </c>
      <c r="AA2840" s="11">
        <f t="shared" si="7640"/>
        <v>0</v>
      </c>
      <c r="AB2840" s="53">
        <f t="shared" si="7641"/>
        <v>0.32508818590130573</v>
      </c>
      <c r="AC2840" s="61" t="s">
        <v>204</v>
      </c>
    </row>
    <row r="2841" spans="1:46">
      <c r="A2841" s="11">
        <v>2841</v>
      </c>
      <c r="B2841" s="69">
        <v>44612</v>
      </c>
      <c r="C2841" s="70">
        <v>0.68055555555555547</v>
      </c>
      <c r="D2841">
        <v>5.8</v>
      </c>
      <c r="E2841">
        <v>14.3</v>
      </c>
      <c r="F2841">
        <v>0</v>
      </c>
      <c r="G2841">
        <v>3.9</v>
      </c>
      <c r="H2841">
        <v>3.5000000000000003E-2</v>
      </c>
      <c r="I2841">
        <v>5.2</v>
      </c>
      <c r="J2841" t="s">
        <v>155</v>
      </c>
      <c r="K2841">
        <v>5.2</v>
      </c>
      <c r="L2841" t="s">
        <v>155</v>
      </c>
      <c r="M2841" s="70">
        <v>0.68055555555555547</v>
      </c>
      <c r="N2841">
        <v>8</v>
      </c>
      <c r="O2841" t="s">
        <v>155</v>
      </c>
      <c r="P2841" s="70">
        <v>0.68052083333333335</v>
      </c>
      <c r="Q2841">
        <v>7.2</v>
      </c>
      <c r="R2841" t="s">
        <v>155</v>
      </c>
      <c r="S2841">
        <v>1.2</v>
      </c>
      <c r="T2841">
        <v>43.4</v>
      </c>
      <c r="U2841">
        <v>139</v>
      </c>
      <c r="V2841">
        <v>95515</v>
      </c>
      <c r="W2841">
        <v>159</v>
      </c>
      <c r="X2841">
        <v>0.73099999999999998</v>
      </c>
      <c r="Y2841">
        <v>17.989999999999998</v>
      </c>
      <c r="Z2841" s="11">
        <f t="shared" si="7639"/>
        <v>21.000000000000004</v>
      </c>
      <c r="AA2841" s="11">
        <f t="shared" si="7640"/>
        <v>0</v>
      </c>
      <c r="AB2841" s="53">
        <f t="shared" si="7641"/>
        <v>0.32508818590130573</v>
      </c>
      <c r="AC2841" s="61" t="s">
        <v>204</v>
      </c>
    </row>
    <row r="2842" spans="1:46">
      <c r="A2842" s="11">
        <v>2842</v>
      </c>
      <c r="B2842" s="69">
        <v>44612</v>
      </c>
      <c r="C2842" s="70">
        <v>0.6875</v>
      </c>
      <c r="D2842">
        <v>5.5</v>
      </c>
      <c r="E2842">
        <v>14.3</v>
      </c>
      <c r="F2842">
        <v>0</v>
      </c>
      <c r="G2842">
        <v>3.9</v>
      </c>
      <c r="H2842">
        <v>6.2E-2</v>
      </c>
      <c r="I2842">
        <v>5.2</v>
      </c>
      <c r="J2842" t="s">
        <v>155</v>
      </c>
      <c r="K2842">
        <v>5.5</v>
      </c>
      <c r="L2842" t="s">
        <v>155</v>
      </c>
      <c r="M2842" s="70">
        <v>0.6818981481481482</v>
      </c>
      <c r="N2842">
        <v>7.9</v>
      </c>
      <c r="O2842" t="s">
        <v>157</v>
      </c>
      <c r="P2842" s="70">
        <v>0.68650462962962966</v>
      </c>
      <c r="Q2842">
        <v>2.9</v>
      </c>
      <c r="R2842" t="s">
        <v>155</v>
      </c>
      <c r="S2842">
        <v>1.1000000000000001</v>
      </c>
      <c r="T2842">
        <v>45.9</v>
      </c>
      <c r="U2842">
        <v>175</v>
      </c>
      <c r="V2842">
        <v>137758</v>
      </c>
      <c r="W2842">
        <v>230</v>
      </c>
      <c r="X2842">
        <v>0.73099999999999998</v>
      </c>
      <c r="Y2842">
        <v>17.98</v>
      </c>
      <c r="Z2842" s="11">
        <f t="shared" si="7639"/>
        <v>37.200000000000003</v>
      </c>
      <c r="AA2842" s="11">
        <f t="shared" si="7640"/>
        <v>0</v>
      </c>
      <c r="AB2842" s="53">
        <f t="shared" si="7641"/>
        <v>0.32508818590130573</v>
      </c>
      <c r="AC2842" s="61" t="s">
        <v>204</v>
      </c>
    </row>
    <row r="2843" spans="1:46">
      <c r="A2843" s="11">
        <v>2843</v>
      </c>
      <c r="B2843" s="69">
        <v>44612</v>
      </c>
      <c r="C2843" s="70">
        <v>0.69444444444444453</v>
      </c>
      <c r="D2843">
        <v>5.3</v>
      </c>
      <c r="E2843">
        <v>14.4</v>
      </c>
      <c r="F2843">
        <v>0</v>
      </c>
      <c r="G2843">
        <v>4.3</v>
      </c>
      <c r="H2843">
        <v>8.5000000000000006E-2</v>
      </c>
      <c r="I2843">
        <v>4.7</v>
      </c>
      <c r="J2843" t="s">
        <v>155</v>
      </c>
      <c r="K2843">
        <v>5.2</v>
      </c>
      <c r="L2843" t="s">
        <v>155</v>
      </c>
      <c r="M2843" s="70">
        <v>0.68751157407407415</v>
      </c>
      <c r="N2843">
        <v>6.9</v>
      </c>
      <c r="O2843" t="s">
        <v>155</v>
      </c>
      <c r="P2843" s="70">
        <v>0.68861111111111117</v>
      </c>
      <c r="Q2843">
        <v>4.8</v>
      </c>
      <c r="R2843" t="s">
        <v>155</v>
      </c>
      <c r="S2843">
        <v>0.9</v>
      </c>
      <c r="T2843">
        <v>46.4</v>
      </c>
      <c r="U2843">
        <v>313</v>
      </c>
      <c r="V2843">
        <v>170729</v>
      </c>
      <c r="W2843">
        <v>285</v>
      </c>
      <c r="X2843">
        <v>0.73099999999999998</v>
      </c>
      <c r="Y2843">
        <v>17.98</v>
      </c>
      <c r="Z2843" s="11">
        <f t="shared" si="7639"/>
        <v>51.000000000000007</v>
      </c>
      <c r="AA2843" s="11">
        <f t="shared" si="7640"/>
        <v>0</v>
      </c>
      <c r="AB2843" s="53">
        <f t="shared" si="7641"/>
        <v>0.32508818590130573</v>
      </c>
      <c r="AC2843" s="61" t="s">
        <v>204</v>
      </c>
    </row>
    <row r="2844" spans="1:46">
      <c r="A2844" s="11">
        <v>2844</v>
      </c>
      <c r="B2844" s="69">
        <v>44612</v>
      </c>
      <c r="C2844" s="70">
        <v>0.70138888888888884</v>
      </c>
      <c r="D2844">
        <v>5.2</v>
      </c>
      <c r="E2844">
        <v>14.3</v>
      </c>
      <c r="F2844">
        <v>0</v>
      </c>
      <c r="G2844">
        <v>5.0999999999999996</v>
      </c>
      <c r="H2844">
        <v>9.8000000000000004E-2</v>
      </c>
      <c r="I2844">
        <v>3.1</v>
      </c>
      <c r="J2844" t="s">
        <v>155</v>
      </c>
      <c r="K2844">
        <v>4.7</v>
      </c>
      <c r="L2844" t="s">
        <v>155</v>
      </c>
      <c r="M2844" s="70">
        <v>0.69459490740740737</v>
      </c>
      <c r="N2844">
        <v>5.4</v>
      </c>
      <c r="O2844" t="s">
        <v>155</v>
      </c>
      <c r="P2844" s="70">
        <v>0.69946759259259261</v>
      </c>
      <c r="Q2844">
        <v>3.6</v>
      </c>
      <c r="R2844" t="s">
        <v>155</v>
      </c>
      <c r="S2844">
        <v>0.8</v>
      </c>
      <c r="T2844">
        <v>46</v>
      </c>
      <c r="U2844">
        <v>294</v>
      </c>
      <c r="V2844">
        <v>183133</v>
      </c>
      <c r="W2844">
        <v>305</v>
      </c>
      <c r="X2844">
        <v>0.73</v>
      </c>
      <c r="Y2844">
        <v>17.940000000000001</v>
      </c>
      <c r="Z2844" s="11">
        <f t="shared" si="7639"/>
        <v>58.8</v>
      </c>
      <c r="AA2844" s="11">
        <f t="shared" si="7640"/>
        <v>0</v>
      </c>
      <c r="AB2844" s="53">
        <f t="shared" si="7641"/>
        <v>0.32444330656063203</v>
      </c>
      <c r="AC2844" s="61" t="s">
        <v>204</v>
      </c>
    </row>
    <row r="2845" spans="1:46">
      <c r="A2845" s="11">
        <v>2845</v>
      </c>
      <c r="B2845" s="69">
        <v>44612</v>
      </c>
      <c r="C2845" s="70">
        <v>0.70833333333333337</v>
      </c>
      <c r="D2845">
        <v>5.4</v>
      </c>
      <c r="E2845">
        <v>14.3</v>
      </c>
      <c r="F2845">
        <v>0</v>
      </c>
      <c r="G2845">
        <v>5.7</v>
      </c>
      <c r="H2845">
        <v>8.3000000000000004E-2</v>
      </c>
      <c r="I2845">
        <v>3.1</v>
      </c>
      <c r="J2845" t="s">
        <v>158</v>
      </c>
      <c r="K2845">
        <v>3.1</v>
      </c>
      <c r="L2845" t="s">
        <v>155</v>
      </c>
      <c r="M2845" s="70">
        <v>0.70140046296296299</v>
      </c>
      <c r="N2845">
        <v>6.2</v>
      </c>
      <c r="O2845" t="s">
        <v>161</v>
      </c>
      <c r="P2845" s="70">
        <v>0.70802083333333332</v>
      </c>
      <c r="Q2845">
        <v>4.9000000000000004</v>
      </c>
      <c r="R2845" t="s">
        <v>154</v>
      </c>
      <c r="S2845">
        <v>1.1000000000000001</v>
      </c>
      <c r="T2845">
        <v>41.5</v>
      </c>
      <c r="U2845">
        <v>221</v>
      </c>
      <c r="V2845">
        <v>155556</v>
      </c>
      <c r="W2845">
        <v>259</v>
      </c>
      <c r="X2845">
        <v>0.72899999999999998</v>
      </c>
      <c r="Y2845">
        <v>17.96</v>
      </c>
      <c r="Z2845" s="11">
        <f t="shared" si="7639"/>
        <v>49.8</v>
      </c>
      <c r="AA2845" s="11">
        <f t="shared" si="7640"/>
        <v>0</v>
      </c>
      <c r="AB2845" s="53">
        <f t="shared" si="7641"/>
        <v>0.32379904270279036</v>
      </c>
      <c r="AC2845" s="61" t="s">
        <v>204</v>
      </c>
      <c r="AE2845" s="11">
        <f t="shared" ref="AE2845" si="7690">SUM(F2845:F2850)</f>
        <v>0</v>
      </c>
      <c r="AF2845" s="11">
        <f t="shared" ref="AF2845" si="7691">AVERAGE(AB2845:AB2850)</f>
        <v>0.3233700417980292</v>
      </c>
      <c r="AG2845" s="11">
        <f t="shared" ref="AG2845" si="7692">AVERAGE(G2845:G2850)</f>
        <v>4.4666666666666659</v>
      </c>
      <c r="AH2845" s="11" t="e">
        <f t="shared" ref="AH2845" si="7693">AVERAGE(AC2845:AC2850)</f>
        <v>#DIV/0!</v>
      </c>
      <c r="AI2845" s="11">
        <f t="shared" ref="AI2845" si="7694">AVERAGE(T2845:T2850)</f>
        <v>46.583333333333336</v>
      </c>
      <c r="AJ2845" s="11">
        <f t="shared" ref="AJ2845" si="7695">SUMIF(H2845:H2850,"&gt;0",H2845:H2850)</f>
        <v>0.19500000000000001</v>
      </c>
      <c r="AK2845" s="17">
        <f t="shared" ref="AK2845" si="7696">SUM(AA2845:AA2850)/60</f>
        <v>0</v>
      </c>
      <c r="AL2845" s="17">
        <f t="shared" ref="AL2845" si="7697">SUM(V2845:V2850)</f>
        <v>375615</v>
      </c>
      <c r="AM2845" s="17">
        <f t="shared" ref="AM2845" si="7698">AVERAGE(W2845:W2850)</f>
        <v>104.33333333333333</v>
      </c>
      <c r="AN2845" s="11">
        <f t="shared" ref="AN2845" si="7699">AVERAGE(I2845:I2850)</f>
        <v>3.5</v>
      </c>
      <c r="AO2845" s="11">
        <f t="shared" ref="AO2845" si="7700">MAX(K2845:K2850)</f>
        <v>4.4000000000000004</v>
      </c>
      <c r="AP2845" s="13" t="str">
        <f t="shared" ref="AP2845" ca="1" si="7701">INDIRECT(ADDRESS(MATCH(AO2845,K2845:K2850,0)+A2845-1,12))</f>
        <v>W</v>
      </c>
      <c r="AQ2845" s="13">
        <f t="shared" ref="AQ2845" ca="1" si="7702">INDIRECT(ADDRESS(MATCH(AO2845,K2845:K2850,0)+A2845-1,13))</f>
        <v>0.72670138888888891</v>
      </c>
      <c r="AR2845" s="11">
        <f t="shared" ref="AR2845" si="7703">MAX(N2845:N2850)</f>
        <v>6.7</v>
      </c>
      <c r="AS2845" s="13" t="str">
        <f t="shared" ref="AS2845" ca="1" si="7704">INDIRECT(ADDRESS(MATCH(AR2845,N2845:N2850,0)+A2845-1,15))</f>
        <v>W</v>
      </c>
      <c r="AT2845" s="13">
        <f t="shared" ref="AT2845" ca="1" si="7705">INDIRECT(ADDRESS(MATCH(AR2845,N2845:N2850,0)+A2845-1,16))</f>
        <v>0.72064814814814815</v>
      </c>
    </row>
    <row r="2846" spans="1:46">
      <c r="A2846" s="11">
        <v>2846</v>
      </c>
      <c r="B2846" s="69">
        <v>44612</v>
      </c>
      <c r="C2846" s="70">
        <v>0.71527777777777779</v>
      </c>
      <c r="D2846">
        <v>5.6</v>
      </c>
      <c r="E2846">
        <v>14.3</v>
      </c>
      <c r="F2846">
        <v>0</v>
      </c>
      <c r="G2846">
        <v>5.2</v>
      </c>
      <c r="H2846">
        <v>5.0999999999999997E-2</v>
      </c>
      <c r="I2846">
        <v>3.9</v>
      </c>
      <c r="J2846" t="s">
        <v>154</v>
      </c>
      <c r="K2846">
        <v>4.3</v>
      </c>
      <c r="L2846" t="s">
        <v>154</v>
      </c>
      <c r="M2846" s="70">
        <v>0.71289351851851857</v>
      </c>
      <c r="N2846">
        <v>6.1</v>
      </c>
      <c r="O2846" t="s">
        <v>154</v>
      </c>
      <c r="P2846" s="70">
        <v>0.71195601851851853</v>
      </c>
      <c r="Q2846">
        <v>2.2999999999999998</v>
      </c>
      <c r="R2846" t="s">
        <v>154</v>
      </c>
      <c r="S2846">
        <v>0.8</v>
      </c>
      <c r="T2846">
        <v>43.4</v>
      </c>
      <c r="U2846">
        <v>144</v>
      </c>
      <c r="V2846">
        <v>100964</v>
      </c>
      <c r="W2846">
        <v>168</v>
      </c>
      <c r="X2846">
        <v>0.72899999999999998</v>
      </c>
      <c r="Y2846">
        <v>17.95</v>
      </c>
      <c r="Z2846" s="11">
        <f t="shared" si="7639"/>
        <v>30.599999999999998</v>
      </c>
      <c r="AA2846" s="11">
        <f t="shared" si="7640"/>
        <v>0</v>
      </c>
      <c r="AB2846" s="53">
        <f t="shared" si="7641"/>
        <v>0.32379904270279036</v>
      </c>
      <c r="AC2846" s="61" t="s">
        <v>204</v>
      </c>
    </row>
    <row r="2847" spans="1:46">
      <c r="A2847" s="11">
        <v>2847</v>
      </c>
      <c r="B2847" s="69">
        <v>44612</v>
      </c>
      <c r="C2847" s="70">
        <v>0.72222222222222221</v>
      </c>
      <c r="D2847">
        <v>5.6</v>
      </c>
      <c r="E2847">
        <v>14.3</v>
      </c>
      <c r="F2847">
        <v>0</v>
      </c>
      <c r="G2847">
        <v>4.8</v>
      </c>
      <c r="H2847">
        <v>3.5000000000000003E-2</v>
      </c>
      <c r="I2847">
        <v>3.6</v>
      </c>
      <c r="J2847" t="s">
        <v>154</v>
      </c>
      <c r="K2847">
        <v>3.9</v>
      </c>
      <c r="L2847" t="s">
        <v>154</v>
      </c>
      <c r="M2847" s="70">
        <v>0.71528935185185183</v>
      </c>
      <c r="N2847">
        <v>6.7</v>
      </c>
      <c r="O2847" t="s">
        <v>154</v>
      </c>
      <c r="P2847" s="70">
        <v>0.72064814814814815</v>
      </c>
      <c r="Q2847">
        <v>4.8</v>
      </c>
      <c r="R2847" t="s">
        <v>154</v>
      </c>
      <c r="S2847">
        <v>1.1000000000000001</v>
      </c>
      <c r="T2847">
        <v>44.4</v>
      </c>
      <c r="U2847">
        <v>92</v>
      </c>
      <c r="V2847">
        <v>68304</v>
      </c>
      <c r="W2847">
        <v>114</v>
      </c>
      <c r="X2847">
        <v>0.72899999999999998</v>
      </c>
      <c r="Y2847">
        <v>17.93</v>
      </c>
      <c r="Z2847" s="11">
        <f t="shared" si="7639"/>
        <v>21.000000000000004</v>
      </c>
      <c r="AA2847" s="11">
        <f t="shared" si="7640"/>
        <v>0</v>
      </c>
      <c r="AB2847" s="53">
        <f t="shared" si="7641"/>
        <v>0.32379904270279036</v>
      </c>
      <c r="AC2847" s="61" t="s">
        <v>204</v>
      </c>
    </row>
    <row r="2848" spans="1:46">
      <c r="A2848" s="11">
        <v>2848</v>
      </c>
      <c r="B2848" s="69">
        <v>44612</v>
      </c>
      <c r="C2848" s="70">
        <v>0.72916666666666663</v>
      </c>
      <c r="D2848">
        <v>5.6</v>
      </c>
      <c r="E2848">
        <v>13.4</v>
      </c>
      <c r="F2848">
        <v>0</v>
      </c>
      <c r="G2848">
        <v>3.9</v>
      </c>
      <c r="H2848">
        <v>1.9E-2</v>
      </c>
      <c r="I2848">
        <v>4</v>
      </c>
      <c r="J2848" t="s">
        <v>158</v>
      </c>
      <c r="K2848">
        <v>4.4000000000000004</v>
      </c>
      <c r="L2848" t="s">
        <v>154</v>
      </c>
      <c r="M2848" s="70">
        <v>0.72670138888888891</v>
      </c>
      <c r="N2848">
        <v>6.7</v>
      </c>
      <c r="O2848" t="s">
        <v>158</v>
      </c>
      <c r="P2848" s="70">
        <v>0.72591435185185194</v>
      </c>
      <c r="Q2848">
        <v>3.1</v>
      </c>
      <c r="R2848" t="s">
        <v>158</v>
      </c>
      <c r="S2848">
        <v>0.9</v>
      </c>
      <c r="T2848">
        <v>47.4</v>
      </c>
      <c r="U2848">
        <v>37</v>
      </c>
      <c r="V2848">
        <v>36582</v>
      </c>
      <c r="W2848">
        <v>61</v>
      </c>
      <c r="X2848">
        <v>0.72799999999999998</v>
      </c>
      <c r="Y2848">
        <v>17.920000000000002</v>
      </c>
      <c r="Z2848" s="11">
        <f t="shared" si="7639"/>
        <v>11.4</v>
      </c>
      <c r="AA2848" s="11">
        <f t="shared" si="7640"/>
        <v>0</v>
      </c>
      <c r="AB2848" s="53">
        <f t="shared" si="7641"/>
        <v>0.32315538973441571</v>
      </c>
      <c r="AC2848" s="61" t="s">
        <v>204</v>
      </c>
    </row>
    <row r="2849" spans="1:46">
      <c r="A2849" s="11">
        <v>2849</v>
      </c>
      <c r="B2849" s="69">
        <v>44612</v>
      </c>
      <c r="C2849" s="70">
        <v>0.73611111111111116</v>
      </c>
      <c r="D2849">
        <v>5.3</v>
      </c>
      <c r="E2849">
        <v>13.2</v>
      </c>
      <c r="F2849">
        <v>0</v>
      </c>
      <c r="G2849">
        <v>3.7</v>
      </c>
      <c r="H2849">
        <v>6.0000000000000001E-3</v>
      </c>
      <c r="I2849">
        <v>2.9</v>
      </c>
      <c r="J2849" t="s">
        <v>158</v>
      </c>
      <c r="K2849">
        <v>4</v>
      </c>
      <c r="L2849" t="s">
        <v>158</v>
      </c>
      <c r="M2849" s="70">
        <v>0.72917824074074078</v>
      </c>
      <c r="N2849">
        <v>5</v>
      </c>
      <c r="O2849" t="s">
        <v>158</v>
      </c>
      <c r="P2849" s="70">
        <v>0.73107638888888893</v>
      </c>
      <c r="Q2849">
        <v>3.7</v>
      </c>
      <c r="R2849" t="s">
        <v>154</v>
      </c>
      <c r="S2849">
        <v>0.7</v>
      </c>
      <c r="T2849">
        <v>51.3</v>
      </c>
      <c r="U2849">
        <v>9</v>
      </c>
      <c r="V2849">
        <v>11195</v>
      </c>
      <c r="W2849">
        <v>19</v>
      </c>
      <c r="X2849">
        <v>0.72799999999999998</v>
      </c>
      <c r="Y2849">
        <v>17.940000000000001</v>
      </c>
      <c r="Z2849" s="11">
        <f t="shared" si="7639"/>
        <v>3.6000000000000005</v>
      </c>
      <c r="AA2849" s="11">
        <f t="shared" si="7640"/>
        <v>0</v>
      </c>
      <c r="AB2849" s="53">
        <f t="shared" si="7641"/>
        <v>0.32315538973441571</v>
      </c>
      <c r="AC2849" s="61" t="s">
        <v>204</v>
      </c>
    </row>
    <row r="2850" spans="1:46">
      <c r="A2850" s="11">
        <v>2850</v>
      </c>
      <c r="B2850" s="69">
        <v>44612</v>
      </c>
      <c r="C2850" s="70">
        <v>0.74305555555555547</v>
      </c>
      <c r="D2850">
        <v>5</v>
      </c>
      <c r="E2850">
        <v>13</v>
      </c>
      <c r="F2850">
        <v>0</v>
      </c>
      <c r="G2850">
        <v>3.5</v>
      </c>
      <c r="H2850">
        <v>1E-3</v>
      </c>
      <c r="I2850">
        <v>3.5</v>
      </c>
      <c r="J2850" t="s">
        <v>154</v>
      </c>
      <c r="K2850">
        <v>3.6</v>
      </c>
      <c r="L2850" t="s">
        <v>154</v>
      </c>
      <c r="M2850" s="70">
        <v>0.74260416666666673</v>
      </c>
      <c r="N2850">
        <v>5.9</v>
      </c>
      <c r="O2850" t="s">
        <v>155</v>
      </c>
      <c r="P2850" s="70">
        <v>0.7365856481481482</v>
      </c>
      <c r="Q2850">
        <v>4.4000000000000004</v>
      </c>
      <c r="R2850" t="s">
        <v>154</v>
      </c>
      <c r="S2850">
        <v>0.8</v>
      </c>
      <c r="T2850">
        <v>51.5</v>
      </c>
      <c r="U2850">
        <v>3</v>
      </c>
      <c r="V2850">
        <v>3014</v>
      </c>
      <c r="W2850">
        <v>5</v>
      </c>
      <c r="X2850">
        <v>0.72699999999999998</v>
      </c>
      <c r="Y2850">
        <v>17.97</v>
      </c>
      <c r="Z2850" s="11">
        <f t="shared" si="7639"/>
        <v>0.60000000000000009</v>
      </c>
      <c r="AA2850" s="11">
        <f t="shared" si="7640"/>
        <v>0</v>
      </c>
      <c r="AB2850" s="53">
        <f t="shared" si="7641"/>
        <v>0.32251234321097266</v>
      </c>
      <c r="AC2850" s="61" t="s">
        <v>204</v>
      </c>
    </row>
    <row r="2851" spans="1:46">
      <c r="A2851" s="11">
        <v>2851</v>
      </c>
      <c r="B2851" s="69">
        <v>44612</v>
      </c>
      <c r="C2851" s="70">
        <v>0.75</v>
      </c>
      <c r="D2851">
        <v>4.8</v>
      </c>
      <c r="E2851">
        <v>13</v>
      </c>
      <c r="F2851">
        <v>0</v>
      </c>
      <c r="G2851">
        <v>3.4</v>
      </c>
      <c r="H2851">
        <v>0</v>
      </c>
      <c r="I2851">
        <v>3.1</v>
      </c>
      <c r="J2851" t="s">
        <v>158</v>
      </c>
      <c r="K2851">
        <v>3.8</v>
      </c>
      <c r="L2851" t="s">
        <v>158</v>
      </c>
      <c r="M2851" s="70">
        <v>0.74548611111111107</v>
      </c>
      <c r="N2851">
        <v>6.9</v>
      </c>
      <c r="O2851" t="s">
        <v>158</v>
      </c>
      <c r="P2851" s="70">
        <v>0.74434027777777778</v>
      </c>
      <c r="Q2851">
        <v>4.7</v>
      </c>
      <c r="R2851" t="s">
        <v>161</v>
      </c>
      <c r="S2851">
        <v>1.2</v>
      </c>
      <c r="T2851">
        <v>53.6</v>
      </c>
      <c r="U2851">
        <v>0</v>
      </c>
      <c r="V2851">
        <v>738</v>
      </c>
      <c r="W2851">
        <v>1</v>
      </c>
      <c r="X2851">
        <v>0.72699999999999998</v>
      </c>
      <c r="Y2851">
        <v>17.95</v>
      </c>
      <c r="Z2851" s="11">
        <f t="shared" si="7639"/>
        <v>0</v>
      </c>
      <c r="AA2851" s="11">
        <f t="shared" si="7640"/>
        <v>0</v>
      </c>
      <c r="AB2851" s="53">
        <f t="shared" si="7641"/>
        <v>0.32251234321097266</v>
      </c>
      <c r="AC2851" s="61" t="s">
        <v>204</v>
      </c>
      <c r="AE2851" s="11">
        <f t="shared" ref="AE2851" si="7706">SUM(F2851:F2856)</f>
        <v>0</v>
      </c>
      <c r="AF2851" s="11">
        <f t="shared" ref="AF2851" si="7707">AVERAGE(AB2851:AB2856)</f>
        <v>0.32144219991265061</v>
      </c>
      <c r="AG2851" s="11">
        <f t="shared" ref="AG2851" si="7708">AVERAGE(G2851:G2856)</f>
        <v>3.2333333333333329</v>
      </c>
      <c r="AH2851" s="11" t="e">
        <f t="shared" ref="AH2851" si="7709">AVERAGE(AC2851:AC2856)</f>
        <v>#DIV/0!</v>
      </c>
      <c r="AI2851" s="11">
        <f t="shared" ref="AI2851" si="7710">AVERAGE(T2851:T2856)</f>
        <v>56.216666666666669</v>
      </c>
      <c r="AJ2851" s="11">
        <f t="shared" ref="AJ2851" si="7711">SUMIF(H2851:H2856,"&gt;0",H2851:H2856)</f>
        <v>0</v>
      </c>
      <c r="AK2851" s="17">
        <f t="shared" ref="AK2851" si="7712">SUM(AA2851:AA2856)/60</f>
        <v>0</v>
      </c>
      <c r="AL2851" s="17">
        <f t="shared" ref="AL2851" si="7713">SUM(V2851:V2856)</f>
        <v>1242</v>
      </c>
      <c r="AM2851" s="17">
        <f t="shared" ref="AM2851" si="7714">AVERAGE(W2851:W2856)</f>
        <v>0.16666666666666666</v>
      </c>
      <c r="AN2851" s="11">
        <f t="shared" ref="AN2851" si="7715">AVERAGE(I2851:I2856)</f>
        <v>3.4500000000000006</v>
      </c>
      <c r="AO2851" s="11">
        <f t="shared" ref="AO2851" si="7716">MAX(K2851:K2856)</f>
        <v>4</v>
      </c>
      <c r="AP2851" s="13" t="str">
        <f t="shared" ref="AP2851" ca="1" si="7717">INDIRECT(ADDRESS(MATCH(AO2851,K2851:K2856,0)+A2851-1,12))</f>
        <v>WNW</v>
      </c>
      <c r="AQ2851" s="13">
        <f t="shared" ref="AQ2851" ca="1" si="7718">INDIRECT(ADDRESS(MATCH(AO2851,K2851:K2856,0)+A2851-1,13))</f>
        <v>0.75635416666666666</v>
      </c>
      <c r="AR2851" s="11">
        <f t="shared" ref="AR2851" si="7719">MAX(N2851:N2856)</f>
        <v>6.9</v>
      </c>
      <c r="AS2851" s="13" t="str">
        <f t="shared" ref="AS2851" ca="1" si="7720">INDIRECT(ADDRESS(MATCH(AR2851,N2851:N2856,0)+A2851-1,15))</f>
        <v>WNW</v>
      </c>
      <c r="AT2851" s="13">
        <f t="shared" ref="AT2851" ca="1" si="7721">INDIRECT(ADDRESS(MATCH(AR2851,N2851:N2856,0)+A2851-1,16))</f>
        <v>0.74434027777777778</v>
      </c>
    </row>
    <row r="2852" spans="1:46">
      <c r="A2852" s="11">
        <v>2852</v>
      </c>
      <c r="B2852" s="69">
        <v>44612</v>
      </c>
      <c r="C2852" s="70">
        <v>0.75694444444444453</v>
      </c>
      <c r="D2852">
        <v>4.5</v>
      </c>
      <c r="E2852">
        <v>13</v>
      </c>
      <c r="F2852">
        <v>0</v>
      </c>
      <c r="G2852">
        <v>3.2</v>
      </c>
      <c r="H2852">
        <v>0</v>
      </c>
      <c r="I2852">
        <v>3.9</v>
      </c>
      <c r="J2852" t="s">
        <v>158</v>
      </c>
      <c r="K2852">
        <v>4</v>
      </c>
      <c r="L2852" t="s">
        <v>158</v>
      </c>
      <c r="M2852" s="70">
        <v>0.75635416666666666</v>
      </c>
      <c r="N2852">
        <v>6.8</v>
      </c>
      <c r="O2852" t="s">
        <v>154</v>
      </c>
      <c r="P2852" s="70">
        <v>0.75078703703703698</v>
      </c>
      <c r="Q2852">
        <v>3.2</v>
      </c>
      <c r="R2852" t="s">
        <v>154</v>
      </c>
      <c r="S2852">
        <v>1.1000000000000001</v>
      </c>
      <c r="T2852">
        <v>54.8</v>
      </c>
      <c r="U2852">
        <v>0</v>
      </c>
      <c r="V2852">
        <v>168</v>
      </c>
      <c r="W2852">
        <v>0</v>
      </c>
      <c r="X2852">
        <v>0.72599999999999998</v>
      </c>
      <c r="Y2852">
        <v>17.96</v>
      </c>
      <c r="Z2852" s="11">
        <f t="shared" si="7639"/>
        <v>0</v>
      </c>
      <c r="AA2852" s="11">
        <f t="shared" si="7640"/>
        <v>0</v>
      </c>
      <c r="AB2852" s="53">
        <f t="shared" si="7641"/>
        <v>0.32186989883516692</v>
      </c>
      <c r="AC2852" s="61" t="s">
        <v>204</v>
      </c>
    </row>
    <row r="2853" spans="1:46">
      <c r="A2853" s="11">
        <v>2853</v>
      </c>
      <c r="B2853" s="69">
        <v>44612</v>
      </c>
      <c r="C2853" s="70">
        <v>0.76388888888888884</v>
      </c>
      <c r="D2853">
        <v>4.2</v>
      </c>
      <c r="E2853">
        <v>13</v>
      </c>
      <c r="F2853">
        <v>0</v>
      </c>
      <c r="G2853">
        <v>3.2</v>
      </c>
      <c r="H2853">
        <v>0</v>
      </c>
      <c r="I2853">
        <v>3.2</v>
      </c>
      <c r="J2853" t="s">
        <v>154</v>
      </c>
      <c r="K2853">
        <v>3.9</v>
      </c>
      <c r="L2853" t="s">
        <v>158</v>
      </c>
      <c r="M2853" s="70">
        <v>0.75695601851851846</v>
      </c>
      <c r="N2853">
        <v>5.9</v>
      </c>
      <c r="O2853" t="s">
        <v>158</v>
      </c>
      <c r="P2853" s="70">
        <v>0.76273148148148151</v>
      </c>
      <c r="Q2853">
        <v>3</v>
      </c>
      <c r="R2853" t="s">
        <v>154</v>
      </c>
      <c r="S2853">
        <v>0.9</v>
      </c>
      <c r="T2853">
        <v>56.5</v>
      </c>
      <c r="U2853">
        <v>0</v>
      </c>
      <c r="V2853">
        <v>98</v>
      </c>
      <c r="W2853">
        <v>0</v>
      </c>
      <c r="X2853">
        <v>0.72499999999999998</v>
      </c>
      <c r="Y2853">
        <v>17.95</v>
      </c>
      <c r="Z2853" s="11">
        <f t="shared" si="7639"/>
        <v>0</v>
      </c>
      <c r="AA2853" s="11">
        <f t="shared" si="7640"/>
        <v>0</v>
      </c>
      <c r="AB2853" s="53">
        <f t="shared" si="7641"/>
        <v>0.3212280524553226</v>
      </c>
      <c r="AC2853" s="61" t="s">
        <v>204</v>
      </c>
    </row>
    <row r="2854" spans="1:46">
      <c r="A2854" s="11">
        <v>2854</v>
      </c>
      <c r="B2854" s="69">
        <v>44612</v>
      </c>
      <c r="C2854" s="70">
        <v>0.77083333333333337</v>
      </c>
      <c r="D2854">
        <v>4.0999999999999996</v>
      </c>
      <c r="E2854">
        <v>13</v>
      </c>
      <c r="F2854">
        <v>0</v>
      </c>
      <c r="G2854">
        <v>3.2</v>
      </c>
      <c r="H2854">
        <v>0</v>
      </c>
      <c r="I2854">
        <v>3.3</v>
      </c>
      <c r="J2854" t="s">
        <v>154</v>
      </c>
      <c r="K2854">
        <v>3.5</v>
      </c>
      <c r="L2854" t="s">
        <v>154</v>
      </c>
      <c r="M2854" s="70">
        <v>0.76958333333333329</v>
      </c>
      <c r="N2854">
        <v>6.4</v>
      </c>
      <c r="O2854" t="s">
        <v>154</v>
      </c>
      <c r="P2854" s="70">
        <v>0.76943287037037045</v>
      </c>
      <c r="Q2854">
        <v>2.9</v>
      </c>
      <c r="R2854" t="s">
        <v>158</v>
      </c>
      <c r="S2854">
        <v>0.9</v>
      </c>
      <c r="T2854">
        <v>55.9</v>
      </c>
      <c r="U2854">
        <v>0</v>
      </c>
      <c r="V2854">
        <v>91</v>
      </c>
      <c r="W2854">
        <v>0</v>
      </c>
      <c r="X2854">
        <v>0.72499999999999998</v>
      </c>
      <c r="Y2854">
        <v>17.989999999999998</v>
      </c>
      <c r="Z2854" s="11">
        <f t="shared" si="7639"/>
        <v>0</v>
      </c>
      <c r="AA2854" s="11">
        <f t="shared" si="7640"/>
        <v>0</v>
      </c>
      <c r="AB2854" s="53">
        <f t="shared" si="7641"/>
        <v>0.3212280524553226</v>
      </c>
      <c r="AC2854" s="61" t="s">
        <v>204</v>
      </c>
    </row>
    <row r="2855" spans="1:46">
      <c r="A2855" s="11">
        <v>2855</v>
      </c>
      <c r="B2855" s="69">
        <v>44612</v>
      </c>
      <c r="C2855" s="70">
        <v>0.77777777777777779</v>
      </c>
      <c r="D2855">
        <v>3.9</v>
      </c>
      <c r="E2855">
        <v>13</v>
      </c>
      <c r="F2855">
        <v>0</v>
      </c>
      <c r="G2855">
        <v>3.2</v>
      </c>
      <c r="H2855">
        <v>0</v>
      </c>
      <c r="I2855">
        <v>3.6</v>
      </c>
      <c r="J2855" t="s">
        <v>154</v>
      </c>
      <c r="K2855">
        <v>3.6</v>
      </c>
      <c r="L2855" t="s">
        <v>154</v>
      </c>
      <c r="M2855" s="70">
        <v>0.77777777777777779</v>
      </c>
      <c r="N2855">
        <v>6.9</v>
      </c>
      <c r="O2855" t="s">
        <v>154</v>
      </c>
      <c r="P2855" s="70">
        <v>0.77703703703703697</v>
      </c>
      <c r="Q2855">
        <v>4.3</v>
      </c>
      <c r="R2855" t="s">
        <v>155</v>
      </c>
      <c r="S2855">
        <v>1</v>
      </c>
      <c r="T2855">
        <v>58.5</v>
      </c>
      <c r="U2855">
        <v>0</v>
      </c>
      <c r="V2855">
        <v>73</v>
      </c>
      <c r="W2855">
        <v>0</v>
      </c>
      <c r="X2855">
        <v>0.72499999999999998</v>
      </c>
      <c r="Y2855">
        <v>17.97</v>
      </c>
      <c r="Z2855" s="11">
        <f t="shared" si="7639"/>
        <v>0</v>
      </c>
      <c r="AA2855" s="11">
        <f t="shared" si="7640"/>
        <v>0</v>
      </c>
      <c r="AB2855" s="53">
        <f t="shared" si="7641"/>
        <v>0.3212280524553226</v>
      </c>
      <c r="AC2855" s="61" t="s">
        <v>204</v>
      </c>
    </row>
    <row r="2856" spans="1:46">
      <c r="A2856" s="11">
        <v>2856</v>
      </c>
      <c r="B2856" s="69">
        <v>44612</v>
      </c>
      <c r="C2856" s="70">
        <v>0.78472222222222221</v>
      </c>
      <c r="D2856">
        <v>3.8</v>
      </c>
      <c r="E2856">
        <v>13</v>
      </c>
      <c r="F2856">
        <v>0</v>
      </c>
      <c r="G2856">
        <v>3.2</v>
      </c>
      <c r="H2856">
        <v>0</v>
      </c>
      <c r="I2856">
        <v>3.6</v>
      </c>
      <c r="J2856" t="s">
        <v>158</v>
      </c>
      <c r="K2856">
        <v>3.9</v>
      </c>
      <c r="L2856" t="s">
        <v>158</v>
      </c>
      <c r="M2856" s="70">
        <v>0.78358796296296296</v>
      </c>
      <c r="N2856">
        <v>6.3</v>
      </c>
      <c r="O2856" t="s">
        <v>154</v>
      </c>
      <c r="P2856" s="70">
        <v>0.781712962962963</v>
      </c>
      <c r="Q2856">
        <v>2.5</v>
      </c>
      <c r="R2856" t="s">
        <v>154</v>
      </c>
      <c r="S2856">
        <v>0.9</v>
      </c>
      <c r="T2856">
        <v>58</v>
      </c>
      <c r="U2856">
        <v>0</v>
      </c>
      <c r="V2856">
        <v>74</v>
      </c>
      <c r="W2856">
        <v>0</v>
      </c>
      <c r="X2856">
        <v>0.72399999999999998</v>
      </c>
      <c r="Y2856">
        <v>18</v>
      </c>
      <c r="Z2856" s="11">
        <f t="shared" si="7639"/>
        <v>0</v>
      </c>
      <c r="AA2856" s="11">
        <f t="shared" si="7640"/>
        <v>0</v>
      </c>
      <c r="AB2856" s="53">
        <f t="shared" si="7641"/>
        <v>0.32058680006379636</v>
      </c>
      <c r="AC2856" s="61" t="s">
        <v>204</v>
      </c>
    </row>
    <row r="2857" spans="1:46">
      <c r="A2857" s="11">
        <v>2857</v>
      </c>
      <c r="B2857" s="69">
        <v>44612</v>
      </c>
      <c r="C2857" s="70">
        <v>0.79166666666666663</v>
      </c>
      <c r="D2857">
        <v>3.6</v>
      </c>
      <c r="E2857">
        <v>12.9</v>
      </c>
      <c r="F2857">
        <v>0</v>
      </c>
      <c r="G2857">
        <v>3.1</v>
      </c>
      <c r="H2857">
        <v>0</v>
      </c>
      <c r="I2857">
        <v>3.2</v>
      </c>
      <c r="J2857" t="s">
        <v>158</v>
      </c>
      <c r="K2857">
        <v>3.7</v>
      </c>
      <c r="L2857" t="s">
        <v>158</v>
      </c>
      <c r="M2857" s="70">
        <v>0.78700231481481486</v>
      </c>
      <c r="N2857">
        <v>6.4</v>
      </c>
      <c r="O2857" t="s">
        <v>161</v>
      </c>
      <c r="P2857" s="70">
        <v>0.78929398148148155</v>
      </c>
      <c r="Q2857">
        <v>3.2</v>
      </c>
      <c r="R2857" t="s">
        <v>154</v>
      </c>
      <c r="S2857">
        <v>0.9</v>
      </c>
      <c r="T2857">
        <v>59.5</v>
      </c>
      <c r="U2857">
        <v>0</v>
      </c>
      <c r="V2857">
        <v>82</v>
      </c>
      <c r="W2857">
        <v>0</v>
      </c>
      <c r="X2857">
        <v>0.72399999999999998</v>
      </c>
      <c r="Y2857">
        <v>17.98</v>
      </c>
      <c r="Z2857" s="11">
        <f t="shared" si="7639"/>
        <v>0</v>
      </c>
      <c r="AA2857" s="11">
        <f t="shared" si="7640"/>
        <v>0</v>
      </c>
      <c r="AB2857" s="53">
        <f t="shared" si="7641"/>
        <v>0.32058680006379636</v>
      </c>
      <c r="AC2857" s="61" t="s">
        <v>204</v>
      </c>
      <c r="AE2857" s="11">
        <f t="shared" ref="AE2857" si="7722">SUM(F2857:F2862)</f>
        <v>0</v>
      </c>
      <c r="AF2857" s="11">
        <f t="shared" ref="AF2857" si="7723">AVERAGE(AB2857:AB2862)</f>
        <v>0.31962629472932336</v>
      </c>
      <c r="AG2857" s="11">
        <f t="shared" ref="AG2857" si="7724">AVERAGE(G2857:G2862)</f>
        <v>3.1</v>
      </c>
      <c r="AH2857" s="11" t="e">
        <f t="shared" ref="AH2857" si="7725">AVERAGE(AC2857:AC2862)</f>
        <v>#DIV/0!</v>
      </c>
      <c r="AI2857" s="11">
        <f t="shared" ref="AI2857" si="7726">AVERAGE(T2857:T2862)</f>
        <v>59.65</v>
      </c>
      <c r="AJ2857" s="11">
        <f t="shared" ref="AJ2857" si="7727">SUMIF(H2857:H2862,"&gt;0",H2857:H2862)</f>
        <v>0</v>
      </c>
      <c r="AK2857" s="17">
        <f t="shared" ref="AK2857" si="7728">SUM(AA2857:AA2862)/60</f>
        <v>0</v>
      </c>
      <c r="AL2857" s="17">
        <f t="shared" ref="AL2857" si="7729">SUM(V2857:V2862)</f>
        <v>423</v>
      </c>
      <c r="AM2857" s="17">
        <f t="shared" ref="AM2857" si="7730">AVERAGE(W2857:W2862)</f>
        <v>0</v>
      </c>
      <c r="AN2857" s="11">
        <f t="shared" ref="AN2857" si="7731">AVERAGE(I2857:I2862)</f>
        <v>3.0833333333333335</v>
      </c>
      <c r="AO2857" s="11">
        <f t="shared" ref="AO2857" si="7732">MAX(K2857:K2862)</f>
        <v>3.7</v>
      </c>
      <c r="AP2857" s="13" t="str">
        <f t="shared" ref="AP2857" ca="1" si="7733">INDIRECT(ADDRESS(MATCH(AO2857,K2857:K2862,0)+A2857-1,12))</f>
        <v>WNW</v>
      </c>
      <c r="AQ2857" s="13">
        <f t="shared" ref="AQ2857" ca="1" si="7734">INDIRECT(ADDRESS(MATCH(AO2857,K2857:K2862,0)+A2857-1,13))</f>
        <v>0.78700231481481486</v>
      </c>
      <c r="AR2857" s="11">
        <f t="shared" ref="AR2857" si="7735">MAX(N2857:N2862)</f>
        <v>6.4</v>
      </c>
      <c r="AS2857" s="13" t="str">
        <f t="shared" ref="AS2857" ca="1" si="7736">INDIRECT(ADDRESS(MATCH(AR2857,N2857:N2862,0)+A2857-1,15))</f>
        <v>WSW</v>
      </c>
      <c r="AT2857" s="13">
        <f t="shared" ref="AT2857" ca="1" si="7737">INDIRECT(ADDRESS(MATCH(AR2857,N2857:N2862,0)+A2857-1,16))</f>
        <v>0.78929398148148155</v>
      </c>
    </row>
    <row r="2858" spans="1:46">
      <c r="A2858" s="11">
        <v>2858</v>
      </c>
      <c r="B2858" s="69">
        <v>44612</v>
      </c>
      <c r="C2858" s="70">
        <v>0.79861111111111116</v>
      </c>
      <c r="D2858">
        <v>3.6</v>
      </c>
      <c r="E2858">
        <v>12.9</v>
      </c>
      <c r="F2858">
        <v>0</v>
      </c>
      <c r="G2858">
        <v>3.1</v>
      </c>
      <c r="H2858">
        <v>0</v>
      </c>
      <c r="I2858">
        <v>3</v>
      </c>
      <c r="J2858" t="s">
        <v>158</v>
      </c>
      <c r="K2858">
        <v>3.2</v>
      </c>
      <c r="L2858" t="s">
        <v>158</v>
      </c>
      <c r="M2858" s="70">
        <v>0.79170138888888886</v>
      </c>
      <c r="N2858">
        <v>5.6</v>
      </c>
      <c r="O2858" t="s">
        <v>155</v>
      </c>
      <c r="P2858" s="70">
        <v>0.79527777777777775</v>
      </c>
      <c r="Q2858">
        <v>3.4</v>
      </c>
      <c r="R2858" t="s">
        <v>158</v>
      </c>
      <c r="S2858">
        <v>0.9</v>
      </c>
      <c r="T2858">
        <v>58.3</v>
      </c>
      <c r="U2858">
        <v>0</v>
      </c>
      <c r="V2858">
        <v>93</v>
      </c>
      <c r="W2858">
        <v>0</v>
      </c>
      <c r="X2858">
        <v>0.72299999999999998</v>
      </c>
      <c r="Y2858">
        <v>18</v>
      </c>
      <c r="Z2858" s="11">
        <f t="shared" si="7639"/>
        <v>0</v>
      </c>
      <c r="AA2858" s="11">
        <f t="shared" si="7640"/>
        <v>0</v>
      </c>
      <c r="AB2858" s="53">
        <f t="shared" si="7641"/>
        <v>0.31994613779539005</v>
      </c>
      <c r="AC2858" s="61" t="s">
        <v>204</v>
      </c>
    </row>
    <row r="2859" spans="1:46">
      <c r="A2859" s="11">
        <v>2859</v>
      </c>
      <c r="B2859" s="69">
        <v>44612</v>
      </c>
      <c r="C2859" s="70">
        <v>0.80555555555555547</v>
      </c>
      <c r="D2859">
        <v>3.4</v>
      </c>
      <c r="E2859">
        <v>12.9</v>
      </c>
      <c r="F2859">
        <v>0</v>
      </c>
      <c r="G2859">
        <v>3.1</v>
      </c>
      <c r="H2859">
        <v>0</v>
      </c>
      <c r="I2859">
        <v>2.9</v>
      </c>
      <c r="J2859" t="s">
        <v>158</v>
      </c>
      <c r="K2859">
        <v>3.3</v>
      </c>
      <c r="L2859" t="s">
        <v>158</v>
      </c>
      <c r="M2859" s="70">
        <v>0.80009259259259258</v>
      </c>
      <c r="N2859">
        <v>6.4</v>
      </c>
      <c r="O2859" t="s">
        <v>158</v>
      </c>
      <c r="P2859" s="70">
        <v>0.80409722222222213</v>
      </c>
      <c r="Q2859">
        <v>3.7</v>
      </c>
      <c r="R2859" t="s">
        <v>158</v>
      </c>
      <c r="S2859">
        <v>1.4</v>
      </c>
      <c r="T2859">
        <v>58.3</v>
      </c>
      <c r="U2859">
        <v>0</v>
      </c>
      <c r="V2859">
        <v>64</v>
      </c>
      <c r="W2859">
        <v>0</v>
      </c>
      <c r="X2859">
        <v>0.72299999999999998</v>
      </c>
      <c r="Y2859">
        <v>18.010000000000002</v>
      </c>
      <c r="Z2859" s="11">
        <f t="shared" si="7639"/>
        <v>0</v>
      </c>
      <c r="AA2859" s="11">
        <f t="shared" si="7640"/>
        <v>0</v>
      </c>
      <c r="AB2859" s="53">
        <f t="shared" si="7641"/>
        <v>0.31994613779539005</v>
      </c>
      <c r="AC2859" s="61" t="s">
        <v>204</v>
      </c>
    </row>
    <row r="2860" spans="1:46">
      <c r="A2860" s="11">
        <v>2860</v>
      </c>
      <c r="B2860" s="69">
        <v>44612</v>
      </c>
      <c r="C2860" s="70">
        <v>0.8125</v>
      </c>
      <c r="D2860">
        <v>3.4</v>
      </c>
      <c r="E2860">
        <v>12.9</v>
      </c>
      <c r="F2860">
        <v>0</v>
      </c>
      <c r="G2860">
        <v>3.1</v>
      </c>
      <c r="H2860">
        <v>0</v>
      </c>
      <c r="I2860">
        <v>3.1</v>
      </c>
      <c r="J2860" t="s">
        <v>158</v>
      </c>
      <c r="K2860">
        <v>3.3</v>
      </c>
      <c r="L2860" t="s">
        <v>158</v>
      </c>
      <c r="M2860" s="70">
        <v>0.81060185185185185</v>
      </c>
      <c r="N2860">
        <v>5.4</v>
      </c>
      <c r="O2860" t="s">
        <v>155</v>
      </c>
      <c r="P2860" s="70">
        <v>0.80663194444444442</v>
      </c>
      <c r="Q2860">
        <v>3.2</v>
      </c>
      <c r="R2860" t="s">
        <v>158</v>
      </c>
      <c r="S2860">
        <v>1</v>
      </c>
      <c r="T2860">
        <v>59.9</v>
      </c>
      <c r="U2860">
        <v>0</v>
      </c>
      <c r="V2860">
        <v>64</v>
      </c>
      <c r="W2860">
        <v>0</v>
      </c>
      <c r="X2860">
        <v>0.72199999999999998</v>
      </c>
      <c r="Y2860">
        <v>17.989999999999998</v>
      </c>
      <c r="Z2860" s="11">
        <f t="shared" si="7639"/>
        <v>0</v>
      </c>
      <c r="AA2860" s="11">
        <f t="shared" si="7640"/>
        <v>0</v>
      </c>
      <c r="AB2860" s="53">
        <f t="shared" si="7641"/>
        <v>0.31930606192575972</v>
      </c>
      <c r="AC2860" s="61" t="s">
        <v>204</v>
      </c>
    </row>
    <row r="2861" spans="1:46">
      <c r="A2861" s="11">
        <v>2861</v>
      </c>
      <c r="B2861" s="69">
        <v>44612</v>
      </c>
      <c r="C2861" s="70">
        <v>0.81944444444444453</v>
      </c>
      <c r="D2861">
        <v>3.3</v>
      </c>
      <c r="E2861">
        <v>12.9</v>
      </c>
      <c r="F2861">
        <v>0</v>
      </c>
      <c r="G2861">
        <v>3.1</v>
      </c>
      <c r="H2861">
        <v>0</v>
      </c>
      <c r="I2861">
        <v>2.8</v>
      </c>
      <c r="J2861" t="s">
        <v>158</v>
      </c>
      <c r="K2861">
        <v>3</v>
      </c>
      <c r="L2861" t="s">
        <v>158</v>
      </c>
      <c r="M2861" s="70">
        <v>0.81251157407407415</v>
      </c>
      <c r="N2861">
        <v>5.9</v>
      </c>
      <c r="O2861" t="s">
        <v>154</v>
      </c>
      <c r="P2861" s="70">
        <v>0.81763888888888892</v>
      </c>
      <c r="Q2861">
        <v>4.5999999999999996</v>
      </c>
      <c r="R2861" t="s">
        <v>158</v>
      </c>
      <c r="S2861">
        <v>0.8</v>
      </c>
      <c r="T2861">
        <v>61.2</v>
      </c>
      <c r="U2861">
        <v>1</v>
      </c>
      <c r="V2861">
        <v>64</v>
      </c>
      <c r="W2861">
        <v>0</v>
      </c>
      <c r="X2861">
        <v>0.72199999999999998</v>
      </c>
      <c r="Y2861">
        <v>18</v>
      </c>
      <c r="Z2861" s="11">
        <f t="shared" si="7639"/>
        <v>0</v>
      </c>
      <c r="AA2861" s="11">
        <f t="shared" si="7640"/>
        <v>0</v>
      </c>
      <c r="AB2861" s="53">
        <f t="shared" si="7641"/>
        <v>0.31930606192575972</v>
      </c>
      <c r="AC2861" s="61" t="s">
        <v>204</v>
      </c>
    </row>
    <row r="2862" spans="1:46">
      <c r="A2862" s="11">
        <v>2862</v>
      </c>
      <c r="B2862" s="69">
        <v>44612</v>
      </c>
      <c r="C2862" s="70">
        <v>0.82638888888888884</v>
      </c>
      <c r="D2862">
        <v>3.3</v>
      </c>
      <c r="E2862">
        <v>12.9</v>
      </c>
      <c r="F2862">
        <v>0</v>
      </c>
      <c r="G2862">
        <v>3.1</v>
      </c>
      <c r="H2862">
        <v>0</v>
      </c>
      <c r="I2862">
        <v>3.5</v>
      </c>
      <c r="J2862" t="s">
        <v>158</v>
      </c>
      <c r="K2862">
        <v>3.7</v>
      </c>
      <c r="L2862" t="s">
        <v>158</v>
      </c>
      <c r="M2862" s="70">
        <v>0.82422453703703702</v>
      </c>
      <c r="N2862">
        <v>6.1</v>
      </c>
      <c r="O2862" t="s">
        <v>154</v>
      </c>
      <c r="P2862" s="70">
        <v>0.82157407407407401</v>
      </c>
      <c r="Q2862">
        <v>1.4</v>
      </c>
      <c r="R2862" t="s">
        <v>161</v>
      </c>
      <c r="S2862">
        <v>1</v>
      </c>
      <c r="T2862">
        <v>60.7</v>
      </c>
      <c r="U2862">
        <v>0</v>
      </c>
      <c r="V2862">
        <v>56</v>
      </c>
      <c r="W2862">
        <v>0</v>
      </c>
      <c r="X2862">
        <v>0.72099999999999997</v>
      </c>
      <c r="Y2862">
        <v>18.03</v>
      </c>
      <c r="Z2862" s="11">
        <f t="shared" si="7639"/>
        <v>0</v>
      </c>
      <c r="AA2862" s="11">
        <f t="shared" si="7640"/>
        <v>0</v>
      </c>
      <c r="AB2862" s="53">
        <f t="shared" si="7641"/>
        <v>0.31866656886984424</v>
      </c>
      <c r="AC2862" s="61" t="s">
        <v>204</v>
      </c>
    </row>
    <row r="2863" spans="1:46">
      <c r="A2863" s="11">
        <v>2863</v>
      </c>
      <c r="B2863" s="69">
        <v>44612</v>
      </c>
      <c r="C2863" s="70">
        <v>0.83333333333333337</v>
      </c>
      <c r="D2863">
        <v>3.2</v>
      </c>
      <c r="E2863">
        <v>12.9</v>
      </c>
      <c r="F2863">
        <v>0</v>
      </c>
      <c r="G2863">
        <v>3.1</v>
      </c>
      <c r="H2863">
        <v>0</v>
      </c>
      <c r="I2863">
        <v>3.6</v>
      </c>
      <c r="J2863" t="s">
        <v>154</v>
      </c>
      <c r="K2863">
        <v>3.6</v>
      </c>
      <c r="L2863" t="s">
        <v>154</v>
      </c>
      <c r="M2863" s="70">
        <v>0.83333333333333337</v>
      </c>
      <c r="N2863">
        <v>5.8</v>
      </c>
      <c r="O2863" t="s">
        <v>154</v>
      </c>
      <c r="P2863" s="70">
        <v>0.82907407407407396</v>
      </c>
      <c r="Q2863">
        <v>5.2</v>
      </c>
      <c r="R2863" t="s">
        <v>158</v>
      </c>
      <c r="S2863">
        <v>0.8</v>
      </c>
      <c r="T2863">
        <v>59.5</v>
      </c>
      <c r="U2863">
        <v>0</v>
      </c>
      <c r="V2863">
        <v>59</v>
      </c>
      <c r="W2863">
        <v>0</v>
      </c>
      <c r="X2863">
        <v>0.72099999999999997</v>
      </c>
      <c r="Y2863">
        <v>18.03</v>
      </c>
      <c r="Z2863" s="11">
        <f t="shared" si="7639"/>
        <v>0</v>
      </c>
      <c r="AA2863" s="11">
        <f t="shared" si="7640"/>
        <v>0</v>
      </c>
      <c r="AB2863" s="53">
        <f t="shared" si="7641"/>
        <v>0.31866656886984424</v>
      </c>
      <c r="AC2863" s="61" t="s">
        <v>204</v>
      </c>
      <c r="AE2863" s="11">
        <f t="shared" ref="AE2863" si="7738">SUM(F2863:F2868)</f>
        <v>0</v>
      </c>
      <c r="AF2863" s="11">
        <f t="shared" ref="AF2863" si="7739">AVERAGE(AB2863:AB2868)</f>
        <v>0.31600929706069009</v>
      </c>
      <c r="AG2863" s="11">
        <f t="shared" ref="AG2863" si="7740">AVERAGE(G2863:G2868)</f>
        <v>3.0166666666666662</v>
      </c>
      <c r="AH2863" s="11" t="e">
        <f t="shared" ref="AH2863" si="7741">AVERAGE(AC2863:AC2868)</f>
        <v>#DIV/0!</v>
      </c>
      <c r="AI2863" s="11">
        <f t="shared" ref="AI2863" si="7742">AVERAGE(T2863:T2868)</f>
        <v>60.383333333333333</v>
      </c>
      <c r="AJ2863" s="11">
        <f t="shared" ref="AJ2863" si="7743">SUMIF(H2863:H2868,"&gt;0",H2863:H2868)</f>
        <v>0</v>
      </c>
      <c r="AK2863" s="17">
        <f t="shared" ref="AK2863" si="7744">SUM(AA2863:AA2868)/60</f>
        <v>0</v>
      </c>
      <c r="AL2863" s="17">
        <f t="shared" ref="AL2863" si="7745">SUM(V2863:V2868)</f>
        <v>244</v>
      </c>
      <c r="AM2863" s="17">
        <f t="shared" ref="AM2863" si="7746">AVERAGE(W2863:W2868)</f>
        <v>0</v>
      </c>
      <c r="AN2863" s="11">
        <f t="shared" ref="AN2863" si="7747">AVERAGE(I2863:I2868)</f>
        <v>3.3166666666666669</v>
      </c>
      <c r="AO2863" s="11">
        <f t="shared" ref="AO2863" si="7748">MAX(K2863:K2868)</f>
        <v>3.9</v>
      </c>
      <c r="AP2863" s="13" t="str">
        <f t="shared" ref="AP2863" ca="1" si="7749">INDIRECT(ADDRESS(MATCH(AO2863,K2863:K2868,0)+A2863-1,12))</f>
        <v>W</v>
      </c>
      <c r="AQ2863" s="13">
        <f t="shared" ref="AQ2863" ca="1" si="7750">INDIRECT(ADDRESS(MATCH(AO2863,K2863:K2868,0)+A2863-1,13))</f>
        <v>0.83427083333333341</v>
      </c>
      <c r="AR2863" s="11">
        <f t="shared" ref="AR2863" si="7751">MAX(N2863:N2868)</f>
        <v>6.5</v>
      </c>
      <c r="AS2863" s="13" t="str">
        <f t="shared" ref="AS2863" ca="1" si="7752">INDIRECT(ADDRESS(MATCH(AR2863,N2863:N2868,0)+A2863-1,15))</f>
        <v>WNW</v>
      </c>
      <c r="AT2863" s="13">
        <f t="shared" ref="AT2863" ca="1" si="7753">INDIRECT(ADDRESS(MATCH(AR2863,N2863:N2868,0)+A2863-1,16))</f>
        <v>0.83347222222222228</v>
      </c>
    </row>
    <row r="2864" spans="1:46">
      <c r="A2864" s="11">
        <v>2864</v>
      </c>
      <c r="B2864" s="69">
        <v>44612</v>
      </c>
      <c r="C2864" s="70">
        <v>0.84027777777777779</v>
      </c>
      <c r="D2864">
        <v>3.2</v>
      </c>
      <c r="E2864">
        <v>12.9</v>
      </c>
      <c r="F2864">
        <v>0</v>
      </c>
      <c r="G2864">
        <v>3.1</v>
      </c>
      <c r="H2864">
        <v>0</v>
      </c>
      <c r="I2864">
        <v>3.5</v>
      </c>
      <c r="J2864" t="s">
        <v>154</v>
      </c>
      <c r="K2864">
        <v>3.9</v>
      </c>
      <c r="L2864" t="s">
        <v>154</v>
      </c>
      <c r="M2864" s="70">
        <v>0.83427083333333341</v>
      </c>
      <c r="N2864">
        <v>6.5</v>
      </c>
      <c r="O2864" t="s">
        <v>158</v>
      </c>
      <c r="P2864" s="70">
        <v>0.83347222222222228</v>
      </c>
      <c r="Q2864">
        <v>2.8</v>
      </c>
      <c r="R2864" t="s">
        <v>158</v>
      </c>
      <c r="S2864">
        <v>1.1000000000000001</v>
      </c>
      <c r="T2864">
        <v>61.5</v>
      </c>
      <c r="U2864">
        <v>0</v>
      </c>
      <c r="V2864">
        <v>51</v>
      </c>
      <c r="W2864">
        <v>0</v>
      </c>
      <c r="X2864">
        <v>0.71699999999999997</v>
      </c>
      <c r="Y2864">
        <v>18.059999999999999</v>
      </c>
      <c r="Z2864" s="11">
        <f t="shared" si="7639"/>
        <v>0</v>
      </c>
      <c r="AA2864" s="11">
        <f t="shared" si="7640"/>
        <v>0</v>
      </c>
      <c r="AB2864" s="53">
        <f t="shared" si="7641"/>
        <v>0.31611435786897379</v>
      </c>
      <c r="AC2864" s="61" t="s">
        <v>204</v>
      </c>
    </row>
    <row r="2865" spans="1:46">
      <c r="A2865" s="11">
        <v>2865</v>
      </c>
      <c r="B2865" s="69">
        <v>44612</v>
      </c>
      <c r="C2865" s="70">
        <v>0.84722222222222221</v>
      </c>
      <c r="D2865">
        <v>3.2</v>
      </c>
      <c r="E2865">
        <v>12.9</v>
      </c>
      <c r="F2865">
        <v>0</v>
      </c>
      <c r="G2865">
        <v>3</v>
      </c>
      <c r="H2865">
        <v>0</v>
      </c>
      <c r="I2865">
        <v>3.2</v>
      </c>
      <c r="J2865" t="s">
        <v>158</v>
      </c>
      <c r="K2865">
        <v>3.7</v>
      </c>
      <c r="L2865" t="s">
        <v>158</v>
      </c>
      <c r="M2865" s="70">
        <v>0.84414351851851854</v>
      </c>
      <c r="N2865">
        <v>5.4</v>
      </c>
      <c r="O2865" t="s">
        <v>158</v>
      </c>
      <c r="P2865" s="70">
        <v>0.84063657407407411</v>
      </c>
      <c r="Q2865">
        <v>2.7</v>
      </c>
      <c r="R2865" t="s">
        <v>155</v>
      </c>
      <c r="S2865">
        <v>0.9</v>
      </c>
      <c r="T2865">
        <v>61.4</v>
      </c>
      <c r="U2865">
        <v>0</v>
      </c>
      <c r="V2865">
        <v>33</v>
      </c>
      <c r="W2865">
        <v>0</v>
      </c>
      <c r="X2865">
        <v>0.71599999999999997</v>
      </c>
      <c r="Y2865">
        <v>18.03</v>
      </c>
      <c r="Z2865" s="11">
        <f t="shared" si="7639"/>
        <v>0</v>
      </c>
      <c r="AA2865" s="11">
        <f t="shared" si="7640"/>
        <v>0</v>
      </c>
      <c r="AB2865" s="53">
        <f t="shared" si="7641"/>
        <v>0.3154777298707454</v>
      </c>
      <c r="AC2865" s="61" t="s">
        <v>204</v>
      </c>
    </row>
    <row r="2866" spans="1:46">
      <c r="A2866" s="11">
        <v>2866</v>
      </c>
      <c r="B2866" s="69">
        <v>44612</v>
      </c>
      <c r="C2866" s="70">
        <v>0.85416666666666663</v>
      </c>
      <c r="D2866">
        <v>3.1</v>
      </c>
      <c r="E2866">
        <v>12.9</v>
      </c>
      <c r="F2866">
        <v>0</v>
      </c>
      <c r="G2866">
        <v>3</v>
      </c>
      <c r="H2866">
        <v>0</v>
      </c>
      <c r="I2866">
        <v>3.5</v>
      </c>
      <c r="J2866" t="s">
        <v>158</v>
      </c>
      <c r="K2866">
        <v>3.5</v>
      </c>
      <c r="L2866" t="s">
        <v>158</v>
      </c>
      <c r="M2866" s="70">
        <v>0.85405092592592602</v>
      </c>
      <c r="N2866">
        <v>5.8</v>
      </c>
      <c r="O2866" t="s">
        <v>158</v>
      </c>
      <c r="P2866" s="70">
        <v>0.85127314814814825</v>
      </c>
      <c r="Q2866">
        <v>3.2</v>
      </c>
      <c r="R2866" t="s">
        <v>155</v>
      </c>
      <c r="S2866">
        <v>0.9</v>
      </c>
      <c r="T2866">
        <v>60</v>
      </c>
      <c r="U2866">
        <v>0</v>
      </c>
      <c r="V2866">
        <v>26</v>
      </c>
      <c r="W2866">
        <v>0</v>
      </c>
      <c r="X2866">
        <v>0.71599999999999997</v>
      </c>
      <c r="Y2866">
        <v>18.03</v>
      </c>
      <c r="Z2866" s="11">
        <f t="shared" si="7639"/>
        <v>0</v>
      </c>
      <c r="AA2866" s="11">
        <f t="shared" si="7640"/>
        <v>0</v>
      </c>
      <c r="AB2866" s="53">
        <f t="shared" si="7641"/>
        <v>0.3154777298707454</v>
      </c>
      <c r="AC2866" s="61" t="s">
        <v>204</v>
      </c>
    </row>
    <row r="2867" spans="1:46">
      <c r="A2867" s="11">
        <v>2867</v>
      </c>
      <c r="B2867" s="69">
        <v>44612</v>
      </c>
      <c r="C2867" s="70">
        <v>0.86111111111111116</v>
      </c>
      <c r="D2867">
        <v>3.1</v>
      </c>
      <c r="E2867">
        <v>12.9</v>
      </c>
      <c r="F2867">
        <v>0</v>
      </c>
      <c r="G2867">
        <v>3</v>
      </c>
      <c r="H2867">
        <v>0</v>
      </c>
      <c r="I2867">
        <v>3.1</v>
      </c>
      <c r="J2867" t="s">
        <v>158</v>
      </c>
      <c r="K2867">
        <v>3.8</v>
      </c>
      <c r="L2867" t="s">
        <v>158</v>
      </c>
      <c r="M2867" s="70">
        <v>0.85655092592592597</v>
      </c>
      <c r="N2867">
        <v>4.8</v>
      </c>
      <c r="O2867" t="s">
        <v>155</v>
      </c>
      <c r="P2867" s="70">
        <v>0.85445601851851849</v>
      </c>
      <c r="Q2867">
        <v>3</v>
      </c>
      <c r="R2867" t="s">
        <v>155</v>
      </c>
      <c r="S2867">
        <v>0.7</v>
      </c>
      <c r="T2867">
        <v>60.1</v>
      </c>
      <c r="U2867">
        <v>1</v>
      </c>
      <c r="V2867">
        <v>27</v>
      </c>
      <c r="W2867">
        <v>0</v>
      </c>
      <c r="X2867">
        <v>0.71599999999999997</v>
      </c>
      <c r="Y2867">
        <v>18.059999999999999</v>
      </c>
      <c r="Z2867" s="11">
        <f t="shared" si="7639"/>
        <v>0</v>
      </c>
      <c r="AA2867" s="11">
        <f t="shared" si="7640"/>
        <v>0</v>
      </c>
      <c r="AB2867" s="53">
        <f t="shared" si="7641"/>
        <v>0.3154777298707454</v>
      </c>
      <c r="AC2867" s="61" t="s">
        <v>204</v>
      </c>
    </row>
    <row r="2868" spans="1:46">
      <c r="A2868" s="11">
        <v>2868</v>
      </c>
      <c r="B2868" s="69">
        <v>44612</v>
      </c>
      <c r="C2868" s="70">
        <v>0.86805555555555547</v>
      </c>
      <c r="D2868">
        <v>3.1</v>
      </c>
      <c r="E2868">
        <v>12.9</v>
      </c>
      <c r="F2868">
        <v>0</v>
      </c>
      <c r="G2868">
        <v>2.9</v>
      </c>
      <c r="H2868">
        <v>0</v>
      </c>
      <c r="I2868">
        <v>3</v>
      </c>
      <c r="J2868" t="s">
        <v>158</v>
      </c>
      <c r="K2868">
        <v>3.3</v>
      </c>
      <c r="L2868" t="s">
        <v>158</v>
      </c>
      <c r="M2868" s="70">
        <v>0.86408564814814814</v>
      </c>
      <c r="N2868">
        <v>5.5</v>
      </c>
      <c r="O2868" t="s">
        <v>158</v>
      </c>
      <c r="P2868" s="70">
        <v>0.86320601851851853</v>
      </c>
      <c r="Q2868">
        <v>2.6</v>
      </c>
      <c r="R2868" t="s">
        <v>158</v>
      </c>
      <c r="S2868">
        <v>0.8</v>
      </c>
      <c r="T2868">
        <v>59.8</v>
      </c>
      <c r="U2868">
        <v>0</v>
      </c>
      <c r="V2868">
        <v>48</v>
      </c>
      <c r="W2868">
        <v>0</v>
      </c>
      <c r="X2868">
        <v>0.71499999999999997</v>
      </c>
      <c r="Y2868">
        <v>18.059999999999999</v>
      </c>
      <c r="Z2868" s="11">
        <f t="shared" si="7639"/>
        <v>0</v>
      </c>
      <c r="AA2868" s="11">
        <f t="shared" si="7640"/>
        <v>0</v>
      </c>
      <c r="AB2868" s="53">
        <f t="shared" si="7641"/>
        <v>0.31484166601308639</v>
      </c>
      <c r="AC2868" s="61" t="s">
        <v>204</v>
      </c>
    </row>
    <row r="2869" spans="1:46">
      <c r="A2869" s="11">
        <v>2869</v>
      </c>
      <c r="B2869" s="69">
        <v>44612</v>
      </c>
      <c r="C2869" s="70">
        <v>0.875</v>
      </c>
      <c r="D2869">
        <v>3</v>
      </c>
      <c r="E2869">
        <v>12.9</v>
      </c>
      <c r="F2869">
        <v>0</v>
      </c>
      <c r="G2869">
        <v>2.9</v>
      </c>
      <c r="H2869">
        <v>0</v>
      </c>
      <c r="I2869">
        <v>3.5</v>
      </c>
      <c r="J2869" t="s">
        <v>158</v>
      </c>
      <c r="K2869">
        <v>3.5</v>
      </c>
      <c r="L2869" t="s">
        <v>158</v>
      </c>
      <c r="M2869" s="70">
        <v>0.87497685185185192</v>
      </c>
      <c r="N2869">
        <v>5.9</v>
      </c>
      <c r="O2869" t="s">
        <v>158</v>
      </c>
      <c r="P2869" s="70">
        <v>0.87061342592592583</v>
      </c>
      <c r="Q2869">
        <v>2.6</v>
      </c>
      <c r="R2869" t="s">
        <v>158</v>
      </c>
      <c r="S2869">
        <v>0.7</v>
      </c>
      <c r="T2869">
        <v>58.6</v>
      </c>
      <c r="U2869">
        <v>0</v>
      </c>
      <c r="V2869">
        <v>35</v>
      </c>
      <c r="W2869">
        <v>0</v>
      </c>
      <c r="X2869">
        <v>0.71499999999999997</v>
      </c>
      <c r="Y2869">
        <v>18.05</v>
      </c>
      <c r="Z2869" s="11">
        <f t="shared" si="7639"/>
        <v>0</v>
      </c>
      <c r="AA2869" s="11">
        <f t="shared" si="7640"/>
        <v>0</v>
      </c>
      <c r="AB2869" s="53">
        <f t="shared" si="7641"/>
        <v>0.31484166601308639</v>
      </c>
      <c r="AC2869" s="61" t="s">
        <v>204</v>
      </c>
      <c r="AE2869" s="11">
        <f t="shared" ref="AE2869" si="7754">SUM(F2869:F2874)</f>
        <v>0</v>
      </c>
      <c r="AF2869" s="11">
        <f t="shared" ref="AF2869" si="7755">AVERAGE(AB2869:AB2874)</f>
        <v>0.31431217386398408</v>
      </c>
      <c r="AG2869" s="11">
        <f t="shared" ref="AG2869" si="7756">AVERAGE(G2869:G2874)</f>
        <v>2.583333333333333</v>
      </c>
      <c r="AH2869" s="11" t="e">
        <f t="shared" ref="AH2869" si="7757">AVERAGE(AC2869:AC2874)</f>
        <v>#DIV/0!</v>
      </c>
      <c r="AI2869" s="11">
        <f t="shared" ref="AI2869" si="7758">AVERAGE(T2869:T2874)</f>
        <v>59.216666666666669</v>
      </c>
      <c r="AJ2869" s="11">
        <f t="shared" ref="AJ2869" si="7759">SUMIF(H2869:H2874,"&gt;0",H2869:H2874)</f>
        <v>0</v>
      </c>
      <c r="AK2869" s="17">
        <f t="shared" ref="AK2869" si="7760">SUM(AA2869:AA2874)/60</f>
        <v>0</v>
      </c>
      <c r="AL2869" s="17">
        <f t="shared" ref="AL2869" si="7761">SUM(V2869:V2874)</f>
        <v>247</v>
      </c>
      <c r="AM2869" s="17">
        <f t="shared" ref="AM2869" si="7762">AVERAGE(W2869:W2874)</f>
        <v>0</v>
      </c>
      <c r="AN2869" s="11">
        <f t="shared" ref="AN2869" si="7763">AVERAGE(I2869:I2874)</f>
        <v>3.0666666666666664</v>
      </c>
      <c r="AO2869" s="11">
        <f t="shared" ref="AO2869" si="7764">MAX(K2869:K2874)</f>
        <v>4</v>
      </c>
      <c r="AP2869" s="13" t="str">
        <f t="shared" ref="AP2869" ca="1" si="7765">INDIRECT(ADDRESS(MATCH(AO2869,K2869:K2874,0)+A2869-1,12))</f>
        <v>WNW</v>
      </c>
      <c r="AQ2869" s="13">
        <f t="shared" ref="AQ2869" ca="1" si="7766">INDIRECT(ADDRESS(MATCH(AO2869,K2869:K2874,0)+A2869-1,13))</f>
        <v>0.87848379629629625</v>
      </c>
      <c r="AR2869" s="11">
        <f t="shared" ref="AR2869" si="7767">MAX(N2869:N2874)</f>
        <v>7.1</v>
      </c>
      <c r="AS2869" s="13" t="str">
        <f t="shared" ref="AS2869" ca="1" si="7768">INDIRECT(ADDRESS(MATCH(AR2869,N2869:N2874,0)+A2869-1,15))</f>
        <v>WNW</v>
      </c>
      <c r="AT2869" s="13">
        <f t="shared" ref="AT2869" ca="1" si="7769">INDIRECT(ADDRESS(MATCH(AR2869,N2869:N2874,0)+A2869-1,16))</f>
        <v>0.87635416666666666</v>
      </c>
    </row>
    <row r="2870" spans="1:46">
      <c r="A2870" s="11">
        <v>2870</v>
      </c>
      <c r="B2870" s="69">
        <v>44612</v>
      </c>
      <c r="C2870" s="70">
        <v>0.88194444444444453</v>
      </c>
      <c r="D2870">
        <v>2.9</v>
      </c>
      <c r="E2870">
        <v>12.9</v>
      </c>
      <c r="F2870">
        <v>0</v>
      </c>
      <c r="G2870">
        <v>2.8</v>
      </c>
      <c r="H2870">
        <v>-1E-3</v>
      </c>
      <c r="I2870">
        <v>3.9</v>
      </c>
      <c r="J2870" t="s">
        <v>158</v>
      </c>
      <c r="K2870">
        <v>4</v>
      </c>
      <c r="L2870" t="s">
        <v>158</v>
      </c>
      <c r="M2870" s="70">
        <v>0.87848379629629625</v>
      </c>
      <c r="N2870">
        <v>7.1</v>
      </c>
      <c r="O2870" t="s">
        <v>158</v>
      </c>
      <c r="P2870" s="70">
        <v>0.87635416666666666</v>
      </c>
      <c r="Q2870">
        <v>3.5</v>
      </c>
      <c r="R2870" t="s">
        <v>157</v>
      </c>
      <c r="S2870">
        <v>1.2</v>
      </c>
      <c r="T2870">
        <v>59</v>
      </c>
      <c r="U2870">
        <v>0</v>
      </c>
      <c r="V2870">
        <v>32</v>
      </c>
      <c r="W2870">
        <v>0</v>
      </c>
      <c r="X2870">
        <v>0.71499999999999997</v>
      </c>
      <c r="Y2870">
        <v>18.059999999999999</v>
      </c>
      <c r="Z2870" s="11">
        <f t="shared" si="7639"/>
        <v>-0.60000000000000009</v>
      </c>
      <c r="AA2870" s="11">
        <f t="shared" si="7640"/>
        <v>0</v>
      </c>
      <c r="AB2870" s="53">
        <f t="shared" si="7641"/>
        <v>0.31484166601308639</v>
      </c>
      <c r="AC2870" s="61" t="s">
        <v>204</v>
      </c>
    </row>
    <row r="2871" spans="1:46">
      <c r="A2871" s="11">
        <v>2871</v>
      </c>
      <c r="B2871" s="69">
        <v>44612</v>
      </c>
      <c r="C2871" s="70">
        <v>0.88888888888888884</v>
      </c>
      <c r="D2871">
        <v>2.8</v>
      </c>
      <c r="E2871">
        <v>12.9</v>
      </c>
      <c r="F2871">
        <v>0</v>
      </c>
      <c r="G2871">
        <v>2.6</v>
      </c>
      <c r="H2871">
        <v>-1E-3</v>
      </c>
      <c r="I2871">
        <v>2.9</v>
      </c>
      <c r="J2871" t="s">
        <v>158</v>
      </c>
      <c r="K2871">
        <v>4</v>
      </c>
      <c r="L2871" t="s">
        <v>158</v>
      </c>
      <c r="M2871" s="70">
        <v>0.88270833333333332</v>
      </c>
      <c r="N2871">
        <v>4.5</v>
      </c>
      <c r="O2871" t="s">
        <v>158</v>
      </c>
      <c r="P2871" s="70">
        <v>0.88214120370370364</v>
      </c>
      <c r="Q2871">
        <v>3.2</v>
      </c>
      <c r="R2871" t="s">
        <v>157</v>
      </c>
      <c r="S2871">
        <v>0.7</v>
      </c>
      <c r="T2871">
        <v>59.6</v>
      </c>
      <c r="U2871">
        <v>0</v>
      </c>
      <c r="V2871">
        <v>26</v>
      </c>
      <c r="W2871">
        <v>0</v>
      </c>
      <c r="X2871">
        <v>0.71399999999999997</v>
      </c>
      <c r="Y2871">
        <v>18.079999999999998</v>
      </c>
      <c r="Z2871" s="11">
        <f t="shared" si="7639"/>
        <v>-0.60000000000000009</v>
      </c>
      <c r="AA2871" s="11">
        <f t="shared" si="7640"/>
        <v>0</v>
      </c>
      <c r="AB2871" s="53">
        <f t="shared" si="7641"/>
        <v>0.314206163642198</v>
      </c>
      <c r="AC2871" s="61" t="s">
        <v>204</v>
      </c>
    </row>
    <row r="2872" spans="1:46">
      <c r="A2872" s="11">
        <v>2872</v>
      </c>
      <c r="B2872" s="69">
        <v>44612</v>
      </c>
      <c r="C2872" s="70">
        <v>0.89583333333333337</v>
      </c>
      <c r="D2872">
        <v>2.7</v>
      </c>
      <c r="E2872">
        <v>12.9</v>
      </c>
      <c r="F2872">
        <v>0</v>
      </c>
      <c r="G2872">
        <v>2.5</v>
      </c>
      <c r="H2872">
        <v>0</v>
      </c>
      <c r="I2872">
        <v>3.4</v>
      </c>
      <c r="J2872" t="s">
        <v>158</v>
      </c>
      <c r="K2872">
        <v>3.5</v>
      </c>
      <c r="L2872" t="s">
        <v>158</v>
      </c>
      <c r="M2872" s="70">
        <v>0.8948842592592593</v>
      </c>
      <c r="N2872">
        <v>5.3</v>
      </c>
      <c r="O2872" t="s">
        <v>158</v>
      </c>
      <c r="P2872" s="70">
        <v>0.89065972222222223</v>
      </c>
      <c r="Q2872">
        <v>2.4</v>
      </c>
      <c r="R2872" t="s">
        <v>155</v>
      </c>
      <c r="S2872">
        <v>0.7</v>
      </c>
      <c r="T2872">
        <v>59.9</v>
      </c>
      <c r="U2872">
        <v>0</v>
      </c>
      <c r="V2872">
        <v>30</v>
      </c>
      <c r="W2872">
        <v>0</v>
      </c>
      <c r="X2872">
        <v>0.71399999999999997</v>
      </c>
      <c r="Y2872">
        <v>18.11</v>
      </c>
      <c r="Z2872" s="11">
        <f t="shared" si="7639"/>
        <v>0</v>
      </c>
      <c r="AA2872" s="11">
        <f t="shared" si="7640"/>
        <v>0</v>
      </c>
      <c r="AB2872" s="53">
        <f t="shared" si="7641"/>
        <v>0.314206163642198</v>
      </c>
      <c r="AC2872" s="61" t="s">
        <v>204</v>
      </c>
    </row>
    <row r="2873" spans="1:46">
      <c r="A2873" s="11">
        <v>2873</v>
      </c>
      <c r="B2873" s="69">
        <v>44612</v>
      </c>
      <c r="C2873" s="70">
        <v>0.90277777777777779</v>
      </c>
      <c r="D2873">
        <v>2.5</v>
      </c>
      <c r="E2873">
        <v>12.9</v>
      </c>
      <c r="F2873">
        <v>0</v>
      </c>
      <c r="G2873">
        <v>2.2999999999999998</v>
      </c>
      <c r="H2873">
        <v>-1E-3</v>
      </c>
      <c r="I2873">
        <v>2.2999999999999998</v>
      </c>
      <c r="J2873" t="s">
        <v>158</v>
      </c>
      <c r="K2873">
        <v>3.4</v>
      </c>
      <c r="L2873" t="s">
        <v>158</v>
      </c>
      <c r="M2873" s="70">
        <v>0.89584490740740741</v>
      </c>
      <c r="N2873">
        <v>4.5</v>
      </c>
      <c r="O2873" t="s">
        <v>154</v>
      </c>
      <c r="P2873" s="70">
        <v>0.89983796296296292</v>
      </c>
      <c r="Q2873">
        <v>2.8</v>
      </c>
      <c r="R2873" t="s">
        <v>158</v>
      </c>
      <c r="S2873">
        <v>0.7</v>
      </c>
      <c r="T2873">
        <v>59</v>
      </c>
      <c r="U2873">
        <v>0</v>
      </c>
      <c r="V2873">
        <v>59</v>
      </c>
      <c r="W2873">
        <v>0</v>
      </c>
      <c r="X2873">
        <v>0.71399999999999997</v>
      </c>
      <c r="Y2873">
        <v>18.100000000000001</v>
      </c>
      <c r="Z2873" s="11">
        <f t="shared" si="7639"/>
        <v>-0.60000000000000009</v>
      </c>
      <c r="AA2873" s="11">
        <f t="shared" si="7640"/>
        <v>0</v>
      </c>
      <c r="AB2873" s="53">
        <f t="shared" si="7641"/>
        <v>0.314206163642198</v>
      </c>
      <c r="AC2873" s="61" t="s">
        <v>204</v>
      </c>
    </row>
    <row r="2874" spans="1:46">
      <c r="A2874" s="11">
        <v>2874</v>
      </c>
      <c r="B2874" s="69">
        <v>44612</v>
      </c>
      <c r="C2874" s="70">
        <v>0.90972222222222221</v>
      </c>
      <c r="D2874">
        <v>2.4</v>
      </c>
      <c r="E2874">
        <v>12.9</v>
      </c>
      <c r="F2874">
        <v>0</v>
      </c>
      <c r="G2874">
        <v>2.4</v>
      </c>
      <c r="H2874">
        <v>0</v>
      </c>
      <c r="I2874">
        <v>2.4</v>
      </c>
      <c r="J2874" t="s">
        <v>158</v>
      </c>
      <c r="K2874">
        <v>2.5</v>
      </c>
      <c r="L2874" t="s">
        <v>158</v>
      </c>
      <c r="M2874" s="70">
        <v>0.90545138888888888</v>
      </c>
      <c r="N2874">
        <v>4.4000000000000004</v>
      </c>
      <c r="O2874" t="s">
        <v>158</v>
      </c>
      <c r="P2874" s="70">
        <v>0.90523148148148147</v>
      </c>
      <c r="Q2874">
        <v>2.6</v>
      </c>
      <c r="R2874" t="s">
        <v>154</v>
      </c>
      <c r="S2874">
        <v>0.7</v>
      </c>
      <c r="T2874">
        <v>59.2</v>
      </c>
      <c r="U2874">
        <v>0</v>
      </c>
      <c r="V2874">
        <v>65</v>
      </c>
      <c r="W2874">
        <v>0</v>
      </c>
      <c r="X2874">
        <v>0.71299999999999997</v>
      </c>
      <c r="Y2874">
        <v>18.09</v>
      </c>
      <c r="Z2874" s="11">
        <f t="shared" si="7639"/>
        <v>0</v>
      </c>
      <c r="AA2874" s="11">
        <f t="shared" si="7640"/>
        <v>0</v>
      </c>
      <c r="AB2874" s="53">
        <f t="shared" si="7641"/>
        <v>0.31357122023113781</v>
      </c>
      <c r="AC2874" s="61" t="s">
        <v>204</v>
      </c>
    </row>
    <row r="2875" spans="1:46">
      <c r="A2875" s="11">
        <v>2875</v>
      </c>
      <c r="B2875" s="69">
        <v>44612</v>
      </c>
      <c r="C2875" s="70">
        <v>0.91666666666666663</v>
      </c>
      <c r="D2875">
        <v>2.2000000000000002</v>
      </c>
      <c r="E2875">
        <v>12.9</v>
      </c>
      <c r="F2875">
        <v>0</v>
      </c>
      <c r="G2875">
        <v>2.2000000000000002</v>
      </c>
      <c r="H2875">
        <v>0</v>
      </c>
      <c r="I2875">
        <v>1.5</v>
      </c>
      <c r="J2875" t="s">
        <v>158</v>
      </c>
      <c r="K2875">
        <v>2.4</v>
      </c>
      <c r="L2875" t="s">
        <v>158</v>
      </c>
      <c r="M2875" s="70">
        <v>0.90973379629629625</v>
      </c>
      <c r="N2875">
        <v>4</v>
      </c>
      <c r="O2875" t="s">
        <v>158</v>
      </c>
      <c r="P2875" s="70">
        <v>0.91666666666666663</v>
      </c>
      <c r="Q2875">
        <v>4</v>
      </c>
      <c r="R2875" t="s">
        <v>158</v>
      </c>
      <c r="S2875">
        <v>0.6</v>
      </c>
      <c r="T2875">
        <v>58.6</v>
      </c>
      <c r="U2875">
        <v>0</v>
      </c>
      <c r="V2875">
        <v>74</v>
      </c>
      <c r="W2875">
        <v>0</v>
      </c>
      <c r="X2875">
        <v>0.71299999999999997</v>
      </c>
      <c r="Y2875">
        <v>18.13</v>
      </c>
      <c r="Z2875" s="11">
        <f t="shared" si="7639"/>
        <v>0</v>
      </c>
      <c r="AA2875" s="11">
        <f t="shared" si="7640"/>
        <v>0</v>
      </c>
      <c r="AB2875" s="53">
        <f t="shared" si="7641"/>
        <v>0.31357122023113781</v>
      </c>
      <c r="AC2875" s="61" t="s">
        <v>204</v>
      </c>
      <c r="AE2875" s="11">
        <f t="shared" ref="AE2875" si="7770">SUM(F2875:F2880)</f>
        <v>0</v>
      </c>
      <c r="AF2875" s="11">
        <f t="shared" ref="AF2875" si="7771">AVERAGE(AB2875:AB2880)</f>
        <v>0.31314829566258667</v>
      </c>
      <c r="AG2875" s="11">
        <f t="shared" ref="AG2875" si="7772">AVERAGE(G2875:G2880)</f>
        <v>2.2999999999999994</v>
      </c>
      <c r="AH2875" s="11" t="e">
        <f t="shared" ref="AH2875" si="7773">AVERAGE(AC2875:AC2880)</f>
        <v>#DIV/0!</v>
      </c>
      <c r="AI2875" s="11">
        <f t="shared" ref="AI2875" si="7774">AVERAGE(T2875:T2880)</f>
        <v>57.6</v>
      </c>
      <c r="AJ2875" s="11">
        <f t="shared" ref="AJ2875" si="7775">SUMIF(H2875:H2880,"&gt;0",H2875:H2880)</f>
        <v>0</v>
      </c>
      <c r="AK2875" s="17">
        <f t="shared" ref="AK2875" si="7776">SUM(AA2875:AA2880)/60</f>
        <v>0</v>
      </c>
      <c r="AL2875" s="17">
        <f t="shared" ref="AL2875" si="7777">SUM(V2875:V2880)</f>
        <v>421</v>
      </c>
      <c r="AM2875" s="17">
        <f t="shared" ref="AM2875" si="7778">AVERAGE(W2875:W2880)</f>
        <v>0</v>
      </c>
      <c r="AN2875" s="11">
        <f t="shared" ref="AN2875" si="7779">AVERAGE(I2875:I2880)</f>
        <v>1.9666666666666666</v>
      </c>
      <c r="AO2875" s="11">
        <f t="shared" ref="AO2875" si="7780">MAX(K2875:K2880)</f>
        <v>2.4</v>
      </c>
      <c r="AP2875" s="13" t="str">
        <f t="shared" ref="AP2875" ca="1" si="7781">INDIRECT(ADDRESS(MATCH(AO2875,K2875:K2880,0)+A2875-1,12))</f>
        <v>WNW</v>
      </c>
      <c r="AQ2875" s="13">
        <f t="shared" ref="AQ2875" ca="1" si="7782">INDIRECT(ADDRESS(MATCH(AO2875,K2875:K2880,0)+A2875-1,13))</f>
        <v>0.90973379629629625</v>
      </c>
      <c r="AR2875" s="11">
        <f t="shared" ref="AR2875" si="7783">MAX(N2875:N2880)</f>
        <v>4.7</v>
      </c>
      <c r="AS2875" s="13" t="str">
        <f t="shared" ref="AS2875" ca="1" si="7784">INDIRECT(ADDRESS(MATCH(AR2875,N2875:N2880,0)+A2875-1,15))</f>
        <v>NW</v>
      </c>
      <c r="AT2875" s="13">
        <f t="shared" ref="AT2875" ca="1" si="7785">INDIRECT(ADDRESS(MATCH(AR2875,N2875:N2880,0)+A2875-1,16))</f>
        <v>0.9353125000000001</v>
      </c>
    </row>
    <row r="2876" spans="1:46">
      <c r="A2876" s="11">
        <v>2876</v>
      </c>
      <c r="B2876" s="69">
        <v>44612</v>
      </c>
      <c r="C2876" s="70">
        <v>0.92361111111111116</v>
      </c>
      <c r="D2876">
        <v>2.1</v>
      </c>
      <c r="E2876">
        <v>12.9</v>
      </c>
      <c r="F2876">
        <v>0</v>
      </c>
      <c r="G2876">
        <v>2.4</v>
      </c>
      <c r="H2876">
        <v>0</v>
      </c>
      <c r="I2876">
        <v>2.2000000000000002</v>
      </c>
      <c r="J2876" t="s">
        <v>158</v>
      </c>
      <c r="K2876">
        <v>2.4</v>
      </c>
      <c r="L2876" t="s">
        <v>155</v>
      </c>
      <c r="M2876" s="70">
        <v>0.92251157407407414</v>
      </c>
      <c r="N2876">
        <v>4.0999999999999996</v>
      </c>
      <c r="O2876" t="s">
        <v>158</v>
      </c>
      <c r="P2876" s="70">
        <v>0.91667824074074078</v>
      </c>
      <c r="Q2876">
        <v>1.4</v>
      </c>
      <c r="R2876" t="s">
        <v>154</v>
      </c>
      <c r="S2876">
        <v>0.7</v>
      </c>
      <c r="T2876">
        <v>57.4</v>
      </c>
      <c r="U2876">
        <v>0</v>
      </c>
      <c r="V2876">
        <v>77</v>
      </c>
      <c r="W2876">
        <v>0</v>
      </c>
      <c r="X2876">
        <v>0.71299999999999997</v>
      </c>
      <c r="Y2876">
        <v>18.11</v>
      </c>
      <c r="Z2876" s="11">
        <f t="shared" si="7639"/>
        <v>0</v>
      </c>
      <c r="AA2876" s="11">
        <f t="shared" si="7640"/>
        <v>0</v>
      </c>
      <c r="AB2876" s="53">
        <f t="shared" si="7641"/>
        <v>0.31357122023113781</v>
      </c>
      <c r="AC2876" s="61" t="s">
        <v>204</v>
      </c>
    </row>
    <row r="2877" spans="1:46">
      <c r="A2877" s="11">
        <v>2877</v>
      </c>
      <c r="B2877" s="69">
        <v>44612</v>
      </c>
      <c r="C2877" s="70">
        <v>0.93055555555555547</v>
      </c>
      <c r="D2877">
        <v>2</v>
      </c>
      <c r="E2877">
        <v>12.9</v>
      </c>
      <c r="F2877">
        <v>0</v>
      </c>
      <c r="G2877">
        <v>2.2999999999999998</v>
      </c>
      <c r="H2877">
        <v>0</v>
      </c>
      <c r="I2877">
        <v>1.9</v>
      </c>
      <c r="J2877" t="s">
        <v>158</v>
      </c>
      <c r="K2877">
        <v>2.2000000000000002</v>
      </c>
      <c r="L2877" t="s">
        <v>158</v>
      </c>
      <c r="M2877" s="70">
        <v>0.92362268518518509</v>
      </c>
      <c r="N2877">
        <v>3.8</v>
      </c>
      <c r="O2877" t="s">
        <v>158</v>
      </c>
      <c r="P2877" s="70">
        <v>0.92491898148148144</v>
      </c>
      <c r="Q2877">
        <v>2.7</v>
      </c>
      <c r="R2877" t="s">
        <v>155</v>
      </c>
      <c r="S2877">
        <v>0.7</v>
      </c>
      <c r="T2877">
        <v>57.2</v>
      </c>
      <c r="U2877">
        <v>1</v>
      </c>
      <c r="V2877">
        <v>78</v>
      </c>
      <c r="W2877">
        <v>0</v>
      </c>
      <c r="X2877">
        <v>0.71199999999999997</v>
      </c>
      <c r="Y2877">
        <v>18.100000000000001</v>
      </c>
      <c r="Z2877" s="11">
        <f t="shared" si="7639"/>
        <v>0</v>
      </c>
      <c r="AA2877" s="11">
        <f t="shared" si="7640"/>
        <v>0</v>
      </c>
      <c r="AB2877" s="53">
        <f t="shared" si="7641"/>
        <v>0.31293683337831113</v>
      </c>
      <c r="AC2877" s="61" t="s">
        <v>204</v>
      </c>
    </row>
    <row r="2878" spans="1:46">
      <c r="A2878" s="11">
        <v>2878</v>
      </c>
      <c r="B2878" s="69">
        <v>44612</v>
      </c>
      <c r="C2878" s="70">
        <v>0.9375</v>
      </c>
      <c r="D2878">
        <v>1.9</v>
      </c>
      <c r="E2878">
        <v>12.9</v>
      </c>
      <c r="F2878">
        <v>0</v>
      </c>
      <c r="G2878">
        <v>2.4</v>
      </c>
      <c r="H2878">
        <v>0</v>
      </c>
      <c r="I2878">
        <v>2.2999999999999998</v>
      </c>
      <c r="J2878" t="s">
        <v>155</v>
      </c>
      <c r="K2878">
        <v>2.4</v>
      </c>
      <c r="L2878" t="s">
        <v>155</v>
      </c>
      <c r="M2878" s="70">
        <v>0.93662037037037038</v>
      </c>
      <c r="N2878">
        <v>4.7</v>
      </c>
      <c r="O2878" t="s">
        <v>155</v>
      </c>
      <c r="P2878" s="70">
        <v>0.9353125000000001</v>
      </c>
      <c r="Q2878">
        <v>1.8</v>
      </c>
      <c r="R2878" t="s">
        <v>155</v>
      </c>
      <c r="S2878">
        <v>0.7</v>
      </c>
      <c r="T2878">
        <v>56.7</v>
      </c>
      <c r="U2878">
        <v>0</v>
      </c>
      <c r="V2878">
        <v>72</v>
      </c>
      <c r="W2878">
        <v>0</v>
      </c>
      <c r="X2878">
        <v>0.71199999999999997</v>
      </c>
      <c r="Y2878">
        <v>18.12</v>
      </c>
      <c r="Z2878" s="11">
        <f t="shared" si="7639"/>
        <v>0</v>
      </c>
      <c r="AA2878" s="11">
        <f t="shared" si="7640"/>
        <v>0</v>
      </c>
      <c r="AB2878" s="53">
        <f t="shared" si="7641"/>
        <v>0.31293683337831113</v>
      </c>
      <c r="AC2878" s="61" t="s">
        <v>204</v>
      </c>
    </row>
    <row r="2879" spans="1:46">
      <c r="A2879" s="11">
        <v>2879</v>
      </c>
      <c r="B2879" s="69">
        <v>44612</v>
      </c>
      <c r="C2879" s="70">
        <v>0.94444444444444453</v>
      </c>
      <c r="D2879">
        <v>1.9</v>
      </c>
      <c r="E2879">
        <v>12.9</v>
      </c>
      <c r="F2879">
        <v>0</v>
      </c>
      <c r="G2879">
        <v>2.2999999999999998</v>
      </c>
      <c r="H2879">
        <v>-1E-3</v>
      </c>
      <c r="I2879">
        <v>1.8</v>
      </c>
      <c r="J2879" t="s">
        <v>155</v>
      </c>
      <c r="K2879">
        <v>2.2999999999999998</v>
      </c>
      <c r="L2879" t="s">
        <v>155</v>
      </c>
      <c r="M2879" s="70">
        <v>0.94074074074074077</v>
      </c>
      <c r="N2879">
        <v>3</v>
      </c>
      <c r="O2879" t="s">
        <v>155</v>
      </c>
      <c r="P2879" s="70">
        <v>0.93943287037037038</v>
      </c>
      <c r="Q2879">
        <v>1.1000000000000001</v>
      </c>
      <c r="R2879" t="s">
        <v>154</v>
      </c>
      <c r="S2879">
        <v>0.5</v>
      </c>
      <c r="T2879">
        <v>57.6</v>
      </c>
      <c r="U2879">
        <v>0</v>
      </c>
      <c r="V2879">
        <v>57</v>
      </c>
      <c r="W2879">
        <v>0</v>
      </c>
      <c r="X2879">
        <v>0.71199999999999997</v>
      </c>
      <c r="Y2879">
        <v>18.11</v>
      </c>
      <c r="Z2879" s="11">
        <f t="shared" si="7639"/>
        <v>-0.60000000000000009</v>
      </c>
      <c r="AA2879" s="11">
        <f t="shared" si="7640"/>
        <v>0</v>
      </c>
      <c r="AB2879" s="53">
        <f t="shared" si="7641"/>
        <v>0.31293683337831113</v>
      </c>
      <c r="AC2879" s="61" t="s">
        <v>204</v>
      </c>
    </row>
    <row r="2880" spans="1:46">
      <c r="A2880" s="11">
        <v>2880</v>
      </c>
      <c r="B2880" s="69">
        <v>44612</v>
      </c>
      <c r="C2880" s="70">
        <v>0.95138888888888884</v>
      </c>
      <c r="D2880">
        <v>1.7</v>
      </c>
      <c r="E2880">
        <v>12.9</v>
      </c>
      <c r="F2880">
        <v>0</v>
      </c>
      <c r="G2880">
        <v>2.2000000000000002</v>
      </c>
      <c r="H2880">
        <v>0</v>
      </c>
      <c r="I2880">
        <v>2.1</v>
      </c>
      <c r="J2880" t="s">
        <v>158</v>
      </c>
      <c r="K2880">
        <v>2.1</v>
      </c>
      <c r="L2880" t="s">
        <v>158</v>
      </c>
      <c r="M2880" s="70">
        <v>0.95138888888888884</v>
      </c>
      <c r="N2880">
        <v>4.2</v>
      </c>
      <c r="O2880" t="s">
        <v>158</v>
      </c>
      <c r="P2880" s="70">
        <v>0.94803240740740735</v>
      </c>
      <c r="Q2880">
        <v>2.7</v>
      </c>
      <c r="R2880" t="s">
        <v>154</v>
      </c>
      <c r="S2880">
        <v>0.6</v>
      </c>
      <c r="T2880">
        <v>58.1</v>
      </c>
      <c r="U2880">
        <v>0</v>
      </c>
      <c r="V2880">
        <v>63</v>
      </c>
      <c r="W2880">
        <v>0</v>
      </c>
      <c r="X2880">
        <v>0.71199999999999997</v>
      </c>
      <c r="Y2880">
        <v>18.16</v>
      </c>
      <c r="Z2880" s="11">
        <f t="shared" si="7639"/>
        <v>0</v>
      </c>
      <c r="AA2880" s="11">
        <f t="shared" si="7640"/>
        <v>0</v>
      </c>
      <c r="AB2880" s="53">
        <f t="shared" si="7641"/>
        <v>0.31293683337831113</v>
      </c>
      <c r="AC2880" s="61" t="s">
        <v>204</v>
      </c>
    </row>
    <row r="2881" spans="1:46">
      <c r="A2881" s="11">
        <v>2881</v>
      </c>
      <c r="B2881" s="69">
        <v>44612</v>
      </c>
      <c r="C2881" s="70">
        <v>0.95833333333333337</v>
      </c>
      <c r="D2881">
        <v>1.6</v>
      </c>
      <c r="E2881">
        <v>12.9</v>
      </c>
      <c r="F2881">
        <v>0</v>
      </c>
      <c r="G2881">
        <v>2</v>
      </c>
      <c r="H2881">
        <v>-1E-3</v>
      </c>
      <c r="I2881">
        <v>1.5</v>
      </c>
      <c r="J2881" t="s">
        <v>158</v>
      </c>
      <c r="K2881">
        <v>2.1</v>
      </c>
      <c r="L2881" t="s">
        <v>158</v>
      </c>
      <c r="M2881" s="70">
        <v>0.95228009259259261</v>
      </c>
      <c r="N2881">
        <v>4.4000000000000004</v>
      </c>
      <c r="O2881" t="s">
        <v>158</v>
      </c>
      <c r="P2881" s="70">
        <v>0.95805555555555555</v>
      </c>
      <c r="Q2881">
        <v>3.2</v>
      </c>
      <c r="R2881" t="s">
        <v>154</v>
      </c>
      <c r="S2881">
        <v>0.9</v>
      </c>
      <c r="T2881">
        <v>57.6</v>
      </c>
      <c r="U2881">
        <v>0</v>
      </c>
      <c r="V2881">
        <v>57</v>
      </c>
      <c r="W2881">
        <v>0</v>
      </c>
      <c r="X2881">
        <v>0.71099999999999997</v>
      </c>
      <c r="Y2881">
        <v>18.13</v>
      </c>
      <c r="Z2881" s="11">
        <f t="shared" si="7639"/>
        <v>-0.60000000000000009</v>
      </c>
      <c r="AA2881" s="11">
        <f t="shared" si="7640"/>
        <v>0</v>
      </c>
      <c r="AB2881" s="53">
        <f t="shared" si="7641"/>
        <v>0.3123030008059362</v>
      </c>
      <c r="AC2881" s="61" t="s">
        <v>204</v>
      </c>
      <c r="AE2881" s="11">
        <f t="shared" ref="AE2881" si="7786">SUM(F2881:F2886)</f>
        <v>0</v>
      </c>
      <c r="AF2881" s="11">
        <f t="shared" ref="AF2881" si="7787">AVERAGE(AB2881:AB2886)</f>
        <v>0.31230309282676544</v>
      </c>
      <c r="AG2881" s="11">
        <f t="shared" ref="AG2881" si="7788">AVERAGE(G2881:G2886)</f>
        <v>1.3666666666666665</v>
      </c>
      <c r="AH2881" s="11" t="e">
        <f t="shared" ref="AH2881" si="7789">AVERAGE(AC2881:AC2886)</f>
        <v>#DIV/0!</v>
      </c>
      <c r="AI2881" s="11">
        <f t="shared" ref="AI2881" si="7790">AVERAGE(T2881:T2886)</f>
        <v>60.933333333333337</v>
      </c>
      <c r="AJ2881" s="11">
        <f t="shared" ref="AJ2881" si="7791">SUMIF(H2881:H2886,"&gt;0",H2881:H2886)</f>
        <v>0</v>
      </c>
      <c r="AK2881" s="17">
        <f t="shared" ref="AK2881" si="7792">SUM(AA2881:AA2886)/60</f>
        <v>0</v>
      </c>
      <c r="AL2881" s="17">
        <f t="shared" ref="AL2881" si="7793">SUM(V2881:V2886)</f>
        <v>530</v>
      </c>
      <c r="AM2881" s="17">
        <f t="shared" ref="AM2881" si="7794">AVERAGE(W2881:W2886)</f>
        <v>0</v>
      </c>
      <c r="AN2881" s="11">
        <f t="shared" ref="AN2881" si="7795">AVERAGE(I2881:I2886)</f>
        <v>0.91666666666666685</v>
      </c>
      <c r="AO2881" s="11">
        <f t="shared" ref="AO2881" si="7796">MAX(K2881:K2886)</f>
        <v>2.1</v>
      </c>
      <c r="AP2881" s="13" t="str">
        <f t="shared" ref="AP2881" ca="1" si="7797">INDIRECT(ADDRESS(MATCH(AO2881,K2881:K2886,0)+A2881-1,12))</f>
        <v>WNW</v>
      </c>
      <c r="AQ2881" s="13">
        <f t="shared" ref="AQ2881" ca="1" si="7798">INDIRECT(ADDRESS(MATCH(AO2881,K2881:K2886,0)+A2881-1,13))</f>
        <v>0.95228009259259261</v>
      </c>
      <c r="AR2881" s="11">
        <f t="shared" ref="AR2881" si="7799">MAX(N2881:N2886)</f>
        <v>4.4000000000000004</v>
      </c>
      <c r="AS2881" s="13" t="str">
        <f t="shared" ref="AS2881" ca="1" si="7800">INDIRECT(ADDRESS(MATCH(AR2881,N2881:N2886,0)+A2881-1,15))</f>
        <v>WNW</v>
      </c>
      <c r="AT2881" s="13">
        <f t="shared" ref="AT2881" ca="1" si="7801">INDIRECT(ADDRESS(MATCH(AR2881,N2881:N2886,0)+A2881-1,16))</f>
        <v>0.95805555555555555</v>
      </c>
    </row>
    <row r="2882" spans="1:46">
      <c r="A2882" s="11">
        <v>2882</v>
      </c>
      <c r="B2882" s="69">
        <v>44612</v>
      </c>
      <c r="C2882" s="70">
        <v>0.96527777777777779</v>
      </c>
      <c r="D2882">
        <v>1.4</v>
      </c>
      <c r="E2882">
        <v>12.8</v>
      </c>
      <c r="F2882">
        <v>0</v>
      </c>
      <c r="G2882">
        <v>1.8</v>
      </c>
      <c r="H2882">
        <v>-1E-3</v>
      </c>
      <c r="I2882">
        <v>1.6</v>
      </c>
      <c r="J2882" t="s">
        <v>155</v>
      </c>
      <c r="K2882">
        <v>1.8</v>
      </c>
      <c r="L2882" t="s">
        <v>155</v>
      </c>
      <c r="M2882" s="70">
        <v>0.96440972222222221</v>
      </c>
      <c r="N2882">
        <v>3.7</v>
      </c>
      <c r="O2882" t="s">
        <v>154</v>
      </c>
      <c r="P2882" s="70">
        <v>0.95840277777777771</v>
      </c>
      <c r="Q2882">
        <v>1.4</v>
      </c>
      <c r="R2882" t="s">
        <v>155</v>
      </c>
      <c r="S2882">
        <v>0.5</v>
      </c>
      <c r="T2882">
        <v>59.1</v>
      </c>
      <c r="U2882">
        <v>0</v>
      </c>
      <c r="V2882">
        <v>67</v>
      </c>
      <c r="W2882">
        <v>0</v>
      </c>
      <c r="X2882">
        <v>0.71099999999999997</v>
      </c>
      <c r="Y2882">
        <v>18.12</v>
      </c>
      <c r="Z2882" s="11">
        <f t="shared" si="7639"/>
        <v>-0.60000000000000009</v>
      </c>
      <c r="AA2882" s="11">
        <f t="shared" si="7640"/>
        <v>0</v>
      </c>
      <c r="AB2882" s="53">
        <f t="shared" si="7641"/>
        <v>0.3123030008059362</v>
      </c>
      <c r="AC2882" s="61" t="s">
        <v>204</v>
      </c>
    </row>
    <row r="2883" spans="1:46">
      <c r="A2883" s="11">
        <v>2883</v>
      </c>
      <c r="B2883" s="69">
        <v>44612</v>
      </c>
      <c r="C2883" s="70">
        <v>0.97222222222222221</v>
      </c>
      <c r="D2883">
        <v>1.2</v>
      </c>
      <c r="E2883">
        <v>12.8</v>
      </c>
      <c r="F2883">
        <v>0</v>
      </c>
      <c r="G2883">
        <v>1.4</v>
      </c>
      <c r="H2883">
        <v>-2E-3</v>
      </c>
      <c r="I2883">
        <v>0.8</v>
      </c>
      <c r="J2883" t="s">
        <v>162</v>
      </c>
      <c r="K2883">
        <v>1.6</v>
      </c>
      <c r="L2883" t="s">
        <v>155</v>
      </c>
      <c r="M2883" s="70">
        <v>0.96528935185185183</v>
      </c>
      <c r="N2883">
        <v>2</v>
      </c>
      <c r="O2883" t="s">
        <v>157</v>
      </c>
      <c r="P2883" s="70">
        <v>0.96668981481481486</v>
      </c>
      <c r="Q2883">
        <v>0.6</v>
      </c>
      <c r="R2883" t="s">
        <v>157</v>
      </c>
      <c r="S2883">
        <v>0.6</v>
      </c>
      <c r="T2883">
        <v>61</v>
      </c>
      <c r="U2883">
        <v>0</v>
      </c>
      <c r="V2883">
        <v>79</v>
      </c>
      <c r="W2883">
        <v>0</v>
      </c>
      <c r="X2883">
        <v>0.71199999999999997</v>
      </c>
      <c r="Y2883">
        <v>18.149999999999999</v>
      </c>
      <c r="Z2883" s="11">
        <f t="shared" si="7639"/>
        <v>-1.2000000000000002</v>
      </c>
      <c r="AA2883" s="11">
        <f t="shared" si="7640"/>
        <v>0</v>
      </c>
      <c r="AB2883" s="53">
        <f t="shared" si="7641"/>
        <v>0.31293683337831113</v>
      </c>
      <c r="AC2883" s="61" t="s">
        <v>204</v>
      </c>
    </row>
    <row r="2884" spans="1:46">
      <c r="A2884" s="11">
        <v>2884</v>
      </c>
      <c r="B2884" s="69">
        <v>44612</v>
      </c>
      <c r="C2884" s="70">
        <v>0.97916666666666663</v>
      </c>
      <c r="D2884">
        <v>0.9</v>
      </c>
      <c r="E2884">
        <v>12.9</v>
      </c>
      <c r="F2884">
        <v>0</v>
      </c>
      <c r="G2884">
        <v>1.1000000000000001</v>
      </c>
      <c r="H2884">
        <v>-1E-3</v>
      </c>
      <c r="I2884">
        <v>0.3</v>
      </c>
      <c r="J2884" t="s">
        <v>147</v>
      </c>
      <c r="K2884">
        <v>0.8</v>
      </c>
      <c r="L2884" t="s">
        <v>162</v>
      </c>
      <c r="M2884" s="70">
        <v>0.97223379629629625</v>
      </c>
      <c r="N2884">
        <v>1.5</v>
      </c>
      <c r="O2884" t="s">
        <v>155</v>
      </c>
      <c r="P2884" s="70">
        <v>0.97234953703703697</v>
      </c>
      <c r="Q2884">
        <v>0.7</v>
      </c>
      <c r="R2884" t="s">
        <v>147</v>
      </c>
      <c r="S2884">
        <v>0.3</v>
      </c>
      <c r="T2884">
        <v>61.4</v>
      </c>
      <c r="U2884">
        <v>0</v>
      </c>
      <c r="V2884">
        <v>107</v>
      </c>
      <c r="W2884">
        <v>0</v>
      </c>
      <c r="X2884">
        <v>0.71099999999999997</v>
      </c>
      <c r="Y2884">
        <v>18.170000000000002</v>
      </c>
      <c r="Z2884" s="11">
        <f t="shared" si="7639"/>
        <v>-0.60000000000000009</v>
      </c>
      <c r="AA2884" s="11">
        <f t="shared" si="7640"/>
        <v>0</v>
      </c>
      <c r="AB2884" s="53">
        <f t="shared" si="7641"/>
        <v>0.3123030008059362</v>
      </c>
      <c r="AC2884" s="61" t="s">
        <v>204</v>
      </c>
    </row>
    <row r="2885" spans="1:46">
      <c r="A2885" s="11">
        <v>2885</v>
      </c>
      <c r="B2885" s="69">
        <v>44612</v>
      </c>
      <c r="C2885" s="70">
        <v>0.98611111111111116</v>
      </c>
      <c r="D2885">
        <v>0.6</v>
      </c>
      <c r="E2885">
        <v>12.8</v>
      </c>
      <c r="F2885">
        <v>0</v>
      </c>
      <c r="G2885">
        <v>1</v>
      </c>
      <c r="H2885">
        <v>0</v>
      </c>
      <c r="I2885">
        <v>0.4</v>
      </c>
      <c r="J2885" t="s">
        <v>159</v>
      </c>
      <c r="K2885">
        <v>0.4</v>
      </c>
      <c r="L2885" t="s">
        <v>159</v>
      </c>
      <c r="M2885" s="70">
        <v>0.98611111111111116</v>
      </c>
      <c r="N2885">
        <v>1.7</v>
      </c>
      <c r="O2885" t="s">
        <v>160</v>
      </c>
      <c r="P2885" s="70">
        <v>0.9849768518518518</v>
      </c>
      <c r="Q2885">
        <v>1.2</v>
      </c>
      <c r="R2885" t="s">
        <v>159</v>
      </c>
      <c r="S2885">
        <v>0.5</v>
      </c>
      <c r="T2885">
        <v>62.9</v>
      </c>
      <c r="U2885">
        <v>0</v>
      </c>
      <c r="V2885">
        <v>109</v>
      </c>
      <c r="W2885">
        <v>0</v>
      </c>
      <c r="X2885">
        <v>0.71099999999999997</v>
      </c>
      <c r="Y2885">
        <v>18.18</v>
      </c>
      <c r="Z2885" s="11">
        <f t="shared" si="7639"/>
        <v>0</v>
      </c>
      <c r="AA2885" s="11">
        <f t="shared" si="7640"/>
        <v>0</v>
      </c>
      <c r="AB2885" s="53">
        <f t="shared" si="7641"/>
        <v>0.3123030008059362</v>
      </c>
      <c r="AC2885" s="61" t="s">
        <v>204</v>
      </c>
    </row>
    <row r="2886" spans="1:46">
      <c r="A2886" s="11">
        <v>2886</v>
      </c>
      <c r="B2886" s="69">
        <v>44612</v>
      </c>
      <c r="C2886" s="70">
        <v>0.99305555555555547</v>
      </c>
      <c r="D2886">
        <v>0.3</v>
      </c>
      <c r="E2886">
        <v>12.9</v>
      </c>
      <c r="F2886">
        <v>0</v>
      </c>
      <c r="G2886">
        <v>0.9</v>
      </c>
      <c r="H2886">
        <v>0</v>
      </c>
      <c r="I2886">
        <v>0.9</v>
      </c>
      <c r="J2886" t="s">
        <v>151</v>
      </c>
      <c r="K2886">
        <v>1.1000000000000001</v>
      </c>
      <c r="L2886" t="s">
        <v>151</v>
      </c>
      <c r="M2886" s="70">
        <v>0.99182870370370368</v>
      </c>
      <c r="N2886">
        <v>2.1</v>
      </c>
      <c r="O2886" t="s">
        <v>159</v>
      </c>
      <c r="P2886" s="70">
        <v>0.98729166666666668</v>
      </c>
      <c r="Q2886">
        <v>1.2</v>
      </c>
      <c r="R2886" t="s">
        <v>150</v>
      </c>
      <c r="S2886">
        <v>0.4</v>
      </c>
      <c r="T2886">
        <v>63.6</v>
      </c>
      <c r="U2886">
        <v>0</v>
      </c>
      <c r="V2886">
        <v>111</v>
      </c>
      <c r="W2886">
        <v>0</v>
      </c>
      <c r="X2886">
        <v>0.71</v>
      </c>
      <c r="Y2886">
        <v>18.21</v>
      </c>
      <c r="Z2886" s="11">
        <f t="shared" si="7639"/>
        <v>0</v>
      </c>
      <c r="AA2886" s="11">
        <f t="shared" si="7640"/>
        <v>0</v>
      </c>
      <c r="AB2886" s="53">
        <f t="shared" si="7641"/>
        <v>0.31166972035853679</v>
      </c>
      <c r="AC2886" s="61" t="s">
        <v>204</v>
      </c>
    </row>
    <row r="2887" spans="1:46">
      <c r="A2887" s="11">
        <v>2887</v>
      </c>
      <c r="B2887" s="69">
        <v>44613</v>
      </c>
      <c r="C2887" s="70">
        <v>0</v>
      </c>
      <c r="D2887">
        <v>0.1</v>
      </c>
      <c r="E2887">
        <v>12.8</v>
      </c>
      <c r="F2887">
        <v>0</v>
      </c>
      <c r="G2887">
        <v>0.8</v>
      </c>
      <c r="H2887">
        <v>0</v>
      </c>
      <c r="I2887">
        <v>1.2</v>
      </c>
      <c r="J2887" t="s">
        <v>148</v>
      </c>
      <c r="K2887">
        <v>1.2</v>
      </c>
      <c r="L2887" t="s">
        <v>152</v>
      </c>
      <c r="M2887" s="70">
        <v>0.9987152777777778</v>
      </c>
      <c r="N2887">
        <v>2.7</v>
      </c>
      <c r="O2887" t="s">
        <v>148</v>
      </c>
      <c r="P2887" s="70">
        <v>0.99825231481481491</v>
      </c>
      <c r="Q2887">
        <v>0.7</v>
      </c>
      <c r="R2887" t="s">
        <v>150</v>
      </c>
      <c r="S2887">
        <v>0.5</v>
      </c>
      <c r="T2887">
        <v>64.7</v>
      </c>
      <c r="U2887">
        <v>1</v>
      </c>
      <c r="V2887">
        <v>93</v>
      </c>
      <c r="W2887">
        <v>0</v>
      </c>
      <c r="X2887">
        <v>0.71</v>
      </c>
      <c r="Y2887">
        <v>18.18</v>
      </c>
      <c r="Z2887" s="11">
        <f t="shared" si="7639"/>
        <v>0</v>
      </c>
      <c r="AA2887" s="11">
        <f t="shared" si="7640"/>
        <v>0</v>
      </c>
      <c r="AB2887" s="53">
        <f t="shared" si="7641"/>
        <v>0.31166972035853679</v>
      </c>
      <c r="AC2887" s="61" t="s">
        <v>204</v>
      </c>
      <c r="AE2887" s="11">
        <f t="shared" ref="AE2887" si="7802">SUM(F2887:F2892)</f>
        <v>0</v>
      </c>
      <c r="AF2887" s="11">
        <f t="shared" ref="AF2887" si="7803">AVERAGE(AB2887:AB2892)</f>
        <v>0.31040544557844868</v>
      </c>
      <c r="AG2887" s="11">
        <f t="shared" ref="AG2887" si="7804">AVERAGE(G2887:G2892)</f>
        <v>0.73333333333333339</v>
      </c>
      <c r="AH2887" s="11" t="e">
        <f t="shared" ref="AH2887" si="7805">AVERAGE(AC2887:AC2892)</f>
        <v>#DIV/0!</v>
      </c>
      <c r="AI2887" s="11">
        <f t="shared" ref="AI2887" si="7806">AVERAGE(T2887:T2892)</f>
        <v>65.600000000000009</v>
      </c>
      <c r="AJ2887" s="11">
        <f t="shared" ref="AJ2887" si="7807">SUMIF(H2887:H2892,"&gt;0",H2887:H2892)</f>
        <v>1E-3</v>
      </c>
      <c r="AK2887" s="17">
        <f t="shared" ref="AK2887" si="7808">SUM(AA2887:AA2892)/60</f>
        <v>0</v>
      </c>
      <c r="AL2887" s="17">
        <f t="shared" ref="AL2887" si="7809">SUM(V2887:V2892)</f>
        <v>532</v>
      </c>
      <c r="AM2887" s="17">
        <f t="shared" ref="AM2887" si="7810">AVERAGE(W2887:W2892)</f>
        <v>0</v>
      </c>
      <c r="AN2887" s="11">
        <f t="shared" ref="AN2887" si="7811">AVERAGE(I2887:I2892)</f>
        <v>0.73333333333333339</v>
      </c>
      <c r="AO2887" s="11">
        <f t="shared" ref="AO2887" si="7812">MAX(K2887:K2892)</f>
        <v>1.2</v>
      </c>
      <c r="AP2887" s="13" t="str">
        <f t="shared" ref="AP2887" ca="1" si="7813">INDIRECT(ADDRESS(MATCH(AO2887,K2887:K2892,0)+A2887-1,12))</f>
        <v>E</v>
      </c>
      <c r="AQ2887" s="13">
        <f t="shared" ref="AQ2887" ca="1" si="7814">INDIRECT(ADDRESS(MATCH(AO2887,K2887:K2892,0)+A2887-1,13))</f>
        <v>0.9987152777777778</v>
      </c>
      <c r="AR2887" s="11">
        <f t="shared" ref="AR2887" si="7815">MAX(N2887:N2892)</f>
        <v>2.8</v>
      </c>
      <c r="AS2887" s="13" t="str">
        <f t="shared" ref="AS2887" ca="1" si="7816">INDIRECT(ADDRESS(MATCH(AR2887,N2887:N2892,0)+A2887-1,15))</f>
        <v>N</v>
      </c>
      <c r="AT2887" s="13">
        <f t="shared" ref="AT2887" ca="1" si="7817">INDIRECT(ADDRESS(MATCH(AR2887,N2887:N2892,0)+A2887-1,16))</f>
        <v>2.3263888888888887E-3</v>
      </c>
    </row>
    <row r="2888" spans="1:46">
      <c r="A2888" s="11">
        <v>2888</v>
      </c>
      <c r="B2888" s="69">
        <v>44613</v>
      </c>
      <c r="C2888" s="70">
        <v>6.9444444444444441E-3</v>
      </c>
      <c r="D2888">
        <v>0</v>
      </c>
      <c r="E2888">
        <v>12.8</v>
      </c>
      <c r="F2888">
        <v>0</v>
      </c>
      <c r="G2888">
        <v>0.9</v>
      </c>
      <c r="H2888">
        <v>0</v>
      </c>
      <c r="I2888">
        <v>0.4</v>
      </c>
      <c r="J2888" t="s">
        <v>150</v>
      </c>
      <c r="K2888">
        <v>1.2</v>
      </c>
      <c r="L2888" t="s">
        <v>148</v>
      </c>
      <c r="M2888" s="70">
        <v>1.1574074074074073E-5</v>
      </c>
      <c r="N2888">
        <v>2.8</v>
      </c>
      <c r="O2888" t="s">
        <v>162</v>
      </c>
      <c r="P2888" s="70">
        <v>2.3263888888888887E-3</v>
      </c>
      <c r="Q2888">
        <v>0</v>
      </c>
      <c r="R2888" t="s">
        <v>156</v>
      </c>
      <c r="S2888">
        <v>0.5</v>
      </c>
      <c r="T2888">
        <v>63.5</v>
      </c>
      <c r="U2888">
        <v>0</v>
      </c>
      <c r="V2888">
        <v>98</v>
      </c>
      <c r="W2888">
        <v>0</v>
      </c>
      <c r="X2888">
        <v>0.71</v>
      </c>
      <c r="Y2888">
        <v>18.21</v>
      </c>
      <c r="Z2888" s="11">
        <f t="shared" ref="Z2888:Z2951" si="7818">H2888*3.6/(60)*10*10^3</f>
        <v>0</v>
      </c>
      <c r="AA2888" s="11">
        <f t="shared" ref="AA2888:AA2951" si="7819">IF(Z2888&gt;120,10,0)</f>
        <v>0</v>
      </c>
      <c r="AB2888" s="53">
        <f t="shared" ref="AB2888:AB2951" si="7820">-0.071+0.735*X2888+0.75*X2888^2-8.759*X2888^3+21.838*X2888^4-21.998*X2888^5+8.097*X2888^6</f>
        <v>0.31166972035853679</v>
      </c>
      <c r="AC2888" s="61" t="s">
        <v>204</v>
      </c>
    </row>
    <row r="2889" spans="1:46">
      <c r="A2889" s="11">
        <v>2889</v>
      </c>
      <c r="B2889" s="69">
        <v>44613</v>
      </c>
      <c r="C2889" s="70">
        <v>1.3888888888888888E-2</v>
      </c>
      <c r="D2889">
        <v>-0.1</v>
      </c>
      <c r="E2889">
        <v>12.8</v>
      </c>
      <c r="F2889">
        <v>0</v>
      </c>
      <c r="G2889">
        <v>0.8</v>
      </c>
      <c r="H2889">
        <v>0</v>
      </c>
      <c r="I2889">
        <v>0.9</v>
      </c>
      <c r="J2889" t="s">
        <v>151</v>
      </c>
      <c r="K2889">
        <v>0.9</v>
      </c>
      <c r="L2889" t="s">
        <v>151</v>
      </c>
      <c r="M2889" s="70">
        <v>1.3888888888888888E-2</v>
      </c>
      <c r="N2889">
        <v>1.8</v>
      </c>
      <c r="O2889" t="s">
        <v>151</v>
      </c>
      <c r="P2889" s="70">
        <v>1.1782407407407406E-2</v>
      </c>
      <c r="Q2889">
        <v>0.4</v>
      </c>
      <c r="R2889" t="s">
        <v>156</v>
      </c>
      <c r="S2889">
        <v>0.4</v>
      </c>
      <c r="T2889">
        <v>64.900000000000006</v>
      </c>
      <c r="U2889">
        <v>0</v>
      </c>
      <c r="V2889">
        <v>84</v>
      </c>
      <c r="W2889">
        <v>0</v>
      </c>
      <c r="X2889">
        <v>0.70799999999999996</v>
      </c>
      <c r="Y2889">
        <v>18.2</v>
      </c>
      <c r="Z2889" s="11">
        <f t="shared" si="7818"/>
        <v>0</v>
      </c>
      <c r="AA2889" s="11">
        <f t="shared" si="7819"/>
        <v>0</v>
      </c>
      <c r="AB2889" s="53">
        <f t="shared" si="7820"/>
        <v>0.31040480781924917</v>
      </c>
      <c r="AC2889" s="61" t="s">
        <v>204</v>
      </c>
    </row>
    <row r="2890" spans="1:46">
      <c r="A2890" s="11">
        <v>2890</v>
      </c>
      <c r="B2890" s="69">
        <v>44613</v>
      </c>
      <c r="C2890" s="70">
        <v>2.0833333333333332E-2</v>
      </c>
      <c r="D2890">
        <v>-0.1</v>
      </c>
      <c r="E2890">
        <v>12.8</v>
      </c>
      <c r="F2890">
        <v>0</v>
      </c>
      <c r="G2890">
        <v>0.6</v>
      </c>
      <c r="H2890">
        <v>0</v>
      </c>
      <c r="I2890">
        <v>0.2</v>
      </c>
      <c r="J2890" t="s">
        <v>160</v>
      </c>
      <c r="K2890">
        <v>1</v>
      </c>
      <c r="L2890" t="s">
        <v>151</v>
      </c>
      <c r="M2890" s="70">
        <v>1.4074074074074074E-2</v>
      </c>
      <c r="N2890">
        <v>1</v>
      </c>
      <c r="O2890" t="s">
        <v>148</v>
      </c>
      <c r="P2890" s="70">
        <v>2.0833333333333332E-2</v>
      </c>
      <c r="Q2890">
        <v>1</v>
      </c>
      <c r="R2890" t="s">
        <v>148</v>
      </c>
      <c r="S2890">
        <v>0.2</v>
      </c>
      <c r="T2890">
        <v>65.7</v>
      </c>
      <c r="U2890">
        <v>0</v>
      </c>
      <c r="V2890">
        <v>69</v>
      </c>
      <c r="W2890">
        <v>0</v>
      </c>
      <c r="X2890">
        <v>0.70699999999999996</v>
      </c>
      <c r="Y2890">
        <v>18.239999999999998</v>
      </c>
      <c r="Z2890" s="11">
        <f t="shared" si="7818"/>
        <v>0</v>
      </c>
      <c r="AA2890" s="11">
        <f t="shared" si="7819"/>
        <v>0</v>
      </c>
      <c r="AB2890" s="53">
        <f t="shared" si="7820"/>
        <v>0.30977317201439192</v>
      </c>
      <c r="AC2890" s="61" t="s">
        <v>204</v>
      </c>
    </row>
    <row r="2891" spans="1:46">
      <c r="A2891" s="11">
        <v>2891</v>
      </c>
      <c r="B2891" s="69">
        <v>44613</v>
      </c>
      <c r="C2891" s="70">
        <v>2.7777777777777776E-2</v>
      </c>
      <c r="D2891">
        <v>-0.2</v>
      </c>
      <c r="E2891">
        <v>12.8</v>
      </c>
      <c r="F2891">
        <v>0</v>
      </c>
      <c r="G2891">
        <v>0.6</v>
      </c>
      <c r="H2891">
        <v>1E-3</v>
      </c>
      <c r="I2891">
        <v>1.1000000000000001</v>
      </c>
      <c r="J2891" t="s">
        <v>152</v>
      </c>
      <c r="K2891">
        <v>1.1000000000000001</v>
      </c>
      <c r="L2891" t="s">
        <v>152</v>
      </c>
      <c r="M2891" s="70">
        <v>2.7777777777777776E-2</v>
      </c>
      <c r="N2891">
        <v>1.7</v>
      </c>
      <c r="O2891" t="s">
        <v>152</v>
      </c>
      <c r="P2891" s="70">
        <v>2.5277777777777777E-2</v>
      </c>
      <c r="Q2891">
        <v>1.2</v>
      </c>
      <c r="R2891" t="s">
        <v>147</v>
      </c>
      <c r="S2891">
        <v>0.3</v>
      </c>
      <c r="T2891">
        <v>66</v>
      </c>
      <c r="U2891">
        <v>0</v>
      </c>
      <c r="V2891">
        <v>91</v>
      </c>
      <c r="W2891">
        <v>0</v>
      </c>
      <c r="X2891">
        <v>0.70699999999999996</v>
      </c>
      <c r="Y2891">
        <v>18.239999999999998</v>
      </c>
      <c r="Z2891" s="11">
        <f t="shared" si="7818"/>
        <v>0.60000000000000009</v>
      </c>
      <c r="AA2891" s="11">
        <f t="shared" si="7819"/>
        <v>0</v>
      </c>
      <c r="AB2891" s="53">
        <f t="shared" si="7820"/>
        <v>0.30977317201439192</v>
      </c>
      <c r="AC2891" s="61" t="s">
        <v>204</v>
      </c>
    </row>
    <row r="2892" spans="1:46">
      <c r="A2892" s="11">
        <v>2892</v>
      </c>
      <c r="B2892" s="69">
        <v>44613</v>
      </c>
      <c r="C2892" s="70">
        <v>3.4722222222222224E-2</v>
      </c>
      <c r="D2892">
        <v>-0.1</v>
      </c>
      <c r="E2892">
        <v>12.8</v>
      </c>
      <c r="F2892">
        <v>0</v>
      </c>
      <c r="G2892">
        <v>0.7</v>
      </c>
      <c r="H2892">
        <v>-1E-3</v>
      </c>
      <c r="I2892">
        <v>0.6</v>
      </c>
      <c r="J2892" t="s">
        <v>154</v>
      </c>
      <c r="K2892">
        <v>1.1000000000000001</v>
      </c>
      <c r="L2892" t="s">
        <v>152</v>
      </c>
      <c r="M2892" s="70">
        <v>2.8402777777777777E-2</v>
      </c>
      <c r="N2892">
        <v>1.8</v>
      </c>
      <c r="O2892" t="s">
        <v>160</v>
      </c>
      <c r="P2892" s="70">
        <v>3.0335648148148143E-2</v>
      </c>
      <c r="Q2892">
        <v>0</v>
      </c>
      <c r="R2892" t="s">
        <v>161</v>
      </c>
      <c r="S2892">
        <v>0.5</v>
      </c>
      <c r="T2892">
        <v>68.8</v>
      </c>
      <c r="U2892">
        <v>0</v>
      </c>
      <c r="V2892">
        <v>97</v>
      </c>
      <c r="W2892">
        <v>0</v>
      </c>
      <c r="X2892">
        <v>0.70599999999999996</v>
      </c>
      <c r="Y2892">
        <v>18.239999999999998</v>
      </c>
      <c r="Z2892" s="11">
        <f t="shared" si="7818"/>
        <v>-0.60000000000000009</v>
      </c>
      <c r="AA2892" s="11">
        <f t="shared" si="7819"/>
        <v>0</v>
      </c>
      <c r="AB2892" s="53">
        <f t="shared" si="7820"/>
        <v>0.30914208090558559</v>
      </c>
      <c r="AC2892" s="61" t="s">
        <v>204</v>
      </c>
    </row>
    <row r="2893" spans="1:46">
      <c r="A2893" s="11">
        <v>2893</v>
      </c>
      <c r="B2893" s="69">
        <v>44613</v>
      </c>
      <c r="C2893" s="70">
        <v>4.1666666666666664E-2</v>
      </c>
      <c r="D2893">
        <v>-0.1</v>
      </c>
      <c r="E2893">
        <v>12.8</v>
      </c>
      <c r="F2893">
        <v>0</v>
      </c>
      <c r="G2893">
        <v>0.7</v>
      </c>
      <c r="H2893">
        <v>0</v>
      </c>
      <c r="I2893">
        <v>0.9</v>
      </c>
      <c r="J2893" t="s">
        <v>159</v>
      </c>
      <c r="K2893">
        <v>0.9</v>
      </c>
      <c r="L2893" t="s">
        <v>159</v>
      </c>
      <c r="M2893" s="70">
        <v>4.1666666666666664E-2</v>
      </c>
      <c r="N2893">
        <v>1.6</v>
      </c>
      <c r="O2893" t="s">
        <v>150</v>
      </c>
      <c r="P2893" s="70">
        <v>3.9895833333333332E-2</v>
      </c>
      <c r="Q2893">
        <v>0.6</v>
      </c>
      <c r="R2893" t="s">
        <v>161</v>
      </c>
      <c r="S2893">
        <v>0.3</v>
      </c>
      <c r="T2893">
        <v>66.599999999999994</v>
      </c>
      <c r="U2893">
        <v>0</v>
      </c>
      <c r="V2893">
        <v>100</v>
      </c>
      <c r="W2893">
        <v>0</v>
      </c>
      <c r="X2893">
        <v>0.70299999999999996</v>
      </c>
      <c r="Y2893">
        <v>18.21</v>
      </c>
      <c r="Z2893" s="11">
        <f t="shared" si="7818"/>
        <v>0</v>
      </c>
      <c r="AA2893" s="11">
        <f t="shared" si="7819"/>
        <v>0</v>
      </c>
      <c r="AB2893" s="53">
        <f t="shared" si="7820"/>
        <v>0.30725206065615784</v>
      </c>
      <c r="AC2893" s="61" t="s">
        <v>204</v>
      </c>
      <c r="AE2893" s="11">
        <f t="shared" ref="AE2893" si="7821">SUM(F2893:F2898)</f>
        <v>0</v>
      </c>
      <c r="AF2893" s="11">
        <f t="shared" ref="AF2893" si="7822">AVERAGE(AB2893:AB2898)</f>
        <v>0.3067280446006701</v>
      </c>
      <c r="AG2893" s="11">
        <f t="shared" ref="AG2893" si="7823">AVERAGE(G2893:G2898)</f>
        <v>1.0999999999999999</v>
      </c>
      <c r="AH2893" s="11" t="e">
        <f t="shared" ref="AH2893" si="7824">AVERAGE(AC2893:AC2898)</f>
        <v>#DIV/0!</v>
      </c>
      <c r="AI2893" s="11">
        <f t="shared" ref="AI2893" si="7825">AVERAGE(T2893:T2898)</f>
        <v>64.316666666666663</v>
      </c>
      <c r="AJ2893" s="11">
        <f t="shared" ref="AJ2893" si="7826">SUMIF(H2893:H2898,"&gt;0",H2893:H2898)</f>
        <v>0</v>
      </c>
      <c r="AK2893" s="17">
        <f t="shared" ref="AK2893" si="7827">SUM(AA2893:AA2898)/60</f>
        <v>0</v>
      </c>
      <c r="AL2893" s="17">
        <f t="shared" ref="AL2893" si="7828">SUM(V2893:V2898)</f>
        <v>506</v>
      </c>
      <c r="AM2893" s="17">
        <f t="shared" ref="AM2893" si="7829">AVERAGE(W2893:W2898)</f>
        <v>0</v>
      </c>
      <c r="AN2893" s="11">
        <f t="shared" ref="AN2893" si="7830">AVERAGE(I2893:I2898)</f>
        <v>0.6166666666666667</v>
      </c>
      <c r="AO2893" s="11">
        <f t="shared" ref="AO2893" si="7831">MAX(K2893:K2898)</f>
        <v>1.2</v>
      </c>
      <c r="AP2893" s="13" t="str">
        <f t="shared" ref="AP2893" ca="1" si="7832">INDIRECT(ADDRESS(MATCH(AO2893,K2893:K2898,0)+A2893-1,12))</f>
        <v>SW</v>
      </c>
      <c r="AQ2893" s="13">
        <f t="shared" ref="AQ2893" ca="1" si="7833">INDIRECT(ADDRESS(MATCH(AO2893,K2893:K2898,0)+A2893-1,13))</f>
        <v>5.5266203703703699E-2</v>
      </c>
      <c r="AR2893" s="11">
        <f t="shared" ref="AR2893" si="7834">MAX(N2893:N2898)</f>
        <v>2.7</v>
      </c>
      <c r="AS2893" s="13" t="str">
        <f t="shared" ref="AS2893" ca="1" si="7835">INDIRECT(ADDRESS(MATCH(AR2893,N2893:N2898,0)+A2893-1,15))</f>
        <v>WSW</v>
      </c>
      <c r="AT2893" s="13">
        <f t="shared" ref="AT2893" ca="1" si="7836">INDIRECT(ADDRESS(MATCH(AR2893,N2893:N2898,0)+A2893-1,16))</f>
        <v>5.5011574074074067E-2</v>
      </c>
    </row>
    <row r="2894" spans="1:46">
      <c r="A2894" s="11">
        <v>2894</v>
      </c>
      <c r="B2894" s="69">
        <v>44613</v>
      </c>
      <c r="C2894" s="70">
        <v>4.8611111111111112E-2</v>
      </c>
      <c r="D2894">
        <v>-0.1</v>
      </c>
      <c r="E2894">
        <v>12.8</v>
      </c>
      <c r="F2894">
        <v>0</v>
      </c>
      <c r="G2894">
        <v>0.8</v>
      </c>
      <c r="H2894">
        <v>0</v>
      </c>
      <c r="I2894">
        <v>0.4</v>
      </c>
      <c r="J2894" t="s">
        <v>153</v>
      </c>
      <c r="K2894">
        <v>0.9</v>
      </c>
      <c r="L2894" t="s">
        <v>159</v>
      </c>
      <c r="M2894" s="70">
        <v>4.2546296296296297E-2</v>
      </c>
      <c r="N2894">
        <v>1.8</v>
      </c>
      <c r="O2894" t="s">
        <v>159</v>
      </c>
      <c r="P2894" s="70">
        <v>4.8414351851851854E-2</v>
      </c>
      <c r="Q2894">
        <v>1.1000000000000001</v>
      </c>
      <c r="R2894" t="s">
        <v>153</v>
      </c>
      <c r="S2894">
        <v>0.3</v>
      </c>
      <c r="T2894">
        <v>66.8</v>
      </c>
      <c r="U2894">
        <v>0</v>
      </c>
      <c r="V2894">
        <v>101</v>
      </c>
      <c r="W2894">
        <v>0</v>
      </c>
      <c r="X2894">
        <v>0.70299999999999996</v>
      </c>
      <c r="Y2894">
        <v>18.239999999999998</v>
      </c>
      <c r="Z2894" s="11">
        <f t="shared" si="7818"/>
        <v>0</v>
      </c>
      <c r="AA2894" s="11">
        <f t="shared" si="7819"/>
        <v>0</v>
      </c>
      <c r="AB2894" s="53">
        <f t="shared" si="7820"/>
        <v>0.30725206065615784</v>
      </c>
      <c r="AC2894" s="61" t="s">
        <v>204</v>
      </c>
    </row>
    <row r="2895" spans="1:46">
      <c r="A2895" s="11">
        <v>2895</v>
      </c>
      <c r="B2895" s="69">
        <v>44613</v>
      </c>
      <c r="C2895" s="70">
        <v>5.5555555555555552E-2</v>
      </c>
      <c r="D2895">
        <v>0</v>
      </c>
      <c r="E2895">
        <v>12.8</v>
      </c>
      <c r="F2895">
        <v>0</v>
      </c>
      <c r="G2895">
        <v>1.1000000000000001</v>
      </c>
      <c r="H2895">
        <v>0</v>
      </c>
      <c r="I2895">
        <v>1.1000000000000001</v>
      </c>
      <c r="J2895" t="s">
        <v>160</v>
      </c>
      <c r="K2895">
        <v>1.2</v>
      </c>
      <c r="L2895" t="s">
        <v>160</v>
      </c>
      <c r="M2895" s="70">
        <v>5.5266203703703699E-2</v>
      </c>
      <c r="N2895">
        <v>2.7</v>
      </c>
      <c r="O2895" t="s">
        <v>161</v>
      </c>
      <c r="P2895" s="70">
        <v>5.5011574074074067E-2</v>
      </c>
      <c r="Q2895">
        <v>0</v>
      </c>
      <c r="R2895" t="s">
        <v>154</v>
      </c>
      <c r="S2895">
        <v>0.5</v>
      </c>
      <c r="T2895">
        <v>64.400000000000006</v>
      </c>
      <c r="U2895">
        <v>0</v>
      </c>
      <c r="V2895">
        <v>72</v>
      </c>
      <c r="W2895">
        <v>0</v>
      </c>
      <c r="X2895">
        <v>0.70199999999999996</v>
      </c>
      <c r="Y2895">
        <v>18.239999999999998</v>
      </c>
      <c r="Z2895" s="11">
        <f t="shared" si="7818"/>
        <v>0</v>
      </c>
      <c r="AA2895" s="11">
        <f t="shared" si="7819"/>
        <v>0</v>
      </c>
      <c r="AB2895" s="53">
        <f t="shared" si="7820"/>
        <v>0.30662313379307149</v>
      </c>
      <c r="AC2895" s="61" t="s">
        <v>204</v>
      </c>
    </row>
    <row r="2896" spans="1:46">
      <c r="A2896" s="11">
        <v>2896</v>
      </c>
      <c r="B2896" s="69">
        <v>44613</v>
      </c>
      <c r="C2896" s="70">
        <v>6.25E-2</v>
      </c>
      <c r="D2896">
        <v>0</v>
      </c>
      <c r="E2896">
        <v>12.8</v>
      </c>
      <c r="F2896">
        <v>0</v>
      </c>
      <c r="G2896">
        <v>1.2</v>
      </c>
      <c r="H2896">
        <v>0</v>
      </c>
      <c r="I2896">
        <v>0.4</v>
      </c>
      <c r="J2896" t="s">
        <v>162</v>
      </c>
      <c r="K2896">
        <v>1.1000000000000001</v>
      </c>
      <c r="L2896" t="s">
        <v>160</v>
      </c>
      <c r="M2896" s="70">
        <v>5.5567129629629626E-2</v>
      </c>
      <c r="N2896">
        <v>1.7</v>
      </c>
      <c r="O2896" t="s">
        <v>162</v>
      </c>
      <c r="P2896" s="70">
        <v>5.7256944444444437E-2</v>
      </c>
      <c r="Q2896">
        <v>0.5</v>
      </c>
      <c r="R2896" t="s">
        <v>150</v>
      </c>
      <c r="S2896">
        <v>0.3</v>
      </c>
      <c r="T2896">
        <v>64.099999999999994</v>
      </c>
      <c r="U2896">
        <v>0</v>
      </c>
      <c r="V2896">
        <v>71</v>
      </c>
      <c r="W2896">
        <v>0</v>
      </c>
      <c r="X2896">
        <v>0.70199999999999996</v>
      </c>
      <c r="Y2896">
        <v>18.27</v>
      </c>
      <c r="Z2896" s="11">
        <f t="shared" si="7818"/>
        <v>0</v>
      </c>
      <c r="AA2896" s="11">
        <f t="shared" si="7819"/>
        <v>0</v>
      </c>
      <c r="AB2896" s="53">
        <f t="shared" si="7820"/>
        <v>0.30662313379307149</v>
      </c>
      <c r="AC2896" s="61" t="s">
        <v>204</v>
      </c>
    </row>
    <row r="2897" spans="1:46">
      <c r="A2897" s="11">
        <v>2897</v>
      </c>
      <c r="B2897" s="69">
        <v>44613</v>
      </c>
      <c r="C2897" s="70">
        <v>6.9444444444444434E-2</v>
      </c>
      <c r="D2897">
        <v>0.1</v>
      </c>
      <c r="E2897">
        <v>12.8</v>
      </c>
      <c r="F2897">
        <v>0</v>
      </c>
      <c r="G2897">
        <v>1.4</v>
      </c>
      <c r="H2897">
        <v>0</v>
      </c>
      <c r="I2897">
        <v>0.4</v>
      </c>
      <c r="J2897" t="s">
        <v>148</v>
      </c>
      <c r="K2897">
        <v>0.5</v>
      </c>
      <c r="L2897" t="s">
        <v>147</v>
      </c>
      <c r="M2897" s="70">
        <v>6.3750000000000001E-2</v>
      </c>
      <c r="N2897">
        <v>1.2</v>
      </c>
      <c r="O2897" t="s">
        <v>152</v>
      </c>
      <c r="P2897" s="70">
        <v>6.8483796296296293E-2</v>
      </c>
      <c r="Q2897">
        <v>0.3</v>
      </c>
      <c r="R2897" t="s">
        <v>148</v>
      </c>
      <c r="S2897">
        <v>0.3</v>
      </c>
      <c r="T2897">
        <v>62.2</v>
      </c>
      <c r="U2897">
        <v>0</v>
      </c>
      <c r="V2897">
        <v>87</v>
      </c>
      <c r="W2897">
        <v>0</v>
      </c>
      <c r="X2897">
        <v>0.70199999999999996</v>
      </c>
      <c r="Y2897">
        <v>18.25</v>
      </c>
      <c r="Z2897" s="11">
        <f t="shared" si="7818"/>
        <v>0</v>
      </c>
      <c r="AA2897" s="11">
        <f t="shared" si="7819"/>
        <v>0</v>
      </c>
      <c r="AB2897" s="53">
        <f t="shared" si="7820"/>
        <v>0.30662313379307149</v>
      </c>
      <c r="AC2897" s="61" t="s">
        <v>204</v>
      </c>
    </row>
    <row r="2898" spans="1:46">
      <c r="A2898" s="11">
        <v>2898</v>
      </c>
      <c r="B2898" s="69">
        <v>44613</v>
      </c>
      <c r="C2898" s="70">
        <v>7.6388888888888895E-2</v>
      </c>
      <c r="D2898">
        <v>0.2</v>
      </c>
      <c r="E2898">
        <v>12.8</v>
      </c>
      <c r="F2898">
        <v>0</v>
      </c>
      <c r="G2898">
        <v>1.4</v>
      </c>
      <c r="H2898">
        <v>-1E-3</v>
      </c>
      <c r="I2898">
        <v>0.5</v>
      </c>
      <c r="J2898" t="s">
        <v>148</v>
      </c>
      <c r="K2898">
        <v>0.5</v>
      </c>
      <c r="L2898" t="s">
        <v>148</v>
      </c>
      <c r="M2898" s="70">
        <v>7.4837962962962967E-2</v>
      </c>
      <c r="N2898">
        <v>1.6</v>
      </c>
      <c r="O2898" t="s">
        <v>162</v>
      </c>
      <c r="P2898" s="70">
        <v>7.2951388888888885E-2</v>
      </c>
      <c r="Q2898">
        <v>1.1000000000000001</v>
      </c>
      <c r="R2898" t="s">
        <v>159</v>
      </c>
      <c r="S2898">
        <v>0.4</v>
      </c>
      <c r="T2898">
        <v>61.8</v>
      </c>
      <c r="U2898">
        <v>0</v>
      </c>
      <c r="V2898">
        <v>75</v>
      </c>
      <c r="W2898">
        <v>0</v>
      </c>
      <c r="X2898">
        <v>0.70099999999999996</v>
      </c>
      <c r="Y2898">
        <v>18.27</v>
      </c>
      <c r="Z2898" s="11">
        <f t="shared" si="7818"/>
        <v>-0.60000000000000009</v>
      </c>
      <c r="AA2898" s="11">
        <f t="shared" si="7819"/>
        <v>0</v>
      </c>
      <c r="AB2898" s="53">
        <f t="shared" si="7820"/>
        <v>0.30599474491249035</v>
      </c>
      <c r="AC2898" s="61" t="s">
        <v>204</v>
      </c>
    </row>
    <row r="2899" spans="1:46">
      <c r="A2899" s="11">
        <v>2899</v>
      </c>
      <c r="B2899" s="69">
        <v>44613</v>
      </c>
      <c r="C2899" s="70">
        <v>8.3333333333333329E-2</v>
      </c>
      <c r="D2899">
        <v>0.3</v>
      </c>
      <c r="E2899">
        <v>12.8</v>
      </c>
      <c r="F2899">
        <v>0</v>
      </c>
      <c r="G2899">
        <v>1.5</v>
      </c>
      <c r="H2899">
        <v>0</v>
      </c>
      <c r="I2899">
        <v>0.6</v>
      </c>
      <c r="J2899" t="s">
        <v>156</v>
      </c>
      <c r="K2899">
        <v>0.6</v>
      </c>
      <c r="L2899" t="s">
        <v>156</v>
      </c>
      <c r="M2899" s="70">
        <v>8.3333333333333329E-2</v>
      </c>
      <c r="N2899">
        <v>3</v>
      </c>
      <c r="O2899" t="s">
        <v>158</v>
      </c>
      <c r="P2899" s="70">
        <v>8.2557870370370365E-2</v>
      </c>
      <c r="Q2899">
        <v>1.4</v>
      </c>
      <c r="R2899" t="s">
        <v>158</v>
      </c>
      <c r="S2899">
        <v>0.7</v>
      </c>
      <c r="T2899">
        <v>60.2</v>
      </c>
      <c r="U2899">
        <v>0</v>
      </c>
      <c r="V2899">
        <v>91</v>
      </c>
      <c r="W2899">
        <v>0</v>
      </c>
      <c r="X2899">
        <v>0.70099999999999996</v>
      </c>
      <c r="Y2899">
        <v>18.309999999999999</v>
      </c>
      <c r="Z2899" s="11">
        <f t="shared" si="7818"/>
        <v>0</v>
      </c>
      <c r="AA2899" s="11">
        <f t="shared" si="7819"/>
        <v>0</v>
      </c>
      <c r="AB2899" s="53">
        <f t="shared" si="7820"/>
        <v>0.30599474491249035</v>
      </c>
      <c r="AC2899" s="61" t="s">
        <v>204</v>
      </c>
      <c r="AE2899" s="11">
        <f t="shared" ref="AE2899" si="7837">SUM(F2899:F2904)</f>
        <v>0</v>
      </c>
      <c r="AF2899" s="11">
        <f t="shared" ref="AF2899" si="7838">AVERAGE(AB2899:AB2904)</f>
        <v>0.306099565887269</v>
      </c>
      <c r="AG2899" s="11">
        <f t="shared" ref="AG2899" si="7839">AVERAGE(G2899:G2904)</f>
        <v>1.3166666666666667</v>
      </c>
      <c r="AH2899" s="11" t="e">
        <f t="shared" ref="AH2899" si="7840">AVERAGE(AC2899:AC2904)</f>
        <v>#DIV/0!</v>
      </c>
      <c r="AI2899" s="11">
        <f t="shared" ref="AI2899" si="7841">AVERAGE(T2899:T2904)</f>
        <v>59.150000000000006</v>
      </c>
      <c r="AJ2899" s="11">
        <f t="shared" ref="AJ2899" si="7842">SUMIF(H2899:H2904,"&gt;0",H2899:H2904)</f>
        <v>0</v>
      </c>
      <c r="AK2899" s="17">
        <f t="shared" ref="AK2899" si="7843">SUM(AA2899:AA2904)/60</f>
        <v>0</v>
      </c>
      <c r="AL2899" s="17">
        <f t="shared" ref="AL2899" si="7844">SUM(V2899:V2904)</f>
        <v>490</v>
      </c>
      <c r="AM2899" s="17">
        <f t="shared" ref="AM2899" si="7845">AVERAGE(W2899:W2904)</f>
        <v>0</v>
      </c>
      <c r="AN2899" s="11">
        <f t="shared" ref="AN2899" si="7846">AVERAGE(I2899:I2904)</f>
        <v>0.8666666666666667</v>
      </c>
      <c r="AO2899" s="11">
        <f t="shared" ref="AO2899" si="7847">MAX(K2899:K2904)</f>
        <v>1.7</v>
      </c>
      <c r="AP2899" s="13" t="str">
        <f t="shared" ref="AP2899" ca="1" si="7848">INDIRECT(ADDRESS(MATCH(AO2899,K2899:K2904,0)+A2899-1,12))</f>
        <v>N</v>
      </c>
      <c r="AQ2899" s="13">
        <f t="shared" ref="AQ2899" ca="1" si="7849">INDIRECT(ADDRESS(MATCH(AO2899,K2899:K2904,0)+A2899-1,13))</f>
        <v>0.11711805555555554</v>
      </c>
      <c r="AR2899" s="11">
        <f t="shared" ref="AR2899" si="7850">MAX(N2899:N2904)</f>
        <v>3.5</v>
      </c>
      <c r="AS2899" s="13" t="str">
        <f t="shared" ref="AS2899" ca="1" si="7851">INDIRECT(ADDRESS(MATCH(AR2899,N2899:N2904,0)+A2899-1,15))</f>
        <v>NNW</v>
      </c>
      <c r="AT2899" s="13">
        <f t="shared" ref="AT2899" ca="1" si="7852">INDIRECT(ADDRESS(MATCH(AR2899,N2899:N2904,0)+A2899-1,16))</f>
        <v>0.11020833333333334</v>
      </c>
    </row>
    <row r="2900" spans="1:46">
      <c r="A2900" s="11">
        <v>2900</v>
      </c>
      <c r="B2900" s="69">
        <v>44613</v>
      </c>
      <c r="C2900" s="70">
        <v>9.0277777777777776E-2</v>
      </c>
      <c r="D2900">
        <v>0.3</v>
      </c>
      <c r="E2900">
        <v>12.8</v>
      </c>
      <c r="F2900">
        <v>0</v>
      </c>
      <c r="G2900">
        <v>1.5</v>
      </c>
      <c r="H2900">
        <v>0</v>
      </c>
      <c r="I2900">
        <v>1</v>
      </c>
      <c r="J2900" t="s">
        <v>154</v>
      </c>
      <c r="K2900">
        <v>1.3</v>
      </c>
      <c r="L2900" t="s">
        <v>161</v>
      </c>
      <c r="M2900" s="70">
        <v>8.7256944444444443E-2</v>
      </c>
      <c r="N2900">
        <v>3.4</v>
      </c>
      <c r="O2900" t="s">
        <v>161</v>
      </c>
      <c r="P2900" s="70">
        <v>8.5578703703703699E-2</v>
      </c>
      <c r="Q2900">
        <v>1.2</v>
      </c>
      <c r="R2900" t="s">
        <v>160</v>
      </c>
      <c r="S2900">
        <v>0.8</v>
      </c>
      <c r="T2900">
        <v>58</v>
      </c>
      <c r="U2900">
        <v>0</v>
      </c>
      <c r="V2900">
        <v>87</v>
      </c>
      <c r="W2900">
        <v>0</v>
      </c>
      <c r="X2900">
        <v>0.70199999999999996</v>
      </c>
      <c r="Y2900">
        <v>18.309999999999999</v>
      </c>
      <c r="Z2900" s="11">
        <f t="shared" si="7818"/>
        <v>0</v>
      </c>
      <c r="AA2900" s="11">
        <f t="shared" si="7819"/>
        <v>0</v>
      </c>
      <c r="AB2900" s="53">
        <f t="shared" si="7820"/>
        <v>0.30662313379307149</v>
      </c>
      <c r="AC2900" s="61" t="s">
        <v>204</v>
      </c>
    </row>
    <row r="2901" spans="1:46">
      <c r="A2901" s="11">
        <v>2901</v>
      </c>
      <c r="B2901" s="69">
        <v>44613</v>
      </c>
      <c r="C2901" s="70">
        <v>9.7222222222222224E-2</v>
      </c>
      <c r="D2901">
        <v>0.3</v>
      </c>
      <c r="E2901">
        <v>12.8</v>
      </c>
      <c r="F2901">
        <v>0</v>
      </c>
      <c r="G2901">
        <v>1.4</v>
      </c>
      <c r="H2901">
        <v>-1E-3</v>
      </c>
      <c r="I2901">
        <v>0.3</v>
      </c>
      <c r="J2901" t="s">
        <v>148</v>
      </c>
      <c r="K2901">
        <v>1</v>
      </c>
      <c r="L2901" t="s">
        <v>154</v>
      </c>
      <c r="M2901" s="70">
        <v>9.0289351851851843E-2</v>
      </c>
      <c r="N2901">
        <v>1.1000000000000001</v>
      </c>
      <c r="O2901" t="s">
        <v>149</v>
      </c>
      <c r="P2901" s="70">
        <v>9.5787037037037046E-2</v>
      </c>
      <c r="Q2901">
        <v>0.6</v>
      </c>
      <c r="R2901" t="s">
        <v>162</v>
      </c>
      <c r="S2901">
        <v>0.3</v>
      </c>
      <c r="T2901">
        <v>60.6</v>
      </c>
      <c r="U2901">
        <v>0</v>
      </c>
      <c r="V2901">
        <v>90</v>
      </c>
      <c r="W2901">
        <v>0</v>
      </c>
      <c r="X2901">
        <v>0.70199999999999996</v>
      </c>
      <c r="Y2901">
        <v>18.3</v>
      </c>
      <c r="Z2901" s="11">
        <f t="shared" si="7818"/>
        <v>-0.60000000000000009</v>
      </c>
      <c r="AA2901" s="11">
        <f t="shared" si="7819"/>
        <v>0</v>
      </c>
      <c r="AB2901" s="53">
        <f t="shared" si="7820"/>
        <v>0.30662313379307149</v>
      </c>
      <c r="AC2901" s="61" t="s">
        <v>204</v>
      </c>
    </row>
    <row r="2902" spans="1:46">
      <c r="A2902" s="11">
        <v>2902</v>
      </c>
      <c r="B2902" s="69">
        <v>44613</v>
      </c>
      <c r="C2902" s="70">
        <v>0.10416666666666667</v>
      </c>
      <c r="D2902">
        <v>0.2</v>
      </c>
      <c r="E2902">
        <v>12.8</v>
      </c>
      <c r="F2902">
        <v>0</v>
      </c>
      <c r="G2902">
        <v>1.2</v>
      </c>
      <c r="H2902">
        <v>0</v>
      </c>
      <c r="I2902">
        <v>0.7</v>
      </c>
      <c r="J2902" t="s">
        <v>154</v>
      </c>
      <c r="K2902">
        <v>0.7</v>
      </c>
      <c r="L2902" t="s">
        <v>154</v>
      </c>
      <c r="M2902" s="70">
        <v>0.10409722222222222</v>
      </c>
      <c r="N2902">
        <v>2.4</v>
      </c>
      <c r="O2902" t="s">
        <v>158</v>
      </c>
      <c r="P2902" s="70">
        <v>0.10077546296296297</v>
      </c>
      <c r="Q2902">
        <v>0.4</v>
      </c>
      <c r="R2902" t="s">
        <v>162</v>
      </c>
      <c r="S2902">
        <v>0.5</v>
      </c>
      <c r="T2902">
        <v>60.5</v>
      </c>
      <c r="U2902">
        <v>0</v>
      </c>
      <c r="V2902">
        <v>76</v>
      </c>
      <c r="W2902">
        <v>0</v>
      </c>
      <c r="X2902">
        <v>0.70099999999999996</v>
      </c>
      <c r="Y2902">
        <v>18.329999999999998</v>
      </c>
      <c r="Z2902" s="11">
        <f t="shared" si="7818"/>
        <v>0</v>
      </c>
      <c r="AA2902" s="11">
        <f t="shared" si="7819"/>
        <v>0</v>
      </c>
      <c r="AB2902" s="53">
        <f t="shared" si="7820"/>
        <v>0.30599474491249035</v>
      </c>
      <c r="AC2902" s="61" t="s">
        <v>204</v>
      </c>
    </row>
    <row r="2903" spans="1:46">
      <c r="A2903" s="11">
        <v>2903</v>
      </c>
      <c r="B2903" s="69">
        <v>44613</v>
      </c>
      <c r="C2903" s="70">
        <v>0.1111111111111111</v>
      </c>
      <c r="D2903">
        <v>0.1</v>
      </c>
      <c r="E2903">
        <v>12.8</v>
      </c>
      <c r="F2903">
        <v>0</v>
      </c>
      <c r="G2903">
        <v>1.2</v>
      </c>
      <c r="H2903">
        <v>0</v>
      </c>
      <c r="I2903">
        <v>0.9</v>
      </c>
      <c r="J2903" t="s">
        <v>155</v>
      </c>
      <c r="K2903">
        <v>0.9</v>
      </c>
      <c r="L2903" t="s">
        <v>155</v>
      </c>
      <c r="M2903" s="70">
        <v>0.11109953703703705</v>
      </c>
      <c r="N2903">
        <v>3.5</v>
      </c>
      <c r="O2903" t="s">
        <v>157</v>
      </c>
      <c r="P2903" s="70">
        <v>0.11020833333333334</v>
      </c>
      <c r="Q2903">
        <v>0.4</v>
      </c>
      <c r="R2903" t="s">
        <v>158</v>
      </c>
      <c r="S2903">
        <v>0.8</v>
      </c>
      <c r="T2903">
        <v>57.6</v>
      </c>
      <c r="U2903">
        <v>0</v>
      </c>
      <c r="V2903">
        <v>66</v>
      </c>
      <c r="W2903">
        <v>0</v>
      </c>
      <c r="X2903">
        <v>0.70099999999999996</v>
      </c>
      <c r="Y2903">
        <v>18.309999999999999</v>
      </c>
      <c r="Z2903" s="11">
        <f t="shared" si="7818"/>
        <v>0</v>
      </c>
      <c r="AA2903" s="11">
        <f t="shared" si="7819"/>
        <v>0</v>
      </c>
      <c r="AB2903" s="53">
        <f t="shared" si="7820"/>
        <v>0.30599474491249035</v>
      </c>
      <c r="AC2903" s="61" t="s">
        <v>204</v>
      </c>
    </row>
    <row r="2904" spans="1:46">
      <c r="A2904" s="11">
        <v>2904</v>
      </c>
      <c r="B2904" s="69">
        <v>44613</v>
      </c>
      <c r="C2904" s="70">
        <v>0.11805555555555557</v>
      </c>
      <c r="D2904">
        <v>0.1</v>
      </c>
      <c r="E2904">
        <v>12.8</v>
      </c>
      <c r="F2904">
        <v>0</v>
      </c>
      <c r="G2904">
        <v>1.1000000000000001</v>
      </c>
      <c r="H2904">
        <v>-1E-3</v>
      </c>
      <c r="I2904">
        <v>1.7</v>
      </c>
      <c r="J2904" t="s">
        <v>162</v>
      </c>
      <c r="K2904">
        <v>1.7</v>
      </c>
      <c r="L2904" t="s">
        <v>162</v>
      </c>
      <c r="M2904" s="70">
        <v>0.11711805555555554</v>
      </c>
      <c r="N2904">
        <v>3</v>
      </c>
      <c r="O2904" t="s">
        <v>149</v>
      </c>
      <c r="P2904" s="70">
        <v>0.11357638888888888</v>
      </c>
      <c r="Q2904">
        <v>1.2</v>
      </c>
      <c r="R2904" t="s">
        <v>147</v>
      </c>
      <c r="S2904">
        <v>0.5</v>
      </c>
      <c r="T2904">
        <v>58</v>
      </c>
      <c r="U2904">
        <v>0</v>
      </c>
      <c r="V2904">
        <v>80</v>
      </c>
      <c r="W2904">
        <v>0</v>
      </c>
      <c r="X2904">
        <v>0.7</v>
      </c>
      <c r="Y2904">
        <v>18.34</v>
      </c>
      <c r="Z2904" s="11">
        <f t="shared" si="7818"/>
        <v>-0.60000000000000009</v>
      </c>
      <c r="AA2904" s="11">
        <f t="shared" si="7819"/>
        <v>0</v>
      </c>
      <c r="AB2904" s="53">
        <f t="shared" si="7820"/>
        <v>0.30536689299999986</v>
      </c>
      <c r="AC2904" s="61" t="s">
        <v>204</v>
      </c>
    </row>
    <row r="2905" spans="1:46">
      <c r="A2905" s="11">
        <v>2905</v>
      </c>
      <c r="B2905" s="69">
        <v>44613</v>
      </c>
      <c r="C2905" s="70">
        <v>0.125</v>
      </c>
      <c r="D2905">
        <v>0</v>
      </c>
      <c r="E2905">
        <v>12.8</v>
      </c>
      <c r="F2905">
        <v>0</v>
      </c>
      <c r="G2905">
        <v>1.1000000000000001</v>
      </c>
      <c r="H2905">
        <v>-1E-3</v>
      </c>
      <c r="I2905">
        <v>0.9</v>
      </c>
      <c r="J2905" t="s">
        <v>147</v>
      </c>
      <c r="K2905">
        <v>1.7</v>
      </c>
      <c r="L2905" t="s">
        <v>162</v>
      </c>
      <c r="M2905" s="70">
        <v>0.1189236111111111</v>
      </c>
      <c r="N2905">
        <v>2.2999999999999998</v>
      </c>
      <c r="O2905" t="s">
        <v>148</v>
      </c>
      <c r="P2905" s="70">
        <v>0.12188657407407406</v>
      </c>
      <c r="Q2905">
        <v>1.3</v>
      </c>
      <c r="R2905" t="s">
        <v>152</v>
      </c>
      <c r="S2905">
        <v>0.4</v>
      </c>
      <c r="T2905">
        <v>57.4</v>
      </c>
      <c r="U2905">
        <v>0</v>
      </c>
      <c r="V2905">
        <v>83</v>
      </c>
      <c r="W2905">
        <v>0</v>
      </c>
      <c r="X2905">
        <v>0.7</v>
      </c>
      <c r="Y2905">
        <v>18.329999999999998</v>
      </c>
      <c r="Z2905" s="11">
        <f t="shared" si="7818"/>
        <v>-0.60000000000000009</v>
      </c>
      <c r="AA2905" s="11">
        <f t="shared" si="7819"/>
        <v>0</v>
      </c>
      <c r="AB2905" s="53">
        <f t="shared" si="7820"/>
        <v>0.30536689299999986</v>
      </c>
      <c r="AC2905" s="61" t="s">
        <v>204</v>
      </c>
      <c r="AE2905" s="11">
        <f t="shared" ref="AE2905" si="7853">SUM(F2905:F2910)</f>
        <v>0</v>
      </c>
      <c r="AF2905" s="11">
        <f t="shared" ref="AF2905" si="7854">AVERAGE(AB2905:AB2910)</f>
        <v>0.30369583347887025</v>
      </c>
      <c r="AG2905" s="11">
        <f t="shared" ref="AG2905" si="7855">AVERAGE(G2905:G2910)</f>
        <v>1.0833333333333333</v>
      </c>
      <c r="AH2905" s="11" t="e">
        <f t="shared" ref="AH2905" si="7856">AVERAGE(AC2905:AC2910)</f>
        <v>#DIV/0!</v>
      </c>
      <c r="AI2905" s="11">
        <f t="shared" ref="AI2905" si="7857">AVERAGE(T2905:T2910)</f>
        <v>59.4</v>
      </c>
      <c r="AJ2905" s="11">
        <f t="shared" ref="AJ2905" si="7858">SUMIF(H2905:H2910,"&gt;0",H2905:H2910)</f>
        <v>1E-3</v>
      </c>
      <c r="AK2905" s="17">
        <f t="shared" ref="AK2905" si="7859">SUM(AA2905:AA2910)/60</f>
        <v>0</v>
      </c>
      <c r="AL2905" s="17">
        <f t="shared" ref="AL2905" si="7860">SUM(V2905:V2910)</f>
        <v>516</v>
      </c>
      <c r="AM2905" s="17">
        <f t="shared" ref="AM2905" si="7861">AVERAGE(W2905:W2910)</f>
        <v>0</v>
      </c>
      <c r="AN2905" s="11">
        <f t="shared" ref="AN2905" si="7862">AVERAGE(I2905:I2910)</f>
        <v>0.94999999999999984</v>
      </c>
      <c r="AO2905" s="11">
        <f t="shared" ref="AO2905" si="7863">MAX(K2905:K2910)</f>
        <v>1.7</v>
      </c>
      <c r="AP2905" s="13" t="str">
        <f t="shared" ref="AP2905" ca="1" si="7864">INDIRECT(ADDRESS(MATCH(AO2905,K2905:K2910,0)+A2905-1,12))</f>
        <v>N</v>
      </c>
      <c r="AQ2905" s="13">
        <f t="shared" ref="AQ2905" ca="1" si="7865">INDIRECT(ADDRESS(MATCH(AO2905,K2905:K2910,0)+A2905-1,13))</f>
        <v>0.1189236111111111</v>
      </c>
      <c r="AR2905" s="11">
        <f t="shared" ref="AR2905" si="7866">MAX(N2905:N2910)</f>
        <v>3.8</v>
      </c>
      <c r="AS2905" s="13" t="str">
        <f t="shared" ref="AS2905" ca="1" si="7867">INDIRECT(ADDRESS(MATCH(AR2905,N2905:N2910,0)+A2905-1,15))</f>
        <v>WSW</v>
      </c>
      <c r="AT2905" s="13">
        <f t="shared" ref="AT2905" ca="1" si="7868">INDIRECT(ADDRESS(MATCH(AR2905,N2905:N2910,0)+A2905-1,16))</f>
        <v>0.15707175925925926</v>
      </c>
    </row>
    <row r="2906" spans="1:46">
      <c r="A2906" s="11">
        <v>2906</v>
      </c>
      <c r="B2906" s="69">
        <v>44613</v>
      </c>
      <c r="C2906" s="70">
        <v>0.13194444444444445</v>
      </c>
      <c r="D2906">
        <v>0</v>
      </c>
      <c r="E2906">
        <v>12.8</v>
      </c>
      <c r="F2906">
        <v>0</v>
      </c>
      <c r="G2906">
        <v>1.1000000000000001</v>
      </c>
      <c r="H2906">
        <v>0</v>
      </c>
      <c r="I2906">
        <v>0.8</v>
      </c>
      <c r="J2906" t="s">
        <v>152</v>
      </c>
      <c r="K2906">
        <v>0.9</v>
      </c>
      <c r="L2906" t="s">
        <v>147</v>
      </c>
      <c r="M2906" s="70">
        <v>0.12547453703703704</v>
      </c>
      <c r="N2906">
        <v>1.6</v>
      </c>
      <c r="O2906" t="s">
        <v>152</v>
      </c>
      <c r="P2906" s="70">
        <v>0.13011574074074075</v>
      </c>
      <c r="Q2906">
        <v>0</v>
      </c>
      <c r="R2906" t="s">
        <v>152</v>
      </c>
      <c r="S2906">
        <v>0.4</v>
      </c>
      <c r="T2906">
        <v>57.4</v>
      </c>
      <c r="U2906">
        <v>0</v>
      </c>
      <c r="V2906">
        <v>94</v>
      </c>
      <c r="W2906">
        <v>0</v>
      </c>
      <c r="X2906">
        <v>0.69799999999999995</v>
      </c>
      <c r="Y2906">
        <v>18.350000000000001</v>
      </c>
      <c r="Z2906" s="11">
        <f t="shared" si="7818"/>
        <v>0</v>
      </c>
      <c r="AA2906" s="11">
        <f t="shared" si="7819"/>
        <v>0</v>
      </c>
      <c r="AB2906" s="53">
        <f t="shared" si="7820"/>
        <v>0.3041127965503827</v>
      </c>
      <c r="AC2906" s="61" t="s">
        <v>204</v>
      </c>
    </row>
    <row r="2907" spans="1:46">
      <c r="A2907" s="11">
        <v>2907</v>
      </c>
      <c r="B2907" s="69">
        <v>44613</v>
      </c>
      <c r="C2907" s="70">
        <v>0.1388888888888889</v>
      </c>
      <c r="D2907">
        <v>0</v>
      </c>
      <c r="E2907">
        <v>12.8</v>
      </c>
      <c r="F2907">
        <v>0</v>
      </c>
      <c r="G2907">
        <v>1.2</v>
      </c>
      <c r="H2907">
        <v>0</v>
      </c>
      <c r="I2907">
        <v>0.8</v>
      </c>
      <c r="J2907" t="s">
        <v>155</v>
      </c>
      <c r="K2907">
        <v>0.9</v>
      </c>
      <c r="L2907" t="s">
        <v>148</v>
      </c>
      <c r="M2907" s="70">
        <v>0.13592592592592592</v>
      </c>
      <c r="N2907">
        <v>2.2999999999999998</v>
      </c>
      <c r="O2907" t="s">
        <v>155</v>
      </c>
      <c r="P2907" s="70">
        <v>0.13487268518518519</v>
      </c>
      <c r="Q2907">
        <v>0.5</v>
      </c>
      <c r="R2907" t="s">
        <v>150</v>
      </c>
      <c r="S2907">
        <v>0.5</v>
      </c>
      <c r="T2907">
        <v>58.6</v>
      </c>
      <c r="U2907">
        <v>0</v>
      </c>
      <c r="V2907">
        <v>77</v>
      </c>
      <c r="W2907">
        <v>0</v>
      </c>
      <c r="X2907">
        <v>0.69699999999999995</v>
      </c>
      <c r="Y2907">
        <v>18.36</v>
      </c>
      <c r="Z2907" s="11">
        <f t="shared" si="7818"/>
        <v>0</v>
      </c>
      <c r="AA2907" s="11">
        <f t="shared" si="7819"/>
        <v>0</v>
      </c>
      <c r="AB2907" s="53">
        <f t="shared" si="7820"/>
        <v>0.30348655050884099</v>
      </c>
      <c r="AC2907" s="61" t="s">
        <v>204</v>
      </c>
    </row>
    <row r="2908" spans="1:46">
      <c r="A2908" s="11">
        <v>2908</v>
      </c>
      <c r="B2908" s="69">
        <v>44613</v>
      </c>
      <c r="C2908" s="70">
        <v>0.14583333333333334</v>
      </c>
      <c r="D2908">
        <v>0</v>
      </c>
      <c r="E2908">
        <v>12.8</v>
      </c>
      <c r="F2908">
        <v>0</v>
      </c>
      <c r="G2908">
        <v>1.1000000000000001</v>
      </c>
      <c r="H2908">
        <v>0</v>
      </c>
      <c r="I2908">
        <v>1.3</v>
      </c>
      <c r="J2908" t="s">
        <v>153</v>
      </c>
      <c r="K2908">
        <v>1.3</v>
      </c>
      <c r="L2908" t="s">
        <v>153</v>
      </c>
      <c r="M2908" s="70">
        <v>0.14568287037037037</v>
      </c>
      <c r="N2908">
        <v>2.6</v>
      </c>
      <c r="O2908" t="s">
        <v>151</v>
      </c>
      <c r="P2908" s="70">
        <v>0.14061342592592593</v>
      </c>
      <c r="Q2908">
        <v>0.3</v>
      </c>
      <c r="R2908" t="s">
        <v>156</v>
      </c>
      <c r="S2908">
        <v>0.6</v>
      </c>
      <c r="T2908">
        <v>60.4</v>
      </c>
      <c r="U2908">
        <v>0</v>
      </c>
      <c r="V2908">
        <v>79</v>
      </c>
      <c r="W2908">
        <v>0</v>
      </c>
      <c r="X2908">
        <v>0.69699999999999995</v>
      </c>
      <c r="Y2908">
        <v>18.39</v>
      </c>
      <c r="Z2908" s="11">
        <f t="shared" si="7818"/>
        <v>0</v>
      </c>
      <c r="AA2908" s="11">
        <f t="shared" si="7819"/>
        <v>0</v>
      </c>
      <c r="AB2908" s="53">
        <f t="shared" si="7820"/>
        <v>0.30348655050884099</v>
      </c>
      <c r="AC2908" s="61" t="s">
        <v>204</v>
      </c>
    </row>
    <row r="2909" spans="1:46">
      <c r="A2909" s="11">
        <v>2909</v>
      </c>
      <c r="B2909" s="69">
        <v>44613</v>
      </c>
      <c r="C2909" s="70">
        <v>0.15277777777777776</v>
      </c>
      <c r="D2909">
        <v>0.1</v>
      </c>
      <c r="E2909">
        <v>12.8</v>
      </c>
      <c r="F2909">
        <v>0</v>
      </c>
      <c r="G2909">
        <v>1</v>
      </c>
      <c r="H2909">
        <v>-1E-3</v>
      </c>
      <c r="I2909">
        <v>0.5</v>
      </c>
      <c r="J2909" t="s">
        <v>151</v>
      </c>
      <c r="K2909">
        <v>1.3</v>
      </c>
      <c r="L2909" t="s">
        <v>153</v>
      </c>
      <c r="M2909" s="70">
        <v>0.14584490740740741</v>
      </c>
      <c r="N2909">
        <v>1.4</v>
      </c>
      <c r="O2909" t="s">
        <v>147</v>
      </c>
      <c r="P2909" s="70">
        <v>0.15212962962962964</v>
      </c>
      <c r="Q2909">
        <v>0.6</v>
      </c>
      <c r="R2909" t="s">
        <v>150</v>
      </c>
      <c r="S2909">
        <v>0.4</v>
      </c>
      <c r="T2909">
        <v>61.9</v>
      </c>
      <c r="U2909">
        <v>0</v>
      </c>
      <c r="V2909">
        <v>104</v>
      </c>
      <c r="W2909">
        <v>0</v>
      </c>
      <c r="X2909">
        <v>0.69699999999999995</v>
      </c>
      <c r="Y2909">
        <v>18.36</v>
      </c>
      <c r="Z2909" s="11">
        <f t="shared" si="7818"/>
        <v>-0.60000000000000009</v>
      </c>
      <c r="AA2909" s="11">
        <f t="shared" si="7819"/>
        <v>0</v>
      </c>
      <c r="AB2909" s="53">
        <f t="shared" si="7820"/>
        <v>0.30348655050884099</v>
      </c>
      <c r="AC2909" s="61" t="s">
        <v>204</v>
      </c>
    </row>
    <row r="2910" spans="1:46">
      <c r="A2910" s="11">
        <v>2910</v>
      </c>
      <c r="B2910" s="69">
        <v>44613</v>
      </c>
      <c r="C2910" s="70">
        <v>0.15972222222222224</v>
      </c>
      <c r="D2910">
        <v>0.1</v>
      </c>
      <c r="E2910">
        <v>12.8</v>
      </c>
      <c r="F2910">
        <v>0</v>
      </c>
      <c r="G2910">
        <v>1</v>
      </c>
      <c r="H2910">
        <v>1E-3</v>
      </c>
      <c r="I2910">
        <v>1.4</v>
      </c>
      <c r="J2910" t="s">
        <v>156</v>
      </c>
      <c r="K2910">
        <v>1.4</v>
      </c>
      <c r="L2910" t="s">
        <v>156</v>
      </c>
      <c r="M2910" s="70">
        <v>0.15972222222222224</v>
      </c>
      <c r="N2910">
        <v>3.8</v>
      </c>
      <c r="O2910" t="s">
        <v>161</v>
      </c>
      <c r="P2910" s="70">
        <v>0.15707175925925926</v>
      </c>
      <c r="Q2910">
        <v>2.7</v>
      </c>
      <c r="R2910" t="s">
        <v>156</v>
      </c>
      <c r="S2910">
        <v>0.6</v>
      </c>
      <c r="T2910">
        <v>60.7</v>
      </c>
      <c r="U2910">
        <v>0</v>
      </c>
      <c r="V2910">
        <v>79</v>
      </c>
      <c r="W2910">
        <v>0</v>
      </c>
      <c r="X2910">
        <v>0.69499999999999995</v>
      </c>
      <c r="Y2910">
        <v>18.39</v>
      </c>
      <c r="Z2910" s="11">
        <f t="shared" si="7818"/>
        <v>0.60000000000000009</v>
      </c>
      <c r="AA2910" s="11">
        <f t="shared" si="7819"/>
        <v>0</v>
      </c>
      <c r="AB2910" s="53">
        <f t="shared" si="7820"/>
        <v>0.30223565979631595</v>
      </c>
      <c r="AC2910" s="61" t="s">
        <v>204</v>
      </c>
    </row>
    <row r="2911" spans="1:46">
      <c r="A2911" s="11">
        <v>2911</v>
      </c>
      <c r="B2911" s="69">
        <v>44613</v>
      </c>
      <c r="C2911" s="70">
        <v>0.16666666666666666</v>
      </c>
      <c r="D2911">
        <v>0.2</v>
      </c>
      <c r="E2911">
        <v>12.8</v>
      </c>
      <c r="F2911">
        <v>0</v>
      </c>
      <c r="G2911">
        <v>1.5</v>
      </c>
      <c r="H2911">
        <v>1E-3</v>
      </c>
      <c r="I2911">
        <v>2.5</v>
      </c>
      <c r="J2911" t="s">
        <v>161</v>
      </c>
      <c r="K2911">
        <v>2.5</v>
      </c>
      <c r="L2911" t="s">
        <v>161</v>
      </c>
      <c r="M2911" s="70">
        <v>0.16665509259259259</v>
      </c>
      <c r="N2911">
        <v>4.5</v>
      </c>
      <c r="O2911" t="s">
        <v>161</v>
      </c>
      <c r="P2911" s="70">
        <v>0.16464120370370369</v>
      </c>
      <c r="Q2911">
        <v>2.2999999999999998</v>
      </c>
      <c r="R2911" t="s">
        <v>158</v>
      </c>
      <c r="S2911">
        <v>0.7</v>
      </c>
      <c r="T2911">
        <v>56.5</v>
      </c>
      <c r="U2911">
        <v>0</v>
      </c>
      <c r="V2911">
        <v>74</v>
      </c>
      <c r="W2911">
        <v>0</v>
      </c>
      <c r="X2911">
        <v>0.69499999999999995</v>
      </c>
      <c r="Y2911">
        <v>18.399999999999999</v>
      </c>
      <c r="Z2911" s="11">
        <f t="shared" si="7818"/>
        <v>0.60000000000000009</v>
      </c>
      <c r="AA2911" s="11">
        <f t="shared" si="7819"/>
        <v>0</v>
      </c>
      <c r="AB2911" s="53">
        <f t="shared" si="7820"/>
        <v>0.30223565979631595</v>
      </c>
      <c r="AC2911" s="61" t="s">
        <v>204</v>
      </c>
      <c r="AE2911" s="11">
        <f t="shared" ref="AE2911" si="7869">SUM(F2911:F2916)</f>
        <v>0</v>
      </c>
      <c r="AF2911" s="11">
        <f t="shared" ref="AF2911" si="7870">AVERAGE(AB2911:AB2916)</f>
        <v>0.300572157550832</v>
      </c>
      <c r="AG2911" s="11">
        <f t="shared" ref="AG2911" si="7871">AVERAGE(G2911:G2916)</f>
        <v>2.1</v>
      </c>
      <c r="AH2911" s="11" t="e">
        <f t="shared" ref="AH2911" si="7872">AVERAGE(AC2911:AC2916)</f>
        <v>#DIV/0!</v>
      </c>
      <c r="AI2911" s="11">
        <f t="shared" ref="AI2911" si="7873">AVERAGE(T2911:T2916)</f>
        <v>53.550000000000004</v>
      </c>
      <c r="AJ2911" s="11">
        <f t="shared" ref="AJ2911" si="7874">SUMIF(H2911:H2916,"&gt;0",H2911:H2916)</f>
        <v>1E-3</v>
      </c>
      <c r="AK2911" s="17">
        <f t="shared" ref="AK2911" si="7875">SUM(AA2911:AA2916)/60</f>
        <v>0</v>
      </c>
      <c r="AL2911" s="17">
        <f t="shared" ref="AL2911" si="7876">SUM(V2911:V2916)</f>
        <v>411</v>
      </c>
      <c r="AM2911" s="17">
        <f t="shared" ref="AM2911" si="7877">AVERAGE(W2911:W2916)</f>
        <v>0</v>
      </c>
      <c r="AN2911" s="11">
        <f t="shared" ref="AN2911" si="7878">AVERAGE(I2911:I2916)</f>
        <v>2.5500000000000003</v>
      </c>
      <c r="AO2911" s="11">
        <f t="shared" ref="AO2911" si="7879">MAX(K2911:K2916)</f>
        <v>3.4</v>
      </c>
      <c r="AP2911" s="13" t="str">
        <f t="shared" ref="AP2911" ca="1" si="7880">INDIRECT(ADDRESS(MATCH(AO2911,K2911:K2916,0)+A2911-1,12))</f>
        <v>W</v>
      </c>
      <c r="AQ2911" s="13">
        <f t="shared" ref="AQ2911" ca="1" si="7881">INDIRECT(ADDRESS(MATCH(AO2911,K2911:K2916,0)+A2911-1,13))</f>
        <v>0.17361111111111113</v>
      </c>
      <c r="AR2911" s="11">
        <f t="shared" ref="AR2911" si="7882">MAX(N2911:N2916)</f>
        <v>6.2</v>
      </c>
      <c r="AS2911" s="13" t="str">
        <f t="shared" ref="AS2911" ca="1" si="7883">INDIRECT(ADDRESS(MATCH(AR2911,N2911:N2916,0)+A2911-1,15))</f>
        <v>W</v>
      </c>
      <c r="AT2911" s="13">
        <f t="shared" ref="AT2911" ca="1" si="7884">INDIRECT(ADDRESS(MATCH(AR2911,N2911:N2916,0)+A2911-1,16))</f>
        <v>0.17035879629629627</v>
      </c>
    </row>
    <row r="2912" spans="1:46">
      <c r="A2912" s="11">
        <v>2912</v>
      </c>
      <c r="B2912" s="69">
        <v>44613</v>
      </c>
      <c r="C2912" s="70">
        <v>0.17361111111111113</v>
      </c>
      <c r="D2912">
        <v>0.4</v>
      </c>
      <c r="E2912">
        <v>12.8</v>
      </c>
      <c r="F2912">
        <v>0</v>
      </c>
      <c r="G2912">
        <v>2</v>
      </c>
      <c r="H2912">
        <v>0</v>
      </c>
      <c r="I2912">
        <v>3.4</v>
      </c>
      <c r="J2912" t="s">
        <v>154</v>
      </c>
      <c r="K2912">
        <v>3.4</v>
      </c>
      <c r="L2912" t="s">
        <v>154</v>
      </c>
      <c r="M2912" s="70">
        <v>0.17361111111111113</v>
      </c>
      <c r="N2912">
        <v>6.2</v>
      </c>
      <c r="O2912" t="s">
        <v>154</v>
      </c>
      <c r="P2912" s="70">
        <v>0.17035879629629627</v>
      </c>
      <c r="Q2912">
        <v>3.1</v>
      </c>
      <c r="R2912" t="s">
        <v>161</v>
      </c>
      <c r="S2912">
        <v>0.9</v>
      </c>
      <c r="T2912">
        <v>52.6</v>
      </c>
      <c r="U2912">
        <v>0</v>
      </c>
      <c r="V2912">
        <v>59</v>
      </c>
      <c r="W2912">
        <v>0</v>
      </c>
      <c r="X2912">
        <v>0.69499999999999995</v>
      </c>
      <c r="Y2912">
        <v>18.41</v>
      </c>
      <c r="Z2912" s="11">
        <f t="shared" si="7818"/>
        <v>0</v>
      </c>
      <c r="AA2912" s="11">
        <f t="shared" si="7819"/>
        <v>0</v>
      </c>
      <c r="AB2912" s="53">
        <f t="shared" si="7820"/>
        <v>0.30223565979631595</v>
      </c>
      <c r="AC2912" s="61" t="s">
        <v>204</v>
      </c>
    </row>
    <row r="2913" spans="1:46">
      <c r="A2913" s="11">
        <v>2913</v>
      </c>
      <c r="B2913" s="69">
        <v>44613</v>
      </c>
      <c r="C2913" s="70">
        <v>0.18055555555555555</v>
      </c>
      <c r="D2913">
        <v>0.6</v>
      </c>
      <c r="E2913">
        <v>12.8</v>
      </c>
      <c r="F2913">
        <v>0</v>
      </c>
      <c r="G2913">
        <v>2.2000000000000002</v>
      </c>
      <c r="H2913">
        <v>-1E-3</v>
      </c>
      <c r="I2913">
        <v>2</v>
      </c>
      <c r="J2913" t="s">
        <v>154</v>
      </c>
      <c r="K2913">
        <v>3.4</v>
      </c>
      <c r="L2913" t="s">
        <v>154</v>
      </c>
      <c r="M2913" s="70">
        <v>0.1738888888888889</v>
      </c>
      <c r="N2913">
        <v>3.9</v>
      </c>
      <c r="O2913" t="s">
        <v>158</v>
      </c>
      <c r="P2913" s="70">
        <v>0.17901620370370372</v>
      </c>
      <c r="Q2913">
        <v>2.7</v>
      </c>
      <c r="R2913" t="s">
        <v>158</v>
      </c>
      <c r="S2913">
        <v>0.7</v>
      </c>
      <c r="T2913">
        <v>53.4</v>
      </c>
      <c r="U2913">
        <v>0</v>
      </c>
      <c r="V2913">
        <v>66</v>
      </c>
      <c r="W2913">
        <v>0</v>
      </c>
      <c r="X2913">
        <v>0.69199999999999995</v>
      </c>
      <c r="Y2913">
        <v>18.420000000000002</v>
      </c>
      <c r="Z2913" s="11">
        <f t="shared" si="7818"/>
        <v>-0.60000000000000009</v>
      </c>
      <c r="AA2913" s="11">
        <f t="shared" si="7819"/>
        <v>0</v>
      </c>
      <c r="AB2913" s="53">
        <f t="shared" si="7820"/>
        <v>0.30036332114932196</v>
      </c>
      <c r="AC2913" s="61" t="s">
        <v>204</v>
      </c>
    </row>
    <row r="2914" spans="1:46">
      <c r="A2914" s="11">
        <v>2914</v>
      </c>
      <c r="B2914" s="69">
        <v>44613</v>
      </c>
      <c r="C2914" s="70">
        <v>0.1875</v>
      </c>
      <c r="D2914">
        <v>0.7</v>
      </c>
      <c r="E2914">
        <v>12.7</v>
      </c>
      <c r="F2914">
        <v>0</v>
      </c>
      <c r="G2914">
        <v>2.2999999999999998</v>
      </c>
      <c r="H2914">
        <v>0</v>
      </c>
      <c r="I2914">
        <v>2.6</v>
      </c>
      <c r="J2914" t="s">
        <v>161</v>
      </c>
      <c r="K2914">
        <v>2.6</v>
      </c>
      <c r="L2914" t="s">
        <v>161</v>
      </c>
      <c r="M2914" s="70">
        <v>0.1875</v>
      </c>
      <c r="N2914">
        <v>3.9</v>
      </c>
      <c r="O2914" t="s">
        <v>161</v>
      </c>
      <c r="P2914" s="70">
        <v>0.18719907407407407</v>
      </c>
      <c r="Q2914">
        <v>3.7</v>
      </c>
      <c r="R2914" t="s">
        <v>154</v>
      </c>
      <c r="S2914">
        <v>0.6</v>
      </c>
      <c r="T2914">
        <v>52</v>
      </c>
      <c r="U2914">
        <v>0</v>
      </c>
      <c r="V2914">
        <v>79</v>
      </c>
      <c r="W2914">
        <v>0</v>
      </c>
      <c r="X2914">
        <v>0.69099999999999995</v>
      </c>
      <c r="Y2914">
        <v>18.43</v>
      </c>
      <c r="Z2914" s="11">
        <f t="shared" si="7818"/>
        <v>0</v>
      </c>
      <c r="AA2914" s="11">
        <f t="shared" si="7819"/>
        <v>0</v>
      </c>
      <c r="AB2914" s="53">
        <f t="shared" si="7820"/>
        <v>0.29974027332319053</v>
      </c>
      <c r="AC2914" s="61" t="s">
        <v>204</v>
      </c>
    </row>
    <row r="2915" spans="1:46">
      <c r="A2915" s="11">
        <v>2915</v>
      </c>
      <c r="B2915" s="69">
        <v>44613</v>
      </c>
      <c r="C2915" s="70">
        <v>0.19444444444444445</v>
      </c>
      <c r="D2915">
        <v>0.9</v>
      </c>
      <c r="E2915">
        <v>12.8</v>
      </c>
      <c r="F2915">
        <v>0</v>
      </c>
      <c r="G2915">
        <v>2.2999999999999998</v>
      </c>
      <c r="H2915">
        <v>-1E-3</v>
      </c>
      <c r="I2915">
        <v>2.2999999999999998</v>
      </c>
      <c r="J2915" t="s">
        <v>161</v>
      </c>
      <c r="K2915">
        <v>2.6</v>
      </c>
      <c r="L2915" t="s">
        <v>161</v>
      </c>
      <c r="M2915" s="70">
        <v>0.18768518518518518</v>
      </c>
      <c r="N2915">
        <v>4.5999999999999996</v>
      </c>
      <c r="O2915" t="s">
        <v>154</v>
      </c>
      <c r="P2915" s="70">
        <v>0.19444444444444445</v>
      </c>
      <c r="Q2915">
        <v>4.5999999999999996</v>
      </c>
      <c r="R2915" t="s">
        <v>154</v>
      </c>
      <c r="S2915">
        <v>0.6</v>
      </c>
      <c r="T2915">
        <v>52.7</v>
      </c>
      <c r="U2915">
        <v>0</v>
      </c>
      <c r="V2915">
        <v>62</v>
      </c>
      <c r="W2915">
        <v>0</v>
      </c>
      <c r="X2915">
        <v>0.69099999999999995</v>
      </c>
      <c r="Y2915">
        <v>18.41</v>
      </c>
      <c r="Z2915" s="11">
        <f t="shared" si="7818"/>
        <v>-0.60000000000000009</v>
      </c>
      <c r="AA2915" s="11">
        <f t="shared" si="7819"/>
        <v>0</v>
      </c>
      <c r="AB2915" s="53">
        <f t="shared" si="7820"/>
        <v>0.29974027332319053</v>
      </c>
      <c r="AC2915" s="61" t="s">
        <v>204</v>
      </c>
    </row>
    <row r="2916" spans="1:46">
      <c r="A2916" s="11">
        <v>2916</v>
      </c>
      <c r="B2916" s="69">
        <v>44613</v>
      </c>
      <c r="C2916" s="70">
        <v>0.20138888888888887</v>
      </c>
      <c r="D2916">
        <v>1</v>
      </c>
      <c r="E2916">
        <v>12.7</v>
      </c>
      <c r="F2916">
        <v>0</v>
      </c>
      <c r="G2916">
        <v>2.2999999999999998</v>
      </c>
      <c r="H2916">
        <v>0</v>
      </c>
      <c r="I2916">
        <v>2.5</v>
      </c>
      <c r="J2916" t="s">
        <v>161</v>
      </c>
      <c r="K2916">
        <v>2.6</v>
      </c>
      <c r="L2916" t="s">
        <v>161</v>
      </c>
      <c r="M2916" s="70">
        <v>0.19739583333333333</v>
      </c>
      <c r="N2916">
        <v>5.8</v>
      </c>
      <c r="O2916" t="s">
        <v>161</v>
      </c>
      <c r="P2916" s="70">
        <v>0.19501157407407407</v>
      </c>
      <c r="Q2916">
        <v>2.2999999999999998</v>
      </c>
      <c r="R2916" t="s">
        <v>161</v>
      </c>
      <c r="S2916">
        <v>0.8</v>
      </c>
      <c r="T2916">
        <v>54.1</v>
      </c>
      <c r="U2916">
        <v>0</v>
      </c>
      <c r="V2916">
        <v>71</v>
      </c>
      <c r="W2916">
        <v>0</v>
      </c>
      <c r="X2916">
        <v>0.69</v>
      </c>
      <c r="Y2916">
        <v>18.440000000000001</v>
      </c>
      <c r="Z2916" s="11">
        <f t="shared" si="7818"/>
        <v>0</v>
      </c>
      <c r="AA2916" s="11">
        <f t="shared" si="7819"/>
        <v>0</v>
      </c>
      <c r="AB2916" s="53">
        <f t="shared" si="7820"/>
        <v>0.29911775791665673</v>
      </c>
      <c r="AC2916" s="61" t="s">
        <v>204</v>
      </c>
    </row>
    <row r="2917" spans="1:46">
      <c r="A2917" s="11">
        <v>2917</v>
      </c>
      <c r="B2917" s="69">
        <v>44613</v>
      </c>
      <c r="C2917" s="70">
        <v>0.20833333333333334</v>
      </c>
      <c r="D2917">
        <v>1.1000000000000001</v>
      </c>
      <c r="E2917">
        <v>12.7</v>
      </c>
      <c r="F2917">
        <v>0</v>
      </c>
      <c r="G2917">
        <v>2.2999999999999998</v>
      </c>
      <c r="H2917">
        <v>0</v>
      </c>
      <c r="I2917">
        <v>2.4</v>
      </c>
      <c r="J2917" t="s">
        <v>161</v>
      </c>
      <c r="K2917">
        <v>2.5</v>
      </c>
      <c r="L2917" t="s">
        <v>161</v>
      </c>
      <c r="M2917" s="70">
        <v>0.2056712962962963</v>
      </c>
      <c r="N2917">
        <v>4.3</v>
      </c>
      <c r="O2917" t="s">
        <v>154</v>
      </c>
      <c r="P2917" s="70">
        <v>0.2038425925925926</v>
      </c>
      <c r="Q2917">
        <v>3.5</v>
      </c>
      <c r="R2917" t="s">
        <v>161</v>
      </c>
      <c r="S2917">
        <v>0.7</v>
      </c>
      <c r="T2917">
        <v>54.1</v>
      </c>
      <c r="U2917">
        <v>0</v>
      </c>
      <c r="V2917">
        <v>79</v>
      </c>
      <c r="W2917">
        <v>0</v>
      </c>
      <c r="X2917">
        <v>0.68899999999999995</v>
      </c>
      <c r="Y2917">
        <v>18.46</v>
      </c>
      <c r="Z2917" s="11">
        <f t="shared" si="7818"/>
        <v>0</v>
      </c>
      <c r="AA2917" s="11">
        <f t="shared" si="7819"/>
        <v>0</v>
      </c>
      <c r="AB2917" s="53">
        <f t="shared" si="7820"/>
        <v>0.29849577500324387</v>
      </c>
      <c r="AC2917" s="61" t="s">
        <v>204</v>
      </c>
      <c r="AE2917" s="11">
        <f t="shared" ref="AE2917" si="7885">SUM(F2917:F2922)</f>
        <v>0</v>
      </c>
      <c r="AF2917" s="11">
        <f t="shared" ref="AF2917" si="7886">AVERAGE(AB2917:AB2922)</f>
        <v>0.2981850498750947</v>
      </c>
      <c r="AG2917" s="11">
        <f t="shared" ref="AG2917" si="7887">AVERAGE(G2917:G2922)</f>
        <v>2.4833333333333334</v>
      </c>
      <c r="AH2917" s="11" t="e">
        <f t="shared" ref="AH2917" si="7888">AVERAGE(AC2917:AC2922)</f>
        <v>#DIV/0!</v>
      </c>
      <c r="AI2917" s="11">
        <f t="shared" ref="AI2917" si="7889">AVERAGE(T2917:T2922)</f>
        <v>54.133333333333333</v>
      </c>
      <c r="AJ2917" s="11">
        <f t="shared" ref="AJ2917" si="7890">SUMIF(H2917:H2922,"&gt;0",H2917:H2922)</f>
        <v>0</v>
      </c>
      <c r="AK2917" s="17">
        <f t="shared" ref="AK2917" si="7891">SUM(AA2917:AA2922)/60</f>
        <v>0</v>
      </c>
      <c r="AL2917" s="17">
        <f t="shared" ref="AL2917" si="7892">SUM(V2917:V2922)</f>
        <v>464</v>
      </c>
      <c r="AM2917" s="17">
        <f t="shared" ref="AM2917" si="7893">AVERAGE(W2917:W2922)</f>
        <v>0</v>
      </c>
      <c r="AN2917" s="11">
        <f t="shared" ref="AN2917" si="7894">AVERAGE(I2917:I2922)</f>
        <v>2.9499999999999997</v>
      </c>
      <c r="AO2917" s="11">
        <f t="shared" ref="AO2917" si="7895">MAX(K2917:K2922)</f>
        <v>3.6</v>
      </c>
      <c r="AP2917" s="13" t="str">
        <f t="shared" ref="AP2917" ca="1" si="7896">INDIRECT(ADDRESS(MATCH(AO2917,K2917:K2922,0)+A2917-1,12))</f>
        <v>WSW</v>
      </c>
      <c r="AQ2917" s="13">
        <f t="shared" ref="AQ2917" ca="1" si="7897">INDIRECT(ADDRESS(MATCH(AO2917,K2917:K2922,0)+A2917-1,13))</f>
        <v>0.23946759259259257</v>
      </c>
      <c r="AR2917" s="11">
        <f t="shared" ref="AR2917" si="7898">MAX(N2917:N2922)</f>
        <v>6.2</v>
      </c>
      <c r="AS2917" s="13" t="str">
        <f t="shared" ref="AS2917" ca="1" si="7899">INDIRECT(ADDRESS(MATCH(AR2917,N2917:N2922,0)+A2917-1,15))</f>
        <v>W</v>
      </c>
      <c r="AT2917" s="13">
        <f t="shared" ref="AT2917" ca="1" si="7900">INDIRECT(ADDRESS(MATCH(AR2917,N2917:N2922,0)+A2917-1,16))</f>
        <v>0.23652777777777778</v>
      </c>
    </row>
    <row r="2918" spans="1:46">
      <c r="A2918" s="11">
        <v>2918</v>
      </c>
      <c r="B2918" s="69">
        <v>44613</v>
      </c>
      <c r="C2918" s="70">
        <v>0.21527777777777779</v>
      </c>
      <c r="D2918">
        <v>1.3</v>
      </c>
      <c r="E2918">
        <v>12.7</v>
      </c>
      <c r="F2918">
        <v>0</v>
      </c>
      <c r="G2918">
        <v>2.5</v>
      </c>
      <c r="H2918">
        <v>0</v>
      </c>
      <c r="I2918">
        <v>2.9</v>
      </c>
      <c r="J2918" t="s">
        <v>161</v>
      </c>
      <c r="K2918">
        <v>3</v>
      </c>
      <c r="L2918" t="s">
        <v>161</v>
      </c>
      <c r="M2918" s="70">
        <v>0.21497685185185186</v>
      </c>
      <c r="N2918">
        <v>4.5</v>
      </c>
      <c r="O2918" t="s">
        <v>161</v>
      </c>
      <c r="P2918" s="70">
        <v>0.21081018518518521</v>
      </c>
      <c r="Q2918">
        <v>1.7</v>
      </c>
      <c r="R2918" t="s">
        <v>161</v>
      </c>
      <c r="S2918">
        <v>0.6</v>
      </c>
      <c r="T2918">
        <v>55.6</v>
      </c>
      <c r="U2918">
        <v>0</v>
      </c>
      <c r="V2918">
        <v>78</v>
      </c>
      <c r="W2918">
        <v>0</v>
      </c>
      <c r="X2918">
        <v>0.68899999999999995</v>
      </c>
      <c r="Y2918">
        <v>18.45</v>
      </c>
      <c r="Z2918" s="11">
        <f t="shared" si="7818"/>
        <v>0</v>
      </c>
      <c r="AA2918" s="11">
        <f t="shared" si="7819"/>
        <v>0</v>
      </c>
      <c r="AB2918" s="53">
        <f t="shared" si="7820"/>
        <v>0.29849577500324387</v>
      </c>
      <c r="AC2918" s="61" t="s">
        <v>204</v>
      </c>
    </row>
    <row r="2919" spans="1:46">
      <c r="A2919" s="11">
        <v>2919</v>
      </c>
      <c r="B2919" s="69">
        <v>44613</v>
      </c>
      <c r="C2919" s="70">
        <v>0.22222222222222221</v>
      </c>
      <c r="D2919">
        <v>1.4</v>
      </c>
      <c r="E2919">
        <v>12.7</v>
      </c>
      <c r="F2919">
        <v>0</v>
      </c>
      <c r="G2919">
        <v>2.5</v>
      </c>
      <c r="H2919">
        <v>-1E-3</v>
      </c>
      <c r="I2919">
        <v>2.6</v>
      </c>
      <c r="J2919" t="s">
        <v>161</v>
      </c>
      <c r="K2919">
        <v>2.9</v>
      </c>
      <c r="L2919" t="s">
        <v>161</v>
      </c>
      <c r="M2919" s="70">
        <v>0.21528935185185186</v>
      </c>
      <c r="N2919">
        <v>5.3</v>
      </c>
      <c r="O2919" t="s">
        <v>161</v>
      </c>
      <c r="P2919" s="70">
        <v>0.22090277777777778</v>
      </c>
      <c r="Q2919">
        <v>2.2999999999999998</v>
      </c>
      <c r="R2919" t="s">
        <v>161</v>
      </c>
      <c r="S2919">
        <v>0.8</v>
      </c>
      <c r="T2919">
        <v>53.4</v>
      </c>
      <c r="U2919">
        <v>0</v>
      </c>
      <c r="V2919">
        <v>81</v>
      </c>
      <c r="W2919">
        <v>0</v>
      </c>
      <c r="X2919">
        <v>0.68899999999999995</v>
      </c>
      <c r="Y2919">
        <v>18.46</v>
      </c>
      <c r="Z2919" s="11">
        <f t="shared" si="7818"/>
        <v>-0.60000000000000009</v>
      </c>
      <c r="AA2919" s="11">
        <f t="shared" si="7819"/>
        <v>0</v>
      </c>
      <c r="AB2919" s="53">
        <f t="shared" si="7820"/>
        <v>0.29849577500324387</v>
      </c>
      <c r="AC2919" s="61" t="s">
        <v>204</v>
      </c>
    </row>
    <row r="2920" spans="1:46">
      <c r="A2920" s="11">
        <v>2920</v>
      </c>
      <c r="B2920" s="69">
        <v>44613</v>
      </c>
      <c r="C2920" s="70">
        <v>0.22916666666666666</v>
      </c>
      <c r="D2920">
        <v>1.5</v>
      </c>
      <c r="E2920">
        <v>12.7</v>
      </c>
      <c r="F2920">
        <v>0</v>
      </c>
      <c r="G2920">
        <v>2.5</v>
      </c>
      <c r="H2920">
        <v>0</v>
      </c>
      <c r="I2920">
        <v>3</v>
      </c>
      <c r="J2920" t="s">
        <v>161</v>
      </c>
      <c r="K2920">
        <v>3.1</v>
      </c>
      <c r="L2920" t="s">
        <v>160</v>
      </c>
      <c r="M2920" s="70">
        <v>0.22660879629629629</v>
      </c>
      <c r="N2920">
        <v>5.8</v>
      </c>
      <c r="O2920" t="s">
        <v>161</v>
      </c>
      <c r="P2920" s="70">
        <v>0.22425925925925927</v>
      </c>
      <c r="Q2920">
        <v>2.7</v>
      </c>
      <c r="R2920" t="s">
        <v>160</v>
      </c>
      <c r="S2920">
        <v>0.6</v>
      </c>
      <c r="T2920">
        <v>53.7</v>
      </c>
      <c r="U2920">
        <v>0</v>
      </c>
      <c r="V2920">
        <v>80</v>
      </c>
      <c r="W2920">
        <v>0</v>
      </c>
      <c r="X2920">
        <v>0.68799999999999994</v>
      </c>
      <c r="Y2920">
        <v>18.489999999999998</v>
      </c>
      <c r="Z2920" s="11">
        <f t="shared" si="7818"/>
        <v>0</v>
      </c>
      <c r="AA2920" s="11">
        <f t="shared" si="7819"/>
        <v>0</v>
      </c>
      <c r="AB2920" s="53">
        <f t="shared" si="7820"/>
        <v>0.29787432474694564</v>
      </c>
      <c r="AC2920" s="61" t="s">
        <v>204</v>
      </c>
    </row>
    <row r="2921" spans="1:46">
      <c r="A2921" s="11">
        <v>2921</v>
      </c>
      <c r="B2921" s="69">
        <v>44613</v>
      </c>
      <c r="C2921" s="70">
        <v>0.23611111111111113</v>
      </c>
      <c r="D2921">
        <v>1.6</v>
      </c>
      <c r="E2921">
        <v>12.7</v>
      </c>
      <c r="F2921">
        <v>0</v>
      </c>
      <c r="G2921">
        <v>2.5</v>
      </c>
      <c r="H2921">
        <v>0</v>
      </c>
      <c r="I2921">
        <v>3.4</v>
      </c>
      <c r="J2921" t="s">
        <v>161</v>
      </c>
      <c r="K2921">
        <v>3.4</v>
      </c>
      <c r="L2921" t="s">
        <v>161</v>
      </c>
      <c r="M2921" s="70">
        <v>0.23583333333333334</v>
      </c>
      <c r="N2921">
        <v>6.1</v>
      </c>
      <c r="O2921" t="s">
        <v>161</v>
      </c>
      <c r="P2921" s="70">
        <v>0.23314814814814813</v>
      </c>
      <c r="Q2921">
        <v>2.4</v>
      </c>
      <c r="R2921" t="s">
        <v>154</v>
      </c>
      <c r="S2921">
        <v>1</v>
      </c>
      <c r="T2921">
        <v>53.6</v>
      </c>
      <c r="U2921">
        <v>0</v>
      </c>
      <c r="V2921">
        <v>66</v>
      </c>
      <c r="W2921">
        <v>0</v>
      </c>
      <c r="X2921">
        <v>0.68799999999999994</v>
      </c>
      <c r="Y2921">
        <v>18.48</v>
      </c>
      <c r="Z2921" s="11">
        <f t="shared" si="7818"/>
        <v>0</v>
      </c>
      <c r="AA2921" s="11">
        <f t="shared" si="7819"/>
        <v>0</v>
      </c>
      <c r="AB2921" s="53">
        <f t="shared" si="7820"/>
        <v>0.29787432474694564</v>
      </c>
      <c r="AC2921" s="61" t="s">
        <v>204</v>
      </c>
    </row>
    <row r="2922" spans="1:46">
      <c r="A2922" s="11">
        <v>2922</v>
      </c>
      <c r="B2922" s="69">
        <v>44613</v>
      </c>
      <c r="C2922" s="70">
        <v>0.24305555555555555</v>
      </c>
      <c r="D2922">
        <v>1.7</v>
      </c>
      <c r="E2922">
        <v>12.7</v>
      </c>
      <c r="F2922">
        <v>0</v>
      </c>
      <c r="G2922">
        <v>2.6</v>
      </c>
      <c r="H2922">
        <v>0</v>
      </c>
      <c r="I2922">
        <v>3.4</v>
      </c>
      <c r="J2922" t="s">
        <v>161</v>
      </c>
      <c r="K2922">
        <v>3.6</v>
      </c>
      <c r="L2922" t="s">
        <v>161</v>
      </c>
      <c r="M2922" s="70">
        <v>0.23946759259259257</v>
      </c>
      <c r="N2922">
        <v>6.2</v>
      </c>
      <c r="O2922" t="s">
        <v>154</v>
      </c>
      <c r="P2922" s="70">
        <v>0.23652777777777778</v>
      </c>
      <c r="Q2922">
        <v>3.8</v>
      </c>
      <c r="R2922" t="s">
        <v>160</v>
      </c>
      <c r="S2922">
        <v>0.7</v>
      </c>
      <c r="T2922">
        <v>54.4</v>
      </c>
      <c r="U2922">
        <v>0</v>
      </c>
      <c r="V2922">
        <v>80</v>
      </c>
      <c r="W2922">
        <v>0</v>
      </c>
      <c r="X2922">
        <v>0.68799999999999994</v>
      </c>
      <c r="Y2922">
        <v>18.5</v>
      </c>
      <c r="Z2922" s="11">
        <f t="shared" si="7818"/>
        <v>0</v>
      </c>
      <c r="AA2922" s="11">
        <f t="shared" si="7819"/>
        <v>0</v>
      </c>
      <c r="AB2922" s="53">
        <f t="shared" si="7820"/>
        <v>0.29787432474694564</v>
      </c>
      <c r="AC2922" s="61" t="s">
        <v>204</v>
      </c>
    </row>
    <row r="2923" spans="1:46">
      <c r="A2923" s="11">
        <v>2923</v>
      </c>
      <c r="B2923" s="69">
        <v>44613</v>
      </c>
      <c r="C2923" s="70">
        <v>0.25</v>
      </c>
      <c r="D2923">
        <v>1.8</v>
      </c>
      <c r="E2923">
        <v>12.7</v>
      </c>
      <c r="F2923">
        <v>0</v>
      </c>
      <c r="G2923">
        <v>2.7</v>
      </c>
      <c r="H2923">
        <v>0</v>
      </c>
      <c r="I2923">
        <v>3.3</v>
      </c>
      <c r="J2923" t="s">
        <v>161</v>
      </c>
      <c r="K2923">
        <v>3.5</v>
      </c>
      <c r="L2923" t="s">
        <v>161</v>
      </c>
      <c r="M2923" s="70">
        <v>0.24747685185185186</v>
      </c>
      <c r="N2923">
        <v>6</v>
      </c>
      <c r="O2923" t="s">
        <v>161</v>
      </c>
      <c r="P2923" s="70">
        <v>0.24414351851851854</v>
      </c>
      <c r="Q2923">
        <v>2.7</v>
      </c>
      <c r="R2923" t="s">
        <v>161</v>
      </c>
      <c r="S2923">
        <v>0.8</v>
      </c>
      <c r="T2923">
        <v>58.1</v>
      </c>
      <c r="U2923">
        <v>0</v>
      </c>
      <c r="V2923">
        <v>69</v>
      </c>
      <c r="W2923">
        <v>0</v>
      </c>
      <c r="X2923">
        <v>0.68700000000000006</v>
      </c>
      <c r="Y2923">
        <v>18.48</v>
      </c>
      <c r="Z2923" s="11">
        <f t="shared" si="7818"/>
        <v>0</v>
      </c>
      <c r="AA2923" s="11">
        <f t="shared" si="7819"/>
        <v>0</v>
      </c>
      <c r="AB2923" s="53">
        <f t="shared" si="7820"/>
        <v>0.29725340740084605</v>
      </c>
      <c r="AC2923" s="61" t="s">
        <v>204</v>
      </c>
      <c r="AE2923" s="11">
        <f t="shared" ref="AE2923" si="7901">SUM(F2923:F2928)</f>
        <v>0</v>
      </c>
      <c r="AF2923" s="11">
        <f t="shared" ref="AF2923" si="7902">AVERAGE(AB2923:AB2928)</f>
        <v>0.2957038709162918</v>
      </c>
      <c r="AG2923" s="11">
        <f t="shared" ref="AG2923" si="7903">AVERAGE(G2923:G2928)</f>
        <v>2.5666666666666669</v>
      </c>
      <c r="AH2923" s="11" t="e">
        <f t="shared" ref="AH2923" si="7904">AVERAGE(AC2923:AC2928)</f>
        <v>#DIV/0!</v>
      </c>
      <c r="AI2923" s="11">
        <f t="shared" ref="AI2923" si="7905">AVERAGE(T2923:T2928)</f>
        <v>56.433333333333337</v>
      </c>
      <c r="AJ2923" s="11">
        <f t="shared" ref="AJ2923" si="7906">SUMIF(H2923:H2928,"&gt;0",H2923:H2928)</f>
        <v>3.0000000000000001E-3</v>
      </c>
      <c r="AK2923" s="17">
        <f t="shared" ref="AK2923" si="7907">SUM(AA2923:AA2928)/60</f>
        <v>0</v>
      </c>
      <c r="AL2923" s="17">
        <f t="shared" ref="AL2923" si="7908">SUM(V2923:V2928)</f>
        <v>9852</v>
      </c>
      <c r="AM2923" s="17">
        <f t="shared" ref="AM2923" si="7909">AVERAGE(W2923:W2928)</f>
        <v>2.8333333333333335</v>
      </c>
      <c r="AN2923" s="11">
        <f t="shared" ref="AN2923" si="7910">AVERAGE(I2923:I2928)</f>
        <v>3.4499999999999997</v>
      </c>
      <c r="AO2923" s="11">
        <f t="shared" ref="AO2923" si="7911">MAX(K2923:K2928)</f>
        <v>3.9</v>
      </c>
      <c r="AP2923" s="13" t="str">
        <f t="shared" ref="AP2923" ca="1" si="7912">INDIRECT(ADDRESS(MATCH(AO2923,K2923:K2928,0)+A2923-1,12))</f>
        <v>WSW</v>
      </c>
      <c r="AQ2923" s="13">
        <f t="shared" ref="AQ2923" ca="1" si="7913">INDIRECT(ADDRESS(MATCH(AO2923,K2923:K2928,0)+A2923-1,13))</f>
        <v>0.27296296296296296</v>
      </c>
      <c r="AR2923" s="11">
        <f t="shared" ref="AR2923" si="7914">MAX(N2923:N2928)</f>
        <v>6.3</v>
      </c>
      <c r="AS2923" s="13" t="str">
        <f t="shared" ref="AS2923" ca="1" si="7915">INDIRECT(ADDRESS(MATCH(AR2923,N2923:N2928,0)+A2923-1,15))</f>
        <v>WSW</v>
      </c>
      <c r="AT2923" s="13">
        <f t="shared" ref="AT2923" ca="1" si="7916">INDIRECT(ADDRESS(MATCH(AR2923,N2923:N2928,0)+A2923-1,16))</f>
        <v>0.27281250000000001</v>
      </c>
    </row>
    <row r="2924" spans="1:46">
      <c r="A2924" s="11">
        <v>2924</v>
      </c>
      <c r="B2924" s="69">
        <v>44613</v>
      </c>
      <c r="C2924" s="70">
        <v>0.25694444444444448</v>
      </c>
      <c r="D2924">
        <v>1.9</v>
      </c>
      <c r="E2924">
        <v>12.7</v>
      </c>
      <c r="F2924">
        <v>0</v>
      </c>
      <c r="G2924">
        <v>2.5</v>
      </c>
      <c r="H2924">
        <v>0</v>
      </c>
      <c r="I2924">
        <v>3.3</v>
      </c>
      <c r="J2924" t="s">
        <v>161</v>
      </c>
      <c r="K2924">
        <v>3.4</v>
      </c>
      <c r="L2924" t="s">
        <v>161</v>
      </c>
      <c r="M2924" s="70">
        <v>0.25640046296296298</v>
      </c>
      <c r="N2924">
        <v>5.6</v>
      </c>
      <c r="O2924" t="s">
        <v>161</v>
      </c>
      <c r="P2924" s="70">
        <v>0.25509259259259259</v>
      </c>
      <c r="Q2924">
        <v>3.1</v>
      </c>
      <c r="R2924" t="s">
        <v>161</v>
      </c>
      <c r="S2924">
        <v>0.9</v>
      </c>
      <c r="T2924">
        <v>58.2</v>
      </c>
      <c r="U2924">
        <v>0</v>
      </c>
      <c r="V2924">
        <v>77</v>
      </c>
      <c r="W2924">
        <v>0</v>
      </c>
      <c r="X2924">
        <v>0.68500000000000005</v>
      </c>
      <c r="Y2924">
        <v>18.510000000000002</v>
      </c>
      <c r="Z2924" s="11">
        <f t="shared" si="7818"/>
        <v>0</v>
      </c>
      <c r="AA2924" s="11">
        <f t="shared" si="7819"/>
        <v>0</v>
      </c>
      <c r="AB2924" s="53">
        <f t="shared" si="7820"/>
        <v>0.29601317288881024</v>
      </c>
      <c r="AC2924" s="61" t="s">
        <v>204</v>
      </c>
    </row>
    <row r="2925" spans="1:46">
      <c r="A2925" s="11">
        <v>2925</v>
      </c>
      <c r="B2925" s="69">
        <v>44613</v>
      </c>
      <c r="C2925" s="70">
        <v>0.2638888888888889</v>
      </c>
      <c r="D2925">
        <v>2</v>
      </c>
      <c r="E2925">
        <v>12.7</v>
      </c>
      <c r="F2925">
        <v>0</v>
      </c>
      <c r="G2925">
        <v>2.5</v>
      </c>
      <c r="H2925">
        <v>0</v>
      </c>
      <c r="I2925">
        <v>3.3</v>
      </c>
      <c r="J2925" t="s">
        <v>161</v>
      </c>
      <c r="K2925">
        <v>3.4</v>
      </c>
      <c r="L2925" t="s">
        <v>161</v>
      </c>
      <c r="M2925" s="70">
        <v>0.25946759259259261</v>
      </c>
      <c r="N2925">
        <v>6</v>
      </c>
      <c r="O2925" t="s">
        <v>161</v>
      </c>
      <c r="P2925" s="70">
        <v>0.2600810185185185</v>
      </c>
      <c r="Q2925">
        <v>3.4</v>
      </c>
      <c r="R2925" t="s">
        <v>161</v>
      </c>
      <c r="S2925">
        <v>0.8</v>
      </c>
      <c r="T2925">
        <v>57.9</v>
      </c>
      <c r="U2925">
        <v>1</v>
      </c>
      <c r="V2925">
        <v>85</v>
      </c>
      <c r="W2925">
        <v>0</v>
      </c>
      <c r="X2925">
        <v>0.68400000000000005</v>
      </c>
      <c r="Y2925">
        <v>18.510000000000002</v>
      </c>
      <c r="Z2925" s="11">
        <f t="shared" si="7818"/>
        <v>0</v>
      </c>
      <c r="AA2925" s="11">
        <f t="shared" si="7819"/>
        <v>0</v>
      </c>
      <c r="AB2925" s="53">
        <f t="shared" si="7820"/>
        <v>0.29539385666216722</v>
      </c>
      <c r="AC2925" s="61" t="s">
        <v>204</v>
      </c>
    </row>
    <row r="2926" spans="1:46">
      <c r="A2926" s="11">
        <v>2926</v>
      </c>
      <c r="B2926" s="69">
        <v>44613</v>
      </c>
      <c r="C2926" s="70">
        <v>0.27083333333333331</v>
      </c>
      <c r="D2926">
        <v>2</v>
      </c>
      <c r="E2926">
        <v>12.7</v>
      </c>
      <c r="F2926">
        <v>0</v>
      </c>
      <c r="G2926">
        <v>2.6</v>
      </c>
      <c r="H2926">
        <v>0</v>
      </c>
      <c r="I2926">
        <v>3.6</v>
      </c>
      <c r="J2926" t="s">
        <v>161</v>
      </c>
      <c r="K2926">
        <v>3.7</v>
      </c>
      <c r="L2926" t="s">
        <v>161</v>
      </c>
      <c r="M2926" s="70">
        <v>0.26844907407407409</v>
      </c>
      <c r="N2926">
        <v>5.9</v>
      </c>
      <c r="O2926" t="s">
        <v>161</v>
      </c>
      <c r="P2926" s="70">
        <v>0.26712962962962966</v>
      </c>
      <c r="Q2926">
        <v>2</v>
      </c>
      <c r="R2926" t="s">
        <v>161</v>
      </c>
      <c r="S2926">
        <v>1</v>
      </c>
      <c r="T2926">
        <v>55.5</v>
      </c>
      <c r="U2926">
        <v>2</v>
      </c>
      <c r="V2926">
        <v>426</v>
      </c>
      <c r="W2926">
        <v>1</v>
      </c>
      <c r="X2926">
        <v>0.68400000000000005</v>
      </c>
      <c r="Y2926">
        <v>18.54</v>
      </c>
      <c r="Z2926" s="11">
        <f t="shared" si="7818"/>
        <v>0</v>
      </c>
      <c r="AA2926" s="11">
        <f t="shared" si="7819"/>
        <v>0</v>
      </c>
      <c r="AB2926" s="53">
        <f t="shared" si="7820"/>
        <v>0.29539385666216722</v>
      </c>
      <c r="AC2926" s="61" t="s">
        <v>204</v>
      </c>
    </row>
    <row r="2927" spans="1:46">
      <c r="A2927" s="11">
        <v>2927</v>
      </c>
      <c r="B2927" s="69">
        <v>44613</v>
      </c>
      <c r="C2927" s="70">
        <v>0.27777777777777779</v>
      </c>
      <c r="D2927">
        <v>2.1</v>
      </c>
      <c r="E2927">
        <v>12.7</v>
      </c>
      <c r="F2927">
        <v>0</v>
      </c>
      <c r="G2927">
        <v>2.6</v>
      </c>
      <c r="H2927">
        <v>1E-3</v>
      </c>
      <c r="I2927">
        <v>3.7</v>
      </c>
      <c r="J2927" t="s">
        <v>161</v>
      </c>
      <c r="K2927">
        <v>3.9</v>
      </c>
      <c r="L2927" t="s">
        <v>161</v>
      </c>
      <c r="M2927" s="70">
        <v>0.27296296296296296</v>
      </c>
      <c r="N2927">
        <v>6.3</v>
      </c>
      <c r="O2927" t="s">
        <v>161</v>
      </c>
      <c r="P2927" s="70">
        <v>0.27281250000000001</v>
      </c>
      <c r="Q2927">
        <v>4.0999999999999996</v>
      </c>
      <c r="R2927" t="s">
        <v>160</v>
      </c>
      <c r="S2927">
        <v>1</v>
      </c>
      <c r="T2927">
        <v>54.5</v>
      </c>
      <c r="U2927">
        <v>6</v>
      </c>
      <c r="V2927">
        <v>2111</v>
      </c>
      <c r="W2927">
        <v>4</v>
      </c>
      <c r="X2927">
        <v>0.68400000000000005</v>
      </c>
      <c r="Y2927">
        <v>18.53</v>
      </c>
      <c r="Z2927" s="11">
        <f t="shared" si="7818"/>
        <v>0.60000000000000009</v>
      </c>
      <c r="AA2927" s="11">
        <f t="shared" si="7819"/>
        <v>0</v>
      </c>
      <c r="AB2927" s="53">
        <f t="shared" si="7820"/>
        <v>0.29539385666216722</v>
      </c>
      <c r="AC2927" s="61" t="s">
        <v>204</v>
      </c>
    </row>
    <row r="2928" spans="1:46">
      <c r="A2928" s="11">
        <v>2928</v>
      </c>
      <c r="B2928" s="69">
        <v>44613</v>
      </c>
      <c r="C2928" s="70">
        <v>0.28472222222222221</v>
      </c>
      <c r="D2928">
        <v>2.1</v>
      </c>
      <c r="E2928">
        <v>12.7</v>
      </c>
      <c r="F2928">
        <v>0</v>
      </c>
      <c r="G2928">
        <v>2.5</v>
      </c>
      <c r="H2928">
        <v>2E-3</v>
      </c>
      <c r="I2928">
        <v>3.5</v>
      </c>
      <c r="J2928" t="s">
        <v>161</v>
      </c>
      <c r="K2928">
        <v>3.8</v>
      </c>
      <c r="L2928" t="s">
        <v>161</v>
      </c>
      <c r="M2928" s="70">
        <v>0.27841435185185187</v>
      </c>
      <c r="N2928">
        <v>6.2</v>
      </c>
      <c r="O2928" t="s">
        <v>161</v>
      </c>
      <c r="P2928" s="70">
        <v>0.28453703703703703</v>
      </c>
      <c r="Q2928">
        <v>4</v>
      </c>
      <c r="R2928" t="s">
        <v>160</v>
      </c>
      <c r="S2928">
        <v>0.8</v>
      </c>
      <c r="T2928">
        <v>54.4</v>
      </c>
      <c r="U2928">
        <v>18</v>
      </c>
      <c r="V2928">
        <v>7084</v>
      </c>
      <c r="W2928">
        <v>12</v>
      </c>
      <c r="X2928">
        <v>0.68300000000000005</v>
      </c>
      <c r="Y2928">
        <v>18.579999999999998</v>
      </c>
      <c r="Z2928" s="11">
        <f t="shared" si="7818"/>
        <v>1.2000000000000002</v>
      </c>
      <c r="AA2928" s="11">
        <f t="shared" si="7819"/>
        <v>0</v>
      </c>
      <c r="AB2928" s="53">
        <f t="shared" si="7820"/>
        <v>0.29477507522159296</v>
      </c>
      <c r="AC2928" s="61" t="s">
        <v>204</v>
      </c>
    </row>
    <row r="2929" spans="1:46">
      <c r="A2929" s="11">
        <v>2929</v>
      </c>
      <c r="B2929" s="69">
        <v>44613</v>
      </c>
      <c r="C2929" s="70">
        <v>0.29166666666666669</v>
      </c>
      <c r="D2929">
        <v>2.2000000000000002</v>
      </c>
      <c r="E2929">
        <v>12.7</v>
      </c>
      <c r="F2929">
        <v>0</v>
      </c>
      <c r="G2929">
        <v>2.4</v>
      </c>
      <c r="H2929">
        <v>5.0000000000000001E-3</v>
      </c>
      <c r="I2929">
        <v>3.9</v>
      </c>
      <c r="J2929" t="s">
        <v>161</v>
      </c>
      <c r="K2929">
        <v>4.0999999999999996</v>
      </c>
      <c r="L2929" t="s">
        <v>161</v>
      </c>
      <c r="M2929" s="70">
        <v>0.29121527777777778</v>
      </c>
      <c r="N2929">
        <v>6.9</v>
      </c>
      <c r="O2929" t="s">
        <v>161</v>
      </c>
      <c r="P2929" s="70">
        <v>0.28881944444444446</v>
      </c>
      <c r="Q2929">
        <v>2.2999999999999998</v>
      </c>
      <c r="R2929" t="s">
        <v>154</v>
      </c>
      <c r="S2929">
        <v>0.9</v>
      </c>
      <c r="T2929">
        <v>54.3</v>
      </c>
      <c r="U2929">
        <v>31</v>
      </c>
      <c r="V2929">
        <v>13740</v>
      </c>
      <c r="W2929">
        <v>23</v>
      </c>
      <c r="X2929">
        <v>0.68300000000000005</v>
      </c>
      <c r="Y2929">
        <v>18.59</v>
      </c>
      <c r="Z2929" s="11">
        <f t="shared" si="7818"/>
        <v>3</v>
      </c>
      <c r="AA2929" s="11">
        <f t="shared" si="7819"/>
        <v>0</v>
      </c>
      <c r="AB2929" s="53">
        <f t="shared" si="7820"/>
        <v>0.29477507522159296</v>
      </c>
      <c r="AC2929" s="61" t="s">
        <v>204</v>
      </c>
      <c r="AE2929" s="11">
        <f t="shared" ref="AE2929" si="7917">SUM(F2929:F2934)</f>
        <v>0</v>
      </c>
      <c r="AF2929" s="11">
        <f t="shared" ref="AF2929" si="7918">AVERAGE(AB2929:AB2934)</f>
        <v>0.29107600057612742</v>
      </c>
      <c r="AG2929" s="11">
        <f t="shared" ref="AG2929" si="7919">AVERAGE(G2929:G2934)</f>
        <v>2.75</v>
      </c>
      <c r="AH2929" s="11" t="e">
        <f t="shared" ref="AH2929" si="7920">AVERAGE(AC2929:AC2934)</f>
        <v>#DIV/0!</v>
      </c>
      <c r="AI2929" s="11">
        <f t="shared" ref="AI2929" si="7921">AVERAGE(T2929:T2934)</f>
        <v>53.833333333333336</v>
      </c>
      <c r="AJ2929" s="11">
        <f t="shared" ref="AJ2929" si="7922">SUMIF(H2929:H2934,"&gt;0",H2929:H2934)</f>
        <v>0.14899999999999999</v>
      </c>
      <c r="AK2929" s="17">
        <f t="shared" ref="AK2929" si="7923">SUM(AA2929:AA2934)/60</f>
        <v>0</v>
      </c>
      <c r="AL2929" s="17">
        <f t="shared" ref="AL2929" si="7924">SUM(V2929:V2934)</f>
        <v>299931</v>
      </c>
      <c r="AM2929" s="17">
        <f t="shared" ref="AM2929" si="7925">AVERAGE(W2929:W2934)</f>
        <v>83.166666666666671</v>
      </c>
      <c r="AN2929" s="11">
        <f t="shared" ref="AN2929" si="7926">AVERAGE(I2929:I2934)</f>
        <v>3.5833333333333335</v>
      </c>
      <c r="AO2929" s="11">
        <f t="shared" ref="AO2929" si="7927">MAX(K2929:K2934)</f>
        <v>4.4000000000000004</v>
      </c>
      <c r="AP2929" s="13" t="str">
        <f t="shared" ref="AP2929" ca="1" si="7928">INDIRECT(ADDRESS(MATCH(AO2929,K2929:K2934,0)+A2929-1,12))</f>
        <v>WSW</v>
      </c>
      <c r="AQ2929" s="13">
        <f t="shared" ref="AQ2929" ca="1" si="7929">INDIRECT(ADDRESS(MATCH(AO2929,K2929:K2934,0)+A2929-1,13))</f>
        <v>0.32067129629629632</v>
      </c>
      <c r="AR2929" s="11">
        <f t="shared" ref="AR2929" si="7930">MAX(N2929:N2934)</f>
        <v>7.3</v>
      </c>
      <c r="AS2929" s="13" t="str">
        <f t="shared" ref="AS2929" ca="1" si="7931">INDIRECT(ADDRESS(MATCH(AR2929,N2929:N2934,0)+A2929-1,15))</f>
        <v>W</v>
      </c>
      <c r="AT2929" s="13">
        <f t="shared" ref="AT2929" ca="1" si="7932">INDIRECT(ADDRESS(MATCH(AR2929,N2929:N2934,0)+A2929-1,16))</f>
        <v>0.31563657407407408</v>
      </c>
    </row>
    <row r="2930" spans="1:46">
      <c r="A2930" s="11">
        <v>2930</v>
      </c>
      <c r="B2930" s="69">
        <v>44613</v>
      </c>
      <c r="C2930" s="70">
        <v>0.2986111111111111</v>
      </c>
      <c r="D2930">
        <v>2.2000000000000002</v>
      </c>
      <c r="E2930">
        <v>12.8</v>
      </c>
      <c r="F2930">
        <v>0</v>
      </c>
      <c r="G2930">
        <v>2.5</v>
      </c>
      <c r="H2930">
        <v>1.4999999999999999E-2</v>
      </c>
      <c r="I2930">
        <v>2.9</v>
      </c>
      <c r="J2930" t="s">
        <v>161</v>
      </c>
      <c r="K2930">
        <v>3.9</v>
      </c>
      <c r="L2930" t="s">
        <v>161</v>
      </c>
      <c r="M2930" s="70">
        <v>0.29167824074074072</v>
      </c>
      <c r="N2930">
        <v>5.4</v>
      </c>
      <c r="O2930" t="s">
        <v>161</v>
      </c>
      <c r="P2930" s="70">
        <v>0.2933912037037037</v>
      </c>
      <c r="Q2930">
        <v>2.5</v>
      </c>
      <c r="R2930" t="s">
        <v>156</v>
      </c>
      <c r="S2930">
        <v>0.8</v>
      </c>
      <c r="T2930">
        <v>53.7</v>
      </c>
      <c r="U2930">
        <v>71</v>
      </c>
      <c r="V2930">
        <v>30242</v>
      </c>
      <c r="W2930">
        <v>50</v>
      </c>
      <c r="X2930">
        <v>0.67800000000000005</v>
      </c>
      <c r="Y2930">
        <v>18.59</v>
      </c>
      <c r="Z2930" s="11">
        <f t="shared" si="7818"/>
        <v>9</v>
      </c>
      <c r="AA2930" s="11">
        <f t="shared" si="7819"/>
        <v>0</v>
      </c>
      <c r="AB2930" s="53">
        <f t="shared" si="7820"/>
        <v>0.29168921634618417</v>
      </c>
      <c r="AC2930" s="61" t="s">
        <v>204</v>
      </c>
    </row>
    <row r="2931" spans="1:46">
      <c r="A2931" s="11">
        <v>2931</v>
      </c>
      <c r="B2931" s="69">
        <v>44613</v>
      </c>
      <c r="C2931" s="70">
        <v>0.30555555555555552</v>
      </c>
      <c r="D2931">
        <v>2.2000000000000002</v>
      </c>
      <c r="E2931">
        <v>12.9</v>
      </c>
      <c r="F2931">
        <v>0</v>
      </c>
      <c r="G2931">
        <v>2.7</v>
      </c>
      <c r="H2931">
        <v>2.5000000000000001E-2</v>
      </c>
      <c r="I2931">
        <v>3.2</v>
      </c>
      <c r="J2931" t="s">
        <v>161</v>
      </c>
      <c r="K2931">
        <v>3.2</v>
      </c>
      <c r="L2931" t="s">
        <v>161</v>
      </c>
      <c r="M2931" s="70">
        <v>0.30555555555555552</v>
      </c>
      <c r="N2931">
        <v>5.8</v>
      </c>
      <c r="O2931" t="s">
        <v>161</v>
      </c>
      <c r="P2931" s="70">
        <v>0.30180555555555555</v>
      </c>
      <c r="Q2931">
        <v>3.1</v>
      </c>
      <c r="R2931" t="s">
        <v>161</v>
      </c>
      <c r="S2931">
        <v>0.8</v>
      </c>
      <c r="T2931">
        <v>53.3</v>
      </c>
      <c r="U2931">
        <v>85</v>
      </c>
      <c r="V2931">
        <v>46301</v>
      </c>
      <c r="W2931">
        <v>77</v>
      </c>
      <c r="X2931">
        <v>0.67600000000000005</v>
      </c>
      <c r="Y2931">
        <v>18.600000000000001</v>
      </c>
      <c r="Z2931" s="11">
        <f t="shared" si="7818"/>
        <v>15.000000000000004</v>
      </c>
      <c r="AA2931" s="11">
        <f t="shared" si="7819"/>
        <v>0</v>
      </c>
      <c r="AB2931" s="53">
        <f t="shared" si="7820"/>
        <v>0.29045864613336303</v>
      </c>
      <c r="AC2931" s="61" t="s">
        <v>204</v>
      </c>
    </row>
    <row r="2932" spans="1:46">
      <c r="A2932" s="11">
        <v>2932</v>
      </c>
      <c r="B2932" s="69">
        <v>44613</v>
      </c>
      <c r="C2932" s="70">
        <v>0.3125</v>
      </c>
      <c r="D2932">
        <v>2.2999999999999998</v>
      </c>
      <c r="E2932">
        <v>13</v>
      </c>
      <c r="F2932">
        <v>0</v>
      </c>
      <c r="G2932">
        <v>2.9</v>
      </c>
      <c r="H2932">
        <v>2.7E-2</v>
      </c>
      <c r="I2932">
        <v>3.2</v>
      </c>
      <c r="J2932" t="s">
        <v>161</v>
      </c>
      <c r="K2932">
        <v>3.4</v>
      </c>
      <c r="L2932" t="s">
        <v>161</v>
      </c>
      <c r="M2932" s="70">
        <v>0.30815972222222221</v>
      </c>
      <c r="N2932">
        <v>5.7</v>
      </c>
      <c r="O2932" t="s">
        <v>161</v>
      </c>
      <c r="P2932" s="70">
        <v>0.30756944444444445</v>
      </c>
      <c r="Q2932">
        <v>3</v>
      </c>
      <c r="R2932" t="s">
        <v>161</v>
      </c>
      <c r="S2932">
        <v>0.7</v>
      </c>
      <c r="T2932">
        <v>52.4</v>
      </c>
      <c r="U2932">
        <v>105</v>
      </c>
      <c r="V2932">
        <v>54231</v>
      </c>
      <c r="W2932">
        <v>90</v>
      </c>
      <c r="X2932">
        <v>0.67600000000000005</v>
      </c>
      <c r="Y2932">
        <v>18.59</v>
      </c>
      <c r="Z2932" s="11">
        <f t="shared" si="7818"/>
        <v>16.2</v>
      </c>
      <c r="AA2932" s="11">
        <f t="shared" si="7819"/>
        <v>0</v>
      </c>
      <c r="AB2932" s="53">
        <f t="shared" si="7820"/>
        <v>0.29045864613336303</v>
      </c>
      <c r="AC2932" s="61" t="s">
        <v>204</v>
      </c>
    </row>
    <row r="2933" spans="1:46">
      <c r="A2933" s="11">
        <v>2933</v>
      </c>
      <c r="B2933" s="69">
        <v>44613</v>
      </c>
      <c r="C2933" s="70">
        <v>0.31944444444444448</v>
      </c>
      <c r="D2933">
        <v>2.4</v>
      </c>
      <c r="E2933">
        <v>13.1</v>
      </c>
      <c r="F2933">
        <v>0</v>
      </c>
      <c r="G2933">
        <v>2.9</v>
      </c>
      <c r="H2933">
        <v>3.7999999999999999E-2</v>
      </c>
      <c r="I2933">
        <v>4.3</v>
      </c>
      <c r="J2933" t="s">
        <v>161</v>
      </c>
      <c r="K2933">
        <v>4.3</v>
      </c>
      <c r="L2933" t="s">
        <v>161</v>
      </c>
      <c r="M2933" s="70">
        <v>0.31944444444444448</v>
      </c>
      <c r="N2933">
        <v>7.3</v>
      </c>
      <c r="O2933" t="s">
        <v>154</v>
      </c>
      <c r="P2933" s="70">
        <v>0.31563657407407408</v>
      </c>
      <c r="Q2933">
        <v>5.8</v>
      </c>
      <c r="R2933" t="s">
        <v>161</v>
      </c>
      <c r="S2933">
        <v>1</v>
      </c>
      <c r="T2933">
        <v>54.6</v>
      </c>
      <c r="U2933">
        <v>118</v>
      </c>
      <c r="V2933">
        <v>74592</v>
      </c>
      <c r="W2933">
        <v>124</v>
      </c>
      <c r="X2933">
        <v>0.67500000000000004</v>
      </c>
      <c r="Y2933">
        <v>18.54</v>
      </c>
      <c r="Z2933" s="11">
        <f t="shared" si="7818"/>
        <v>22.8</v>
      </c>
      <c r="AA2933" s="11">
        <f t="shared" si="7819"/>
        <v>0</v>
      </c>
      <c r="AB2933" s="53">
        <f t="shared" si="7820"/>
        <v>0.28984417402172813</v>
      </c>
      <c r="AC2933" s="61" t="s">
        <v>204</v>
      </c>
    </row>
    <row r="2934" spans="1:46">
      <c r="A2934" s="11">
        <v>2934</v>
      </c>
      <c r="B2934" s="69">
        <v>44613</v>
      </c>
      <c r="C2934" s="70">
        <v>0.3263888888888889</v>
      </c>
      <c r="D2934">
        <v>2.6</v>
      </c>
      <c r="E2934">
        <v>13.3</v>
      </c>
      <c r="F2934">
        <v>0</v>
      </c>
      <c r="G2934">
        <v>3.1</v>
      </c>
      <c r="H2934">
        <v>3.9E-2</v>
      </c>
      <c r="I2934">
        <v>4</v>
      </c>
      <c r="J2934" t="s">
        <v>161</v>
      </c>
      <c r="K2934">
        <v>4.4000000000000004</v>
      </c>
      <c r="L2934" t="s">
        <v>161</v>
      </c>
      <c r="M2934" s="70">
        <v>0.32067129629629632</v>
      </c>
      <c r="N2934">
        <v>5.9</v>
      </c>
      <c r="O2934" t="s">
        <v>161</v>
      </c>
      <c r="P2934" s="70">
        <v>0.31946759259259255</v>
      </c>
      <c r="Q2934">
        <v>3.6</v>
      </c>
      <c r="R2934" t="s">
        <v>161</v>
      </c>
      <c r="S2934">
        <v>0.8</v>
      </c>
      <c r="T2934">
        <v>54.7</v>
      </c>
      <c r="U2934">
        <v>157</v>
      </c>
      <c r="V2934">
        <v>80825</v>
      </c>
      <c r="W2934">
        <v>135</v>
      </c>
      <c r="X2934">
        <v>0.67400000000000004</v>
      </c>
      <c r="Y2934">
        <v>18.59</v>
      </c>
      <c r="Z2934" s="11">
        <f t="shared" si="7818"/>
        <v>23.400000000000002</v>
      </c>
      <c r="AA2934" s="11">
        <f t="shared" si="7819"/>
        <v>0</v>
      </c>
      <c r="AB2934" s="53">
        <f t="shared" si="7820"/>
        <v>0.28923024560053312</v>
      </c>
      <c r="AC2934" s="61" t="s">
        <v>204</v>
      </c>
    </row>
    <row r="2935" spans="1:46">
      <c r="A2935" s="11">
        <v>2935</v>
      </c>
      <c r="B2935" s="69">
        <v>44613</v>
      </c>
      <c r="C2935" s="70">
        <v>0.33333333333333331</v>
      </c>
      <c r="D2935">
        <v>2.7</v>
      </c>
      <c r="E2935">
        <v>13.3</v>
      </c>
      <c r="F2935">
        <v>0</v>
      </c>
      <c r="G2935">
        <v>3.1</v>
      </c>
      <c r="H2935">
        <v>4.1000000000000002E-2</v>
      </c>
      <c r="I2935">
        <v>4.2</v>
      </c>
      <c r="J2935" t="s">
        <v>161</v>
      </c>
      <c r="K2935">
        <v>4.2</v>
      </c>
      <c r="L2935" t="s">
        <v>161</v>
      </c>
      <c r="M2935" s="70">
        <v>0.33333333333333331</v>
      </c>
      <c r="N2935">
        <v>6.8</v>
      </c>
      <c r="O2935" t="s">
        <v>161</v>
      </c>
      <c r="P2935" s="70">
        <v>0.33042824074074073</v>
      </c>
      <c r="Q2935">
        <v>4.8</v>
      </c>
      <c r="R2935" t="s">
        <v>161</v>
      </c>
      <c r="S2935">
        <v>1</v>
      </c>
      <c r="T2935">
        <v>53.6</v>
      </c>
      <c r="U2935">
        <v>168</v>
      </c>
      <c r="V2935">
        <v>87706</v>
      </c>
      <c r="W2935">
        <v>146</v>
      </c>
      <c r="X2935">
        <v>0.67300000000000004</v>
      </c>
      <c r="Y2935">
        <v>18.59</v>
      </c>
      <c r="Z2935" s="11">
        <f t="shared" si="7818"/>
        <v>24.6</v>
      </c>
      <c r="AA2935" s="11">
        <f t="shared" si="7819"/>
        <v>0</v>
      </c>
      <c r="AB2935" s="53">
        <f t="shared" si="7820"/>
        <v>0.28861686222852601</v>
      </c>
      <c r="AC2935" s="61" t="s">
        <v>204</v>
      </c>
      <c r="AE2935" s="11">
        <f t="shared" ref="AE2935" si="7933">SUM(F2935:F2940)</f>
        <v>0</v>
      </c>
      <c r="AF2935" s="11">
        <f t="shared" ref="AF2935" si="7934">AVERAGE(AB2935:AB2940)</f>
        <v>0.28810625614482327</v>
      </c>
      <c r="AG2935" s="11">
        <f t="shared" ref="AG2935" si="7935">AVERAGE(G2935:G2940)</f>
        <v>3.3000000000000003</v>
      </c>
      <c r="AH2935" s="11" t="e">
        <f t="shared" ref="AH2935" si="7936">AVERAGE(AC2935:AC2940)</f>
        <v>#DIV/0!</v>
      </c>
      <c r="AI2935" s="11">
        <f t="shared" ref="AI2935" si="7937">AVERAGE(T2935:T2940)</f>
        <v>51.750000000000007</v>
      </c>
      <c r="AJ2935" s="11">
        <f t="shared" ref="AJ2935" si="7938">SUMIF(H2935:H2940,"&gt;0",H2935:H2940)</f>
        <v>0.371</v>
      </c>
      <c r="AK2935" s="17">
        <f t="shared" ref="AK2935" si="7939">SUM(AA2935:AA2940)/60</f>
        <v>0</v>
      </c>
      <c r="AL2935" s="17">
        <f t="shared" ref="AL2935" si="7940">SUM(V2935:V2940)</f>
        <v>780340</v>
      </c>
      <c r="AM2935" s="17">
        <f t="shared" ref="AM2935" si="7941">AVERAGE(W2935:W2940)</f>
        <v>216.83333333333334</v>
      </c>
      <c r="AN2935" s="11">
        <f t="shared" ref="AN2935" si="7942">AVERAGE(I2935:I2940)</f>
        <v>3.8833333333333333</v>
      </c>
      <c r="AO2935" s="11">
        <f t="shared" ref="AO2935" si="7943">MAX(K2935:K2940)</f>
        <v>4.3</v>
      </c>
      <c r="AP2935" s="13" t="str">
        <f t="shared" ref="AP2935" ca="1" si="7944">INDIRECT(ADDRESS(MATCH(AO2935,K2935:K2940,0)+A2935-1,12))</f>
        <v>WSW</v>
      </c>
      <c r="AQ2935" s="13">
        <f t="shared" ref="AQ2935" ca="1" si="7945">INDIRECT(ADDRESS(MATCH(AO2935,K2935:K2940,0)+A2935-1,13))</f>
        <v>0.36593750000000003</v>
      </c>
      <c r="AR2935" s="11">
        <f t="shared" ref="AR2935" si="7946">MAX(N2935:N2940)</f>
        <v>6.8</v>
      </c>
      <c r="AS2935" s="13" t="str">
        <f t="shared" ref="AS2935" ca="1" si="7947">INDIRECT(ADDRESS(MATCH(AR2935,N2935:N2940,0)+A2935-1,15))</f>
        <v>WSW</v>
      </c>
      <c r="AT2935" s="13">
        <f t="shared" ref="AT2935" ca="1" si="7948">INDIRECT(ADDRESS(MATCH(AR2935,N2935:N2940,0)+A2935-1,16))</f>
        <v>0.33042824074074073</v>
      </c>
    </row>
    <row r="2936" spans="1:46">
      <c r="A2936" s="11">
        <v>2936</v>
      </c>
      <c r="B2936" s="69">
        <v>44613</v>
      </c>
      <c r="C2936" s="70">
        <v>0.34027777777777773</v>
      </c>
      <c r="D2936">
        <v>2.8</v>
      </c>
      <c r="E2936">
        <v>13.5</v>
      </c>
      <c r="F2936">
        <v>0</v>
      </c>
      <c r="G2936">
        <v>3.2</v>
      </c>
      <c r="H2936">
        <v>5.3999999999999999E-2</v>
      </c>
      <c r="I2936">
        <v>3.8</v>
      </c>
      <c r="J2936" t="s">
        <v>161</v>
      </c>
      <c r="K2936">
        <v>4.2</v>
      </c>
      <c r="L2936" t="s">
        <v>161</v>
      </c>
      <c r="M2936" s="70">
        <v>0.33339120370370368</v>
      </c>
      <c r="N2936">
        <v>6.1</v>
      </c>
      <c r="O2936" t="s">
        <v>156</v>
      </c>
      <c r="P2936" s="70">
        <v>0.33478009259259256</v>
      </c>
      <c r="Q2936">
        <v>4.5999999999999996</v>
      </c>
      <c r="R2936" t="s">
        <v>154</v>
      </c>
      <c r="S2936">
        <v>0.9</v>
      </c>
      <c r="T2936">
        <v>51.4</v>
      </c>
      <c r="U2936">
        <v>149</v>
      </c>
      <c r="V2936">
        <v>113717</v>
      </c>
      <c r="W2936">
        <v>190</v>
      </c>
      <c r="X2936">
        <v>0.67300000000000004</v>
      </c>
      <c r="Y2936">
        <v>18.579999999999998</v>
      </c>
      <c r="Z2936" s="11">
        <f t="shared" si="7818"/>
        <v>32.4</v>
      </c>
      <c r="AA2936" s="11">
        <f t="shared" si="7819"/>
        <v>0</v>
      </c>
      <c r="AB2936" s="53">
        <f t="shared" si="7820"/>
        <v>0.28861686222852601</v>
      </c>
      <c r="AC2936" s="61" t="s">
        <v>204</v>
      </c>
    </row>
    <row r="2937" spans="1:46">
      <c r="A2937" s="11">
        <v>2937</v>
      </c>
      <c r="B2937" s="69">
        <v>44613</v>
      </c>
      <c r="C2937" s="70">
        <v>0.34722222222222227</v>
      </c>
      <c r="D2937">
        <v>3</v>
      </c>
      <c r="E2937">
        <v>13.7</v>
      </c>
      <c r="F2937">
        <v>0</v>
      </c>
      <c r="G2937">
        <v>3.3</v>
      </c>
      <c r="H2937">
        <v>6.2E-2</v>
      </c>
      <c r="I2937">
        <v>3.3</v>
      </c>
      <c r="J2937" t="s">
        <v>161</v>
      </c>
      <c r="K2937">
        <v>3.9</v>
      </c>
      <c r="L2937" t="s">
        <v>161</v>
      </c>
      <c r="M2937" s="70">
        <v>0.34069444444444441</v>
      </c>
      <c r="N2937">
        <v>6</v>
      </c>
      <c r="O2937" t="s">
        <v>161</v>
      </c>
      <c r="P2937" s="70">
        <v>0.34155092592592595</v>
      </c>
      <c r="Q2937">
        <v>4.5</v>
      </c>
      <c r="R2937" t="s">
        <v>161</v>
      </c>
      <c r="S2937">
        <v>1.1000000000000001</v>
      </c>
      <c r="T2937">
        <v>50.8</v>
      </c>
      <c r="U2937">
        <v>233</v>
      </c>
      <c r="V2937">
        <v>129134</v>
      </c>
      <c r="W2937">
        <v>215</v>
      </c>
      <c r="X2937">
        <v>0.67200000000000004</v>
      </c>
      <c r="Y2937">
        <v>18.59</v>
      </c>
      <c r="Z2937" s="11">
        <f t="shared" si="7818"/>
        <v>37.200000000000003</v>
      </c>
      <c r="AA2937" s="11">
        <f t="shared" si="7819"/>
        <v>0</v>
      </c>
      <c r="AB2937" s="53">
        <f t="shared" si="7820"/>
        <v>0.28800402533354741</v>
      </c>
      <c r="AC2937" s="61" t="s">
        <v>204</v>
      </c>
    </row>
    <row r="2938" spans="1:46">
      <c r="A2938" s="11">
        <v>2938</v>
      </c>
      <c r="B2938" s="69">
        <v>44613</v>
      </c>
      <c r="C2938" s="70">
        <v>0.35416666666666669</v>
      </c>
      <c r="D2938">
        <v>3.1</v>
      </c>
      <c r="E2938">
        <v>13.8</v>
      </c>
      <c r="F2938">
        <v>0</v>
      </c>
      <c r="G2938">
        <v>3.4</v>
      </c>
      <c r="H2938">
        <v>7.5999999999999998E-2</v>
      </c>
      <c r="I2938">
        <v>3.6</v>
      </c>
      <c r="J2938" t="s">
        <v>161</v>
      </c>
      <c r="K2938">
        <v>3.7</v>
      </c>
      <c r="L2938" t="s">
        <v>161</v>
      </c>
      <c r="M2938" s="70">
        <v>0.35248842592592594</v>
      </c>
      <c r="N2938">
        <v>6.3</v>
      </c>
      <c r="O2938" t="s">
        <v>161</v>
      </c>
      <c r="P2938" s="70">
        <v>0.35084490740740737</v>
      </c>
      <c r="Q2938">
        <v>3.6</v>
      </c>
      <c r="R2938" t="s">
        <v>154</v>
      </c>
      <c r="S2938">
        <v>0.9</v>
      </c>
      <c r="T2938">
        <v>53.4</v>
      </c>
      <c r="U2938">
        <v>225</v>
      </c>
      <c r="V2938">
        <v>153870</v>
      </c>
      <c r="W2938">
        <v>256</v>
      </c>
      <c r="X2938">
        <v>0.67200000000000004</v>
      </c>
      <c r="Y2938">
        <v>18.59</v>
      </c>
      <c r="Z2938" s="11">
        <f t="shared" si="7818"/>
        <v>45.6</v>
      </c>
      <c r="AA2938" s="11">
        <f t="shared" si="7819"/>
        <v>0</v>
      </c>
      <c r="AB2938" s="53">
        <f t="shared" si="7820"/>
        <v>0.28800402533354741</v>
      </c>
      <c r="AC2938" s="61" t="s">
        <v>204</v>
      </c>
    </row>
    <row r="2939" spans="1:46">
      <c r="A2939" s="11">
        <v>2939</v>
      </c>
      <c r="B2939" s="69">
        <v>44613</v>
      </c>
      <c r="C2939" s="70">
        <v>0.3611111111111111</v>
      </c>
      <c r="D2939">
        <v>3.3</v>
      </c>
      <c r="E2939">
        <v>13.7</v>
      </c>
      <c r="F2939">
        <v>0</v>
      </c>
      <c r="G2939">
        <v>3.4</v>
      </c>
      <c r="H2939">
        <v>5.8000000000000003E-2</v>
      </c>
      <c r="I2939">
        <v>4.0999999999999996</v>
      </c>
      <c r="J2939" t="s">
        <v>161</v>
      </c>
      <c r="K2939">
        <v>4.2</v>
      </c>
      <c r="L2939" t="s">
        <v>161</v>
      </c>
      <c r="M2939" s="70">
        <v>0.36025462962962962</v>
      </c>
      <c r="N2939">
        <v>6.7</v>
      </c>
      <c r="O2939" t="s">
        <v>154</v>
      </c>
      <c r="P2939" s="70">
        <v>0.35774305555555558</v>
      </c>
      <c r="Q2939">
        <v>2.5</v>
      </c>
      <c r="R2939" t="s">
        <v>161</v>
      </c>
      <c r="S2939">
        <v>0.9</v>
      </c>
      <c r="T2939">
        <v>51.2</v>
      </c>
      <c r="U2939">
        <v>255</v>
      </c>
      <c r="V2939">
        <v>125749</v>
      </c>
      <c r="W2939">
        <v>210</v>
      </c>
      <c r="X2939">
        <v>0.67200000000000004</v>
      </c>
      <c r="Y2939">
        <v>18.600000000000001</v>
      </c>
      <c r="Z2939" s="11">
        <f t="shared" si="7818"/>
        <v>34.799999999999997</v>
      </c>
      <c r="AA2939" s="11">
        <f t="shared" si="7819"/>
        <v>0</v>
      </c>
      <c r="AB2939" s="53">
        <f t="shared" si="7820"/>
        <v>0.28800402533354741</v>
      </c>
      <c r="AC2939" s="61" t="s">
        <v>204</v>
      </c>
    </row>
    <row r="2940" spans="1:46">
      <c r="A2940" s="11">
        <v>2940</v>
      </c>
      <c r="B2940" s="69">
        <v>44613</v>
      </c>
      <c r="C2940" s="70">
        <v>0.36805555555555558</v>
      </c>
      <c r="D2940">
        <v>3.4</v>
      </c>
      <c r="E2940">
        <v>13.8</v>
      </c>
      <c r="F2940">
        <v>0</v>
      </c>
      <c r="G2940">
        <v>3.4</v>
      </c>
      <c r="H2940">
        <v>0.08</v>
      </c>
      <c r="I2940">
        <v>4.3</v>
      </c>
      <c r="J2940" t="s">
        <v>161</v>
      </c>
      <c r="K2940">
        <v>4.3</v>
      </c>
      <c r="L2940" t="s">
        <v>161</v>
      </c>
      <c r="M2940" s="70">
        <v>0.36593750000000003</v>
      </c>
      <c r="N2940">
        <v>6.8</v>
      </c>
      <c r="O2940" t="s">
        <v>161</v>
      </c>
      <c r="P2940" s="70">
        <v>0.3626967592592592</v>
      </c>
      <c r="Q2940">
        <v>2.8</v>
      </c>
      <c r="R2940" t="s">
        <v>161</v>
      </c>
      <c r="S2940">
        <v>0.9</v>
      </c>
      <c r="T2940">
        <v>50.1</v>
      </c>
      <c r="U2940">
        <v>258</v>
      </c>
      <c r="V2940">
        <v>170164</v>
      </c>
      <c r="W2940">
        <v>284</v>
      </c>
      <c r="X2940">
        <v>0.67100000000000004</v>
      </c>
      <c r="Y2940">
        <v>18.59</v>
      </c>
      <c r="Z2940" s="11">
        <f t="shared" si="7818"/>
        <v>48</v>
      </c>
      <c r="AA2940" s="11">
        <f t="shared" si="7819"/>
        <v>0</v>
      </c>
      <c r="AB2940" s="53">
        <f t="shared" si="7820"/>
        <v>0.28739173641124527</v>
      </c>
      <c r="AC2940" s="61" t="s">
        <v>204</v>
      </c>
    </row>
    <row r="2941" spans="1:46">
      <c r="A2941" s="11">
        <v>2941</v>
      </c>
      <c r="B2941" s="69">
        <v>44613</v>
      </c>
      <c r="C2941" s="70">
        <v>0.375</v>
      </c>
      <c r="D2941">
        <v>3.6</v>
      </c>
      <c r="E2941">
        <v>14.8</v>
      </c>
      <c r="F2941">
        <v>0</v>
      </c>
      <c r="G2941">
        <v>3.8</v>
      </c>
      <c r="H2941">
        <v>0.124</v>
      </c>
      <c r="I2941">
        <v>3.4</v>
      </c>
      <c r="J2941" t="s">
        <v>161</v>
      </c>
      <c r="K2941">
        <v>4.4000000000000004</v>
      </c>
      <c r="L2941" t="s">
        <v>161</v>
      </c>
      <c r="M2941" s="70">
        <v>0.36939814814814814</v>
      </c>
      <c r="N2941">
        <v>6.2</v>
      </c>
      <c r="O2941" t="s">
        <v>161</v>
      </c>
      <c r="P2941" s="70">
        <v>0.36902777777777779</v>
      </c>
      <c r="Q2941">
        <v>3.2</v>
      </c>
      <c r="R2941" t="s">
        <v>161</v>
      </c>
      <c r="S2941">
        <v>0.9</v>
      </c>
      <c r="T2941">
        <v>50.1</v>
      </c>
      <c r="U2941">
        <v>389</v>
      </c>
      <c r="V2941">
        <v>253279</v>
      </c>
      <c r="W2941">
        <v>422</v>
      </c>
      <c r="X2941">
        <v>0.67100000000000004</v>
      </c>
      <c r="Y2941">
        <v>18.64</v>
      </c>
      <c r="Z2941" s="11">
        <f t="shared" si="7818"/>
        <v>74.400000000000006</v>
      </c>
      <c r="AA2941" s="11">
        <f t="shared" si="7819"/>
        <v>0</v>
      </c>
      <c r="AB2941" s="53">
        <f t="shared" si="7820"/>
        <v>0.28739173641124527</v>
      </c>
      <c r="AC2941" s="61" t="s">
        <v>204</v>
      </c>
      <c r="AE2941" s="11">
        <f t="shared" ref="AE2941" si="7949">SUM(F2941:F2946)</f>
        <v>0</v>
      </c>
      <c r="AF2941" s="11">
        <f t="shared" ref="AF2941" si="7950">AVERAGE(AB2941:AB2946)</f>
        <v>0.28698391015294383</v>
      </c>
      <c r="AG2941" s="11">
        <f t="shared" ref="AG2941" si="7951">AVERAGE(G2941:G2946)</f>
        <v>4.5666666666666673</v>
      </c>
      <c r="AH2941" s="11" t="e">
        <f t="shared" ref="AH2941" si="7952">AVERAGE(AC2941:AC2946)</f>
        <v>#DIV/0!</v>
      </c>
      <c r="AI2941" s="11">
        <f t="shared" ref="AI2941" si="7953">AVERAGE(T2941:T2946)</f>
        <v>46.650000000000006</v>
      </c>
      <c r="AJ2941" s="11">
        <f t="shared" ref="AJ2941" si="7954">SUMIF(H2941:H2946,"&gt;0",H2941:H2946)</f>
        <v>1.054</v>
      </c>
      <c r="AK2941" s="17">
        <f t="shared" ref="AK2941" si="7955">SUM(AA2941:AA2946)/60</f>
        <v>0.33333333333333331</v>
      </c>
      <c r="AL2941" s="17">
        <f t="shared" ref="AL2941" si="7956">SUM(V2941:V2946)</f>
        <v>2122462</v>
      </c>
      <c r="AM2941" s="17">
        <f t="shared" ref="AM2941" si="7957">AVERAGE(W2941:W2946)</f>
        <v>589.66666666666663</v>
      </c>
      <c r="AN2941" s="11">
        <f t="shared" ref="AN2941" si="7958">AVERAGE(I2941:I2946)</f>
        <v>3.8166666666666664</v>
      </c>
      <c r="AO2941" s="11">
        <f t="shared" ref="AO2941" si="7959">MAX(K2941:K2946)</f>
        <v>4.4000000000000004</v>
      </c>
      <c r="AP2941" s="13" t="str">
        <f t="shared" ref="AP2941" ca="1" si="7960">INDIRECT(ADDRESS(MATCH(AO2941,K2941:K2946,0)+A2941-1,12))</f>
        <v>WSW</v>
      </c>
      <c r="AQ2941" s="13">
        <f t="shared" ref="AQ2941" ca="1" si="7961">INDIRECT(ADDRESS(MATCH(AO2941,K2941:K2946,0)+A2941-1,13))</f>
        <v>0.36939814814814814</v>
      </c>
      <c r="AR2941" s="11">
        <f t="shared" ref="AR2941" si="7962">MAX(N2941:N2946)</f>
        <v>7.3</v>
      </c>
      <c r="AS2941" s="13" t="str">
        <f t="shared" ref="AS2941" ca="1" si="7963">INDIRECT(ADDRESS(MATCH(AR2941,N2941:N2946,0)+A2941-1,15))</f>
        <v>WSW</v>
      </c>
      <c r="AT2941" s="13">
        <f t="shared" ref="AT2941" ca="1" si="7964">INDIRECT(ADDRESS(MATCH(AR2941,N2941:N2946,0)+A2941-1,16))</f>
        <v>0.39122685185185185</v>
      </c>
    </row>
    <row r="2942" spans="1:46">
      <c r="A2942" s="11">
        <v>2942</v>
      </c>
      <c r="B2942" s="69">
        <v>44613</v>
      </c>
      <c r="C2942" s="70">
        <v>0.38194444444444442</v>
      </c>
      <c r="D2942">
        <v>3.8</v>
      </c>
      <c r="E2942">
        <v>14.8</v>
      </c>
      <c r="F2942">
        <v>0</v>
      </c>
      <c r="G2942">
        <v>4.5</v>
      </c>
      <c r="H2942">
        <v>0.19800000000000001</v>
      </c>
      <c r="I2942">
        <v>4.0999999999999996</v>
      </c>
      <c r="J2942" t="s">
        <v>161</v>
      </c>
      <c r="K2942">
        <v>4.2</v>
      </c>
      <c r="L2942" t="s">
        <v>161</v>
      </c>
      <c r="M2942" s="70">
        <v>0.38133101851851853</v>
      </c>
      <c r="N2942">
        <v>7.1</v>
      </c>
      <c r="O2942" t="s">
        <v>161</v>
      </c>
      <c r="P2942" s="70">
        <v>0.37900462962962966</v>
      </c>
      <c r="Q2942">
        <v>2.2999999999999998</v>
      </c>
      <c r="R2942" t="s">
        <v>154</v>
      </c>
      <c r="S2942">
        <v>1.1000000000000001</v>
      </c>
      <c r="T2942">
        <v>45.2</v>
      </c>
      <c r="U2942">
        <v>853</v>
      </c>
      <c r="V2942">
        <v>387011</v>
      </c>
      <c r="W2942">
        <v>645</v>
      </c>
      <c r="X2942">
        <v>0.67100000000000004</v>
      </c>
      <c r="Y2942">
        <v>18.54</v>
      </c>
      <c r="Z2942" s="11">
        <f t="shared" si="7818"/>
        <v>118.80000000000001</v>
      </c>
      <c r="AA2942" s="11">
        <f t="shared" si="7819"/>
        <v>0</v>
      </c>
      <c r="AB2942" s="53">
        <f t="shared" si="7820"/>
        <v>0.28739173641124527</v>
      </c>
      <c r="AC2942" s="61" t="s">
        <v>204</v>
      </c>
    </row>
    <row r="2943" spans="1:46">
      <c r="A2943" s="11">
        <v>2943</v>
      </c>
      <c r="B2943" s="69">
        <v>44613</v>
      </c>
      <c r="C2943" s="70">
        <v>0.3888888888888889</v>
      </c>
      <c r="D2943">
        <v>4.2</v>
      </c>
      <c r="E2943">
        <v>14.8</v>
      </c>
      <c r="F2943">
        <v>0</v>
      </c>
      <c r="G2943">
        <v>4.4000000000000004</v>
      </c>
      <c r="H2943">
        <v>0.104</v>
      </c>
      <c r="I2943">
        <v>3.3</v>
      </c>
      <c r="J2943" t="s">
        <v>161</v>
      </c>
      <c r="K2943">
        <v>4.0999999999999996</v>
      </c>
      <c r="L2943" t="s">
        <v>161</v>
      </c>
      <c r="M2943" s="70">
        <v>0.38195601851851851</v>
      </c>
      <c r="N2943">
        <v>6</v>
      </c>
      <c r="O2943" t="s">
        <v>161</v>
      </c>
      <c r="P2943" s="70">
        <v>0.3838657407407407</v>
      </c>
      <c r="Q2943">
        <v>2.7</v>
      </c>
      <c r="R2943" t="s">
        <v>160</v>
      </c>
      <c r="S2943">
        <v>1</v>
      </c>
      <c r="T2943">
        <v>48.2</v>
      </c>
      <c r="U2943">
        <v>407</v>
      </c>
      <c r="V2943">
        <v>218829</v>
      </c>
      <c r="W2943">
        <v>365</v>
      </c>
      <c r="X2943">
        <v>0.67</v>
      </c>
      <c r="Y2943">
        <v>18.559999999999999</v>
      </c>
      <c r="Z2943" s="11">
        <f t="shared" si="7818"/>
        <v>62.4</v>
      </c>
      <c r="AA2943" s="11">
        <f t="shared" si="7819"/>
        <v>0</v>
      </c>
      <c r="AB2943" s="53">
        <f t="shared" si="7820"/>
        <v>0.28677999702379309</v>
      </c>
      <c r="AC2943" s="61" t="s">
        <v>204</v>
      </c>
    </row>
    <row r="2944" spans="1:46">
      <c r="A2944" s="11">
        <v>2944</v>
      </c>
      <c r="B2944" s="69">
        <v>44613</v>
      </c>
      <c r="C2944" s="70">
        <v>0.39583333333333331</v>
      </c>
      <c r="D2944">
        <v>4.5</v>
      </c>
      <c r="E2944">
        <v>14.8</v>
      </c>
      <c r="F2944">
        <v>0</v>
      </c>
      <c r="G2944">
        <v>4.7</v>
      </c>
      <c r="H2944">
        <v>0.214</v>
      </c>
      <c r="I2944">
        <v>4.2</v>
      </c>
      <c r="J2944" t="s">
        <v>161</v>
      </c>
      <c r="K2944">
        <v>4.2</v>
      </c>
      <c r="L2944" t="s">
        <v>161</v>
      </c>
      <c r="M2944" s="70">
        <v>0.39583333333333331</v>
      </c>
      <c r="N2944">
        <v>7.3</v>
      </c>
      <c r="O2944" t="s">
        <v>161</v>
      </c>
      <c r="P2944" s="70">
        <v>0.39122685185185185</v>
      </c>
      <c r="Q2944">
        <v>2.8</v>
      </c>
      <c r="R2944" t="s">
        <v>158</v>
      </c>
      <c r="S2944">
        <v>1</v>
      </c>
      <c r="T2944">
        <v>47.3</v>
      </c>
      <c r="U2944">
        <v>1067</v>
      </c>
      <c r="V2944">
        <v>435451</v>
      </c>
      <c r="W2944">
        <v>726</v>
      </c>
      <c r="X2944">
        <v>0.67</v>
      </c>
      <c r="Y2944">
        <v>18.53</v>
      </c>
      <c r="Z2944" s="11">
        <f t="shared" si="7818"/>
        <v>128.39999999999998</v>
      </c>
      <c r="AA2944" s="11">
        <f t="shared" si="7819"/>
        <v>10</v>
      </c>
      <c r="AB2944" s="53">
        <f t="shared" si="7820"/>
        <v>0.28677999702379309</v>
      </c>
      <c r="AC2944" s="61" t="s">
        <v>204</v>
      </c>
    </row>
    <row r="2945" spans="1:46">
      <c r="A2945" s="11">
        <v>2945</v>
      </c>
      <c r="B2945" s="69">
        <v>44613</v>
      </c>
      <c r="C2945" s="70">
        <v>0.40277777777777773</v>
      </c>
      <c r="D2945">
        <v>4.9000000000000004</v>
      </c>
      <c r="E2945">
        <v>14.8</v>
      </c>
      <c r="F2945">
        <v>0</v>
      </c>
      <c r="G2945">
        <v>4.8</v>
      </c>
      <c r="H2945">
        <v>0.16600000000000001</v>
      </c>
      <c r="I2945">
        <v>3.9</v>
      </c>
      <c r="J2945" t="s">
        <v>154</v>
      </c>
      <c r="K2945">
        <v>4.2</v>
      </c>
      <c r="L2945" t="s">
        <v>161</v>
      </c>
      <c r="M2945" s="70">
        <v>0.39598379629629626</v>
      </c>
      <c r="N2945">
        <v>6.7</v>
      </c>
      <c r="O2945" t="s">
        <v>154</v>
      </c>
      <c r="P2945" s="70">
        <v>0.39945601851851853</v>
      </c>
      <c r="Q2945">
        <v>4.7</v>
      </c>
      <c r="R2945" t="s">
        <v>154</v>
      </c>
      <c r="S2945">
        <v>1.1000000000000001</v>
      </c>
      <c r="T2945">
        <v>44.8</v>
      </c>
      <c r="U2945">
        <v>459</v>
      </c>
      <c r="V2945">
        <v>351987</v>
      </c>
      <c r="W2945">
        <v>587</v>
      </c>
      <c r="X2945">
        <v>0.67</v>
      </c>
      <c r="Y2945">
        <v>18.57</v>
      </c>
      <c r="Z2945" s="11">
        <f t="shared" si="7818"/>
        <v>99.6</v>
      </c>
      <c r="AA2945" s="11">
        <f t="shared" si="7819"/>
        <v>0</v>
      </c>
      <c r="AB2945" s="53">
        <f t="shared" si="7820"/>
        <v>0.28677999702379309</v>
      </c>
      <c r="AC2945" s="61" t="s">
        <v>204</v>
      </c>
    </row>
    <row r="2946" spans="1:46">
      <c r="A2946" s="11">
        <v>2946</v>
      </c>
      <c r="B2946" s="69">
        <v>44613</v>
      </c>
      <c r="C2946" s="70">
        <v>0.40972222222222227</v>
      </c>
      <c r="D2946">
        <v>5.3</v>
      </c>
      <c r="E2946">
        <v>14.8</v>
      </c>
      <c r="F2946">
        <v>0</v>
      </c>
      <c r="G2946">
        <v>5.2</v>
      </c>
      <c r="H2946">
        <v>0.248</v>
      </c>
      <c r="I2946">
        <v>4</v>
      </c>
      <c r="J2946" t="s">
        <v>154</v>
      </c>
      <c r="K2946">
        <v>4.3</v>
      </c>
      <c r="L2946" t="s">
        <v>154</v>
      </c>
      <c r="M2946" s="70">
        <v>0.40636574074074078</v>
      </c>
      <c r="N2946">
        <v>6.7</v>
      </c>
      <c r="O2946" t="s">
        <v>158</v>
      </c>
      <c r="P2946" s="70">
        <v>0.40962962962962962</v>
      </c>
      <c r="Q2946">
        <v>6.2</v>
      </c>
      <c r="R2946" t="s">
        <v>154</v>
      </c>
      <c r="S2946">
        <v>1</v>
      </c>
      <c r="T2946">
        <v>44.3</v>
      </c>
      <c r="U2946">
        <v>716</v>
      </c>
      <c r="V2946">
        <v>475905</v>
      </c>
      <c r="W2946">
        <v>793</v>
      </c>
      <c r="X2946">
        <v>0.67</v>
      </c>
      <c r="Y2946">
        <v>18.55</v>
      </c>
      <c r="Z2946" s="11">
        <f t="shared" si="7818"/>
        <v>148.80000000000001</v>
      </c>
      <c r="AA2946" s="11">
        <f t="shared" si="7819"/>
        <v>10</v>
      </c>
      <c r="AB2946" s="53">
        <f t="shared" si="7820"/>
        <v>0.28677999702379309</v>
      </c>
      <c r="AC2946" s="61" t="s">
        <v>204</v>
      </c>
    </row>
    <row r="2947" spans="1:46">
      <c r="A2947" s="11">
        <v>2947</v>
      </c>
      <c r="B2947" s="69">
        <v>44613</v>
      </c>
      <c r="C2947" s="70">
        <v>0.41666666666666669</v>
      </c>
      <c r="D2947">
        <v>5.6</v>
      </c>
      <c r="E2947">
        <v>14.8</v>
      </c>
      <c r="F2947">
        <v>0</v>
      </c>
      <c r="G2947">
        <v>4.4000000000000004</v>
      </c>
      <c r="H2947">
        <v>9.4E-2</v>
      </c>
      <c r="I2947">
        <v>4.7</v>
      </c>
      <c r="J2947" t="s">
        <v>154</v>
      </c>
      <c r="K2947">
        <v>4.8</v>
      </c>
      <c r="L2947" t="s">
        <v>154</v>
      </c>
      <c r="M2947" s="70">
        <v>0.4161111111111111</v>
      </c>
      <c r="N2947">
        <v>7.6</v>
      </c>
      <c r="O2947" t="s">
        <v>154</v>
      </c>
      <c r="P2947" s="70">
        <v>0.41099537037037037</v>
      </c>
      <c r="Q2947">
        <v>2.8</v>
      </c>
      <c r="R2947" t="s">
        <v>158</v>
      </c>
      <c r="S2947">
        <v>0.9</v>
      </c>
      <c r="T2947">
        <v>44</v>
      </c>
      <c r="U2947">
        <v>546</v>
      </c>
      <c r="V2947">
        <v>219757</v>
      </c>
      <c r="W2947">
        <v>366</v>
      </c>
      <c r="X2947">
        <v>0.66900000000000004</v>
      </c>
      <c r="Y2947">
        <v>18.57</v>
      </c>
      <c r="Z2947" s="11">
        <f t="shared" si="7818"/>
        <v>56.400000000000006</v>
      </c>
      <c r="AA2947" s="11">
        <f t="shared" si="7819"/>
        <v>0</v>
      </c>
      <c r="AB2947" s="53">
        <f t="shared" si="7820"/>
        <v>0.28616880879861351</v>
      </c>
      <c r="AC2947" s="61" t="s">
        <v>204</v>
      </c>
      <c r="AE2947" s="11">
        <f t="shared" ref="AE2947" si="7965">SUM(F2947:F2952)</f>
        <v>0</v>
      </c>
      <c r="AF2947" s="11">
        <f t="shared" ref="AF2947" si="7966">AVERAGE(AB2947:AB2952)</f>
        <v>0.28596526367477931</v>
      </c>
      <c r="AG2947" s="11">
        <f t="shared" ref="AG2947" si="7967">AVERAGE(G2947:G2952)</f>
        <v>5.4333333333333327</v>
      </c>
      <c r="AH2947" s="11" t="e">
        <f t="shared" ref="AH2947" si="7968">AVERAGE(AC2947:AC2952)</f>
        <v>#DIV/0!</v>
      </c>
      <c r="AI2947" s="11">
        <f t="shared" ref="AI2947" si="7969">AVERAGE(T2947:T2952)</f>
        <v>42.79999999999999</v>
      </c>
      <c r="AJ2947" s="11">
        <f t="shared" ref="AJ2947" si="7970">SUMIF(H2947:H2952,"&gt;0",H2947:H2952)</f>
        <v>1.4610000000000001</v>
      </c>
      <c r="AK2947" s="17">
        <f t="shared" ref="AK2947" si="7971">SUM(AA2947:AA2952)/60</f>
        <v>0.66666666666666663</v>
      </c>
      <c r="AL2947" s="17">
        <f t="shared" ref="AL2947" si="7972">SUM(V2947:V2952)</f>
        <v>2901016</v>
      </c>
      <c r="AM2947" s="17">
        <f t="shared" ref="AM2947" si="7973">AVERAGE(W2947:W2952)</f>
        <v>805.66666666666663</v>
      </c>
      <c r="AN2947" s="11">
        <f t="shared" ref="AN2947" si="7974">AVERAGE(I2947:I2952)</f>
        <v>3.9833333333333325</v>
      </c>
      <c r="AO2947" s="11">
        <f t="shared" ref="AO2947" si="7975">MAX(K2947:K2952)</f>
        <v>4.8</v>
      </c>
      <c r="AP2947" s="13" t="str">
        <f t="shared" ref="AP2947" ca="1" si="7976">INDIRECT(ADDRESS(MATCH(AO2947,K2947:K2952,0)+A2947-1,12))</f>
        <v>W</v>
      </c>
      <c r="AQ2947" s="13">
        <f t="shared" ref="AQ2947" ca="1" si="7977">INDIRECT(ADDRESS(MATCH(AO2947,K2947:K2952,0)+A2947-1,13))</f>
        <v>0.4161111111111111</v>
      </c>
      <c r="AR2947" s="11">
        <f t="shared" ref="AR2947" si="7978">MAX(N2947:N2952)</f>
        <v>7.6</v>
      </c>
      <c r="AS2947" s="13" t="str">
        <f t="shared" ref="AS2947" ca="1" si="7979">INDIRECT(ADDRESS(MATCH(AR2947,N2947:N2952,0)+A2947-1,15))</f>
        <v>W</v>
      </c>
      <c r="AT2947" s="13">
        <f t="shared" ref="AT2947" ca="1" si="7980">INDIRECT(ADDRESS(MATCH(AR2947,N2947:N2952,0)+A2947-1,16))</f>
        <v>0.41099537037037037</v>
      </c>
    </row>
    <row r="2948" spans="1:46">
      <c r="A2948" s="11">
        <v>2948</v>
      </c>
      <c r="B2948" s="69">
        <v>44613</v>
      </c>
      <c r="C2948" s="70">
        <v>0.4236111111111111</v>
      </c>
      <c r="D2948">
        <v>5.7</v>
      </c>
      <c r="E2948">
        <v>14.8</v>
      </c>
      <c r="F2948">
        <v>0</v>
      </c>
      <c r="G2948">
        <v>5.0999999999999996</v>
      </c>
      <c r="H2948">
        <v>0.25800000000000001</v>
      </c>
      <c r="I2948">
        <v>3.9</v>
      </c>
      <c r="J2948" t="s">
        <v>158</v>
      </c>
      <c r="K2948">
        <v>4.7</v>
      </c>
      <c r="L2948" t="s">
        <v>154</v>
      </c>
      <c r="M2948" s="70">
        <v>0.41667824074074072</v>
      </c>
      <c r="N2948">
        <v>6.9</v>
      </c>
      <c r="O2948" t="s">
        <v>154</v>
      </c>
      <c r="P2948" s="70">
        <v>0.42343749999999997</v>
      </c>
      <c r="Q2948">
        <v>4</v>
      </c>
      <c r="R2948" t="s">
        <v>154</v>
      </c>
      <c r="S2948">
        <v>1.2</v>
      </c>
      <c r="T2948">
        <v>44.1</v>
      </c>
      <c r="U2948">
        <v>382</v>
      </c>
      <c r="V2948">
        <v>513969</v>
      </c>
      <c r="W2948">
        <v>857</v>
      </c>
      <c r="X2948">
        <v>0.66900000000000004</v>
      </c>
      <c r="Y2948">
        <v>18.55</v>
      </c>
      <c r="Z2948" s="11">
        <f t="shared" si="7818"/>
        <v>154.79999999999998</v>
      </c>
      <c r="AA2948" s="11">
        <f t="shared" si="7819"/>
        <v>10</v>
      </c>
      <c r="AB2948" s="53">
        <f t="shared" si="7820"/>
        <v>0.28616880879861351</v>
      </c>
      <c r="AC2948" s="61" t="s">
        <v>204</v>
      </c>
    </row>
    <row r="2949" spans="1:46">
      <c r="A2949" s="11">
        <v>2949</v>
      </c>
      <c r="B2949" s="69">
        <v>44613</v>
      </c>
      <c r="C2949" s="70">
        <v>0.43055555555555558</v>
      </c>
      <c r="D2949">
        <v>6</v>
      </c>
      <c r="E2949">
        <v>14.8</v>
      </c>
      <c r="F2949">
        <v>0</v>
      </c>
      <c r="G2949">
        <v>5.7</v>
      </c>
      <c r="H2949">
        <v>0.27600000000000002</v>
      </c>
      <c r="I2949">
        <v>3.8</v>
      </c>
      <c r="J2949" t="s">
        <v>154</v>
      </c>
      <c r="K2949">
        <v>4.4000000000000004</v>
      </c>
      <c r="L2949" t="s">
        <v>154</v>
      </c>
      <c r="M2949" s="70">
        <v>0.42488425925925927</v>
      </c>
      <c r="N2949">
        <v>6.5</v>
      </c>
      <c r="O2949" t="s">
        <v>154</v>
      </c>
      <c r="P2949" s="70">
        <v>0.42434027777777777</v>
      </c>
      <c r="Q2949">
        <v>3.6</v>
      </c>
      <c r="R2949" t="s">
        <v>154</v>
      </c>
      <c r="S2949">
        <v>1</v>
      </c>
      <c r="T2949">
        <v>43.8</v>
      </c>
      <c r="U2949">
        <v>287</v>
      </c>
      <c r="V2949">
        <v>534854</v>
      </c>
      <c r="W2949">
        <v>891</v>
      </c>
      <c r="X2949">
        <v>0.66900000000000004</v>
      </c>
      <c r="Y2949">
        <v>18.559999999999999</v>
      </c>
      <c r="Z2949" s="11">
        <f t="shared" si="7818"/>
        <v>165.60000000000002</v>
      </c>
      <c r="AA2949" s="11">
        <f t="shared" si="7819"/>
        <v>10</v>
      </c>
      <c r="AB2949" s="53">
        <f t="shared" si="7820"/>
        <v>0.28616880879861351</v>
      </c>
      <c r="AC2949" s="61" t="s">
        <v>204</v>
      </c>
    </row>
    <row r="2950" spans="1:46">
      <c r="A2950" s="11">
        <v>2950</v>
      </c>
      <c r="B2950" s="69">
        <v>44613</v>
      </c>
      <c r="C2950" s="70">
        <v>0.4375</v>
      </c>
      <c r="D2950">
        <v>6.2</v>
      </c>
      <c r="E2950">
        <v>14.7</v>
      </c>
      <c r="F2950">
        <v>0</v>
      </c>
      <c r="G2950">
        <v>5.6</v>
      </c>
      <c r="H2950">
        <v>0.20699999999999999</v>
      </c>
      <c r="I2950">
        <v>3.7</v>
      </c>
      <c r="J2950" t="s">
        <v>154</v>
      </c>
      <c r="K2950">
        <v>3.8</v>
      </c>
      <c r="L2950" t="s">
        <v>154</v>
      </c>
      <c r="M2950" s="70">
        <v>0.43064814814814811</v>
      </c>
      <c r="N2950">
        <v>5.7</v>
      </c>
      <c r="O2950" t="s">
        <v>161</v>
      </c>
      <c r="P2950" s="70">
        <v>0.43684027777777779</v>
      </c>
      <c r="Q2950">
        <v>4.3</v>
      </c>
      <c r="R2950" t="s">
        <v>154</v>
      </c>
      <c r="S2950">
        <v>0.9</v>
      </c>
      <c r="T2950">
        <v>42</v>
      </c>
      <c r="U2950">
        <v>420</v>
      </c>
      <c r="V2950">
        <v>415330</v>
      </c>
      <c r="W2950">
        <v>692</v>
      </c>
      <c r="X2950">
        <v>0.66900000000000004</v>
      </c>
      <c r="Y2950">
        <v>18.54</v>
      </c>
      <c r="Z2950" s="11">
        <f t="shared" si="7818"/>
        <v>124.19999999999999</v>
      </c>
      <c r="AA2950" s="11">
        <f t="shared" si="7819"/>
        <v>10</v>
      </c>
      <c r="AB2950" s="53">
        <f t="shared" si="7820"/>
        <v>0.28616880879861351</v>
      </c>
      <c r="AC2950" s="61" t="s">
        <v>204</v>
      </c>
    </row>
    <row r="2951" spans="1:46">
      <c r="A2951" s="11">
        <v>2951</v>
      </c>
      <c r="B2951" s="69">
        <v>44613</v>
      </c>
      <c r="C2951" s="70">
        <v>0.44444444444444442</v>
      </c>
      <c r="D2951">
        <v>6.4</v>
      </c>
      <c r="E2951">
        <v>14.8</v>
      </c>
      <c r="F2951">
        <v>0</v>
      </c>
      <c r="G2951">
        <v>5.2</v>
      </c>
      <c r="H2951">
        <v>0.16900000000000001</v>
      </c>
      <c r="I2951">
        <v>3.9</v>
      </c>
      <c r="J2951" t="s">
        <v>154</v>
      </c>
      <c r="K2951">
        <v>4.0999999999999996</v>
      </c>
      <c r="L2951" t="s">
        <v>154</v>
      </c>
      <c r="M2951" s="70">
        <v>0.44048611111111113</v>
      </c>
      <c r="N2951">
        <v>7</v>
      </c>
      <c r="O2951" t="s">
        <v>158</v>
      </c>
      <c r="P2951" s="70">
        <v>0.43969907407407405</v>
      </c>
      <c r="Q2951">
        <v>4.5999999999999996</v>
      </c>
      <c r="R2951" t="s">
        <v>161</v>
      </c>
      <c r="S2951">
        <v>1.1000000000000001</v>
      </c>
      <c r="T2951">
        <v>43.6</v>
      </c>
      <c r="U2951">
        <v>1442</v>
      </c>
      <c r="V2951">
        <v>351611</v>
      </c>
      <c r="W2951">
        <v>586</v>
      </c>
      <c r="X2951">
        <v>0.66800000000000004</v>
      </c>
      <c r="Y2951">
        <v>18.55</v>
      </c>
      <c r="Z2951" s="11">
        <f t="shared" si="7818"/>
        <v>101.40000000000002</v>
      </c>
      <c r="AA2951" s="11">
        <f t="shared" si="7819"/>
        <v>0</v>
      </c>
      <c r="AB2951" s="53">
        <f t="shared" si="7820"/>
        <v>0.28555817342711087</v>
      </c>
      <c r="AC2951" s="61" t="s">
        <v>204</v>
      </c>
    </row>
    <row r="2952" spans="1:46">
      <c r="A2952" s="11">
        <v>2952</v>
      </c>
      <c r="B2952" s="69">
        <v>44613</v>
      </c>
      <c r="C2952" s="70">
        <v>0.4513888888888889</v>
      </c>
      <c r="D2952">
        <v>6.6</v>
      </c>
      <c r="E2952">
        <v>14.7</v>
      </c>
      <c r="F2952">
        <v>0</v>
      </c>
      <c r="G2952">
        <v>6.6</v>
      </c>
      <c r="H2952">
        <v>0.45700000000000002</v>
      </c>
      <c r="I2952">
        <v>3.9</v>
      </c>
      <c r="J2952" t="s">
        <v>154</v>
      </c>
      <c r="K2952">
        <v>4</v>
      </c>
      <c r="L2952" t="s">
        <v>154</v>
      </c>
      <c r="M2952" s="70">
        <v>0.44997685185185188</v>
      </c>
      <c r="N2952">
        <v>6.6</v>
      </c>
      <c r="O2952" t="s">
        <v>155</v>
      </c>
      <c r="P2952" s="70">
        <v>0.44817129629629626</v>
      </c>
      <c r="Q2952">
        <v>4</v>
      </c>
      <c r="R2952" t="s">
        <v>161</v>
      </c>
      <c r="S2952">
        <v>0.9</v>
      </c>
      <c r="T2952">
        <v>39.299999999999997</v>
      </c>
      <c r="U2952">
        <v>1590</v>
      </c>
      <c r="V2952">
        <v>865495</v>
      </c>
      <c r="W2952">
        <v>1442</v>
      </c>
      <c r="X2952">
        <v>0.66800000000000004</v>
      </c>
      <c r="Y2952">
        <v>18.55</v>
      </c>
      <c r="Z2952" s="11">
        <f t="shared" ref="Z2952:Z3015" si="7981">H2952*3.6/(60)*10*10^3</f>
        <v>274.2</v>
      </c>
      <c r="AA2952" s="11">
        <f t="shared" ref="AA2952:AA3015" si="7982">IF(Z2952&gt;120,10,0)</f>
        <v>10</v>
      </c>
      <c r="AB2952" s="53">
        <f t="shared" ref="AB2952:AB3015" si="7983">-0.071+0.735*X2952+0.75*X2952^2-8.759*X2952^3+21.838*X2952^4-21.998*X2952^5+8.097*X2952^6</f>
        <v>0.28555817342711087</v>
      </c>
      <c r="AC2952" s="61" t="s">
        <v>204</v>
      </c>
    </row>
    <row r="2953" spans="1:46">
      <c r="A2953" s="11">
        <v>2953</v>
      </c>
      <c r="B2953" s="69">
        <v>44613</v>
      </c>
      <c r="C2953" s="70">
        <v>0.45833333333333331</v>
      </c>
      <c r="D2953">
        <v>7</v>
      </c>
      <c r="E2953">
        <v>14.7</v>
      </c>
      <c r="F2953">
        <v>0</v>
      </c>
      <c r="G2953">
        <v>5.9</v>
      </c>
      <c r="H2953">
        <v>0.217</v>
      </c>
      <c r="I2953">
        <v>4.2</v>
      </c>
      <c r="J2953" t="s">
        <v>154</v>
      </c>
      <c r="K2953">
        <v>4.5</v>
      </c>
      <c r="L2953" t="s">
        <v>154</v>
      </c>
      <c r="M2953" s="70">
        <v>0.45604166666666668</v>
      </c>
      <c r="N2953">
        <v>7.2</v>
      </c>
      <c r="O2953" t="s">
        <v>161</v>
      </c>
      <c r="P2953" s="70">
        <v>0.45219907407407406</v>
      </c>
      <c r="Q2953">
        <v>2.6</v>
      </c>
      <c r="R2953" t="s">
        <v>154</v>
      </c>
      <c r="S2953">
        <v>1.1000000000000001</v>
      </c>
      <c r="T2953">
        <v>39.799999999999997</v>
      </c>
      <c r="U2953">
        <v>1566</v>
      </c>
      <c r="V2953">
        <v>454222</v>
      </c>
      <c r="W2953">
        <v>757</v>
      </c>
      <c r="X2953">
        <v>0.66800000000000004</v>
      </c>
      <c r="Y2953">
        <v>18.510000000000002</v>
      </c>
      <c r="Z2953" s="11">
        <f t="shared" si="7981"/>
        <v>130.20000000000002</v>
      </c>
      <c r="AA2953" s="11">
        <f t="shared" si="7982"/>
        <v>10</v>
      </c>
      <c r="AB2953" s="53">
        <f t="shared" si="7983"/>
        <v>0.28555817342711087</v>
      </c>
      <c r="AC2953" s="61" t="s">
        <v>204</v>
      </c>
      <c r="AE2953" s="11">
        <f t="shared" ref="AE2953" si="7984">SUM(F2953:F2958)</f>
        <v>0</v>
      </c>
      <c r="AF2953" s="11">
        <f t="shared" ref="AF2953" si="7985">AVERAGE(AB2953:AB2958)</f>
        <v>0.28423744586971972</v>
      </c>
      <c r="AG2953" s="11">
        <f t="shared" ref="AG2953" si="7986">AVERAGE(G2953:G2958)</f>
        <v>6.5500000000000007</v>
      </c>
      <c r="AH2953" s="11" t="e">
        <f t="shared" ref="AH2953" si="7987">AVERAGE(AC2953:AC2958)</f>
        <v>#DIV/0!</v>
      </c>
      <c r="AI2953" s="11">
        <f t="shared" ref="AI2953" si="7988">AVERAGE(T2953:T2958)</f>
        <v>39.06666666666667</v>
      </c>
      <c r="AJ2953" s="11">
        <f t="shared" ref="AJ2953" si="7989">SUMIF(H2953:H2958,"&gt;0",H2953:H2958)</f>
        <v>1.9910000000000001</v>
      </c>
      <c r="AK2953" s="17">
        <f t="shared" ref="AK2953" si="7990">SUM(AA2953:AA2958)/60</f>
        <v>1</v>
      </c>
      <c r="AL2953" s="17">
        <f t="shared" ref="AL2953" si="7991">SUM(V2953:V2958)</f>
        <v>3927156</v>
      </c>
      <c r="AM2953" s="17">
        <f t="shared" ref="AM2953" si="7992">AVERAGE(W2953:W2958)</f>
        <v>1090.8333333333333</v>
      </c>
      <c r="AN2953" s="11">
        <f t="shared" ref="AN2953" si="7993">AVERAGE(I2953:I2958)</f>
        <v>4.0500000000000007</v>
      </c>
      <c r="AO2953" s="11">
        <f t="shared" ref="AO2953" si="7994">MAX(K2953:K2958)</f>
        <v>4.5</v>
      </c>
      <c r="AP2953" s="13" t="str">
        <f t="shared" ref="AP2953" ca="1" si="7995">INDIRECT(ADDRESS(MATCH(AO2953,K2953:K2958,0)+A2953-1,12))</f>
        <v>W</v>
      </c>
      <c r="AQ2953" s="13">
        <f t="shared" ref="AQ2953" ca="1" si="7996">INDIRECT(ADDRESS(MATCH(AO2953,K2953:K2958,0)+A2953-1,13))</f>
        <v>0.45604166666666668</v>
      </c>
      <c r="AR2953" s="11">
        <f t="shared" ref="AR2953" si="7997">MAX(N2953:N2958)</f>
        <v>7.5</v>
      </c>
      <c r="AS2953" s="13" t="str">
        <f t="shared" ref="AS2953" ca="1" si="7998">INDIRECT(ADDRESS(MATCH(AR2953,N2953:N2958,0)+A2953-1,15))</f>
        <v>NW</v>
      </c>
      <c r="AT2953" s="13">
        <f t="shared" ref="AT2953" ca="1" si="7999">INDIRECT(ADDRESS(MATCH(AR2953,N2953:N2958,0)+A2953-1,16))</f>
        <v>0.49146990740740742</v>
      </c>
    </row>
    <row r="2954" spans="1:46">
      <c r="A2954" s="11">
        <v>2954</v>
      </c>
      <c r="B2954" s="69">
        <v>44613</v>
      </c>
      <c r="C2954" s="70">
        <v>0.46527777777777773</v>
      </c>
      <c r="D2954">
        <v>7.2</v>
      </c>
      <c r="E2954">
        <v>14.7</v>
      </c>
      <c r="F2954">
        <v>0</v>
      </c>
      <c r="G2954">
        <v>5.6</v>
      </c>
      <c r="H2954">
        <v>0.20499999999999999</v>
      </c>
      <c r="I2954">
        <v>4.4000000000000004</v>
      </c>
      <c r="J2954" t="s">
        <v>154</v>
      </c>
      <c r="K2954">
        <v>4.4000000000000004</v>
      </c>
      <c r="L2954" t="s">
        <v>154</v>
      </c>
      <c r="M2954" s="70">
        <v>0.46527777777777773</v>
      </c>
      <c r="N2954">
        <v>7.3</v>
      </c>
      <c r="O2954" t="s">
        <v>154</v>
      </c>
      <c r="P2954" s="70">
        <v>0.46263888888888888</v>
      </c>
      <c r="Q2954">
        <v>4.5999999999999996</v>
      </c>
      <c r="R2954" t="s">
        <v>158</v>
      </c>
      <c r="S2954">
        <v>1.1000000000000001</v>
      </c>
      <c r="T2954">
        <v>39.299999999999997</v>
      </c>
      <c r="U2954">
        <v>1522</v>
      </c>
      <c r="V2954">
        <v>419706</v>
      </c>
      <c r="W2954">
        <v>700</v>
      </c>
      <c r="X2954">
        <v>0.66700000000000004</v>
      </c>
      <c r="Y2954">
        <v>18.55</v>
      </c>
      <c r="Z2954" s="11">
        <f t="shared" si="7981"/>
        <v>123</v>
      </c>
      <c r="AA2954" s="11">
        <f t="shared" si="7982"/>
        <v>10</v>
      </c>
      <c r="AB2954" s="53">
        <f t="shared" si="7983"/>
        <v>0.28494809266340926</v>
      </c>
      <c r="AC2954" s="61" t="s">
        <v>204</v>
      </c>
    </row>
    <row r="2955" spans="1:46">
      <c r="A2955" s="11">
        <v>2955</v>
      </c>
      <c r="B2955" s="69">
        <v>44613</v>
      </c>
      <c r="C2955" s="70">
        <v>0.47222222222222227</v>
      </c>
      <c r="D2955">
        <v>7.4</v>
      </c>
      <c r="E2955">
        <v>14.6</v>
      </c>
      <c r="F2955">
        <v>0</v>
      </c>
      <c r="G2955">
        <v>6.8</v>
      </c>
      <c r="H2955">
        <v>0.503</v>
      </c>
      <c r="I2955">
        <v>3.9</v>
      </c>
      <c r="J2955" t="s">
        <v>154</v>
      </c>
      <c r="K2955">
        <v>4.4000000000000004</v>
      </c>
      <c r="L2955" t="s">
        <v>154</v>
      </c>
      <c r="M2955" s="70">
        <v>0.46553240740740742</v>
      </c>
      <c r="N2955">
        <v>6.1</v>
      </c>
      <c r="O2955" t="s">
        <v>154</v>
      </c>
      <c r="P2955" s="70">
        <v>0.47013888888888888</v>
      </c>
      <c r="Q2955">
        <v>5</v>
      </c>
      <c r="R2955" t="s">
        <v>161</v>
      </c>
      <c r="S2955">
        <v>0.9</v>
      </c>
      <c r="T2955">
        <v>38.9</v>
      </c>
      <c r="U2955">
        <v>1538</v>
      </c>
      <c r="V2955">
        <v>949250</v>
      </c>
      <c r="W2955">
        <v>1582</v>
      </c>
      <c r="X2955">
        <v>0.66500000000000004</v>
      </c>
      <c r="Y2955">
        <v>18.53</v>
      </c>
      <c r="Z2955" s="11">
        <f t="shared" si="7981"/>
        <v>301.79999999999995</v>
      </c>
      <c r="AA2955" s="11">
        <f t="shared" si="7982"/>
        <v>10</v>
      </c>
      <c r="AB2955" s="53">
        <f t="shared" si="7983"/>
        <v>0.28372960228194954</v>
      </c>
      <c r="AC2955" s="61" t="s">
        <v>204</v>
      </c>
    </row>
    <row r="2956" spans="1:46">
      <c r="A2956" s="11">
        <v>2956</v>
      </c>
      <c r="B2956" s="69">
        <v>44613</v>
      </c>
      <c r="C2956" s="70">
        <v>0.47916666666666669</v>
      </c>
      <c r="D2956">
        <v>7.7</v>
      </c>
      <c r="E2956">
        <v>14.6</v>
      </c>
      <c r="F2956">
        <v>0</v>
      </c>
      <c r="G2956">
        <v>7.2</v>
      </c>
      <c r="H2956">
        <v>0.38100000000000001</v>
      </c>
      <c r="I2956">
        <v>3.6</v>
      </c>
      <c r="J2956" t="s">
        <v>154</v>
      </c>
      <c r="K2956">
        <v>4</v>
      </c>
      <c r="L2956" t="s">
        <v>154</v>
      </c>
      <c r="M2956" s="70">
        <v>0.47565972222222225</v>
      </c>
      <c r="N2956">
        <v>6.3</v>
      </c>
      <c r="O2956" t="s">
        <v>161</v>
      </c>
      <c r="P2956" s="70">
        <v>0.4725462962962963</v>
      </c>
      <c r="Q2956">
        <v>2.8</v>
      </c>
      <c r="R2956" t="s">
        <v>161</v>
      </c>
      <c r="S2956">
        <v>0.9</v>
      </c>
      <c r="T2956">
        <v>37.4</v>
      </c>
      <c r="U2956">
        <v>1542</v>
      </c>
      <c r="V2956">
        <v>750291</v>
      </c>
      <c r="W2956">
        <v>1250</v>
      </c>
      <c r="X2956">
        <v>0.66500000000000004</v>
      </c>
      <c r="Y2956">
        <v>18.489999999999998</v>
      </c>
      <c r="Z2956" s="11">
        <f t="shared" si="7981"/>
        <v>228.60000000000002</v>
      </c>
      <c r="AA2956" s="11">
        <f t="shared" si="7982"/>
        <v>10</v>
      </c>
      <c r="AB2956" s="53">
        <f t="shared" si="7983"/>
        <v>0.28372960228194954</v>
      </c>
      <c r="AC2956" s="61" t="s">
        <v>204</v>
      </c>
    </row>
    <row r="2957" spans="1:46">
      <c r="A2957" s="11">
        <v>2957</v>
      </c>
      <c r="B2957" s="69">
        <v>44613</v>
      </c>
      <c r="C2957" s="70">
        <v>0.4861111111111111</v>
      </c>
      <c r="D2957">
        <v>8.1</v>
      </c>
      <c r="E2957">
        <v>14.2</v>
      </c>
      <c r="F2957">
        <v>0</v>
      </c>
      <c r="G2957">
        <v>7.1</v>
      </c>
      <c r="H2957">
        <v>0.36899999999999999</v>
      </c>
      <c r="I2957">
        <v>3.8</v>
      </c>
      <c r="J2957" t="s">
        <v>154</v>
      </c>
      <c r="K2957">
        <v>4.0999999999999996</v>
      </c>
      <c r="L2957" t="s">
        <v>154</v>
      </c>
      <c r="M2957" s="70">
        <v>0.48418981481481477</v>
      </c>
      <c r="N2957">
        <v>6.9</v>
      </c>
      <c r="O2957" t="s">
        <v>158</v>
      </c>
      <c r="P2957" s="70">
        <v>0.48159722222222223</v>
      </c>
      <c r="Q2957">
        <v>4.4000000000000004</v>
      </c>
      <c r="R2957" t="s">
        <v>158</v>
      </c>
      <c r="S2957">
        <v>1.1000000000000001</v>
      </c>
      <c r="T2957">
        <v>39.9</v>
      </c>
      <c r="U2957">
        <v>475</v>
      </c>
      <c r="V2957">
        <v>727963</v>
      </c>
      <c r="W2957">
        <v>1213</v>
      </c>
      <c r="X2957">
        <v>0.66500000000000004</v>
      </c>
      <c r="Y2957">
        <v>18.39</v>
      </c>
      <c r="Z2957" s="11">
        <f t="shared" si="7981"/>
        <v>221.39999999999998</v>
      </c>
      <c r="AA2957" s="11">
        <f t="shared" si="7982"/>
        <v>10</v>
      </c>
      <c r="AB2957" s="53">
        <f t="shared" si="7983"/>
        <v>0.28372960228194954</v>
      </c>
      <c r="AC2957" s="61" t="s">
        <v>204</v>
      </c>
    </row>
    <row r="2958" spans="1:46">
      <c r="A2958" s="11">
        <v>2958</v>
      </c>
      <c r="B2958" s="69">
        <v>44613</v>
      </c>
      <c r="C2958" s="70">
        <v>0.49305555555555558</v>
      </c>
      <c r="D2958">
        <v>8.4</v>
      </c>
      <c r="E2958">
        <v>14.2</v>
      </c>
      <c r="F2958">
        <v>0</v>
      </c>
      <c r="G2958">
        <v>6.7</v>
      </c>
      <c r="H2958">
        <v>0.316</v>
      </c>
      <c r="I2958">
        <v>4.4000000000000004</v>
      </c>
      <c r="J2958" t="s">
        <v>158</v>
      </c>
      <c r="K2958">
        <v>4.4000000000000004</v>
      </c>
      <c r="L2958" t="s">
        <v>158</v>
      </c>
      <c r="M2958" s="70">
        <v>0.49283564814814818</v>
      </c>
      <c r="N2958">
        <v>7.5</v>
      </c>
      <c r="O2958" t="s">
        <v>155</v>
      </c>
      <c r="P2958" s="70">
        <v>0.49146990740740742</v>
      </c>
      <c r="Q2958">
        <v>3.6</v>
      </c>
      <c r="R2958" t="s">
        <v>154</v>
      </c>
      <c r="S2958">
        <v>1.2</v>
      </c>
      <c r="T2958">
        <v>39.1</v>
      </c>
      <c r="U2958">
        <v>1483</v>
      </c>
      <c r="V2958">
        <v>625724</v>
      </c>
      <c r="W2958">
        <v>1043</v>
      </c>
      <c r="X2958">
        <v>0.66500000000000004</v>
      </c>
      <c r="Y2958">
        <v>18.489999999999998</v>
      </c>
      <c r="Z2958" s="11">
        <f t="shared" si="7981"/>
        <v>189.6</v>
      </c>
      <c r="AA2958" s="11">
        <f t="shared" si="7982"/>
        <v>10</v>
      </c>
      <c r="AB2958" s="53">
        <f t="shared" si="7983"/>
        <v>0.28372960228194954</v>
      </c>
      <c r="AC2958" s="61" t="s">
        <v>204</v>
      </c>
    </row>
    <row r="2959" spans="1:46">
      <c r="A2959" s="11">
        <v>2959</v>
      </c>
      <c r="B2959" s="69">
        <v>44613</v>
      </c>
      <c r="C2959" s="70">
        <v>0.5</v>
      </c>
      <c r="D2959">
        <v>8.6</v>
      </c>
      <c r="E2959">
        <v>14.2</v>
      </c>
      <c r="F2959">
        <v>0</v>
      </c>
      <c r="G2959">
        <v>7.6</v>
      </c>
      <c r="H2959">
        <v>0.47099999999999997</v>
      </c>
      <c r="I2959">
        <v>3.7</v>
      </c>
      <c r="J2959" t="s">
        <v>154</v>
      </c>
      <c r="K2959">
        <v>4.5999999999999996</v>
      </c>
      <c r="L2959" t="s">
        <v>158</v>
      </c>
      <c r="M2959" s="70">
        <v>0.49660879629629634</v>
      </c>
      <c r="N2959">
        <v>7.8</v>
      </c>
      <c r="O2959" t="s">
        <v>158</v>
      </c>
      <c r="P2959" s="70">
        <v>0.49394675925925924</v>
      </c>
      <c r="Q2959">
        <v>3.5</v>
      </c>
      <c r="R2959" t="s">
        <v>154</v>
      </c>
      <c r="S2959">
        <v>1.2</v>
      </c>
      <c r="T2959">
        <v>38.4</v>
      </c>
      <c r="U2959">
        <v>1548</v>
      </c>
      <c r="V2959">
        <v>902601</v>
      </c>
      <c r="W2959">
        <v>1504</v>
      </c>
      <c r="X2959">
        <v>0.66400000000000003</v>
      </c>
      <c r="Y2959">
        <v>18.510000000000002</v>
      </c>
      <c r="Z2959" s="11">
        <f t="shared" si="7981"/>
        <v>282.60000000000002</v>
      </c>
      <c r="AA2959" s="11">
        <f t="shared" si="7982"/>
        <v>10</v>
      </c>
      <c r="AB2959" s="53">
        <f t="shared" si="7983"/>
        <v>0.28312119647474021</v>
      </c>
      <c r="AC2959" s="61" t="s">
        <v>204</v>
      </c>
      <c r="AE2959" s="11">
        <f t="shared" ref="AE2959" si="8000">SUM(F2959:F2964)</f>
        <v>0</v>
      </c>
      <c r="AF2959" s="11">
        <f t="shared" ref="AF2959" si="8001">AVERAGE(AB2959:AB2964)</f>
        <v>0.28291858194780684</v>
      </c>
      <c r="AG2959" s="11">
        <f t="shared" ref="AG2959" si="8002">AVERAGE(G2959:G2964)</f>
        <v>7.7833333333333323</v>
      </c>
      <c r="AH2959" s="11" t="e">
        <f t="shared" ref="AH2959" si="8003">AVERAGE(AC2959:AC2964)</f>
        <v>#DIV/0!</v>
      </c>
      <c r="AI2959" s="11">
        <f t="shared" ref="AI2959" si="8004">AVERAGE(T2959:T2964)</f>
        <v>36.199999999999996</v>
      </c>
      <c r="AJ2959" s="11">
        <f t="shared" ref="AJ2959" si="8005">SUMIF(H2959:H2964,"&gt;0",H2959:H2964)</f>
        <v>2.6260000000000003</v>
      </c>
      <c r="AK2959" s="17">
        <f t="shared" ref="AK2959" si="8006">SUM(AA2959:AA2964)/60</f>
        <v>1</v>
      </c>
      <c r="AL2959" s="17">
        <f t="shared" ref="AL2959" si="8007">SUM(V2959:V2964)</f>
        <v>5098729</v>
      </c>
      <c r="AM2959" s="17">
        <f t="shared" ref="AM2959" si="8008">AVERAGE(W2959:W2964)</f>
        <v>1416.1666666666667</v>
      </c>
      <c r="AN2959" s="11">
        <f t="shared" ref="AN2959" si="8009">AVERAGE(I2959:I2964)</f>
        <v>4.0666666666666664</v>
      </c>
      <c r="AO2959" s="11">
        <f t="shared" ref="AO2959" si="8010">MAX(K2959:K2964)</f>
        <v>4.9000000000000004</v>
      </c>
      <c r="AP2959" s="13" t="str">
        <f t="shared" ref="AP2959" ca="1" si="8011">INDIRECT(ADDRESS(MATCH(AO2959,K2959:K2964,0)+A2959-1,12))</f>
        <v>W</v>
      </c>
      <c r="AQ2959" s="13">
        <f t="shared" ref="AQ2959" ca="1" si="8012">INDIRECT(ADDRESS(MATCH(AO2959,K2959:K2964,0)+A2959-1,13))</f>
        <v>0.53472222222222221</v>
      </c>
      <c r="AR2959" s="11">
        <f t="shared" ref="AR2959" si="8013">MAX(N2959:N2964)</f>
        <v>7.8</v>
      </c>
      <c r="AS2959" s="13" t="str">
        <f t="shared" ref="AS2959" ca="1" si="8014">INDIRECT(ADDRESS(MATCH(AR2959,N2959:N2964,0)+A2959-1,15))</f>
        <v>WNW</v>
      </c>
      <c r="AT2959" s="13">
        <f t="shared" ref="AT2959" ca="1" si="8015">INDIRECT(ADDRESS(MATCH(AR2959,N2959:N2964,0)+A2959-1,16))</f>
        <v>0.49394675925925924</v>
      </c>
    </row>
    <row r="2960" spans="1:46">
      <c r="A2960" s="11">
        <v>2960</v>
      </c>
      <c r="B2960" s="69">
        <v>44613</v>
      </c>
      <c r="C2960" s="70">
        <v>0.50694444444444442</v>
      </c>
      <c r="D2960">
        <v>9</v>
      </c>
      <c r="E2960">
        <v>14.2</v>
      </c>
      <c r="F2960">
        <v>0</v>
      </c>
      <c r="G2960">
        <v>8</v>
      </c>
      <c r="H2960">
        <v>0.46300000000000002</v>
      </c>
      <c r="I2960">
        <v>4.0999999999999996</v>
      </c>
      <c r="J2960" t="s">
        <v>154</v>
      </c>
      <c r="K2960">
        <v>4.0999999999999996</v>
      </c>
      <c r="L2960" t="s">
        <v>154</v>
      </c>
      <c r="M2960" s="70">
        <v>0.50694444444444442</v>
      </c>
      <c r="N2960">
        <v>7.2</v>
      </c>
      <c r="O2960" t="s">
        <v>154</v>
      </c>
      <c r="P2960" s="70">
        <v>0.50503472222222223</v>
      </c>
      <c r="Q2960">
        <v>5.7</v>
      </c>
      <c r="R2960" t="s">
        <v>158</v>
      </c>
      <c r="S2960">
        <v>1.2</v>
      </c>
      <c r="T2960">
        <v>35.5</v>
      </c>
      <c r="U2960">
        <v>1756</v>
      </c>
      <c r="V2960">
        <v>897165</v>
      </c>
      <c r="W2960">
        <v>1495</v>
      </c>
      <c r="X2960">
        <v>0.66400000000000003</v>
      </c>
      <c r="Y2960">
        <v>18.5</v>
      </c>
      <c r="Z2960" s="11">
        <f t="shared" si="7981"/>
        <v>277.80000000000007</v>
      </c>
      <c r="AA2960" s="11">
        <f t="shared" si="7982"/>
        <v>10</v>
      </c>
      <c r="AB2960" s="53">
        <f t="shared" si="7983"/>
        <v>0.28312119647474021</v>
      </c>
      <c r="AC2960" s="61" t="s">
        <v>204</v>
      </c>
    </row>
    <row r="2961" spans="1:46">
      <c r="A2961" s="11">
        <v>2961</v>
      </c>
      <c r="B2961" s="69">
        <v>44613</v>
      </c>
      <c r="C2961" s="70">
        <v>0.51388888888888895</v>
      </c>
      <c r="D2961">
        <v>9.3000000000000007</v>
      </c>
      <c r="E2961">
        <v>14.2</v>
      </c>
      <c r="F2961">
        <v>0</v>
      </c>
      <c r="G2961">
        <v>7.1</v>
      </c>
      <c r="H2961">
        <v>0.375</v>
      </c>
      <c r="I2961">
        <v>3.7</v>
      </c>
      <c r="J2961" t="s">
        <v>155</v>
      </c>
      <c r="K2961">
        <v>4.2</v>
      </c>
      <c r="L2961" t="s">
        <v>154</v>
      </c>
      <c r="M2961" s="70">
        <v>0.50768518518518524</v>
      </c>
      <c r="N2961">
        <v>6.4</v>
      </c>
      <c r="O2961" t="s">
        <v>158</v>
      </c>
      <c r="P2961" s="70">
        <v>0.51111111111111118</v>
      </c>
      <c r="Q2961">
        <v>4.5</v>
      </c>
      <c r="R2961" t="s">
        <v>155</v>
      </c>
      <c r="S2961">
        <v>1.1000000000000001</v>
      </c>
      <c r="T2961">
        <v>36.799999999999997</v>
      </c>
      <c r="U2961">
        <v>1671</v>
      </c>
      <c r="V2961">
        <v>740637</v>
      </c>
      <c r="W2961">
        <v>1234</v>
      </c>
      <c r="X2961">
        <v>0.66400000000000003</v>
      </c>
      <c r="Y2961">
        <v>18.47</v>
      </c>
      <c r="Z2961" s="11">
        <f t="shared" si="7981"/>
        <v>225.00000000000003</v>
      </c>
      <c r="AA2961" s="11">
        <f t="shared" si="7982"/>
        <v>10</v>
      </c>
      <c r="AB2961" s="53">
        <f t="shared" si="7983"/>
        <v>0.28312119647474021</v>
      </c>
      <c r="AC2961" s="61" t="s">
        <v>204</v>
      </c>
    </row>
    <row r="2962" spans="1:46">
      <c r="A2962" s="11">
        <v>2962</v>
      </c>
      <c r="B2962" s="69">
        <v>44613</v>
      </c>
      <c r="C2962" s="70">
        <v>0.52083333333333337</v>
      </c>
      <c r="D2962">
        <v>9.6</v>
      </c>
      <c r="E2962">
        <v>14.2</v>
      </c>
      <c r="F2962">
        <v>0</v>
      </c>
      <c r="G2962">
        <v>8.1999999999999993</v>
      </c>
      <c r="H2962">
        <v>0.49199999999999999</v>
      </c>
      <c r="I2962">
        <v>3.9</v>
      </c>
      <c r="J2962" t="s">
        <v>158</v>
      </c>
      <c r="K2962">
        <v>4.0999999999999996</v>
      </c>
      <c r="L2962" t="s">
        <v>158</v>
      </c>
      <c r="M2962" s="70">
        <v>0.51753472222222219</v>
      </c>
      <c r="N2962">
        <v>6.5</v>
      </c>
      <c r="O2962" t="s">
        <v>158</v>
      </c>
      <c r="P2962" s="70">
        <v>0.51413194444444443</v>
      </c>
      <c r="Q2962">
        <v>4.2</v>
      </c>
      <c r="R2962" t="s">
        <v>158</v>
      </c>
      <c r="S2962">
        <v>1</v>
      </c>
      <c r="T2962">
        <v>34.1</v>
      </c>
      <c r="U2962">
        <v>1475</v>
      </c>
      <c r="V2962">
        <v>945038</v>
      </c>
      <c r="W2962">
        <v>1575</v>
      </c>
      <c r="X2962">
        <v>0.66400000000000003</v>
      </c>
      <c r="Y2962">
        <v>18.46</v>
      </c>
      <c r="Z2962" s="11">
        <f t="shared" si="7981"/>
        <v>295.20000000000005</v>
      </c>
      <c r="AA2962" s="11">
        <f t="shared" si="7982"/>
        <v>10</v>
      </c>
      <c r="AB2962" s="53">
        <f t="shared" si="7983"/>
        <v>0.28312119647474021</v>
      </c>
      <c r="AC2962" s="61" t="s">
        <v>204</v>
      </c>
    </row>
    <row r="2963" spans="1:46">
      <c r="A2963" s="11">
        <v>2963</v>
      </c>
      <c r="B2963" s="69">
        <v>44613</v>
      </c>
      <c r="C2963" s="70">
        <v>0.52777777777777779</v>
      </c>
      <c r="D2963">
        <v>9.9</v>
      </c>
      <c r="E2963">
        <v>14.2</v>
      </c>
      <c r="F2963">
        <v>0</v>
      </c>
      <c r="G2963">
        <v>7.9</v>
      </c>
      <c r="H2963">
        <v>0.35099999999999998</v>
      </c>
      <c r="I2963">
        <v>4.0999999999999996</v>
      </c>
      <c r="J2963" t="s">
        <v>158</v>
      </c>
      <c r="K2963">
        <v>4.4000000000000004</v>
      </c>
      <c r="L2963" t="s">
        <v>158</v>
      </c>
      <c r="M2963" s="70">
        <v>0.52587962962962964</v>
      </c>
      <c r="N2963">
        <v>7</v>
      </c>
      <c r="O2963" t="s">
        <v>155</v>
      </c>
      <c r="P2963" s="70">
        <v>0.52222222222222225</v>
      </c>
      <c r="Q2963">
        <v>1.2</v>
      </c>
      <c r="R2963" t="s">
        <v>158</v>
      </c>
      <c r="S2963">
        <v>1</v>
      </c>
      <c r="T2963">
        <v>35.6</v>
      </c>
      <c r="U2963">
        <v>1524</v>
      </c>
      <c r="V2963">
        <v>703229</v>
      </c>
      <c r="W2963">
        <v>1172</v>
      </c>
      <c r="X2963">
        <v>0.66300000000000003</v>
      </c>
      <c r="Y2963">
        <v>18.45</v>
      </c>
      <c r="Z2963" s="11">
        <f t="shared" si="7981"/>
        <v>210.60000000000002</v>
      </c>
      <c r="AA2963" s="11">
        <f t="shared" si="7982"/>
        <v>10</v>
      </c>
      <c r="AB2963" s="53">
        <f t="shared" si="7983"/>
        <v>0.28251335289394008</v>
      </c>
      <c r="AC2963" s="61" t="s">
        <v>204</v>
      </c>
    </row>
    <row r="2964" spans="1:46">
      <c r="A2964" s="11">
        <v>2964</v>
      </c>
      <c r="B2964" s="69">
        <v>44613</v>
      </c>
      <c r="C2964" s="70">
        <v>0.53472222222222221</v>
      </c>
      <c r="D2964">
        <v>9.8000000000000007</v>
      </c>
      <c r="E2964">
        <v>14.2</v>
      </c>
      <c r="F2964">
        <v>0</v>
      </c>
      <c r="G2964">
        <v>7.9</v>
      </c>
      <c r="H2964">
        <v>0.47399999999999998</v>
      </c>
      <c r="I2964">
        <v>4.9000000000000004</v>
      </c>
      <c r="J2964" t="s">
        <v>154</v>
      </c>
      <c r="K2964">
        <v>4.9000000000000004</v>
      </c>
      <c r="L2964" t="s">
        <v>154</v>
      </c>
      <c r="M2964" s="70">
        <v>0.53472222222222221</v>
      </c>
      <c r="N2964">
        <v>7.6</v>
      </c>
      <c r="O2964" t="s">
        <v>154</v>
      </c>
      <c r="P2964" s="70">
        <v>0.52836805555555555</v>
      </c>
      <c r="Q2964">
        <v>3.8</v>
      </c>
      <c r="R2964" t="s">
        <v>155</v>
      </c>
      <c r="S2964">
        <v>1.1000000000000001</v>
      </c>
      <c r="T2964">
        <v>36.799999999999997</v>
      </c>
      <c r="U2964">
        <v>1527</v>
      </c>
      <c r="V2964">
        <v>910059</v>
      </c>
      <c r="W2964">
        <v>1517</v>
      </c>
      <c r="X2964">
        <v>0.66300000000000003</v>
      </c>
      <c r="Y2964">
        <v>18.45</v>
      </c>
      <c r="Z2964" s="11">
        <f t="shared" si="7981"/>
        <v>284.39999999999998</v>
      </c>
      <c r="AA2964" s="11">
        <f t="shared" si="7982"/>
        <v>10</v>
      </c>
      <c r="AB2964" s="53">
        <f t="shared" si="7983"/>
        <v>0.28251335289394008</v>
      </c>
      <c r="AC2964" s="61" t="s">
        <v>204</v>
      </c>
    </row>
    <row r="2965" spans="1:46">
      <c r="A2965" s="11">
        <v>2965</v>
      </c>
      <c r="B2965" s="69">
        <v>44613</v>
      </c>
      <c r="C2965" s="70">
        <v>0.54166666666666663</v>
      </c>
      <c r="D2965">
        <v>9.8000000000000007</v>
      </c>
      <c r="E2965">
        <v>14.1</v>
      </c>
      <c r="F2965">
        <v>0</v>
      </c>
      <c r="G2965">
        <v>8.1</v>
      </c>
      <c r="H2965">
        <v>0.41599999999999998</v>
      </c>
      <c r="I2965">
        <v>4.3</v>
      </c>
      <c r="J2965" t="s">
        <v>158</v>
      </c>
      <c r="K2965">
        <v>4.9000000000000004</v>
      </c>
      <c r="L2965" t="s">
        <v>154</v>
      </c>
      <c r="M2965" s="70">
        <v>0.5352083333333334</v>
      </c>
      <c r="N2965">
        <v>7.3</v>
      </c>
      <c r="O2965" t="s">
        <v>154</v>
      </c>
      <c r="P2965" s="70">
        <v>0.53686342592592595</v>
      </c>
      <c r="Q2965">
        <v>4.3</v>
      </c>
      <c r="R2965" t="s">
        <v>154</v>
      </c>
      <c r="S2965">
        <v>1.1000000000000001</v>
      </c>
      <c r="T2965">
        <v>38</v>
      </c>
      <c r="U2965">
        <v>1050</v>
      </c>
      <c r="V2965">
        <v>815656</v>
      </c>
      <c r="W2965">
        <v>1359</v>
      </c>
      <c r="X2965">
        <v>0.66300000000000003</v>
      </c>
      <c r="Y2965">
        <v>18.43</v>
      </c>
      <c r="Z2965" s="11">
        <f t="shared" si="7981"/>
        <v>249.6</v>
      </c>
      <c r="AA2965" s="11">
        <f t="shared" si="7982"/>
        <v>10</v>
      </c>
      <c r="AB2965" s="53">
        <f t="shared" si="7983"/>
        <v>0.28251335289394008</v>
      </c>
      <c r="AC2965" s="61" t="s">
        <v>204</v>
      </c>
      <c r="AE2965" s="11">
        <f t="shared" ref="AE2965" si="8016">SUM(F2965:F2970)</f>
        <v>0</v>
      </c>
      <c r="AF2965" s="11">
        <f t="shared" ref="AF2965" si="8017">AVERAGE(AB2965:AB2970)</f>
        <v>0.28220971324122823</v>
      </c>
      <c r="AG2965" s="11">
        <f t="shared" ref="AG2965" si="8018">AVERAGE(G2965:G2970)</f>
        <v>7.1999999999999993</v>
      </c>
      <c r="AH2965" s="11" t="e">
        <f t="shared" ref="AH2965" si="8019">AVERAGE(AC2965:AC2970)</f>
        <v>#DIV/0!</v>
      </c>
      <c r="AI2965" s="11">
        <f t="shared" ref="AI2965" si="8020">AVERAGE(T2965:T2970)</f>
        <v>39.766666666666659</v>
      </c>
      <c r="AJ2965" s="11">
        <f t="shared" ref="AJ2965" si="8021">SUMIF(H2965:H2970,"&gt;0",H2965:H2970)</f>
        <v>1.5989999999999998</v>
      </c>
      <c r="AK2965" s="17">
        <f t="shared" ref="AK2965" si="8022">SUM(AA2965:AA2970)/60</f>
        <v>0.5</v>
      </c>
      <c r="AL2965" s="17">
        <f t="shared" ref="AL2965" si="8023">SUM(V2965:V2970)</f>
        <v>3223171</v>
      </c>
      <c r="AM2965" s="17">
        <f t="shared" ref="AM2965" si="8024">AVERAGE(W2965:W2970)</f>
        <v>895.33333333333337</v>
      </c>
      <c r="AN2965" s="11">
        <f t="shared" ref="AN2965" si="8025">AVERAGE(I2965:I2970)</f>
        <v>3.6333333333333329</v>
      </c>
      <c r="AO2965" s="11">
        <f t="shared" ref="AO2965" si="8026">MAX(K2965:K2970)</f>
        <v>4.9000000000000004</v>
      </c>
      <c r="AP2965" s="13" t="str">
        <f t="shared" ref="AP2965" ca="1" si="8027">INDIRECT(ADDRESS(MATCH(AO2965,K2965:K2970,0)+A2965-1,12))</f>
        <v>W</v>
      </c>
      <c r="AQ2965" s="13">
        <f t="shared" ref="AQ2965" ca="1" si="8028">INDIRECT(ADDRESS(MATCH(AO2965,K2965:K2970,0)+A2965-1,13))</f>
        <v>0.5352083333333334</v>
      </c>
      <c r="AR2965" s="11">
        <f t="shared" ref="AR2965" si="8029">MAX(N2965:N2970)</f>
        <v>7.7</v>
      </c>
      <c r="AS2965" s="13" t="str">
        <f t="shared" ref="AS2965" ca="1" si="8030">INDIRECT(ADDRESS(MATCH(AR2965,N2965:N2970,0)+A2965-1,15))</f>
        <v>WSW</v>
      </c>
      <c r="AT2965" s="13">
        <f t="shared" ref="AT2965" ca="1" si="8031">INDIRECT(ADDRESS(MATCH(AR2965,N2965:N2970,0)+A2965-1,16))</f>
        <v>0.54211805555555559</v>
      </c>
    </row>
    <row r="2966" spans="1:46">
      <c r="A2966" s="11">
        <v>2966</v>
      </c>
      <c r="B2966" s="69">
        <v>44613</v>
      </c>
      <c r="C2966" s="70">
        <v>0.54861111111111105</v>
      </c>
      <c r="D2966">
        <v>9.8000000000000007</v>
      </c>
      <c r="E2966">
        <v>14.1</v>
      </c>
      <c r="F2966">
        <v>0</v>
      </c>
      <c r="G2966">
        <v>7.8</v>
      </c>
      <c r="H2966">
        <v>0.34499999999999997</v>
      </c>
      <c r="I2966">
        <v>3.9</v>
      </c>
      <c r="J2966" t="s">
        <v>154</v>
      </c>
      <c r="K2966">
        <v>4.5</v>
      </c>
      <c r="L2966" t="s">
        <v>154</v>
      </c>
      <c r="M2966" s="70">
        <v>0.54413194444444446</v>
      </c>
      <c r="N2966">
        <v>7.7</v>
      </c>
      <c r="O2966" t="s">
        <v>161</v>
      </c>
      <c r="P2966" s="70">
        <v>0.54211805555555559</v>
      </c>
      <c r="Q2966">
        <v>4.5</v>
      </c>
      <c r="R2966" t="s">
        <v>158</v>
      </c>
      <c r="S2966">
        <v>1.3</v>
      </c>
      <c r="T2966">
        <v>39.1</v>
      </c>
      <c r="U2966">
        <v>1443</v>
      </c>
      <c r="V2966">
        <v>684638</v>
      </c>
      <c r="W2966">
        <v>1141</v>
      </c>
      <c r="X2966">
        <v>0.66300000000000003</v>
      </c>
      <c r="Y2966">
        <v>18.420000000000002</v>
      </c>
      <c r="Z2966" s="11">
        <f t="shared" si="7981"/>
        <v>207</v>
      </c>
      <c r="AA2966" s="11">
        <f t="shared" si="7982"/>
        <v>10</v>
      </c>
      <c r="AB2966" s="53">
        <f t="shared" si="7983"/>
        <v>0.28251335289394008</v>
      </c>
      <c r="AC2966" s="61" t="s">
        <v>204</v>
      </c>
    </row>
    <row r="2967" spans="1:46">
      <c r="A2967" s="11">
        <v>2967</v>
      </c>
      <c r="B2967" s="69">
        <v>44613</v>
      </c>
      <c r="C2967" s="70">
        <v>0.55555555555555558</v>
      </c>
      <c r="D2967">
        <v>9.8000000000000007</v>
      </c>
      <c r="E2967">
        <v>14.2</v>
      </c>
      <c r="F2967">
        <v>0</v>
      </c>
      <c r="G2967">
        <v>6.7</v>
      </c>
      <c r="H2967">
        <v>0.17799999999999999</v>
      </c>
      <c r="I2967">
        <v>4.3</v>
      </c>
      <c r="J2967" t="s">
        <v>158</v>
      </c>
      <c r="K2967">
        <v>4.4000000000000004</v>
      </c>
      <c r="L2967" t="s">
        <v>158</v>
      </c>
      <c r="M2967" s="70">
        <v>0.55475694444444446</v>
      </c>
      <c r="N2967">
        <v>7</v>
      </c>
      <c r="O2967" t="s">
        <v>158</v>
      </c>
      <c r="P2967" s="70">
        <v>0.55372685185185189</v>
      </c>
      <c r="Q2967">
        <v>2.1</v>
      </c>
      <c r="R2967" t="s">
        <v>155</v>
      </c>
      <c r="S2967">
        <v>1</v>
      </c>
      <c r="T2967">
        <v>39.700000000000003</v>
      </c>
      <c r="U2967">
        <v>313</v>
      </c>
      <c r="V2967">
        <v>378332</v>
      </c>
      <c r="W2967">
        <v>631</v>
      </c>
      <c r="X2967">
        <v>0.66300000000000003</v>
      </c>
      <c r="Y2967">
        <v>18.38</v>
      </c>
      <c r="Z2967" s="11">
        <f t="shared" si="7981"/>
        <v>106.80000000000001</v>
      </c>
      <c r="AA2967" s="11">
        <f t="shared" si="7982"/>
        <v>0</v>
      </c>
      <c r="AB2967" s="53">
        <f t="shared" si="7983"/>
        <v>0.28251335289394008</v>
      </c>
      <c r="AC2967" s="61" t="s">
        <v>204</v>
      </c>
    </row>
    <row r="2968" spans="1:46">
      <c r="A2968" s="11">
        <v>2968</v>
      </c>
      <c r="B2968" s="69">
        <v>44613</v>
      </c>
      <c r="C2968" s="70">
        <v>0.5625</v>
      </c>
      <c r="D2968">
        <v>9.5</v>
      </c>
      <c r="E2968">
        <v>14.2</v>
      </c>
      <c r="F2968">
        <v>0</v>
      </c>
      <c r="G2968">
        <v>6.2</v>
      </c>
      <c r="H2968">
        <v>0.186</v>
      </c>
      <c r="I2968">
        <v>3.2</v>
      </c>
      <c r="J2968" t="s">
        <v>155</v>
      </c>
      <c r="K2968">
        <v>4.3</v>
      </c>
      <c r="L2968" t="s">
        <v>158</v>
      </c>
      <c r="M2968" s="70">
        <v>0.55556712962962962</v>
      </c>
      <c r="N2968">
        <v>6.1</v>
      </c>
      <c r="O2968" t="s">
        <v>154</v>
      </c>
      <c r="P2968" s="70">
        <v>0.56199074074074074</v>
      </c>
      <c r="Q2968">
        <v>3.7</v>
      </c>
      <c r="R2968" t="s">
        <v>154</v>
      </c>
      <c r="S2968">
        <v>1.2</v>
      </c>
      <c r="T2968">
        <v>42.9</v>
      </c>
      <c r="U2968">
        <v>1019</v>
      </c>
      <c r="V2968">
        <v>384151</v>
      </c>
      <c r="W2968">
        <v>640</v>
      </c>
      <c r="X2968">
        <v>0.66200000000000003</v>
      </c>
      <c r="Y2968">
        <v>18.34</v>
      </c>
      <c r="Z2968" s="11">
        <f t="shared" si="7981"/>
        <v>111.60000000000001</v>
      </c>
      <c r="AA2968" s="11">
        <f t="shared" si="7982"/>
        <v>0</v>
      </c>
      <c r="AB2968" s="53">
        <f t="shared" si="7983"/>
        <v>0.28190607358851638</v>
      </c>
      <c r="AC2968" s="61" t="s">
        <v>204</v>
      </c>
    </row>
    <row r="2969" spans="1:46">
      <c r="A2969" s="11">
        <v>2969</v>
      </c>
      <c r="B2969" s="69">
        <v>44613</v>
      </c>
      <c r="C2969" s="70">
        <v>0.56944444444444442</v>
      </c>
      <c r="D2969">
        <v>9.1999999999999993</v>
      </c>
      <c r="E2969">
        <v>14.2</v>
      </c>
      <c r="F2969">
        <v>0</v>
      </c>
      <c r="G2969">
        <v>7.6</v>
      </c>
      <c r="H2969">
        <v>0.34399999999999997</v>
      </c>
      <c r="I2969">
        <v>3.2</v>
      </c>
      <c r="J2969" t="s">
        <v>154</v>
      </c>
      <c r="K2969">
        <v>3.4</v>
      </c>
      <c r="L2969" t="s">
        <v>158</v>
      </c>
      <c r="M2969" s="70">
        <v>0.56771990740740741</v>
      </c>
      <c r="N2969">
        <v>4.5999999999999996</v>
      </c>
      <c r="O2969" t="s">
        <v>154</v>
      </c>
      <c r="P2969" s="70">
        <v>0.56256944444444446</v>
      </c>
      <c r="Q2969">
        <v>2.8</v>
      </c>
      <c r="R2969" t="s">
        <v>154</v>
      </c>
      <c r="S2969">
        <v>0.7</v>
      </c>
      <c r="T2969">
        <v>38.200000000000003</v>
      </c>
      <c r="U2969">
        <v>521</v>
      </c>
      <c r="V2969">
        <v>676759</v>
      </c>
      <c r="W2969">
        <v>1128</v>
      </c>
      <c r="X2969">
        <v>0.66200000000000003</v>
      </c>
      <c r="Y2969">
        <v>18.329999999999998</v>
      </c>
      <c r="Z2969" s="11">
        <f t="shared" si="7981"/>
        <v>206.39999999999998</v>
      </c>
      <c r="AA2969" s="11">
        <f t="shared" si="7982"/>
        <v>10</v>
      </c>
      <c r="AB2969" s="53">
        <f t="shared" si="7983"/>
        <v>0.28190607358851638</v>
      </c>
      <c r="AC2969" s="61" t="s">
        <v>204</v>
      </c>
    </row>
    <row r="2970" spans="1:46">
      <c r="A2970" s="11">
        <v>2970</v>
      </c>
      <c r="B2970" s="69">
        <v>44613</v>
      </c>
      <c r="C2970" s="70">
        <v>0.57638888888888895</v>
      </c>
      <c r="D2970">
        <v>9</v>
      </c>
      <c r="E2970">
        <v>14.2</v>
      </c>
      <c r="F2970">
        <v>0</v>
      </c>
      <c r="G2970">
        <v>6.8</v>
      </c>
      <c r="H2970">
        <v>0.13</v>
      </c>
      <c r="I2970">
        <v>2.9</v>
      </c>
      <c r="J2970" t="s">
        <v>154</v>
      </c>
      <c r="K2970">
        <v>3.2</v>
      </c>
      <c r="L2970" t="s">
        <v>154</v>
      </c>
      <c r="M2970" s="70">
        <v>0.56945601851851857</v>
      </c>
      <c r="N2970">
        <v>5.0999999999999996</v>
      </c>
      <c r="O2970" t="s">
        <v>161</v>
      </c>
      <c r="P2970" s="70">
        <v>0.57208333333333339</v>
      </c>
      <c r="Q2970">
        <v>3.7</v>
      </c>
      <c r="R2970" t="s">
        <v>154</v>
      </c>
      <c r="S2970">
        <v>1</v>
      </c>
      <c r="T2970">
        <v>40.700000000000003</v>
      </c>
      <c r="U2970">
        <v>405</v>
      </c>
      <c r="V2970">
        <v>283635</v>
      </c>
      <c r="W2970">
        <v>473</v>
      </c>
      <c r="X2970">
        <v>0.66200000000000003</v>
      </c>
      <c r="Y2970">
        <v>18.329999999999998</v>
      </c>
      <c r="Z2970" s="11">
        <f t="shared" si="7981"/>
        <v>78</v>
      </c>
      <c r="AA2970" s="11">
        <f t="shared" si="7982"/>
        <v>0</v>
      </c>
      <c r="AB2970" s="53">
        <f t="shared" si="7983"/>
        <v>0.28190607358851638</v>
      </c>
      <c r="AC2970" s="61" t="s">
        <v>204</v>
      </c>
    </row>
    <row r="2971" spans="1:46">
      <c r="A2971" s="11">
        <v>2971</v>
      </c>
      <c r="B2971" s="69">
        <v>44613</v>
      </c>
      <c r="C2971" s="70">
        <v>0.58333333333333337</v>
      </c>
      <c r="D2971">
        <v>8.8000000000000007</v>
      </c>
      <c r="E2971">
        <v>14.2</v>
      </c>
      <c r="F2971">
        <v>0</v>
      </c>
      <c r="G2971">
        <v>6.5</v>
      </c>
      <c r="H2971">
        <v>0.188</v>
      </c>
      <c r="I2971">
        <v>3.5</v>
      </c>
      <c r="J2971" t="s">
        <v>158</v>
      </c>
      <c r="K2971">
        <v>3.6</v>
      </c>
      <c r="L2971" t="s">
        <v>158</v>
      </c>
      <c r="M2971" s="70">
        <v>0.58231481481481484</v>
      </c>
      <c r="N2971">
        <v>5.4</v>
      </c>
      <c r="O2971" t="s">
        <v>158</v>
      </c>
      <c r="P2971" s="70">
        <v>0.58131944444444439</v>
      </c>
      <c r="Q2971">
        <v>3.3</v>
      </c>
      <c r="R2971" t="s">
        <v>158</v>
      </c>
      <c r="S2971">
        <v>0.7</v>
      </c>
      <c r="T2971">
        <v>41.2</v>
      </c>
      <c r="U2971">
        <v>382</v>
      </c>
      <c r="V2971">
        <v>379769</v>
      </c>
      <c r="W2971">
        <v>633</v>
      </c>
      <c r="X2971">
        <v>0.66200000000000003</v>
      </c>
      <c r="Y2971">
        <v>18.29</v>
      </c>
      <c r="Z2971" s="11">
        <f t="shared" si="7981"/>
        <v>112.80000000000001</v>
      </c>
      <c r="AA2971" s="11">
        <f t="shared" si="7982"/>
        <v>0</v>
      </c>
      <c r="AB2971" s="53">
        <f t="shared" si="7983"/>
        <v>0.28190607358851638</v>
      </c>
      <c r="AC2971" s="61" t="s">
        <v>204</v>
      </c>
      <c r="AE2971" s="11">
        <f t="shared" ref="AE2971" si="8032">SUM(F2971:F2976)</f>
        <v>0</v>
      </c>
      <c r="AF2971" s="11">
        <f t="shared" ref="AF2971" si="8033">AVERAGE(AB2971:AB2976)</f>
        <v>0.28140057423998038</v>
      </c>
      <c r="AG2971" s="11">
        <f t="shared" ref="AG2971" si="8034">AVERAGE(G2971:G2976)</f>
        <v>6.3000000000000007</v>
      </c>
      <c r="AH2971" s="11" t="e">
        <f t="shared" ref="AH2971" si="8035">AVERAGE(AC2971:AC2976)</f>
        <v>#DIV/0!</v>
      </c>
      <c r="AI2971" s="11">
        <f t="shared" ref="AI2971" si="8036">AVERAGE(T2971:T2976)</f>
        <v>42.499999999999993</v>
      </c>
      <c r="AJ2971" s="11">
        <f t="shared" ref="AJ2971" si="8037">SUMIF(H2971:H2976,"&gt;0",H2971:H2976)</f>
        <v>0.82900000000000007</v>
      </c>
      <c r="AK2971" s="17">
        <f t="shared" ref="AK2971" si="8038">SUM(AA2971:AA2976)/60</f>
        <v>0</v>
      </c>
      <c r="AL2971" s="17">
        <f t="shared" ref="AL2971" si="8039">SUM(V2971:V2976)</f>
        <v>1737679</v>
      </c>
      <c r="AM2971" s="17">
        <f t="shared" ref="AM2971" si="8040">AVERAGE(W2971:W2976)</f>
        <v>482.66666666666669</v>
      </c>
      <c r="AN2971" s="11">
        <f t="shared" ref="AN2971" si="8041">AVERAGE(I2971:I2976)</f>
        <v>2.4833333333333329</v>
      </c>
      <c r="AO2971" s="11">
        <f t="shared" ref="AO2971" si="8042">MAX(K2971:K2976)</f>
        <v>3.6</v>
      </c>
      <c r="AP2971" s="13" t="str">
        <f t="shared" ref="AP2971" ca="1" si="8043">INDIRECT(ADDRESS(MATCH(AO2971,K2971:K2976,0)+A2971-1,12))</f>
        <v>WNW</v>
      </c>
      <c r="AQ2971" s="13">
        <f t="shared" ref="AQ2971" ca="1" si="8044">INDIRECT(ADDRESS(MATCH(AO2971,K2971:K2976,0)+A2971-1,13))</f>
        <v>0.58231481481481484</v>
      </c>
      <c r="AR2971" s="11">
        <f t="shared" ref="AR2971" si="8045">MAX(N2971:N2976)</f>
        <v>5.4</v>
      </c>
      <c r="AS2971" s="13" t="str">
        <f t="shared" ref="AS2971" ca="1" si="8046">INDIRECT(ADDRESS(MATCH(AR2971,N2971:N2976,0)+A2971-1,15))</f>
        <v>WNW</v>
      </c>
      <c r="AT2971" s="13">
        <f t="shared" ref="AT2971" ca="1" si="8047">INDIRECT(ADDRESS(MATCH(AR2971,N2971:N2976,0)+A2971-1,16))</f>
        <v>0.58131944444444439</v>
      </c>
    </row>
    <row r="2972" spans="1:46">
      <c r="A2972" s="11">
        <v>2972</v>
      </c>
      <c r="B2972" s="69">
        <v>44613</v>
      </c>
      <c r="C2972" s="70">
        <v>0.59027777777777779</v>
      </c>
      <c r="D2972">
        <v>8.6</v>
      </c>
      <c r="E2972">
        <v>14.2</v>
      </c>
      <c r="F2972">
        <v>0</v>
      </c>
      <c r="G2972">
        <v>6</v>
      </c>
      <c r="H2972">
        <v>7.5999999999999998E-2</v>
      </c>
      <c r="I2972">
        <v>3.1</v>
      </c>
      <c r="J2972" t="s">
        <v>158</v>
      </c>
      <c r="K2972">
        <v>3.6</v>
      </c>
      <c r="L2972" t="s">
        <v>158</v>
      </c>
      <c r="M2972" s="70">
        <v>0.58422453703703703</v>
      </c>
      <c r="N2972">
        <v>5.3</v>
      </c>
      <c r="O2972" t="s">
        <v>158</v>
      </c>
      <c r="P2972" s="70">
        <v>0.58373842592592595</v>
      </c>
      <c r="Q2972">
        <v>2.7</v>
      </c>
      <c r="R2972" t="s">
        <v>158</v>
      </c>
      <c r="S2972">
        <v>0.8</v>
      </c>
      <c r="T2972">
        <v>42.5</v>
      </c>
      <c r="U2972">
        <v>280</v>
      </c>
      <c r="V2972">
        <v>180741</v>
      </c>
      <c r="W2972">
        <v>301</v>
      </c>
      <c r="X2972">
        <v>0.66200000000000003</v>
      </c>
      <c r="Y2972">
        <v>18.27</v>
      </c>
      <c r="Z2972" s="11">
        <f t="shared" si="7981"/>
        <v>45.6</v>
      </c>
      <c r="AA2972" s="11">
        <f t="shared" si="7982"/>
        <v>0</v>
      </c>
      <c r="AB2972" s="53">
        <f t="shared" si="7983"/>
        <v>0.28190607358851638</v>
      </c>
      <c r="AC2972" s="61" t="s">
        <v>204</v>
      </c>
    </row>
    <row r="2973" spans="1:46">
      <c r="A2973" s="11">
        <v>2973</v>
      </c>
      <c r="B2973" s="69">
        <v>44613</v>
      </c>
      <c r="C2973" s="70">
        <v>0.59722222222222221</v>
      </c>
      <c r="D2973">
        <v>8.1999999999999993</v>
      </c>
      <c r="E2973">
        <v>14.2</v>
      </c>
      <c r="F2973">
        <v>0</v>
      </c>
      <c r="G2973">
        <v>5.8</v>
      </c>
      <c r="H2973">
        <v>9.1999999999999998E-2</v>
      </c>
      <c r="I2973">
        <v>2</v>
      </c>
      <c r="J2973" t="s">
        <v>158</v>
      </c>
      <c r="K2973">
        <v>3.1</v>
      </c>
      <c r="L2973" t="s">
        <v>158</v>
      </c>
      <c r="M2973" s="70">
        <v>0.59032407407407406</v>
      </c>
      <c r="N2973">
        <v>3.8</v>
      </c>
      <c r="O2973" t="s">
        <v>158</v>
      </c>
      <c r="P2973" s="70">
        <v>0.59083333333333332</v>
      </c>
      <c r="Q2973">
        <v>3.2</v>
      </c>
      <c r="R2973" t="s">
        <v>155</v>
      </c>
      <c r="S2973">
        <v>0.6</v>
      </c>
      <c r="T2973">
        <v>42.5</v>
      </c>
      <c r="U2973">
        <v>396</v>
      </c>
      <c r="V2973">
        <v>203150</v>
      </c>
      <c r="W2973">
        <v>339</v>
      </c>
      <c r="X2973">
        <v>0.66100000000000003</v>
      </c>
      <c r="Y2973">
        <v>18.29</v>
      </c>
      <c r="Z2973" s="11">
        <f t="shared" si="7981"/>
        <v>55.199999999999996</v>
      </c>
      <c r="AA2973" s="11">
        <f t="shared" si="7982"/>
        <v>0</v>
      </c>
      <c r="AB2973" s="53">
        <f t="shared" si="7983"/>
        <v>0.28129936066269912</v>
      </c>
      <c r="AC2973" s="61" t="s">
        <v>204</v>
      </c>
    </row>
    <row r="2974" spans="1:46">
      <c r="A2974" s="11">
        <v>2974</v>
      </c>
      <c r="B2974" s="69">
        <v>44613</v>
      </c>
      <c r="C2974" s="70">
        <v>0.60416666666666663</v>
      </c>
      <c r="D2974">
        <v>7.9</v>
      </c>
      <c r="E2974">
        <v>14.2</v>
      </c>
      <c r="F2974">
        <v>0</v>
      </c>
      <c r="G2974">
        <v>5.9</v>
      </c>
      <c r="H2974">
        <v>0.14000000000000001</v>
      </c>
      <c r="I2974">
        <v>2.2999999999999998</v>
      </c>
      <c r="J2974" t="s">
        <v>155</v>
      </c>
      <c r="K2974">
        <v>2.2999999999999998</v>
      </c>
      <c r="L2974" t="s">
        <v>155</v>
      </c>
      <c r="M2974" s="70">
        <v>0.6040740740740741</v>
      </c>
      <c r="N2974">
        <v>4.2</v>
      </c>
      <c r="O2974" t="s">
        <v>155</v>
      </c>
      <c r="P2974" s="70">
        <v>0.59895833333333337</v>
      </c>
      <c r="Q2974">
        <v>2.5</v>
      </c>
      <c r="R2974" t="s">
        <v>157</v>
      </c>
      <c r="S2974">
        <v>0.8</v>
      </c>
      <c r="T2974">
        <v>43.5</v>
      </c>
      <c r="U2974">
        <v>468</v>
      </c>
      <c r="V2974">
        <v>289324</v>
      </c>
      <c r="W2974">
        <v>482</v>
      </c>
      <c r="X2974">
        <v>0.66100000000000003</v>
      </c>
      <c r="Y2974">
        <v>18.260000000000002</v>
      </c>
      <c r="Z2974" s="11">
        <f t="shared" si="7981"/>
        <v>84.000000000000014</v>
      </c>
      <c r="AA2974" s="11">
        <f t="shared" si="7982"/>
        <v>0</v>
      </c>
      <c r="AB2974" s="53">
        <f t="shared" si="7983"/>
        <v>0.28129936066269912</v>
      </c>
      <c r="AC2974" s="61" t="s">
        <v>204</v>
      </c>
    </row>
    <row r="2975" spans="1:46">
      <c r="A2975" s="11">
        <v>2975</v>
      </c>
      <c r="B2975" s="69">
        <v>44613</v>
      </c>
      <c r="C2975" s="70">
        <v>0.61111111111111105</v>
      </c>
      <c r="D2975">
        <v>7.8</v>
      </c>
      <c r="E2975">
        <v>14.2</v>
      </c>
      <c r="F2975">
        <v>0</v>
      </c>
      <c r="G2975">
        <v>6.8</v>
      </c>
      <c r="H2975">
        <v>0.19700000000000001</v>
      </c>
      <c r="I2975">
        <v>1.9</v>
      </c>
      <c r="J2975" t="s">
        <v>157</v>
      </c>
      <c r="K2975">
        <v>2.2999999999999998</v>
      </c>
      <c r="L2975" t="s">
        <v>155</v>
      </c>
      <c r="M2975" s="70">
        <v>0.60478009259259258</v>
      </c>
      <c r="N2975">
        <v>4.4000000000000004</v>
      </c>
      <c r="O2975" t="s">
        <v>155</v>
      </c>
      <c r="P2975" s="70">
        <v>0.60872685185185182</v>
      </c>
      <c r="Q2975">
        <v>3.3</v>
      </c>
      <c r="R2975" t="s">
        <v>155</v>
      </c>
      <c r="S2975">
        <v>0.7</v>
      </c>
      <c r="T2975">
        <v>43.7</v>
      </c>
      <c r="U2975">
        <v>631</v>
      </c>
      <c r="V2975">
        <v>394746</v>
      </c>
      <c r="W2975">
        <v>658</v>
      </c>
      <c r="X2975">
        <v>0.66100000000000003</v>
      </c>
      <c r="Y2975">
        <v>18.18</v>
      </c>
      <c r="Z2975" s="11">
        <f t="shared" si="7981"/>
        <v>118.2</v>
      </c>
      <c r="AA2975" s="11">
        <f t="shared" si="7982"/>
        <v>0</v>
      </c>
      <c r="AB2975" s="53">
        <f t="shared" si="7983"/>
        <v>0.28129936066269912</v>
      </c>
      <c r="AC2975" s="61" t="s">
        <v>204</v>
      </c>
    </row>
    <row r="2976" spans="1:46">
      <c r="A2976" s="11">
        <v>2976</v>
      </c>
      <c r="B2976" s="69">
        <v>44613</v>
      </c>
      <c r="C2976" s="70">
        <v>0.61805555555555558</v>
      </c>
      <c r="D2976">
        <v>7.8</v>
      </c>
      <c r="E2976">
        <v>14.2</v>
      </c>
      <c r="F2976">
        <v>0</v>
      </c>
      <c r="G2976">
        <v>6.8</v>
      </c>
      <c r="H2976">
        <v>0.13600000000000001</v>
      </c>
      <c r="I2976">
        <v>2.1</v>
      </c>
      <c r="J2976" t="s">
        <v>155</v>
      </c>
      <c r="K2976">
        <v>2.5</v>
      </c>
      <c r="L2976" t="s">
        <v>157</v>
      </c>
      <c r="M2976" s="70">
        <v>0.61476851851851855</v>
      </c>
      <c r="N2976">
        <v>4.8</v>
      </c>
      <c r="O2976" t="s">
        <v>157</v>
      </c>
      <c r="P2976" s="70">
        <v>0.61393518518518519</v>
      </c>
      <c r="Q2976">
        <v>1</v>
      </c>
      <c r="R2976" t="s">
        <v>155</v>
      </c>
      <c r="S2976">
        <v>0.9</v>
      </c>
      <c r="T2976">
        <v>41.6</v>
      </c>
      <c r="U2976">
        <v>385</v>
      </c>
      <c r="V2976">
        <v>289949</v>
      </c>
      <c r="W2976">
        <v>483</v>
      </c>
      <c r="X2976">
        <v>0.66</v>
      </c>
      <c r="Y2976">
        <v>18.190000000000001</v>
      </c>
      <c r="Z2976" s="11">
        <f t="shared" si="7981"/>
        <v>81.600000000000009</v>
      </c>
      <c r="AA2976" s="11">
        <f t="shared" si="7982"/>
        <v>0</v>
      </c>
      <c r="AB2976" s="53">
        <f t="shared" si="7983"/>
        <v>0.28069321627475219</v>
      </c>
      <c r="AC2976" s="61" t="s">
        <v>204</v>
      </c>
    </row>
    <row r="2977" spans="1:46">
      <c r="A2977" s="11">
        <v>2977</v>
      </c>
      <c r="B2977" s="69">
        <v>44613</v>
      </c>
      <c r="C2977" s="70">
        <v>0.625</v>
      </c>
      <c r="D2977">
        <v>7.8</v>
      </c>
      <c r="E2977">
        <v>14.2</v>
      </c>
      <c r="F2977">
        <v>0</v>
      </c>
      <c r="G2977">
        <v>6.5</v>
      </c>
      <c r="H2977">
        <v>8.2000000000000003E-2</v>
      </c>
      <c r="I2977">
        <v>2.2999999999999998</v>
      </c>
      <c r="J2977" t="s">
        <v>154</v>
      </c>
      <c r="K2977">
        <v>2.2999999999999998</v>
      </c>
      <c r="L2977" t="s">
        <v>154</v>
      </c>
      <c r="M2977" s="70">
        <v>0.625</v>
      </c>
      <c r="N2977">
        <v>4.9000000000000004</v>
      </c>
      <c r="O2977" t="s">
        <v>158</v>
      </c>
      <c r="P2977" s="70">
        <v>0.62001157407407403</v>
      </c>
      <c r="Q2977">
        <v>1.3</v>
      </c>
      <c r="R2977" t="s">
        <v>158</v>
      </c>
      <c r="S2977">
        <v>0.9</v>
      </c>
      <c r="T2977">
        <v>40.5</v>
      </c>
      <c r="U2977">
        <v>244</v>
      </c>
      <c r="V2977">
        <v>185735</v>
      </c>
      <c r="W2977">
        <v>310</v>
      </c>
      <c r="X2977">
        <v>0.66</v>
      </c>
      <c r="Y2977">
        <v>18.16</v>
      </c>
      <c r="Z2977" s="11">
        <f t="shared" si="7981"/>
        <v>49.2</v>
      </c>
      <c r="AA2977" s="11">
        <f t="shared" si="7982"/>
        <v>0</v>
      </c>
      <c r="AB2977" s="53">
        <f t="shared" si="7983"/>
        <v>0.28069321627475219</v>
      </c>
      <c r="AC2977" s="61" t="s">
        <v>204</v>
      </c>
      <c r="AE2977" s="11">
        <f t="shared" ref="AE2977" si="8048">SUM(F2977:F2982)</f>
        <v>0</v>
      </c>
      <c r="AF2977" s="11">
        <f t="shared" ref="AF2977" si="8049">AVERAGE(AB2977:AB2982)</f>
        <v>0.28059228733492075</v>
      </c>
      <c r="AG2977" s="11">
        <f t="shared" ref="AG2977" si="8050">AVERAGE(G2977:G2982)</f>
        <v>6.1499999999999995</v>
      </c>
      <c r="AH2977" s="11" t="e">
        <f t="shared" ref="AH2977" si="8051">AVERAGE(AC2977:AC2982)</f>
        <v>#DIV/0!</v>
      </c>
      <c r="AI2977" s="11">
        <f t="shared" ref="AI2977" si="8052">AVERAGE(T2977:T2982)</f>
        <v>41.716666666666669</v>
      </c>
      <c r="AJ2977" s="11">
        <f t="shared" ref="AJ2977" si="8053">SUMIF(H2977:H2982,"&gt;0",H2977:H2982)</f>
        <v>0.52100000000000002</v>
      </c>
      <c r="AK2977" s="17">
        <f t="shared" ref="AK2977" si="8054">SUM(AA2977:AA2982)/60</f>
        <v>0</v>
      </c>
      <c r="AL2977" s="17">
        <f t="shared" ref="AL2977" si="8055">SUM(V2977:V2982)</f>
        <v>1121093</v>
      </c>
      <c r="AM2977" s="17">
        <f t="shared" ref="AM2977" si="8056">AVERAGE(W2977:W2982)</f>
        <v>311.5</v>
      </c>
      <c r="AN2977" s="11">
        <f t="shared" ref="AN2977" si="8057">AVERAGE(I2977:I2982)</f>
        <v>2.4666666666666668</v>
      </c>
      <c r="AO2977" s="11">
        <f t="shared" ref="AO2977" si="8058">MAX(K2977:K2982)</f>
        <v>3.3</v>
      </c>
      <c r="AP2977" s="13" t="str">
        <f t="shared" ref="AP2977" ca="1" si="8059">INDIRECT(ADDRESS(MATCH(AO2977,K2977:K2982,0)+A2977-1,12))</f>
        <v>WSW</v>
      </c>
      <c r="AQ2977" s="13">
        <f t="shared" ref="AQ2977" ca="1" si="8060">INDIRECT(ADDRESS(MATCH(AO2977,K2977:K2982,0)+A2977-1,13))</f>
        <v>0.63194444444444442</v>
      </c>
      <c r="AR2977" s="11">
        <f t="shared" ref="AR2977" si="8061">MAX(N2977:N2982)</f>
        <v>6.6</v>
      </c>
      <c r="AS2977" s="13" t="str">
        <f t="shared" ref="AS2977" ca="1" si="8062">INDIRECT(ADDRESS(MATCH(AR2977,N2977:N2982,0)+A2977-1,15))</f>
        <v>W</v>
      </c>
      <c r="AT2977" s="13">
        <f t="shared" ref="AT2977" ca="1" si="8063">INDIRECT(ADDRESS(MATCH(AR2977,N2977:N2982,0)+A2977-1,16))</f>
        <v>0.63879629629629631</v>
      </c>
    </row>
    <row r="2978" spans="1:46">
      <c r="A2978" s="11">
        <v>2978</v>
      </c>
      <c r="B2978" s="69">
        <v>44613</v>
      </c>
      <c r="C2978" s="70">
        <v>0.63194444444444442</v>
      </c>
      <c r="D2978">
        <v>7.7</v>
      </c>
      <c r="E2978">
        <v>14.3</v>
      </c>
      <c r="F2978">
        <v>0</v>
      </c>
      <c r="G2978">
        <v>6.1</v>
      </c>
      <c r="H2978">
        <v>0.06</v>
      </c>
      <c r="I2978">
        <v>3.3</v>
      </c>
      <c r="J2978" t="s">
        <v>161</v>
      </c>
      <c r="K2978">
        <v>3.3</v>
      </c>
      <c r="L2978" t="s">
        <v>161</v>
      </c>
      <c r="M2978" s="70">
        <v>0.63194444444444442</v>
      </c>
      <c r="N2978">
        <v>5.6</v>
      </c>
      <c r="O2978" t="s">
        <v>154</v>
      </c>
      <c r="P2978" s="70">
        <v>0.62962962962962965</v>
      </c>
      <c r="Q2978">
        <v>2.8</v>
      </c>
      <c r="R2978" t="s">
        <v>154</v>
      </c>
      <c r="S2978">
        <v>1</v>
      </c>
      <c r="T2978">
        <v>43</v>
      </c>
      <c r="U2978">
        <v>243</v>
      </c>
      <c r="V2978">
        <v>139634</v>
      </c>
      <c r="W2978">
        <v>233</v>
      </c>
      <c r="X2978">
        <v>0.66</v>
      </c>
      <c r="Y2978">
        <v>18.18</v>
      </c>
      <c r="Z2978" s="11">
        <f t="shared" si="7981"/>
        <v>36</v>
      </c>
      <c r="AA2978" s="11">
        <f t="shared" si="7982"/>
        <v>0</v>
      </c>
      <c r="AB2978" s="53">
        <f t="shared" si="7983"/>
        <v>0.28069321627475219</v>
      </c>
      <c r="AC2978" s="61" t="s">
        <v>204</v>
      </c>
    </row>
    <row r="2979" spans="1:46">
      <c r="A2979" s="11">
        <v>2979</v>
      </c>
      <c r="B2979" s="69">
        <v>44613</v>
      </c>
      <c r="C2979" s="70">
        <v>0.63888888888888895</v>
      </c>
      <c r="D2979">
        <v>7.6</v>
      </c>
      <c r="E2979">
        <v>14.3</v>
      </c>
      <c r="F2979">
        <v>0</v>
      </c>
      <c r="G2979">
        <v>5.7</v>
      </c>
      <c r="H2979">
        <v>7.0999999999999994E-2</v>
      </c>
      <c r="I2979">
        <v>2.5</v>
      </c>
      <c r="J2979" t="s">
        <v>158</v>
      </c>
      <c r="K2979">
        <v>3.3</v>
      </c>
      <c r="L2979" t="s">
        <v>161</v>
      </c>
      <c r="M2979" s="70">
        <v>0.63274305555555554</v>
      </c>
      <c r="N2979">
        <v>6.6</v>
      </c>
      <c r="O2979" t="s">
        <v>154</v>
      </c>
      <c r="P2979" s="70">
        <v>0.63879629629629631</v>
      </c>
      <c r="Q2979">
        <v>5.3</v>
      </c>
      <c r="R2979" t="s">
        <v>158</v>
      </c>
      <c r="S2979">
        <v>1.1000000000000001</v>
      </c>
      <c r="T2979">
        <v>43</v>
      </c>
      <c r="U2979">
        <v>307</v>
      </c>
      <c r="V2979">
        <v>156594</v>
      </c>
      <c r="W2979">
        <v>261</v>
      </c>
      <c r="X2979">
        <v>0.66</v>
      </c>
      <c r="Y2979">
        <v>18.16</v>
      </c>
      <c r="Z2979" s="11">
        <f t="shared" si="7981"/>
        <v>42.6</v>
      </c>
      <c r="AA2979" s="11">
        <f t="shared" si="7982"/>
        <v>0</v>
      </c>
      <c r="AB2979" s="53">
        <f t="shared" si="7983"/>
        <v>0.28069321627475219</v>
      </c>
      <c r="AC2979" s="61" t="s">
        <v>204</v>
      </c>
    </row>
    <row r="2980" spans="1:46">
      <c r="A2980" s="11">
        <v>2980</v>
      </c>
      <c r="B2980" s="69">
        <v>44613</v>
      </c>
      <c r="C2980" s="70">
        <v>0.64583333333333337</v>
      </c>
      <c r="D2980">
        <v>7.4</v>
      </c>
      <c r="E2980">
        <v>14.3</v>
      </c>
      <c r="F2980">
        <v>0</v>
      </c>
      <c r="G2980">
        <v>6.1</v>
      </c>
      <c r="H2980">
        <v>0.123</v>
      </c>
      <c r="I2980">
        <v>1.8</v>
      </c>
      <c r="J2980" t="s">
        <v>158</v>
      </c>
      <c r="K2980">
        <v>2.7</v>
      </c>
      <c r="L2980" t="s">
        <v>158</v>
      </c>
      <c r="M2980" s="70">
        <v>0.64091435185185186</v>
      </c>
      <c r="N2980">
        <v>5.4</v>
      </c>
      <c r="O2980" t="s">
        <v>158</v>
      </c>
      <c r="P2980" s="70">
        <v>0.63890046296296299</v>
      </c>
      <c r="Q2980">
        <v>3.5</v>
      </c>
      <c r="R2980" t="s">
        <v>157</v>
      </c>
      <c r="S2980">
        <v>1.1000000000000001</v>
      </c>
      <c r="T2980">
        <v>41.2</v>
      </c>
      <c r="U2980">
        <v>375</v>
      </c>
      <c r="V2980">
        <v>249506</v>
      </c>
      <c r="W2980">
        <v>416</v>
      </c>
      <c r="X2980">
        <v>0.66</v>
      </c>
      <c r="Y2980">
        <v>18.149999999999999</v>
      </c>
      <c r="Z2980" s="11">
        <f t="shared" si="7981"/>
        <v>73.800000000000011</v>
      </c>
      <c r="AA2980" s="11">
        <f t="shared" si="7982"/>
        <v>0</v>
      </c>
      <c r="AB2980" s="53">
        <f t="shared" si="7983"/>
        <v>0.28069321627475219</v>
      </c>
      <c r="AC2980" s="61" t="s">
        <v>204</v>
      </c>
    </row>
    <row r="2981" spans="1:46">
      <c r="A2981" s="11">
        <v>2981</v>
      </c>
      <c r="B2981" s="69">
        <v>44613</v>
      </c>
      <c r="C2981" s="70">
        <v>0.65277777777777779</v>
      </c>
      <c r="D2981">
        <v>7.4</v>
      </c>
      <c r="E2981">
        <v>14.3</v>
      </c>
      <c r="F2981">
        <v>0</v>
      </c>
      <c r="G2981">
        <v>6.1</v>
      </c>
      <c r="H2981">
        <v>8.7999999999999995E-2</v>
      </c>
      <c r="I2981">
        <v>2.4</v>
      </c>
      <c r="J2981" t="s">
        <v>158</v>
      </c>
      <c r="K2981">
        <v>2.4</v>
      </c>
      <c r="L2981" t="s">
        <v>158</v>
      </c>
      <c r="M2981" s="70">
        <v>0.65252314814814816</v>
      </c>
      <c r="N2981">
        <v>5.6</v>
      </c>
      <c r="O2981" t="s">
        <v>155</v>
      </c>
      <c r="P2981" s="70">
        <v>0.64596064814814813</v>
      </c>
      <c r="Q2981">
        <v>2.2000000000000002</v>
      </c>
      <c r="R2981" t="s">
        <v>155</v>
      </c>
      <c r="S2981">
        <v>1.4</v>
      </c>
      <c r="T2981">
        <v>41.8</v>
      </c>
      <c r="U2981">
        <v>309</v>
      </c>
      <c r="V2981">
        <v>188497</v>
      </c>
      <c r="W2981">
        <v>314</v>
      </c>
      <c r="X2981">
        <v>0.66</v>
      </c>
      <c r="Y2981">
        <v>18.12</v>
      </c>
      <c r="Z2981" s="11">
        <f t="shared" si="7981"/>
        <v>52.79999999999999</v>
      </c>
      <c r="AA2981" s="11">
        <f t="shared" si="7982"/>
        <v>0</v>
      </c>
      <c r="AB2981" s="53">
        <f t="shared" si="7983"/>
        <v>0.28069321627475219</v>
      </c>
      <c r="AC2981" s="61" t="s">
        <v>204</v>
      </c>
    </row>
    <row r="2982" spans="1:46">
      <c r="A2982" s="11">
        <v>2982</v>
      </c>
      <c r="B2982" s="69">
        <v>44613</v>
      </c>
      <c r="C2982" s="70">
        <v>0.65972222222222221</v>
      </c>
      <c r="D2982">
        <v>7.3</v>
      </c>
      <c r="E2982">
        <v>14.3</v>
      </c>
      <c r="F2982">
        <v>0</v>
      </c>
      <c r="G2982">
        <v>6.4</v>
      </c>
      <c r="H2982">
        <v>9.7000000000000003E-2</v>
      </c>
      <c r="I2982">
        <v>2.5</v>
      </c>
      <c r="J2982" t="s">
        <v>158</v>
      </c>
      <c r="K2982">
        <v>2.5</v>
      </c>
      <c r="L2982" t="s">
        <v>158</v>
      </c>
      <c r="M2982" s="70">
        <v>0.6582986111111111</v>
      </c>
      <c r="N2982">
        <v>6.1</v>
      </c>
      <c r="O2982" t="s">
        <v>158</v>
      </c>
      <c r="P2982" s="70">
        <v>0.65769675925925919</v>
      </c>
      <c r="Q2982">
        <v>4.7</v>
      </c>
      <c r="R2982" t="s">
        <v>154</v>
      </c>
      <c r="S2982">
        <v>1.1000000000000001</v>
      </c>
      <c r="T2982">
        <v>40.799999999999997</v>
      </c>
      <c r="U2982">
        <v>353</v>
      </c>
      <c r="V2982">
        <v>201127</v>
      </c>
      <c r="W2982">
        <v>335</v>
      </c>
      <c r="X2982">
        <v>0.65900000000000003</v>
      </c>
      <c r="Y2982">
        <v>18.100000000000001</v>
      </c>
      <c r="Z2982" s="11">
        <f t="shared" si="7981"/>
        <v>58.2</v>
      </c>
      <c r="AA2982" s="11">
        <f t="shared" si="7982"/>
        <v>0</v>
      </c>
      <c r="AB2982" s="53">
        <f t="shared" si="7983"/>
        <v>0.28008764263576347</v>
      </c>
      <c r="AC2982" s="61" t="s">
        <v>204</v>
      </c>
    </row>
    <row r="2983" spans="1:46">
      <c r="A2983" s="11">
        <v>2983</v>
      </c>
      <c r="B2983" s="69">
        <v>44613</v>
      </c>
      <c r="C2983" s="70">
        <v>0.66666666666666663</v>
      </c>
      <c r="D2983">
        <v>7.2</v>
      </c>
      <c r="E2983">
        <v>14.3</v>
      </c>
      <c r="F2983">
        <v>0</v>
      </c>
      <c r="G2983">
        <v>6.4</v>
      </c>
      <c r="H2983">
        <v>0.111</v>
      </c>
      <c r="I2983">
        <v>3.3</v>
      </c>
      <c r="J2983" t="s">
        <v>161</v>
      </c>
      <c r="K2983">
        <v>3.3</v>
      </c>
      <c r="L2983" t="s">
        <v>154</v>
      </c>
      <c r="M2983" s="70">
        <v>0.6640625</v>
      </c>
      <c r="N2983">
        <v>6</v>
      </c>
      <c r="O2983" t="s">
        <v>161</v>
      </c>
      <c r="P2983" s="70">
        <v>0.66616898148148151</v>
      </c>
      <c r="Q2983">
        <v>4.3</v>
      </c>
      <c r="R2983" t="s">
        <v>156</v>
      </c>
      <c r="S2983">
        <v>0.9</v>
      </c>
      <c r="T2983">
        <v>38.299999999999997</v>
      </c>
      <c r="U2983">
        <v>414</v>
      </c>
      <c r="V2983">
        <v>221616</v>
      </c>
      <c r="W2983">
        <v>369</v>
      </c>
      <c r="X2983">
        <v>0.66</v>
      </c>
      <c r="Y2983">
        <v>18.11</v>
      </c>
      <c r="Z2983" s="11">
        <f t="shared" si="7981"/>
        <v>66.600000000000009</v>
      </c>
      <c r="AA2983" s="11">
        <f t="shared" si="7982"/>
        <v>0</v>
      </c>
      <c r="AB2983" s="53">
        <f t="shared" si="7983"/>
        <v>0.28069321627475219</v>
      </c>
      <c r="AC2983" s="61" t="s">
        <v>204</v>
      </c>
      <c r="AE2983" s="11">
        <f t="shared" ref="AE2983" si="8064">SUM(F2983:F2988)</f>
        <v>0</v>
      </c>
      <c r="AF2983" s="11">
        <f t="shared" ref="AF2983" si="8065">AVERAGE(AB2983:AB2988)</f>
        <v>0.28008783363964912</v>
      </c>
      <c r="AG2983" s="11">
        <f t="shared" ref="AG2983" si="8066">AVERAGE(G2983:G2988)</f>
        <v>7.7499999999999991</v>
      </c>
      <c r="AH2983" s="11" t="e">
        <f t="shared" ref="AH2983" si="8067">AVERAGE(AC2983:AC2988)</f>
        <v>#DIV/0!</v>
      </c>
      <c r="AI2983" s="11">
        <f t="shared" ref="AI2983" si="8068">AVERAGE(T2983:T2988)</f>
        <v>36.966666666666669</v>
      </c>
      <c r="AJ2983" s="11">
        <f t="shared" ref="AJ2983" si="8069">SUMIF(H2983:H2988,"&gt;0",H2983:H2988)</f>
        <v>0.93</v>
      </c>
      <c r="AK2983" s="17">
        <f t="shared" ref="AK2983" si="8070">SUM(AA2983:AA2988)/60</f>
        <v>0.33333333333333331</v>
      </c>
      <c r="AL2983" s="17">
        <f t="shared" ref="AL2983" si="8071">SUM(V2983:V2988)</f>
        <v>1776653</v>
      </c>
      <c r="AM2983" s="17">
        <f t="shared" ref="AM2983" si="8072">AVERAGE(W2983:W2988)</f>
        <v>493.33333333333331</v>
      </c>
      <c r="AN2983" s="11">
        <f t="shared" ref="AN2983" si="8073">AVERAGE(I2983:I2988)</f>
        <v>3.1333333333333329</v>
      </c>
      <c r="AO2983" s="11">
        <f t="shared" ref="AO2983" si="8074">MAX(K2983:K2988)</f>
        <v>3.7</v>
      </c>
      <c r="AP2983" s="13" t="str">
        <f t="shared" ref="AP2983" ca="1" si="8075">INDIRECT(ADDRESS(MATCH(AO2983,K2983:K2988,0)+A2983-1,12))</f>
        <v>WNW</v>
      </c>
      <c r="AQ2983" s="13">
        <f t="shared" ref="AQ2983" ca="1" si="8076">INDIRECT(ADDRESS(MATCH(AO2983,K2983:K2988,0)+A2983-1,13))</f>
        <v>0.67718750000000005</v>
      </c>
      <c r="AR2983" s="11">
        <f t="shared" ref="AR2983" si="8077">MAX(N2983:N2988)</f>
        <v>6</v>
      </c>
      <c r="AS2983" s="13" t="str">
        <f t="shared" ref="AS2983" ca="1" si="8078">INDIRECT(ADDRESS(MATCH(AR2983,N2983:N2988,0)+A2983-1,15))</f>
        <v>WSW</v>
      </c>
      <c r="AT2983" s="13">
        <f t="shared" ref="AT2983" ca="1" si="8079">INDIRECT(ADDRESS(MATCH(AR2983,N2983:N2988,0)+A2983-1,16))</f>
        <v>0.66616898148148151</v>
      </c>
    </row>
    <row r="2984" spans="1:46">
      <c r="A2984" s="11">
        <v>2984</v>
      </c>
      <c r="B2984" s="69">
        <v>44613</v>
      </c>
      <c r="C2984" s="70">
        <v>0.67361111111111116</v>
      </c>
      <c r="D2984">
        <v>7.4</v>
      </c>
      <c r="E2984">
        <v>14.3</v>
      </c>
      <c r="F2984">
        <v>0</v>
      </c>
      <c r="G2984">
        <v>7.4</v>
      </c>
      <c r="H2984">
        <v>0.20899999999999999</v>
      </c>
      <c r="I2984">
        <v>3.4</v>
      </c>
      <c r="J2984" t="s">
        <v>154</v>
      </c>
      <c r="K2984">
        <v>3.6</v>
      </c>
      <c r="L2984" t="s">
        <v>154</v>
      </c>
      <c r="M2984" s="70">
        <v>0.67273148148148154</v>
      </c>
      <c r="N2984">
        <v>5.8</v>
      </c>
      <c r="O2984" t="s">
        <v>154</v>
      </c>
      <c r="P2984" s="70">
        <v>0.67070601851851841</v>
      </c>
      <c r="Q2984">
        <v>4.3</v>
      </c>
      <c r="R2984" t="s">
        <v>158</v>
      </c>
      <c r="S2984">
        <v>0.8</v>
      </c>
      <c r="T2984">
        <v>40.6</v>
      </c>
      <c r="U2984">
        <v>700</v>
      </c>
      <c r="V2984">
        <v>384856</v>
      </c>
      <c r="W2984">
        <v>641</v>
      </c>
      <c r="X2984">
        <v>0.66</v>
      </c>
      <c r="Y2984">
        <v>18.079999999999998</v>
      </c>
      <c r="Z2984" s="11">
        <f t="shared" si="7981"/>
        <v>125.39999999999998</v>
      </c>
      <c r="AA2984" s="11">
        <f t="shared" si="7982"/>
        <v>10</v>
      </c>
      <c r="AB2984" s="53">
        <f t="shared" si="7983"/>
        <v>0.28069321627475219</v>
      </c>
      <c r="AC2984" s="61" t="s">
        <v>204</v>
      </c>
    </row>
    <row r="2985" spans="1:46">
      <c r="A2985" s="11">
        <v>2985</v>
      </c>
      <c r="B2985" s="69">
        <v>44613</v>
      </c>
      <c r="C2985" s="70">
        <v>0.68055555555555547</v>
      </c>
      <c r="D2985">
        <v>7.7</v>
      </c>
      <c r="E2985">
        <v>14.3</v>
      </c>
      <c r="F2985">
        <v>0</v>
      </c>
      <c r="G2985">
        <v>8</v>
      </c>
      <c r="H2985">
        <v>0.21</v>
      </c>
      <c r="I2985">
        <v>3.6</v>
      </c>
      <c r="J2985" t="s">
        <v>158</v>
      </c>
      <c r="K2985">
        <v>3.7</v>
      </c>
      <c r="L2985" t="s">
        <v>158</v>
      </c>
      <c r="M2985" s="70">
        <v>0.67718750000000005</v>
      </c>
      <c r="N2985">
        <v>5.6</v>
      </c>
      <c r="O2985" t="s">
        <v>158</v>
      </c>
      <c r="P2985" s="70">
        <v>0.67385416666666664</v>
      </c>
      <c r="Q2985">
        <v>2.9</v>
      </c>
      <c r="R2985" t="s">
        <v>158</v>
      </c>
      <c r="S2985">
        <v>0.8</v>
      </c>
      <c r="T2985">
        <v>36.799999999999997</v>
      </c>
      <c r="U2985">
        <v>599</v>
      </c>
      <c r="V2985">
        <v>398669</v>
      </c>
      <c r="W2985">
        <v>664</v>
      </c>
      <c r="X2985">
        <v>0.65900000000000003</v>
      </c>
      <c r="Y2985">
        <v>18.079999999999998</v>
      </c>
      <c r="Z2985" s="11">
        <f t="shared" si="7981"/>
        <v>126</v>
      </c>
      <c r="AA2985" s="11">
        <f t="shared" si="7982"/>
        <v>10</v>
      </c>
      <c r="AB2985" s="53">
        <f t="shared" si="7983"/>
        <v>0.28008764263576347</v>
      </c>
      <c r="AC2985" s="61" t="s">
        <v>204</v>
      </c>
    </row>
    <row r="2986" spans="1:46">
      <c r="A2986" s="11">
        <v>2986</v>
      </c>
      <c r="B2986" s="69">
        <v>44613</v>
      </c>
      <c r="C2986" s="70">
        <v>0.6875</v>
      </c>
      <c r="D2986">
        <v>8.1999999999999993</v>
      </c>
      <c r="E2986">
        <v>14.2</v>
      </c>
      <c r="F2986">
        <v>0</v>
      </c>
      <c r="G2986">
        <v>8.6</v>
      </c>
      <c r="H2986">
        <v>0.161</v>
      </c>
      <c r="I2986">
        <v>2.6</v>
      </c>
      <c r="J2986" t="s">
        <v>154</v>
      </c>
      <c r="K2986">
        <v>3.6</v>
      </c>
      <c r="L2986" t="s">
        <v>158</v>
      </c>
      <c r="M2986" s="70">
        <v>0.68056712962962962</v>
      </c>
      <c r="N2986">
        <v>5.3</v>
      </c>
      <c r="O2986" t="s">
        <v>161</v>
      </c>
      <c r="P2986" s="70">
        <v>0.68671296296296302</v>
      </c>
      <c r="Q2986">
        <v>2.4</v>
      </c>
      <c r="R2986" t="s">
        <v>158</v>
      </c>
      <c r="S2986">
        <v>0.8</v>
      </c>
      <c r="T2986">
        <v>35.700000000000003</v>
      </c>
      <c r="U2986">
        <v>463</v>
      </c>
      <c r="V2986">
        <v>313821</v>
      </c>
      <c r="W2986">
        <v>523</v>
      </c>
      <c r="X2986">
        <v>0.65900000000000003</v>
      </c>
      <c r="Y2986">
        <v>18.11</v>
      </c>
      <c r="Z2986" s="11">
        <f t="shared" si="7981"/>
        <v>96.600000000000009</v>
      </c>
      <c r="AA2986" s="11">
        <f t="shared" si="7982"/>
        <v>0</v>
      </c>
      <c r="AB2986" s="53">
        <f t="shared" si="7983"/>
        <v>0.28008764263576347</v>
      </c>
      <c r="AC2986" s="61" t="s">
        <v>204</v>
      </c>
    </row>
    <row r="2987" spans="1:46">
      <c r="A2987" s="11">
        <v>2987</v>
      </c>
      <c r="B2987" s="69">
        <v>44613</v>
      </c>
      <c r="C2987" s="70">
        <v>0.69444444444444453</v>
      </c>
      <c r="D2987">
        <v>8.6</v>
      </c>
      <c r="E2987">
        <v>14.2</v>
      </c>
      <c r="F2987">
        <v>0</v>
      </c>
      <c r="G2987">
        <v>8.1999999999999993</v>
      </c>
      <c r="H2987">
        <v>0.12</v>
      </c>
      <c r="I2987">
        <v>3.1</v>
      </c>
      <c r="J2987" t="s">
        <v>154</v>
      </c>
      <c r="K2987">
        <v>3.1</v>
      </c>
      <c r="L2987" t="s">
        <v>154</v>
      </c>
      <c r="M2987" s="70">
        <v>0.69100694444444455</v>
      </c>
      <c r="N2987">
        <v>5.7</v>
      </c>
      <c r="O2987" t="s">
        <v>154</v>
      </c>
      <c r="P2987" s="70">
        <v>0.68925925925925924</v>
      </c>
      <c r="Q2987">
        <v>3.7</v>
      </c>
      <c r="R2987" t="s">
        <v>161</v>
      </c>
      <c r="S2987">
        <v>0.9</v>
      </c>
      <c r="T2987">
        <v>35.9</v>
      </c>
      <c r="U2987">
        <v>386</v>
      </c>
      <c r="V2987">
        <v>238710</v>
      </c>
      <c r="W2987">
        <v>398</v>
      </c>
      <c r="X2987">
        <v>0.65800000000000003</v>
      </c>
      <c r="Y2987">
        <v>18.07</v>
      </c>
      <c r="Z2987" s="11">
        <f t="shared" si="7981"/>
        <v>72</v>
      </c>
      <c r="AA2987" s="11">
        <f t="shared" si="7982"/>
        <v>0</v>
      </c>
      <c r="AB2987" s="53">
        <f t="shared" si="7983"/>
        <v>0.27948264200843176</v>
      </c>
      <c r="AC2987" s="61" t="s">
        <v>204</v>
      </c>
    </row>
    <row r="2988" spans="1:46">
      <c r="A2988" s="11">
        <v>2988</v>
      </c>
      <c r="B2988" s="69">
        <v>44613</v>
      </c>
      <c r="C2988" s="70">
        <v>0.70138888888888884</v>
      </c>
      <c r="D2988">
        <v>8.9</v>
      </c>
      <c r="E2988">
        <v>14.2</v>
      </c>
      <c r="F2988">
        <v>0</v>
      </c>
      <c r="G2988">
        <v>7.9</v>
      </c>
      <c r="H2988">
        <v>0.11899999999999999</v>
      </c>
      <c r="I2988">
        <v>2.8</v>
      </c>
      <c r="J2988" t="s">
        <v>154</v>
      </c>
      <c r="K2988">
        <v>3.2</v>
      </c>
      <c r="L2988" t="s">
        <v>154</v>
      </c>
      <c r="M2988" s="70">
        <v>0.69539351851851849</v>
      </c>
      <c r="N2988">
        <v>5.5</v>
      </c>
      <c r="O2988" t="s">
        <v>155</v>
      </c>
      <c r="P2988" s="70">
        <v>0.70097222222222222</v>
      </c>
      <c r="Q2988">
        <v>2.2000000000000002</v>
      </c>
      <c r="R2988" t="s">
        <v>155</v>
      </c>
      <c r="S2988">
        <v>1.1000000000000001</v>
      </c>
      <c r="T2988">
        <v>34.5</v>
      </c>
      <c r="U2988">
        <v>351</v>
      </c>
      <c r="V2988">
        <v>218981</v>
      </c>
      <c r="W2988">
        <v>365</v>
      </c>
      <c r="X2988">
        <v>0.65800000000000003</v>
      </c>
      <c r="Y2988">
        <v>18.05</v>
      </c>
      <c r="Z2988" s="11">
        <f t="shared" si="7981"/>
        <v>71.399999999999991</v>
      </c>
      <c r="AA2988" s="11">
        <f t="shared" si="7982"/>
        <v>0</v>
      </c>
      <c r="AB2988" s="53">
        <f t="shared" si="7983"/>
        <v>0.27948264200843176</v>
      </c>
      <c r="AC2988" s="61" t="s">
        <v>204</v>
      </c>
    </row>
    <row r="2989" spans="1:46">
      <c r="A2989" s="11">
        <v>2989</v>
      </c>
      <c r="B2989" s="69">
        <v>44613</v>
      </c>
      <c r="C2989" s="70">
        <v>0.70833333333333337</v>
      </c>
      <c r="D2989">
        <v>9</v>
      </c>
      <c r="E2989">
        <v>14.2</v>
      </c>
      <c r="F2989">
        <v>0</v>
      </c>
      <c r="G2989">
        <v>7.8</v>
      </c>
      <c r="H2989">
        <v>0.10199999999999999</v>
      </c>
      <c r="I2989">
        <v>3.3</v>
      </c>
      <c r="J2989" t="s">
        <v>158</v>
      </c>
      <c r="K2989">
        <v>3.3</v>
      </c>
      <c r="L2989" t="s">
        <v>158</v>
      </c>
      <c r="M2989" s="70">
        <v>0.70726851851851846</v>
      </c>
      <c r="N2989">
        <v>6</v>
      </c>
      <c r="O2989" t="s">
        <v>158</v>
      </c>
      <c r="P2989" s="70">
        <v>0.708125</v>
      </c>
      <c r="Q2989">
        <v>2.5</v>
      </c>
      <c r="R2989" t="s">
        <v>155</v>
      </c>
      <c r="S2989">
        <v>1</v>
      </c>
      <c r="T2989">
        <v>35.299999999999997</v>
      </c>
      <c r="U2989">
        <v>237</v>
      </c>
      <c r="V2989">
        <v>183713</v>
      </c>
      <c r="W2989">
        <v>306</v>
      </c>
      <c r="X2989">
        <v>0.65800000000000003</v>
      </c>
      <c r="Y2989">
        <v>18.059999999999999</v>
      </c>
      <c r="Z2989" s="11">
        <f t="shared" si="7981"/>
        <v>61.199999999999996</v>
      </c>
      <c r="AA2989" s="11">
        <f t="shared" si="7982"/>
        <v>0</v>
      </c>
      <c r="AB2989" s="53">
        <f t="shared" si="7983"/>
        <v>0.27948264200843176</v>
      </c>
      <c r="AC2989" s="61" t="s">
        <v>204</v>
      </c>
      <c r="AE2989" s="11">
        <f t="shared" ref="AE2989" si="8080">SUM(F2989:F2994)</f>
        <v>0</v>
      </c>
      <c r="AF2989" s="11">
        <f t="shared" ref="AF2989" si="8081">AVERAGE(AB2989:AB2994)</f>
        <v>0.27887831298703708</v>
      </c>
      <c r="AG2989" s="11">
        <f t="shared" ref="AG2989" si="8082">AVERAGE(G2989:G2994)</f>
        <v>6.3499999999999988</v>
      </c>
      <c r="AH2989" s="11" t="e">
        <f t="shared" ref="AH2989" si="8083">AVERAGE(AC2989:AC2994)</f>
        <v>#DIV/0!</v>
      </c>
      <c r="AI2989" s="11">
        <f t="shared" ref="AI2989" si="8084">AVERAGE(T2989:T2994)</f>
        <v>37.050000000000004</v>
      </c>
      <c r="AJ2989" s="11">
        <f t="shared" ref="AJ2989" si="8085">SUMIF(H2989:H2994,"&gt;0",H2989:H2994)</f>
        <v>0.24199999999999999</v>
      </c>
      <c r="AK2989" s="17">
        <f t="shared" ref="AK2989" si="8086">SUM(AA2989:AA2994)/60</f>
        <v>0</v>
      </c>
      <c r="AL2989" s="17">
        <f t="shared" ref="AL2989" si="8087">SUM(V2989:V2994)</f>
        <v>434930</v>
      </c>
      <c r="AM2989" s="17">
        <f t="shared" ref="AM2989" si="8088">AVERAGE(W2989:W2994)</f>
        <v>121</v>
      </c>
      <c r="AN2989" s="11">
        <f t="shared" ref="AN2989" si="8089">AVERAGE(I2989:I2994)</f>
        <v>2.9499999999999997</v>
      </c>
      <c r="AO2989" s="11">
        <f t="shared" ref="AO2989" si="8090">MAX(K2989:K2994)</f>
        <v>3.7</v>
      </c>
      <c r="AP2989" s="13" t="str">
        <f t="shared" ref="AP2989" ca="1" si="8091">INDIRECT(ADDRESS(MATCH(AO2989,K2989:K2994,0)+A2989-1,12))</f>
        <v>WNW</v>
      </c>
      <c r="AQ2989" s="13">
        <f t="shared" ref="AQ2989" ca="1" si="8092">INDIRECT(ADDRESS(MATCH(AO2989,K2989:K2994,0)+A2989-1,13))</f>
        <v>0.71248842592592598</v>
      </c>
      <c r="AR2989" s="11">
        <f t="shared" ref="AR2989" si="8093">MAX(N2989:N2994)</f>
        <v>6</v>
      </c>
      <c r="AS2989" s="13" t="str">
        <f t="shared" ref="AS2989" ca="1" si="8094">INDIRECT(ADDRESS(MATCH(AR2989,N2989:N2994,0)+A2989-1,15))</f>
        <v>WNW</v>
      </c>
      <c r="AT2989" s="13">
        <f t="shared" ref="AT2989" ca="1" si="8095">INDIRECT(ADDRESS(MATCH(AR2989,N2989:N2994,0)+A2989-1,16))</f>
        <v>0.708125</v>
      </c>
    </row>
    <row r="2990" spans="1:46">
      <c r="A2990" s="11">
        <v>2990</v>
      </c>
      <c r="B2990" s="69">
        <v>44613</v>
      </c>
      <c r="C2990" s="70">
        <v>0.71527777777777779</v>
      </c>
      <c r="D2990">
        <v>9.1</v>
      </c>
      <c r="E2990">
        <v>14.2</v>
      </c>
      <c r="F2990">
        <v>0</v>
      </c>
      <c r="G2990">
        <v>6.9</v>
      </c>
      <c r="H2990">
        <v>6.0999999999999999E-2</v>
      </c>
      <c r="I2990">
        <v>3.4</v>
      </c>
      <c r="J2990" t="s">
        <v>158</v>
      </c>
      <c r="K2990">
        <v>3.7</v>
      </c>
      <c r="L2990" t="s">
        <v>158</v>
      </c>
      <c r="M2990" s="70">
        <v>0.71248842592592598</v>
      </c>
      <c r="N2990">
        <v>5.9</v>
      </c>
      <c r="O2990" t="s">
        <v>155</v>
      </c>
      <c r="P2990" s="70">
        <v>0.71094907407407415</v>
      </c>
      <c r="Q2990">
        <v>3</v>
      </c>
      <c r="R2990" t="s">
        <v>157</v>
      </c>
      <c r="S2990">
        <v>0.9</v>
      </c>
      <c r="T2990">
        <v>35.1</v>
      </c>
      <c r="U2990">
        <v>151</v>
      </c>
      <c r="V2990">
        <v>113174</v>
      </c>
      <c r="W2990">
        <v>189</v>
      </c>
      <c r="X2990">
        <v>0.65700000000000003</v>
      </c>
      <c r="Y2990">
        <v>18.02</v>
      </c>
      <c r="Z2990" s="11">
        <f t="shared" si="7981"/>
        <v>36.599999999999994</v>
      </c>
      <c r="AA2990" s="11">
        <f t="shared" si="7982"/>
        <v>0</v>
      </c>
      <c r="AB2990" s="53">
        <f t="shared" si="7983"/>
        <v>0.27887821670585888</v>
      </c>
      <c r="AC2990" s="61" t="s">
        <v>204</v>
      </c>
    </row>
    <row r="2991" spans="1:46">
      <c r="A2991" s="11">
        <v>2991</v>
      </c>
      <c r="B2991" s="69">
        <v>44613</v>
      </c>
      <c r="C2991" s="70">
        <v>0.72222222222222221</v>
      </c>
      <c r="D2991">
        <v>9</v>
      </c>
      <c r="E2991">
        <v>14.3</v>
      </c>
      <c r="F2991">
        <v>0</v>
      </c>
      <c r="G2991">
        <v>6.6</v>
      </c>
      <c r="H2991">
        <v>4.2000000000000003E-2</v>
      </c>
      <c r="I2991">
        <v>3.2</v>
      </c>
      <c r="J2991" t="s">
        <v>158</v>
      </c>
      <c r="K2991">
        <v>3.6</v>
      </c>
      <c r="L2991" t="s">
        <v>158</v>
      </c>
      <c r="M2991" s="70">
        <v>0.7208796296296297</v>
      </c>
      <c r="N2991">
        <v>5</v>
      </c>
      <c r="O2991" t="s">
        <v>158</v>
      </c>
      <c r="P2991" s="70">
        <v>0.71876157407407415</v>
      </c>
      <c r="Q2991">
        <v>2</v>
      </c>
      <c r="R2991" t="s">
        <v>158</v>
      </c>
      <c r="S2991">
        <v>0.9</v>
      </c>
      <c r="T2991">
        <v>34.700000000000003</v>
      </c>
      <c r="U2991">
        <v>90</v>
      </c>
      <c r="V2991">
        <v>72360</v>
      </c>
      <c r="W2991">
        <v>121</v>
      </c>
      <c r="X2991">
        <v>0.65700000000000003</v>
      </c>
      <c r="Y2991">
        <v>18.05</v>
      </c>
      <c r="Z2991" s="11">
        <f t="shared" si="7981"/>
        <v>25.2</v>
      </c>
      <c r="AA2991" s="11">
        <f t="shared" si="7982"/>
        <v>0</v>
      </c>
      <c r="AB2991" s="53">
        <f t="shared" si="7983"/>
        <v>0.27887821670585888</v>
      </c>
      <c r="AC2991" s="61" t="s">
        <v>204</v>
      </c>
    </row>
    <row r="2992" spans="1:46">
      <c r="A2992" s="11">
        <v>2992</v>
      </c>
      <c r="B2992" s="69">
        <v>44613</v>
      </c>
      <c r="C2992" s="70">
        <v>0.72916666666666663</v>
      </c>
      <c r="D2992">
        <v>8.6999999999999993</v>
      </c>
      <c r="E2992">
        <v>13.4</v>
      </c>
      <c r="F2992">
        <v>0</v>
      </c>
      <c r="G2992">
        <v>6.1</v>
      </c>
      <c r="H2992">
        <v>2.3E-2</v>
      </c>
      <c r="I2992">
        <v>2.8</v>
      </c>
      <c r="J2992" t="s">
        <v>158</v>
      </c>
      <c r="K2992">
        <v>3.2</v>
      </c>
      <c r="L2992" t="s">
        <v>158</v>
      </c>
      <c r="M2992" s="70">
        <v>0.72223379629629625</v>
      </c>
      <c r="N2992">
        <v>5.5</v>
      </c>
      <c r="O2992" t="s">
        <v>158</v>
      </c>
      <c r="P2992" s="70">
        <v>0.72793981481481485</v>
      </c>
      <c r="Q2992">
        <v>3.4</v>
      </c>
      <c r="R2992" t="s">
        <v>155</v>
      </c>
      <c r="S2992">
        <v>1</v>
      </c>
      <c r="T2992">
        <v>37.9</v>
      </c>
      <c r="U2992">
        <v>42</v>
      </c>
      <c r="V2992">
        <v>39386</v>
      </c>
      <c r="W2992">
        <v>66</v>
      </c>
      <c r="X2992">
        <v>0.65700000000000003</v>
      </c>
      <c r="Y2992">
        <v>17.87</v>
      </c>
      <c r="Z2992" s="11">
        <f t="shared" si="7981"/>
        <v>13.799999999999999</v>
      </c>
      <c r="AA2992" s="11">
        <f t="shared" si="7982"/>
        <v>0</v>
      </c>
      <c r="AB2992" s="53">
        <f t="shared" si="7983"/>
        <v>0.27887821670585888</v>
      </c>
      <c r="AC2992" s="61" t="s">
        <v>204</v>
      </c>
    </row>
    <row r="2993" spans="1:46">
      <c r="A2993" s="11">
        <v>2993</v>
      </c>
      <c r="B2993" s="69">
        <v>44613</v>
      </c>
      <c r="C2993" s="70">
        <v>0.73611111111111116</v>
      </c>
      <c r="D2993">
        <v>8.3000000000000007</v>
      </c>
      <c r="E2993">
        <v>13.2</v>
      </c>
      <c r="F2993">
        <v>0</v>
      </c>
      <c r="G2993">
        <v>5.4</v>
      </c>
      <c r="H2993">
        <v>0.01</v>
      </c>
      <c r="I2993">
        <v>2.5</v>
      </c>
      <c r="J2993" t="s">
        <v>155</v>
      </c>
      <c r="K2993">
        <v>3</v>
      </c>
      <c r="L2993" t="s">
        <v>158</v>
      </c>
      <c r="M2993" s="70">
        <v>0.73033564814814822</v>
      </c>
      <c r="N2993">
        <v>5.3</v>
      </c>
      <c r="O2993" t="s">
        <v>155</v>
      </c>
      <c r="P2993" s="70">
        <v>0.73490740740740745</v>
      </c>
      <c r="Q2993">
        <v>3.2</v>
      </c>
      <c r="R2993" t="s">
        <v>155</v>
      </c>
      <c r="S2993">
        <v>1</v>
      </c>
      <c r="T2993">
        <v>39.4</v>
      </c>
      <c r="U2993">
        <v>20</v>
      </c>
      <c r="V2993">
        <v>18485</v>
      </c>
      <c r="W2993">
        <v>31</v>
      </c>
      <c r="X2993">
        <v>0.65700000000000003</v>
      </c>
      <c r="Y2993">
        <v>18.02</v>
      </c>
      <c r="Z2993" s="11">
        <f t="shared" si="7981"/>
        <v>6</v>
      </c>
      <c r="AA2993" s="11">
        <f t="shared" si="7982"/>
        <v>0</v>
      </c>
      <c r="AB2993" s="53">
        <f t="shared" si="7983"/>
        <v>0.27887821670585888</v>
      </c>
      <c r="AC2993" s="61" t="s">
        <v>204</v>
      </c>
    </row>
    <row r="2994" spans="1:46">
      <c r="A2994" s="11">
        <v>2994</v>
      </c>
      <c r="B2994" s="69">
        <v>44613</v>
      </c>
      <c r="C2994" s="70">
        <v>0.74305555555555547</v>
      </c>
      <c r="D2994">
        <v>7.9</v>
      </c>
      <c r="E2994">
        <v>13.1</v>
      </c>
      <c r="F2994">
        <v>0</v>
      </c>
      <c r="G2994">
        <v>5.3</v>
      </c>
      <c r="H2994">
        <v>4.0000000000000001E-3</v>
      </c>
      <c r="I2994">
        <v>2.5</v>
      </c>
      <c r="J2994" t="s">
        <v>158</v>
      </c>
      <c r="K2994">
        <v>2.7</v>
      </c>
      <c r="L2994" t="s">
        <v>155</v>
      </c>
      <c r="M2994" s="70">
        <v>0.74131944444444453</v>
      </c>
      <c r="N2994">
        <v>4.7</v>
      </c>
      <c r="O2994" t="s">
        <v>154</v>
      </c>
      <c r="P2994" s="70">
        <v>0.74204861111111109</v>
      </c>
      <c r="Q2994">
        <v>4.5999999999999996</v>
      </c>
      <c r="R2994" t="s">
        <v>158</v>
      </c>
      <c r="S2994">
        <v>0.7</v>
      </c>
      <c r="T2994">
        <v>39.9</v>
      </c>
      <c r="U2994">
        <v>6</v>
      </c>
      <c r="V2994">
        <v>7812</v>
      </c>
      <c r="W2994">
        <v>13</v>
      </c>
      <c r="X2994">
        <v>0.65600000000000003</v>
      </c>
      <c r="Y2994">
        <v>18.05</v>
      </c>
      <c r="Z2994" s="11">
        <f t="shared" si="7981"/>
        <v>2.4000000000000004</v>
      </c>
      <c r="AA2994" s="11">
        <f t="shared" si="7982"/>
        <v>0</v>
      </c>
      <c r="AB2994" s="53">
        <f t="shared" si="7983"/>
        <v>0.27827436909035552</v>
      </c>
      <c r="AC2994" s="61" t="s">
        <v>204</v>
      </c>
    </row>
    <row r="2995" spans="1:46">
      <c r="A2995" s="11">
        <v>2995</v>
      </c>
      <c r="B2995" s="69">
        <v>44613</v>
      </c>
      <c r="C2995" s="70">
        <v>0.75</v>
      </c>
      <c r="D2995">
        <v>7.4</v>
      </c>
      <c r="E2995">
        <v>13</v>
      </c>
      <c r="F2995">
        <v>0</v>
      </c>
      <c r="G2995">
        <v>4.7</v>
      </c>
      <c r="H2995">
        <v>0</v>
      </c>
      <c r="I2995">
        <v>2.8</v>
      </c>
      <c r="J2995" t="s">
        <v>158</v>
      </c>
      <c r="K2995">
        <v>3</v>
      </c>
      <c r="L2995" t="s">
        <v>158</v>
      </c>
      <c r="M2995" s="70">
        <v>0.74791666666666667</v>
      </c>
      <c r="N2995">
        <v>5.0999999999999996</v>
      </c>
      <c r="O2995" t="s">
        <v>158</v>
      </c>
      <c r="P2995" s="70">
        <v>0.74432870370370363</v>
      </c>
      <c r="Q2995">
        <v>2</v>
      </c>
      <c r="R2995" t="s">
        <v>154</v>
      </c>
      <c r="S2995">
        <v>0.9</v>
      </c>
      <c r="T2995">
        <v>42</v>
      </c>
      <c r="U2995">
        <v>2</v>
      </c>
      <c r="V2995">
        <v>2409</v>
      </c>
      <c r="W2995">
        <v>4</v>
      </c>
      <c r="X2995">
        <v>0.65500000000000003</v>
      </c>
      <c r="Y2995">
        <v>18.04</v>
      </c>
      <c r="Z2995" s="11">
        <f t="shared" si="7981"/>
        <v>0</v>
      </c>
      <c r="AA2995" s="11">
        <f t="shared" si="7982"/>
        <v>0</v>
      </c>
      <c r="AB2995" s="53">
        <f t="shared" si="7983"/>
        <v>0.27767110157224428</v>
      </c>
      <c r="AC2995" s="61" t="s">
        <v>204</v>
      </c>
      <c r="AE2995" s="11">
        <f t="shared" ref="AE2995" si="8096">SUM(F2995:F3000)</f>
        <v>0</v>
      </c>
      <c r="AF2995" s="11">
        <f t="shared" ref="AF2995" si="8097">AVERAGE(AB2995:AB3000)</f>
        <v>0.27747020658438726</v>
      </c>
      <c r="AG2995" s="11">
        <f t="shared" ref="AG2995" si="8098">AVERAGE(G2995:G3000)</f>
        <v>3.9166666666666665</v>
      </c>
      <c r="AH2995" s="11" t="e">
        <f t="shared" ref="AH2995" si="8099">AVERAGE(AC2995:AC3000)</f>
        <v>#DIV/0!</v>
      </c>
      <c r="AI2995" s="11">
        <f t="shared" ref="AI2995" si="8100">AVERAGE(T2995:T3000)</f>
        <v>44.416666666666664</v>
      </c>
      <c r="AJ2995" s="11">
        <f t="shared" ref="AJ2995" si="8101">SUMIF(H2995:H3000,"&gt;0",H2995:H3000)</f>
        <v>0</v>
      </c>
      <c r="AK2995" s="17">
        <f t="shared" ref="AK2995" si="8102">SUM(AA2995:AA3000)/60</f>
        <v>0</v>
      </c>
      <c r="AL2995" s="17">
        <f t="shared" ref="AL2995" si="8103">SUM(V2995:V3000)</f>
        <v>3108</v>
      </c>
      <c r="AM2995" s="17">
        <f t="shared" ref="AM2995" si="8104">AVERAGE(W2995:W3000)</f>
        <v>0.83333333333333337</v>
      </c>
      <c r="AN2995" s="11">
        <f t="shared" ref="AN2995" si="8105">AVERAGE(I2995:I3000)</f>
        <v>2.25</v>
      </c>
      <c r="AO2995" s="11">
        <f t="shared" ref="AO2995" si="8106">MAX(K2995:K3000)</f>
        <v>3.2</v>
      </c>
      <c r="AP2995" s="13" t="str">
        <f t="shared" ref="AP2995" ca="1" si="8107">INDIRECT(ADDRESS(MATCH(AO2995,K2995:K3000,0)+A2995-1,12))</f>
        <v>WNW</v>
      </c>
      <c r="AQ2995" s="13">
        <f t="shared" ref="AQ2995" ca="1" si="8108">INDIRECT(ADDRESS(MATCH(AO2995,K2995:K3000,0)+A2995-1,13))</f>
        <v>0.75837962962962957</v>
      </c>
      <c r="AR2995" s="11">
        <f t="shared" ref="AR2995" si="8109">MAX(N2995:N3000)</f>
        <v>5.4</v>
      </c>
      <c r="AS2995" s="13" t="str">
        <f t="shared" ref="AS2995" ca="1" si="8110">INDIRECT(ADDRESS(MATCH(AR2995,N2995:N3000,0)+A2995-1,15))</f>
        <v>WNW</v>
      </c>
      <c r="AT2995" s="13">
        <f t="shared" ref="AT2995" ca="1" si="8111">INDIRECT(ADDRESS(MATCH(AR2995,N2995:N3000,0)+A2995-1,16))</f>
        <v>0.75583333333333336</v>
      </c>
    </row>
    <row r="2996" spans="1:46">
      <c r="A2996" s="11">
        <v>2996</v>
      </c>
      <c r="B2996" s="69">
        <v>44613</v>
      </c>
      <c r="C2996" s="70">
        <v>0.75694444444444453</v>
      </c>
      <c r="D2996">
        <v>6.8</v>
      </c>
      <c r="E2996">
        <v>13</v>
      </c>
      <c r="F2996">
        <v>0</v>
      </c>
      <c r="G2996">
        <v>4.4000000000000004</v>
      </c>
      <c r="H2996">
        <v>0</v>
      </c>
      <c r="I2996">
        <v>3.1</v>
      </c>
      <c r="J2996" t="s">
        <v>158</v>
      </c>
      <c r="K2996">
        <v>3.1</v>
      </c>
      <c r="L2996" t="s">
        <v>158</v>
      </c>
      <c r="M2996" s="70">
        <v>0.75694444444444453</v>
      </c>
      <c r="N2996">
        <v>5.4</v>
      </c>
      <c r="O2996" t="s">
        <v>158</v>
      </c>
      <c r="P2996" s="70">
        <v>0.75583333333333336</v>
      </c>
      <c r="Q2996">
        <v>2.9</v>
      </c>
      <c r="R2996" t="s">
        <v>158</v>
      </c>
      <c r="S2996">
        <v>0.8</v>
      </c>
      <c r="T2996">
        <v>41.8</v>
      </c>
      <c r="U2996">
        <v>0</v>
      </c>
      <c r="V2996">
        <v>416</v>
      </c>
      <c r="W2996">
        <v>1</v>
      </c>
      <c r="X2996">
        <v>0.65500000000000003</v>
      </c>
      <c r="Y2996">
        <v>18.010000000000002</v>
      </c>
      <c r="Z2996" s="11">
        <f t="shared" si="7981"/>
        <v>0</v>
      </c>
      <c r="AA2996" s="11">
        <f t="shared" si="7982"/>
        <v>0</v>
      </c>
      <c r="AB2996" s="53">
        <f t="shared" si="7983"/>
        <v>0.27767110157224428</v>
      </c>
      <c r="AC2996" s="61" t="s">
        <v>204</v>
      </c>
    </row>
    <row r="2997" spans="1:46">
      <c r="A2997" s="11">
        <v>2997</v>
      </c>
      <c r="B2997" s="69">
        <v>44613</v>
      </c>
      <c r="C2997" s="70">
        <v>0.76388888888888884</v>
      </c>
      <c r="D2997">
        <v>6.2</v>
      </c>
      <c r="E2997">
        <v>13</v>
      </c>
      <c r="F2997">
        <v>0</v>
      </c>
      <c r="G2997">
        <v>4.0999999999999996</v>
      </c>
      <c r="H2997">
        <v>-1E-3</v>
      </c>
      <c r="I2997">
        <v>2.1</v>
      </c>
      <c r="J2997" t="s">
        <v>158</v>
      </c>
      <c r="K2997">
        <v>3.2</v>
      </c>
      <c r="L2997" t="s">
        <v>158</v>
      </c>
      <c r="M2997" s="70">
        <v>0.75837962962962957</v>
      </c>
      <c r="N2997">
        <v>3.5</v>
      </c>
      <c r="O2997" t="s">
        <v>158</v>
      </c>
      <c r="P2997" s="70">
        <v>0.75877314814814811</v>
      </c>
      <c r="Q2997">
        <v>1.6</v>
      </c>
      <c r="R2997" t="s">
        <v>154</v>
      </c>
      <c r="S2997">
        <v>0.6</v>
      </c>
      <c r="T2997">
        <v>44</v>
      </c>
      <c r="U2997">
        <v>0</v>
      </c>
      <c r="V2997">
        <v>70</v>
      </c>
      <c r="W2997">
        <v>0</v>
      </c>
      <c r="X2997">
        <v>0.65500000000000003</v>
      </c>
      <c r="Y2997">
        <v>18.03</v>
      </c>
      <c r="Z2997" s="11">
        <f t="shared" si="7981"/>
        <v>-0.60000000000000009</v>
      </c>
      <c r="AA2997" s="11">
        <f t="shared" si="7982"/>
        <v>0</v>
      </c>
      <c r="AB2997" s="53">
        <f t="shared" si="7983"/>
        <v>0.27767110157224428</v>
      </c>
      <c r="AC2997" s="61" t="s">
        <v>204</v>
      </c>
    </row>
    <row r="2998" spans="1:46">
      <c r="A2998" s="11">
        <v>2998</v>
      </c>
      <c r="B2998" s="69">
        <v>44613</v>
      </c>
      <c r="C2998" s="70">
        <v>0.77083333333333337</v>
      </c>
      <c r="D2998">
        <v>5.6</v>
      </c>
      <c r="E2998">
        <v>13</v>
      </c>
      <c r="F2998">
        <v>0</v>
      </c>
      <c r="G2998">
        <v>3.7</v>
      </c>
      <c r="H2998">
        <v>-1E-3</v>
      </c>
      <c r="I2998">
        <v>2.2999999999999998</v>
      </c>
      <c r="J2998" t="s">
        <v>155</v>
      </c>
      <c r="K2998">
        <v>2.2999999999999998</v>
      </c>
      <c r="L2998" t="s">
        <v>155</v>
      </c>
      <c r="M2998" s="70">
        <v>0.77075231481481488</v>
      </c>
      <c r="N2998">
        <v>4.5</v>
      </c>
      <c r="O2998" t="s">
        <v>155</v>
      </c>
      <c r="P2998" s="70">
        <v>0.76768518518518514</v>
      </c>
      <c r="Q2998">
        <v>1.2</v>
      </c>
      <c r="R2998" t="s">
        <v>162</v>
      </c>
      <c r="S2998">
        <v>0.8</v>
      </c>
      <c r="T2998">
        <v>44.9</v>
      </c>
      <c r="U2998">
        <v>0</v>
      </c>
      <c r="V2998">
        <v>72</v>
      </c>
      <c r="W2998">
        <v>0</v>
      </c>
      <c r="X2998">
        <v>0.65500000000000003</v>
      </c>
      <c r="Y2998">
        <v>18.03</v>
      </c>
      <c r="Z2998" s="11">
        <f t="shared" si="7981"/>
        <v>-0.60000000000000009</v>
      </c>
      <c r="AA2998" s="11">
        <f t="shared" si="7982"/>
        <v>0</v>
      </c>
      <c r="AB2998" s="53">
        <f t="shared" si="7983"/>
        <v>0.27767110157224428</v>
      </c>
      <c r="AC2998" s="61" t="s">
        <v>204</v>
      </c>
    </row>
    <row r="2999" spans="1:46">
      <c r="A2999" s="11">
        <v>2999</v>
      </c>
      <c r="B2999" s="69">
        <v>44613</v>
      </c>
      <c r="C2999" s="70">
        <v>0.77777777777777779</v>
      </c>
      <c r="D2999">
        <v>5</v>
      </c>
      <c r="E2999">
        <v>13</v>
      </c>
      <c r="F2999">
        <v>0</v>
      </c>
      <c r="G2999">
        <v>3.4</v>
      </c>
      <c r="H2999">
        <v>-1E-3</v>
      </c>
      <c r="I2999">
        <v>1.6</v>
      </c>
      <c r="J2999" t="s">
        <v>157</v>
      </c>
      <c r="K2999">
        <v>2.4</v>
      </c>
      <c r="L2999" t="s">
        <v>155</v>
      </c>
      <c r="M2999" s="70">
        <v>0.77376157407407409</v>
      </c>
      <c r="N2999">
        <v>3</v>
      </c>
      <c r="O2999" t="s">
        <v>157</v>
      </c>
      <c r="P2999" s="70">
        <v>0.77187499999999998</v>
      </c>
      <c r="Q2999">
        <v>1.7</v>
      </c>
      <c r="R2999" t="s">
        <v>155</v>
      </c>
      <c r="S2999">
        <v>0.5</v>
      </c>
      <c r="T2999">
        <v>45.8</v>
      </c>
      <c r="U2999">
        <v>0</v>
      </c>
      <c r="V2999">
        <v>69</v>
      </c>
      <c r="W2999">
        <v>0</v>
      </c>
      <c r="X2999">
        <v>0.65400000000000003</v>
      </c>
      <c r="Y2999">
        <v>18.010000000000002</v>
      </c>
      <c r="Z2999" s="11">
        <f t="shared" si="7981"/>
        <v>-0.60000000000000009</v>
      </c>
      <c r="AA2999" s="11">
        <f t="shared" si="7982"/>
        <v>0</v>
      </c>
      <c r="AB2999" s="53">
        <f t="shared" si="7983"/>
        <v>0.2770684166086731</v>
      </c>
      <c r="AC2999" s="61" t="s">
        <v>204</v>
      </c>
    </row>
    <row r="3000" spans="1:46">
      <c r="A3000" s="11">
        <v>3000</v>
      </c>
      <c r="B3000" s="69">
        <v>44613</v>
      </c>
      <c r="C3000" s="70">
        <v>0.78472222222222221</v>
      </c>
      <c r="D3000">
        <v>4.4000000000000004</v>
      </c>
      <c r="E3000">
        <v>13</v>
      </c>
      <c r="F3000">
        <v>0</v>
      </c>
      <c r="G3000">
        <v>3.2</v>
      </c>
      <c r="H3000">
        <v>0</v>
      </c>
      <c r="I3000">
        <v>1.6</v>
      </c>
      <c r="J3000" t="s">
        <v>155</v>
      </c>
      <c r="K3000">
        <v>1.6</v>
      </c>
      <c r="L3000" t="s">
        <v>157</v>
      </c>
      <c r="M3000" s="70">
        <v>0.77778935185185183</v>
      </c>
      <c r="N3000">
        <v>3.9</v>
      </c>
      <c r="O3000" t="s">
        <v>157</v>
      </c>
      <c r="P3000" s="70">
        <v>0.78256944444444443</v>
      </c>
      <c r="Q3000">
        <v>2.4</v>
      </c>
      <c r="R3000" t="s">
        <v>155</v>
      </c>
      <c r="S3000">
        <v>0.8</v>
      </c>
      <c r="T3000">
        <v>48</v>
      </c>
      <c r="U3000">
        <v>0</v>
      </c>
      <c r="V3000">
        <v>72</v>
      </c>
      <c r="W3000">
        <v>0</v>
      </c>
      <c r="X3000">
        <v>0.65400000000000003</v>
      </c>
      <c r="Y3000">
        <v>18.02</v>
      </c>
      <c r="Z3000" s="11">
        <f t="shared" si="7981"/>
        <v>0</v>
      </c>
      <c r="AA3000" s="11">
        <f t="shared" si="7982"/>
        <v>0</v>
      </c>
      <c r="AB3000" s="53">
        <f t="shared" si="7983"/>
        <v>0.2770684166086731</v>
      </c>
      <c r="AC3000" s="61" t="s">
        <v>204</v>
      </c>
    </row>
    <row r="3001" spans="1:46">
      <c r="A3001" s="11">
        <v>3001</v>
      </c>
      <c r="B3001" s="69">
        <v>44613</v>
      </c>
      <c r="C3001" s="70">
        <v>0.79166666666666663</v>
      </c>
      <c r="D3001">
        <v>3.8</v>
      </c>
      <c r="E3001">
        <v>12.9</v>
      </c>
      <c r="F3001">
        <v>0</v>
      </c>
      <c r="G3001">
        <v>3</v>
      </c>
      <c r="H3001">
        <v>0</v>
      </c>
      <c r="I3001">
        <v>2.2000000000000002</v>
      </c>
      <c r="J3001" t="s">
        <v>155</v>
      </c>
      <c r="K3001">
        <v>2.2000000000000002</v>
      </c>
      <c r="L3001" t="s">
        <v>155</v>
      </c>
      <c r="M3001" s="70">
        <v>0.78932870370370367</v>
      </c>
      <c r="N3001">
        <v>3.9</v>
      </c>
      <c r="O3001" t="s">
        <v>155</v>
      </c>
      <c r="P3001" s="70">
        <v>0.79033564814814816</v>
      </c>
      <c r="Q3001">
        <v>2</v>
      </c>
      <c r="R3001" t="s">
        <v>155</v>
      </c>
      <c r="S3001">
        <v>0.6</v>
      </c>
      <c r="T3001">
        <v>48.6</v>
      </c>
      <c r="U3001">
        <v>0</v>
      </c>
      <c r="V3001">
        <v>64</v>
      </c>
      <c r="W3001">
        <v>0</v>
      </c>
      <c r="X3001">
        <v>0.65400000000000003</v>
      </c>
      <c r="Y3001">
        <v>18.010000000000002</v>
      </c>
      <c r="Z3001" s="11">
        <f t="shared" si="7981"/>
        <v>0</v>
      </c>
      <c r="AA3001" s="11">
        <f t="shared" si="7982"/>
        <v>0</v>
      </c>
      <c r="AB3001" s="53">
        <f t="shared" si="7983"/>
        <v>0.2770684166086731</v>
      </c>
      <c r="AC3001" s="61" t="s">
        <v>204</v>
      </c>
      <c r="AE3001" s="11">
        <f t="shared" ref="AE3001" si="8112">SUM(F3001:F3006)</f>
        <v>0</v>
      </c>
      <c r="AF3001" s="11">
        <f t="shared" ref="AF3001" si="8113">AVERAGE(AB3001:AB3006)</f>
        <v>0.27656676462090529</v>
      </c>
      <c r="AG3001" s="11">
        <f t="shared" ref="AG3001" si="8114">AVERAGE(G3001:G3006)</f>
        <v>2.8666666666666671</v>
      </c>
      <c r="AH3001" s="11" t="e">
        <f t="shared" ref="AH3001" si="8115">AVERAGE(AC3001:AC3006)</f>
        <v>#DIV/0!</v>
      </c>
      <c r="AI3001" s="11">
        <f t="shared" ref="AI3001" si="8116">AVERAGE(T3001:T3006)</f>
        <v>48.833333333333336</v>
      </c>
      <c r="AJ3001" s="11">
        <f t="shared" ref="AJ3001" si="8117">SUMIF(H3001:H3006,"&gt;0",H3001:H3006)</f>
        <v>1E-3</v>
      </c>
      <c r="AK3001" s="17">
        <f t="shared" ref="AK3001" si="8118">SUM(AA3001:AA3006)/60</f>
        <v>0</v>
      </c>
      <c r="AL3001" s="17">
        <f t="shared" ref="AL3001" si="8119">SUM(V3001:V3006)</f>
        <v>340</v>
      </c>
      <c r="AM3001" s="17">
        <f t="shared" ref="AM3001" si="8120">AVERAGE(W3001:W3006)</f>
        <v>0</v>
      </c>
      <c r="AN3001" s="11">
        <f t="shared" ref="AN3001" si="8121">AVERAGE(I3001:I3006)</f>
        <v>1.8333333333333333</v>
      </c>
      <c r="AO3001" s="11">
        <f t="shared" ref="AO3001" si="8122">MAX(K3001:K3006)</f>
        <v>3.6</v>
      </c>
      <c r="AP3001" s="13" t="str">
        <f t="shared" ref="AP3001" ca="1" si="8123">INDIRECT(ADDRESS(MATCH(AO3001,K3001:K3006,0)+A3001-1,12))</f>
        <v>NW</v>
      </c>
      <c r="AQ3001" s="13">
        <f t="shared" ref="AQ3001" ca="1" si="8124">INDIRECT(ADDRESS(MATCH(AO3001,K3001:K3006,0)+A3001-1,13))</f>
        <v>0.8011921296296296</v>
      </c>
      <c r="AR3001" s="11">
        <f t="shared" ref="AR3001" si="8125">MAX(N3001:N3006)</f>
        <v>6.2</v>
      </c>
      <c r="AS3001" s="13" t="str">
        <f t="shared" ref="AS3001" ca="1" si="8126">INDIRECT(ADDRESS(MATCH(AR3001,N3001:N3006,0)+A3001-1,15))</f>
        <v>NW</v>
      </c>
      <c r="AT3001" s="13">
        <f t="shared" ref="AT3001" ca="1" si="8127">INDIRECT(ADDRESS(MATCH(AR3001,N3001:N3006,0)+A3001-1,16))</f>
        <v>0.79552083333333334</v>
      </c>
    </row>
    <row r="3002" spans="1:46">
      <c r="A3002" s="11">
        <v>3002</v>
      </c>
      <c r="B3002" s="69">
        <v>44613</v>
      </c>
      <c r="C3002" s="70">
        <v>0.79861111111111116</v>
      </c>
      <c r="D3002">
        <v>3.4</v>
      </c>
      <c r="E3002">
        <v>12.9</v>
      </c>
      <c r="F3002">
        <v>0</v>
      </c>
      <c r="G3002">
        <v>3.2</v>
      </c>
      <c r="H3002">
        <v>1E-3</v>
      </c>
      <c r="I3002">
        <v>3.2</v>
      </c>
      <c r="J3002" t="s">
        <v>155</v>
      </c>
      <c r="K3002">
        <v>3.2</v>
      </c>
      <c r="L3002" t="s">
        <v>155</v>
      </c>
      <c r="M3002" s="70">
        <v>0.79861111111111116</v>
      </c>
      <c r="N3002">
        <v>6.2</v>
      </c>
      <c r="O3002" t="s">
        <v>155</v>
      </c>
      <c r="P3002" s="70">
        <v>0.79552083333333334</v>
      </c>
      <c r="Q3002">
        <v>3.6</v>
      </c>
      <c r="R3002" t="s">
        <v>158</v>
      </c>
      <c r="S3002">
        <v>1</v>
      </c>
      <c r="T3002">
        <v>47.6</v>
      </c>
      <c r="U3002">
        <v>0</v>
      </c>
      <c r="V3002">
        <v>61</v>
      </c>
      <c r="W3002">
        <v>0</v>
      </c>
      <c r="X3002">
        <v>0.65400000000000003</v>
      </c>
      <c r="Y3002">
        <v>18.03</v>
      </c>
      <c r="Z3002" s="11">
        <f t="shared" si="7981"/>
        <v>0.60000000000000009</v>
      </c>
      <c r="AA3002" s="11">
        <f t="shared" si="7982"/>
        <v>0</v>
      </c>
      <c r="AB3002" s="53">
        <f t="shared" si="7983"/>
        <v>0.2770684166086731</v>
      </c>
      <c r="AC3002" s="61" t="s">
        <v>204</v>
      </c>
    </row>
    <row r="3003" spans="1:46">
      <c r="A3003" s="11">
        <v>3003</v>
      </c>
      <c r="B3003" s="69">
        <v>44613</v>
      </c>
      <c r="C3003" s="70">
        <v>0.80555555555555547</v>
      </c>
      <c r="D3003">
        <v>3.1</v>
      </c>
      <c r="E3003">
        <v>12.9</v>
      </c>
      <c r="F3003">
        <v>0</v>
      </c>
      <c r="G3003">
        <v>3.1</v>
      </c>
      <c r="H3003">
        <v>-1E-3</v>
      </c>
      <c r="I3003">
        <v>2.5</v>
      </c>
      <c r="J3003" t="s">
        <v>155</v>
      </c>
      <c r="K3003">
        <v>3.6</v>
      </c>
      <c r="L3003" t="s">
        <v>155</v>
      </c>
      <c r="M3003" s="70">
        <v>0.8011921296296296</v>
      </c>
      <c r="N3003">
        <v>5.3</v>
      </c>
      <c r="O3003" t="s">
        <v>155</v>
      </c>
      <c r="P3003" s="70">
        <v>0.79995370370370367</v>
      </c>
      <c r="Q3003">
        <v>1.9</v>
      </c>
      <c r="R3003" t="s">
        <v>157</v>
      </c>
      <c r="S3003">
        <v>1</v>
      </c>
      <c r="T3003">
        <v>47</v>
      </c>
      <c r="U3003">
        <v>0</v>
      </c>
      <c r="V3003">
        <v>65</v>
      </c>
      <c r="W3003">
        <v>0</v>
      </c>
      <c r="X3003">
        <v>0.65300000000000002</v>
      </c>
      <c r="Y3003">
        <v>18.03</v>
      </c>
      <c r="Z3003" s="11">
        <f t="shared" si="7981"/>
        <v>-0.60000000000000009</v>
      </c>
      <c r="AA3003" s="11">
        <f t="shared" si="7982"/>
        <v>0</v>
      </c>
      <c r="AB3003" s="53">
        <f t="shared" si="7983"/>
        <v>0.27646631670243349</v>
      </c>
      <c r="AC3003" s="61" t="s">
        <v>204</v>
      </c>
    </row>
    <row r="3004" spans="1:46">
      <c r="A3004" s="11">
        <v>3004</v>
      </c>
      <c r="B3004" s="69">
        <v>44613</v>
      </c>
      <c r="C3004" s="70">
        <v>0.8125</v>
      </c>
      <c r="D3004">
        <v>2.8</v>
      </c>
      <c r="E3004">
        <v>12.9</v>
      </c>
      <c r="F3004">
        <v>0</v>
      </c>
      <c r="G3004">
        <v>2.9</v>
      </c>
      <c r="H3004">
        <v>-1E-3</v>
      </c>
      <c r="I3004">
        <v>1.9</v>
      </c>
      <c r="J3004" t="s">
        <v>157</v>
      </c>
      <c r="K3004">
        <v>2.5</v>
      </c>
      <c r="L3004" t="s">
        <v>155</v>
      </c>
      <c r="M3004" s="70">
        <v>0.80556712962962962</v>
      </c>
      <c r="N3004">
        <v>4.0999999999999996</v>
      </c>
      <c r="O3004" t="s">
        <v>157</v>
      </c>
      <c r="P3004" s="70">
        <v>0.80731481481481471</v>
      </c>
      <c r="Q3004">
        <v>0.6</v>
      </c>
      <c r="R3004" t="s">
        <v>149</v>
      </c>
      <c r="S3004">
        <v>0.8</v>
      </c>
      <c r="T3004">
        <v>48.4</v>
      </c>
      <c r="U3004">
        <v>0</v>
      </c>
      <c r="V3004">
        <v>47</v>
      </c>
      <c r="W3004">
        <v>0</v>
      </c>
      <c r="X3004">
        <v>0.65300000000000002</v>
      </c>
      <c r="Y3004">
        <v>18.059999999999999</v>
      </c>
      <c r="Z3004" s="11">
        <f t="shared" si="7981"/>
        <v>-0.60000000000000009</v>
      </c>
      <c r="AA3004" s="11">
        <f t="shared" si="7982"/>
        <v>0</v>
      </c>
      <c r="AB3004" s="53">
        <f t="shared" si="7983"/>
        <v>0.27646631670243349</v>
      </c>
      <c r="AC3004" s="61" t="s">
        <v>204</v>
      </c>
    </row>
    <row r="3005" spans="1:46">
      <c r="A3005" s="11">
        <v>3005</v>
      </c>
      <c r="B3005" s="69">
        <v>44613</v>
      </c>
      <c r="C3005" s="70">
        <v>0.81944444444444453</v>
      </c>
      <c r="D3005">
        <v>2.6</v>
      </c>
      <c r="E3005">
        <v>12.9</v>
      </c>
      <c r="F3005">
        <v>0</v>
      </c>
      <c r="G3005">
        <v>2.7</v>
      </c>
      <c r="H3005">
        <v>-1E-3</v>
      </c>
      <c r="I3005">
        <v>0.5</v>
      </c>
      <c r="J3005" t="s">
        <v>149</v>
      </c>
      <c r="K3005">
        <v>1.9</v>
      </c>
      <c r="L3005" t="s">
        <v>157</v>
      </c>
      <c r="M3005" s="70">
        <v>0.81251157407407415</v>
      </c>
      <c r="N3005">
        <v>1.7</v>
      </c>
      <c r="O3005" t="s">
        <v>158</v>
      </c>
      <c r="P3005" s="70">
        <v>0.81643518518518521</v>
      </c>
      <c r="Q3005">
        <v>0.7</v>
      </c>
      <c r="R3005" t="s">
        <v>147</v>
      </c>
      <c r="S3005">
        <v>0.4</v>
      </c>
      <c r="T3005">
        <v>49.4</v>
      </c>
      <c r="U3005">
        <v>0</v>
      </c>
      <c r="V3005">
        <v>39</v>
      </c>
      <c r="W3005">
        <v>0</v>
      </c>
      <c r="X3005">
        <v>0.65300000000000002</v>
      </c>
      <c r="Y3005">
        <v>18.079999999999998</v>
      </c>
      <c r="Z3005" s="11">
        <f t="shared" si="7981"/>
        <v>-0.60000000000000009</v>
      </c>
      <c r="AA3005" s="11">
        <f t="shared" si="7982"/>
        <v>0</v>
      </c>
      <c r="AB3005" s="53">
        <f t="shared" si="7983"/>
        <v>0.27646631670243349</v>
      </c>
      <c r="AC3005" s="61" t="s">
        <v>204</v>
      </c>
    </row>
    <row r="3006" spans="1:46">
      <c r="A3006" s="11">
        <v>3006</v>
      </c>
      <c r="B3006" s="69">
        <v>44613</v>
      </c>
      <c r="C3006" s="70">
        <v>0.82638888888888884</v>
      </c>
      <c r="D3006">
        <v>2.2999999999999998</v>
      </c>
      <c r="E3006">
        <v>12.9</v>
      </c>
      <c r="F3006">
        <v>0</v>
      </c>
      <c r="G3006">
        <v>2.2999999999999998</v>
      </c>
      <c r="H3006">
        <v>-1E-3</v>
      </c>
      <c r="I3006">
        <v>0.7</v>
      </c>
      <c r="J3006" t="s">
        <v>149</v>
      </c>
      <c r="K3006">
        <v>0.7</v>
      </c>
      <c r="L3006" t="s">
        <v>162</v>
      </c>
      <c r="M3006" s="70">
        <v>0.82303240740740735</v>
      </c>
      <c r="N3006">
        <v>1.8</v>
      </c>
      <c r="O3006" t="s">
        <v>147</v>
      </c>
      <c r="P3006" s="70">
        <v>0.82605324074074071</v>
      </c>
      <c r="Q3006">
        <v>1.3</v>
      </c>
      <c r="R3006" t="s">
        <v>147</v>
      </c>
      <c r="S3006">
        <v>0.4</v>
      </c>
      <c r="T3006">
        <v>52</v>
      </c>
      <c r="U3006">
        <v>0</v>
      </c>
      <c r="V3006">
        <v>64</v>
      </c>
      <c r="W3006">
        <v>0</v>
      </c>
      <c r="X3006">
        <v>0.65200000000000002</v>
      </c>
      <c r="Y3006">
        <v>18.09</v>
      </c>
      <c r="Z3006" s="11">
        <f t="shared" si="7981"/>
        <v>-0.60000000000000009</v>
      </c>
      <c r="AA3006" s="11">
        <f t="shared" si="7982"/>
        <v>0</v>
      </c>
      <c r="AB3006" s="53">
        <f t="shared" si="7983"/>
        <v>0.2758648044007852</v>
      </c>
      <c r="AC3006" s="61" t="s">
        <v>204</v>
      </c>
    </row>
    <row r="3007" spans="1:46">
      <c r="A3007" s="11">
        <v>3007</v>
      </c>
      <c r="B3007" s="69">
        <v>44613</v>
      </c>
      <c r="C3007" s="70">
        <v>0.83333333333333337</v>
      </c>
      <c r="D3007">
        <v>1.9</v>
      </c>
      <c r="E3007">
        <v>12.9</v>
      </c>
      <c r="F3007">
        <v>0</v>
      </c>
      <c r="G3007">
        <v>1.9</v>
      </c>
      <c r="H3007">
        <v>-1E-3</v>
      </c>
      <c r="I3007">
        <v>0.4</v>
      </c>
      <c r="J3007" t="s">
        <v>149</v>
      </c>
      <c r="K3007">
        <v>0.8</v>
      </c>
      <c r="L3007" t="s">
        <v>149</v>
      </c>
      <c r="M3007" s="70">
        <v>0.8273032407407408</v>
      </c>
      <c r="N3007">
        <v>1.9</v>
      </c>
      <c r="O3007" t="s">
        <v>149</v>
      </c>
      <c r="P3007" s="70">
        <v>0.82641203703703703</v>
      </c>
      <c r="Q3007">
        <v>0.5</v>
      </c>
      <c r="R3007" t="s">
        <v>148</v>
      </c>
      <c r="S3007">
        <v>0.4</v>
      </c>
      <c r="T3007">
        <v>53.5</v>
      </c>
      <c r="U3007">
        <v>0</v>
      </c>
      <c r="V3007">
        <v>107</v>
      </c>
      <c r="W3007">
        <v>0</v>
      </c>
      <c r="X3007">
        <v>0.65200000000000002</v>
      </c>
      <c r="Y3007">
        <v>18.09</v>
      </c>
      <c r="Z3007" s="11">
        <f t="shared" si="7981"/>
        <v>-0.60000000000000009</v>
      </c>
      <c r="AA3007" s="11">
        <f t="shared" si="7982"/>
        <v>0</v>
      </c>
      <c r="AB3007" s="53">
        <f t="shared" si="7983"/>
        <v>0.2758648044007852</v>
      </c>
      <c r="AC3007" s="61" t="s">
        <v>204</v>
      </c>
      <c r="AE3007" s="11">
        <f t="shared" ref="AE3007" si="8128">SUM(F3007:F3012)</f>
        <v>0</v>
      </c>
      <c r="AF3007" s="11">
        <f t="shared" ref="AF3007" si="8129">AVERAGE(AB3007:AB3012)</f>
        <v>0.27586490276664316</v>
      </c>
      <c r="AG3007" s="11">
        <f t="shared" ref="AG3007" si="8130">AVERAGE(G3007:G3012)</f>
        <v>1.6333333333333335</v>
      </c>
      <c r="AH3007" s="11" t="e">
        <f t="shared" ref="AH3007" si="8131">AVERAGE(AC3007:AC3012)</f>
        <v>#DIV/0!</v>
      </c>
      <c r="AI3007" s="11">
        <f t="shared" ref="AI3007" si="8132">AVERAGE(T3007:T3012)</f>
        <v>55.400000000000006</v>
      </c>
      <c r="AJ3007" s="11">
        <f t="shared" ref="AJ3007" si="8133">SUMIF(H3007:H3012,"&gt;0",H3007:H3012)</f>
        <v>0</v>
      </c>
      <c r="AK3007" s="17">
        <f t="shared" ref="AK3007" si="8134">SUM(AA3007:AA3012)/60</f>
        <v>0</v>
      </c>
      <c r="AL3007" s="17">
        <f t="shared" ref="AL3007" si="8135">SUM(V3007:V3012)</f>
        <v>603</v>
      </c>
      <c r="AM3007" s="17">
        <f t="shared" ref="AM3007" si="8136">AVERAGE(W3007:W3012)</f>
        <v>0</v>
      </c>
      <c r="AN3007" s="11">
        <f t="shared" ref="AN3007" si="8137">AVERAGE(I3007:I3012)</f>
        <v>0.6</v>
      </c>
      <c r="AO3007" s="11">
        <f t="shared" ref="AO3007" si="8138">MAX(K3007:K3012)</f>
        <v>1</v>
      </c>
      <c r="AP3007" s="13" t="str">
        <f t="shared" ref="AP3007" ca="1" si="8139">INDIRECT(ADDRESS(MATCH(AO3007,K3007:K3012,0)+A3007-1,12))</f>
        <v>N</v>
      </c>
      <c r="AQ3007" s="13">
        <f t="shared" ref="AQ3007" ca="1" si="8140">INDIRECT(ADDRESS(MATCH(AO3007,K3007:K3012,0)+A3007-1,13))</f>
        <v>0.84591435185185182</v>
      </c>
      <c r="AR3007" s="11">
        <f t="shared" ref="AR3007" si="8141">MAX(N3007:N3012)</f>
        <v>2</v>
      </c>
      <c r="AS3007" s="13" t="str">
        <f t="shared" ref="AS3007" ca="1" si="8142">INDIRECT(ADDRESS(MATCH(AR3007,N3007:N3012,0)+A3007-1,15))</f>
        <v>NNW</v>
      </c>
      <c r="AT3007" s="13">
        <f t="shared" ref="AT3007" ca="1" si="8143">INDIRECT(ADDRESS(MATCH(AR3007,N3007:N3012,0)+A3007-1,16))</f>
        <v>0.83924768518518522</v>
      </c>
    </row>
    <row r="3008" spans="1:46">
      <c r="A3008" s="11">
        <v>3008</v>
      </c>
      <c r="B3008" s="69">
        <v>44613</v>
      </c>
      <c r="C3008" s="70">
        <v>0.84027777777777779</v>
      </c>
      <c r="D3008">
        <v>1.5</v>
      </c>
      <c r="E3008">
        <v>12.9</v>
      </c>
      <c r="F3008">
        <v>0</v>
      </c>
      <c r="G3008">
        <v>1.8</v>
      </c>
      <c r="H3008">
        <v>-1E-3</v>
      </c>
      <c r="I3008">
        <v>0.5</v>
      </c>
      <c r="J3008" t="s">
        <v>148</v>
      </c>
      <c r="K3008">
        <v>0.5</v>
      </c>
      <c r="L3008" t="s">
        <v>148</v>
      </c>
      <c r="M3008" s="70">
        <v>0.84027777777777779</v>
      </c>
      <c r="N3008">
        <v>2</v>
      </c>
      <c r="O3008" t="s">
        <v>157</v>
      </c>
      <c r="P3008" s="70">
        <v>0.83924768518518522</v>
      </c>
      <c r="Q3008">
        <v>0.8</v>
      </c>
      <c r="R3008" t="s">
        <v>162</v>
      </c>
      <c r="S3008">
        <v>0.5</v>
      </c>
      <c r="T3008">
        <v>54.5</v>
      </c>
      <c r="U3008">
        <v>1</v>
      </c>
      <c r="V3008">
        <v>99</v>
      </c>
      <c r="W3008">
        <v>0</v>
      </c>
      <c r="X3008">
        <v>0.65300000000000002</v>
      </c>
      <c r="Y3008">
        <v>18.13</v>
      </c>
      <c r="Z3008" s="11">
        <f t="shared" si="7981"/>
        <v>-0.60000000000000009</v>
      </c>
      <c r="AA3008" s="11">
        <f t="shared" si="7982"/>
        <v>0</v>
      </c>
      <c r="AB3008" s="53">
        <f t="shared" si="7983"/>
        <v>0.27646631670243349</v>
      </c>
      <c r="AC3008" s="61" t="s">
        <v>204</v>
      </c>
    </row>
    <row r="3009" spans="1:46">
      <c r="A3009" s="11">
        <v>3009</v>
      </c>
      <c r="B3009" s="69">
        <v>44613</v>
      </c>
      <c r="C3009" s="70">
        <v>0.84722222222222221</v>
      </c>
      <c r="D3009">
        <v>1.1000000000000001</v>
      </c>
      <c r="E3009">
        <v>12.9</v>
      </c>
      <c r="F3009">
        <v>0</v>
      </c>
      <c r="G3009">
        <v>1.7</v>
      </c>
      <c r="H3009">
        <v>0</v>
      </c>
      <c r="I3009">
        <v>0.8</v>
      </c>
      <c r="J3009" t="s">
        <v>149</v>
      </c>
      <c r="K3009">
        <v>1</v>
      </c>
      <c r="L3009" t="s">
        <v>162</v>
      </c>
      <c r="M3009" s="70">
        <v>0.84591435185185182</v>
      </c>
      <c r="N3009">
        <v>1.7</v>
      </c>
      <c r="O3009" t="s">
        <v>149</v>
      </c>
      <c r="P3009" s="70">
        <v>0.84189814814814812</v>
      </c>
      <c r="Q3009">
        <v>1</v>
      </c>
      <c r="R3009" t="s">
        <v>157</v>
      </c>
      <c r="S3009">
        <v>0.4</v>
      </c>
      <c r="T3009">
        <v>55.8</v>
      </c>
      <c r="U3009">
        <v>0</v>
      </c>
      <c r="V3009">
        <v>94</v>
      </c>
      <c r="W3009">
        <v>0</v>
      </c>
      <c r="X3009">
        <v>0.65200000000000002</v>
      </c>
      <c r="Y3009">
        <v>18.079999999999998</v>
      </c>
      <c r="Z3009" s="11">
        <f t="shared" si="7981"/>
        <v>0</v>
      </c>
      <c r="AA3009" s="11">
        <f t="shared" si="7982"/>
        <v>0</v>
      </c>
      <c r="AB3009" s="53">
        <f t="shared" si="7983"/>
        <v>0.2758648044007852</v>
      </c>
      <c r="AC3009" s="61" t="s">
        <v>204</v>
      </c>
    </row>
    <row r="3010" spans="1:46">
      <c r="A3010" s="11">
        <v>3010</v>
      </c>
      <c r="B3010" s="69">
        <v>44613</v>
      </c>
      <c r="C3010" s="70">
        <v>0.85416666666666663</v>
      </c>
      <c r="D3010">
        <v>0.8</v>
      </c>
      <c r="E3010">
        <v>12.9</v>
      </c>
      <c r="F3010">
        <v>0</v>
      </c>
      <c r="G3010">
        <v>1.5</v>
      </c>
      <c r="H3010">
        <v>0</v>
      </c>
      <c r="I3010">
        <v>0.8</v>
      </c>
      <c r="J3010" t="s">
        <v>147</v>
      </c>
      <c r="K3010">
        <v>0.8</v>
      </c>
      <c r="L3010" t="s">
        <v>149</v>
      </c>
      <c r="M3010" s="70">
        <v>0.84850694444444441</v>
      </c>
      <c r="N3010">
        <v>1.9</v>
      </c>
      <c r="O3010" t="s">
        <v>148</v>
      </c>
      <c r="P3010" s="70">
        <v>0.85124999999999995</v>
      </c>
      <c r="Q3010">
        <v>1.3</v>
      </c>
      <c r="R3010" t="s">
        <v>147</v>
      </c>
      <c r="S3010">
        <v>0.4</v>
      </c>
      <c r="T3010">
        <v>56.5</v>
      </c>
      <c r="U3010">
        <v>1</v>
      </c>
      <c r="V3010">
        <v>108</v>
      </c>
      <c r="W3010">
        <v>0</v>
      </c>
      <c r="X3010">
        <v>0.65200000000000002</v>
      </c>
      <c r="Y3010">
        <v>18.09</v>
      </c>
      <c r="Z3010" s="11">
        <f t="shared" si="7981"/>
        <v>0</v>
      </c>
      <c r="AA3010" s="11">
        <f t="shared" si="7982"/>
        <v>0</v>
      </c>
      <c r="AB3010" s="53">
        <f t="shared" si="7983"/>
        <v>0.2758648044007852</v>
      </c>
      <c r="AC3010" s="61" t="s">
        <v>204</v>
      </c>
    </row>
    <row r="3011" spans="1:46">
      <c r="A3011" s="11">
        <v>3011</v>
      </c>
      <c r="B3011" s="69">
        <v>44613</v>
      </c>
      <c r="C3011" s="70">
        <v>0.86111111111111116</v>
      </c>
      <c r="D3011">
        <v>0.7</v>
      </c>
      <c r="E3011">
        <v>12.9</v>
      </c>
      <c r="F3011">
        <v>0</v>
      </c>
      <c r="G3011">
        <v>1.5</v>
      </c>
      <c r="H3011">
        <v>-1E-3</v>
      </c>
      <c r="I3011">
        <v>0.6</v>
      </c>
      <c r="J3011" t="s">
        <v>148</v>
      </c>
      <c r="K3011">
        <v>0.9</v>
      </c>
      <c r="L3011" t="s">
        <v>148</v>
      </c>
      <c r="M3011" s="70">
        <v>0.85790509259259251</v>
      </c>
      <c r="N3011">
        <v>1.4</v>
      </c>
      <c r="O3011" t="s">
        <v>156</v>
      </c>
      <c r="P3011" s="70">
        <v>0.85947916666666668</v>
      </c>
      <c r="Q3011">
        <v>0.7</v>
      </c>
      <c r="R3011" t="s">
        <v>152</v>
      </c>
      <c r="S3011">
        <v>0.4</v>
      </c>
      <c r="T3011">
        <v>56.5</v>
      </c>
      <c r="U3011">
        <v>0</v>
      </c>
      <c r="V3011">
        <v>98</v>
      </c>
      <c r="W3011">
        <v>0</v>
      </c>
      <c r="X3011">
        <v>0.65200000000000002</v>
      </c>
      <c r="Y3011">
        <v>18.09</v>
      </c>
      <c r="Z3011" s="11">
        <f t="shared" si="7981"/>
        <v>-0.60000000000000009</v>
      </c>
      <c r="AA3011" s="11">
        <f t="shared" si="7982"/>
        <v>0</v>
      </c>
      <c r="AB3011" s="53">
        <f t="shared" si="7983"/>
        <v>0.2758648044007852</v>
      </c>
      <c r="AC3011" s="61" t="s">
        <v>204</v>
      </c>
    </row>
    <row r="3012" spans="1:46">
      <c r="A3012" s="11">
        <v>3012</v>
      </c>
      <c r="B3012" s="69">
        <v>44613</v>
      </c>
      <c r="C3012" s="70">
        <v>0.86805555555555547</v>
      </c>
      <c r="D3012">
        <v>0.4</v>
      </c>
      <c r="E3012">
        <v>12.9</v>
      </c>
      <c r="F3012">
        <v>0</v>
      </c>
      <c r="G3012">
        <v>1.4</v>
      </c>
      <c r="H3012">
        <v>0</v>
      </c>
      <c r="I3012">
        <v>0.5</v>
      </c>
      <c r="J3012" t="s">
        <v>150</v>
      </c>
      <c r="K3012">
        <v>0.7</v>
      </c>
      <c r="L3012" t="s">
        <v>150</v>
      </c>
      <c r="M3012" s="70">
        <v>0.86383101851851851</v>
      </c>
      <c r="N3012">
        <v>1.3</v>
      </c>
      <c r="O3012" t="s">
        <v>150</v>
      </c>
      <c r="P3012" s="70">
        <v>0.86349537037037039</v>
      </c>
      <c r="Q3012">
        <v>0.4</v>
      </c>
      <c r="R3012" t="s">
        <v>150</v>
      </c>
      <c r="S3012">
        <v>0.4</v>
      </c>
      <c r="T3012">
        <v>55.6</v>
      </c>
      <c r="U3012">
        <v>0</v>
      </c>
      <c r="V3012">
        <v>97</v>
      </c>
      <c r="W3012">
        <v>0</v>
      </c>
      <c r="X3012">
        <v>0.65100000000000002</v>
      </c>
      <c r="Y3012">
        <v>18.079999999999998</v>
      </c>
      <c r="Z3012" s="11">
        <f t="shared" si="7981"/>
        <v>0</v>
      </c>
      <c r="AA3012" s="11">
        <f t="shared" si="7982"/>
        <v>0</v>
      </c>
      <c r="AB3012" s="53">
        <f t="shared" si="7983"/>
        <v>0.27526388229428478</v>
      </c>
      <c r="AC3012" s="61" t="s">
        <v>204</v>
      </c>
    </row>
    <row r="3013" spans="1:46">
      <c r="A3013" s="11">
        <v>3013</v>
      </c>
      <c r="B3013" s="69">
        <v>44613</v>
      </c>
      <c r="C3013" s="70">
        <v>0.875</v>
      </c>
      <c r="D3013">
        <v>0.2</v>
      </c>
      <c r="E3013">
        <v>12.9</v>
      </c>
      <c r="F3013">
        <v>0</v>
      </c>
      <c r="G3013">
        <v>1.5</v>
      </c>
      <c r="H3013">
        <v>0</v>
      </c>
      <c r="I3013">
        <v>0.8</v>
      </c>
      <c r="J3013" t="s">
        <v>152</v>
      </c>
      <c r="K3013">
        <v>0.8</v>
      </c>
      <c r="L3013" t="s">
        <v>152</v>
      </c>
      <c r="M3013" s="70">
        <v>0.875</v>
      </c>
      <c r="N3013">
        <v>2.7</v>
      </c>
      <c r="O3013" t="s">
        <v>155</v>
      </c>
      <c r="P3013" s="70">
        <v>0.87373842592592599</v>
      </c>
      <c r="Q3013">
        <v>0.9</v>
      </c>
      <c r="R3013" t="s">
        <v>158</v>
      </c>
      <c r="S3013">
        <v>0.6</v>
      </c>
      <c r="T3013">
        <v>54.9</v>
      </c>
      <c r="U3013">
        <v>0</v>
      </c>
      <c r="V3013">
        <v>101</v>
      </c>
      <c r="W3013">
        <v>0</v>
      </c>
      <c r="X3013">
        <v>0.65100000000000002</v>
      </c>
      <c r="Y3013">
        <v>18.14</v>
      </c>
      <c r="Z3013" s="11">
        <f t="shared" si="7981"/>
        <v>0</v>
      </c>
      <c r="AA3013" s="11">
        <f t="shared" si="7982"/>
        <v>0</v>
      </c>
      <c r="AB3013" s="53">
        <f t="shared" si="7983"/>
        <v>0.27526388229428478</v>
      </c>
      <c r="AC3013" s="61" t="s">
        <v>204</v>
      </c>
      <c r="AE3013" s="11">
        <f t="shared" ref="AE3013" si="8144">SUM(F3013:F3018)</f>
        <v>0</v>
      </c>
      <c r="AF3013" s="11">
        <f t="shared" ref="AF3013" si="8145">AVERAGE(AB3013:AB3018)</f>
        <v>0.2750637725347313</v>
      </c>
      <c r="AG3013" s="11">
        <f t="shared" ref="AG3013" si="8146">AVERAGE(G3013:G3018)</f>
        <v>1.3833333333333331</v>
      </c>
      <c r="AH3013" s="11" t="e">
        <f t="shared" ref="AH3013" si="8147">AVERAGE(AC3013:AC3018)</f>
        <v>#DIV/0!</v>
      </c>
      <c r="AI3013" s="11">
        <f t="shared" ref="AI3013" si="8148">AVERAGE(T3013:T3018)</f>
        <v>56.68333333333333</v>
      </c>
      <c r="AJ3013" s="11">
        <f t="shared" ref="AJ3013" si="8149">SUMIF(H3013:H3018,"&gt;0",H3013:H3018)</f>
        <v>1E-3</v>
      </c>
      <c r="AK3013" s="17">
        <f t="shared" ref="AK3013" si="8150">SUM(AA3013:AA3018)/60</f>
        <v>0</v>
      </c>
      <c r="AL3013" s="17">
        <f t="shared" ref="AL3013" si="8151">SUM(V3013:V3018)</f>
        <v>538</v>
      </c>
      <c r="AM3013" s="17">
        <f t="shared" ref="AM3013" si="8152">AVERAGE(W3013:W3018)</f>
        <v>0</v>
      </c>
      <c r="AN3013" s="11">
        <f t="shared" ref="AN3013" si="8153">AVERAGE(I3013:I3018)</f>
        <v>0.71666666666666679</v>
      </c>
      <c r="AO3013" s="11">
        <f t="shared" ref="AO3013" si="8154">MAX(K3013:K3018)</f>
        <v>1.1000000000000001</v>
      </c>
      <c r="AP3013" s="13" t="str">
        <f t="shared" ref="AP3013" ca="1" si="8155">INDIRECT(ADDRESS(MATCH(AO3013,K3013:K3018,0)+A3013-1,12))</f>
        <v>NNW</v>
      </c>
      <c r="AQ3013" s="13">
        <f t="shared" ref="AQ3013" ca="1" si="8156">INDIRECT(ADDRESS(MATCH(AO3013,K3013:K3018,0)+A3013-1,13))</f>
        <v>0.90972222222222221</v>
      </c>
      <c r="AR3013" s="11">
        <f t="shared" ref="AR3013" si="8157">MAX(N3013:N3018)</f>
        <v>3.3</v>
      </c>
      <c r="AS3013" s="13" t="str">
        <f t="shared" ref="AS3013" ca="1" si="8158">INDIRECT(ADDRESS(MATCH(AR3013,N3013:N3018,0)+A3013-1,15))</f>
        <v>W</v>
      </c>
      <c r="AT3013" s="13">
        <f t="shared" ref="AT3013" ca="1" si="8159">INDIRECT(ADDRESS(MATCH(AR3013,N3013:N3018,0)+A3013-1,16))</f>
        <v>0.88828703703703704</v>
      </c>
    </row>
    <row r="3014" spans="1:46">
      <c r="A3014" s="11">
        <v>3014</v>
      </c>
      <c r="B3014" s="69">
        <v>44613</v>
      </c>
      <c r="C3014" s="70">
        <v>0.88194444444444453</v>
      </c>
      <c r="D3014">
        <v>0.1</v>
      </c>
      <c r="E3014">
        <v>12.9</v>
      </c>
      <c r="F3014">
        <v>0</v>
      </c>
      <c r="G3014">
        <v>1.2</v>
      </c>
      <c r="H3014">
        <v>-1E-3</v>
      </c>
      <c r="I3014">
        <v>0.4</v>
      </c>
      <c r="J3014" t="s">
        <v>161</v>
      </c>
      <c r="K3014">
        <v>0.8</v>
      </c>
      <c r="L3014" t="s">
        <v>155</v>
      </c>
      <c r="M3014" s="70">
        <v>0.87650462962962961</v>
      </c>
      <c r="N3014">
        <v>1.5</v>
      </c>
      <c r="O3014" t="s">
        <v>153</v>
      </c>
      <c r="P3014" s="70">
        <v>0.88113425925925926</v>
      </c>
      <c r="Q3014">
        <v>0.2</v>
      </c>
      <c r="R3014" t="s">
        <v>150</v>
      </c>
      <c r="S3014">
        <v>0.4</v>
      </c>
      <c r="T3014">
        <v>56.8</v>
      </c>
      <c r="U3014">
        <v>0</v>
      </c>
      <c r="V3014">
        <v>84</v>
      </c>
      <c r="W3014">
        <v>0</v>
      </c>
      <c r="X3014">
        <v>0.65100000000000002</v>
      </c>
      <c r="Y3014">
        <v>18.13</v>
      </c>
      <c r="Z3014" s="11">
        <f t="shared" si="7981"/>
        <v>-0.60000000000000009</v>
      </c>
      <c r="AA3014" s="11">
        <f t="shared" si="7982"/>
        <v>0</v>
      </c>
      <c r="AB3014" s="53">
        <f t="shared" si="7983"/>
        <v>0.27526388229428478</v>
      </c>
      <c r="AC3014" s="61" t="s">
        <v>204</v>
      </c>
    </row>
    <row r="3015" spans="1:46">
      <c r="A3015" s="11">
        <v>3015</v>
      </c>
      <c r="B3015" s="69">
        <v>44613</v>
      </c>
      <c r="C3015" s="70">
        <v>0.88888888888888884</v>
      </c>
      <c r="D3015">
        <v>0</v>
      </c>
      <c r="E3015">
        <v>12.9</v>
      </c>
      <c r="F3015">
        <v>0</v>
      </c>
      <c r="G3015">
        <v>1.3</v>
      </c>
      <c r="H3015">
        <v>0</v>
      </c>
      <c r="I3015">
        <v>0.7</v>
      </c>
      <c r="J3015" t="s">
        <v>156</v>
      </c>
      <c r="K3015">
        <v>0.7</v>
      </c>
      <c r="L3015" t="s">
        <v>156</v>
      </c>
      <c r="M3015" s="70">
        <v>0.88888888888888884</v>
      </c>
      <c r="N3015">
        <v>3.3</v>
      </c>
      <c r="O3015" t="s">
        <v>154</v>
      </c>
      <c r="P3015" s="70">
        <v>0.88828703703703704</v>
      </c>
      <c r="Q3015">
        <v>2.5</v>
      </c>
      <c r="R3015" t="s">
        <v>158</v>
      </c>
      <c r="S3015">
        <v>0.7</v>
      </c>
      <c r="T3015">
        <v>57.2</v>
      </c>
      <c r="U3015">
        <v>0</v>
      </c>
      <c r="V3015">
        <v>102</v>
      </c>
      <c r="W3015">
        <v>0</v>
      </c>
      <c r="X3015">
        <v>0.65100000000000002</v>
      </c>
      <c r="Y3015">
        <v>18.13</v>
      </c>
      <c r="Z3015" s="11">
        <f t="shared" si="7981"/>
        <v>0</v>
      </c>
      <c r="AA3015" s="11">
        <f t="shared" si="7982"/>
        <v>0</v>
      </c>
      <c r="AB3015" s="53">
        <f t="shared" si="7983"/>
        <v>0.27526388229428478</v>
      </c>
      <c r="AC3015" s="61" t="s">
        <v>204</v>
      </c>
    </row>
    <row r="3016" spans="1:46">
      <c r="A3016" s="11">
        <v>3016</v>
      </c>
      <c r="B3016" s="69">
        <v>44613</v>
      </c>
      <c r="C3016" s="70">
        <v>0.89583333333333337</v>
      </c>
      <c r="D3016">
        <v>-0.1</v>
      </c>
      <c r="E3016">
        <v>12.9</v>
      </c>
      <c r="F3016">
        <v>0</v>
      </c>
      <c r="G3016">
        <v>1.3</v>
      </c>
      <c r="H3016">
        <v>0</v>
      </c>
      <c r="I3016">
        <v>0.4</v>
      </c>
      <c r="J3016" t="s">
        <v>162</v>
      </c>
      <c r="K3016">
        <v>0.9</v>
      </c>
      <c r="L3016" t="s">
        <v>154</v>
      </c>
      <c r="M3016" s="70">
        <v>0.89116898148148149</v>
      </c>
      <c r="N3016">
        <v>2.7</v>
      </c>
      <c r="O3016" t="s">
        <v>158</v>
      </c>
      <c r="P3016" s="70">
        <v>0.88898148148148148</v>
      </c>
      <c r="Q3016">
        <v>1.1000000000000001</v>
      </c>
      <c r="R3016" t="s">
        <v>161</v>
      </c>
      <c r="S3016">
        <v>0.6</v>
      </c>
      <c r="T3016">
        <v>57.4</v>
      </c>
      <c r="U3016">
        <v>0</v>
      </c>
      <c r="V3016">
        <v>88</v>
      </c>
      <c r="W3016">
        <v>0</v>
      </c>
      <c r="X3016">
        <v>0.65100000000000002</v>
      </c>
      <c r="Y3016">
        <v>18.16</v>
      </c>
      <c r="Z3016" s="11">
        <f t="shared" ref="Z3016:Z3079" si="8160">H3016*3.6/(60)*10*10^3</f>
        <v>0</v>
      </c>
      <c r="AA3016" s="11">
        <f t="shared" ref="AA3016:AA3079" si="8161">IF(Z3016&gt;120,10,0)</f>
        <v>0</v>
      </c>
      <c r="AB3016" s="53">
        <f t="shared" ref="AB3016:AB3079" si="8162">-0.071+0.735*X3016+0.75*X3016^2-8.759*X3016^3+21.838*X3016^4-21.998*X3016^5+8.097*X3016^6</f>
        <v>0.27526388229428478</v>
      </c>
      <c r="AC3016" s="61" t="s">
        <v>204</v>
      </c>
    </row>
    <row r="3017" spans="1:46">
      <c r="A3017" s="11">
        <v>3017</v>
      </c>
      <c r="B3017" s="69">
        <v>44613</v>
      </c>
      <c r="C3017" s="70">
        <v>0.90277777777777779</v>
      </c>
      <c r="D3017">
        <v>-0.3</v>
      </c>
      <c r="E3017">
        <v>12.9</v>
      </c>
      <c r="F3017">
        <v>0</v>
      </c>
      <c r="G3017">
        <v>1.4</v>
      </c>
      <c r="H3017">
        <v>0</v>
      </c>
      <c r="I3017">
        <v>0.9</v>
      </c>
      <c r="J3017" t="s">
        <v>158</v>
      </c>
      <c r="K3017">
        <v>0.9</v>
      </c>
      <c r="L3017" t="s">
        <v>158</v>
      </c>
      <c r="M3017" s="70">
        <v>0.90261574074074069</v>
      </c>
      <c r="N3017">
        <v>2.2999999999999998</v>
      </c>
      <c r="O3017" t="s">
        <v>154</v>
      </c>
      <c r="P3017" s="70">
        <v>0.89637731481481486</v>
      </c>
      <c r="Q3017">
        <v>0.9</v>
      </c>
      <c r="R3017" t="s">
        <v>149</v>
      </c>
      <c r="S3017">
        <v>0.5</v>
      </c>
      <c r="T3017">
        <v>57.1</v>
      </c>
      <c r="U3017">
        <v>0</v>
      </c>
      <c r="V3017">
        <v>90</v>
      </c>
      <c r="W3017">
        <v>0</v>
      </c>
      <c r="X3017">
        <v>0.65</v>
      </c>
      <c r="Y3017">
        <v>18.16</v>
      </c>
      <c r="Z3017" s="11">
        <f t="shared" si="8160"/>
        <v>0</v>
      </c>
      <c r="AA3017" s="11">
        <f t="shared" si="8161"/>
        <v>0</v>
      </c>
      <c r="AB3017" s="53">
        <f t="shared" si="8162"/>
        <v>0.2746635530156244</v>
      </c>
      <c r="AC3017" s="61" t="s">
        <v>204</v>
      </c>
    </row>
    <row r="3018" spans="1:46">
      <c r="A3018" s="11">
        <v>3018</v>
      </c>
      <c r="B3018" s="69">
        <v>44613</v>
      </c>
      <c r="C3018" s="70">
        <v>0.90972222222222221</v>
      </c>
      <c r="D3018">
        <v>-0.3</v>
      </c>
      <c r="E3018">
        <v>12.9</v>
      </c>
      <c r="F3018">
        <v>0</v>
      </c>
      <c r="G3018">
        <v>1.6</v>
      </c>
      <c r="H3018">
        <v>1E-3</v>
      </c>
      <c r="I3018">
        <v>1.1000000000000001</v>
      </c>
      <c r="J3018" t="s">
        <v>157</v>
      </c>
      <c r="K3018">
        <v>1.1000000000000001</v>
      </c>
      <c r="L3018" t="s">
        <v>157</v>
      </c>
      <c r="M3018" s="70">
        <v>0.90972222222222221</v>
      </c>
      <c r="N3018">
        <v>3.1</v>
      </c>
      <c r="O3018" t="s">
        <v>157</v>
      </c>
      <c r="P3018" s="70">
        <v>0.90653935185185175</v>
      </c>
      <c r="Q3018">
        <v>1.1000000000000001</v>
      </c>
      <c r="R3018" t="s">
        <v>161</v>
      </c>
      <c r="S3018">
        <v>0.6</v>
      </c>
      <c r="T3018">
        <v>56.7</v>
      </c>
      <c r="U3018">
        <v>0</v>
      </c>
      <c r="V3018">
        <v>73</v>
      </c>
      <c r="W3018">
        <v>0</v>
      </c>
      <c r="X3018">
        <v>0.65</v>
      </c>
      <c r="Y3018">
        <v>18.170000000000002</v>
      </c>
      <c r="Z3018" s="11">
        <f t="shared" si="8160"/>
        <v>0.60000000000000009</v>
      </c>
      <c r="AA3018" s="11">
        <f t="shared" si="8161"/>
        <v>0</v>
      </c>
      <c r="AB3018" s="53">
        <f t="shared" si="8162"/>
        <v>0.2746635530156244</v>
      </c>
      <c r="AC3018" s="61" t="s">
        <v>204</v>
      </c>
    </row>
    <row r="3019" spans="1:46">
      <c r="A3019" s="11">
        <v>3019</v>
      </c>
      <c r="B3019" s="69">
        <v>44613</v>
      </c>
      <c r="C3019" s="70">
        <v>0.91666666666666663</v>
      </c>
      <c r="D3019">
        <v>-0.3</v>
      </c>
      <c r="E3019">
        <v>12.9</v>
      </c>
      <c r="F3019">
        <v>0</v>
      </c>
      <c r="G3019">
        <v>1.6</v>
      </c>
      <c r="H3019">
        <v>-1E-3</v>
      </c>
      <c r="I3019">
        <v>1.3</v>
      </c>
      <c r="J3019" t="s">
        <v>153</v>
      </c>
      <c r="K3019">
        <v>1.3</v>
      </c>
      <c r="L3019" t="s">
        <v>160</v>
      </c>
      <c r="M3019" s="70">
        <v>0.91334490740740737</v>
      </c>
      <c r="N3019">
        <v>3.2</v>
      </c>
      <c r="O3019" t="s">
        <v>160</v>
      </c>
      <c r="P3019" s="70">
        <v>0.9132407407407408</v>
      </c>
      <c r="Q3019">
        <v>1.8</v>
      </c>
      <c r="R3019" t="s">
        <v>151</v>
      </c>
      <c r="S3019">
        <v>0.5</v>
      </c>
      <c r="T3019">
        <v>57.7</v>
      </c>
      <c r="U3019">
        <v>0</v>
      </c>
      <c r="V3019">
        <v>95</v>
      </c>
      <c r="W3019">
        <v>0</v>
      </c>
      <c r="X3019">
        <v>0.64900000000000002</v>
      </c>
      <c r="Y3019">
        <v>18.16</v>
      </c>
      <c r="Z3019" s="11">
        <f t="shared" si="8160"/>
        <v>-0.60000000000000009</v>
      </c>
      <c r="AA3019" s="11">
        <f t="shared" si="8161"/>
        <v>0</v>
      </c>
      <c r="AB3019" s="53">
        <f t="shared" si="8162"/>
        <v>0.27406381923847078</v>
      </c>
      <c r="AC3019" s="61" t="s">
        <v>204</v>
      </c>
      <c r="AE3019" s="11">
        <f t="shared" ref="AE3019" si="8163">SUM(F3019:F3024)</f>
        <v>0</v>
      </c>
      <c r="AF3019" s="11">
        <f t="shared" ref="AF3019" si="8164">AVERAGE(AB3019:AB3024)</f>
        <v>0.27386410738441752</v>
      </c>
      <c r="AG3019" s="11">
        <f t="shared" ref="AG3019" si="8165">AVERAGE(G3019:G3024)</f>
        <v>1.7166666666666666</v>
      </c>
      <c r="AH3019" s="11" t="e">
        <f t="shared" ref="AH3019" si="8166">AVERAGE(AC3019:AC3024)</f>
        <v>#DIV/0!</v>
      </c>
      <c r="AI3019" s="11">
        <f t="shared" ref="AI3019" si="8167">AVERAGE(T3019:T3024)</f>
        <v>54.833333333333343</v>
      </c>
      <c r="AJ3019" s="11">
        <f t="shared" ref="AJ3019" si="8168">SUMIF(H3019:H3024,"&gt;0",H3019:H3024)</f>
        <v>2E-3</v>
      </c>
      <c r="AK3019" s="17">
        <f t="shared" ref="AK3019" si="8169">SUM(AA3019:AA3024)/60</f>
        <v>0</v>
      </c>
      <c r="AL3019" s="17">
        <f t="shared" ref="AL3019" si="8170">SUM(V3019:V3024)</f>
        <v>514</v>
      </c>
      <c r="AM3019" s="17">
        <f t="shared" ref="AM3019" si="8171">AVERAGE(W3019:W3024)</f>
        <v>0</v>
      </c>
      <c r="AN3019" s="11">
        <f t="shared" ref="AN3019" si="8172">AVERAGE(I3019:I3024)</f>
        <v>1.7</v>
      </c>
      <c r="AO3019" s="11">
        <f t="shared" ref="AO3019" si="8173">MAX(K3019:K3024)</f>
        <v>2.7</v>
      </c>
      <c r="AP3019" s="13" t="str">
        <f t="shared" ref="AP3019" ca="1" si="8174">INDIRECT(ADDRESS(MATCH(AO3019,K3019:K3024,0)+A3019-1,12))</f>
        <v>W</v>
      </c>
      <c r="AQ3019" s="13">
        <f t="shared" ref="AQ3019" ca="1" si="8175">INDIRECT(ADDRESS(MATCH(AO3019,K3019:K3024,0)+A3019-1,13))</f>
        <v>0.94109953703703697</v>
      </c>
      <c r="AR3019" s="11">
        <f t="shared" ref="AR3019" si="8176">MAX(N3019:N3024)</f>
        <v>5.3</v>
      </c>
      <c r="AS3019" s="13" t="str">
        <f t="shared" ref="AS3019" ca="1" si="8177">INDIRECT(ADDRESS(MATCH(AR3019,N3019:N3024,0)+A3019-1,15))</f>
        <v>WNW</v>
      </c>
      <c r="AT3019" s="13">
        <f t="shared" ref="AT3019" ca="1" si="8178">INDIRECT(ADDRESS(MATCH(AR3019,N3019:N3024,0)+A3019-1,16))</f>
        <v>0.93917824074074074</v>
      </c>
    </row>
    <row r="3020" spans="1:46">
      <c r="A3020" s="11">
        <v>3020</v>
      </c>
      <c r="B3020" s="69">
        <v>44613</v>
      </c>
      <c r="C3020" s="70">
        <v>0.92361111111111116</v>
      </c>
      <c r="D3020">
        <v>-0.3</v>
      </c>
      <c r="E3020">
        <v>12.9</v>
      </c>
      <c r="F3020">
        <v>0</v>
      </c>
      <c r="G3020">
        <v>1.5</v>
      </c>
      <c r="H3020">
        <v>0</v>
      </c>
      <c r="I3020">
        <v>1.2</v>
      </c>
      <c r="J3020" t="s">
        <v>161</v>
      </c>
      <c r="K3020">
        <v>1.6</v>
      </c>
      <c r="L3020" t="s">
        <v>156</v>
      </c>
      <c r="M3020" s="70">
        <v>0.91994212962962962</v>
      </c>
      <c r="N3020">
        <v>3.3</v>
      </c>
      <c r="O3020" t="s">
        <v>161</v>
      </c>
      <c r="P3020" s="70">
        <v>0.91918981481481488</v>
      </c>
      <c r="Q3020">
        <v>0</v>
      </c>
      <c r="R3020" t="s">
        <v>147</v>
      </c>
      <c r="S3020">
        <v>0.8</v>
      </c>
      <c r="T3020">
        <v>57.1</v>
      </c>
      <c r="U3020">
        <v>1</v>
      </c>
      <c r="V3020">
        <v>97</v>
      </c>
      <c r="W3020">
        <v>0</v>
      </c>
      <c r="X3020">
        <v>0.64900000000000002</v>
      </c>
      <c r="Y3020">
        <v>18.2</v>
      </c>
      <c r="Z3020" s="11">
        <f t="shared" si="8160"/>
        <v>0</v>
      </c>
      <c r="AA3020" s="11">
        <f t="shared" si="8161"/>
        <v>0</v>
      </c>
      <c r="AB3020" s="53">
        <f t="shared" si="8162"/>
        <v>0.27406381923847078</v>
      </c>
      <c r="AC3020" s="61" t="s">
        <v>204</v>
      </c>
    </row>
    <row r="3021" spans="1:46">
      <c r="A3021" s="11">
        <v>3021</v>
      </c>
      <c r="B3021" s="69">
        <v>44613</v>
      </c>
      <c r="C3021" s="70">
        <v>0.93055555555555547</v>
      </c>
      <c r="D3021">
        <v>-0.2</v>
      </c>
      <c r="E3021">
        <v>12.9</v>
      </c>
      <c r="F3021">
        <v>0</v>
      </c>
      <c r="G3021">
        <v>1.5</v>
      </c>
      <c r="H3021">
        <v>-1E-3</v>
      </c>
      <c r="I3021">
        <v>0.7</v>
      </c>
      <c r="J3021" t="s">
        <v>160</v>
      </c>
      <c r="K3021">
        <v>1.2</v>
      </c>
      <c r="L3021" t="s">
        <v>161</v>
      </c>
      <c r="M3021" s="70">
        <v>0.92362268518518509</v>
      </c>
      <c r="N3021">
        <v>2.7</v>
      </c>
      <c r="O3021" t="s">
        <v>161</v>
      </c>
      <c r="P3021" s="70">
        <v>0.92701388888888892</v>
      </c>
      <c r="Q3021">
        <v>0.5</v>
      </c>
      <c r="R3021" t="s">
        <v>160</v>
      </c>
      <c r="S3021">
        <v>0.6</v>
      </c>
      <c r="T3021">
        <v>57.1</v>
      </c>
      <c r="U3021">
        <v>0</v>
      </c>
      <c r="V3021">
        <v>101</v>
      </c>
      <c r="W3021">
        <v>0</v>
      </c>
      <c r="X3021">
        <v>0.64900000000000002</v>
      </c>
      <c r="Y3021">
        <v>18.23</v>
      </c>
      <c r="Z3021" s="11">
        <f t="shared" si="8160"/>
        <v>-0.60000000000000009</v>
      </c>
      <c r="AA3021" s="11">
        <f t="shared" si="8161"/>
        <v>0</v>
      </c>
      <c r="AB3021" s="53">
        <f t="shared" si="8162"/>
        <v>0.27406381923847078</v>
      </c>
      <c r="AC3021" s="61" t="s">
        <v>204</v>
      </c>
    </row>
    <row r="3022" spans="1:46">
      <c r="A3022" s="11">
        <v>3022</v>
      </c>
      <c r="B3022" s="69">
        <v>44613</v>
      </c>
      <c r="C3022" s="70">
        <v>0.9375</v>
      </c>
      <c r="D3022">
        <v>-0.2</v>
      </c>
      <c r="E3022">
        <v>12.9</v>
      </c>
      <c r="F3022">
        <v>0</v>
      </c>
      <c r="G3022">
        <v>1.6</v>
      </c>
      <c r="H3022">
        <v>2E-3</v>
      </c>
      <c r="I3022">
        <v>2.2999999999999998</v>
      </c>
      <c r="J3022" t="s">
        <v>154</v>
      </c>
      <c r="K3022">
        <v>2.2999999999999998</v>
      </c>
      <c r="L3022" t="s">
        <v>154</v>
      </c>
      <c r="M3022" s="70">
        <v>0.9375</v>
      </c>
      <c r="N3022">
        <v>5.0999999999999996</v>
      </c>
      <c r="O3022" t="s">
        <v>161</v>
      </c>
      <c r="P3022" s="70">
        <v>0.93516203703703704</v>
      </c>
      <c r="Q3022">
        <v>0.8</v>
      </c>
      <c r="R3022" t="s">
        <v>158</v>
      </c>
      <c r="S3022">
        <v>1</v>
      </c>
      <c r="T3022">
        <v>52.4</v>
      </c>
      <c r="U3022">
        <v>0</v>
      </c>
      <c r="V3022">
        <v>78</v>
      </c>
      <c r="W3022">
        <v>0</v>
      </c>
      <c r="X3022">
        <v>0.64900000000000002</v>
      </c>
      <c r="Y3022">
        <v>18.239999999999998</v>
      </c>
      <c r="Z3022" s="11">
        <f t="shared" si="8160"/>
        <v>1.2000000000000002</v>
      </c>
      <c r="AA3022" s="11">
        <f t="shared" si="8161"/>
        <v>0</v>
      </c>
      <c r="AB3022" s="53">
        <f t="shared" si="8162"/>
        <v>0.27406381923847078</v>
      </c>
      <c r="AC3022" s="61" t="s">
        <v>204</v>
      </c>
    </row>
    <row r="3023" spans="1:46">
      <c r="A3023" s="11">
        <v>3023</v>
      </c>
      <c r="B3023" s="69">
        <v>44613</v>
      </c>
      <c r="C3023" s="70">
        <v>0.94444444444444453</v>
      </c>
      <c r="D3023">
        <v>-0.1</v>
      </c>
      <c r="E3023">
        <v>12.9</v>
      </c>
      <c r="F3023">
        <v>0</v>
      </c>
      <c r="G3023">
        <v>2</v>
      </c>
      <c r="H3023">
        <v>0</v>
      </c>
      <c r="I3023">
        <v>2.4</v>
      </c>
      <c r="J3023" t="s">
        <v>154</v>
      </c>
      <c r="K3023">
        <v>2.7</v>
      </c>
      <c r="L3023" t="s">
        <v>154</v>
      </c>
      <c r="M3023" s="70">
        <v>0.94109953703703697</v>
      </c>
      <c r="N3023">
        <v>5.3</v>
      </c>
      <c r="O3023" t="s">
        <v>158</v>
      </c>
      <c r="P3023" s="70">
        <v>0.93917824074074074</v>
      </c>
      <c r="Q3023">
        <v>2.2999999999999998</v>
      </c>
      <c r="R3023" t="s">
        <v>154</v>
      </c>
      <c r="S3023">
        <v>0.9</v>
      </c>
      <c r="T3023">
        <v>52.1</v>
      </c>
      <c r="U3023">
        <v>0</v>
      </c>
      <c r="V3023">
        <v>77</v>
      </c>
      <c r="W3023">
        <v>0</v>
      </c>
      <c r="X3023">
        <v>0.64800000000000002</v>
      </c>
      <c r="Y3023">
        <v>18.25</v>
      </c>
      <c r="Z3023" s="11">
        <f t="shared" si="8160"/>
        <v>0</v>
      </c>
      <c r="AA3023" s="11">
        <f t="shared" si="8161"/>
        <v>0</v>
      </c>
      <c r="AB3023" s="53">
        <f t="shared" si="8162"/>
        <v>0.27346468367631105</v>
      </c>
      <c r="AC3023" s="61" t="s">
        <v>204</v>
      </c>
    </row>
    <row r="3024" spans="1:46">
      <c r="A3024" s="11">
        <v>3024</v>
      </c>
      <c r="B3024" s="69">
        <v>44613</v>
      </c>
      <c r="C3024" s="70">
        <v>0.95138888888888884</v>
      </c>
      <c r="D3024">
        <v>0</v>
      </c>
      <c r="E3024">
        <v>12.9</v>
      </c>
      <c r="F3024">
        <v>0</v>
      </c>
      <c r="G3024">
        <v>2.1</v>
      </c>
      <c r="H3024">
        <v>0</v>
      </c>
      <c r="I3024">
        <v>2.2999999999999998</v>
      </c>
      <c r="J3024" t="s">
        <v>161</v>
      </c>
      <c r="K3024">
        <v>2.7</v>
      </c>
      <c r="L3024" t="s">
        <v>154</v>
      </c>
      <c r="M3024" s="70">
        <v>0.9458333333333333</v>
      </c>
      <c r="N3024">
        <v>4.7</v>
      </c>
      <c r="O3024" t="s">
        <v>161</v>
      </c>
      <c r="P3024" s="70">
        <v>0.94495370370370368</v>
      </c>
      <c r="Q3024">
        <v>2.4</v>
      </c>
      <c r="R3024" t="s">
        <v>154</v>
      </c>
      <c r="S3024">
        <v>0.7</v>
      </c>
      <c r="T3024">
        <v>52.6</v>
      </c>
      <c r="U3024">
        <v>0</v>
      </c>
      <c r="V3024">
        <v>66</v>
      </c>
      <c r="W3024">
        <v>0</v>
      </c>
      <c r="X3024">
        <v>0.64800000000000002</v>
      </c>
      <c r="Y3024">
        <v>18.239999999999998</v>
      </c>
      <c r="Z3024" s="11">
        <f t="shared" si="8160"/>
        <v>0</v>
      </c>
      <c r="AA3024" s="11">
        <f t="shared" si="8161"/>
        <v>0</v>
      </c>
      <c r="AB3024" s="53">
        <f t="shared" si="8162"/>
        <v>0.27346468367631105</v>
      </c>
      <c r="AC3024" s="61" t="s">
        <v>204</v>
      </c>
    </row>
    <row r="3025" spans="1:46">
      <c r="A3025" s="11">
        <v>3025</v>
      </c>
      <c r="B3025" s="69">
        <v>44613</v>
      </c>
      <c r="C3025" s="70">
        <v>0.95833333333333337</v>
      </c>
      <c r="D3025">
        <v>0.2</v>
      </c>
      <c r="E3025">
        <v>12.9</v>
      </c>
      <c r="F3025">
        <v>0</v>
      </c>
      <c r="G3025">
        <v>2.4</v>
      </c>
      <c r="H3025">
        <v>0</v>
      </c>
      <c r="I3025">
        <v>3.1</v>
      </c>
      <c r="J3025" t="s">
        <v>154</v>
      </c>
      <c r="K3025">
        <v>3.1</v>
      </c>
      <c r="L3025" t="s">
        <v>154</v>
      </c>
      <c r="M3025" s="70">
        <v>0.95833333333333337</v>
      </c>
      <c r="N3025">
        <v>6.1</v>
      </c>
      <c r="O3025" t="s">
        <v>161</v>
      </c>
      <c r="P3025" s="70">
        <v>0.95721064814814805</v>
      </c>
      <c r="Q3025">
        <v>3.5</v>
      </c>
      <c r="R3025" t="s">
        <v>161</v>
      </c>
      <c r="S3025">
        <v>0.9</v>
      </c>
      <c r="T3025">
        <v>50.8</v>
      </c>
      <c r="U3025">
        <v>0</v>
      </c>
      <c r="V3025">
        <v>57</v>
      </c>
      <c r="W3025">
        <v>0</v>
      </c>
      <c r="X3025">
        <v>0.64800000000000002</v>
      </c>
      <c r="Y3025">
        <v>18.239999999999998</v>
      </c>
      <c r="Z3025" s="11">
        <f t="shared" si="8160"/>
        <v>0</v>
      </c>
      <c r="AA3025" s="11">
        <f t="shared" si="8161"/>
        <v>0</v>
      </c>
      <c r="AB3025" s="53">
        <f t="shared" si="8162"/>
        <v>0.27346468367631105</v>
      </c>
      <c r="AC3025" s="61" t="s">
        <v>204</v>
      </c>
      <c r="AE3025" s="11">
        <f t="shared" ref="AE3025" si="8179">SUM(F3025:F3030)</f>
        <v>0</v>
      </c>
      <c r="AF3025" s="11">
        <f t="shared" ref="AF3025" si="8180">AVERAGE(AB3025:AB3030)</f>
        <v>0.27296600547328831</v>
      </c>
      <c r="AG3025" s="11">
        <f t="shared" ref="AG3025" si="8181">AVERAGE(G3025:G3030)</f>
        <v>2.0333333333333332</v>
      </c>
      <c r="AH3025" s="11" t="e">
        <f t="shared" ref="AH3025" si="8182">AVERAGE(AC3025:AC3030)</f>
        <v>#DIV/0!</v>
      </c>
      <c r="AI3025" s="11">
        <f t="shared" ref="AI3025" si="8183">AVERAGE(T3025:T3030)</f>
        <v>52.816666666666663</v>
      </c>
      <c r="AJ3025" s="11">
        <f t="shared" ref="AJ3025" si="8184">SUMIF(H3025:H3030,"&gt;0",H3025:H3030)</f>
        <v>0</v>
      </c>
      <c r="AK3025" s="17">
        <f t="shared" ref="AK3025" si="8185">SUM(AA3025:AA3030)/60</f>
        <v>0</v>
      </c>
      <c r="AL3025" s="17">
        <f t="shared" ref="AL3025" si="8186">SUM(V3025:V3030)</f>
        <v>525</v>
      </c>
      <c r="AM3025" s="17">
        <f t="shared" ref="AM3025" si="8187">AVERAGE(W3025:W3030)</f>
        <v>0</v>
      </c>
      <c r="AN3025" s="11">
        <f t="shared" ref="AN3025" si="8188">AVERAGE(I3025:I3030)</f>
        <v>1.9500000000000002</v>
      </c>
      <c r="AO3025" s="11">
        <f t="shared" ref="AO3025" si="8189">MAX(K3025:K3030)</f>
        <v>3.2</v>
      </c>
      <c r="AP3025" s="13" t="str">
        <f t="shared" ref="AP3025" ca="1" si="8190">INDIRECT(ADDRESS(MATCH(AO3025,K3025:K3030,0)+A3025-1,12))</f>
        <v>WSW</v>
      </c>
      <c r="AQ3025" s="13">
        <f t="shared" ref="AQ3025" ca="1" si="8191">INDIRECT(ADDRESS(MATCH(AO3025,K3025:K3030,0)+A3025-1,13))</f>
        <v>0.95929398148148148</v>
      </c>
      <c r="AR3025" s="11">
        <f t="shared" ref="AR3025" si="8192">MAX(N3025:N3030)</f>
        <v>6.1</v>
      </c>
      <c r="AS3025" s="13" t="str">
        <f t="shared" ref="AS3025" ca="1" si="8193">INDIRECT(ADDRESS(MATCH(AR3025,N3025:N3030,0)+A3025-1,15))</f>
        <v>WSW</v>
      </c>
      <c r="AT3025" s="13">
        <f t="shared" ref="AT3025" ca="1" si="8194">INDIRECT(ADDRESS(MATCH(AR3025,N3025:N3030,0)+A3025-1,16))</f>
        <v>0.95721064814814805</v>
      </c>
    </row>
    <row r="3026" spans="1:46">
      <c r="A3026" s="11">
        <v>3026</v>
      </c>
      <c r="B3026" s="69">
        <v>44613</v>
      </c>
      <c r="C3026" s="70">
        <v>0.96527777777777779</v>
      </c>
      <c r="D3026">
        <v>0.3</v>
      </c>
      <c r="E3026">
        <v>12.9</v>
      </c>
      <c r="F3026">
        <v>0</v>
      </c>
      <c r="G3026">
        <v>2.2999999999999998</v>
      </c>
      <c r="H3026">
        <v>-1E-3</v>
      </c>
      <c r="I3026">
        <v>2.1</v>
      </c>
      <c r="J3026" t="s">
        <v>160</v>
      </c>
      <c r="K3026">
        <v>3.2</v>
      </c>
      <c r="L3026" t="s">
        <v>161</v>
      </c>
      <c r="M3026" s="70">
        <v>0.95929398148148148</v>
      </c>
      <c r="N3026">
        <v>5.2</v>
      </c>
      <c r="O3026" t="s">
        <v>161</v>
      </c>
      <c r="P3026" s="70">
        <v>0.95856481481481481</v>
      </c>
      <c r="Q3026">
        <v>2</v>
      </c>
      <c r="R3026" t="s">
        <v>156</v>
      </c>
      <c r="S3026">
        <v>0.7</v>
      </c>
      <c r="T3026">
        <v>52.6</v>
      </c>
      <c r="U3026">
        <v>0</v>
      </c>
      <c r="V3026">
        <v>69</v>
      </c>
      <c r="W3026">
        <v>0</v>
      </c>
      <c r="X3026">
        <v>0.64800000000000002</v>
      </c>
      <c r="Y3026">
        <v>18.260000000000002</v>
      </c>
      <c r="Z3026" s="11">
        <f t="shared" si="8160"/>
        <v>-0.60000000000000009</v>
      </c>
      <c r="AA3026" s="11">
        <f t="shared" si="8161"/>
        <v>0</v>
      </c>
      <c r="AB3026" s="53">
        <f t="shared" si="8162"/>
        <v>0.27346468367631105</v>
      </c>
      <c r="AC3026" s="61" t="s">
        <v>204</v>
      </c>
    </row>
    <row r="3027" spans="1:46">
      <c r="A3027" s="11">
        <v>3027</v>
      </c>
      <c r="B3027" s="69">
        <v>44613</v>
      </c>
      <c r="C3027" s="70">
        <v>0.97222222222222221</v>
      </c>
      <c r="D3027">
        <v>0.4</v>
      </c>
      <c r="E3027">
        <v>12.8</v>
      </c>
      <c r="F3027">
        <v>0</v>
      </c>
      <c r="G3027">
        <v>2.1</v>
      </c>
      <c r="H3027">
        <v>-1E-3</v>
      </c>
      <c r="I3027">
        <v>2.1</v>
      </c>
      <c r="J3027" t="s">
        <v>156</v>
      </c>
      <c r="K3027">
        <v>2.1</v>
      </c>
      <c r="L3027" t="s">
        <v>160</v>
      </c>
      <c r="M3027" s="70">
        <v>0.96528935185185183</v>
      </c>
      <c r="N3027">
        <v>3.6</v>
      </c>
      <c r="O3027" t="s">
        <v>160</v>
      </c>
      <c r="P3027" s="70">
        <v>0.96964120370370377</v>
      </c>
      <c r="Q3027">
        <v>2</v>
      </c>
      <c r="R3027" t="s">
        <v>153</v>
      </c>
      <c r="S3027">
        <v>0.6</v>
      </c>
      <c r="T3027">
        <v>52.8</v>
      </c>
      <c r="U3027">
        <v>0</v>
      </c>
      <c r="V3027">
        <v>84</v>
      </c>
      <c r="W3027">
        <v>0</v>
      </c>
      <c r="X3027">
        <v>0.64700000000000002</v>
      </c>
      <c r="Y3027">
        <v>18.23</v>
      </c>
      <c r="Z3027" s="11">
        <f t="shared" si="8160"/>
        <v>-0.60000000000000009</v>
      </c>
      <c r="AA3027" s="11">
        <f t="shared" si="8161"/>
        <v>0</v>
      </c>
      <c r="AB3027" s="53">
        <f t="shared" si="8162"/>
        <v>0.27286614908131157</v>
      </c>
      <c r="AC3027" s="61" t="s">
        <v>204</v>
      </c>
    </row>
    <row r="3028" spans="1:46">
      <c r="A3028" s="11">
        <v>3028</v>
      </c>
      <c r="B3028" s="69">
        <v>44613</v>
      </c>
      <c r="C3028" s="70">
        <v>0.97916666666666663</v>
      </c>
      <c r="D3028">
        <v>0.5</v>
      </c>
      <c r="E3028">
        <v>12.8</v>
      </c>
      <c r="F3028">
        <v>0</v>
      </c>
      <c r="G3028">
        <v>1.9</v>
      </c>
      <c r="H3028">
        <v>-1E-3</v>
      </c>
      <c r="I3028">
        <v>1.9</v>
      </c>
      <c r="J3028" t="s">
        <v>159</v>
      </c>
      <c r="K3028">
        <v>2.1</v>
      </c>
      <c r="L3028" t="s">
        <v>156</v>
      </c>
      <c r="M3028" s="70">
        <v>0.97361111111111109</v>
      </c>
      <c r="N3028">
        <v>3.8</v>
      </c>
      <c r="O3028" t="s">
        <v>153</v>
      </c>
      <c r="P3028" s="70">
        <v>0.97734953703703698</v>
      </c>
      <c r="Q3028">
        <v>1.2</v>
      </c>
      <c r="R3028" t="s">
        <v>159</v>
      </c>
      <c r="S3028">
        <v>0.5</v>
      </c>
      <c r="T3028">
        <v>54</v>
      </c>
      <c r="U3028">
        <v>0</v>
      </c>
      <c r="V3028">
        <v>102</v>
      </c>
      <c r="W3028">
        <v>0</v>
      </c>
      <c r="X3028">
        <v>0.64700000000000002</v>
      </c>
      <c r="Y3028">
        <v>18.28</v>
      </c>
      <c r="Z3028" s="11">
        <f t="shared" si="8160"/>
        <v>-0.60000000000000009</v>
      </c>
      <c r="AA3028" s="11">
        <f t="shared" si="8161"/>
        <v>0</v>
      </c>
      <c r="AB3028" s="53">
        <f t="shared" si="8162"/>
        <v>0.27286614908131157</v>
      </c>
      <c r="AC3028" s="61" t="s">
        <v>204</v>
      </c>
    </row>
    <row r="3029" spans="1:46">
      <c r="A3029" s="11">
        <v>3029</v>
      </c>
      <c r="B3029" s="69">
        <v>44613</v>
      </c>
      <c r="C3029" s="70">
        <v>0.98611111111111116</v>
      </c>
      <c r="D3029">
        <v>0.4</v>
      </c>
      <c r="E3029">
        <v>12.8</v>
      </c>
      <c r="F3029">
        <v>0</v>
      </c>
      <c r="G3029">
        <v>1.7</v>
      </c>
      <c r="H3029">
        <v>-1E-3</v>
      </c>
      <c r="I3029">
        <v>1.2</v>
      </c>
      <c r="J3029" t="s">
        <v>156</v>
      </c>
      <c r="K3029">
        <v>1.9</v>
      </c>
      <c r="L3029" t="s">
        <v>159</v>
      </c>
      <c r="M3029" s="70">
        <v>0.97917824074074078</v>
      </c>
      <c r="N3029">
        <v>3.7</v>
      </c>
      <c r="O3029" t="s">
        <v>160</v>
      </c>
      <c r="P3029" s="70">
        <v>0.98542824074074076</v>
      </c>
      <c r="Q3029">
        <v>0.4</v>
      </c>
      <c r="R3029" t="s">
        <v>159</v>
      </c>
      <c r="S3029">
        <v>0.6</v>
      </c>
      <c r="T3029">
        <v>53.8</v>
      </c>
      <c r="U3029">
        <v>1</v>
      </c>
      <c r="V3029">
        <v>97</v>
      </c>
      <c r="W3029">
        <v>0</v>
      </c>
      <c r="X3029">
        <v>0.64700000000000002</v>
      </c>
      <c r="Y3029">
        <v>18.3</v>
      </c>
      <c r="Z3029" s="11">
        <f t="shared" si="8160"/>
        <v>-0.60000000000000009</v>
      </c>
      <c r="AA3029" s="11">
        <f t="shared" si="8161"/>
        <v>0</v>
      </c>
      <c r="AB3029" s="53">
        <f t="shared" si="8162"/>
        <v>0.27286614908131157</v>
      </c>
      <c r="AC3029" s="61" t="s">
        <v>204</v>
      </c>
    </row>
    <row r="3030" spans="1:46">
      <c r="A3030" s="11">
        <v>3030</v>
      </c>
      <c r="B3030" s="69">
        <v>44613</v>
      </c>
      <c r="C3030" s="70">
        <v>0.99305555555555547</v>
      </c>
      <c r="D3030">
        <v>0.4</v>
      </c>
      <c r="E3030">
        <v>12.8</v>
      </c>
      <c r="F3030">
        <v>0</v>
      </c>
      <c r="G3030">
        <v>1.8</v>
      </c>
      <c r="H3030">
        <v>0</v>
      </c>
      <c r="I3030">
        <v>1.3</v>
      </c>
      <c r="J3030" t="s">
        <v>159</v>
      </c>
      <c r="K3030">
        <v>1.4</v>
      </c>
      <c r="L3030" t="s">
        <v>159</v>
      </c>
      <c r="M3030" s="70">
        <v>0.99229166666666668</v>
      </c>
      <c r="N3030">
        <v>2.1</v>
      </c>
      <c r="O3030" t="s">
        <v>159</v>
      </c>
      <c r="P3030" s="70">
        <v>0.99111111111111105</v>
      </c>
      <c r="Q3030">
        <v>1.9</v>
      </c>
      <c r="R3030" t="s">
        <v>159</v>
      </c>
      <c r="S3030">
        <v>0.3</v>
      </c>
      <c r="T3030">
        <v>52.9</v>
      </c>
      <c r="U3030">
        <v>0</v>
      </c>
      <c r="V3030">
        <v>116</v>
      </c>
      <c r="W3030">
        <v>0</v>
      </c>
      <c r="X3030">
        <v>0.64600000000000002</v>
      </c>
      <c r="Y3030">
        <v>18.309999999999999</v>
      </c>
      <c r="Z3030" s="11">
        <f t="shared" si="8160"/>
        <v>0</v>
      </c>
      <c r="AA3030" s="11">
        <f t="shared" si="8161"/>
        <v>0</v>
      </c>
      <c r="AB3030" s="53">
        <f t="shared" si="8162"/>
        <v>0.27226821824317304</v>
      </c>
      <c r="AC3030" s="61" t="s">
        <v>204</v>
      </c>
    </row>
    <row r="3031" spans="1:46">
      <c r="A3031" s="11">
        <v>3031</v>
      </c>
      <c r="B3031" s="69">
        <v>44614</v>
      </c>
      <c r="C3031" s="70">
        <v>0</v>
      </c>
      <c r="D3031">
        <v>0.3</v>
      </c>
      <c r="E3031">
        <v>12.8</v>
      </c>
      <c r="F3031">
        <v>0</v>
      </c>
      <c r="G3031">
        <v>1.6</v>
      </c>
      <c r="H3031">
        <v>-1E-3</v>
      </c>
      <c r="I3031">
        <v>2.1</v>
      </c>
      <c r="J3031" t="s">
        <v>151</v>
      </c>
      <c r="K3031">
        <v>2.1</v>
      </c>
      <c r="L3031" t="s">
        <v>151</v>
      </c>
      <c r="M3031" s="70">
        <v>0</v>
      </c>
      <c r="N3031">
        <v>2.9</v>
      </c>
      <c r="O3031" t="s">
        <v>151</v>
      </c>
      <c r="P3031" s="70">
        <v>0.99877314814814822</v>
      </c>
      <c r="Q3031">
        <v>2.1</v>
      </c>
      <c r="R3031" t="s">
        <v>150</v>
      </c>
      <c r="S3031">
        <v>0.3</v>
      </c>
      <c r="T3031">
        <v>55.3</v>
      </c>
      <c r="U3031">
        <v>0</v>
      </c>
      <c r="V3031">
        <v>92</v>
      </c>
      <c r="W3031">
        <v>0</v>
      </c>
      <c r="X3031">
        <v>0.64600000000000002</v>
      </c>
      <c r="Y3031">
        <v>18.329999999999998</v>
      </c>
      <c r="Z3031" s="11">
        <f t="shared" si="8160"/>
        <v>-0.60000000000000009</v>
      </c>
      <c r="AA3031" s="11">
        <f t="shared" si="8161"/>
        <v>0</v>
      </c>
      <c r="AB3031" s="53">
        <f t="shared" si="8162"/>
        <v>0.27226821824317304</v>
      </c>
      <c r="AC3031" s="61" t="s">
        <v>204</v>
      </c>
      <c r="AE3031" s="11">
        <f t="shared" ref="AE3031" si="8195">SUM(F3031:F3036)</f>
        <v>0</v>
      </c>
      <c r="AF3031" s="11">
        <f t="shared" ref="AF3031" si="8196">AVERAGE(AB3031:AB3036)</f>
        <v>0.27177054960457764</v>
      </c>
      <c r="AG3031" s="11">
        <f t="shared" ref="AG3031" si="8197">AVERAGE(G3031:G3036)</f>
        <v>2.0166666666666666</v>
      </c>
      <c r="AH3031" s="11" t="e">
        <f t="shared" ref="AH3031" si="8198">AVERAGE(AC3031:AC3036)</f>
        <v>#DIV/0!</v>
      </c>
      <c r="AI3031" s="11">
        <f t="shared" ref="AI3031" si="8199">AVERAGE(T3031:T3036)</f>
        <v>50.033333333333331</v>
      </c>
      <c r="AJ3031" s="11">
        <f t="shared" ref="AJ3031" si="8200">SUMIF(H3031:H3036,"&gt;0",H3031:H3036)</f>
        <v>1E-3</v>
      </c>
      <c r="AK3031" s="17">
        <f t="shared" ref="AK3031" si="8201">SUM(AA3031:AA3036)/60</f>
        <v>0</v>
      </c>
      <c r="AL3031" s="17">
        <f t="shared" ref="AL3031" si="8202">SUM(V3031:V3036)</f>
        <v>607</v>
      </c>
      <c r="AM3031" s="17">
        <f t="shared" ref="AM3031" si="8203">AVERAGE(W3031:W3036)</f>
        <v>0</v>
      </c>
      <c r="AN3031" s="11">
        <f t="shared" ref="AN3031" si="8204">AVERAGE(I3031:I3036)</f>
        <v>2.9500000000000006</v>
      </c>
      <c r="AO3031" s="11">
        <f t="shared" ref="AO3031" si="8205">MAX(K3031:K3036)</f>
        <v>3.6</v>
      </c>
      <c r="AP3031" s="13" t="str">
        <f t="shared" ref="AP3031" ca="1" si="8206">INDIRECT(ADDRESS(MATCH(AO3031,K3031:K3036,0)+A3031-1,12))</f>
        <v>SSE</v>
      </c>
      <c r="AQ3031" s="13">
        <f t="shared" ref="AQ3031" ca="1" si="8207">INDIRECT(ADDRESS(MATCH(AO3031,K3031:K3036,0)+A3031-1,13))</f>
        <v>2.3333333333333334E-2</v>
      </c>
      <c r="AR3031" s="11">
        <f t="shared" ref="AR3031" si="8208">MAX(N3031:N3036)</f>
        <v>5.4</v>
      </c>
      <c r="AS3031" s="13" t="str">
        <f t="shared" ref="AS3031" ca="1" si="8209">INDIRECT(ADDRESS(MATCH(AR3031,N3031:N3036,0)+A3031-1,15))</f>
        <v>SSE</v>
      </c>
      <c r="AT3031" s="13">
        <f t="shared" ref="AT3031" ca="1" si="8210">INDIRECT(ADDRESS(MATCH(AR3031,N3031:N3036,0)+A3031-1,16))</f>
        <v>3.3726851851851855E-2</v>
      </c>
    </row>
    <row r="3032" spans="1:46">
      <c r="A3032" s="11">
        <v>3032</v>
      </c>
      <c r="B3032" s="69">
        <v>44614</v>
      </c>
      <c r="C3032" s="70">
        <v>6.9444444444444441E-3</v>
      </c>
      <c r="D3032">
        <v>0.3</v>
      </c>
      <c r="E3032">
        <v>12.8</v>
      </c>
      <c r="F3032">
        <v>0</v>
      </c>
      <c r="G3032">
        <v>1.6</v>
      </c>
      <c r="H3032">
        <v>0</v>
      </c>
      <c r="I3032">
        <v>2.8</v>
      </c>
      <c r="J3032" t="s">
        <v>151</v>
      </c>
      <c r="K3032">
        <v>2.8</v>
      </c>
      <c r="L3032" t="s">
        <v>151</v>
      </c>
      <c r="M3032" s="70">
        <v>6.9444444444444441E-3</v>
      </c>
      <c r="N3032">
        <v>4.2</v>
      </c>
      <c r="O3032" t="s">
        <v>150</v>
      </c>
      <c r="P3032" s="70">
        <v>4.3518518518518515E-3</v>
      </c>
      <c r="Q3032">
        <v>2.8</v>
      </c>
      <c r="R3032" t="s">
        <v>159</v>
      </c>
      <c r="S3032">
        <v>0.7</v>
      </c>
      <c r="T3032">
        <v>53.7</v>
      </c>
      <c r="U3032">
        <v>1</v>
      </c>
      <c r="V3032">
        <v>108</v>
      </c>
      <c r="W3032">
        <v>0</v>
      </c>
      <c r="X3032">
        <v>0.64600000000000002</v>
      </c>
      <c r="Y3032">
        <v>18.34</v>
      </c>
      <c r="Z3032" s="11">
        <f t="shared" si="8160"/>
        <v>0</v>
      </c>
      <c r="AA3032" s="11">
        <f t="shared" si="8161"/>
        <v>0</v>
      </c>
      <c r="AB3032" s="53">
        <f t="shared" si="8162"/>
        <v>0.27226821824317304</v>
      </c>
      <c r="AC3032" s="61" t="s">
        <v>204</v>
      </c>
    </row>
    <row r="3033" spans="1:46">
      <c r="A3033" s="11">
        <v>3033</v>
      </c>
      <c r="B3033" s="69">
        <v>44614</v>
      </c>
      <c r="C3033" s="70">
        <v>1.3888888888888888E-2</v>
      </c>
      <c r="D3033">
        <v>0.4</v>
      </c>
      <c r="E3033">
        <v>12.8</v>
      </c>
      <c r="F3033">
        <v>0</v>
      </c>
      <c r="G3033">
        <v>1.8</v>
      </c>
      <c r="H3033">
        <v>0</v>
      </c>
      <c r="I3033">
        <v>2.5</v>
      </c>
      <c r="J3033" t="s">
        <v>159</v>
      </c>
      <c r="K3033">
        <v>3</v>
      </c>
      <c r="L3033" t="s">
        <v>151</v>
      </c>
      <c r="M3033" s="70">
        <v>9.0740740740740729E-3</v>
      </c>
      <c r="N3033">
        <v>3.7</v>
      </c>
      <c r="O3033" t="s">
        <v>159</v>
      </c>
      <c r="P3033" s="70">
        <v>8.8657407407407417E-3</v>
      </c>
      <c r="Q3033">
        <v>3.1</v>
      </c>
      <c r="R3033" t="s">
        <v>159</v>
      </c>
      <c r="S3033">
        <v>0.5</v>
      </c>
      <c r="T3033">
        <v>51.8</v>
      </c>
      <c r="U3033">
        <v>0</v>
      </c>
      <c r="V3033">
        <v>111</v>
      </c>
      <c r="W3033">
        <v>0</v>
      </c>
      <c r="X3033">
        <v>0.64500000000000002</v>
      </c>
      <c r="Y3033">
        <v>18.329999999999998</v>
      </c>
      <c r="Z3033" s="11">
        <f t="shared" si="8160"/>
        <v>0</v>
      </c>
      <c r="AA3033" s="11">
        <f t="shared" si="8161"/>
        <v>0</v>
      </c>
      <c r="AB3033" s="53">
        <f t="shared" si="8162"/>
        <v>0.27167089398799205</v>
      </c>
      <c r="AC3033" s="61" t="s">
        <v>204</v>
      </c>
    </row>
    <row r="3034" spans="1:46">
      <c r="A3034" s="11">
        <v>3034</v>
      </c>
      <c r="B3034" s="69">
        <v>44614</v>
      </c>
      <c r="C3034" s="70">
        <v>2.0833333333333332E-2</v>
      </c>
      <c r="D3034">
        <v>0.5</v>
      </c>
      <c r="E3034">
        <v>12.8</v>
      </c>
      <c r="F3034">
        <v>0</v>
      </c>
      <c r="G3034">
        <v>2.2000000000000002</v>
      </c>
      <c r="H3034">
        <v>1E-3</v>
      </c>
      <c r="I3034">
        <v>3.4</v>
      </c>
      <c r="J3034" t="s">
        <v>159</v>
      </c>
      <c r="K3034">
        <v>3.4</v>
      </c>
      <c r="L3034" t="s">
        <v>159</v>
      </c>
      <c r="M3034" s="70">
        <v>2.0833333333333332E-2</v>
      </c>
      <c r="N3034">
        <v>5.0999999999999996</v>
      </c>
      <c r="O3034" t="s">
        <v>151</v>
      </c>
      <c r="P3034" s="70">
        <v>1.7094907407407409E-2</v>
      </c>
      <c r="Q3034">
        <v>3.6</v>
      </c>
      <c r="R3034" t="s">
        <v>159</v>
      </c>
      <c r="S3034">
        <v>0.6</v>
      </c>
      <c r="T3034">
        <v>47.6</v>
      </c>
      <c r="U3034">
        <v>0</v>
      </c>
      <c r="V3034">
        <v>111</v>
      </c>
      <c r="W3034">
        <v>0</v>
      </c>
      <c r="X3034">
        <v>0.64500000000000002</v>
      </c>
      <c r="Y3034">
        <v>18.34</v>
      </c>
      <c r="Z3034" s="11">
        <f t="shared" si="8160"/>
        <v>0.60000000000000009</v>
      </c>
      <c r="AA3034" s="11">
        <f t="shared" si="8161"/>
        <v>0</v>
      </c>
      <c r="AB3034" s="53">
        <f t="shared" si="8162"/>
        <v>0.27167089398799205</v>
      </c>
      <c r="AC3034" s="61" t="s">
        <v>204</v>
      </c>
    </row>
    <row r="3035" spans="1:46">
      <c r="A3035" s="11">
        <v>3035</v>
      </c>
      <c r="B3035" s="69">
        <v>44614</v>
      </c>
      <c r="C3035" s="70">
        <v>2.7777777777777776E-2</v>
      </c>
      <c r="D3035">
        <v>0.7</v>
      </c>
      <c r="E3035">
        <v>12.8</v>
      </c>
      <c r="F3035">
        <v>0</v>
      </c>
      <c r="G3035">
        <v>2.4</v>
      </c>
      <c r="H3035">
        <v>0</v>
      </c>
      <c r="I3035">
        <v>3.3</v>
      </c>
      <c r="J3035" t="s">
        <v>159</v>
      </c>
      <c r="K3035">
        <v>3.6</v>
      </c>
      <c r="L3035" t="s">
        <v>159</v>
      </c>
      <c r="M3035" s="70">
        <v>2.3333333333333334E-2</v>
      </c>
      <c r="N3035">
        <v>5.3</v>
      </c>
      <c r="O3035" t="s">
        <v>159</v>
      </c>
      <c r="P3035" s="70">
        <v>2.2789351851851852E-2</v>
      </c>
      <c r="Q3035">
        <v>2.6</v>
      </c>
      <c r="R3035" t="s">
        <v>151</v>
      </c>
      <c r="S3035">
        <v>0.6</v>
      </c>
      <c r="T3035">
        <v>46</v>
      </c>
      <c r="U3035">
        <v>0</v>
      </c>
      <c r="V3035">
        <v>86</v>
      </c>
      <c r="W3035">
        <v>0</v>
      </c>
      <c r="X3035">
        <v>0.64500000000000002</v>
      </c>
      <c r="Y3035">
        <v>18.38</v>
      </c>
      <c r="Z3035" s="11">
        <f t="shared" si="8160"/>
        <v>0</v>
      </c>
      <c r="AA3035" s="11">
        <f t="shared" si="8161"/>
        <v>0</v>
      </c>
      <c r="AB3035" s="53">
        <f t="shared" si="8162"/>
        <v>0.27167089398799205</v>
      </c>
      <c r="AC3035" s="61" t="s">
        <v>204</v>
      </c>
    </row>
    <row r="3036" spans="1:46">
      <c r="A3036" s="11">
        <v>3036</v>
      </c>
      <c r="B3036" s="69">
        <v>44614</v>
      </c>
      <c r="C3036" s="70">
        <v>3.4722222222222224E-2</v>
      </c>
      <c r="D3036">
        <v>0.9</v>
      </c>
      <c r="E3036">
        <v>12.8</v>
      </c>
      <c r="F3036">
        <v>0</v>
      </c>
      <c r="G3036">
        <v>2.5</v>
      </c>
      <c r="H3036">
        <v>0</v>
      </c>
      <c r="I3036">
        <v>3.6</v>
      </c>
      <c r="J3036" t="s">
        <v>159</v>
      </c>
      <c r="K3036">
        <v>3.6</v>
      </c>
      <c r="L3036" t="s">
        <v>159</v>
      </c>
      <c r="M3036" s="70">
        <v>3.4340277777777782E-2</v>
      </c>
      <c r="N3036">
        <v>5.4</v>
      </c>
      <c r="O3036" t="s">
        <v>159</v>
      </c>
      <c r="P3036" s="70">
        <v>3.3726851851851855E-2</v>
      </c>
      <c r="Q3036">
        <v>3</v>
      </c>
      <c r="R3036" t="s">
        <v>159</v>
      </c>
      <c r="S3036">
        <v>0.7</v>
      </c>
      <c r="T3036">
        <v>45.8</v>
      </c>
      <c r="U3036">
        <v>0</v>
      </c>
      <c r="V3036">
        <v>99</v>
      </c>
      <c r="W3036">
        <v>0</v>
      </c>
      <c r="X3036">
        <v>0.64400000000000002</v>
      </c>
      <c r="Y3036">
        <v>18.36</v>
      </c>
      <c r="Z3036" s="11">
        <f t="shared" si="8160"/>
        <v>0</v>
      </c>
      <c r="AA3036" s="11">
        <f t="shared" si="8161"/>
        <v>0</v>
      </c>
      <c r="AB3036" s="53">
        <f t="shared" si="8162"/>
        <v>0.27107417917714338</v>
      </c>
      <c r="AC3036" s="61" t="s">
        <v>204</v>
      </c>
    </row>
    <row r="3037" spans="1:46">
      <c r="A3037" s="11">
        <v>3037</v>
      </c>
      <c r="B3037" s="69">
        <v>44614</v>
      </c>
      <c r="C3037" s="70">
        <v>4.1666666666666664E-2</v>
      </c>
      <c r="D3037">
        <v>1.1000000000000001</v>
      </c>
      <c r="E3037">
        <v>12.8</v>
      </c>
      <c r="F3037">
        <v>0</v>
      </c>
      <c r="G3037">
        <v>2.5</v>
      </c>
      <c r="H3037">
        <v>0</v>
      </c>
      <c r="I3037">
        <v>3.3</v>
      </c>
      <c r="J3037" t="s">
        <v>159</v>
      </c>
      <c r="K3037">
        <v>3.6</v>
      </c>
      <c r="L3037" t="s">
        <v>159</v>
      </c>
      <c r="M3037" s="70">
        <v>3.5219907407407408E-2</v>
      </c>
      <c r="N3037">
        <v>5.4</v>
      </c>
      <c r="O3037" t="s">
        <v>151</v>
      </c>
      <c r="P3037" s="70">
        <v>3.847222222222222E-2</v>
      </c>
      <c r="Q3037">
        <v>3.5</v>
      </c>
      <c r="R3037" t="s">
        <v>159</v>
      </c>
      <c r="S3037">
        <v>0.7</v>
      </c>
      <c r="T3037">
        <v>46.2</v>
      </c>
      <c r="U3037">
        <v>1</v>
      </c>
      <c r="V3037">
        <v>106</v>
      </c>
      <c r="W3037">
        <v>0</v>
      </c>
      <c r="X3037">
        <v>0.64400000000000002</v>
      </c>
      <c r="Y3037">
        <v>18.41</v>
      </c>
      <c r="Z3037" s="11">
        <f t="shared" si="8160"/>
        <v>0</v>
      </c>
      <c r="AA3037" s="11">
        <f t="shared" si="8161"/>
        <v>0</v>
      </c>
      <c r="AB3037" s="53">
        <f t="shared" si="8162"/>
        <v>0.27107417917714338</v>
      </c>
      <c r="AC3037" s="61" t="s">
        <v>204</v>
      </c>
      <c r="AE3037" s="11">
        <f t="shared" ref="AE3037" si="8211">SUM(F3037:F3042)</f>
        <v>0</v>
      </c>
      <c r="AF3037" s="11">
        <f t="shared" ref="AF3037" si="8212">AVERAGE(AB3037:AB3042)</f>
        <v>0.27067677752980929</v>
      </c>
      <c r="AG3037" s="11">
        <f t="shared" ref="AG3037" si="8213">AVERAGE(G3037:G3042)</f>
        <v>2.5</v>
      </c>
      <c r="AH3037" s="11" t="e">
        <f t="shared" ref="AH3037" si="8214">AVERAGE(AC3037:AC3042)</f>
        <v>#DIV/0!</v>
      </c>
      <c r="AI3037" s="11">
        <f t="shared" ref="AI3037" si="8215">AVERAGE(T3037:T3042)</f>
        <v>49.516666666666673</v>
      </c>
      <c r="AJ3037" s="11">
        <f t="shared" ref="AJ3037" si="8216">SUMIF(H3037:H3042,"&gt;0",H3037:H3042)</f>
        <v>0</v>
      </c>
      <c r="AK3037" s="17">
        <f t="shared" ref="AK3037" si="8217">SUM(AA3037:AA3042)/60</f>
        <v>0</v>
      </c>
      <c r="AL3037" s="17">
        <f t="shared" ref="AL3037" si="8218">SUM(V3037:V3042)</f>
        <v>584</v>
      </c>
      <c r="AM3037" s="17">
        <f t="shared" ref="AM3037" si="8219">AVERAGE(W3037:W3042)</f>
        <v>0</v>
      </c>
      <c r="AN3037" s="11">
        <f t="shared" ref="AN3037" si="8220">AVERAGE(I3037:I3042)</f>
        <v>3.5</v>
      </c>
      <c r="AO3037" s="11">
        <f t="shared" ref="AO3037" si="8221">MAX(K3037:K3042)</f>
        <v>4.2</v>
      </c>
      <c r="AP3037" s="13" t="str">
        <f t="shared" ref="AP3037" ca="1" si="8222">INDIRECT(ADDRESS(MATCH(AO3037,K3037:K3042,0)+A3037-1,12))</f>
        <v>S</v>
      </c>
      <c r="AQ3037" s="13">
        <f t="shared" ref="AQ3037" ca="1" si="8223">INDIRECT(ADDRESS(MATCH(AO3037,K3037:K3042,0)+A3037-1,13))</f>
        <v>7.5358796296296285E-2</v>
      </c>
      <c r="AR3037" s="11">
        <f t="shared" ref="AR3037" si="8224">MAX(N3037:N3042)</f>
        <v>6.4</v>
      </c>
      <c r="AS3037" s="13" t="str">
        <f t="shared" ref="AS3037" ca="1" si="8225">INDIRECT(ADDRESS(MATCH(AR3037,N3037:N3042,0)+A3037-1,15))</f>
        <v>SSE</v>
      </c>
      <c r="AT3037" s="13">
        <f t="shared" ref="AT3037" ca="1" si="8226">INDIRECT(ADDRESS(MATCH(AR3037,N3037:N3042,0)+A3037-1,16))</f>
        <v>6.5567129629629628E-2</v>
      </c>
    </row>
    <row r="3038" spans="1:46">
      <c r="A3038" s="11">
        <v>3038</v>
      </c>
      <c r="B3038" s="69">
        <v>44614</v>
      </c>
      <c r="C3038" s="70">
        <v>4.8611111111111112E-2</v>
      </c>
      <c r="D3038">
        <v>1.2</v>
      </c>
      <c r="E3038">
        <v>12.8</v>
      </c>
      <c r="F3038">
        <v>0</v>
      </c>
      <c r="G3038">
        <v>2.4</v>
      </c>
      <c r="H3038">
        <v>-1E-3</v>
      </c>
      <c r="I3038">
        <v>3</v>
      </c>
      <c r="J3038" t="s">
        <v>159</v>
      </c>
      <c r="K3038">
        <v>3.3</v>
      </c>
      <c r="L3038" t="s">
        <v>159</v>
      </c>
      <c r="M3038" s="70">
        <v>4.1724537037037039E-2</v>
      </c>
      <c r="N3038">
        <v>5.6</v>
      </c>
      <c r="O3038" t="s">
        <v>153</v>
      </c>
      <c r="P3038" s="70">
        <v>4.762731481481481E-2</v>
      </c>
      <c r="Q3038">
        <v>3.8</v>
      </c>
      <c r="R3038" t="s">
        <v>153</v>
      </c>
      <c r="S3038">
        <v>0.8</v>
      </c>
      <c r="T3038">
        <v>48.6</v>
      </c>
      <c r="U3038">
        <v>1</v>
      </c>
      <c r="V3038">
        <v>100</v>
      </c>
      <c r="W3038">
        <v>0</v>
      </c>
      <c r="X3038">
        <v>0.64400000000000002</v>
      </c>
      <c r="Y3038">
        <v>18.39</v>
      </c>
      <c r="Z3038" s="11">
        <f t="shared" si="8160"/>
        <v>-0.60000000000000009</v>
      </c>
      <c r="AA3038" s="11">
        <f t="shared" si="8161"/>
        <v>0</v>
      </c>
      <c r="AB3038" s="53">
        <f t="shared" si="8162"/>
        <v>0.27107417917714338</v>
      </c>
      <c r="AC3038" s="61" t="s">
        <v>204</v>
      </c>
    </row>
    <row r="3039" spans="1:46">
      <c r="A3039" s="11">
        <v>3039</v>
      </c>
      <c r="B3039" s="69">
        <v>44614</v>
      </c>
      <c r="C3039" s="70">
        <v>5.5555555555555552E-2</v>
      </c>
      <c r="D3039">
        <v>1.3</v>
      </c>
      <c r="E3039">
        <v>12.8</v>
      </c>
      <c r="F3039">
        <v>0</v>
      </c>
      <c r="G3039">
        <v>2.4</v>
      </c>
      <c r="H3039">
        <v>0</v>
      </c>
      <c r="I3039">
        <v>3.2</v>
      </c>
      <c r="J3039" t="s">
        <v>159</v>
      </c>
      <c r="K3039">
        <v>3.4</v>
      </c>
      <c r="L3039" t="s">
        <v>159</v>
      </c>
      <c r="M3039" s="70">
        <v>5.3692129629629631E-2</v>
      </c>
      <c r="N3039">
        <v>5.6</v>
      </c>
      <c r="O3039" t="s">
        <v>159</v>
      </c>
      <c r="P3039" s="70">
        <v>5.2233796296296299E-2</v>
      </c>
      <c r="Q3039">
        <v>1.8</v>
      </c>
      <c r="R3039" t="s">
        <v>159</v>
      </c>
      <c r="S3039">
        <v>0.9</v>
      </c>
      <c r="T3039">
        <v>49.4</v>
      </c>
      <c r="U3039">
        <v>0</v>
      </c>
      <c r="V3039">
        <v>110</v>
      </c>
      <c r="W3039">
        <v>0</v>
      </c>
      <c r="X3039">
        <v>0.64300000000000002</v>
      </c>
      <c r="Y3039">
        <v>18.41</v>
      </c>
      <c r="Z3039" s="11">
        <f t="shared" si="8160"/>
        <v>0</v>
      </c>
      <c r="AA3039" s="11">
        <f t="shared" si="8161"/>
        <v>0</v>
      </c>
      <c r="AB3039" s="53">
        <f t="shared" si="8162"/>
        <v>0.27047807670614221</v>
      </c>
      <c r="AC3039" s="61" t="s">
        <v>204</v>
      </c>
    </row>
    <row r="3040" spans="1:46">
      <c r="A3040" s="11">
        <v>3040</v>
      </c>
      <c r="B3040" s="69">
        <v>44614</v>
      </c>
      <c r="C3040" s="70">
        <v>6.25E-2</v>
      </c>
      <c r="D3040">
        <v>1.4</v>
      </c>
      <c r="E3040">
        <v>12.8</v>
      </c>
      <c r="F3040">
        <v>0</v>
      </c>
      <c r="G3040">
        <v>2.5</v>
      </c>
      <c r="H3040">
        <v>0</v>
      </c>
      <c r="I3040">
        <v>3.6</v>
      </c>
      <c r="J3040" t="s">
        <v>159</v>
      </c>
      <c r="K3040">
        <v>3.6</v>
      </c>
      <c r="L3040" t="s">
        <v>159</v>
      </c>
      <c r="M3040" s="70">
        <v>6.25E-2</v>
      </c>
      <c r="N3040">
        <v>5.9</v>
      </c>
      <c r="O3040" t="s">
        <v>159</v>
      </c>
      <c r="P3040" s="70">
        <v>6.1469907407407404E-2</v>
      </c>
      <c r="Q3040">
        <v>3.6</v>
      </c>
      <c r="R3040" t="s">
        <v>159</v>
      </c>
      <c r="S3040">
        <v>0.9</v>
      </c>
      <c r="T3040">
        <v>50.6</v>
      </c>
      <c r="U3040">
        <v>0</v>
      </c>
      <c r="V3040">
        <v>87</v>
      </c>
      <c r="W3040">
        <v>0</v>
      </c>
      <c r="X3040">
        <v>0.64300000000000002</v>
      </c>
      <c r="Y3040">
        <v>18.420000000000002</v>
      </c>
      <c r="Z3040" s="11">
        <f t="shared" si="8160"/>
        <v>0</v>
      </c>
      <c r="AA3040" s="11">
        <f t="shared" si="8161"/>
        <v>0</v>
      </c>
      <c r="AB3040" s="53">
        <f t="shared" si="8162"/>
        <v>0.27047807670614221</v>
      </c>
      <c r="AC3040" s="61" t="s">
        <v>204</v>
      </c>
    </row>
    <row r="3041" spans="1:46">
      <c r="A3041" s="11">
        <v>3041</v>
      </c>
      <c r="B3041" s="69">
        <v>44614</v>
      </c>
      <c r="C3041" s="70">
        <v>6.9444444444444434E-2</v>
      </c>
      <c r="D3041">
        <v>1.5</v>
      </c>
      <c r="E3041">
        <v>12.8</v>
      </c>
      <c r="F3041">
        <v>0</v>
      </c>
      <c r="G3041">
        <v>2.6</v>
      </c>
      <c r="H3041">
        <v>0</v>
      </c>
      <c r="I3041">
        <v>3.7</v>
      </c>
      <c r="J3041" t="s">
        <v>159</v>
      </c>
      <c r="K3041">
        <v>3.7</v>
      </c>
      <c r="L3041" t="s">
        <v>153</v>
      </c>
      <c r="M3041" s="70">
        <v>6.9328703703703712E-2</v>
      </c>
      <c r="N3041">
        <v>6.4</v>
      </c>
      <c r="O3041" t="s">
        <v>159</v>
      </c>
      <c r="P3041" s="70">
        <v>6.5567129629629628E-2</v>
      </c>
      <c r="Q3041">
        <v>3.7</v>
      </c>
      <c r="R3041" t="s">
        <v>153</v>
      </c>
      <c r="S3041">
        <v>1</v>
      </c>
      <c r="T3041">
        <v>50.7</v>
      </c>
      <c r="U3041">
        <v>0</v>
      </c>
      <c r="V3041">
        <v>100</v>
      </c>
      <c r="W3041">
        <v>0</v>
      </c>
      <c r="X3041">
        <v>0.64300000000000002</v>
      </c>
      <c r="Y3041">
        <v>18.41</v>
      </c>
      <c r="Z3041" s="11">
        <f t="shared" si="8160"/>
        <v>0</v>
      </c>
      <c r="AA3041" s="11">
        <f t="shared" si="8161"/>
        <v>0</v>
      </c>
      <c r="AB3041" s="53">
        <f t="shared" si="8162"/>
        <v>0.27047807670614221</v>
      </c>
      <c r="AC3041" s="61" t="s">
        <v>204</v>
      </c>
    </row>
    <row r="3042" spans="1:46">
      <c r="A3042" s="11">
        <v>3042</v>
      </c>
      <c r="B3042" s="69">
        <v>44614</v>
      </c>
      <c r="C3042" s="70">
        <v>7.6388888888888895E-2</v>
      </c>
      <c r="D3042">
        <v>1.5</v>
      </c>
      <c r="E3042">
        <v>12.8</v>
      </c>
      <c r="F3042">
        <v>0</v>
      </c>
      <c r="G3042">
        <v>2.6</v>
      </c>
      <c r="H3042">
        <v>0</v>
      </c>
      <c r="I3042">
        <v>4.2</v>
      </c>
      <c r="J3042" t="s">
        <v>153</v>
      </c>
      <c r="K3042">
        <v>4.2</v>
      </c>
      <c r="L3042" t="s">
        <v>153</v>
      </c>
      <c r="M3042" s="70">
        <v>7.5358796296296285E-2</v>
      </c>
      <c r="N3042">
        <v>6.2</v>
      </c>
      <c r="O3042" t="s">
        <v>153</v>
      </c>
      <c r="P3042" s="70">
        <v>7.1562499999999987E-2</v>
      </c>
      <c r="Q3042">
        <v>4.7</v>
      </c>
      <c r="R3042" t="s">
        <v>159</v>
      </c>
      <c r="S3042">
        <v>0.8</v>
      </c>
      <c r="T3042">
        <v>51.6</v>
      </c>
      <c r="U3042">
        <v>0</v>
      </c>
      <c r="V3042">
        <v>81</v>
      </c>
      <c r="W3042">
        <v>0</v>
      </c>
      <c r="X3042">
        <v>0.64300000000000002</v>
      </c>
      <c r="Y3042">
        <v>18.440000000000001</v>
      </c>
      <c r="Z3042" s="11">
        <f t="shared" si="8160"/>
        <v>0</v>
      </c>
      <c r="AA3042" s="11">
        <f t="shared" si="8161"/>
        <v>0</v>
      </c>
      <c r="AB3042" s="53">
        <f t="shared" si="8162"/>
        <v>0.27047807670614221</v>
      </c>
      <c r="AC3042" s="61" t="s">
        <v>204</v>
      </c>
    </row>
    <row r="3043" spans="1:46">
      <c r="A3043" s="11">
        <v>3043</v>
      </c>
      <c r="B3043" s="69">
        <v>44614</v>
      </c>
      <c r="C3043" s="70">
        <v>8.3333333333333329E-2</v>
      </c>
      <c r="D3043">
        <v>1.7</v>
      </c>
      <c r="E3043">
        <v>12.8</v>
      </c>
      <c r="F3043">
        <v>0</v>
      </c>
      <c r="G3043">
        <v>3.2</v>
      </c>
      <c r="H3043">
        <v>1E-3</v>
      </c>
      <c r="I3043">
        <v>4.9000000000000004</v>
      </c>
      <c r="J3043" t="s">
        <v>159</v>
      </c>
      <c r="K3043">
        <v>4.9000000000000004</v>
      </c>
      <c r="L3043" t="s">
        <v>159</v>
      </c>
      <c r="M3043" s="70">
        <v>8.2870370370370372E-2</v>
      </c>
      <c r="N3043">
        <v>8.1999999999999993</v>
      </c>
      <c r="O3043" t="s">
        <v>159</v>
      </c>
      <c r="P3043" s="70">
        <v>8.2280092592592599E-2</v>
      </c>
      <c r="Q3043">
        <v>3.5</v>
      </c>
      <c r="R3043" t="s">
        <v>159</v>
      </c>
      <c r="S3043">
        <v>1</v>
      </c>
      <c r="T3043">
        <v>51.3</v>
      </c>
      <c r="U3043">
        <v>0</v>
      </c>
      <c r="V3043">
        <v>91</v>
      </c>
      <c r="W3043">
        <v>0</v>
      </c>
      <c r="X3043">
        <v>0.64300000000000002</v>
      </c>
      <c r="Y3043">
        <v>18.440000000000001</v>
      </c>
      <c r="Z3043" s="11">
        <f t="shared" si="8160"/>
        <v>0.60000000000000009</v>
      </c>
      <c r="AA3043" s="11">
        <f t="shared" si="8161"/>
        <v>0</v>
      </c>
      <c r="AB3043" s="53">
        <f t="shared" si="8162"/>
        <v>0.27047807670614221</v>
      </c>
      <c r="AC3043" s="61" t="s">
        <v>204</v>
      </c>
      <c r="AE3043" s="11">
        <f t="shared" ref="AE3043" si="8227">SUM(F3043:F3048)</f>
        <v>0</v>
      </c>
      <c r="AF3043" s="11">
        <f t="shared" ref="AF3043" si="8228">AVERAGE(AB3043:AB3048)</f>
        <v>0.26978354771272361</v>
      </c>
      <c r="AG3043" s="11">
        <f t="shared" ref="AG3043" si="8229">AVERAGE(G3043:G3048)</f>
        <v>3.0333333333333337</v>
      </c>
      <c r="AH3043" s="11" t="e">
        <f t="shared" ref="AH3043" si="8230">AVERAGE(AC3043:AC3048)</f>
        <v>#DIV/0!</v>
      </c>
      <c r="AI3043" s="11">
        <f t="shared" ref="AI3043" si="8231">AVERAGE(T3043:T3048)</f>
        <v>53.400000000000006</v>
      </c>
      <c r="AJ3043" s="11">
        <f t="shared" ref="AJ3043" si="8232">SUMIF(H3043:H3048,"&gt;0",H3043:H3048)</f>
        <v>1E-3</v>
      </c>
      <c r="AK3043" s="17">
        <f t="shared" ref="AK3043" si="8233">SUM(AA3043:AA3048)/60</f>
        <v>0</v>
      </c>
      <c r="AL3043" s="17">
        <f t="shared" ref="AL3043" si="8234">SUM(V3043:V3048)</f>
        <v>513</v>
      </c>
      <c r="AM3043" s="17">
        <f t="shared" ref="AM3043" si="8235">AVERAGE(W3043:W3048)</f>
        <v>0</v>
      </c>
      <c r="AN3043" s="11">
        <f t="shared" ref="AN3043" si="8236">AVERAGE(I3043:I3048)</f>
        <v>4.0666666666666664</v>
      </c>
      <c r="AO3043" s="11">
        <f t="shared" ref="AO3043" si="8237">MAX(K3043:K3048)</f>
        <v>4.9000000000000004</v>
      </c>
      <c r="AP3043" s="13" t="str">
        <f t="shared" ref="AP3043" ca="1" si="8238">INDIRECT(ADDRESS(MATCH(AO3043,K3043:K3048,0)+A3043-1,12))</f>
        <v>SSE</v>
      </c>
      <c r="AQ3043" s="13">
        <f t="shared" ref="AQ3043" ca="1" si="8239">INDIRECT(ADDRESS(MATCH(AO3043,K3043:K3048,0)+A3043-1,13))</f>
        <v>8.2870370370370372E-2</v>
      </c>
      <c r="AR3043" s="11">
        <f t="shared" ref="AR3043" si="8240">MAX(N3043:N3048)</f>
        <v>8.1999999999999993</v>
      </c>
      <c r="AS3043" s="13" t="str">
        <f t="shared" ref="AS3043" ca="1" si="8241">INDIRECT(ADDRESS(MATCH(AR3043,N3043:N3048,0)+A3043-1,15))</f>
        <v>SSE</v>
      </c>
      <c r="AT3043" s="13">
        <f t="shared" ref="AT3043" ca="1" si="8242">INDIRECT(ADDRESS(MATCH(AR3043,N3043:N3048,0)+A3043-1,16))</f>
        <v>8.2280092592592599E-2</v>
      </c>
    </row>
    <row r="3044" spans="1:46">
      <c r="A3044" s="11">
        <v>3044</v>
      </c>
      <c r="B3044" s="69">
        <v>44614</v>
      </c>
      <c r="C3044" s="70">
        <v>9.0277777777777776E-2</v>
      </c>
      <c r="D3044">
        <v>1.9</v>
      </c>
      <c r="E3044">
        <v>12.8</v>
      </c>
      <c r="F3044">
        <v>0</v>
      </c>
      <c r="G3044">
        <v>3.2</v>
      </c>
      <c r="H3044">
        <v>0</v>
      </c>
      <c r="I3044">
        <v>4.4000000000000004</v>
      </c>
      <c r="J3044" t="s">
        <v>153</v>
      </c>
      <c r="K3044">
        <v>4.9000000000000004</v>
      </c>
      <c r="L3044" t="s">
        <v>159</v>
      </c>
      <c r="M3044" s="70">
        <v>8.3541666666666667E-2</v>
      </c>
      <c r="N3044">
        <v>7.3</v>
      </c>
      <c r="O3044" t="s">
        <v>153</v>
      </c>
      <c r="P3044" s="70">
        <v>8.6886574074074074E-2</v>
      </c>
      <c r="Q3044">
        <v>4.5</v>
      </c>
      <c r="R3044" t="s">
        <v>160</v>
      </c>
      <c r="S3044">
        <v>1</v>
      </c>
      <c r="T3044">
        <v>53</v>
      </c>
      <c r="U3044">
        <v>0</v>
      </c>
      <c r="V3044">
        <v>89</v>
      </c>
      <c r="W3044">
        <v>0</v>
      </c>
      <c r="X3044">
        <v>0.64200000000000002</v>
      </c>
      <c r="Y3044">
        <v>18.420000000000002</v>
      </c>
      <c r="Z3044" s="11">
        <f t="shared" si="8160"/>
        <v>0</v>
      </c>
      <c r="AA3044" s="11">
        <f t="shared" si="8161"/>
        <v>0</v>
      </c>
      <c r="AB3044" s="53">
        <f t="shared" si="8162"/>
        <v>0.26988258950353694</v>
      </c>
      <c r="AC3044" s="61" t="s">
        <v>204</v>
      </c>
    </row>
    <row r="3045" spans="1:46">
      <c r="A3045" s="11">
        <v>3045</v>
      </c>
      <c r="B3045" s="69">
        <v>44614</v>
      </c>
      <c r="C3045" s="70">
        <v>9.7222222222222224E-2</v>
      </c>
      <c r="D3045">
        <v>2.1</v>
      </c>
      <c r="E3045">
        <v>12.8</v>
      </c>
      <c r="F3045">
        <v>0</v>
      </c>
      <c r="G3045">
        <v>2.9</v>
      </c>
      <c r="H3045">
        <v>-1E-3</v>
      </c>
      <c r="I3045">
        <v>4.2</v>
      </c>
      <c r="J3045" t="s">
        <v>156</v>
      </c>
      <c r="K3045">
        <v>4.4000000000000004</v>
      </c>
      <c r="L3045" t="s">
        <v>153</v>
      </c>
      <c r="M3045" s="70">
        <v>9.0393518518518512E-2</v>
      </c>
      <c r="N3045">
        <v>6.1</v>
      </c>
      <c r="O3045" t="s">
        <v>156</v>
      </c>
      <c r="P3045" s="70">
        <v>9.6805555555555547E-2</v>
      </c>
      <c r="Q3045">
        <v>5.5</v>
      </c>
      <c r="R3045" t="s">
        <v>156</v>
      </c>
      <c r="S3045">
        <v>0.7</v>
      </c>
      <c r="T3045">
        <v>53.3</v>
      </c>
      <c r="U3045">
        <v>0</v>
      </c>
      <c r="V3045">
        <v>69</v>
      </c>
      <c r="W3045">
        <v>0</v>
      </c>
      <c r="X3045">
        <v>0.64200000000000002</v>
      </c>
      <c r="Y3045">
        <v>18.46</v>
      </c>
      <c r="Z3045" s="11">
        <f t="shared" si="8160"/>
        <v>-0.60000000000000009</v>
      </c>
      <c r="AA3045" s="11">
        <f t="shared" si="8161"/>
        <v>0</v>
      </c>
      <c r="AB3045" s="53">
        <f t="shared" si="8162"/>
        <v>0.26988258950353694</v>
      </c>
      <c r="AC3045" s="61" t="s">
        <v>204</v>
      </c>
    </row>
    <row r="3046" spans="1:46">
      <c r="A3046" s="11">
        <v>3046</v>
      </c>
      <c r="B3046" s="69">
        <v>44614</v>
      </c>
      <c r="C3046" s="70">
        <v>0.10416666666666667</v>
      </c>
      <c r="D3046">
        <v>2.2000000000000002</v>
      </c>
      <c r="E3046">
        <v>12.8</v>
      </c>
      <c r="F3046">
        <v>0</v>
      </c>
      <c r="G3046">
        <v>2.9</v>
      </c>
      <c r="H3046">
        <v>0</v>
      </c>
      <c r="I3046">
        <v>3.9</v>
      </c>
      <c r="J3046" t="s">
        <v>153</v>
      </c>
      <c r="K3046">
        <v>4.5</v>
      </c>
      <c r="L3046" t="s">
        <v>156</v>
      </c>
      <c r="M3046" s="70">
        <v>0.10121527777777778</v>
      </c>
      <c r="N3046">
        <v>6.7</v>
      </c>
      <c r="O3046" t="s">
        <v>156</v>
      </c>
      <c r="P3046" s="70">
        <v>0.10032407407407407</v>
      </c>
      <c r="Q3046">
        <v>3.2</v>
      </c>
      <c r="R3046" t="s">
        <v>156</v>
      </c>
      <c r="S3046">
        <v>1</v>
      </c>
      <c r="T3046">
        <v>53.6</v>
      </c>
      <c r="U3046">
        <v>1</v>
      </c>
      <c r="V3046">
        <v>73</v>
      </c>
      <c r="W3046">
        <v>0</v>
      </c>
      <c r="X3046">
        <v>0.64200000000000002</v>
      </c>
      <c r="Y3046">
        <v>18.440000000000001</v>
      </c>
      <c r="Z3046" s="11">
        <f t="shared" si="8160"/>
        <v>0</v>
      </c>
      <c r="AA3046" s="11">
        <f t="shared" si="8161"/>
        <v>0</v>
      </c>
      <c r="AB3046" s="53">
        <f t="shared" si="8162"/>
        <v>0.26988258950353694</v>
      </c>
      <c r="AC3046" s="61" t="s">
        <v>204</v>
      </c>
    </row>
    <row r="3047" spans="1:46">
      <c r="A3047" s="11">
        <v>3047</v>
      </c>
      <c r="B3047" s="69">
        <v>44614</v>
      </c>
      <c r="C3047" s="70">
        <v>0.1111111111111111</v>
      </c>
      <c r="D3047">
        <v>2.2999999999999998</v>
      </c>
      <c r="E3047">
        <v>12.8</v>
      </c>
      <c r="F3047">
        <v>0</v>
      </c>
      <c r="G3047">
        <v>3</v>
      </c>
      <c r="H3047">
        <v>0</v>
      </c>
      <c r="I3047">
        <v>3.4</v>
      </c>
      <c r="J3047" t="s">
        <v>153</v>
      </c>
      <c r="K3047">
        <v>3.9</v>
      </c>
      <c r="L3047" t="s">
        <v>153</v>
      </c>
      <c r="M3047" s="70">
        <v>0.10417824074074074</v>
      </c>
      <c r="N3047">
        <v>5.7</v>
      </c>
      <c r="O3047" t="s">
        <v>153</v>
      </c>
      <c r="P3047" s="70">
        <v>0.11004629629629629</v>
      </c>
      <c r="Q3047">
        <v>4.0999999999999996</v>
      </c>
      <c r="R3047" t="s">
        <v>153</v>
      </c>
      <c r="S3047">
        <v>0.8</v>
      </c>
      <c r="T3047">
        <v>54.6</v>
      </c>
      <c r="U3047">
        <v>0</v>
      </c>
      <c r="V3047">
        <v>79</v>
      </c>
      <c r="W3047">
        <v>0</v>
      </c>
      <c r="X3047">
        <v>0.64100000000000001</v>
      </c>
      <c r="Y3047">
        <v>18.47</v>
      </c>
      <c r="Z3047" s="11">
        <f t="shared" si="8160"/>
        <v>0</v>
      </c>
      <c r="AA3047" s="11">
        <f t="shared" si="8161"/>
        <v>0</v>
      </c>
      <c r="AB3047" s="53">
        <f t="shared" si="8162"/>
        <v>0.26928772052979433</v>
      </c>
      <c r="AC3047" s="61" t="s">
        <v>204</v>
      </c>
    </row>
    <row r="3048" spans="1:46">
      <c r="A3048" s="11">
        <v>3048</v>
      </c>
      <c r="B3048" s="69">
        <v>44614</v>
      </c>
      <c r="C3048" s="70">
        <v>0.11805555555555557</v>
      </c>
      <c r="D3048">
        <v>2.2999999999999998</v>
      </c>
      <c r="E3048">
        <v>12.8</v>
      </c>
      <c r="F3048">
        <v>0</v>
      </c>
      <c r="G3048">
        <v>3</v>
      </c>
      <c r="H3048">
        <v>0</v>
      </c>
      <c r="I3048">
        <v>3.6</v>
      </c>
      <c r="J3048" t="s">
        <v>153</v>
      </c>
      <c r="K3048">
        <v>3.8</v>
      </c>
      <c r="L3048" t="s">
        <v>153</v>
      </c>
      <c r="M3048" s="70">
        <v>0.11486111111111112</v>
      </c>
      <c r="N3048">
        <v>5.5</v>
      </c>
      <c r="O3048" t="s">
        <v>151</v>
      </c>
      <c r="P3048" s="70">
        <v>0.11506944444444445</v>
      </c>
      <c r="Q3048">
        <v>3.6</v>
      </c>
      <c r="R3048" t="s">
        <v>153</v>
      </c>
      <c r="S3048">
        <v>0.8</v>
      </c>
      <c r="T3048">
        <v>54.6</v>
      </c>
      <c r="U3048">
        <v>0</v>
      </c>
      <c r="V3048">
        <v>112</v>
      </c>
      <c r="W3048">
        <v>0</v>
      </c>
      <c r="X3048">
        <v>0.64100000000000001</v>
      </c>
      <c r="Y3048">
        <v>18.45</v>
      </c>
      <c r="Z3048" s="11">
        <f t="shared" si="8160"/>
        <v>0</v>
      </c>
      <c r="AA3048" s="11">
        <f t="shared" si="8161"/>
        <v>0</v>
      </c>
      <c r="AB3048" s="53">
        <f t="shared" si="8162"/>
        <v>0.26928772052979433</v>
      </c>
      <c r="AC3048" s="61" t="s">
        <v>204</v>
      </c>
    </row>
    <row r="3049" spans="1:46">
      <c r="A3049" s="11">
        <v>3049</v>
      </c>
      <c r="B3049" s="69">
        <v>44614</v>
      </c>
      <c r="C3049" s="70">
        <v>0.125</v>
      </c>
      <c r="D3049">
        <v>2.4</v>
      </c>
      <c r="E3049">
        <v>12.8</v>
      </c>
      <c r="F3049">
        <v>0</v>
      </c>
      <c r="G3049">
        <v>3</v>
      </c>
      <c r="H3049">
        <v>0</v>
      </c>
      <c r="I3049">
        <v>3.1</v>
      </c>
      <c r="J3049" t="s">
        <v>153</v>
      </c>
      <c r="K3049">
        <v>3.6</v>
      </c>
      <c r="L3049" t="s">
        <v>153</v>
      </c>
      <c r="M3049" s="70">
        <v>0.11841435185185185</v>
      </c>
      <c r="N3049">
        <v>5</v>
      </c>
      <c r="O3049" t="s">
        <v>153</v>
      </c>
      <c r="P3049" s="70">
        <v>0.12487268518518518</v>
      </c>
      <c r="Q3049">
        <v>3.6</v>
      </c>
      <c r="R3049" t="s">
        <v>153</v>
      </c>
      <c r="S3049">
        <v>0.7</v>
      </c>
      <c r="T3049">
        <v>55.7</v>
      </c>
      <c r="U3049">
        <v>0</v>
      </c>
      <c r="V3049">
        <v>83</v>
      </c>
      <c r="W3049">
        <v>0</v>
      </c>
      <c r="X3049">
        <v>0.64100000000000001</v>
      </c>
      <c r="Y3049">
        <v>18.48</v>
      </c>
      <c r="Z3049" s="11">
        <f t="shared" si="8160"/>
        <v>0</v>
      </c>
      <c r="AA3049" s="11">
        <f t="shared" si="8161"/>
        <v>0</v>
      </c>
      <c r="AB3049" s="53">
        <f t="shared" si="8162"/>
        <v>0.26928772052979433</v>
      </c>
      <c r="AC3049" s="61" t="s">
        <v>204</v>
      </c>
      <c r="AE3049" s="11">
        <f t="shared" ref="AE3049" si="8243">SUM(F3049:F3054)</f>
        <v>0</v>
      </c>
      <c r="AF3049" s="11">
        <f t="shared" ref="AF3049" si="8244">AVERAGE(AB3049:AB3054)</f>
        <v>0.26899059665299296</v>
      </c>
      <c r="AG3049" s="11">
        <f t="shared" ref="AG3049" si="8245">AVERAGE(G3049:G3054)</f>
        <v>3.35</v>
      </c>
      <c r="AH3049" s="11" t="e">
        <f t="shared" ref="AH3049" si="8246">AVERAGE(AC3049:AC3054)</f>
        <v>#DIV/0!</v>
      </c>
      <c r="AI3049" s="11">
        <f t="shared" ref="AI3049" si="8247">AVERAGE(T3049:T3054)</f>
        <v>57.266666666666673</v>
      </c>
      <c r="AJ3049" s="11">
        <f t="shared" ref="AJ3049" si="8248">SUMIF(H3049:H3054,"&gt;0",H3049:H3054)</f>
        <v>0</v>
      </c>
      <c r="AK3049" s="17">
        <f t="shared" ref="AK3049" si="8249">SUM(AA3049:AA3054)/60</f>
        <v>0</v>
      </c>
      <c r="AL3049" s="17">
        <f t="shared" ref="AL3049" si="8250">SUM(V3049:V3054)</f>
        <v>449</v>
      </c>
      <c r="AM3049" s="17">
        <f t="shared" ref="AM3049" si="8251">AVERAGE(W3049:W3054)</f>
        <v>0</v>
      </c>
      <c r="AN3049" s="11">
        <f t="shared" ref="AN3049" si="8252">AVERAGE(I3049:I3054)</f>
        <v>3.8333333333333335</v>
      </c>
      <c r="AO3049" s="11">
        <f t="shared" ref="AO3049" si="8253">MAX(K3049:K3054)</f>
        <v>4.3</v>
      </c>
      <c r="AP3049" s="13" t="str">
        <f t="shared" ref="AP3049" ca="1" si="8254">INDIRECT(ADDRESS(MATCH(AO3049,K3049:K3054,0)+A3049-1,12))</f>
        <v>SSE</v>
      </c>
      <c r="AQ3049" s="13">
        <f t="shared" ref="AQ3049" ca="1" si="8255">INDIRECT(ADDRESS(MATCH(AO3049,K3049:K3054,0)+A3049-1,13))</f>
        <v>0.13614583333333333</v>
      </c>
      <c r="AR3049" s="11">
        <f t="shared" ref="AR3049" si="8256">MAX(N3049:N3054)</f>
        <v>6.8</v>
      </c>
      <c r="AS3049" s="13" t="str">
        <f t="shared" ref="AS3049" ca="1" si="8257">INDIRECT(ADDRESS(MATCH(AR3049,N3049:N3054,0)+A3049-1,15))</f>
        <v>SSE</v>
      </c>
      <c r="AT3049" s="13">
        <f t="shared" ref="AT3049" ca="1" si="8258">INDIRECT(ADDRESS(MATCH(AR3049,N3049:N3054,0)+A3049-1,16))</f>
        <v>0.14498842592592592</v>
      </c>
    </row>
    <row r="3050" spans="1:46">
      <c r="A3050" s="11">
        <v>3050</v>
      </c>
      <c r="B3050" s="69">
        <v>44614</v>
      </c>
      <c r="C3050" s="70">
        <v>0.13194444444444445</v>
      </c>
      <c r="D3050">
        <v>2.4</v>
      </c>
      <c r="E3050">
        <v>12.8</v>
      </c>
      <c r="F3050">
        <v>0</v>
      </c>
      <c r="G3050">
        <v>3.2</v>
      </c>
      <c r="H3050">
        <v>0</v>
      </c>
      <c r="I3050">
        <v>4</v>
      </c>
      <c r="J3050" t="s">
        <v>159</v>
      </c>
      <c r="K3050">
        <v>4</v>
      </c>
      <c r="L3050" t="s">
        <v>159</v>
      </c>
      <c r="M3050" s="70">
        <v>0.13177083333333334</v>
      </c>
      <c r="N3050">
        <v>6.2</v>
      </c>
      <c r="O3050" t="s">
        <v>159</v>
      </c>
      <c r="P3050" s="70">
        <v>0.12964120370370372</v>
      </c>
      <c r="Q3050">
        <v>3</v>
      </c>
      <c r="R3050" t="s">
        <v>159</v>
      </c>
      <c r="S3050">
        <v>0.7</v>
      </c>
      <c r="T3050">
        <v>56.4</v>
      </c>
      <c r="U3050">
        <v>0</v>
      </c>
      <c r="V3050">
        <v>89</v>
      </c>
      <c r="W3050">
        <v>0</v>
      </c>
      <c r="X3050">
        <v>0.64100000000000001</v>
      </c>
      <c r="Y3050">
        <v>18.5</v>
      </c>
      <c r="Z3050" s="11">
        <f t="shared" si="8160"/>
        <v>0</v>
      </c>
      <c r="AA3050" s="11">
        <f t="shared" si="8161"/>
        <v>0</v>
      </c>
      <c r="AB3050" s="53">
        <f t="shared" si="8162"/>
        <v>0.26928772052979433</v>
      </c>
      <c r="AC3050" s="61" t="s">
        <v>204</v>
      </c>
    </row>
    <row r="3051" spans="1:46">
      <c r="A3051" s="11">
        <v>3051</v>
      </c>
      <c r="B3051" s="69">
        <v>44614</v>
      </c>
      <c r="C3051" s="70">
        <v>0.1388888888888889</v>
      </c>
      <c r="D3051">
        <v>2.5</v>
      </c>
      <c r="E3051">
        <v>12.8</v>
      </c>
      <c r="F3051">
        <v>0</v>
      </c>
      <c r="G3051">
        <v>3.4</v>
      </c>
      <c r="H3051">
        <v>0</v>
      </c>
      <c r="I3051">
        <v>4</v>
      </c>
      <c r="J3051" t="s">
        <v>159</v>
      </c>
      <c r="K3051">
        <v>4.3</v>
      </c>
      <c r="L3051" t="s">
        <v>159</v>
      </c>
      <c r="M3051" s="70">
        <v>0.13614583333333333</v>
      </c>
      <c r="N3051">
        <v>6.2</v>
      </c>
      <c r="O3051" t="s">
        <v>153</v>
      </c>
      <c r="P3051" s="70">
        <v>0.13405092592592593</v>
      </c>
      <c r="Q3051">
        <v>3.4</v>
      </c>
      <c r="R3051" t="s">
        <v>153</v>
      </c>
      <c r="S3051">
        <v>0.8</v>
      </c>
      <c r="T3051">
        <v>56.4</v>
      </c>
      <c r="U3051">
        <v>0</v>
      </c>
      <c r="V3051">
        <v>91</v>
      </c>
      <c r="W3051">
        <v>0</v>
      </c>
      <c r="X3051">
        <v>0.64100000000000001</v>
      </c>
      <c r="Y3051">
        <v>18.48</v>
      </c>
      <c r="Z3051" s="11">
        <f t="shared" si="8160"/>
        <v>0</v>
      </c>
      <c r="AA3051" s="11">
        <f t="shared" si="8161"/>
        <v>0</v>
      </c>
      <c r="AB3051" s="53">
        <f t="shared" si="8162"/>
        <v>0.26928772052979433</v>
      </c>
      <c r="AC3051" s="61" t="s">
        <v>204</v>
      </c>
    </row>
    <row r="3052" spans="1:46">
      <c r="A3052" s="11">
        <v>3052</v>
      </c>
      <c r="B3052" s="69">
        <v>44614</v>
      </c>
      <c r="C3052" s="70">
        <v>0.14583333333333334</v>
      </c>
      <c r="D3052">
        <v>2.6</v>
      </c>
      <c r="E3052">
        <v>12.8</v>
      </c>
      <c r="F3052">
        <v>0</v>
      </c>
      <c r="G3052">
        <v>3.4</v>
      </c>
      <c r="H3052">
        <v>-1E-3</v>
      </c>
      <c r="I3052">
        <v>4</v>
      </c>
      <c r="J3052" t="s">
        <v>153</v>
      </c>
      <c r="K3052">
        <v>4</v>
      </c>
      <c r="L3052" t="s">
        <v>153</v>
      </c>
      <c r="M3052" s="70">
        <v>0.14583333333333334</v>
      </c>
      <c r="N3052">
        <v>6.8</v>
      </c>
      <c r="O3052" t="s">
        <v>159</v>
      </c>
      <c r="P3052" s="70">
        <v>0.14498842592592592</v>
      </c>
      <c r="Q3052">
        <v>4.2</v>
      </c>
      <c r="R3052" t="s">
        <v>153</v>
      </c>
      <c r="S3052">
        <v>1</v>
      </c>
      <c r="T3052">
        <v>58</v>
      </c>
      <c r="U3052">
        <v>0</v>
      </c>
      <c r="V3052">
        <v>66</v>
      </c>
      <c r="W3052">
        <v>0</v>
      </c>
      <c r="X3052">
        <v>0.64</v>
      </c>
      <c r="Y3052">
        <v>18.510000000000002</v>
      </c>
      <c r="Z3052" s="11">
        <f t="shared" si="8160"/>
        <v>-0.60000000000000009</v>
      </c>
      <c r="AA3052" s="11">
        <f t="shared" si="8161"/>
        <v>0</v>
      </c>
      <c r="AB3052" s="53">
        <f t="shared" si="8162"/>
        <v>0.2686934727761916</v>
      </c>
      <c r="AC3052" s="61" t="s">
        <v>204</v>
      </c>
    </row>
    <row r="3053" spans="1:46">
      <c r="A3053" s="11">
        <v>3053</v>
      </c>
      <c r="B3053" s="69">
        <v>44614</v>
      </c>
      <c r="C3053" s="70">
        <v>0.15277777777777776</v>
      </c>
      <c r="D3053">
        <v>2.7</v>
      </c>
      <c r="E3053">
        <v>12.8</v>
      </c>
      <c r="F3053">
        <v>0</v>
      </c>
      <c r="G3053">
        <v>3.5</v>
      </c>
      <c r="H3053">
        <v>0</v>
      </c>
      <c r="I3053">
        <v>4</v>
      </c>
      <c r="J3053" t="s">
        <v>153</v>
      </c>
      <c r="K3053">
        <v>4.2</v>
      </c>
      <c r="L3053" t="s">
        <v>153</v>
      </c>
      <c r="M3053" s="70">
        <v>0.15068287037037037</v>
      </c>
      <c r="N3053">
        <v>6.8</v>
      </c>
      <c r="O3053" t="s">
        <v>153</v>
      </c>
      <c r="P3053" s="70">
        <v>0.15237268518518518</v>
      </c>
      <c r="Q3053">
        <v>5.9</v>
      </c>
      <c r="R3053" t="s">
        <v>159</v>
      </c>
      <c r="S3053">
        <v>1</v>
      </c>
      <c r="T3053">
        <v>58</v>
      </c>
      <c r="U3053">
        <v>0</v>
      </c>
      <c r="V3053">
        <v>68</v>
      </c>
      <c r="W3053">
        <v>0</v>
      </c>
      <c r="X3053">
        <v>0.64</v>
      </c>
      <c r="Y3053">
        <v>18.510000000000002</v>
      </c>
      <c r="Z3053" s="11">
        <f t="shared" si="8160"/>
        <v>0</v>
      </c>
      <c r="AA3053" s="11">
        <f t="shared" si="8161"/>
        <v>0</v>
      </c>
      <c r="AB3053" s="53">
        <f t="shared" si="8162"/>
        <v>0.2686934727761916</v>
      </c>
      <c r="AC3053" s="61" t="s">
        <v>204</v>
      </c>
    </row>
    <row r="3054" spans="1:46">
      <c r="A3054" s="11">
        <v>3054</v>
      </c>
      <c r="B3054" s="69">
        <v>44614</v>
      </c>
      <c r="C3054" s="70">
        <v>0.15972222222222224</v>
      </c>
      <c r="D3054">
        <v>2.8</v>
      </c>
      <c r="E3054">
        <v>12.8</v>
      </c>
      <c r="F3054">
        <v>0</v>
      </c>
      <c r="G3054">
        <v>3.6</v>
      </c>
      <c r="H3054">
        <v>0</v>
      </c>
      <c r="I3054">
        <v>3.9</v>
      </c>
      <c r="J3054" t="s">
        <v>153</v>
      </c>
      <c r="K3054">
        <v>4.3</v>
      </c>
      <c r="L3054" t="s">
        <v>159</v>
      </c>
      <c r="M3054" s="70">
        <v>0.15543981481481481</v>
      </c>
      <c r="N3054">
        <v>6.8</v>
      </c>
      <c r="O3054" t="s">
        <v>153</v>
      </c>
      <c r="P3054" s="70">
        <v>0.15697916666666667</v>
      </c>
      <c r="Q3054">
        <v>3</v>
      </c>
      <c r="R3054" t="s">
        <v>156</v>
      </c>
      <c r="S3054">
        <v>1.1000000000000001</v>
      </c>
      <c r="T3054">
        <v>59.1</v>
      </c>
      <c r="U3054">
        <v>0</v>
      </c>
      <c r="V3054">
        <v>52</v>
      </c>
      <c r="W3054">
        <v>0</v>
      </c>
      <c r="X3054">
        <v>0.64</v>
      </c>
      <c r="Y3054">
        <v>18.47</v>
      </c>
      <c r="Z3054" s="11">
        <f t="shared" si="8160"/>
        <v>0</v>
      </c>
      <c r="AA3054" s="11">
        <f t="shared" si="8161"/>
        <v>0</v>
      </c>
      <c r="AB3054" s="53">
        <f t="shared" si="8162"/>
        <v>0.2686934727761916</v>
      </c>
      <c r="AC3054" s="61" t="s">
        <v>204</v>
      </c>
    </row>
    <row r="3055" spans="1:46">
      <c r="A3055" s="11">
        <v>3055</v>
      </c>
      <c r="B3055" s="69">
        <v>44614</v>
      </c>
      <c r="C3055" s="70">
        <v>0.16666666666666666</v>
      </c>
      <c r="D3055">
        <v>2.8</v>
      </c>
      <c r="E3055">
        <v>12.7</v>
      </c>
      <c r="F3055">
        <v>0</v>
      </c>
      <c r="G3055">
        <v>3.5</v>
      </c>
      <c r="H3055">
        <v>-1E-3</v>
      </c>
      <c r="I3055">
        <v>3.7</v>
      </c>
      <c r="J3055" t="s">
        <v>156</v>
      </c>
      <c r="K3055">
        <v>3.9</v>
      </c>
      <c r="L3055" t="s">
        <v>153</v>
      </c>
      <c r="M3055" s="70">
        <v>0.15973379629629628</v>
      </c>
      <c r="N3055">
        <v>6.6</v>
      </c>
      <c r="O3055" t="s">
        <v>153</v>
      </c>
      <c r="P3055" s="70">
        <v>0.16173611111111111</v>
      </c>
      <c r="Q3055">
        <v>1.9</v>
      </c>
      <c r="R3055" t="s">
        <v>156</v>
      </c>
      <c r="S3055">
        <v>0.8</v>
      </c>
      <c r="T3055">
        <v>60</v>
      </c>
      <c r="U3055">
        <v>0</v>
      </c>
      <c r="V3055">
        <v>41</v>
      </c>
      <c r="W3055">
        <v>0</v>
      </c>
      <c r="X3055">
        <v>0.64</v>
      </c>
      <c r="Y3055">
        <v>18.510000000000002</v>
      </c>
      <c r="Z3055" s="11">
        <f t="shared" si="8160"/>
        <v>-0.60000000000000009</v>
      </c>
      <c r="AA3055" s="11">
        <f t="shared" si="8161"/>
        <v>0</v>
      </c>
      <c r="AB3055" s="53">
        <f t="shared" si="8162"/>
        <v>0.2686934727761916</v>
      </c>
      <c r="AC3055" s="61" t="s">
        <v>204</v>
      </c>
      <c r="AE3055" s="11">
        <f t="shared" ref="AE3055" si="8259">SUM(F3055:F3060)</f>
        <v>0</v>
      </c>
      <c r="AF3055" s="11">
        <f t="shared" ref="AF3055" si="8260">AVERAGE(AB3055:AB3060)</f>
        <v>0.26809995381217633</v>
      </c>
      <c r="AG3055" s="11">
        <f t="shared" ref="AG3055" si="8261">AVERAGE(G3055:G3060)</f>
        <v>3.8333333333333335</v>
      </c>
      <c r="AH3055" s="11" t="e">
        <f t="shared" ref="AH3055" si="8262">AVERAGE(AC3055:AC3060)</f>
        <v>#DIV/0!</v>
      </c>
      <c r="AI3055" s="11">
        <f t="shared" ref="AI3055" si="8263">AVERAGE(T3055:T3060)</f>
        <v>61.383333333333326</v>
      </c>
      <c r="AJ3055" s="11">
        <f t="shared" ref="AJ3055" si="8264">SUMIF(H3055:H3060,"&gt;0",H3055:H3060)</f>
        <v>1E-3</v>
      </c>
      <c r="AK3055" s="17">
        <f t="shared" ref="AK3055" si="8265">SUM(AA3055:AA3060)/60</f>
        <v>0</v>
      </c>
      <c r="AL3055" s="17">
        <f t="shared" ref="AL3055" si="8266">SUM(V3055:V3060)</f>
        <v>221</v>
      </c>
      <c r="AM3055" s="17">
        <f t="shared" ref="AM3055" si="8267">AVERAGE(W3055:W3060)</f>
        <v>0</v>
      </c>
      <c r="AN3055" s="11">
        <f t="shared" ref="AN3055" si="8268">AVERAGE(I3055:I3060)</f>
        <v>3.5833333333333335</v>
      </c>
      <c r="AO3055" s="11">
        <f t="shared" ref="AO3055" si="8269">MAX(K3055:K3060)</f>
        <v>4.0999999999999996</v>
      </c>
      <c r="AP3055" s="13" t="str">
        <f t="shared" ref="AP3055" ca="1" si="8270">INDIRECT(ADDRESS(MATCH(AO3055,K3055:K3060,0)+A3055-1,12))</f>
        <v>SW</v>
      </c>
      <c r="AQ3055" s="13">
        <f t="shared" ref="AQ3055" ca="1" si="8271">INDIRECT(ADDRESS(MATCH(AO3055,K3055:K3060,0)+A3055-1,13))</f>
        <v>0.18803240740740743</v>
      </c>
      <c r="AR3055" s="11">
        <f t="shared" ref="AR3055" si="8272">MAX(N3055:N3060)</f>
        <v>7.6</v>
      </c>
      <c r="AS3055" s="13" t="str">
        <f t="shared" ref="AS3055" ca="1" si="8273">INDIRECT(ADDRESS(MATCH(AR3055,N3055:N3060,0)+A3055-1,15))</f>
        <v>S</v>
      </c>
      <c r="AT3055" s="13">
        <f t="shared" ref="AT3055" ca="1" si="8274">INDIRECT(ADDRESS(MATCH(AR3055,N3055:N3060,0)+A3055-1,16))</f>
        <v>0.18554398148148146</v>
      </c>
    </row>
    <row r="3056" spans="1:46">
      <c r="A3056" s="11">
        <v>3056</v>
      </c>
      <c r="B3056" s="69">
        <v>44614</v>
      </c>
      <c r="C3056" s="70">
        <v>0.17361111111111113</v>
      </c>
      <c r="D3056">
        <v>2.8</v>
      </c>
      <c r="E3056">
        <v>12.7</v>
      </c>
      <c r="F3056">
        <v>0</v>
      </c>
      <c r="G3056">
        <v>3.3</v>
      </c>
      <c r="H3056">
        <v>-1E-3</v>
      </c>
      <c r="I3056">
        <v>2.5</v>
      </c>
      <c r="J3056" t="s">
        <v>156</v>
      </c>
      <c r="K3056">
        <v>3.7</v>
      </c>
      <c r="L3056" t="s">
        <v>156</v>
      </c>
      <c r="M3056" s="70">
        <v>0.16667824074074075</v>
      </c>
      <c r="N3056">
        <v>4.2</v>
      </c>
      <c r="O3056" t="s">
        <v>156</v>
      </c>
      <c r="P3056" s="70">
        <v>0.17232638888888888</v>
      </c>
      <c r="Q3056">
        <v>2.9</v>
      </c>
      <c r="R3056" t="s">
        <v>156</v>
      </c>
      <c r="S3056">
        <v>0.7</v>
      </c>
      <c r="T3056">
        <v>61.6</v>
      </c>
      <c r="U3056">
        <v>0</v>
      </c>
      <c r="V3056">
        <v>32</v>
      </c>
      <c r="W3056">
        <v>0</v>
      </c>
      <c r="X3056">
        <v>0.63900000000000001</v>
      </c>
      <c r="Y3056">
        <v>18.489999999999998</v>
      </c>
      <c r="Z3056" s="11">
        <f t="shared" si="8160"/>
        <v>-0.60000000000000009</v>
      </c>
      <c r="AA3056" s="11">
        <f t="shared" si="8161"/>
        <v>0</v>
      </c>
      <c r="AB3056" s="53">
        <f t="shared" si="8162"/>
        <v>0.2680998492637201</v>
      </c>
      <c r="AC3056" s="61" t="s">
        <v>204</v>
      </c>
    </row>
    <row r="3057" spans="1:46">
      <c r="A3057" s="11">
        <v>3057</v>
      </c>
      <c r="B3057" s="69">
        <v>44614</v>
      </c>
      <c r="C3057" s="70">
        <v>0.18055555555555555</v>
      </c>
      <c r="D3057">
        <v>2.8</v>
      </c>
      <c r="E3057">
        <v>12.7</v>
      </c>
      <c r="F3057">
        <v>0</v>
      </c>
      <c r="G3057">
        <v>3.4</v>
      </c>
      <c r="H3057">
        <v>0</v>
      </c>
      <c r="I3057">
        <v>3.3</v>
      </c>
      <c r="J3057" t="s">
        <v>156</v>
      </c>
      <c r="K3057">
        <v>3.4</v>
      </c>
      <c r="L3057" t="s">
        <v>156</v>
      </c>
      <c r="M3057" s="70">
        <v>0.17901620370370372</v>
      </c>
      <c r="N3057">
        <v>6.1</v>
      </c>
      <c r="O3057" t="s">
        <v>156</v>
      </c>
      <c r="P3057" s="70">
        <v>0.17636574074074074</v>
      </c>
      <c r="Q3057">
        <v>2</v>
      </c>
      <c r="R3057" t="s">
        <v>156</v>
      </c>
      <c r="S3057">
        <v>0.8</v>
      </c>
      <c r="T3057">
        <v>62.3</v>
      </c>
      <c r="U3057">
        <v>0</v>
      </c>
      <c r="V3057">
        <v>45</v>
      </c>
      <c r="W3057">
        <v>0</v>
      </c>
      <c r="X3057">
        <v>0.63900000000000001</v>
      </c>
      <c r="Y3057">
        <v>18.510000000000002</v>
      </c>
      <c r="Z3057" s="11">
        <f t="shared" si="8160"/>
        <v>0</v>
      </c>
      <c r="AA3057" s="11">
        <f t="shared" si="8161"/>
        <v>0</v>
      </c>
      <c r="AB3057" s="53">
        <f t="shared" si="8162"/>
        <v>0.2680998492637201</v>
      </c>
      <c r="AC3057" s="61" t="s">
        <v>204</v>
      </c>
    </row>
    <row r="3058" spans="1:46">
      <c r="A3058" s="11">
        <v>3058</v>
      </c>
      <c r="B3058" s="69">
        <v>44614</v>
      </c>
      <c r="C3058" s="70">
        <v>0.1875</v>
      </c>
      <c r="D3058">
        <v>2.8</v>
      </c>
      <c r="E3058">
        <v>12.7</v>
      </c>
      <c r="F3058">
        <v>0</v>
      </c>
      <c r="G3058">
        <v>3.8</v>
      </c>
      <c r="H3058">
        <v>1E-3</v>
      </c>
      <c r="I3058">
        <v>4</v>
      </c>
      <c r="J3058" t="s">
        <v>160</v>
      </c>
      <c r="K3058">
        <v>4</v>
      </c>
      <c r="L3058" t="s">
        <v>160</v>
      </c>
      <c r="M3058" s="70">
        <v>0.1875</v>
      </c>
      <c r="N3058">
        <v>7.6</v>
      </c>
      <c r="O3058" t="s">
        <v>153</v>
      </c>
      <c r="P3058" s="70">
        <v>0.18554398148148146</v>
      </c>
      <c r="Q3058">
        <v>5.6</v>
      </c>
      <c r="R3058" t="s">
        <v>161</v>
      </c>
      <c r="S3058">
        <v>1</v>
      </c>
      <c r="T3058">
        <v>62.5</v>
      </c>
      <c r="U3058">
        <v>0</v>
      </c>
      <c r="V3058">
        <v>51</v>
      </c>
      <c r="W3058">
        <v>0</v>
      </c>
      <c r="X3058">
        <v>0.63900000000000001</v>
      </c>
      <c r="Y3058">
        <v>18.52</v>
      </c>
      <c r="Z3058" s="11">
        <f t="shared" si="8160"/>
        <v>0.60000000000000009</v>
      </c>
      <c r="AA3058" s="11">
        <f t="shared" si="8161"/>
        <v>0</v>
      </c>
      <c r="AB3058" s="53">
        <f t="shared" si="8162"/>
        <v>0.2680998492637201</v>
      </c>
      <c r="AC3058" s="61" t="s">
        <v>204</v>
      </c>
    </row>
    <row r="3059" spans="1:46">
      <c r="A3059" s="11">
        <v>3059</v>
      </c>
      <c r="B3059" s="69">
        <v>44614</v>
      </c>
      <c r="C3059" s="70">
        <v>0.19444444444444445</v>
      </c>
      <c r="D3059">
        <v>2.9</v>
      </c>
      <c r="E3059">
        <v>12.7</v>
      </c>
      <c r="F3059">
        <v>0</v>
      </c>
      <c r="G3059">
        <v>4.3</v>
      </c>
      <c r="H3059">
        <v>0</v>
      </c>
      <c r="I3059">
        <v>3.9</v>
      </c>
      <c r="J3059" t="s">
        <v>161</v>
      </c>
      <c r="K3059">
        <v>4.0999999999999996</v>
      </c>
      <c r="L3059" t="s">
        <v>160</v>
      </c>
      <c r="M3059" s="70">
        <v>0.18803240740740743</v>
      </c>
      <c r="N3059">
        <v>6.1</v>
      </c>
      <c r="O3059" t="s">
        <v>154</v>
      </c>
      <c r="P3059" s="70">
        <v>0.1892476851851852</v>
      </c>
      <c r="Q3059">
        <v>4.2</v>
      </c>
      <c r="R3059" t="s">
        <v>160</v>
      </c>
      <c r="S3059">
        <v>0.9</v>
      </c>
      <c r="T3059">
        <v>61.2</v>
      </c>
      <c r="U3059">
        <v>0</v>
      </c>
      <c r="V3059">
        <v>30</v>
      </c>
      <c r="W3059">
        <v>0</v>
      </c>
      <c r="X3059">
        <v>0.63900000000000001</v>
      </c>
      <c r="Y3059">
        <v>18.5</v>
      </c>
      <c r="Z3059" s="11">
        <f t="shared" si="8160"/>
        <v>0</v>
      </c>
      <c r="AA3059" s="11">
        <f t="shared" si="8161"/>
        <v>0</v>
      </c>
      <c r="AB3059" s="53">
        <f t="shared" si="8162"/>
        <v>0.2680998492637201</v>
      </c>
      <c r="AC3059" s="61" t="s">
        <v>204</v>
      </c>
    </row>
    <row r="3060" spans="1:46">
      <c r="A3060" s="11">
        <v>3060</v>
      </c>
      <c r="B3060" s="69">
        <v>44614</v>
      </c>
      <c r="C3060" s="70">
        <v>0.20138888888888887</v>
      </c>
      <c r="D3060">
        <v>3.1</v>
      </c>
      <c r="E3060">
        <v>12.7</v>
      </c>
      <c r="F3060">
        <v>0</v>
      </c>
      <c r="G3060">
        <v>4.7</v>
      </c>
      <c r="H3060">
        <v>0</v>
      </c>
      <c r="I3060">
        <v>4.0999999999999996</v>
      </c>
      <c r="J3060" t="s">
        <v>161</v>
      </c>
      <c r="K3060">
        <v>4.0999999999999996</v>
      </c>
      <c r="L3060" t="s">
        <v>161</v>
      </c>
      <c r="M3060" s="70">
        <v>0.20098379629629629</v>
      </c>
      <c r="N3060">
        <v>7.4</v>
      </c>
      <c r="O3060" t="s">
        <v>154</v>
      </c>
      <c r="P3060" s="70">
        <v>0.20024305555555555</v>
      </c>
      <c r="Q3060">
        <v>2.4</v>
      </c>
      <c r="R3060" t="s">
        <v>160</v>
      </c>
      <c r="S3060">
        <v>1</v>
      </c>
      <c r="T3060">
        <v>60.7</v>
      </c>
      <c r="U3060">
        <v>0</v>
      </c>
      <c r="V3060">
        <v>22</v>
      </c>
      <c r="W3060">
        <v>0</v>
      </c>
      <c r="X3060">
        <v>0.63800000000000001</v>
      </c>
      <c r="Y3060">
        <v>18.53</v>
      </c>
      <c r="Z3060" s="11">
        <f t="shared" si="8160"/>
        <v>0</v>
      </c>
      <c r="AA3060" s="11">
        <f t="shared" si="8161"/>
        <v>0</v>
      </c>
      <c r="AB3060" s="53">
        <f t="shared" si="8162"/>
        <v>0.26750685304198596</v>
      </c>
      <c r="AC3060" s="61" t="s">
        <v>204</v>
      </c>
    </row>
    <row r="3061" spans="1:46">
      <c r="A3061" s="11">
        <v>3061</v>
      </c>
      <c r="B3061" s="69">
        <v>44614</v>
      </c>
      <c r="C3061" s="70">
        <v>0.20833333333333334</v>
      </c>
      <c r="D3061">
        <v>3.3</v>
      </c>
      <c r="E3061">
        <v>12.7</v>
      </c>
      <c r="F3061">
        <v>0</v>
      </c>
      <c r="G3061">
        <v>4.8</v>
      </c>
      <c r="H3061">
        <v>-1E-3</v>
      </c>
      <c r="I3061">
        <v>3.2</v>
      </c>
      <c r="J3061" t="s">
        <v>161</v>
      </c>
      <c r="K3061">
        <v>4.0999999999999996</v>
      </c>
      <c r="L3061" t="s">
        <v>161</v>
      </c>
      <c r="M3061" s="70">
        <v>0.20201388888888891</v>
      </c>
      <c r="N3061">
        <v>6.3</v>
      </c>
      <c r="O3061" t="s">
        <v>154</v>
      </c>
      <c r="P3061" s="70">
        <v>0.20149305555555555</v>
      </c>
      <c r="Q3061">
        <v>4.0999999999999996</v>
      </c>
      <c r="R3061" t="s">
        <v>161</v>
      </c>
      <c r="S3061">
        <v>1.1000000000000001</v>
      </c>
      <c r="T3061">
        <v>61.1</v>
      </c>
      <c r="U3061">
        <v>0</v>
      </c>
      <c r="V3061">
        <v>39</v>
      </c>
      <c r="W3061">
        <v>0</v>
      </c>
      <c r="X3061">
        <v>0.63800000000000001</v>
      </c>
      <c r="Y3061">
        <v>18.53</v>
      </c>
      <c r="Z3061" s="11">
        <f t="shared" si="8160"/>
        <v>-0.60000000000000009</v>
      </c>
      <c r="AA3061" s="11">
        <f t="shared" si="8161"/>
        <v>0</v>
      </c>
      <c r="AB3061" s="53">
        <f t="shared" si="8162"/>
        <v>0.26750685304198596</v>
      </c>
      <c r="AC3061" s="61" t="s">
        <v>204</v>
      </c>
      <c r="AE3061" s="11">
        <f t="shared" ref="AE3061" si="8275">SUM(F3061:F3066)</f>
        <v>0</v>
      </c>
      <c r="AF3061" s="11">
        <f t="shared" ref="AF3061" si="8276">AVERAGE(AB3061:AB3066)</f>
        <v>0.2672106701150565</v>
      </c>
      <c r="AG3061" s="11">
        <f t="shared" ref="AG3061" si="8277">AVERAGE(G3061:G3066)</f>
        <v>4.8833333333333329</v>
      </c>
      <c r="AH3061" s="11" t="e">
        <f t="shared" ref="AH3061" si="8278">AVERAGE(AC3061:AC3066)</f>
        <v>#DIV/0!</v>
      </c>
      <c r="AI3061" s="11">
        <f t="shared" ref="AI3061" si="8279">AVERAGE(T3061:T3066)</f>
        <v>58.599999999999994</v>
      </c>
      <c r="AJ3061" s="11">
        <f t="shared" ref="AJ3061" si="8280">SUMIF(H3061:H3066,"&gt;0",H3061:H3066)</f>
        <v>0</v>
      </c>
      <c r="AK3061" s="17">
        <f t="shared" ref="AK3061" si="8281">SUM(AA3061:AA3066)/60</f>
        <v>0</v>
      </c>
      <c r="AL3061" s="17">
        <f t="shared" ref="AL3061" si="8282">SUM(V3061:V3066)</f>
        <v>398</v>
      </c>
      <c r="AM3061" s="17">
        <f t="shared" ref="AM3061" si="8283">AVERAGE(W3061:W3066)</f>
        <v>0</v>
      </c>
      <c r="AN3061" s="11">
        <f t="shared" ref="AN3061" si="8284">AVERAGE(I3061:I3066)</f>
        <v>3.8499999999999996</v>
      </c>
      <c r="AO3061" s="11">
        <f t="shared" ref="AO3061" si="8285">MAX(K3061:K3066)</f>
        <v>4.5999999999999996</v>
      </c>
      <c r="AP3061" s="13" t="str">
        <f t="shared" ref="AP3061" ca="1" si="8286">INDIRECT(ADDRESS(MATCH(AO3061,K3061:K3066,0)+A3061-1,12))</f>
        <v>WSW</v>
      </c>
      <c r="AQ3061" s="13">
        <f t="shared" ref="AQ3061" ca="1" si="8287">INDIRECT(ADDRESS(MATCH(AO3061,K3061:K3066,0)+A3061-1,13))</f>
        <v>0.22703703703703704</v>
      </c>
      <c r="AR3061" s="11">
        <f t="shared" ref="AR3061" si="8288">MAX(N3061:N3066)</f>
        <v>7.6</v>
      </c>
      <c r="AS3061" s="13" t="str">
        <f t="shared" ref="AS3061" ca="1" si="8289">INDIRECT(ADDRESS(MATCH(AR3061,N3061:N3066,0)+A3061-1,15))</f>
        <v>WSW</v>
      </c>
      <c r="AT3061" s="13">
        <f t="shared" ref="AT3061" ca="1" si="8290">INDIRECT(ADDRESS(MATCH(AR3061,N3061:N3066,0)+A3061-1,16))</f>
        <v>0.22688657407407409</v>
      </c>
    </row>
    <row r="3062" spans="1:46">
      <c r="A3062" s="11">
        <v>3062</v>
      </c>
      <c r="B3062" s="69">
        <v>44614</v>
      </c>
      <c r="C3062" s="70">
        <v>0.21527777777777779</v>
      </c>
      <c r="D3062">
        <v>3.5</v>
      </c>
      <c r="E3062">
        <v>12.7</v>
      </c>
      <c r="F3062">
        <v>0</v>
      </c>
      <c r="G3062">
        <v>4.8</v>
      </c>
      <c r="H3062">
        <v>-1E-3</v>
      </c>
      <c r="I3062">
        <v>3.9</v>
      </c>
      <c r="J3062" t="s">
        <v>161</v>
      </c>
      <c r="K3062">
        <v>4.0999999999999996</v>
      </c>
      <c r="L3062" t="s">
        <v>161</v>
      </c>
      <c r="M3062" s="70">
        <v>0.21467592592592591</v>
      </c>
      <c r="N3062">
        <v>7.4</v>
      </c>
      <c r="O3062" t="s">
        <v>161</v>
      </c>
      <c r="P3062" s="70">
        <v>0.20836805555555557</v>
      </c>
      <c r="Q3062">
        <v>2.4</v>
      </c>
      <c r="R3062" t="s">
        <v>160</v>
      </c>
      <c r="S3062">
        <v>1</v>
      </c>
      <c r="T3062">
        <v>59</v>
      </c>
      <c r="U3062">
        <v>0</v>
      </c>
      <c r="V3062">
        <v>66</v>
      </c>
      <c r="W3062">
        <v>0</v>
      </c>
      <c r="X3062">
        <v>0.63800000000000001</v>
      </c>
      <c r="Y3062">
        <v>18.559999999999999</v>
      </c>
      <c r="Z3062" s="11">
        <f t="shared" si="8160"/>
        <v>-0.60000000000000009</v>
      </c>
      <c r="AA3062" s="11">
        <f t="shared" si="8161"/>
        <v>0</v>
      </c>
      <c r="AB3062" s="53">
        <f t="shared" si="8162"/>
        <v>0.26750685304198596</v>
      </c>
      <c r="AC3062" s="61" t="s">
        <v>204</v>
      </c>
    </row>
    <row r="3063" spans="1:46">
      <c r="A3063" s="11">
        <v>3063</v>
      </c>
      <c r="B3063" s="69">
        <v>44614</v>
      </c>
      <c r="C3063" s="70">
        <v>0.22222222222222221</v>
      </c>
      <c r="D3063">
        <v>3.6</v>
      </c>
      <c r="E3063">
        <v>12.7</v>
      </c>
      <c r="F3063">
        <v>0</v>
      </c>
      <c r="G3063">
        <v>4.8</v>
      </c>
      <c r="H3063">
        <v>0</v>
      </c>
      <c r="I3063">
        <v>4.3</v>
      </c>
      <c r="J3063" t="s">
        <v>161</v>
      </c>
      <c r="K3063">
        <v>4.3</v>
      </c>
      <c r="L3063" t="s">
        <v>161</v>
      </c>
      <c r="M3063" s="70">
        <v>0.22222222222222221</v>
      </c>
      <c r="N3063">
        <v>7.3</v>
      </c>
      <c r="O3063" t="s">
        <v>161</v>
      </c>
      <c r="P3063" s="70">
        <v>0.22011574074074072</v>
      </c>
      <c r="Q3063">
        <v>6</v>
      </c>
      <c r="R3063" t="s">
        <v>160</v>
      </c>
      <c r="S3063">
        <v>1.1000000000000001</v>
      </c>
      <c r="T3063">
        <v>58.4</v>
      </c>
      <c r="U3063">
        <v>1</v>
      </c>
      <c r="V3063">
        <v>71</v>
      </c>
      <c r="W3063">
        <v>0</v>
      </c>
      <c r="X3063">
        <v>0.63800000000000001</v>
      </c>
      <c r="Y3063">
        <v>18.579999999999998</v>
      </c>
      <c r="Z3063" s="11">
        <f t="shared" si="8160"/>
        <v>0</v>
      </c>
      <c r="AA3063" s="11">
        <f t="shared" si="8161"/>
        <v>0</v>
      </c>
      <c r="AB3063" s="53">
        <f t="shared" si="8162"/>
        <v>0.26750685304198596</v>
      </c>
      <c r="AC3063" s="61" t="s">
        <v>204</v>
      </c>
    </row>
    <row r="3064" spans="1:46">
      <c r="A3064" s="11">
        <v>3064</v>
      </c>
      <c r="B3064" s="69">
        <v>44614</v>
      </c>
      <c r="C3064" s="70">
        <v>0.22916666666666666</v>
      </c>
      <c r="D3064">
        <v>3.7</v>
      </c>
      <c r="E3064">
        <v>12.7</v>
      </c>
      <c r="F3064">
        <v>0</v>
      </c>
      <c r="G3064">
        <v>4.9000000000000004</v>
      </c>
      <c r="H3064">
        <v>0</v>
      </c>
      <c r="I3064">
        <v>4.4000000000000004</v>
      </c>
      <c r="J3064" t="s">
        <v>161</v>
      </c>
      <c r="K3064">
        <v>4.5999999999999996</v>
      </c>
      <c r="L3064" t="s">
        <v>161</v>
      </c>
      <c r="M3064" s="70">
        <v>0.22703703703703704</v>
      </c>
      <c r="N3064">
        <v>7.6</v>
      </c>
      <c r="O3064" t="s">
        <v>161</v>
      </c>
      <c r="P3064" s="70">
        <v>0.22688657407407409</v>
      </c>
      <c r="Q3064">
        <v>2.4</v>
      </c>
      <c r="R3064" t="s">
        <v>161</v>
      </c>
      <c r="S3064">
        <v>1.1000000000000001</v>
      </c>
      <c r="T3064">
        <v>59</v>
      </c>
      <c r="U3064">
        <v>0</v>
      </c>
      <c r="V3064">
        <v>71</v>
      </c>
      <c r="W3064">
        <v>0</v>
      </c>
      <c r="X3064">
        <v>0.63700000000000001</v>
      </c>
      <c r="Y3064">
        <v>18.559999999999999</v>
      </c>
      <c r="Z3064" s="11">
        <f t="shared" si="8160"/>
        <v>0</v>
      </c>
      <c r="AA3064" s="11">
        <f t="shared" si="8161"/>
        <v>0</v>
      </c>
      <c r="AB3064" s="53">
        <f t="shared" si="8162"/>
        <v>0.26691448718812716</v>
      </c>
      <c r="AC3064" s="61" t="s">
        <v>204</v>
      </c>
    </row>
    <row r="3065" spans="1:46">
      <c r="A3065" s="11">
        <v>3065</v>
      </c>
      <c r="B3065" s="69">
        <v>44614</v>
      </c>
      <c r="C3065" s="70">
        <v>0.23611111111111113</v>
      </c>
      <c r="D3065">
        <v>3.9</v>
      </c>
      <c r="E3065">
        <v>12.7</v>
      </c>
      <c r="F3065">
        <v>0</v>
      </c>
      <c r="G3065">
        <v>5</v>
      </c>
      <c r="H3065">
        <v>0</v>
      </c>
      <c r="I3065">
        <v>3.5</v>
      </c>
      <c r="J3065" t="s">
        <v>161</v>
      </c>
      <c r="K3065">
        <v>4.4000000000000004</v>
      </c>
      <c r="L3065" t="s">
        <v>161</v>
      </c>
      <c r="M3065" s="70">
        <v>0.22917824074074075</v>
      </c>
      <c r="N3065">
        <v>6</v>
      </c>
      <c r="O3065" t="s">
        <v>161</v>
      </c>
      <c r="P3065" s="70">
        <v>0.23474537037037035</v>
      </c>
      <c r="Q3065">
        <v>2.8</v>
      </c>
      <c r="R3065" t="s">
        <v>161</v>
      </c>
      <c r="S3065">
        <v>0.9</v>
      </c>
      <c r="T3065">
        <v>57.7</v>
      </c>
      <c r="U3065">
        <v>0</v>
      </c>
      <c r="V3065">
        <v>79</v>
      </c>
      <c r="W3065">
        <v>0</v>
      </c>
      <c r="X3065">
        <v>0.63700000000000001</v>
      </c>
      <c r="Y3065">
        <v>18.57</v>
      </c>
      <c r="Z3065" s="11">
        <f t="shared" si="8160"/>
        <v>0</v>
      </c>
      <c r="AA3065" s="11">
        <f t="shared" si="8161"/>
        <v>0</v>
      </c>
      <c r="AB3065" s="53">
        <f t="shared" si="8162"/>
        <v>0.26691448718812716</v>
      </c>
      <c r="AC3065" s="61" t="s">
        <v>204</v>
      </c>
    </row>
    <row r="3066" spans="1:46">
      <c r="A3066" s="11">
        <v>3066</v>
      </c>
      <c r="B3066" s="69">
        <v>44614</v>
      </c>
      <c r="C3066" s="70">
        <v>0.24305555555555555</v>
      </c>
      <c r="D3066">
        <v>4</v>
      </c>
      <c r="E3066">
        <v>12.7</v>
      </c>
      <c r="F3066">
        <v>0</v>
      </c>
      <c r="G3066">
        <v>5</v>
      </c>
      <c r="H3066">
        <v>-1E-3</v>
      </c>
      <c r="I3066">
        <v>3.8</v>
      </c>
      <c r="J3066" t="s">
        <v>161</v>
      </c>
      <c r="K3066">
        <v>4</v>
      </c>
      <c r="L3066" t="s">
        <v>161</v>
      </c>
      <c r="M3066" s="70">
        <v>0.2399189814814815</v>
      </c>
      <c r="N3066">
        <v>6.3</v>
      </c>
      <c r="O3066" t="s">
        <v>154</v>
      </c>
      <c r="P3066" s="70">
        <v>0.23849537037037036</v>
      </c>
      <c r="Q3066">
        <v>3.1</v>
      </c>
      <c r="R3066" t="s">
        <v>154</v>
      </c>
      <c r="S3066">
        <v>0.9</v>
      </c>
      <c r="T3066">
        <v>56.4</v>
      </c>
      <c r="U3066">
        <v>0</v>
      </c>
      <c r="V3066">
        <v>72</v>
      </c>
      <c r="W3066">
        <v>0</v>
      </c>
      <c r="X3066">
        <v>0.63700000000000001</v>
      </c>
      <c r="Y3066">
        <v>18.579999999999998</v>
      </c>
      <c r="Z3066" s="11">
        <f t="shared" si="8160"/>
        <v>-0.60000000000000009</v>
      </c>
      <c r="AA3066" s="11">
        <f t="shared" si="8161"/>
        <v>0</v>
      </c>
      <c r="AB3066" s="53">
        <f t="shared" si="8162"/>
        <v>0.26691448718812716</v>
      </c>
      <c r="AC3066" s="61" t="s">
        <v>204</v>
      </c>
    </row>
    <row r="3067" spans="1:46">
      <c r="A3067" s="11">
        <v>3067</v>
      </c>
      <c r="B3067" s="69">
        <v>44614</v>
      </c>
      <c r="C3067" s="70">
        <v>0.25</v>
      </c>
      <c r="D3067">
        <v>4</v>
      </c>
      <c r="E3067">
        <v>12.7</v>
      </c>
      <c r="F3067">
        <v>0</v>
      </c>
      <c r="G3067">
        <v>4.9000000000000004</v>
      </c>
      <c r="H3067">
        <v>0</v>
      </c>
      <c r="I3067">
        <v>4.3</v>
      </c>
      <c r="J3067" t="s">
        <v>161</v>
      </c>
      <c r="K3067">
        <v>4.3</v>
      </c>
      <c r="L3067" t="s">
        <v>161</v>
      </c>
      <c r="M3067" s="70">
        <v>0.24989583333333334</v>
      </c>
      <c r="N3067">
        <v>8.4</v>
      </c>
      <c r="O3067" t="s">
        <v>161</v>
      </c>
      <c r="P3067" s="70">
        <v>0.24738425925925925</v>
      </c>
      <c r="Q3067">
        <v>2</v>
      </c>
      <c r="R3067" t="s">
        <v>161</v>
      </c>
      <c r="S3067">
        <v>1.4</v>
      </c>
      <c r="T3067">
        <v>52.5</v>
      </c>
      <c r="U3067">
        <v>0</v>
      </c>
      <c r="V3067">
        <v>76</v>
      </c>
      <c r="W3067">
        <v>0</v>
      </c>
      <c r="X3067">
        <v>0.63700000000000001</v>
      </c>
      <c r="Y3067">
        <v>18.59</v>
      </c>
      <c r="Z3067" s="11">
        <f t="shared" si="8160"/>
        <v>0</v>
      </c>
      <c r="AA3067" s="11">
        <f t="shared" si="8161"/>
        <v>0</v>
      </c>
      <c r="AB3067" s="53">
        <f t="shared" si="8162"/>
        <v>0.26691448718812716</v>
      </c>
      <c r="AC3067" s="61" t="s">
        <v>204</v>
      </c>
      <c r="AE3067" s="11">
        <f t="shared" ref="AE3067" si="8291">SUM(F3067:F3072)</f>
        <v>0</v>
      </c>
      <c r="AF3067" s="11">
        <f t="shared" ref="AF3067" si="8292">AVERAGE(AB3067:AB3072)</f>
        <v>0.26612582897846987</v>
      </c>
      <c r="AG3067" s="11">
        <f t="shared" ref="AG3067" si="8293">AVERAGE(G3067:G3072)</f>
        <v>4.7833333333333323</v>
      </c>
      <c r="AH3067" s="11" t="e">
        <f t="shared" ref="AH3067" si="8294">AVERAGE(AC3067:AC3072)</f>
        <v>#DIV/0!</v>
      </c>
      <c r="AI3067" s="11">
        <f t="shared" ref="AI3067" si="8295">AVERAGE(T3067:T3072)</f>
        <v>51.75</v>
      </c>
      <c r="AJ3067" s="11">
        <f t="shared" ref="AJ3067" si="8296">SUMIF(H3067:H3072,"&gt;0",H3067:H3072)</f>
        <v>6.0000000000000001E-3</v>
      </c>
      <c r="AK3067" s="17">
        <f t="shared" ref="AK3067" si="8297">SUM(AA3067:AA3072)/60</f>
        <v>0</v>
      </c>
      <c r="AL3067" s="17">
        <f t="shared" ref="AL3067" si="8298">SUM(V3067:V3072)</f>
        <v>18264</v>
      </c>
      <c r="AM3067" s="17">
        <f t="shared" ref="AM3067" si="8299">AVERAGE(W3067:W3072)</f>
        <v>5</v>
      </c>
      <c r="AN3067" s="11">
        <f t="shared" ref="AN3067" si="8300">AVERAGE(I3067:I3072)</f>
        <v>4.1333333333333337</v>
      </c>
      <c r="AO3067" s="11">
        <f t="shared" ref="AO3067" si="8301">MAX(K3067:K3072)</f>
        <v>5</v>
      </c>
      <c r="AP3067" s="13" t="str">
        <f t="shared" ref="AP3067" ca="1" si="8302">INDIRECT(ADDRESS(MATCH(AO3067,K3067:K3072,0)+A3067-1,12))</f>
        <v>W</v>
      </c>
      <c r="AQ3067" s="13">
        <f t="shared" ref="AQ3067" ca="1" si="8303">INDIRECT(ADDRESS(MATCH(AO3067,K3067:K3072,0)+A3067-1,13))</f>
        <v>0.28472222222222221</v>
      </c>
      <c r="AR3067" s="11">
        <f t="shared" ref="AR3067" si="8304">MAX(N3067:N3072)</f>
        <v>9.1</v>
      </c>
      <c r="AS3067" s="13" t="str">
        <f t="shared" ref="AS3067" ca="1" si="8305">INDIRECT(ADDRESS(MATCH(AR3067,N3067:N3072,0)+A3067-1,15))</f>
        <v>WSW</v>
      </c>
      <c r="AT3067" s="13">
        <f t="shared" ref="AT3067" ca="1" si="8306">INDIRECT(ADDRESS(MATCH(AR3067,N3067:N3072,0)+A3067-1,16))</f>
        <v>0.28377314814814814</v>
      </c>
    </row>
    <row r="3068" spans="1:46">
      <c r="A3068" s="11">
        <v>3068</v>
      </c>
      <c r="B3068" s="69">
        <v>44614</v>
      </c>
      <c r="C3068" s="70">
        <v>0.25694444444444448</v>
      </c>
      <c r="D3068">
        <v>4.0999999999999996</v>
      </c>
      <c r="E3068">
        <v>12.7</v>
      </c>
      <c r="F3068">
        <v>0</v>
      </c>
      <c r="G3068">
        <v>4.8</v>
      </c>
      <c r="H3068">
        <v>-1E-3</v>
      </c>
      <c r="I3068">
        <v>3.3</v>
      </c>
      <c r="J3068" t="s">
        <v>154</v>
      </c>
      <c r="K3068">
        <v>4.3</v>
      </c>
      <c r="L3068" t="s">
        <v>161</v>
      </c>
      <c r="M3068" s="70">
        <v>0.25004629629629632</v>
      </c>
      <c r="N3068">
        <v>7.3</v>
      </c>
      <c r="O3068" t="s">
        <v>154</v>
      </c>
      <c r="P3068" s="70">
        <v>0.25673611111111111</v>
      </c>
      <c r="Q3068">
        <v>5.2</v>
      </c>
      <c r="R3068" t="s">
        <v>154</v>
      </c>
      <c r="S3068">
        <v>1</v>
      </c>
      <c r="T3068">
        <v>53.7</v>
      </c>
      <c r="U3068">
        <v>0</v>
      </c>
      <c r="V3068">
        <v>64</v>
      </c>
      <c r="W3068">
        <v>0</v>
      </c>
      <c r="X3068">
        <v>0.63600000000000001</v>
      </c>
      <c r="Y3068">
        <v>18.61</v>
      </c>
      <c r="Z3068" s="11">
        <f t="shared" si="8160"/>
        <v>-0.60000000000000009</v>
      </c>
      <c r="AA3068" s="11">
        <f t="shared" si="8161"/>
        <v>0</v>
      </c>
      <c r="AB3068" s="53">
        <f t="shared" si="8162"/>
        <v>0.26632275480572931</v>
      </c>
      <c r="AC3068" s="61" t="s">
        <v>204</v>
      </c>
    </row>
    <row r="3069" spans="1:46">
      <c r="A3069" s="11">
        <v>3069</v>
      </c>
      <c r="B3069" s="69">
        <v>44614</v>
      </c>
      <c r="C3069" s="70">
        <v>0.2638888888888889</v>
      </c>
      <c r="D3069">
        <v>4</v>
      </c>
      <c r="E3069">
        <v>12.7</v>
      </c>
      <c r="F3069">
        <v>0</v>
      </c>
      <c r="G3069">
        <v>4.7</v>
      </c>
      <c r="H3069">
        <v>0</v>
      </c>
      <c r="I3069">
        <v>3.9</v>
      </c>
      <c r="J3069" t="s">
        <v>161</v>
      </c>
      <c r="K3069">
        <v>3.9</v>
      </c>
      <c r="L3069" t="s">
        <v>161</v>
      </c>
      <c r="M3069" s="70">
        <v>0.26359953703703703</v>
      </c>
      <c r="N3069">
        <v>7.1</v>
      </c>
      <c r="O3069" t="s">
        <v>154</v>
      </c>
      <c r="P3069" s="70">
        <v>0.2591087962962963</v>
      </c>
      <c r="Q3069">
        <v>5.9</v>
      </c>
      <c r="R3069" t="s">
        <v>161</v>
      </c>
      <c r="S3069">
        <v>1.1000000000000001</v>
      </c>
      <c r="T3069">
        <v>53.9</v>
      </c>
      <c r="U3069">
        <v>0</v>
      </c>
      <c r="V3069">
        <v>151</v>
      </c>
      <c r="W3069">
        <v>0</v>
      </c>
      <c r="X3069">
        <v>0.63600000000000001</v>
      </c>
      <c r="Y3069">
        <v>18.59</v>
      </c>
      <c r="Z3069" s="11">
        <f t="shared" si="8160"/>
        <v>0</v>
      </c>
      <c r="AA3069" s="11">
        <f t="shared" si="8161"/>
        <v>0</v>
      </c>
      <c r="AB3069" s="53">
        <f t="shared" si="8162"/>
        <v>0.26632275480572931</v>
      </c>
      <c r="AC3069" s="61" t="s">
        <v>204</v>
      </c>
    </row>
    <row r="3070" spans="1:46">
      <c r="A3070" s="11">
        <v>3070</v>
      </c>
      <c r="B3070" s="69">
        <v>44614</v>
      </c>
      <c r="C3070" s="70">
        <v>0.27083333333333331</v>
      </c>
      <c r="D3070">
        <v>4</v>
      </c>
      <c r="E3070">
        <v>12.7</v>
      </c>
      <c r="F3070">
        <v>0</v>
      </c>
      <c r="G3070">
        <v>4.7</v>
      </c>
      <c r="H3070">
        <v>0</v>
      </c>
      <c r="I3070">
        <v>3.8</v>
      </c>
      <c r="J3070" t="s">
        <v>154</v>
      </c>
      <c r="K3070">
        <v>4.0999999999999996</v>
      </c>
      <c r="L3070" t="s">
        <v>161</v>
      </c>
      <c r="M3070" s="70">
        <v>0.268125</v>
      </c>
      <c r="N3070">
        <v>7.3</v>
      </c>
      <c r="O3070" t="s">
        <v>154</v>
      </c>
      <c r="P3070" s="70">
        <v>0.267662037037037</v>
      </c>
      <c r="Q3070">
        <v>5.5</v>
      </c>
      <c r="R3070" t="s">
        <v>161</v>
      </c>
      <c r="S3070">
        <v>1</v>
      </c>
      <c r="T3070">
        <v>52</v>
      </c>
      <c r="U3070">
        <v>4</v>
      </c>
      <c r="V3070">
        <v>1065</v>
      </c>
      <c r="W3070">
        <v>2</v>
      </c>
      <c r="X3070">
        <v>0.63500000000000001</v>
      </c>
      <c r="Y3070">
        <v>18.62</v>
      </c>
      <c r="Z3070" s="11">
        <f t="shared" si="8160"/>
        <v>0</v>
      </c>
      <c r="AA3070" s="11">
        <f t="shared" si="8161"/>
        <v>0</v>
      </c>
      <c r="AB3070" s="53">
        <f t="shared" si="8162"/>
        <v>0.26573165902374452</v>
      </c>
      <c r="AC3070" s="61" t="s">
        <v>204</v>
      </c>
    </row>
    <row r="3071" spans="1:46">
      <c r="A3071" s="11">
        <v>3071</v>
      </c>
      <c r="B3071" s="69">
        <v>44614</v>
      </c>
      <c r="C3071" s="70">
        <v>0.27777777777777779</v>
      </c>
      <c r="D3071">
        <v>3.9</v>
      </c>
      <c r="E3071">
        <v>12.7</v>
      </c>
      <c r="F3071">
        <v>0</v>
      </c>
      <c r="G3071">
        <v>4.7</v>
      </c>
      <c r="H3071">
        <v>2E-3</v>
      </c>
      <c r="I3071">
        <v>4.5</v>
      </c>
      <c r="J3071" t="s">
        <v>154</v>
      </c>
      <c r="K3071">
        <v>4.5</v>
      </c>
      <c r="L3071" t="s">
        <v>154</v>
      </c>
      <c r="M3071" s="70">
        <v>0.27752314814814816</v>
      </c>
      <c r="N3071">
        <v>7.6</v>
      </c>
      <c r="O3071" t="s">
        <v>161</v>
      </c>
      <c r="P3071" s="70">
        <v>0.27653935185185186</v>
      </c>
      <c r="Q3071">
        <v>3.3</v>
      </c>
      <c r="R3071" t="s">
        <v>160</v>
      </c>
      <c r="S3071">
        <v>1.1000000000000001</v>
      </c>
      <c r="T3071">
        <v>49.2</v>
      </c>
      <c r="U3071">
        <v>13</v>
      </c>
      <c r="V3071">
        <v>4671</v>
      </c>
      <c r="W3071">
        <v>8</v>
      </c>
      <c r="X3071">
        <v>0.63500000000000001</v>
      </c>
      <c r="Y3071">
        <v>18.62</v>
      </c>
      <c r="Z3071" s="11">
        <f t="shared" si="8160"/>
        <v>1.2000000000000002</v>
      </c>
      <c r="AA3071" s="11">
        <f t="shared" si="8161"/>
        <v>0</v>
      </c>
      <c r="AB3071" s="53">
        <f t="shared" si="8162"/>
        <v>0.26573165902374452</v>
      </c>
      <c r="AC3071" s="61" t="s">
        <v>204</v>
      </c>
    </row>
    <row r="3072" spans="1:46">
      <c r="A3072" s="11">
        <v>3072</v>
      </c>
      <c r="B3072" s="69">
        <v>44614</v>
      </c>
      <c r="C3072" s="70">
        <v>0.28472222222222221</v>
      </c>
      <c r="D3072">
        <v>3.9</v>
      </c>
      <c r="E3072">
        <v>12.7</v>
      </c>
      <c r="F3072">
        <v>0</v>
      </c>
      <c r="G3072">
        <v>4.9000000000000004</v>
      </c>
      <c r="H3072">
        <v>4.0000000000000001E-3</v>
      </c>
      <c r="I3072">
        <v>5</v>
      </c>
      <c r="J3072" t="s">
        <v>154</v>
      </c>
      <c r="K3072">
        <v>5</v>
      </c>
      <c r="L3072" t="s">
        <v>154</v>
      </c>
      <c r="M3072" s="70">
        <v>0.28472222222222221</v>
      </c>
      <c r="N3072">
        <v>9.1</v>
      </c>
      <c r="O3072" t="s">
        <v>161</v>
      </c>
      <c r="P3072" s="70">
        <v>0.28377314814814814</v>
      </c>
      <c r="Q3072">
        <v>5.5</v>
      </c>
      <c r="R3072" t="s">
        <v>154</v>
      </c>
      <c r="S3072">
        <v>1.2</v>
      </c>
      <c r="T3072">
        <v>49.2</v>
      </c>
      <c r="U3072">
        <v>29</v>
      </c>
      <c r="V3072">
        <v>12237</v>
      </c>
      <c r="W3072">
        <v>20</v>
      </c>
      <c r="X3072">
        <v>0.63500000000000001</v>
      </c>
      <c r="Y3072">
        <v>18.61</v>
      </c>
      <c r="Z3072" s="11">
        <f t="shared" si="8160"/>
        <v>2.4000000000000004</v>
      </c>
      <c r="AA3072" s="11">
        <f t="shared" si="8161"/>
        <v>0</v>
      </c>
      <c r="AB3072" s="53">
        <f t="shared" si="8162"/>
        <v>0.26573165902374452</v>
      </c>
      <c r="AC3072" s="61" t="s">
        <v>204</v>
      </c>
    </row>
    <row r="3073" spans="1:46">
      <c r="A3073" s="11">
        <v>3073</v>
      </c>
      <c r="B3073" s="69">
        <v>44614</v>
      </c>
      <c r="C3073" s="70">
        <v>0.29166666666666669</v>
      </c>
      <c r="D3073">
        <v>3.9</v>
      </c>
      <c r="E3073">
        <v>12.8</v>
      </c>
      <c r="F3073">
        <v>0</v>
      </c>
      <c r="G3073">
        <v>4.9000000000000004</v>
      </c>
      <c r="H3073">
        <v>8.0000000000000002E-3</v>
      </c>
      <c r="I3073">
        <v>4.4000000000000004</v>
      </c>
      <c r="J3073" t="s">
        <v>154</v>
      </c>
      <c r="K3073">
        <v>5.0999999999999996</v>
      </c>
      <c r="L3073" t="s">
        <v>154</v>
      </c>
      <c r="M3073" s="70">
        <v>0.28512731481481485</v>
      </c>
      <c r="N3073">
        <v>7.3</v>
      </c>
      <c r="O3073" t="s">
        <v>161</v>
      </c>
      <c r="P3073" s="70">
        <v>0.28793981481481484</v>
      </c>
      <c r="Q3073">
        <v>4.3</v>
      </c>
      <c r="R3073" t="s">
        <v>154</v>
      </c>
      <c r="S3073">
        <v>1.1000000000000001</v>
      </c>
      <c r="T3073">
        <v>50.6</v>
      </c>
      <c r="U3073">
        <v>51</v>
      </c>
      <c r="V3073">
        <v>23835</v>
      </c>
      <c r="W3073">
        <v>40</v>
      </c>
      <c r="X3073">
        <v>0.63500000000000001</v>
      </c>
      <c r="Y3073">
        <v>18.61</v>
      </c>
      <c r="Z3073" s="11">
        <f t="shared" si="8160"/>
        <v>4.8000000000000007</v>
      </c>
      <c r="AA3073" s="11">
        <f t="shared" si="8161"/>
        <v>0</v>
      </c>
      <c r="AB3073" s="53">
        <f t="shared" si="8162"/>
        <v>0.26573165902374452</v>
      </c>
      <c r="AC3073" s="61" t="s">
        <v>204</v>
      </c>
      <c r="AE3073" s="11">
        <f t="shared" ref="AE3073" si="8307">SUM(F3073:F3078)</f>
        <v>0</v>
      </c>
      <c r="AF3073" s="11">
        <f t="shared" ref="AF3073" si="8308">AVERAGE(AB3073:AB3078)</f>
        <v>0.26533802167153248</v>
      </c>
      <c r="AG3073" s="11">
        <f t="shared" ref="AG3073" si="8309">AVERAGE(G3073:G3078)</f>
        <v>5.2166666666666659</v>
      </c>
      <c r="AH3073" s="11" t="e">
        <f t="shared" ref="AH3073" si="8310">AVERAGE(AC3073:AC3078)</f>
        <v>#DIV/0!</v>
      </c>
      <c r="AI3073" s="11">
        <f t="shared" ref="AI3073" si="8311">AVERAGE(T3073:T3078)</f>
        <v>47.883333333333333</v>
      </c>
      <c r="AJ3073" s="11">
        <f t="shared" ref="AJ3073" si="8312">SUMIF(H3073:H3078,"&gt;0",H3073:H3078)</f>
        <v>0.218</v>
      </c>
      <c r="AK3073" s="17">
        <f t="shared" ref="AK3073" si="8313">SUM(AA3073:AA3078)/60</f>
        <v>0</v>
      </c>
      <c r="AL3073" s="17">
        <f t="shared" ref="AL3073" si="8314">SUM(V3073:V3078)</f>
        <v>484893</v>
      </c>
      <c r="AM3073" s="17">
        <f t="shared" ref="AM3073" si="8315">AVERAGE(W3073:W3078)</f>
        <v>134.66666666666666</v>
      </c>
      <c r="AN3073" s="11">
        <f t="shared" ref="AN3073" si="8316">AVERAGE(I3073:I3078)</f>
        <v>4.5666666666666664</v>
      </c>
      <c r="AO3073" s="11">
        <f t="shared" ref="AO3073" si="8317">MAX(K3073:K3078)</f>
        <v>5.3</v>
      </c>
      <c r="AP3073" s="13" t="str">
        <f t="shared" ref="AP3073" ca="1" si="8318">INDIRECT(ADDRESS(MATCH(AO3073,K3073:K3078,0)+A3073-1,12))</f>
        <v>WSW</v>
      </c>
      <c r="AQ3073" s="13">
        <f t="shared" ref="AQ3073" ca="1" si="8319">INDIRECT(ADDRESS(MATCH(AO3073,K3073:K3078,0)+A3073-1,13))</f>
        <v>0.30652777777777779</v>
      </c>
      <c r="AR3073" s="11">
        <f t="shared" ref="AR3073" si="8320">MAX(N3073:N3078)</f>
        <v>8.8000000000000007</v>
      </c>
      <c r="AS3073" s="13" t="str">
        <f t="shared" ref="AS3073" ca="1" si="8321">INDIRECT(ADDRESS(MATCH(AR3073,N3073:N3078,0)+A3073-1,15))</f>
        <v>WSW</v>
      </c>
      <c r="AT3073" s="13">
        <f t="shared" ref="AT3073" ca="1" si="8322">INDIRECT(ADDRESS(MATCH(AR3073,N3073:N3078,0)+A3073-1,16))</f>
        <v>0.32155092592592593</v>
      </c>
    </row>
    <row r="3074" spans="1:46">
      <c r="A3074" s="11">
        <v>3074</v>
      </c>
      <c r="B3074" s="69">
        <v>44614</v>
      </c>
      <c r="C3074" s="70">
        <v>0.2986111111111111</v>
      </c>
      <c r="D3074">
        <v>4</v>
      </c>
      <c r="E3074">
        <v>12.8</v>
      </c>
      <c r="F3074">
        <v>0</v>
      </c>
      <c r="G3074">
        <v>4.9000000000000004</v>
      </c>
      <c r="H3074">
        <v>1.2999999999999999E-2</v>
      </c>
      <c r="I3074">
        <v>4.7</v>
      </c>
      <c r="J3074" t="s">
        <v>161</v>
      </c>
      <c r="K3074">
        <v>4.9000000000000004</v>
      </c>
      <c r="L3074" t="s">
        <v>154</v>
      </c>
      <c r="M3074" s="70">
        <v>0.29791666666666666</v>
      </c>
      <c r="N3074">
        <v>8.1999999999999993</v>
      </c>
      <c r="O3074" t="s">
        <v>154</v>
      </c>
      <c r="P3074" s="70">
        <v>0.29680555555555554</v>
      </c>
      <c r="Q3074">
        <v>3.5</v>
      </c>
      <c r="R3074" t="s">
        <v>161</v>
      </c>
      <c r="S3074">
        <v>1.3</v>
      </c>
      <c r="T3074">
        <v>47.6</v>
      </c>
      <c r="U3074">
        <v>73</v>
      </c>
      <c r="V3074">
        <v>37393</v>
      </c>
      <c r="W3074">
        <v>62</v>
      </c>
      <c r="X3074">
        <v>0.63400000000000001</v>
      </c>
      <c r="Y3074">
        <v>18.63</v>
      </c>
      <c r="Z3074" s="11">
        <f t="shared" si="8160"/>
        <v>7.8</v>
      </c>
      <c r="AA3074" s="11">
        <f t="shared" si="8161"/>
        <v>0</v>
      </c>
      <c r="AB3074" s="53">
        <f t="shared" si="8162"/>
        <v>0.26514120299542643</v>
      </c>
      <c r="AC3074" s="61" t="s">
        <v>204</v>
      </c>
    </row>
    <row r="3075" spans="1:46">
      <c r="A3075" s="11">
        <v>3075</v>
      </c>
      <c r="B3075" s="69">
        <v>44614</v>
      </c>
      <c r="C3075" s="70">
        <v>0.30555555555555552</v>
      </c>
      <c r="D3075">
        <v>4</v>
      </c>
      <c r="E3075">
        <v>12.9</v>
      </c>
      <c r="F3075">
        <v>0</v>
      </c>
      <c r="G3075">
        <v>5</v>
      </c>
      <c r="H3075">
        <v>1.7999999999999999E-2</v>
      </c>
      <c r="I3075">
        <v>5.2</v>
      </c>
      <c r="J3075" t="s">
        <v>161</v>
      </c>
      <c r="K3075">
        <v>5.2</v>
      </c>
      <c r="L3075" t="s">
        <v>161</v>
      </c>
      <c r="M3075" s="70">
        <v>0.30555555555555552</v>
      </c>
      <c r="N3075">
        <v>8.4</v>
      </c>
      <c r="O3075" t="s">
        <v>161</v>
      </c>
      <c r="P3075" s="70">
        <v>0.30454861111111114</v>
      </c>
      <c r="Q3075">
        <v>7.1</v>
      </c>
      <c r="R3075" t="s">
        <v>154</v>
      </c>
      <c r="S3075">
        <v>1.2</v>
      </c>
      <c r="T3075">
        <v>46.6</v>
      </c>
      <c r="U3075">
        <v>96</v>
      </c>
      <c r="V3075">
        <v>50360</v>
      </c>
      <c r="W3075">
        <v>84</v>
      </c>
      <c r="X3075">
        <v>0.63400000000000001</v>
      </c>
      <c r="Y3075">
        <v>18.61</v>
      </c>
      <c r="Z3075" s="11">
        <f t="shared" si="8160"/>
        <v>10.8</v>
      </c>
      <c r="AA3075" s="11">
        <f t="shared" si="8161"/>
        <v>0</v>
      </c>
      <c r="AB3075" s="53">
        <f t="shared" si="8162"/>
        <v>0.26514120299542643</v>
      </c>
      <c r="AC3075" s="61" t="s">
        <v>204</v>
      </c>
    </row>
    <row r="3076" spans="1:46">
      <c r="A3076" s="11">
        <v>3076</v>
      </c>
      <c r="B3076" s="69">
        <v>44614</v>
      </c>
      <c r="C3076" s="70">
        <v>0.3125</v>
      </c>
      <c r="D3076">
        <v>4.0999999999999996</v>
      </c>
      <c r="E3076">
        <v>13.2</v>
      </c>
      <c r="F3076">
        <v>0</v>
      </c>
      <c r="G3076">
        <v>5.0999999999999996</v>
      </c>
      <c r="H3076">
        <v>3.2000000000000001E-2</v>
      </c>
      <c r="I3076">
        <v>4.0999999999999996</v>
      </c>
      <c r="J3076" t="s">
        <v>161</v>
      </c>
      <c r="K3076">
        <v>5.3</v>
      </c>
      <c r="L3076" t="s">
        <v>161</v>
      </c>
      <c r="M3076" s="70">
        <v>0.30652777777777779</v>
      </c>
      <c r="N3076">
        <v>7.3</v>
      </c>
      <c r="O3076" t="s">
        <v>154</v>
      </c>
      <c r="P3076" s="70">
        <v>0.30557870370370371</v>
      </c>
      <c r="Q3076">
        <v>4.5999999999999996</v>
      </c>
      <c r="R3076" t="s">
        <v>161</v>
      </c>
      <c r="S3076">
        <v>1.1000000000000001</v>
      </c>
      <c r="T3076">
        <v>48.6</v>
      </c>
      <c r="U3076">
        <v>213</v>
      </c>
      <c r="V3076">
        <v>77291</v>
      </c>
      <c r="W3076">
        <v>129</v>
      </c>
      <c r="X3076">
        <v>0.63400000000000001</v>
      </c>
      <c r="Y3076">
        <v>18.62</v>
      </c>
      <c r="Z3076" s="11">
        <f t="shared" si="8160"/>
        <v>19.200000000000003</v>
      </c>
      <c r="AA3076" s="11">
        <f t="shared" si="8161"/>
        <v>0</v>
      </c>
      <c r="AB3076" s="53">
        <f t="shared" si="8162"/>
        <v>0.26514120299542643</v>
      </c>
      <c r="AC3076" s="61" t="s">
        <v>204</v>
      </c>
    </row>
    <row r="3077" spans="1:46">
      <c r="A3077" s="11">
        <v>3077</v>
      </c>
      <c r="B3077" s="69">
        <v>44614</v>
      </c>
      <c r="C3077" s="70">
        <v>0.31944444444444448</v>
      </c>
      <c r="D3077">
        <v>4.2</v>
      </c>
      <c r="E3077">
        <v>13.5</v>
      </c>
      <c r="F3077">
        <v>0</v>
      </c>
      <c r="G3077">
        <v>5.5</v>
      </c>
      <c r="H3077">
        <v>5.5E-2</v>
      </c>
      <c r="I3077">
        <v>4.2</v>
      </c>
      <c r="J3077" t="s">
        <v>161</v>
      </c>
      <c r="K3077">
        <v>4.3</v>
      </c>
      <c r="L3077" t="s">
        <v>161</v>
      </c>
      <c r="M3077" s="70">
        <v>0.31567129629629631</v>
      </c>
      <c r="N3077">
        <v>6.7</v>
      </c>
      <c r="O3077" t="s">
        <v>161</v>
      </c>
      <c r="P3077" s="70">
        <v>0.31291666666666668</v>
      </c>
      <c r="Q3077">
        <v>4.8</v>
      </c>
      <c r="R3077" t="s">
        <v>161</v>
      </c>
      <c r="S3077">
        <v>0.9</v>
      </c>
      <c r="T3077">
        <v>47.7</v>
      </c>
      <c r="U3077">
        <v>283</v>
      </c>
      <c r="V3077">
        <v>116437</v>
      </c>
      <c r="W3077">
        <v>194</v>
      </c>
      <c r="X3077">
        <v>0.63500000000000001</v>
      </c>
      <c r="Y3077">
        <v>18.66</v>
      </c>
      <c r="Z3077" s="11">
        <f t="shared" si="8160"/>
        <v>33</v>
      </c>
      <c r="AA3077" s="11">
        <f t="shared" si="8161"/>
        <v>0</v>
      </c>
      <c r="AB3077" s="53">
        <f t="shared" si="8162"/>
        <v>0.26573165902374452</v>
      </c>
      <c r="AC3077" s="61" t="s">
        <v>204</v>
      </c>
    </row>
    <row r="3078" spans="1:46">
      <c r="A3078" s="11">
        <v>3078</v>
      </c>
      <c r="B3078" s="69">
        <v>44614</v>
      </c>
      <c r="C3078" s="70">
        <v>0.3263888888888889</v>
      </c>
      <c r="D3078">
        <v>4.5</v>
      </c>
      <c r="E3078">
        <v>13.7</v>
      </c>
      <c r="F3078">
        <v>0</v>
      </c>
      <c r="G3078">
        <v>5.9</v>
      </c>
      <c r="H3078">
        <v>9.1999999999999998E-2</v>
      </c>
      <c r="I3078">
        <v>4.8</v>
      </c>
      <c r="J3078" t="s">
        <v>161</v>
      </c>
      <c r="K3078">
        <v>4.8</v>
      </c>
      <c r="L3078" t="s">
        <v>161</v>
      </c>
      <c r="M3078" s="70">
        <v>0.32594907407407409</v>
      </c>
      <c r="N3078">
        <v>8.8000000000000007</v>
      </c>
      <c r="O3078" t="s">
        <v>161</v>
      </c>
      <c r="P3078" s="70">
        <v>0.32155092592592593</v>
      </c>
      <c r="Q3078">
        <v>3.6</v>
      </c>
      <c r="R3078" t="s">
        <v>161</v>
      </c>
      <c r="S3078">
        <v>1.1000000000000001</v>
      </c>
      <c r="T3078">
        <v>46.2</v>
      </c>
      <c r="U3078">
        <v>336</v>
      </c>
      <c r="V3078">
        <v>179577</v>
      </c>
      <c r="W3078">
        <v>299</v>
      </c>
      <c r="X3078">
        <v>0.63400000000000001</v>
      </c>
      <c r="Y3078">
        <v>18.64</v>
      </c>
      <c r="Z3078" s="11">
        <f t="shared" si="8160"/>
        <v>55.199999999999996</v>
      </c>
      <c r="AA3078" s="11">
        <f t="shared" si="8161"/>
        <v>0</v>
      </c>
      <c r="AB3078" s="53">
        <f t="shared" si="8162"/>
        <v>0.26514120299542643</v>
      </c>
      <c r="AC3078" s="61" t="s">
        <v>204</v>
      </c>
    </row>
    <row r="3079" spans="1:46">
      <c r="A3079" s="11">
        <v>3079</v>
      </c>
      <c r="B3079" s="69">
        <v>44614</v>
      </c>
      <c r="C3079" s="70">
        <v>0.33333333333333331</v>
      </c>
      <c r="D3079">
        <v>4.9000000000000004</v>
      </c>
      <c r="E3079">
        <v>13.8</v>
      </c>
      <c r="F3079">
        <v>0</v>
      </c>
      <c r="G3079">
        <v>6.3</v>
      </c>
      <c r="H3079">
        <v>0.113</v>
      </c>
      <c r="I3079">
        <v>4.7</v>
      </c>
      <c r="J3079" t="s">
        <v>161</v>
      </c>
      <c r="K3079">
        <v>4.8</v>
      </c>
      <c r="L3079" t="s">
        <v>161</v>
      </c>
      <c r="M3079" s="70">
        <v>0.32652777777777781</v>
      </c>
      <c r="N3079">
        <v>9</v>
      </c>
      <c r="O3079" t="s">
        <v>160</v>
      </c>
      <c r="P3079" s="70">
        <v>0.33309027777777778</v>
      </c>
      <c r="Q3079">
        <v>8</v>
      </c>
      <c r="R3079" t="s">
        <v>154</v>
      </c>
      <c r="S3079">
        <v>1.4</v>
      </c>
      <c r="T3079">
        <v>43.9</v>
      </c>
      <c r="U3079">
        <v>404</v>
      </c>
      <c r="V3079">
        <v>220905</v>
      </c>
      <c r="W3079">
        <v>368</v>
      </c>
      <c r="X3079">
        <v>0.63400000000000001</v>
      </c>
      <c r="Y3079">
        <v>18.61</v>
      </c>
      <c r="Z3079" s="11">
        <f t="shared" si="8160"/>
        <v>67.8</v>
      </c>
      <c r="AA3079" s="11">
        <f t="shared" si="8161"/>
        <v>0</v>
      </c>
      <c r="AB3079" s="53">
        <f t="shared" si="8162"/>
        <v>0.26514120299542643</v>
      </c>
      <c r="AC3079" s="61" t="s">
        <v>204</v>
      </c>
      <c r="AE3079" s="11">
        <f t="shared" ref="AE3079" si="8323">SUM(F3079:F3084)</f>
        <v>0</v>
      </c>
      <c r="AF3079" s="11">
        <f t="shared" ref="AF3079" si="8324">AVERAGE(AB3079:AB3084)</f>
        <v>0.2647479942633168</v>
      </c>
      <c r="AG3079" s="11">
        <f t="shared" ref="AG3079" si="8325">AVERAGE(G3079:G3084)</f>
        <v>6.833333333333333</v>
      </c>
      <c r="AH3079" s="11" t="e">
        <f t="shared" ref="AH3079" si="8326">AVERAGE(AC3079:AC3084)</f>
        <v>#DIV/0!</v>
      </c>
      <c r="AI3079" s="11">
        <f t="shared" ref="AI3079" si="8327">AVERAGE(T3079:T3084)</f>
        <v>41.933333333333337</v>
      </c>
      <c r="AJ3079" s="11">
        <f t="shared" ref="AJ3079" si="8328">SUMIF(H3079:H3084,"&gt;0",H3079:H3084)</f>
        <v>0.95900000000000007</v>
      </c>
      <c r="AK3079" s="17">
        <f t="shared" ref="AK3079" si="8329">SUM(AA3079:AA3084)/60</f>
        <v>0.16666666666666666</v>
      </c>
      <c r="AL3079" s="17">
        <f t="shared" ref="AL3079" si="8330">SUM(V3079:V3084)</f>
        <v>1872314</v>
      </c>
      <c r="AM3079" s="17">
        <f t="shared" ref="AM3079" si="8331">AVERAGE(W3079:W3084)</f>
        <v>520</v>
      </c>
      <c r="AN3079" s="11">
        <f t="shared" ref="AN3079" si="8332">AVERAGE(I3079:I3084)</f>
        <v>4.7833333333333323</v>
      </c>
      <c r="AO3079" s="11">
        <f t="shared" ref="AO3079" si="8333">MAX(K3079:K3084)</f>
        <v>5.5</v>
      </c>
      <c r="AP3079" s="13" t="str">
        <f t="shared" ref="AP3079" ca="1" si="8334">INDIRECT(ADDRESS(MATCH(AO3079,K3079:K3084,0)+A3079-1,12))</f>
        <v>WSW</v>
      </c>
      <c r="AQ3079" s="13">
        <f t="shared" ref="AQ3079" ca="1" si="8335">INDIRECT(ADDRESS(MATCH(AO3079,K3079:K3084,0)+A3079-1,13))</f>
        <v>0.35019675925925925</v>
      </c>
      <c r="AR3079" s="11">
        <f t="shared" ref="AR3079" si="8336">MAX(N3079:N3084)</f>
        <v>10</v>
      </c>
      <c r="AS3079" s="13" t="str">
        <f t="shared" ref="AS3079" ca="1" si="8337">INDIRECT(ADDRESS(MATCH(AR3079,N3079:N3084,0)+A3079-1,15))</f>
        <v>WSW</v>
      </c>
      <c r="AT3079" s="13">
        <f t="shared" ref="AT3079" ca="1" si="8338">INDIRECT(ADDRESS(MATCH(AR3079,N3079:N3084,0)+A3079-1,16))</f>
        <v>0.3488194444444444</v>
      </c>
    </row>
    <row r="3080" spans="1:46">
      <c r="A3080" s="11">
        <v>3080</v>
      </c>
      <c r="B3080" s="69">
        <v>44614</v>
      </c>
      <c r="C3080" s="70">
        <v>0.34027777777777773</v>
      </c>
      <c r="D3080">
        <v>5.4</v>
      </c>
      <c r="E3080">
        <v>13.9</v>
      </c>
      <c r="F3080">
        <v>0</v>
      </c>
      <c r="G3080">
        <v>6.5</v>
      </c>
      <c r="H3080">
        <v>0.129</v>
      </c>
      <c r="I3080">
        <v>4.7</v>
      </c>
      <c r="J3080" t="s">
        <v>161</v>
      </c>
      <c r="K3080">
        <v>5.0999999999999996</v>
      </c>
      <c r="L3080" t="s">
        <v>161</v>
      </c>
      <c r="M3080" s="70">
        <v>0.33658564814814818</v>
      </c>
      <c r="N3080">
        <v>8.3000000000000007</v>
      </c>
      <c r="O3080" t="s">
        <v>161</v>
      </c>
      <c r="P3080" s="70">
        <v>0.33340277777777777</v>
      </c>
      <c r="Q3080">
        <v>5.0999999999999996</v>
      </c>
      <c r="R3080" t="s">
        <v>154</v>
      </c>
      <c r="S3080">
        <v>1.1000000000000001</v>
      </c>
      <c r="T3080">
        <v>44.4</v>
      </c>
      <c r="U3080">
        <v>434</v>
      </c>
      <c r="V3080">
        <v>250840</v>
      </c>
      <c r="W3080">
        <v>418</v>
      </c>
      <c r="X3080">
        <v>0.63400000000000001</v>
      </c>
      <c r="Y3080">
        <v>18.600000000000001</v>
      </c>
      <c r="Z3080" s="11">
        <f t="shared" ref="Z3080:Z3143" si="8339">H3080*3.6/(60)*10*10^3</f>
        <v>77.399999999999991</v>
      </c>
      <c r="AA3080" s="11">
        <f t="shared" ref="AA3080:AA3143" si="8340">IF(Z3080&gt;120,10,0)</f>
        <v>0</v>
      </c>
      <c r="AB3080" s="53">
        <f t="shared" ref="AB3080:AB3143" si="8341">-0.071+0.735*X3080+0.75*X3080^2-8.759*X3080^3+21.838*X3080^4-21.998*X3080^5+8.097*X3080^6</f>
        <v>0.26514120299542643</v>
      </c>
      <c r="AC3080" s="61" t="s">
        <v>204</v>
      </c>
    </row>
    <row r="3081" spans="1:46">
      <c r="A3081" s="11">
        <v>3081</v>
      </c>
      <c r="B3081" s="69">
        <v>44614</v>
      </c>
      <c r="C3081" s="70">
        <v>0.34722222222222227</v>
      </c>
      <c r="D3081">
        <v>5.8</v>
      </c>
      <c r="E3081">
        <v>14.3</v>
      </c>
      <c r="F3081">
        <v>0</v>
      </c>
      <c r="G3081">
        <v>6.6</v>
      </c>
      <c r="H3081">
        <v>0.14199999999999999</v>
      </c>
      <c r="I3081">
        <v>4.8</v>
      </c>
      <c r="J3081" t="s">
        <v>161</v>
      </c>
      <c r="K3081">
        <v>4.8</v>
      </c>
      <c r="L3081" t="s">
        <v>161</v>
      </c>
      <c r="M3081" s="70">
        <v>0.34722222222222227</v>
      </c>
      <c r="N3081">
        <v>8.4</v>
      </c>
      <c r="O3081" t="s">
        <v>154</v>
      </c>
      <c r="P3081" s="70">
        <v>0.34430555555555559</v>
      </c>
      <c r="Q3081">
        <v>6.1</v>
      </c>
      <c r="R3081" t="s">
        <v>161</v>
      </c>
      <c r="S3081">
        <v>1.2</v>
      </c>
      <c r="T3081">
        <v>42.7</v>
      </c>
      <c r="U3081">
        <v>534</v>
      </c>
      <c r="V3081">
        <v>279774</v>
      </c>
      <c r="W3081">
        <v>466</v>
      </c>
      <c r="X3081">
        <v>0.63300000000000001</v>
      </c>
      <c r="Y3081">
        <v>18.64</v>
      </c>
      <c r="Z3081" s="11">
        <f t="shared" si="8339"/>
        <v>85.2</v>
      </c>
      <c r="AA3081" s="11">
        <f t="shared" si="8340"/>
        <v>0</v>
      </c>
      <c r="AB3081" s="53">
        <f t="shared" si="8341"/>
        <v>0.2645513898972619</v>
      </c>
      <c r="AC3081" s="61" t="s">
        <v>204</v>
      </c>
    </row>
    <row r="3082" spans="1:46">
      <c r="A3082" s="11">
        <v>3082</v>
      </c>
      <c r="B3082" s="69">
        <v>44614</v>
      </c>
      <c r="C3082" s="70">
        <v>0.35416666666666669</v>
      </c>
      <c r="D3082">
        <v>6.3</v>
      </c>
      <c r="E3082">
        <v>14.8</v>
      </c>
      <c r="F3082">
        <v>0</v>
      </c>
      <c r="G3082">
        <v>6.9</v>
      </c>
      <c r="H3082">
        <v>0.17499999999999999</v>
      </c>
      <c r="I3082">
        <v>5.0999999999999996</v>
      </c>
      <c r="J3082" t="s">
        <v>161</v>
      </c>
      <c r="K3082">
        <v>5.5</v>
      </c>
      <c r="L3082" t="s">
        <v>161</v>
      </c>
      <c r="M3082" s="70">
        <v>0.35019675925925925</v>
      </c>
      <c r="N3082">
        <v>10</v>
      </c>
      <c r="O3082" t="s">
        <v>161</v>
      </c>
      <c r="P3082" s="70">
        <v>0.3488194444444444</v>
      </c>
      <c r="Q3082">
        <v>4.4000000000000004</v>
      </c>
      <c r="R3082" t="s">
        <v>161</v>
      </c>
      <c r="S3082">
        <v>1.7</v>
      </c>
      <c r="T3082">
        <v>41.4</v>
      </c>
      <c r="U3082">
        <v>599</v>
      </c>
      <c r="V3082">
        <v>338447</v>
      </c>
      <c r="W3082">
        <v>564</v>
      </c>
      <c r="X3082">
        <v>0.63300000000000001</v>
      </c>
      <c r="Y3082">
        <v>18.63</v>
      </c>
      <c r="Z3082" s="11">
        <f t="shared" si="8339"/>
        <v>105.00000000000001</v>
      </c>
      <c r="AA3082" s="11">
        <f t="shared" si="8340"/>
        <v>0</v>
      </c>
      <c r="AB3082" s="53">
        <f t="shared" si="8341"/>
        <v>0.2645513898972619</v>
      </c>
      <c r="AC3082" s="61" t="s">
        <v>204</v>
      </c>
    </row>
    <row r="3083" spans="1:46">
      <c r="A3083" s="11">
        <v>3083</v>
      </c>
      <c r="B3083" s="69">
        <v>44614</v>
      </c>
      <c r="C3083" s="70">
        <v>0.3611111111111111</v>
      </c>
      <c r="D3083">
        <v>6.7</v>
      </c>
      <c r="E3083">
        <v>14.8</v>
      </c>
      <c r="F3083">
        <v>0</v>
      </c>
      <c r="G3083">
        <v>7.2</v>
      </c>
      <c r="H3083">
        <v>0.19900000000000001</v>
      </c>
      <c r="I3083">
        <v>4.9000000000000004</v>
      </c>
      <c r="J3083" t="s">
        <v>161</v>
      </c>
      <c r="K3083">
        <v>5.0999999999999996</v>
      </c>
      <c r="L3083" t="s">
        <v>161</v>
      </c>
      <c r="M3083" s="70">
        <v>0.35417824074074072</v>
      </c>
      <c r="N3083">
        <v>8.6</v>
      </c>
      <c r="O3083" t="s">
        <v>154</v>
      </c>
      <c r="P3083" s="70">
        <v>0.3566319444444444</v>
      </c>
      <c r="Q3083">
        <v>4.7</v>
      </c>
      <c r="R3083" t="s">
        <v>158</v>
      </c>
      <c r="S3083">
        <v>1.1000000000000001</v>
      </c>
      <c r="T3083">
        <v>41.4</v>
      </c>
      <c r="U3083">
        <v>687</v>
      </c>
      <c r="V3083">
        <v>386110</v>
      </c>
      <c r="W3083">
        <v>644</v>
      </c>
      <c r="X3083">
        <v>0.63300000000000001</v>
      </c>
      <c r="Y3083">
        <v>18.59</v>
      </c>
      <c r="Z3083" s="11">
        <f t="shared" si="8339"/>
        <v>119.4</v>
      </c>
      <c r="AA3083" s="11">
        <f t="shared" si="8340"/>
        <v>0</v>
      </c>
      <c r="AB3083" s="53">
        <f t="shared" si="8341"/>
        <v>0.2645513898972619</v>
      </c>
      <c r="AC3083" s="61" t="s">
        <v>204</v>
      </c>
    </row>
    <row r="3084" spans="1:46">
      <c r="A3084" s="11">
        <v>3084</v>
      </c>
      <c r="B3084" s="69">
        <v>44614</v>
      </c>
      <c r="C3084" s="70">
        <v>0.36805555555555558</v>
      </c>
      <c r="D3084">
        <v>7.2</v>
      </c>
      <c r="E3084">
        <v>13.9</v>
      </c>
      <c r="F3084">
        <v>0</v>
      </c>
      <c r="G3084">
        <v>7.5</v>
      </c>
      <c r="H3084">
        <v>0.20100000000000001</v>
      </c>
      <c r="I3084">
        <v>4.5</v>
      </c>
      <c r="J3084" t="s">
        <v>154</v>
      </c>
      <c r="K3084">
        <v>5</v>
      </c>
      <c r="L3084" t="s">
        <v>161</v>
      </c>
      <c r="M3084" s="70">
        <v>0.36196759259259265</v>
      </c>
      <c r="N3084">
        <v>7.1</v>
      </c>
      <c r="O3084" t="s">
        <v>161</v>
      </c>
      <c r="P3084" s="70">
        <v>0.36163194444444446</v>
      </c>
      <c r="Q3084">
        <v>4.3</v>
      </c>
      <c r="R3084" t="s">
        <v>161</v>
      </c>
      <c r="S3084">
        <v>1.1000000000000001</v>
      </c>
      <c r="T3084">
        <v>37.799999999999997</v>
      </c>
      <c r="U3084">
        <v>228</v>
      </c>
      <c r="V3084">
        <v>396238</v>
      </c>
      <c r="W3084">
        <v>660</v>
      </c>
      <c r="X3084">
        <v>0.63300000000000001</v>
      </c>
      <c r="Y3084">
        <v>18.45</v>
      </c>
      <c r="Z3084" s="11">
        <f t="shared" si="8339"/>
        <v>120.6</v>
      </c>
      <c r="AA3084" s="11">
        <f t="shared" si="8340"/>
        <v>10</v>
      </c>
      <c r="AB3084" s="53">
        <f t="shared" si="8341"/>
        <v>0.2645513898972619</v>
      </c>
      <c r="AC3084" s="61" t="s">
        <v>204</v>
      </c>
    </row>
    <row r="3085" spans="1:46">
      <c r="A3085" s="11">
        <v>3085</v>
      </c>
      <c r="B3085" s="69">
        <v>44614</v>
      </c>
      <c r="C3085" s="70">
        <v>0.375</v>
      </c>
      <c r="D3085">
        <v>7.6</v>
      </c>
      <c r="E3085">
        <v>14.7</v>
      </c>
      <c r="F3085">
        <v>0</v>
      </c>
      <c r="G3085">
        <v>7.5</v>
      </c>
      <c r="H3085">
        <v>0.23</v>
      </c>
      <c r="I3085">
        <v>5.0999999999999996</v>
      </c>
      <c r="J3085" t="s">
        <v>154</v>
      </c>
      <c r="K3085">
        <v>5.2</v>
      </c>
      <c r="L3085" t="s">
        <v>154</v>
      </c>
      <c r="M3085" s="70">
        <v>0.37472222222222223</v>
      </c>
      <c r="N3085">
        <v>9.4</v>
      </c>
      <c r="O3085" t="s">
        <v>161</v>
      </c>
      <c r="P3085" s="70">
        <v>0.36973379629629632</v>
      </c>
      <c r="Q3085">
        <v>4</v>
      </c>
      <c r="R3085" t="s">
        <v>154</v>
      </c>
      <c r="S3085">
        <v>1.4</v>
      </c>
      <c r="T3085">
        <v>38.1</v>
      </c>
      <c r="U3085">
        <v>803</v>
      </c>
      <c r="V3085">
        <v>444767</v>
      </c>
      <c r="W3085">
        <v>741</v>
      </c>
      <c r="X3085">
        <v>0.63300000000000001</v>
      </c>
      <c r="Y3085">
        <v>18.59</v>
      </c>
      <c r="Z3085" s="11">
        <f t="shared" si="8339"/>
        <v>138</v>
      </c>
      <c r="AA3085" s="11">
        <f t="shared" si="8340"/>
        <v>10</v>
      </c>
      <c r="AB3085" s="53">
        <f t="shared" si="8341"/>
        <v>0.2645513898972619</v>
      </c>
      <c r="AC3085" s="61" t="s">
        <v>204</v>
      </c>
      <c r="AE3085" s="11">
        <f t="shared" ref="AE3085" si="8342">SUM(F3085:F3090)</f>
        <v>0</v>
      </c>
      <c r="AF3085" s="11">
        <f t="shared" ref="AF3085" si="8343">AVERAGE(AB3085:AB3090)</f>
        <v>0.26425680641258825</v>
      </c>
      <c r="AG3085" s="11">
        <f t="shared" ref="AG3085" si="8344">AVERAGE(G3085:G3090)</f>
        <v>7.5666666666666655</v>
      </c>
      <c r="AH3085" s="11" t="e">
        <f t="shared" ref="AH3085" si="8345">AVERAGE(AC3085:AC3090)</f>
        <v>#DIV/0!</v>
      </c>
      <c r="AI3085" s="11">
        <f t="shared" ref="AI3085" si="8346">AVERAGE(T3085:T3090)</f>
        <v>38.68333333333333</v>
      </c>
      <c r="AJ3085" s="11">
        <f t="shared" ref="AJ3085" si="8347">SUMIF(H3085:H3090,"&gt;0",H3085:H3090)</f>
        <v>1.2759999999999998</v>
      </c>
      <c r="AK3085" s="17">
        <f t="shared" ref="AK3085" si="8348">SUM(AA3085:AA3090)/60</f>
        <v>0.66666666666666663</v>
      </c>
      <c r="AL3085" s="17">
        <f t="shared" ref="AL3085" si="8349">SUM(V3085:V3090)</f>
        <v>2576083</v>
      </c>
      <c r="AM3085" s="17">
        <f t="shared" ref="AM3085" si="8350">AVERAGE(W3085:W3090)</f>
        <v>715.5</v>
      </c>
      <c r="AN3085" s="11">
        <f t="shared" ref="AN3085" si="8351">AVERAGE(I3085:I3090)</f>
        <v>4.8</v>
      </c>
      <c r="AO3085" s="11">
        <f t="shared" ref="AO3085" si="8352">MAX(K3085:K3090)</f>
        <v>5.3</v>
      </c>
      <c r="AP3085" s="13" t="str">
        <f t="shared" ref="AP3085" ca="1" si="8353">INDIRECT(ADDRESS(MATCH(AO3085,K3085:K3090,0)+A3085-1,12))</f>
        <v>WSW</v>
      </c>
      <c r="AQ3085" s="13">
        <f t="shared" ref="AQ3085" ca="1" si="8354">INDIRECT(ADDRESS(MATCH(AO3085,K3085:K3090,0)+A3085-1,13))</f>
        <v>0.38524305555555555</v>
      </c>
      <c r="AR3085" s="11">
        <f t="shared" ref="AR3085" si="8355">MAX(N3085:N3090)</f>
        <v>9.4</v>
      </c>
      <c r="AS3085" s="13" t="str">
        <f t="shared" ref="AS3085" ca="1" si="8356">INDIRECT(ADDRESS(MATCH(AR3085,N3085:N3090,0)+A3085-1,15))</f>
        <v>WSW</v>
      </c>
      <c r="AT3085" s="13">
        <f t="shared" ref="AT3085" ca="1" si="8357">INDIRECT(ADDRESS(MATCH(AR3085,N3085:N3090,0)+A3085-1,16))</f>
        <v>0.36973379629629632</v>
      </c>
    </row>
    <row r="3086" spans="1:46">
      <c r="A3086" s="11">
        <v>3086</v>
      </c>
      <c r="B3086" s="69">
        <v>44614</v>
      </c>
      <c r="C3086" s="70">
        <v>0.38194444444444442</v>
      </c>
      <c r="D3086">
        <v>8</v>
      </c>
      <c r="E3086">
        <v>14.7</v>
      </c>
      <c r="F3086">
        <v>0</v>
      </c>
      <c r="G3086">
        <v>7.7</v>
      </c>
      <c r="H3086">
        <v>0.24099999999999999</v>
      </c>
      <c r="I3086">
        <v>4.7</v>
      </c>
      <c r="J3086" t="s">
        <v>154</v>
      </c>
      <c r="K3086">
        <v>5.0999999999999996</v>
      </c>
      <c r="L3086" t="s">
        <v>154</v>
      </c>
      <c r="M3086" s="70">
        <v>0.37501157407407404</v>
      </c>
      <c r="N3086">
        <v>8.4</v>
      </c>
      <c r="O3086" t="s">
        <v>161</v>
      </c>
      <c r="P3086" s="70">
        <v>0.38127314814814817</v>
      </c>
      <c r="Q3086">
        <v>3.9</v>
      </c>
      <c r="R3086" t="s">
        <v>154</v>
      </c>
      <c r="S3086">
        <v>1.3</v>
      </c>
      <c r="T3086">
        <v>38.5</v>
      </c>
      <c r="U3086">
        <v>901</v>
      </c>
      <c r="V3086">
        <v>471704</v>
      </c>
      <c r="W3086">
        <v>786</v>
      </c>
      <c r="X3086">
        <v>0.63300000000000001</v>
      </c>
      <c r="Y3086">
        <v>18.59</v>
      </c>
      <c r="Z3086" s="11">
        <f t="shared" si="8339"/>
        <v>144.6</v>
      </c>
      <c r="AA3086" s="11">
        <f t="shared" si="8340"/>
        <v>10</v>
      </c>
      <c r="AB3086" s="53">
        <f t="shared" si="8341"/>
        <v>0.2645513898972619</v>
      </c>
      <c r="AC3086" s="61" t="s">
        <v>204</v>
      </c>
    </row>
    <row r="3087" spans="1:46">
      <c r="A3087" s="11">
        <v>3087</v>
      </c>
      <c r="B3087" s="69">
        <v>44614</v>
      </c>
      <c r="C3087" s="70">
        <v>0.3888888888888889</v>
      </c>
      <c r="D3087">
        <v>8.4</v>
      </c>
      <c r="E3087">
        <v>14.7</v>
      </c>
      <c r="F3087">
        <v>0</v>
      </c>
      <c r="G3087">
        <v>7.6</v>
      </c>
      <c r="H3087">
        <v>0.20300000000000001</v>
      </c>
      <c r="I3087">
        <v>4.8</v>
      </c>
      <c r="J3087" t="s">
        <v>154</v>
      </c>
      <c r="K3087">
        <v>5.3</v>
      </c>
      <c r="L3087" t="s">
        <v>161</v>
      </c>
      <c r="M3087" s="70">
        <v>0.38524305555555555</v>
      </c>
      <c r="N3087">
        <v>8.4</v>
      </c>
      <c r="O3087" t="s">
        <v>154</v>
      </c>
      <c r="P3087" s="70">
        <v>0.38665509259259262</v>
      </c>
      <c r="Q3087">
        <v>4.5999999999999996</v>
      </c>
      <c r="R3087" t="s">
        <v>158</v>
      </c>
      <c r="S3087">
        <v>1.3</v>
      </c>
      <c r="T3087">
        <v>39.4</v>
      </c>
      <c r="U3087">
        <v>848</v>
      </c>
      <c r="V3087">
        <v>412237</v>
      </c>
      <c r="W3087">
        <v>687</v>
      </c>
      <c r="X3087">
        <v>0.63300000000000001</v>
      </c>
      <c r="Y3087">
        <v>18.57</v>
      </c>
      <c r="Z3087" s="11">
        <f t="shared" si="8339"/>
        <v>121.80000000000003</v>
      </c>
      <c r="AA3087" s="11">
        <f t="shared" si="8340"/>
        <v>10</v>
      </c>
      <c r="AB3087" s="53">
        <f t="shared" si="8341"/>
        <v>0.2645513898972619</v>
      </c>
      <c r="AC3087" s="61" t="s">
        <v>204</v>
      </c>
    </row>
    <row r="3088" spans="1:46">
      <c r="A3088" s="11">
        <v>3088</v>
      </c>
      <c r="B3088" s="69">
        <v>44614</v>
      </c>
      <c r="C3088" s="70">
        <v>0.39583333333333331</v>
      </c>
      <c r="D3088">
        <v>8.5</v>
      </c>
      <c r="E3088">
        <v>14.7</v>
      </c>
      <c r="F3088">
        <v>0</v>
      </c>
      <c r="G3088">
        <v>7.8</v>
      </c>
      <c r="H3088">
        <v>0.24399999999999999</v>
      </c>
      <c r="I3088">
        <v>4.5</v>
      </c>
      <c r="J3088" t="s">
        <v>154</v>
      </c>
      <c r="K3088">
        <v>5</v>
      </c>
      <c r="L3088" t="s">
        <v>154</v>
      </c>
      <c r="M3088" s="70">
        <v>0.39112268518518517</v>
      </c>
      <c r="N3088">
        <v>9.3000000000000007</v>
      </c>
      <c r="O3088" t="s">
        <v>154</v>
      </c>
      <c r="P3088" s="70">
        <v>0.39057870370370368</v>
      </c>
      <c r="Q3088">
        <v>2.4</v>
      </c>
      <c r="R3088" t="s">
        <v>161</v>
      </c>
      <c r="S3088">
        <v>1.3</v>
      </c>
      <c r="T3088">
        <v>37.1</v>
      </c>
      <c r="U3088">
        <v>996</v>
      </c>
      <c r="V3088">
        <v>488248</v>
      </c>
      <c r="W3088">
        <v>814</v>
      </c>
      <c r="X3088">
        <v>0.63200000000000001</v>
      </c>
      <c r="Y3088">
        <v>18.600000000000001</v>
      </c>
      <c r="Z3088" s="11">
        <f t="shared" si="8339"/>
        <v>146.39999999999998</v>
      </c>
      <c r="AA3088" s="11">
        <f t="shared" si="8340"/>
        <v>10</v>
      </c>
      <c r="AB3088" s="53">
        <f t="shared" si="8341"/>
        <v>0.2639622229279146</v>
      </c>
      <c r="AC3088" s="61" t="s">
        <v>204</v>
      </c>
    </row>
    <row r="3089" spans="1:46">
      <c r="A3089" s="11">
        <v>3089</v>
      </c>
      <c r="B3089" s="69">
        <v>44614</v>
      </c>
      <c r="C3089" s="70">
        <v>0.40277777777777773</v>
      </c>
      <c r="D3089">
        <v>8.8000000000000007</v>
      </c>
      <c r="E3089">
        <v>14.7</v>
      </c>
      <c r="F3089">
        <v>0</v>
      </c>
      <c r="G3089">
        <v>7.5</v>
      </c>
      <c r="H3089">
        <v>0.186</v>
      </c>
      <c r="I3089">
        <v>4.7</v>
      </c>
      <c r="J3089" t="s">
        <v>154</v>
      </c>
      <c r="K3089">
        <v>4.7</v>
      </c>
      <c r="L3089" t="s">
        <v>154</v>
      </c>
      <c r="M3089" s="70">
        <v>0.40277777777777773</v>
      </c>
      <c r="N3089">
        <v>8.6999999999999993</v>
      </c>
      <c r="O3089" t="s">
        <v>154</v>
      </c>
      <c r="P3089" s="70">
        <v>0.39847222222222217</v>
      </c>
      <c r="Q3089">
        <v>6.8</v>
      </c>
      <c r="R3089" t="s">
        <v>154</v>
      </c>
      <c r="S3089">
        <v>1.2</v>
      </c>
      <c r="T3089">
        <v>38.6</v>
      </c>
      <c r="U3089">
        <v>365</v>
      </c>
      <c r="V3089">
        <v>399676</v>
      </c>
      <c r="W3089">
        <v>666</v>
      </c>
      <c r="X3089">
        <v>0.63200000000000001</v>
      </c>
      <c r="Y3089">
        <v>18.57</v>
      </c>
      <c r="Z3089" s="11">
        <f t="shared" si="8339"/>
        <v>111.60000000000001</v>
      </c>
      <c r="AA3089" s="11">
        <f t="shared" si="8340"/>
        <v>0</v>
      </c>
      <c r="AB3089" s="53">
        <f t="shared" si="8341"/>
        <v>0.2639622229279146</v>
      </c>
      <c r="AC3089" s="61" t="s">
        <v>204</v>
      </c>
    </row>
    <row r="3090" spans="1:46">
      <c r="A3090" s="11">
        <v>3090</v>
      </c>
      <c r="B3090" s="69">
        <v>44614</v>
      </c>
      <c r="C3090" s="70">
        <v>0.40972222222222227</v>
      </c>
      <c r="D3090">
        <v>8.9</v>
      </c>
      <c r="E3090">
        <v>14.7</v>
      </c>
      <c r="F3090">
        <v>0</v>
      </c>
      <c r="G3090">
        <v>7.3</v>
      </c>
      <c r="H3090">
        <v>0.17199999999999999</v>
      </c>
      <c r="I3090">
        <v>5</v>
      </c>
      <c r="J3090" t="s">
        <v>154</v>
      </c>
      <c r="K3090">
        <v>5</v>
      </c>
      <c r="L3090" t="s">
        <v>154</v>
      </c>
      <c r="M3090" s="70">
        <v>0.40896990740740741</v>
      </c>
      <c r="N3090">
        <v>7.3</v>
      </c>
      <c r="O3090" t="s">
        <v>154</v>
      </c>
      <c r="P3090" s="70">
        <v>0.4033680555555556</v>
      </c>
      <c r="Q3090">
        <v>4.2</v>
      </c>
      <c r="R3090" t="s">
        <v>154</v>
      </c>
      <c r="S3090">
        <v>1</v>
      </c>
      <c r="T3090">
        <v>40.4</v>
      </c>
      <c r="U3090">
        <v>403</v>
      </c>
      <c r="V3090">
        <v>359451</v>
      </c>
      <c r="W3090">
        <v>599</v>
      </c>
      <c r="X3090">
        <v>0.63200000000000001</v>
      </c>
      <c r="Y3090">
        <v>18.57</v>
      </c>
      <c r="Z3090" s="11">
        <f t="shared" si="8339"/>
        <v>103.19999999999999</v>
      </c>
      <c r="AA3090" s="11">
        <f t="shared" si="8340"/>
        <v>0</v>
      </c>
      <c r="AB3090" s="53">
        <f t="shared" si="8341"/>
        <v>0.2639622229279146</v>
      </c>
      <c r="AC3090" s="61" t="s">
        <v>204</v>
      </c>
    </row>
    <row r="3091" spans="1:46">
      <c r="A3091" s="11">
        <v>3091</v>
      </c>
      <c r="B3091" s="69">
        <v>44614</v>
      </c>
      <c r="C3091" s="70">
        <v>0.41666666666666669</v>
      </c>
      <c r="D3091">
        <v>8.9</v>
      </c>
      <c r="E3091">
        <v>14.7</v>
      </c>
      <c r="F3091">
        <v>0</v>
      </c>
      <c r="G3091">
        <v>7.2</v>
      </c>
      <c r="H3091">
        <v>0.19900000000000001</v>
      </c>
      <c r="I3091">
        <v>4.8</v>
      </c>
      <c r="J3091" t="s">
        <v>158</v>
      </c>
      <c r="K3091">
        <v>5.3</v>
      </c>
      <c r="L3091" t="s">
        <v>154</v>
      </c>
      <c r="M3091" s="70">
        <v>0.41297453703703701</v>
      </c>
      <c r="N3091">
        <v>8.5</v>
      </c>
      <c r="O3091" t="s">
        <v>158</v>
      </c>
      <c r="P3091" s="70">
        <v>0.41263888888888894</v>
      </c>
      <c r="Q3091">
        <v>4.9000000000000004</v>
      </c>
      <c r="R3091" t="s">
        <v>154</v>
      </c>
      <c r="S3091">
        <v>1.2</v>
      </c>
      <c r="T3091">
        <v>41.3</v>
      </c>
      <c r="U3091">
        <v>1167</v>
      </c>
      <c r="V3091">
        <v>403048</v>
      </c>
      <c r="W3091">
        <v>672</v>
      </c>
      <c r="X3091">
        <v>0.63200000000000001</v>
      </c>
      <c r="Y3091">
        <v>18.579999999999998</v>
      </c>
      <c r="Z3091" s="11">
        <f t="shared" si="8339"/>
        <v>119.4</v>
      </c>
      <c r="AA3091" s="11">
        <f t="shared" si="8340"/>
        <v>0</v>
      </c>
      <c r="AB3091" s="53">
        <f t="shared" si="8341"/>
        <v>0.2639622229279146</v>
      </c>
      <c r="AC3091" s="61" t="s">
        <v>204</v>
      </c>
      <c r="AE3091" s="11">
        <f t="shared" ref="AE3091" si="8358">SUM(F3091:F3096)</f>
        <v>0</v>
      </c>
      <c r="AF3091" s="11">
        <f t="shared" ref="AF3091" si="8359">AVERAGE(AB3091:AB3096)</f>
        <v>0.26356987784741542</v>
      </c>
      <c r="AG3091" s="11">
        <f t="shared" ref="AG3091" si="8360">AVERAGE(G3091:G3096)</f>
        <v>7.7166666666666659</v>
      </c>
      <c r="AH3091" s="11" t="e">
        <f t="shared" ref="AH3091" si="8361">AVERAGE(AC3091:AC3096)</f>
        <v>#DIV/0!</v>
      </c>
      <c r="AI3091" s="11">
        <f t="shared" ref="AI3091" si="8362">AVERAGE(T3091:T3096)</f>
        <v>40.18333333333333</v>
      </c>
      <c r="AJ3091" s="11">
        <f t="shared" ref="AJ3091" si="8363">SUMIF(H3091:H3096,"&gt;0",H3091:H3096)</f>
        <v>1.5529999999999999</v>
      </c>
      <c r="AK3091" s="17">
        <f t="shared" ref="AK3091" si="8364">SUM(AA3091:AA3096)/60</f>
        <v>0.66666666666666663</v>
      </c>
      <c r="AL3091" s="17">
        <f t="shared" ref="AL3091" si="8365">SUM(V3091:V3096)</f>
        <v>3083675</v>
      </c>
      <c r="AM3091" s="17">
        <f t="shared" ref="AM3091" si="8366">AVERAGE(W3091:W3096)</f>
        <v>856.66666666666663</v>
      </c>
      <c r="AN3091" s="11">
        <f t="shared" ref="AN3091" si="8367">AVERAGE(I3091:I3096)</f>
        <v>4.8500000000000005</v>
      </c>
      <c r="AO3091" s="11">
        <f t="shared" ref="AO3091" si="8368">MAX(K3091:K3096)</f>
        <v>5.3</v>
      </c>
      <c r="AP3091" s="13" t="str">
        <f t="shared" ref="AP3091" ca="1" si="8369">INDIRECT(ADDRESS(MATCH(AO3091,K3091:K3096,0)+A3091-1,12))</f>
        <v>W</v>
      </c>
      <c r="AQ3091" s="13">
        <f t="shared" ref="AQ3091" ca="1" si="8370">INDIRECT(ADDRESS(MATCH(AO3091,K3091:K3096,0)+A3091-1,13))</f>
        <v>0.41297453703703701</v>
      </c>
      <c r="AR3091" s="11">
        <f t="shared" ref="AR3091" si="8371">MAX(N3091:N3096)</f>
        <v>8.5</v>
      </c>
      <c r="AS3091" s="13" t="str">
        <f t="shared" ref="AS3091" ca="1" si="8372">INDIRECT(ADDRESS(MATCH(AR3091,N3091:N3096,0)+A3091-1,15))</f>
        <v>WNW</v>
      </c>
      <c r="AT3091" s="13">
        <f t="shared" ref="AT3091" ca="1" si="8373">INDIRECT(ADDRESS(MATCH(AR3091,N3091:N3096,0)+A3091-1,16))</f>
        <v>0.41263888888888894</v>
      </c>
    </row>
    <row r="3092" spans="1:46">
      <c r="A3092" s="11">
        <v>3092</v>
      </c>
      <c r="B3092" s="69">
        <v>44614</v>
      </c>
      <c r="C3092" s="70">
        <v>0.4236111111111111</v>
      </c>
      <c r="D3092">
        <v>8.9</v>
      </c>
      <c r="E3092">
        <v>14.7</v>
      </c>
      <c r="F3092">
        <v>0</v>
      </c>
      <c r="G3092">
        <v>7.9</v>
      </c>
      <c r="H3092">
        <v>0.30099999999999999</v>
      </c>
      <c r="I3092">
        <v>5</v>
      </c>
      <c r="J3092" t="s">
        <v>154</v>
      </c>
      <c r="K3092">
        <v>5</v>
      </c>
      <c r="L3092" t="s">
        <v>154</v>
      </c>
      <c r="M3092" s="70">
        <v>0.4236111111111111</v>
      </c>
      <c r="N3092">
        <v>7.7</v>
      </c>
      <c r="O3092" t="s">
        <v>154</v>
      </c>
      <c r="P3092" s="70">
        <v>0.42160879629629627</v>
      </c>
      <c r="Q3092">
        <v>5.6</v>
      </c>
      <c r="R3092" t="s">
        <v>154</v>
      </c>
      <c r="S3092">
        <v>1</v>
      </c>
      <c r="T3092">
        <v>40.200000000000003</v>
      </c>
      <c r="U3092">
        <v>456</v>
      </c>
      <c r="V3092">
        <v>595405</v>
      </c>
      <c r="W3092">
        <v>992</v>
      </c>
      <c r="X3092">
        <v>0.63200000000000001</v>
      </c>
      <c r="Y3092">
        <v>18.559999999999999</v>
      </c>
      <c r="Z3092" s="11">
        <f t="shared" si="8339"/>
        <v>180.6</v>
      </c>
      <c r="AA3092" s="11">
        <f t="shared" si="8340"/>
        <v>10</v>
      </c>
      <c r="AB3092" s="53">
        <f t="shared" si="8341"/>
        <v>0.2639622229279146</v>
      </c>
      <c r="AC3092" s="61" t="s">
        <v>204</v>
      </c>
    </row>
    <row r="3093" spans="1:46">
      <c r="A3093" s="11">
        <v>3093</v>
      </c>
      <c r="B3093" s="69">
        <v>44614</v>
      </c>
      <c r="C3093" s="70">
        <v>0.43055555555555558</v>
      </c>
      <c r="D3093">
        <v>9.1</v>
      </c>
      <c r="E3093">
        <v>14.7</v>
      </c>
      <c r="F3093">
        <v>0</v>
      </c>
      <c r="G3093">
        <v>7.9</v>
      </c>
      <c r="H3093">
        <v>0.25600000000000001</v>
      </c>
      <c r="I3093">
        <v>4.9000000000000004</v>
      </c>
      <c r="J3093" t="s">
        <v>158</v>
      </c>
      <c r="K3093">
        <v>5.2</v>
      </c>
      <c r="L3093" t="s">
        <v>154</v>
      </c>
      <c r="M3093" s="70">
        <v>0.42692129629629627</v>
      </c>
      <c r="N3093">
        <v>7.3</v>
      </c>
      <c r="O3093" t="s">
        <v>154</v>
      </c>
      <c r="P3093" s="70">
        <v>0.42592592592592587</v>
      </c>
      <c r="Q3093">
        <v>2.9</v>
      </c>
      <c r="R3093" t="s">
        <v>158</v>
      </c>
      <c r="S3093">
        <v>1</v>
      </c>
      <c r="T3093">
        <v>38.700000000000003</v>
      </c>
      <c r="U3093">
        <v>325</v>
      </c>
      <c r="V3093">
        <v>504385</v>
      </c>
      <c r="W3093">
        <v>841</v>
      </c>
      <c r="X3093">
        <v>0.63100000000000001</v>
      </c>
      <c r="Y3093">
        <v>18.579999999999998</v>
      </c>
      <c r="Z3093" s="11">
        <f t="shared" si="8339"/>
        <v>153.60000000000002</v>
      </c>
      <c r="AA3093" s="11">
        <f t="shared" si="8340"/>
        <v>10</v>
      </c>
      <c r="AB3093" s="53">
        <f t="shared" si="8341"/>
        <v>0.26337370530716586</v>
      </c>
      <c r="AC3093" s="61" t="s">
        <v>204</v>
      </c>
    </row>
    <row r="3094" spans="1:46">
      <c r="A3094" s="11">
        <v>3094</v>
      </c>
      <c r="B3094" s="69">
        <v>44614</v>
      </c>
      <c r="C3094" s="70">
        <v>0.4375</v>
      </c>
      <c r="D3094">
        <v>9.1</v>
      </c>
      <c r="E3094">
        <v>14.7</v>
      </c>
      <c r="F3094">
        <v>0</v>
      </c>
      <c r="G3094">
        <v>7.2</v>
      </c>
      <c r="H3094">
        <v>0.11600000000000001</v>
      </c>
      <c r="I3094">
        <v>5.0999999999999996</v>
      </c>
      <c r="J3094" t="s">
        <v>154</v>
      </c>
      <c r="K3094">
        <v>5.2</v>
      </c>
      <c r="L3094" t="s">
        <v>158</v>
      </c>
      <c r="M3094" s="70">
        <v>0.4347569444444444</v>
      </c>
      <c r="N3094">
        <v>8</v>
      </c>
      <c r="O3094" t="s">
        <v>158</v>
      </c>
      <c r="P3094" s="70">
        <v>0.43103009259259256</v>
      </c>
      <c r="Q3094">
        <v>3.5</v>
      </c>
      <c r="R3094" t="s">
        <v>161</v>
      </c>
      <c r="S3094">
        <v>1.1000000000000001</v>
      </c>
      <c r="T3094">
        <v>40.5</v>
      </c>
      <c r="U3094">
        <v>372</v>
      </c>
      <c r="V3094">
        <v>257709</v>
      </c>
      <c r="W3094">
        <v>430</v>
      </c>
      <c r="X3094">
        <v>0.63100000000000001</v>
      </c>
      <c r="Y3094">
        <v>18.600000000000001</v>
      </c>
      <c r="Z3094" s="11">
        <f t="shared" si="8339"/>
        <v>69.599999999999994</v>
      </c>
      <c r="AA3094" s="11">
        <f t="shared" si="8340"/>
        <v>0</v>
      </c>
      <c r="AB3094" s="53">
        <f t="shared" si="8341"/>
        <v>0.26337370530716586</v>
      </c>
      <c r="AC3094" s="61" t="s">
        <v>204</v>
      </c>
    </row>
    <row r="3095" spans="1:46">
      <c r="A3095" s="11">
        <v>3095</v>
      </c>
      <c r="B3095" s="69">
        <v>44614</v>
      </c>
      <c r="C3095" s="70">
        <v>0.44444444444444442</v>
      </c>
      <c r="D3095">
        <v>9.1</v>
      </c>
      <c r="E3095">
        <v>14.6</v>
      </c>
      <c r="F3095">
        <v>0</v>
      </c>
      <c r="G3095">
        <v>7.7</v>
      </c>
      <c r="H3095">
        <v>0.312</v>
      </c>
      <c r="I3095">
        <v>4.5</v>
      </c>
      <c r="J3095" t="s">
        <v>154</v>
      </c>
      <c r="K3095">
        <v>5.0999999999999996</v>
      </c>
      <c r="L3095" t="s">
        <v>154</v>
      </c>
      <c r="M3095" s="70">
        <v>0.43755787037037036</v>
      </c>
      <c r="N3095">
        <v>7.9</v>
      </c>
      <c r="O3095" t="s">
        <v>154</v>
      </c>
      <c r="P3095" s="70">
        <v>0.44319444444444445</v>
      </c>
      <c r="Q3095">
        <v>5.5</v>
      </c>
      <c r="R3095" t="s">
        <v>158</v>
      </c>
      <c r="S3095">
        <v>1.4</v>
      </c>
      <c r="T3095">
        <v>39.799999999999997</v>
      </c>
      <c r="U3095">
        <v>287</v>
      </c>
      <c r="V3095">
        <v>606622</v>
      </c>
      <c r="W3095">
        <v>1011</v>
      </c>
      <c r="X3095">
        <v>0.63100000000000001</v>
      </c>
      <c r="Y3095">
        <v>18.579999999999998</v>
      </c>
      <c r="Z3095" s="11">
        <f t="shared" si="8339"/>
        <v>187.20000000000002</v>
      </c>
      <c r="AA3095" s="11">
        <f t="shared" si="8340"/>
        <v>10</v>
      </c>
      <c r="AB3095" s="53">
        <f t="shared" si="8341"/>
        <v>0.26337370530716586</v>
      </c>
      <c r="AC3095" s="61" t="s">
        <v>204</v>
      </c>
    </row>
    <row r="3096" spans="1:46">
      <c r="A3096" s="11">
        <v>3096</v>
      </c>
      <c r="B3096" s="69">
        <v>44614</v>
      </c>
      <c r="C3096" s="70">
        <v>0.4513888888888889</v>
      </c>
      <c r="D3096">
        <v>9.1999999999999993</v>
      </c>
      <c r="E3096">
        <v>14.7</v>
      </c>
      <c r="F3096">
        <v>0</v>
      </c>
      <c r="G3096">
        <v>8.4</v>
      </c>
      <c r="H3096">
        <v>0.36899999999999999</v>
      </c>
      <c r="I3096">
        <v>4.8</v>
      </c>
      <c r="J3096" t="s">
        <v>154</v>
      </c>
      <c r="K3096">
        <v>5.2</v>
      </c>
      <c r="L3096" t="s">
        <v>158</v>
      </c>
      <c r="M3096" s="70">
        <v>0.44954861111111111</v>
      </c>
      <c r="N3096">
        <v>8</v>
      </c>
      <c r="O3096" t="s">
        <v>158</v>
      </c>
      <c r="P3096" s="70">
        <v>0.44798611111111114</v>
      </c>
      <c r="Q3096">
        <v>3.2</v>
      </c>
      <c r="R3096" t="s">
        <v>158</v>
      </c>
      <c r="S3096">
        <v>0.9</v>
      </c>
      <c r="T3096">
        <v>40.6</v>
      </c>
      <c r="U3096">
        <v>1469</v>
      </c>
      <c r="V3096">
        <v>716506</v>
      </c>
      <c r="W3096">
        <v>1194</v>
      </c>
      <c r="X3096">
        <v>0.63100000000000001</v>
      </c>
      <c r="Y3096">
        <v>18.57</v>
      </c>
      <c r="Z3096" s="11">
        <f t="shared" si="8339"/>
        <v>221.39999999999998</v>
      </c>
      <c r="AA3096" s="11">
        <f t="shared" si="8340"/>
        <v>10</v>
      </c>
      <c r="AB3096" s="53">
        <f t="shared" si="8341"/>
        <v>0.26337370530716586</v>
      </c>
      <c r="AC3096" s="61" t="s">
        <v>204</v>
      </c>
    </row>
    <row r="3097" spans="1:46">
      <c r="A3097" s="11">
        <v>3097</v>
      </c>
      <c r="B3097" s="69">
        <v>44614</v>
      </c>
      <c r="C3097" s="70">
        <v>0.45833333333333331</v>
      </c>
      <c r="D3097">
        <v>9.4</v>
      </c>
      <c r="E3097">
        <v>14.6</v>
      </c>
      <c r="F3097">
        <v>0</v>
      </c>
      <c r="G3097">
        <v>8.1999999999999993</v>
      </c>
      <c r="H3097">
        <v>0.29399999999999998</v>
      </c>
      <c r="I3097">
        <v>4.9000000000000004</v>
      </c>
      <c r="J3097" t="s">
        <v>154</v>
      </c>
      <c r="K3097">
        <v>4.9000000000000004</v>
      </c>
      <c r="L3097" t="s">
        <v>154</v>
      </c>
      <c r="M3097" s="70">
        <v>0.45833333333333331</v>
      </c>
      <c r="N3097">
        <v>8.4</v>
      </c>
      <c r="O3097" t="s">
        <v>154</v>
      </c>
      <c r="P3097" s="70">
        <v>0.45804398148148145</v>
      </c>
      <c r="Q3097">
        <v>7.5</v>
      </c>
      <c r="R3097" t="s">
        <v>154</v>
      </c>
      <c r="S3097">
        <v>1.4</v>
      </c>
      <c r="T3097">
        <v>39.9</v>
      </c>
      <c r="U3097">
        <v>252</v>
      </c>
      <c r="V3097">
        <v>589480</v>
      </c>
      <c r="W3097">
        <v>982</v>
      </c>
      <c r="X3097">
        <v>0.63100000000000001</v>
      </c>
      <c r="Y3097">
        <v>18.54</v>
      </c>
      <c r="Z3097" s="11">
        <f t="shared" si="8339"/>
        <v>176.4</v>
      </c>
      <c r="AA3097" s="11">
        <f t="shared" si="8340"/>
        <v>10</v>
      </c>
      <c r="AB3097" s="53">
        <f t="shared" si="8341"/>
        <v>0.26337370530716586</v>
      </c>
      <c r="AC3097" s="61" t="s">
        <v>204</v>
      </c>
      <c r="AE3097" s="11">
        <f t="shared" ref="AE3097" si="8374">SUM(F3097:F3102)</f>
        <v>0</v>
      </c>
      <c r="AF3097" s="11">
        <f t="shared" ref="AF3097" si="8375">AVERAGE(AB3097:AB3102)</f>
        <v>0.2627859495827638</v>
      </c>
      <c r="AG3097" s="11">
        <f t="shared" ref="AG3097" si="8376">AVERAGE(G3097:G3102)</f>
        <v>8.2166666666666668</v>
      </c>
      <c r="AH3097" s="11" t="e">
        <f t="shared" ref="AH3097" si="8377">AVERAGE(AC3097:AC3102)</f>
        <v>#DIV/0!</v>
      </c>
      <c r="AI3097" s="11">
        <f t="shared" ref="AI3097" si="8378">AVERAGE(T3097:T3102)</f>
        <v>38.116666666666667</v>
      </c>
      <c r="AJ3097" s="11">
        <f t="shared" ref="AJ3097" si="8379">SUMIF(H3097:H3102,"&gt;0",H3097:H3102)</f>
        <v>2.1970000000000001</v>
      </c>
      <c r="AK3097" s="17">
        <f t="shared" ref="AK3097" si="8380">SUM(AA3097:AA3102)/60</f>
        <v>1</v>
      </c>
      <c r="AL3097" s="17">
        <f t="shared" ref="AL3097" si="8381">SUM(V3097:V3102)</f>
        <v>4307357</v>
      </c>
      <c r="AM3097" s="17">
        <f t="shared" ref="AM3097" si="8382">AVERAGE(W3097:W3102)</f>
        <v>1196.3333333333333</v>
      </c>
      <c r="AN3097" s="11">
        <f t="shared" ref="AN3097" si="8383">AVERAGE(I3097:I3102)</f>
        <v>5.5</v>
      </c>
      <c r="AO3097" s="11">
        <f t="shared" ref="AO3097" si="8384">MAX(K3097:K3102)</f>
        <v>6.3</v>
      </c>
      <c r="AP3097" s="13" t="str">
        <f t="shared" ref="AP3097" ca="1" si="8385">INDIRECT(ADDRESS(MATCH(AO3097,K3097:K3102,0)+A3097-1,12))</f>
        <v>W</v>
      </c>
      <c r="AQ3097" s="13">
        <f t="shared" ref="AQ3097" ca="1" si="8386">INDIRECT(ADDRESS(MATCH(AO3097,K3097:K3102,0)+A3097-1,13))</f>
        <v>0.47471064814814817</v>
      </c>
      <c r="AR3097" s="11">
        <f t="shared" ref="AR3097" si="8387">MAX(N3097:N3102)</f>
        <v>11.9</v>
      </c>
      <c r="AS3097" s="13" t="str">
        <f t="shared" ref="AS3097" ca="1" si="8388">INDIRECT(ADDRESS(MATCH(AR3097,N3097:N3102,0)+A3097-1,15))</f>
        <v>W</v>
      </c>
      <c r="AT3097" s="13">
        <f t="shared" ref="AT3097" ca="1" si="8389">INDIRECT(ADDRESS(MATCH(AR3097,N3097:N3102,0)+A3097-1,16))</f>
        <v>0.46870370370370368</v>
      </c>
    </row>
    <row r="3098" spans="1:46">
      <c r="A3098" s="11">
        <v>3098</v>
      </c>
      <c r="B3098" s="69">
        <v>44614</v>
      </c>
      <c r="C3098" s="70">
        <v>0.46527777777777773</v>
      </c>
      <c r="D3098">
        <v>9.5</v>
      </c>
      <c r="E3098">
        <v>14.6</v>
      </c>
      <c r="F3098">
        <v>0</v>
      </c>
      <c r="G3098">
        <v>7.7</v>
      </c>
      <c r="H3098">
        <v>0.26300000000000001</v>
      </c>
      <c r="I3098">
        <v>5.6</v>
      </c>
      <c r="J3098" t="s">
        <v>154</v>
      </c>
      <c r="K3098">
        <v>5.8</v>
      </c>
      <c r="L3098" t="s">
        <v>154</v>
      </c>
      <c r="M3098" s="70">
        <v>0.46458333333333335</v>
      </c>
      <c r="N3098">
        <v>9.1</v>
      </c>
      <c r="O3098" t="s">
        <v>161</v>
      </c>
      <c r="P3098" s="70">
        <v>0.46306712962962965</v>
      </c>
      <c r="Q3098">
        <v>6.7</v>
      </c>
      <c r="R3098" t="s">
        <v>161</v>
      </c>
      <c r="S3098">
        <v>1.2</v>
      </c>
      <c r="T3098">
        <v>36.299999999999997</v>
      </c>
      <c r="U3098">
        <v>1461</v>
      </c>
      <c r="V3098">
        <v>531275</v>
      </c>
      <c r="W3098">
        <v>885</v>
      </c>
      <c r="X3098">
        <v>0.63</v>
      </c>
      <c r="Y3098">
        <v>18.579999999999998</v>
      </c>
      <c r="Z3098" s="11">
        <f t="shared" si="8339"/>
        <v>157.80000000000001</v>
      </c>
      <c r="AA3098" s="11">
        <f t="shared" si="8340"/>
        <v>10</v>
      </c>
      <c r="AB3098" s="53">
        <f t="shared" si="8341"/>
        <v>0.26278584027487295</v>
      </c>
      <c r="AC3098" s="61" t="s">
        <v>204</v>
      </c>
    </row>
    <row r="3099" spans="1:46">
      <c r="A3099" s="11">
        <v>3099</v>
      </c>
      <c r="B3099" s="69">
        <v>44614</v>
      </c>
      <c r="C3099" s="70">
        <v>0.47222222222222227</v>
      </c>
      <c r="D3099">
        <v>9.4</v>
      </c>
      <c r="E3099">
        <v>14.2</v>
      </c>
      <c r="F3099">
        <v>0</v>
      </c>
      <c r="G3099">
        <v>7.4</v>
      </c>
      <c r="H3099">
        <v>0.26500000000000001</v>
      </c>
      <c r="I3099">
        <v>5.9</v>
      </c>
      <c r="J3099" t="s">
        <v>161</v>
      </c>
      <c r="K3099">
        <v>5.9</v>
      </c>
      <c r="L3099" t="s">
        <v>161</v>
      </c>
      <c r="M3099" s="70">
        <v>0.4720138888888889</v>
      </c>
      <c r="N3099">
        <v>11.9</v>
      </c>
      <c r="O3099" t="s">
        <v>154</v>
      </c>
      <c r="P3099" s="70">
        <v>0.46870370370370368</v>
      </c>
      <c r="Q3099">
        <v>3.8</v>
      </c>
      <c r="R3099" t="s">
        <v>161</v>
      </c>
      <c r="S3099">
        <v>1.5</v>
      </c>
      <c r="T3099">
        <v>37.5</v>
      </c>
      <c r="U3099">
        <v>1460</v>
      </c>
      <c r="V3099">
        <v>530289</v>
      </c>
      <c r="W3099">
        <v>884</v>
      </c>
      <c r="X3099">
        <v>0.63</v>
      </c>
      <c r="Y3099">
        <v>18.54</v>
      </c>
      <c r="Z3099" s="11">
        <f t="shared" si="8339"/>
        <v>159</v>
      </c>
      <c r="AA3099" s="11">
        <f t="shared" si="8340"/>
        <v>10</v>
      </c>
      <c r="AB3099" s="53">
        <f t="shared" si="8341"/>
        <v>0.26278584027487295</v>
      </c>
      <c r="AC3099" s="61" t="s">
        <v>204</v>
      </c>
    </row>
    <row r="3100" spans="1:46">
      <c r="A3100" s="11">
        <v>3100</v>
      </c>
      <c r="B3100" s="69">
        <v>44614</v>
      </c>
      <c r="C3100" s="70">
        <v>0.47916666666666669</v>
      </c>
      <c r="D3100">
        <v>9.5</v>
      </c>
      <c r="E3100">
        <v>14.2</v>
      </c>
      <c r="F3100">
        <v>0</v>
      </c>
      <c r="G3100">
        <v>8.1</v>
      </c>
      <c r="H3100">
        <v>0.45600000000000002</v>
      </c>
      <c r="I3100">
        <v>5.9</v>
      </c>
      <c r="J3100" t="s">
        <v>154</v>
      </c>
      <c r="K3100">
        <v>6.3</v>
      </c>
      <c r="L3100" t="s">
        <v>154</v>
      </c>
      <c r="M3100" s="70">
        <v>0.47471064814814817</v>
      </c>
      <c r="N3100">
        <v>9.6</v>
      </c>
      <c r="O3100" t="s">
        <v>154</v>
      </c>
      <c r="P3100" s="70">
        <v>0.47856481481481478</v>
      </c>
      <c r="Q3100">
        <v>5.0999999999999996</v>
      </c>
      <c r="R3100" t="s">
        <v>158</v>
      </c>
      <c r="S3100">
        <v>1.3</v>
      </c>
      <c r="T3100">
        <v>38.4</v>
      </c>
      <c r="U3100">
        <v>1466</v>
      </c>
      <c r="V3100">
        <v>876247</v>
      </c>
      <c r="W3100">
        <v>1460</v>
      </c>
      <c r="X3100">
        <v>0.63</v>
      </c>
      <c r="Y3100">
        <v>18.53</v>
      </c>
      <c r="Z3100" s="11">
        <f t="shared" si="8339"/>
        <v>273.60000000000002</v>
      </c>
      <c r="AA3100" s="11">
        <f t="shared" si="8340"/>
        <v>10</v>
      </c>
      <c r="AB3100" s="53">
        <f t="shared" si="8341"/>
        <v>0.26278584027487295</v>
      </c>
      <c r="AC3100" s="61" t="s">
        <v>204</v>
      </c>
    </row>
    <row r="3101" spans="1:46">
      <c r="A3101" s="11">
        <v>3101</v>
      </c>
      <c r="B3101" s="69">
        <v>44614</v>
      </c>
      <c r="C3101" s="70">
        <v>0.4861111111111111</v>
      </c>
      <c r="D3101">
        <v>9.8000000000000007</v>
      </c>
      <c r="E3101">
        <v>14.2</v>
      </c>
      <c r="F3101">
        <v>0</v>
      </c>
      <c r="G3101">
        <v>8.6999999999999993</v>
      </c>
      <c r="H3101">
        <v>0.45900000000000002</v>
      </c>
      <c r="I3101">
        <v>5.6</v>
      </c>
      <c r="J3101" t="s">
        <v>154</v>
      </c>
      <c r="K3101">
        <v>6.1</v>
      </c>
      <c r="L3101" t="s">
        <v>154</v>
      </c>
      <c r="M3101" s="70">
        <v>0.48054398148148153</v>
      </c>
      <c r="N3101">
        <v>9.1</v>
      </c>
      <c r="O3101" t="s">
        <v>154</v>
      </c>
      <c r="P3101" s="70">
        <v>0.48086805555555556</v>
      </c>
      <c r="Q3101">
        <v>6.1</v>
      </c>
      <c r="R3101" t="s">
        <v>154</v>
      </c>
      <c r="S3101">
        <v>1.3</v>
      </c>
      <c r="T3101">
        <v>40</v>
      </c>
      <c r="U3101">
        <v>1488</v>
      </c>
      <c r="V3101">
        <v>887880</v>
      </c>
      <c r="W3101">
        <v>1480</v>
      </c>
      <c r="X3101">
        <v>0.63</v>
      </c>
      <c r="Y3101">
        <v>18.510000000000002</v>
      </c>
      <c r="Z3101" s="11">
        <f t="shared" si="8339"/>
        <v>275.40000000000003</v>
      </c>
      <c r="AA3101" s="11">
        <f t="shared" si="8340"/>
        <v>10</v>
      </c>
      <c r="AB3101" s="53">
        <f t="shared" si="8341"/>
        <v>0.26278584027487295</v>
      </c>
      <c r="AC3101" s="61" t="s">
        <v>204</v>
      </c>
    </row>
    <row r="3102" spans="1:46">
      <c r="A3102" s="11">
        <v>3102</v>
      </c>
      <c r="B3102" s="69">
        <v>44614</v>
      </c>
      <c r="C3102" s="70">
        <v>0.49305555555555558</v>
      </c>
      <c r="D3102">
        <v>10.1</v>
      </c>
      <c r="E3102">
        <v>14.2</v>
      </c>
      <c r="F3102">
        <v>0</v>
      </c>
      <c r="G3102">
        <v>9.1999999999999993</v>
      </c>
      <c r="H3102">
        <v>0.46</v>
      </c>
      <c r="I3102">
        <v>5.0999999999999996</v>
      </c>
      <c r="J3102" t="s">
        <v>154</v>
      </c>
      <c r="K3102">
        <v>5.6</v>
      </c>
      <c r="L3102" t="s">
        <v>154</v>
      </c>
      <c r="M3102" s="70">
        <v>0.48614583333333333</v>
      </c>
      <c r="N3102">
        <v>10.1</v>
      </c>
      <c r="O3102" t="s">
        <v>154</v>
      </c>
      <c r="P3102" s="70">
        <v>0.49266203703703698</v>
      </c>
      <c r="Q3102">
        <v>7.1</v>
      </c>
      <c r="R3102" t="s">
        <v>154</v>
      </c>
      <c r="S3102">
        <v>1.4</v>
      </c>
      <c r="T3102">
        <v>36.6</v>
      </c>
      <c r="U3102">
        <v>1500</v>
      </c>
      <c r="V3102">
        <v>892186</v>
      </c>
      <c r="W3102">
        <v>1487</v>
      </c>
      <c r="X3102">
        <v>0.629</v>
      </c>
      <c r="Y3102">
        <v>18.53</v>
      </c>
      <c r="Z3102" s="11">
        <f t="shared" si="8339"/>
        <v>276</v>
      </c>
      <c r="AA3102" s="11">
        <f t="shared" si="8340"/>
        <v>10</v>
      </c>
      <c r="AB3102" s="53">
        <f t="shared" si="8341"/>
        <v>0.26219863108992525</v>
      </c>
      <c r="AC3102" s="61" t="s">
        <v>204</v>
      </c>
    </row>
    <row r="3103" spans="1:46">
      <c r="A3103" s="11">
        <v>3103</v>
      </c>
      <c r="B3103" s="69">
        <v>44614</v>
      </c>
      <c r="C3103" s="70">
        <v>0.5</v>
      </c>
      <c r="D3103">
        <v>10.3</v>
      </c>
      <c r="E3103">
        <v>14.2</v>
      </c>
      <c r="F3103">
        <v>0</v>
      </c>
      <c r="G3103">
        <v>9.3000000000000007</v>
      </c>
      <c r="H3103">
        <v>0.47699999999999998</v>
      </c>
      <c r="I3103">
        <v>5.2</v>
      </c>
      <c r="J3103" t="s">
        <v>154</v>
      </c>
      <c r="K3103">
        <v>5.5</v>
      </c>
      <c r="L3103" t="s">
        <v>154</v>
      </c>
      <c r="M3103" s="70">
        <v>0.49815972222222221</v>
      </c>
      <c r="N3103">
        <v>8.3000000000000007</v>
      </c>
      <c r="O3103" t="s">
        <v>161</v>
      </c>
      <c r="P3103" s="70">
        <v>0.49747685185185181</v>
      </c>
      <c r="Q3103">
        <v>7.1</v>
      </c>
      <c r="R3103" t="s">
        <v>154</v>
      </c>
      <c r="S3103">
        <v>1.3</v>
      </c>
      <c r="T3103">
        <v>34.200000000000003</v>
      </c>
      <c r="U3103">
        <v>1539</v>
      </c>
      <c r="V3103">
        <v>922418</v>
      </c>
      <c r="W3103">
        <v>1537</v>
      </c>
      <c r="X3103">
        <v>0.629</v>
      </c>
      <c r="Y3103">
        <v>18.48</v>
      </c>
      <c r="Z3103" s="11">
        <f t="shared" si="8339"/>
        <v>286.2</v>
      </c>
      <c r="AA3103" s="11">
        <f t="shared" si="8340"/>
        <v>10</v>
      </c>
      <c r="AB3103" s="53">
        <f t="shared" si="8341"/>
        <v>0.26219863108992525</v>
      </c>
      <c r="AC3103" s="61" t="s">
        <v>204</v>
      </c>
      <c r="AE3103" s="11">
        <f t="shared" ref="AE3103" si="8390">SUM(F3103:F3108)</f>
        <v>0</v>
      </c>
      <c r="AF3103" s="11">
        <f t="shared" ref="AF3103" si="8391">AVERAGE(AB3103:AB3108)</f>
        <v>0.2621986310899253</v>
      </c>
      <c r="AG3103" s="11">
        <f t="shared" ref="AG3103" si="8392">AVERAGE(G3103:G3108)</f>
        <v>8.1666666666666679</v>
      </c>
      <c r="AH3103" s="11" t="e">
        <f t="shared" ref="AH3103" si="8393">AVERAGE(AC3103:AC3108)</f>
        <v>#DIV/0!</v>
      </c>
      <c r="AI3103" s="11">
        <f t="shared" ref="AI3103" si="8394">AVERAGE(T3103:T3108)</f>
        <v>38.266666666666673</v>
      </c>
      <c r="AJ3103" s="11">
        <f t="shared" ref="AJ3103" si="8395">SUMIF(H3103:H3108,"&gt;0",H3103:H3108)</f>
        <v>1.6489999999999998</v>
      </c>
      <c r="AK3103" s="17">
        <f t="shared" ref="AK3103" si="8396">SUM(AA3103:AA3108)/60</f>
        <v>0.5</v>
      </c>
      <c r="AL3103" s="17">
        <f t="shared" ref="AL3103" si="8397">SUM(V3103:V3108)</f>
        <v>3307446</v>
      </c>
      <c r="AM3103" s="17">
        <f t="shared" ref="AM3103" si="8398">AVERAGE(W3103:W3108)</f>
        <v>918.66666666666663</v>
      </c>
      <c r="AN3103" s="11">
        <f t="shared" ref="AN3103" si="8399">AVERAGE(I3103:I3108)</f>
        <v>5.1000000000000005</v>
      </c>
      <c r="AO3103" s="11">
        <f t="shared" ref="AO3103" si="8400">MAX(K3103:K3108)</f>
        <v>5.8</v>
      </c>
      <c r="AP3103" s="13" t="str">
        <f t="shared" ref="AP3103" ca="1" si="8401">INDIRECT(ADDRESS(MATCH(AO3103,K3103:K3108,0)+A3103-1,12))</f>
        <v>WNW</v>
      </c>
      <c r="AQ3103" s="13">
        <f t="shared" ref="AQ3103" ca="1" si="8402">INDIRECT(ADDRESS(MATCH(AO3103,K3103:K3108,0)+A3103-1,13))</f>
        <v>0.51063657407407403</v>
      </c>
      <c r="AR3103" s="11">
        <f t="shared" ref="AR3103" si="8403">MAX(N3103:N3108)</f>
        <v>9.1999999999999993</v>
      </c>
      <c r="AS3103" s="13" t="str">
        <f t="shared" ref="AS3103" ca="1" si="8404">INDIRECT(ADDRESS(MATCH(AR3103,N3103:N3108,0)+A3103-1,15))</f>
        <v>W</v>
      </c>
      <c r="AT3103" s="13">
        <f t="shared" ref="AT3103" ca="1" si="8405">INDIRECT(ADDRESS(MATCH(AR3103,N3103:N3108,0)+A3103-1,16))</f>
        <v>0.51626157407407403</v>
      </c>
    </row>
    <row r="3104" spans="1:46">
      <c r="A3104" s="11">
        <v>3104</v>
      </c>
      <c r="B3104" s="69">
        <v>44614</v>
      </c>
      <c r="C3104" s="70">
        <v>0.50694444444444442</v>
      </c>
      <c r="D3104">
        <v>10.5</v>
      </c>
      <c r="E3104">
        <v>14.1</v>
      </c>
      <c r="F3104">
        <v>0</v>
      </c>
      <c r="G3104">
        <v>9.1</v>
      </c>
      <c r="H3104">
        <v>0.38700000000000001</v>
      </c>
      <c r="I3104">
        <v>5.3</v>
      </c>
      <c r="J3104" t="s">
        <v>158</v>
      </c>
      <c r="K3104">
        <v>5.5</v>
      </c>
      <c r="L3104" t="s">
        <v>154</v>
      </c>
      <c r="M3104" s="70">
        <v>0.50403935185185189</v>
      </c>
      <c r="N3104">
        <v>8.9</v>
      </c>
      <c r="O3104" t="s">
        <v>158</v>
      </c>
      <c r="P3104" s="70">
        <v>0.50596064814814812</v>
      </c>
      <c r="Q3104">
        <v>6.6</v>
      </c>
      <c r="R3104" t="s">
        <v>155</v>
      </c>
      <c r="S3104">
        <v>1.4</v>
      </c>
      <c r="T3104">
        <v>36</v>
      </c>
      <c r="U3104">
        <v>418</v>
      </c>
      <c r="V3104">
        <v>760651</v>
      </c>
      <c r="W3104">
        <v>1268</v>
      </c>
      <c r="X3104">
        <v>0.629</v>
      </c>
      <c r="Y3104">
        <v>18.48</v>
      </c>
      <c r="Z3104" s="11">
        <f t="shared" si="8339"/>
        <v>232.20000000000002</v>
      </c>
      <c r="AA3104" s="11">
        <f t="shared" si="8340"/>
        <v>10</v>
      </c>
      <c r="AB3104" s="53">
        <f t="shared" si="8341"/>
        <v>0.26219863108992525</v>
      </c>
      <c r="AC3104" s="61" t="s">
        <v>204</v>
      </c>
    </row>
    <row r="3105" spans="1:46">
      <c r="A3105" s="11">
        <v>3105</v>
      </c>
      <c r="B3105" s="69">
        <v>44614</v>
      </c>
      <c r="C3105" s="70">
        <v>0.51388888888888895</v>
      </c>
      <c r="D3105">
        <v>10.9</v>
      </c>
      <c r="E3105">
        <v>14.1</v>
      </c>
      <c r="F3105">
        <v>0</v>
      </c>
      <c r="G3105">
        <v>8.8000000000000007</v>
      </c>
      <c r="H3105">
        <v>0.34699999999999998</v>
      </c>
      <c r="I3105">
        <v>5.6</v>
      </c>
      <c r="J3105" t="s">
        <v>158</v>
      </c>
      <c r="K3105">
        <v>5.8</v>
      </c>
      <c r="L3105" t="s">
        <v>158</v>
      </c>
      <c r="M3105" s="70">
        <v>0.51063657407407403</v>
      </c>
      <c r="N3105">
        <v>8.6</v>
      </c>
      <c r="O3105" t="s">
        <v>154</v>
      </c>
      <c r="P3105" s="70">
        <v>0.50959490740740743</v>
      </c>
      <c r="Q3105">
        <v>5.9</v>
      </c>
      <c r="R3105" t="s">
        <v>154</v>
      </c>
      <c r="S3105">
        <v>1.3</v>
      </c>
      <c r="T3105">
        <v>36.6</v>
      </c>
      <c r="U3105">
        <v>389</v>
      </c>
      <c r="V3105">
        <v>689431</v>
      </c>
      <c r="W3105">
        <v>1149</v>
      </c>
      <c r="X3105">
        <v>0.629</v>
      </c>
      <c r="Y3105">
        <v>18.48</v>
      </c>
      <c r="Z3105" s="11">
        <f t="shared" si="8339"/>
        <v>208.2</v>
      </c>
      <c r="AA3105" s="11">
        <f t="shared" si="8340"/>
        <v>10</v>
      </c>
      <c r="AB3105" s="53">
        <f t="shared" si="8341"/>
        <v>0.26219863108992525</v>
      </c>
      <c r="AC3105" s="61" t="s">
        <v>204</v>
      </c>
    </row>
    <row r="3106" spans="1:46">
      <c r="A3106" s="11">
        <v>3106</v>
      </c>
      <c r="B3106" s="69">
        <v>44614</v>
      </c>
      <c r="C3106" s="70">
        <v>0.52083333333333337</v>
      </c>
      <c r="D3106">
        <v>10.7</v>
      </c>
      <c r="E3106">
        <v>14.2</v>
      </c>
      <c r="F3106">
        <v>0</v>
      </c>
      <c r="G3106">
        <v>7.5</v>
      </c>
      <c r="H3106">
        <v>0.13600000000000001</v>
      </c>
      <c r="I3106">
        <v>5.3</v>
      </c>
      <c r="J3106" t="s">
        <v>158</v>
      </c>
      <c r="K3106">
        <v>5.7</v>
      </c>
      <c r="L3106" t="s">
        <v>158</v>
      </c>
      <c r="M3106" s="70">
        <v>0.51542824074074078</v>
      </c>
      <c r="N3106">
        <v>9.1999999999999993</v>
      </c>
      <c r="O3106" t="s">
        <v>154</v>
      </c>
      <c r="P3106" s="70">
        <v>0.51626157407407403</v>
      </c>
      <c r="Q3106">
        <v>4.4000000000000004</v>
      </c>
      <c r="R3106" t="s">
        <v>154</v>
      </c>
      <c r="S3106">
        <v>1.3</v>
      </c>
      <c r="T3106">
        <v>39.200000000000003</v>
      </c>
      <c r="U3106">
        <v>390</v>
      </c>
      <c r="V3106">
        <v>299542</v>
      </c>
      <c r="W3106">
        <v>499</v>
      </c>
      <c r="X3106">
        <v>0.629</v>
      </c>
      <c r="Y3106">
        <v>18.46</v>
      </c>
      <c r="Z3106" s="11">
        <f t="shared" si="8339"/>
        <v>81.600000000000009</v>
      </c>
      <c r="AA3106" s="11">
        <f t="shared" si="8340"/>
        <v>0</v>
      </c>
      <c r="AB3106" s="53">
        <f t="shared" si="8341"/>
        <v>0.26219863108992525</v>
      </c>
      <c r="AC3106" s="61" t="s">
        <v>204</v>
      </c>
    </row>
    <row r="3107" spans="1:46">
      <c r="A3107" s="11">
        <v>3107</v>
      </c>
      <c r="B3107" s="69">
        <v>44614</v>
      </c>
      <c r="C3107" s="70">
        <v>0.52777777777777779</v>
      </c>
      <c r="D3107">
        <v>10.4</v>
      </c>
      <c r="E3107">
        <v>14.2</v>
      </c>
      <c r="F3107">
        <v>0</v>
      </c>
      <c r="G3107">
        <v>7.2</v>
      </c>
      <c r="H3107">
        <v>0.122</v>
      </c>
      <c r="I3107">
        <v>4.3</v>
      </c>
      <c r="J3107" t="s">
        <v>154</v>
      </c>
      <c r="K3107">
        <v>5.4</v>
      </c>
      <c r="L3107" t="s">
        <v>158</v>
      </c>
      <c r="M3107" s="70">
        <v>0.52141203703703709</v>
      </c>
      <c r="N3107">
        <v>7.6</v>
      </c>
      <c r="O3107" t="s">
        <v>154</v>
      </c>
      <c r="P3107" s="70">
        <v>0.52317129629629633</v>
      </c>
      <c r="Q3107">
        <v>4.5999999999999996</v>
      </c>
      <c r="R3107" t="s">
        <v>154</v>
      </c>
      <c r="S3107">
        <v>1.4</v>
      </c>
      <c r="T3107">
        <v>41.4</v>
      </c>
      <c r="U3107">
        <v>590</v>
      </c>
      <c r="V3107">
        <v>263639</v>
      </c>
      <c r="W3107">
        <v>439</v>
      </c>
      <c r="X3107">
        <v>0.629</v>
      </c>
      <c r="Y3107">
        <v>18.440000000000001</v>
      </c>
      <c r="Z3107" s="11">
        <f t="shared" si="8339"/>
        <v>73.199999999999989</v>
      </c>
      <c r="AA3107" s="11">
        <f t="shared" si="8340"/>
        <v>0</v>
      </c>
      <c r="AB3107" s="53">
        <f t="shared" si="8341"/>
        <v>0.26219863108992525</v>
      </c>
      <c r="AC3107" s="61" t="s">
        <v>204</v>
      </c>
    </row>
    <row r="3108" spans="1:46">
      <c r="A3108" s="11">
        <v>3108</v>
      </c>
      <c r="B3108" s="69">
        <v>44614</v>
      </c>
      <c r="C3108" s="70">
        <v>0.53472222222222221</v>
      </c>
      <c r="D3108">
        <v>10.199999999999999</v>
      </c>
      <c r="E3108">
        <v>14.2</v>
      </c>
      <c r="F3108">
        <v>0</v>
      </c>
      <c r="G3108">
        <v>7.1</v>
      </c>
      <c r="H3108">
        <v>0.18</v>
      </c>
      <c r="I3108">
        <v>4.9000000000000004</v>
      </c>
      <c r="J3108" t="s">
        <v>154</v>
      </c>
      <c r="K3108">
        <v>4.9000000000000004</v>
      </c>
      <c r="L3108" t="s">
        <v>154</v>
      </c>
      <c r="M3108" s="70">
        <v>0.53462962962962968</v>
      </c>
      <c r="N3108">
        <v>8.1999999999999993</v>
      </c>
      <c r="O3108" t="s">
        <v>158</v>
      </c>
      <c r="P3108" s="70">
        <v>0.53327546296296291</v>
      </c>
      <c r="Q3108">
        <v>3.8</v>
      </c>
      <c r="R3108" t="s">
        <v>154</v>
      </c>
      <c r="S3108">
        <v>1.4</v>
      </c>
      <c r="T3108">
        <v>42.2</v>
      </c>
      <c r="U3108">
        <v>510</v>
      </c>
      <c r="V3108">
        <v>371765</v>
      </c>
      <c r="W3108">
        <v>620</v>
      </c>
      <c r="X3108">
        <v>0.629</v>
      </c>
      <c r="Y3108">
        <v>18.43</v>
      </c>
      <c r="Z3108" s="11">
        <f t="shared" si="8339"/>
        <v>108.00000000000001</v>
      </c>
      <c r="AA3108" s="11">
        <f t="shared" si="8340"/>
        <v>0</v>
      </c>
      <c r="AB3108" s="53">
        <f t="shared" si="8341"/>
        <v>0.26219863108992525</v>
      </c>
      <c r="AC3108" s="61" t="s">
        <v>204</v>
      </c>
    </row>
    <row r="3109" spans="1:46">
      <c r="A3109" s="11">
        <v>3109</v>
      </c>
      <c r="B3109" s="69">
        <v>44614</v>
      </c>
      <c r="C3109" s="70">
        <v>0.54166666666666663</v>
      </c>
      <c r="D3109">
        <v>9.9</v>
      </c>
      <c r="E3109">
        <v>14.2</v>
      </c>
      <c r="F3109">
        <v>0</v>
      </c>
      <c r="G3109">
        <v>7.1</v>
      </c>
      <c r="H3109">
        <v>0.14899999999999999</v>
      </c>
      <c r="I3109">
        <v>3.7</v>
      </c>
      <c r="J3109" t="s">
        <v>154</v>
      </c>
      <c r="K3109">
        <v>5.2</v>
      </c>
      <c r="L3109" t="s">
        <v>154</v>
      </c>
      <c r="M3109" s="70">
        <v>0.53637731481481488</v>
      </c>
      <c r="N3109">
        <v>7.4</v>
      </c>
      <c r="O3109" t="s">
        <v>158</v>
      </c>
      <c r="P3109" s="70">
        <v>0.5351041666666666</v>
      </c>
      <c r="Q3109">
        <v>4.7</v>
      </c>
      <c r="R3109" t="s">
        <v>161</v>
      </c>
      <c r="S3109">
        <v>1.2</v>
      </c>
      <c r="T3109">
        <v>41.2</v>
      </c>
      <c r="U3109">
        <v>349</v>
      </c>
      <c r="V3109">
        <v>314878</v>
      </c>
      <c r="W3109">
        <v>525</v>
      </c>
      <c r="X3109">
        <v>0.628</v>
      </c>
      <c r="Y3109">
        <v>18.41</v>
      </c>
      <c r="Z3109" s="11">
        <f t="shared" si="8339"/>
        <v>89.4</v>
      </c>
      <c r="AA3109" s="11">
        <f t="shared" si="8340"/>
        <v>0</v>
      </c>
      <c r="AB3109" s="53">
        <f t="shared" si="8341"/>
        <v>0.26161208102920586</v>
      </c>
      <c r="AC3109" s="61" t="s">
        <v>204</v>
      </c>
      <c r="AE3109" s="11">
        <f t="shared" ref="AE3109" si="8406">SUM(F3109:F3114)</f>
        <v>0</v>
      </c>
      <c r="AF3109" s="11">
        <f t="shared" ref="AF3109" si="8407">AVERAGE(AB3109:AB3114)</f>
        <v>0.26161208102920591</v>
      </c>
      <c r="AG3109" s="11">
        <f t="shared" ref="AG3109" si="8408">AVERAGE(G3109:G3114)</f>
        <v>7.7333333333333334</v>
      </c>
      <c r="AH3109" s="11" t="e">
        <f t="shared" ref="AH3109" si="8409">AVERAGE(AC3109:AC3114)</f>
        <v>#DIV/0!</v>
      </c>
      <c r="AI3109" s="11">
        <f t="shared" ref="AI3109" si="8410">AVERAGE(T3109:T3114)</f>
        <v>39.383333333333333</v>
      </c>
      <c r="AJ3109" s="11">
        <f t="shared" ref="AJ3109" si="8411">SUMIF(H3109:H3114,"&gt;0",H3109:H3114)</f>
        <v>1.3359999999999999</v>
      </c>
      <c r="AK3109" s="17">
        <f t="shared" ref="AK3109" si="8412">SUM(AA3109:AA3114)/60</f>
        <v>0.5</v>
      </c>
      <c r="AL3109" s="17">
        <f t="shared" ref="AL3109" si="8413">SUM(V3109:V3114)</f>
        <v>2709747</v>
      </c>
      <c r="AM3109" s="17">
        <f t="shared" ref="AM3109" si="8414">AVERAGE(W3109:W3114)</f>
        <v>752.83333333333337</v>
      </c>
      <c r="AN3109" s="11">
        <f t="shared" ref="AN3109" si="8415">AVERAGE(I3109:I3114)</f>
        <v>4.6333333333333329</v>
      </c>
      <c r="AO3109" s="11">
        <f t="shared" ref="AO3109" si="8416">MAX(K3109:K3114)</f>
        <v>5.8</v>
      </c>
      <c r="AP3109" s="13" t="str">
        <f t="shared" ref="AP3109" ca="1" si="8417">INDIRECT(ADDRESS(MATCH(AO3109,K3109:K3114,0)+A3109-1,12))</f>
        <v>WNW</v>
      </c>
      <c r="AQ3109" s="13">
        <f t="shared" ref="AQ3109" ca="1" si="8418">INDIRECT(ADDRESS(MATCH(AO3109,K3109:K3114,0)+A3109-1,13))</f>
        <v>0.5725231481481482</v>
      </c>
      <c r="AR3109" s="11">
        <f t="shared" ref="AR3109" si="8419">MAX(N3109:N3114)</f>
        <v>8.4</v>
      </c>
      <c r="AS3109" s="13" t="str">
        <f t="shared" ref="AS3109" ca="1" si="8420">INDIRECT(ADDRESS(MATCH(AR3109,N3109:N3114,0)+A3109-1,15))</f>
        <v>WNW</v>
      </c>
      <c r="AT3109" s="13">
        <f t="shared" ref="AT3109" ca="1" si="8421">INDIRECT(ADDRESS(MATCH(AR3109,N3109:N3114,0)+A3109-1,16))</f>
        <v>0.56918981481481479</v>
      </c>
    </row>
    <row r="3110" spans="1:46">
      <c r="A3110" s="11">
        <v>3110</v>
      </c>
      <c r="B3110" s="69">
        <v>44614</v>
      </c>
      <c r="C3110" s="70">
        <v>0.54861111111111105</v>
      </c>
      <c r="D3110">
        <v>9.5</v>
      </c>
      <c r="E3110">
        <v>14.2</v>
      </c>
      <c r="F3110">
        <v>0</v>
      </c>
      <c r="G3110">
        <v>7.4</v>
      </c>
      <c r="H3110">
        <v>0.17100000000000001</v>
      </c>
      <c r="I3110">
        <v>4</v>
      </c>
      <c r="J3110" t="s">
        <v>154</v>
      </c>
      <c r="K3110">
        <v>4</v>
      </c>
      <c r="L3110" t="s">
        <v>154</v>
      </c>
      <c r="M3110" s="70">
        <v>0.54855324074074074</v>
      </c>
      <c r="N3110">
        <v>6.8</v>
      </c>
      <c r="O3110" t="s">
        <v>160</v>
      </c>
      <c r="P3110" s="70">
        <v>0.54322916666666665</v>
      </c>
      <c r="Q3110">
        <v>5.2</v>
      </c>
      <c r="R3110" t="s">
        <v>158</v>
      </c>
      <c r="S3110">
        <v>0.8</v>
      </c>
      <c r="T3110">
        <v>41.2</v>
      </c>
      <c r="U3110">
        <v>354</v>
      </c>
      <c r="V3110">
        <v>355084</v>
      </c>
      <c r="W3110">
        <v>592</v>
      </c>
      <c r="X3110">
        <v>0.628</v>
      </c>
      <c r="Y3110">
        <v>18.39</v>
      </c>
      <c r="Z3110" s="11">
        <f t="shared" si="8339"/>
        <v>102.6</v>
      </c>
      <c r="AA3110" s="11">
        <f t="shared" si="8340"/>
        <v>0</v>
      </c>
      <c r="AB3110" s="53">
        <f t="shared" si="8341"/>
        <v>0.26161208102920586</v>
      </c>
      <c r="AC3110" s="61" t="s">
        <v>204</v>
      </c>
    </row>
    <row r="3111" spans="1:46">
      <c r="A3111" s="11">
        <v>3111</v>
      </c>
      <c r="B3111" s="69">
        <v>44614</v>
      </c>
      <c r="C3111" s="70">
        <v>0.55555555555555558</v>
      </c>
      <c r="D3111">
        <v>9.3000000000000007</v>
      </c>
      <c r="E3111">
        <v>14.2</v>
      </c>
      <c r="F3111">
        <v>0</v>
      </c>
      <c r="G3111">
        <v>7.2</v>
      </c>
      <c r="H3111">
        <v>0.104</v>
      </c>
      <c r="I3111">
        <v>4.8</v>
      </c>
      <c r="J3111" t="s">
        <v>154</v>
      </c>
      <c r="K3111">
        <v>4.8</v>
      </c>
      <c r="L3111" t="s">
        <v>154</v>
      </c>
      <c r="M3111" s="70">
        <v>0.55531249999999999</v>
      </c>
      <c r="N3111">
        <v>8.1</v>
      </c>
      <c r="O3111" t="s">
        <v>158</v>
      </c>
      <c r="P3111" s="70">
        <v>0.5536226851851852</v>
      </c>
      <c r="Q3111">
        <v>4.0999999999999996</v>
      </c>
      <c r="R3111" t="s">
        <v>161</v>
      </c>
      <c r="S3111">
        <v>1.2</v>
      </c>
      <c r="T3111">
        <v>46.2</v>
      </c>
      <c r="U3111">
        <v>357</v>
      </c>
      <c r="V3111">
        <v>233322</v>
      </c>
      <c r="W3111">
        <v>389</v>
      </c>
      <c r="X3111">
        <v>0.628</v>
      </c>
      <c r="Y3111">
        <v>18.38</v>
      </c>
      <c r="Z3111" s="11">
        <f t="shared" si="8339"/>
        <v>62.4</v>
      </c>
      <c r="AA3111" s="11">
        <f t="shared" si="8340"/>
        <v>0</v>
      </c>
      <c r="AB3111" s="53">
        <f t="shared" si="8341"/>
        <v>0.26161208102920586</v>
      </c>
      <c r="AC3111" s="61" t="s">
        <v>204</v>
      </c>
    </row>
    <row r="3112" spans="1:46">
      <c r="A3112" s="11">
        <v>3112</v>
      </c>
      <c r="B3112" s="69">
        <v>44614</v>
      </c>
      <c r="C3112" s="70">
        <v>0.5625</v>
      </c>
      <c r="D3112">
        <v>8.9</v>
      </c>
      <c r="E3112">
        <v>14.2</v>
      </c>
      <c r="F3112">
        <v>0</v>
      </c>
      <c r="G3112">
        <v>7.6</v>
      </c>
      <c r="H3112">
        <v>0.222</v>
      </c>
      <c r="I3112">
        <v>4.5</v>
      </c>
      <c r="J3112" t="s">
        <v>154</v>
      </c>
      <c r="K3112">
        <v>4.9000000000000004</v>
      </c>
      <c r="L3112" t="s">
        <v>154</v>
      </c>
      <c r="M3112" s="70">
        <v>0.55682870370370374</v>
      </c>
      <c r="N3112">
        <v>7.2</v>
      </c>
      <c r="O3112" t="s">
        <v>161</v>
      </c>
      <c r="P3112" s="70">
        <v>0.55592592592592593</v>
      </c>
      <c r="Q3112">
        <v>4.9000000000000004</v>
      </c>
      <c r="R3112" t="s">
        <v>161</v>
      </c>
      <c r="S3112">
        <v>1</v>
      </c>
      <c r="T3112">
        <v>37</v>
      </c>
      <c r="U3112">
        <v>833</v>
      </c>
      <c r="V3112">
        <v>447357</v>
      </c>
      <c r="W3112">
        <v>746</v>
      </c>
      <c r="X3112">
        <v>0.628</v>
      </c>
      <c r="Y3112">
        <v>18.36</v>
      </c>
      <c r="Z3112" s="11">
        <f t="shared" si="8339"/>
        <v>133.20000000000002</v>
      </c>
      <c r="AA3112" s="11">
        <f t="shared" si="8340"/>
        <v>10</v>
      </c>
      <c r="AB3112" s="53">
        <f t="shared" si="8341"/>
        <v>0.26161208102920586</v>
      </c>
      <c r="AC3112" s="61" t="s">
        <v>204</v>
      </c>
    </row>
    <row r="3113" spans="1:46">
      <c r="A3113" s="11">
        <v>3113</v>
      </c>
      <c r="B3113" s="69">
        <v>44614</v>
      </c>
      <c r="C3113" s="70">
        <v>0.56944444444444442</v>
      </c>
      <c r="D3113">
        <v>8.9</v>
      </c>
      <c r="E3113">
        <v>14.2</v>
      </c>
      <c r="F3113">
        <v>0</v>
      </c>
      <c r="G3113">
        <v>8.6</v>
      </c>
      <c r="H3113">
        <v>0.38700000000000001</v>
      </c>
      <c r="I3113">
        <v>5.2</v>
      </c>
      <c r="J3113" t="s">
        <v>154</v>
      </c>
      <c r="K3113">
        <v>5.2</v>
      </c>
      <c r="L3113" t="s">
        <v>154</v>
      </c>
      <c r="M3113" s="70">
        <v>0.56944444444444442</v>
      </c>
      <c r="N3113">
        <v>8.4</v>
      </c>
      <c r="O3113" t="s">
        <v>158</v>
      </c>
      <c r="P3113" s="70">
        <v>0.56918981481481479</v>
      </c>
      <c r="Q3113">
        <v>6.2</v>
      </c>
      <c r="R3113" t="s">
        <v>158</v>
      </c>
      <c r="S3113">
        <v>1.3</v>
      </c>
      <c r="T3113">
        <v>35.4</v>
      </c>
      <c r="U3113">
        <v>1254</v>
      </c>
      <c r="V3113">
        <v>752310</v>
      </c>
      <c r="W3113">
        <v>1254</v>
      </c>
      <c r="X3113">
        <v>0.628</v>
      </c>
      <c r="Y3113">
        <v>18.329999999999998</v>
      </c>
      <c r="Z3113" s="11">
        <f t="shared" si="8339"/>
        <v>232.20000000000002</v>
      </c>
      <c r="AA3113" s="11">
        <f t="shared" si="8340"/>
        <v>10</v>
      </c>
      <c r="AB3113" s="53">
        <f t="shared" si="8341"/>
        <v>0.26161208102920586</v>
      </c>
      <c r="AC3113" s="61" t="s">
        <v>204</v>
      </c>
    </row>
    <row r="3114" spans="1:46">
      <c r="A3114" s="11">
        <v>3114</v>
      </c>
      <c r="B3114" s="69">
        <v>44614</v>
      </c>
      <c r="C3114" s="70">
        <v>0.57638888888888895</v>
      </c>
      <c r="D3114">
        <v>8.9</v>
      </c>
      <c r="E3114">
        <v>14.2</v>
      </c>
      <c r="F3114">
        <v>0</v>
      </c>
      <c r="G3114">
        <v>8.5</v>
      </c>
      <c r="H3114">
        <v>0.30299999999999999</v>
      </c>
      <c r="I3114">
        <v>5.6</v>
      </c>
      <c r="J3114" t="s">
        <v>158</v>
      </c>
      <c r="K3114">
        <v>5.8</v>
      </c>
      <c r="L3114" t="s">
        <v>158</v>
      </c>
      <c r="M3114" s="70">
        <v>0.5725231481481482</v>
      </c>
      <c r="N3114">
        <v>8.3000000000000007</v>
      </c>
      <c r="O3114" t="s">
        <v>158</v>
      </c>
      <c r="P3114" s="70">
        <v>0.57082175925925926</v>
      </c>
      <c r="Q3114">
        <v>4.9000000000000004</v>
      </c>
      <c r="R3114" t="s">
        <v>154</v>
      </c>
      <c r="S3114">
        <v>1</v>
      </c>
      <c r="T3114">
        <v>35.299999999999997</v>
      </c>
      <c r="U3114">
        <v>1450</v>
      </c>
      <c r="V3114">
        <v>606796</v>
      </c>
      <c r="W3114">
        <v>1011</v>
      </c>
      <c r="X3114">
        <v>0.628</v>
      </c>
      <c r="Y3114">
        <v>18.309999999999999</v>
      </c>
      <c r="Z3114" s="11">
        <f t="shared" si="8339"/>
        <v>181.79999999999998</v>
      </c>
      <c r="AA3114" s="11">
        <f t="shared" si="8340"/>
        <v>10</v>
      </c>
      <c r="AB3114" s="53">
        <f t="shared" si="8341"/>
        <v>0.26161208102920586</v>
      </c>
      <c r="AC3114" s="61" t="s">
        <v>204</v>
      </c>
    </row>
    <row r="3115" spans="1:46">
      <c r="A3115" s="11">
        <v>3115</v>
      </c>
      <c r="B3115" s="69">
        <v>44614</v>
      </c>
      <c r="C3115" s="70">
        <v>0.58333333333333337</v>
      </c>
      <c r="D3115">
        <v>8.9</v>
      </c>
      <c r="E3115">
        <v>14.2</v>
      </c>
      <c r="F3115">
        <v>0</v>
      </c>
      <c r="G3115">
        <v>8.1</v>
      </c>
      <c r="H3115">
        <v>0.23699999999999999</v>
      </c>
      <c r="I3115">
        <v>4.8</v>
      </c>
      <c r="J3115" t="s">
        <v>158</v>
      </c>
      <c r="K3115">
        <v>5.6</v>
      </c>
      <c r="L3115" t="s">
        <v>158</v>
      </c>
      <c r="M3115" s="70">
        <v>0.57640046296296299</v>
      </c>
      <c r="N3115">
        <v>7.7</v>
      </c>
      <c r="O3115" t="s">
        <v>154</v>
      </c>
      <c r="P3115" s="70">
        <v>0.57665509259259262</v>
      </c>
      <c r="Q3115">
        <v>6.3</v>
      </c>
      <c r="R3115" t="s">
        <v>158</v>
      </c>
      <c r="S3115">
        <v>1.1000000000000001</v>
      </c>
      <c r="T3115">
        <v>35</v>
      </c>
      <c r="U3115">
        <v>1317</v>
      </c>
      <c r="V3115">
        <v>487286</v>
      </c>
      <c r="W3115">
        <v>812</v>
      </c>
      <c r="X3115">
        <v>0.628</v>
      </c>
      <c r="Y3115">
        <v>18.309999999999999</v>
      </c>
      <c r="Z3115" s="11">
        <f t="shared" si="8339"/>
        <v>142.19999999999999</v>
      </c>
      <c r="AA3115" s="11">
        <f t="shared" si="8340"/>
        <v>10</v>
      </c>
      <c r="AB3115" s="53">
        <f t="shared" si="8341"/>
        <v>0.26161208102920586</v>
      </c>
      <c r="AC3115" s="61" t="s">
        <v>204</v>
      </c>
      <c r="AE3115" s="11">
        <f t="shared" ref="AE3115" si="8422">SUM(F3115:F3120)</f>
        <v>0</v>
      </c>
      <c r="AF3115" s="11">
        <f t="shared" ref="AF3115" si="8423">AVERAGE(AB3115:AB3120)</f>
        <v>0.26190546646257906</v>
      </c>
      <c r="AG3115" s="11">
        <f t="shared" ref="AG3115" si="8424">AVERAGE(G3115:G3120)</f>
        <v>9.0666666666666664</v>
      </c>
      <c r="AH3115" s="11" t="e">
        <f t="shared" ref="AH3115" si="8425">AVERAGE(AC3115:AC3120)</f>
        <v>#DIV/0!</v>
      </c>
      <c r="AI3115" s="11">
        <f t="shared" ref="AI3115" si="8426">AVERAGE(T3115:T3120)</f>
        <v>30.350000000000005</v>
      </c>
      <c r="AJ3115" s="11">
        <f t="shared" ref="AJ3115" si="8427">SUMIF(H3115:H3120,"&gt;0",H3115:H3120)</f>
        <v>1.9889999999999999</v>
      </c>
      <c r="AK3115" s="17">
        <f t="shared" ref="AK3115" si="8428">SUM(AA3115:AA3120)/60</f>
        <v>1</v>
      </c>
      <c r="AL3115" s="17">
        <f t="shared" ref="AL3115" si="8429">SUM(V3115:V3120)</f>
        <v>3928503</v>
      </c>
      <c r="AM3115" s="17">
        <f t="shared" ref="AM3115" si="8430">AVERAGE(W3115:W3120)</f>
        <v>1091.1666666666667</v>
      </c>
      <c r="AN3115" s="11">
        <f t="shared" ref="AN3115" si="8431">AVERAGE(I3115:I3120)</f>
        <v>4.9833333333333334</v>
      </c>
      <c r="AO3115" s="11">
        <f t="shared" ref="AO3115" si="8432">MAX(K3115:K3120)</f>
        <v>5.7</v>
      </c>
      <c r="AP3115" s="13" t="str">
        <f t="shared" ref="AP3115" ca="1" si="8433">INDIRECT(ADDRESS(MATCH(AO3115,K3115:K3120,0)+A3115-1,12))</f>
        <v>WNW</v>
      </c>
      <c r="AQ3115" s="13">
        <f t="shared" ref="AQ3115" ca="1" si="8434">INDIRECT(ADDRESS(MATCH(AO3115,K3115:K3120,0)+A3115-1,13))</f>
        <v>0.60348379629629634</v>
      </c>
      <c r="AR3115" s="11">
        <f t="shared" ref="AR3115" si="8435">MAX(N3115:N3120)</f>
        <v>9</v>
      </c>
      <c r="AS3115" s="13" t="str">
        <f t="shared" ref="AS3115" ca="1" si="8436">INDIRECT(ADDRESS(MATCH(AR3115,N3115:N3120,0)+A3115-1,15))</f>
        <v>WNW</v>
      </c>
      <c r="AT3115" s="13">
        <f t="shared" ref="AT3115" ca="1" si="8437">INDIRECT(ADDRESS(MATCH(AR3115,N3115:N3120,0)+A3115-1,16))</f>
        <v>0.59689814814814812</v>
      </c>
    </row>
    <row r="3116" spans="1:46">
      <c r="A3116" s="11">
        <v>3116</v>
      </c>
      <c r="B3116" s="69">
        <v>44614</v>
      </c>
      <c r="C3116" s="70">
        <v>0.59027777777777779</v>
      </c>
      <c r="D3116">
        <v>9</v>
      </c>
      <c r="E3116">
        <v>14.2</v>
      </c>
      <c r="F3116">
        <v>0</v>
      </c>
      <c r="G3116">
        <v>8.9</v>
      </c>
      <c r="H3116">
        <v>0.35799999999999998</v>
      </c>
      <c r="I3116">
        <v>5.4</v>
      </c>
      <c r="J3116" t="s">
        <v>158</v>
      </c>
      <c r="K3116">
        <v>5.4</v>
      </c>
      <c r="L3116" t="s">
        <v>158</v>
      </c>
      <c r="M3116" s="70">
        <v>0.59</v>
      </c>
      <c r="N3116">
        <v>8.9</v>
      </c>
      <c r="O3116" t="s">
        <v>158</v>
      </c>
      <c r="P3116" s="70">
        <v>0.58765046296296297</v>
      </c>
      <c r="Q3116">
        <v>3.7</v>
      </c>
      <c r="R3116" t="s">
        <v>158</v>
      </c>
      <c r="S3116">
        <v>1.1000000000000001</v>
      </c>
      <c r="T3116">
        <v>31.7</v>
      </c>
      <c r="U3116">
        <v>1215</v>
      </c>
      <c r="V3116">
        <v>702100</v>
      </c>
      <c r="W3116">
        <v>1170</v>
      </c>
      <c r="X3116">
        <v>0.627</v>
      </c>
      <c r="Y3116">
        <v>18.260000000000002</v>
      </c>
      <c r="Z3116" s="11">
        <f t="shared" si="8339"/>
        <v>214.79999999999998</v>
      </c>
      <c r="AA3116" s="11">
        <f t="shared" si="8340"/>
        <v>10</v>
      </c>
      <c r="AB3116" s="53">
        <f t="shared" si="8341"/>
        <v>0.26102619338656757</v>
      </c>
      <c r="AC3116" s="61" t="s">
        <v>204</v>
      </c>
    </row>
    <row r="3117" spans="1:46">
      <c r="A3117" s="11">
        <v>3117</v>
      </c>
      <c r="B3117" s="69">
        <v>44614</v>
      </c>
      <c r="C3117" s="70">
        <v>0.59722222222222221</v>
      </c>
      <c r="D3117">
        <v>9.1999999999999993</v>
      </c>
      <c r="E3117">
        <v>14.2</v>
      </c>
      <c r="F3117">
        <v>0</v>
      </c>
      <c r="G3117">
        <v>9.1999999999999993</v>
      </c>
      <c r="H3117">
        <v>0.373</v>
      </c>
      <c r="I3117">
        <v>5.0999999999999996</v>
      </c>
      <c r="J3117" t="s">
        <v>158</v>
      </c>
      <c r="K3117">
        <v>5.4</v>
      </c>
      <c r="L3117" t="s">
        <v>158</v>
      </c>
      <c r="M3117" s="70">
        <v>0.59028935185185183</v>
      </c>
      <c r="N3117">
        <v>9</v>
      </c>
      <c r="O3117" t="s">
        <v>158</v>
      </c>
      <c r="P3117" s="70">
        <v>0.59689814814814812</v>
      </c>
      <c r="Q3117">
        <v>7.3</v>
      </c>
      <c r="R3117" t="s">
        <v>158</v>
      </c>
      <c r="S3117">
        <v>1.5</v>
      </c>
      <c r="T3117">
        <v>29</v>
      </c>
      <c r="U3117">
        <v>1179</v>
      </c>
      <c r="V3117">
        <v>729469</v>
      </c>
      <c r="W3117">
        <v>1216</v>
      </c>
      <c r="X3117">
        <v>0.629</v>
      </c>
      <c r="Y3117">
        <v>18.25</v>
      </c>
      <c r="Z3117" s="11">
        <f t="shared" si="8339"/>
        <v>223.8</v>
      </c>
      <c r="AA3117" s="11">
        <f t="shared" si="8340"/>
        <v>10</v>
      </c>
      <c r="AB3117" s="53">
        <f t="shared" si="8341"/>
        <v>0.26219863108992525</v>
      </c>
      <c r="AC3117" s="61" t="s">
        <v>204</v>
      </c>
    </row>
    <row r="3118" spans="1:46">
      <c r="A3118" s="11">
        <v>3118</v>
      </c>
      <c r="B3118" s="69">
        <v>44614</v>
      </c>
      <c r="C3118" s="70">
        <v>0.60416666666666663</v>
      </c>
      <c r="D3118">
        <v>9.1999999999999993</v>
      </c>
      <c r="E3118">
        <v>14.2</v>
      </c>
      <c r="F3118">
        <v>0</v>
      </c>
      <c r="G3118">
        <v>9.1999999999999993</v>
      </c>
      <c r="H3118">
        <v>0.35199999999999998</v>
      </c>
      <c r="I3118">
        <v>5.5</v>
      </c>
      <c r="J3118" t="s">
        <v>158</v>
      </c>
      <c r="K3118">
        <v>5.7</v>
      </c>
      <c r="L3118" t="s">
        <v>158</v>
      </c>
      <c r="M3118" s="70">
        <v>0.60348379629629634</v>
      </c>
      <c r="N3118">
        <v>8.6999999999999993</v>
      </c>
      <c r="O3118" t="s">
        <v>158</v>
      </c>
      <c r="P3118" s="70">
        <v>0.59840277777777773</v>
      </c>
      <c r="Q3118">
        <v>5.5</v>
      </c>
      <c r="R3118" t="s">
        <v>154</v>
      </c>
      <c r="S3118">
        <v>1.2</v>
      </c>
      <c r="T3118">
        <v>30.1</v>
      </c>
      <c r="U3118">
        <v>1145</v>
      </c>
      <c r="V3118">
        <v>694472</v>
      </c>
      <c r="W3118">
        <v>1157</v>
      </c>
      <c r="X3118">
        <v>0.629</v>
      </c>
      <c r="Y3118">
        <v>18.260000000000002</v>
      </c>
      <c r="Z3118" s="11">
        <f t="shared" si="8339"/>
        <v>211.19999999999996</v>
      </c>
      <c r="AA3118" s="11">
        <f t="shared" si="8340"/>
        <v>10</v>
      </c>
      <c r="AB3118" s="53">
        <f t="shared" si="8341"/>
        <v>0.26219863108992525</v>
      </c>
      <c r="AC3118" s="61" t="s">
        <v>204</v>
      </c>
    </row>
    <row r="3119" spans="1:46">
      <c r="A3119" s="11">
        <v>3119</v>
      </c>
      <c r="B3119" s="69">
        <v>44614</v>
      </c>
      <c r="C3119" s="70">
        <v>0.61111111111111105</v>
      </c>
      <c r="D3119">
        <v>9.3000000000000007</v>
      </c>
      <c r="E3119">
        <v>14.2</v>
      </c>
      <c r="F3119">
        <v>0</v>
      </c>
      <c r="G3119">
        <v>9.6</v>
      </c>
      <c r="H3119">
        <v>0.34599999999999997</v>
      </c>
      <c r="I3119">
        <v>4.5999999999999996</v>
      </c>
      <c r="J3119" t="s">
        <v>154</v>
      </c>
      <c r="K3119">
        <v>5.5</v>
      </c>
      <c r="L3119" t="s">
        <v>158</v>
      </c>
      <c r="M3119" s="70">
        <v>0.60417824074074067</v>
      </c>
      <c r="N3119">
        <v>7.7</v>
      </c>
      <c r="O3119" t="s">
        <v>154</v>
      </c>
      <c r="P3119" s="70">
        <v>0.60774305555555552</v>
      </c>
      <c r="Q3119">
        <v>4.3</v>
      </c>
      <c r="R3119" t="s">
        <v>161</v>
      </c>
      <c r="S3119">
        <v>1.2</v>
      </c>
      <c r="T3119">
        <v>28.3</v>
      </c>
      <c r="U3119">
        <v>1103</v>
      </c>
      <c r="V3119">
        <v>678178</v>
      </c>
      <c r="W3119">
        <v>1130</v>
      </c>
      <c r="X3119">
        <v>0.629</v>
      </c>
      <c r="Y3119">
        <v>18.23</v>
      </c>
      <c r="Z3119" s="11">
        <f t="shared" si="8339"/>
        <v>207.6</v>
      </c>
      <c r="AA3119" s="11">
        <f t="shared" si="8340"/>
        <v>10</v>
      </c>
      <c r="AB3119" s="53">
        <f t="shared" si="8341"/>
        <v>0.26219863108992525</v>
      </c>
      <c r="AC3119" s="61" t="s">
        <v>204</v>
      </c>
    </row>
    <row r="3120" spans="1:46">
      <c r="A3120" s="11">
        <v>3120</v>
      </c>
      <c r="B3120" s="69">
        <v>44614</v>
      </c>
      <c r="C3120" s="70">
        <v>0.61805555555555558</v>
      </c>
      <c r="D3120">
        <v>9.5</v>
      </c>
      <c r="E3120">
        <v>14.1</v>
      </c>
      <c r="F3120">
        <v>0</v>
      </c>
      <c r="G3120">
        <v>9.4</v>
      </c>
      <c r="H3120">
        <v>0.32300000000000001</v>
      </c>
      <c r="I3120">
        <v>4.5</v>
      </c>
      <c r="J3120" t="s">
        <v>158</v>
      </c>
      <c r="K3120">
        <v>4.7</v>
      </c>
      <c r="L3120" t="s">
        <v>154</v>
      </c>
      <c r="M3120" s="70">
        <v>0.61423611111111109</v>
      </c>
      <c r="N3120">
        <v>7.8</v>
      </c>
      <c r="O3120" t="s">
        <v>155</v>
      </c>
      <c r="P3120" s="70">
        <v>0.61407407407407411</v>
      </c>
      <c r="Q3120">
        <v>4.2</v>
      </c>
      <c r="R3120" t="s">
        <v>158</v>
      </c>
      <c r="S3120">
        <v>1.1000000000000001</v>
      </c>
      <c r="T3120">
        <v>28</v>
      </c>
      <c r="U3120">
        <v>1035</v>
      </c>
      <c r="V3120">
        <v>636998</v>
      </c>
      <c r="W3120">
        <v>1062</v>
      </c>
      <c r="X3120">
        <v>0.629</v>
      </c>
      <c r="Y3120">
        <v>18.22</v>
      </c>
      <c r="Z3120" s="11">
        <f t="shared" si="8339"/>
        <v>193.80000000000004</v>
      </c>
      <c r="AA3120" s="11">
        <f t="shared" si="8340"/>
        <v>10</v>
      </c>
      <c r="AB3120" s="53">
        <f t="shared" si="8341"/>
        <v>0.26219863108992525</v>
      </c>
      <c r="AC3120" s="61" t="s">
        <v>204</v>
      </c>
    </row>
    <row r="3121" spans="1:46">
      <c r="A3121" s="11">
        <v>3121</v>
      </c>
      <c r="B3121" s="69">
        <v>44614</v>
      </c>
      <c r="C3121" s="70">
        <v>0.625</v>
      </c>
      <c r="D3121">
        <v>9.6999999999999993</v>
      </c>
      <c r="E3121">
        <v>14.2</v>
      </c>
      <c r="F3121">
        <v>0</v>
      </c>
      <c r="G3121">
        <v>8.6</v>
      </c>
      <c r="H3121">
        <v>0.317</v>
      </c>
      <c r="I3121">
        <v>5.3</v>
      </c>
      <c r="J3121" t="s">
        <v>158</v>
      </c>
      <c r="K3121">
        <v>5.3</v>
      </c>
      <c r="L3121" t="s">
        <v>158</v>
      </c>
      <c r="M3121" s="70">
        <v>0.625</v>
      </c>
      <c r="N3121">
        <v>8</v>
      </c>
      <c r="O3121" t="s">
        <v>158</v>
      </c>
      <c r="P3121" s="70">
        <v>0.62199074074074068</v>
      </c>
      <c r="Q3121">
        <v>4.3</v>
      </c>
      <c r="R3121" t="s">
        <v>157</v>
      </c>
      <c r="S3121">
        <v>1</v>
      </c>
      <c r="T3121">
        <v>27.8</v>
      </c>
      <c r="U3121">
        <v>1004</v>
      </c>
      <c r="V3121">
        <v>623708</v>
      </c>
      <c r="W3121">
        <v>1040</v>
      </c>
      <c r="X3121">
        <v>0.629</v>
      </c>
      <c r="Y3121">
        <v>18.2</v>
      </c>
      <c r="Z3121" s="11">
        <f t="shared" si="8339"/>
        <v>190.2</v>
      </c>
      <c r="AA3121" s="11">
        <f t="shared" si="8340"/>
        <v>10</v>
      </c>
      <c r="AB3121" s="53">
        <f t="shared" si="8341"/>
        <v>0.26219863108992525</v>
      </c>
      <c r="AC3121" s="61" t="s">
        <v>204</v>
      </c>
      <c r="AE3121" s="11">
        <f t="shared" ref="AE3121" si="8438">SUM(F3121:F3126)</f>
        <v>0</v>
      </c>
      <c r="AF3121" s="11">
        <f t="shared" ref="AF3121" si="8439">AVERAGE(AB3121:AB3126)</f>
        <v>0.26141722896939462</v>
      </c>
      <c r="AG3121" s="11">
        <f t="shared" ref="AG3121" si="8440">AVERAGE(G3121:G3126)</f>
        <v>7.8999999999999995</v>
      </c>
      <c r="AH3121" s="11" t="e">
        <f t="shared" ref="AH3121" si="8441">AVERAGE(AC3121:AC3126)</f>
        <v>#DIV/0!</v>
      </c>
      <c r="AI3121" s="11">
        <f t="shared" ref="AI3121" si="8442">AVERAGE(T3121:T3126)</f>
        <v>29.399999999999995</v>
      </c>
      <c r="AJ3121" s="11">
        <f t="shared" ref="AJ3121" si="8443">SUMIF(H3121:H3126,"&gt;0",H3121:H3126)</f>
        <v>1.544</v>
      </c>
      <c r="AK3121" s="17">
        <f t="shared" ref="AK3121" si="8444">SUM(AA3121:AA3126)/60</f>
        <v>1</v>
      </c>
      <c r="AL3121" s="17">
        <f t="shared" ref="AL3121" si="8445">SUM(V3121:V3126)</f>
        <v>3073353</v>
      </c>
      <c r="AM3121" s="17">
        <f t="shared" ref="AM3121" si="8446">AVERAGE(W3121:W3126)</f>
        <v>854</v>
      </c>
      <c r="AN3121" s="11">
        <f t="shared" ref="AN3121" si="8447">AVERAGE(I3121:I3126)</f>
        <v>5.4499999999999993</v>
      </c>
      <c r="AO3121" s="11">
        <f t="shared" ref="AO3121" si="8448">MAX(K3121:K3126)</f>
        <v>6.4</v>
      </c>
      <c r="AP3121" s="13" t="str">
        <f t="shared" ref="AP3121" ca="1" si="8449">INDIRECT(ADDRESS(MATCH(AO3121,K3121:K3126,0)+A3121-1,12))</f>
        <v>NW</v>
      </c>
      <c r="AQ3121" s="13">
        <f t="shared" ref="AQ3121" ca="1" si="8450">INDIRECT(ADDRESS(MATCH(AO3121,K3121:K3126,0)+A3121-1,13))</f>
        <v>0.65853009259259265</v>
      </c>
      <c r="AR3121" s="11">
        <f t="shared" ref="AR3121" si="8451">MAX(N3121:N3126)</f>
        <v>9.1</v>
      </c>
      <c r="AS3121" s="13" t="str">
        <f t="shared" ref="AS3121" ca="1" si="8452">INDIRECT(ADDRESS(MATCH(AR3121,N3121:N3126,0)+A3121-1,15))</f>
        <v>NW</v>
      </c>
      <c r="AT3121" s="13">
        <f t="shared" ref="AT3121" ca="1" si="8453">INDIRECT(ADDRESS(MATCH(AR3121,N3121:N3126,0)+A3121-1,16))</f>
        <v>0.64212962962962961</v>
      </c>
    </row>
    <row r="3122" spans="1:46">
      <c r="A3122" s="11">
        <v>3122</v>
      </c>
      <c r="B3122" s="69">
        <v>44614</v>
      </c>
      <c r="C3122" s="70">
        <v>0.63194444444444442</v>
      </c>
      <c r="D3122">
        <v>9.6999999999999993</v>
      </c>
      <c r="E3122">
        <v>14.2</v>
      </c>
      <c r="F3122">
        <v>0</v>
      </c>
      <c r="G3122">
        <v>8.3000000000000007</v>
      </c>
      <c r="H3122">
        <v>0.28699999999999998</v>
      </c>
      <c r="I3122">
        <v>4.7</v>
      </c>
      <c r="J3122" t="s">
        <v>155</v>
      </c>
      <c r="K3122">
        <v>5.3</v>
      </c>
      <c r="L3122" t="s">
        <v>158</v>
      </c>
      <c r="M3122" s="70">
        <v>0.62501157407407404</v>
      </c>
      <c r="N3122">
        <v>7.7</v>
      </c>
      <c r="O3122" t="s">
        <v>155</v>
      </c>
      <c r="P3122" s="70">
        <v>0.62854166666666667</v>
      </c>
      <c r="Q3122">
        <v>4.5999999999999996</v>
      </c>
      <c r="R3122" t="s">
        <v>155</v>
      </c>
      <c r="S3122">
        <v>1.1000000000000001</v>
      </c>
      <c r="T3122">
        <v>28.7</v>
      </c>
      <c r="U3122">
        <v>911</v>
      </c>
      <c r="V3122">
        <v>569320</v>
      </c>
      <c r="W3122">
        <v>949</v>
      </c>
      <c r="X3122">
        <v>0.628</v>
      </c>
      <c r="Y3122">
        <v>18.21</v>
      </c>
      <c r="Z3122" s="11">
        <f t="shared" si="8339"/>
        <v>172.2</v>
      </c>
      <c r="AA3122" s="11">
        <f t="shared" si="8340"/>
        <v>10</v>
      </c>
      <c r="AB3122" s="53">
        <f t="shared" si="8341"/>
        <v>0.26161208102920586</v>
      </c>
      <c r="AC3122" s="61" t="s">
        <v>204</v>
      </c>
    </row>
    <row r="3123" spans="1:46">
      <c r="A3123" s="11">
        <v>3123</v>
      </c>
      <c r="B3123" s="69">
        <v>44614</v>
      </c>
      <c r="C3123" s="70">
        <v>0.63888888888888895</v>
      </c>
      <c r="D3123">
        <v>9.6999999999999993</v>
      </c>
      <c r="E3123">
        <v>14.2</v>
      </c>
      <c r="F3123">
        <v>0</v>
      </c>
      <c r="G3123">
        <v>8</v>
      </c>
      <c r="H3123">
        <v>0.26500000000000001</v>
      </c>
      <c r="I3123">
        <v>5.4</v>
      </c>
      <c r="J3123" t="s">
        <v>155</v>
      </c>
      <c r="K3123">
        <v>5.4</v>
      </c>
      <c r="L3123" t="s">
        <v>155</v>
      </c>
      <c r="M3123" s="70">
        <v>0.63877314814814812</v>
      </c>
      <c r="N3123">
        <v>8.6</v>
      </c>
      <c r="O3123" t="s">
        <v>155</v>
      </c>
      <c r="P3123" s="70">
        <v>0.6335763888888889</v>
      </c>
      <c r="Q3123">
        <v>4.3</v>
      </c>
      <c r="R3123" t="s">
        <v>155</v>
      </c>
      <c r="S3123">
        <v>1.2</v>
      </c>
      <c r="T3123">
        <v>30.3</v>
      </c>
      <c r="U3123">
        <v>849</v>
      </c>
      <c r="V3123">
        <v>529674</v>
      </c>
      <c r="W3123">
        <v>883</v>
      </c>
      <c r="X3123">
        <v>0.628</v>
      </c>
      <c r="Y3123">
        <v>18.190000000000001</v>
      </c>
      <c r="Z3123" s="11">
        <f t="shared" si="8339"/>
        <v>159</v>
      </c>
      <c r="AA3123" s="11">
        <f t="shared" si="8340"/>
        <v>10</v>
      </c>
      <c r="AB3123" s="53">
        <f t="shared" si="8341"/>
        <v>0.26161208102920586</v>
      </c>
      <c r="AC3123" s="61" t="s">
        <v>204</v>
      </c>
    </row>
    <row r="3124" spans="1:46">
      <c r="A3124" s="11">
        <v>3124</v>
      </c>
      <c r="B3124" s="69">
        <v>44614</v>
      </c>
      <c r="C3124" s="70">
        <v>0.64583333333333337</v>
      </c>
      <c r="D3124">
        <v>9.8000000000000007</v>
      </c>
      <c r="E3124">
        <v>14.2</v>
      </c>
      <c r="F3124">
        <v>0</v>
      </c>
      <c r="G3124">
        <v>7.4</v>
      </c>
      <c r="H3124">
        <v>0.24399999999999999</v>
      </c>
      <c r="I3124">
        <v>6</v>
      </c>
      <c r="J3124" t="s">
        <v>155</v>
      </c>
      <c r="K3124">
        <v>6</v>
      </c>
      <c r="L3124" t="s">
        <v>155</v>
      </c>
      <c r="M3124" s="70">
        <v>0.64406249999999998</v>
      </c>
      <c r="N3124">
        <v>9.1</v>
      </c>
      <c r="O3124" t="s">
        <v>155</v>
      </c>
      <c r="P3124" s="70">
        <v>0.64212962962962961</v>
      </c>
      <c r="Q3124">
        <v>4.0999999999999996</v>
      </c>
      <c r="R3124" t="s">
        <v>155</v>
      </c>
      <c r="S3124">
        <v>1.2</v>
      </c>
      <c r="T3124">
        <v>30.3</v>
      </c>
      <c r="U3124">
        <v>781</v>
      </c>
      <c r="V3124">
        <v>488130</v>
      </c>
      <c r="W3124">
        <v>814</v>
      </c>
      <c r="X3124">
        <v>0.628</v>
      </c>
      <c r="Y3124">
        <v>18.190000000000001</v>
      </c>
      <c r="Z3124" s="11">
        <f t="shared" si="8339"/>
        <v>146.39999999999998</v>
      </c>
      <c r="AA3124" s="11">
        <f t="shared" si="8340"/>
        <v>10</v>
      </c>
      <c r="AB3124" s="53">
        <f t="shared" si="8341"/>
        <v>0.26161208102920586</v>
      </c>
      <c r="AC3124" s="61" t="s">
        <v>204</v>
      </c>
    </row>
    <row r="3125" spans="1:46">
      <c r="A3125" s="11">
        <v>3125</v>
      </c>
      <c r="B3125" s="69">
        <v>44614</v>
      </c>
      <c r="C3125" s="70">
        <v>0.65277777777777779</v>
      </c>
      <c r="D3125">
        <v>9.6999999999999993</v>
      </c>
      <c r="E3125">
        <v>14.2</v>
      </c>
      <c r="F3125">
        <v>0</v>
      </c>
      <c r="G3125">
        <v>7.9</v>
      </c>
      <c r="H3125">
        <v>0.22600000000000001</v>
      </c>
      <c r="I3125">
        <v>5</v>
      </c>
      <c r="J3125" t="s">
        <v>157</v>
      </c>
      <c r="K3125">
        <v>6</v>
      </c>
      <c r="L3125" t="s">
        <v>155</v>
      </c>
      <c r="M3125" s="70">
        <v>0.64660879629629631</v>
      </c>
      <c r="N3125">
        <v>8.5</v>
      </c>
      <c r="O3125" t="s">
        <v>155</v>
      </c>
      <c r="P3125" s="70">
        <v>0.65175925925925926</v>
      </c>
      <c r="Q3125">
        <v>4.5999999999999996</v>
      </c>
      <c r="R3125" t="s">
        <v>157</v>
      </c>
      <c r="S3125">
        <v>1.2</v>
      </c>
      <c r="T3125">
        <v>29.2</v>
      </c>
      <c r="U3125">
        <v>718</v>
      </c>
      <c r="V3125">
        <v>450418</v>
      </c>
      <c r="W3125">
        <v>751</v>
      </c>
      <c r="X3125">
        <v>0.628</v>
      </c>
      <c r="Y3125">
        <v>18.190000000000001</v>
      </c>
      <c r="Z3125" s="11">
        <f t="shared" si="8339"/>
        <v>135.6</v>
      </c>
      <c r="AA3125" s="11">
        <f t="shared" si="8340"/>
        <v>10</v>
      </c>
      <c r="AB3125" s="53">
        <f t="shared" si="8341"/>
        <v>0.26161208102920586</v>
      </c>
      <c r="AC3125" s="61" t="s">
        <v>204</v>
      </c>
    </row>
    <row r="3126" spans="1:46">
      <c r="A3126" s="11">
        <v>3126</v>
      </c>
      <c r="B3126" s="69">
        <v>44614</v>
      </c>
      <c r="C3126" s="70">
        <v>0.65972222222222221</v>
      </c>
      <c r="D3126">
        <v>9.6</v>
      </c>
      <c r="E3126">
        <v>14.2</v>
      </c>
      <c r="F3126">
        <v>0</v>
      </c>
      <c r="G3126">
        <v>7.2</v>
      </c>
      <c r="H3126">
        <v>0.20499999999999999</v>
      </c>
      <c r="I3126">
        <v>6.3</v>
      </c>
      <c r="J3126" t="s">
        <v>155</v>
      </c>
      <c r="K3126">
        <v>6.4</v>
      </c>
      <c r="L3126" t="s">
        <v>155</v>
      </c>
      <c r="M3126" s="70">
        <v>0.65853009259259265</v>
      </c>
      <c r="N3126">
        <v>8.9</v>
      </c>
      <c r="O3126" t="s">
        <v>155</v>
      </c>
      <c r="P3126" s="70">
        <v>0.65371527777777783</v>
      </c>
      <c r="Q3126">
        <v>4.9000000000000004</v>
      </c>
      <c r="R3126" t="s">
        <v>157</v>
      </c>
      <c r="S3126">
        <v>1.2</v>
      </c>
      <c r="T3126">
        <v>30.1</v>
      </c>
      <c r="U3126">
        <v>651</v>
      </c>
      <c r="V3126">
        <v>412103</v>
      </c>
      <c r="W3126">
        <v>687</v>
      </c>
      <c r="X3126">
        <v>0.625</v>
      </c>
      <c r="Y3126">
        <v>18.18</v>
      </c>
      <c r="Z3126" s="11">
        <f t="shared" si="8339"/>
        <v>123</v>
      </c>
      <c r="AA3126" s="11">
        <f t="shared" si="8340"/>
        <v>10</v>
      </c>
      <c r="AB3126" s="53">
        <f t="shared" si="8341"/>
        <v>0.259856418609619</v>
      </c>
      <c r="AC3126" s="61" t="s">
        <v>204</v>
      </c>
    </row>
    <row r="3127" spans="1:46">
      <c r="A3127" s="11">
        <v>3127</v>
      </c>
      <c r="B3127" s="69">
        <v>44614</v>
      </c>
      <c r="C3127" s="70">
        <v>0.66666666666666663</v>
      </c>
      <c r="D3127">
        <v>9.4</v>
      </c>
      <c r="E3127">
        <v>14.2</v>
      </c>
      <c r="F3127">
        <v>0</v>
      </c>
      <c r="G3127">
        <v>7.2</v>
      </c>
      <c r="H3127">
        <v>0.185</v>
      </c>
      <c r="I3127">
        <v>5.7</v>
      </c>
      <c r="J3127" t="s">
        <v>157</v>
      </c>
      <c r="K3127">
        <v>6.4</v>
      </c>
      <c r="L3127" t="s">
        <v>155</v>
      </c>
      <c r="M3127" s="70">
        <v>0.66003472222222226</v>
      </c>
      <c r="N3127">
        <v>8.6999999999999993</v>
      </c>
      <c r="O3127" t="s">
        <v>157</v>
      </c>
      <c r="P3127" s="70">
        <v>0.66472222222222221</v>
      </c>
      <c r="Q3127">
        <v>8</v>
      </c>
      <c r="R3127" t="s">
        <v>155</v>
      </c>
      <c r="S3127">
        <v>1.2</v>
      </c>
      <c r="T3127">
        <v>31.6</v>
      </c>
      <c r="U3127">
        <v>583</v>
      </c>
      <c r="V3127">
        <v>370448</v>
      </c>
      <c r="W3127">
        <v>617</v>
      </c>
      <c r="X3127">
        <v>0.625</v>
      </c>
      <c r="Y3127">
        <v>18.149999999999999</v>
      </c>
      <c r="Z3127" s="11">
        <f t="shared" si="8339"/>
        <v>111</v>
      </c>
      <c r="AA3127" s="11">
        <f t="shared" si="8340"/>
        <v>0</v>
      </c>
      <c r="AB3127" s="53">
        <f t="shared" si="8341"/>
        <v>0.259856418609619</v>
      </c>
      <c r="AC3127" s="61" t="s">
        <v>204</v>
      </c>
      <c r="AE3127" s="11">
        <f t="shared" ref="AE3127" si="8454">SUM(F3127:F3132)</f>
        <v>0</v>
      </c>
      <c r="AF3127" s="11">
        <f t="shared" ref="AF3127" si="8455">AVERAGE(AB3127:AB3132)</f>
        <v>0.25966179178596277</v>
      </c>
      <c r="AG3127" s="11">
        <f t="shared" ref="AG3127" si="8456">AVERAGE(G3127:G3132)</f>
        <v>6.55</v>
      </c>
      <c r="AH3127" s="11" t="e">
        <f t="shared" ref="AH3127" si="8457">AVERAGE(AC3127:AC3132)</f>
        <v>#DIV/0!</v>
      </c>
      <c r="AI3127" s="11">
        <f t="shared" ref="AI3127" si="8458">AVERAGE(T3127:T3132)</f>
        <v>31.900000000000002</v>
      </c>
      <c r="AJ3127" s="11">
        <f t="shared" ref="AJ3127" si="8459">SUMIF(H3127:H3132,"&gt;0",H3127:H3132)</f>
        <v>0.80199999999999994</v>
      </c>
      <c r="AK3127" s="17">
        <f t="shared" ref="AK3127" si="8460">SUM(AA3127:AA3132)/60</f>
        <v>0</v>
      </c>
      <c r="AL3127" s="17">
        <f t="shared" ref="AL3127" si="8461">SUM(V3127:V3132)</f>
        <v>1616666</v>
      </c>
      <c r="AM3127" s="17">
        <f t="shared" ref="AM3127" si="8462">AVERAGE(W3127:W3132)</f>
        <v>449</v>
      </c>
      <c r="AN3127" s="11">
        <f t="shared" ref="AN3127" si="8463">AVERAGE(I3127:I3132)</f>
        <v>5.5500000000000007</v>
      </c>
      <c r="AO3127" s="11">
        <f t="shared" ref="AO3127" si="8464">MAX(K3127:K3132)</f>
        <v>6.4</v>
      </c>
      <c r="AP3127" s="13" t="str">
        <f t="shared" ref="AP3127" ca="1" si="8465">INDIRECT(ADDRESS(MATCH(AO3127,K3127:K3132,0)+A3127-1,12))</f>
        <v>NW</v>
      </c>
      <c r="AQ3127" s="13">
        <f t="shared" ref="AQ3127" ca="1" si="8466">INDIRECT(ADDRESS(MATCH(AO3127,K3127:K3132,0)+A3127-1,13))</f>
        <v>0.66003472222222226</v>
      </c>
      <c r="AR3127" s="11">
        <f t="shared" ref="AR3127" si="8467">MAX(N3127:N3132)</f>
        <v>9.3000000000000007</v>
      </c>
      <c r="AS3127" s="13" t="str">
        <f t="shared" ref="AS3127" ca="1" si="8468">INDIRECT(ADDRESS(MATCH(AR3127,N3127:N3132,0)+A3127-1,15))</f>
        <v>NNW</v>
      </c>
      <c r="AT3127" s="13">
        <f t="shared" ref="AT3127" ca="1" si="8469">INDIRECT(ADDRESS(MATCH(AR3127,N3127:N3132,0)+A3127-1,16))</f>
        <v>0.68065972222222226</v>
      </c>
    </row>
    <row r="3128" spans="1:46">
      <c r="A3128" s="11">
        <v>3128</v>
      </c>
      <c r="B3128" s="69">
        <v>44614</v>
      </c>
      <c r="C3128" s="70">
        <v>0.67361111111111116</v>
      </c>
      <c r="D3128">
        <v>9.3000000000000007</v>
      </c>
      <c r="E3128">
        <v>14.2</v>
      </c>
      <c r="F3128">
        <v>0</v>
      </c>
      <c r="G3128">
        <v>6.9</v>
      </c>
      <c r="H3128">
        <v>0.16600000000000001</v>
      </c>
      <c r="I3128">
        <v>5.8</v>
      </c>
      <c r="J3128" t="s">
        <v>155</v>
      </c>
      <c r="K3128">
        <v>5.9</v>
      </c>
      <c r="L3128" t="s">
        <v>155</v>
      </c>
      <c r="M3128" s="70">
        <v>0.66870370370370369</v>
      </c>
      <c r="N3128">
        <v>9.1999999999999993</v>
      </c>
      <c r="O3128" t="s">
        <v>155</v>
      </c>
      <c r="P3128" s="70">
        <v>0.67180555555555566</v>
      </c>
      <c r="Q3128">
        <v>7.1</v>
      </c>
      <c r="R3128" t="s">
        <v>155</v>
      </c>
      <c r="S3128">
        <v>1.3</v>
      </c>
      <c r="T3128">
        <v>30</v>
      </c>
      <c r="U3128">
        <v>524</v>
      </c>
      <c r="V3128">
        <v>326816</v>
      </c>
      <c r="W3128">
        <v>545</v>
      </c>
      <c r="X3128">
        <v>0.625</v>
      </c>
      <c r="Y3128">
        <v>18.149999999999999</v>
      </c>
      <c r="Z3128" s="11">
        <f t="shared" si="8339"/>
        <v>99.6</v>
      </c>
      <c r="AA3128" s="11">
        <f t="shared" si="8340"/>
        <v>0</v>
      </c>
      <c r="AB3128" s="53">
        <f t="shared" si="8341"/>
        <v>0.259856418609619</v>
      </c>
      <c r="AC3128" s="61" t="s">
        <v>204</v>
      </c>
    </row>
    <row r="3129" spans="1:46">
      <c r="A3129" s="11">
        <v>3129</v>
      </c>
      <c r="B3129" s="69">
        <v>44614</v>
      </c>
      <c r="C3129" s="70">
        <v>0.68055555555555547</v>
      </c>
      <c r="D3129">
        <v>9.1999999999999993</v>
      </c>
      <c r="E3129">
        <v>14.2</v>
      </c>
      <c r="F3129">
        <v>0</v>
      </c>
      <c r="G3129">
        <v>6.9</v>
      </c>
      <c r="H3129">
        <v>0.14199999999999999</v>
      </c>
      <c r="I3129">
        <v>5.3</v>
      </c>
      <c r="J3129" t="s">
        <v>157</v>
      </c>
      <c r="K3129">
        <v>5.9</v>
      </c>
      <c r="L3129" t="s">
        <v>155</v>
      </c>
      <c r="M3129" s="70">
        <v>0.67407407407407405</v>
      </c>
      <c r="N3129">
        <v>8.6999999999999993</v>
      </c>
      <c r="O3129" t="s">
        <v>157</v>
      </c>
      <c r="P3129" s="70">
        <v>0.68003472222222217</v>
      </c>
      <c r="Q3129">
        <v>8.4</v>
      </c>
      <c r="R3129" t="s">
        <v>155</v>
      </c>
      <c r="S3129">
        <v>1.4</v>
      </c>
      <c r="T3129">
        <v>32.1</v>
      </c>
      <c r="U3129">
        <v>445</v>
      </c>
      <c r="V3129">
        <v>291578</v>
      </c>
      <c r="W3129">
        <v>486</v>
      </c>
      <c r="X3129">
        <v>0.625</v>
      </c>
      <c r="Y3129">
        <v>18.13</v>
      </c>
      <c r="Z3129" s="11">
        <f t="shared" si="8339"/>
        <v>85.2</v>
      </c>
      <c r="AA3129" s="11">
        <f t="shared" si="8340"/>
        <v>0</v>
      </c>
      <c r="AB3129" s="53">
        <f t="shared" si="8341"/>
        <v>0.259856418609619</v>
      </c>
      <c r="AC3129" s="61" t="s">
        <v>204</v>
      </c>
    </row>
    <row r="3130" spans="1:46">
      <c r="A3130" s="11">
        <v>3130</v>
      </c>
      <c r="B3130" s="69">
        <v>44614</v>
      </c>
      <c r="C3130" s="70">
        <v>0.6875</v>
      </c>
      <c r="D3130">
        <v>9</v>
      </c>
      <c r="E3130">
        <v>14.2</v>
      </c>
      <c r="F3130">
        <v>0</v>
      </c>
      <c r="G3130">
        <v>6.5</v>
      </c>
      <c r="H3130">
        <v>0.121</v>
      </c>
      <c r="I3130">
        <v>5.5</v>
      </c>
      <c r="J3130" t="s">
        <v>155</v>
      </c>
      <c r="K3130">
        <v>5.6</v>
      </c>
      <c r="L3130" t="s">
        <v>157</v>
      </c>
      <c r="M3130" s="70">
        <v>0.68218749999999995</v>
      </c>
      <c r="N3130">
        <v>9.3000000000000007</v>
      </c>
      <c r="O3130" t="s">
        <v>157</v>
      </c>
      <c r="P3130" s="70">
        <v>0.68065972222222226</v>
      </c>
      <c r="Q3130">
        <v>5.7</v>
      </c>
      <c r="R3130" t="s">
        <v>155</v>
      </c>
      <c r="S3130">
        <v>1.4</v>
      </c>
      <c r="T3130">
        <v>31.3</v>
      </c>
      <c r="U3130">
        <v>382</v>
      </c>
      <c r="V3130">
        <v>247905</v>
      </c>
      <c r="W3130">
        <v>413</v>
      </c>
      <c r="X3130">
        <v>0.625</v>
      </c>
      <c r="Y3130">
        <v>18.100000000000001</v>
      </c>
      <c r="Z3130" s="11">
        <f t="shared" si="8339"/>
        <v>72.599999999999994</v>
      </c>
      <c r="AA3130" s="11">
        <f t="shared" si="8340"/>
        <v>0</v>
      </c>
      <c r="AB3130" s="53">
        <f t="shared" si="8341"/>
        <v>0.259856418609619</v>
      </c>
      <c r="AC3130" s="61" t="s">
        <v>204</v>
      </c>
    </row>
    <row r="3131" spans="1:46">
      <c r="A3131" s="11">
        <v>3131</v>
      </c>
      <c r="B3131" s="69">
        <v>44614</v>
      </c>
      <c r="C3131" s="70">
        <v>0.69444444444444453</v>
      </c>
      <c r="D3131">
        <v>8.8000000000000007</v>
      </c>
      <c r="E3131">
        <v>14.3</v>
      </c>
      <c r="F3131">
        <v>0</v>
      </c>
      <c r="G3131">
        <v>5.9</v>
      </c>
      <c r="H3131">
        <v>0.10299999999999999</v>
      </c>
      <c r="I3131">
        <v>5.8</v>
      </c>
      <c r="J3131" t="s">
        <v>155</v>
      </c>
      <c r="K3131">
        <v>5.8</v>
      </c>
      <c r="L3131" t="s">
        <v>155</v>
      </c>
      <c r="M3131" s="70">
        <v>0.69387731481481474</v>
      </c>
      <c r="N3131">
        <v>8.9</v>
      </c>
      <c r="O3131" t="s">
        <v>155</v>
      </c>
      <c r="P3131" s="70">
        <v>0.68815972222222221</v>
      </c>
      <c r="Q3131">
        <v>5.6</v>
      </c>
      <c r="R3131" t="s">
        <v>158</v>
      </c>
      <c r="S3131">
        <v>1</v>
      </c>
      <c r="T3131">
        <v>31.9</v>
      </c>
      <c r="U3131">
        <v>283</v>
      </c>
      <c r="V3131">
        <v>208764</v>
      </c>
      <c r="W3131">
        <v>348</v>
      </c>
      <c r="X3131">
        <v>0.624</v>
      </c>
      <c r="Y3131">
        <v>18.11</v>
      </c>
      <c r="Z3131" s="11">
        <f t="shared" si="8339"/>
        <v>61.8</v>
      </c>
      <c r="AA3131" s="11">
        <f t="shared" si="8340"/>
        <v>0</v>
      </c>
      <c r="AB3131" s="53">
        <f t="shared" si="8341"/>
        <v>0.25927253813865037</v>
      </c>
      <c r="AC3131" s="61" t="s">
        <v>204</v>
      </c>
    </row>
    <row r="3132" spans="1:46">
      <c r="A3132" s="11">
        <v>3132</v>
      </c>
      <c r="B3132" s="69">
        <v>44614</v>
      </c>
      <c r="C3132" s="70">
        <v>0.70138888888888884</v>
      </c>
      <c r="D3132">
        <v>8.6999999999999993</v>
      </c>
      <c r="E3132">
        <v>14.3</v>
      </c>
      <c r="F3132">
        <v>0</v>
      </c>
      <c r="G3132">
        <v>5.9</v>
      </c>
      <c r="H3132">
        <v>8.5000000000000006E-2</v>
      </c>
      <c r="I3132">
        <v>5.2</v>
      </c>
      <c r="J3132" t="s">
        <v>155</v>
      </c>
      <c r="K3132">
        <v>6</v>
      </c>
      <c r="L3132" t="s">
        <v>155</v>
      </c>
      <c r="M3132" s="70">
        <v>0.6974189814814814</v>
      </c>
      <c r="N3132">
        <v>8.1</v>
      </c>
      <c r="O3132" t="s">
        <v>158</v>
      </c>
      <c r="P3132" s="70">
        <v>0.69535879629629627</v>
      </c>
      <c r="Q3132">
        <v>6.5</v>
      </c>
      <c r="R3132" t="s">
        <v>157</v>
      </c>
      <c r="S3132">
        <v>1.3</v>
      </c>
      <c r="T3132">
        <v>34.5</v>
      </c>
      <c r="U3132">
        <v>257</v>
      </c>
      <c r="V3132">
        <v>171155</v>
      </c>
      <c r="W3132">
        <v>285</v>
      </c>
      <c r="X3132">
        <v>0.624</v>
      </c>
      <c r="Y3132">
        <v>18.09</v>
      </c>
      <c r="Z3132" s="11">
        <f t="shared" si="8339"/>
        <v>51.000000000000007</v>
      </c>
      <c r="AA3132" s="11">
        <f t="shared" si="8340"/>
        <v>0</v>
      </c>
      <c r="AB3132" s="53">
        <f t="shared" si="8341"/>
        <v>0.25927253813865037</v>
      </c>
      <c r="AC3132" s="61" t="s">
        <v>204</v>
      </c>
    </row>
    <row r="3133" spans="1:46">
      <c r="A3133" s="11">
        <v>3133</v>
      </c>
      <c r="B3133" s="69">
        <v>44614</v>
      </c>
      <c r="C3133" s="70">
        <v>0.70833333333333337</v>
      </c>
      <c r="D3133">
        <v>8.4</v>
      </c>
      <c r="E3133">
        <v>14.2</v>
      </c>
      <c r="F3133">
        <v>0</v>
      </c>
      <c r="G3133">
        <v>5.5</v>
      </c>
      <c r="H3133">
        <v>6.5000000000000002E-2</v>
      </c>
      <c r="I3133">
        <v>4.7</v>
      </c>
      <c r="J3133" t="s">
        <v>157</v>
      </c>
      <c r="K3133">
        <v>5.3</v>
      </c>
      <c r="L3133" t="s">
        <v>155</v>
      </c>
      <c r="M3133" s="70">
        <v>0.70146990740740733</v>
      </c>
      <c r="N3133">
        <v>7.3</v>
      </c>
      <c r="O3133" t="s">
        <v>162</v>
      </c>
      <c r="P3133" s="70">
        <v>0.7079050925925926</v>
      </c>
      <c r="Q3133">
        <v>2.6</v>
      </c>
      <c r="R3133" t="s">
        <v>155</v>
      </c>
      <c r="S3133">
        <v>1.1000000000000001</v>
      </c>
      <c r="T3133">
        <v>35.4</v>
      </c>
      <c r="U3133">
        <v>190</v>
      </c>
      <c r="V3133">
        <v>133990</v>
      </c>
      <c r="W3133">
        <v>223</v>
      </c>
      <c r="X3133">
        <v>0.624</v>
      </c>
      <c r="Y3133">
        <v>18.11</v>
      </c>
      <c r="Z3133" s="11">
        <f t="shared" si="8339"/>
        <v>39</v>
      </c>
      <c r="AA3133" s="11">
        <f t="shared" si="8340"/>
        <v>0</v>
      </c>
      <c r="AB3133" s="53">
        <f t="shared" si="8341"/>
        <v>0.25927253813865037</v>
      </c>
      <c r="AC3133" s="61" t="s">
        <v>204</v>
      </c>
      <c r="AE3133" s="11">
        <f t="shared" ref="AE3133" si="8470">SUM(F3133:F3138)</f>
        <v>0</v>
      </c>
      <c r="AF3133" s="11">
        <f t="shared" ref="AF3133" si="8471">AVERAGE(AB3133:AB3138)</f>
        <v>0.2594671649623066</v>
      </c>
      <c r="AG3133" s="11">
        <f t="shared" ref="AG3133" si="8472">AVERAGE(G3133:G3138)</f>
        <v>4.6333333333333337</v>
      </c>
      <c r="AH3133" s="11" t="e">
        <f t="shared" ref="AH3133" si="8473">AVERAGE(AC3133:AC3138)</f>
        <v>#DIV/0!</v>
      </c>
      <c r="AI3133" s="11">
        <f t="shared" ref="AI3133" si="8474">AVERAGE(T3133:T3138)</f>
        <v>38.733333333333327</v>
      </c>
      <c r="AJ3133" s="11">
        <f t="shared" ref="AJ3133" si="8475">SUMIF(H3133:H3138,"&gt;0",H3133:H3138)</f>
        <v>0.16800000000000001</v>
      </c>
      <c r="AK3133" s="17">
        <f t="shared" ref="AK3133" si="8476">SUM(AA3133:AA3138)/60</f>
        <v>0</v>
      </c>
      <c r="AL3133" s="17">
        <f t="shared" ref="AL3133" si="8477">SUM(V3133:V3138)</f>
        <v>362958</v>
      </c>
      <c r="AM3133" s="17">
        <f t="shared" ref="AM3133" si="8478">AVERAGE(W3133:W3138)</f>
        <v>100.66666666666667</v>
      </c>
      <c r="AN3133" s="11">
        <f t="shared" ref="AN3133" si="8479">AVERAGE(I3133:I3138)</f>
        <v>4.1166666666666663</v>
      </c>
      <c r="AO3133" s="11">
        <f t="shared" ref="AO3133" si="8480">MAX(K3133:K3138)</f>
        <v>5.3</v>
      </c>
      <c r="AP3133" s="13" t="str">
        <f t="shared" ref="AP3133" ca="1" si="8481">INDIRECT(ADDRESS(MATCH(AO3133,K3133:K3138,0)+A3133-1,12))</f>
        <v>NW</v>
      </c>
      <c r="AQ3133" s="13">
        <f t="shared" ref="AQ3133" ca="1" si="8482">INDIRECT(ADDRESS(MATCH(AO3133,K3133:K3138,0)+A3133-1,13))</f>
        <v>0.70146990740740733</v>
      </c>
      <c r="AR3133" s="11">
        <f t="shared" ref="AR3133" si="8483">MAX(N3133:N3138)</f>
        <v>7.3</v>
      </c>
      <c r="AS3133" s="13" t="str">
        <f t="shared" ref="AS3133" ca="1" si="8484">INDIRECT(ADDRESS(MATCH(AR3133,N3133:N3138,0)+A3133-1,15))</f>
        <v>N</v>
      </c>
      <c r="AT3133" s="13">
        <f t="shared" ref="AT3133" ca="1" si="8485">INDIRECT(ADDRESS(MATCH(AR3133,N3133:N3138,0)+A3133-1,16))</f>
        <v>0.7079050925925926</v>
      </c>
    </row>
    <row r="3134" spans="1:46">
      <c r="A3134" s="11">
        <v>3134</v>
      </c>
      <c r="B3134" s="69">
        <v>44614</v>
      </c>
      <c r="C3134" s="70">
        <v>0.71527777777777779</v>
      </c>
      <c r="D3134">
        <v>8.1</v>
      </c>
      <c r="E3134">
        <v>14.3</v>
      </c>
      <c r="F3134">
        <v>0</v>
      </c>
      <c r="G3134">
        <v>5.2</v>
      </c>
      <c r="H3134">
        <v>4.4999999999999998E-2</v>
      </c>
      <c r="I3134">
        <v>4.2</v>
      </c>
      <c r="J3134" t="s">
        <v>157</v>
      </c>
      <c r="K3134">
        <v>4.7</v>
      </c>
      <c r="L3134" t="s">
        <v>157</v>
      </c>
      <c r="M3134" s="70">
        <v>0.70834490740740741</v>
      </c>
      <c r="N3134">
        <v>7.3</v>
      </c>
      <c r="O3134" t="s">
        <v>155</v>
      </c>
      <c r="P3134" s="70">
        <v>0.71126157407407409</v>
      </c>
      <c r="Q3134">
        <v>3.1</v>
      </c>
      <c r="R3134" t="s">
        <v>157</v>
      </c>
      <c r="S3134">
        <v>1.1000000000000001</v>
      </c>
      <c r="T3134">
        <v>35.200000000000003</v>
      </c>
      <c r="U3134">
        <v>132</v>
      </c>
      <c r="V3134">
        <v>95888</v>
      </c>
      <c r="W3134">
        <v>160</v>
      </c>
      <c r="X3134">
        <v>0.624</v>
      </c>
      <c r="Y3134">
        <v>18.09</v>
      </c>
      <c r="Z3134" s="11">
        <f t="shared" si="8339"/>
        <v>27.000000000000004</v>
      </c>
      <c r="AA3134" s="11">
        <f t="shared" si="8340"/>
        <v>0</v>
      </c>
      <c r="AB3134" s="53">
        <f t="shared" si="8341"/>
        <v>0.25927253813865037</v>
      </c>
      <c r="AC3134" s="61" t="s">
        <v>204</v>
      </c>
    </row>
    <row r="3135" spans="1:46">
      <c r="A3135" s="11">
        <v>3135</v>
      </c>
      <c r="B3135" s="69">
        <v>44614</v>
      </c>
      <c r="C3135" s="70">
        <v>0.72222222222222221</v>
      </c>
      <c r="D3135">
        <v>7.8</v>
      </c>
      <c r="E3135">
        <v>14.3</v>
      </c>
      <c r="F3135">
        <v>0</v>
      </c>
      <c r="G3135">
        <v>4.9000000000000004</v>
      </c>
      <c r="H3135">
        <v>0.03</v>
      </c>
      <c r="I3135">
        <v>4</v>
      </c>
      <c r="J3135" t="s">
        <v>157</v>
      </c>
      <c r="K3135">
        <v>4.4000000000000004</v>
      </c>
      <c r="L3135" t="s">
        <v>157</v>
      </c>
      <c r="M3135" s="70">
        <v>0.72025462962962961</v>
      </c>
      <c r="N3135">
        <v>7.2</v>
      </c>
      <c r="O3135" t="s">
        <v>157</v>
      </c>
      <c r="P3135" s="70">
        <v>0.71685185185185185</v>
      </c>
      <c r="Q3135">
        <v>2.1</v>
      </c>
      <c r="R3135" t="s">
        <v>155</v>
      </c>
      <c r="S3135">
        <v>1.2</v>
      </c>
      <c r="T3135">
        <v>37.5</v>
      </c>
      <c r="U3135">
        <v>84</v>
      </c>
      <c r="V3135">
        <v>63895</v>
      </c>
      <c r="W3135">
        <v>106</v>
      </c>
      <c r="X3135">
        <v>0.625</v>
      </c>
      <c r="Y3135">
        <v>18.07</v>
      </c>
      <c r="Z3135" s="11">
        <f t="shared" si="8339"/>
        <v>18</v>
      </c>
      <c r="AA3135" s="11">
        <f t="shared" si="8340"/>
        <v>0</v>
      </c>
      <c r="AB3135" s="53">
        <f t="shared" si="8341"/>
        <v>0.259856418609619</v>
      </c>
      <c r="AC3135" s="61" t="s">
        <v>204</v>
      </c>
    </row>
    <row r="3136" spans="1:46">
      <c r="A3136" s="11">
        <v>3136</v>
      </c>
      <c r="B3136" s="69">
        <v>44614</v>
      </c>
      <c r="C3136" s="70">
        <v>0.72916666666666663</v>
      </c>
      <c r="D3136">
        <v>7.4</v>
      </c>
      <c r="E3136">
        <v>14</v>
      </c>
      <c r="F3136">
        <v>0</v>
      </c>
      <c r="G3136">
        <v>4.5</v>
      </c>
      <c r="H3136">
        <v>1.7999999999999999E-2</v>
      </c>
      <c r="I3136">
        <v>4</v>
      </c>
      <c r="J3136" t="s">
        <v>155</v>
      </c>
      <c r="K3136">
        <v>4.0999999999999996</v>
      </c>
      <c r="L3136" t="s">
        <v>157</v>
      </c>
      <c r="M3136" s="70">
        <v>0.72331018518518519</v>
      </c>
      <c r="N3136">
        <v>6.7</v>
      </c>
      <c r="O3136" t="s">
        <v>155</v>
      </c>
      <c r="P3136" s="70">
        <v>0.72459490740740751</v>
      </c>
      <c r="Q3136">
        <v>2.2999999999999998</v>
      </c>
      <c r="R3136" t="s">
        <v>158</v>
      </c>
      <c r="S3136">
        <v>1</v>
      </c>
      <c r="T3136">
        <v>39.4</v>
      </c>
      <c r="U3136">
        <v>49</v>
      </c>
      <c r="V3136">
        <v>39720</v>
      </c>
      <c r="W3136">
        <v>66</v>
      </c>
      <c r="X3136">
        <v>0.625</v>
      </c>
      <c r="Y3136">
        <v>18.02</v>
      </c>
      <c r="Z3136" s="11">
        <f t="shared" si="8339"/>
        <v>10.8</v>
      </c>
      <c r="AA3136" s="11">
        <f t="shared" si="8340"/>
        <v>0</v>
      </c>
      <c r="AB3136" s="53">
        <f t="shared" si="8341"/>
        <v>0.259856418609619</v>
      </c>
      <c r="AC3136" s="61" t="s">
        <v>204</v>
      </c>
    </row>
    <row r="3137" spans="1:46">
      <c r="A3137" s="11">
        <v>3137</v>
      </c>
      <c r="B3137" s="69">
        <v>44614</v>
      </c>
      <c r="C3137" s="70">
        <v>0.73611111111111116</v>
      </c>
      <c r="D3137">
        <v>7</v>
      </c>
      <c r="E3137">
        <v>13.2</v>
      </c>
      <c r="F3137">
        <v>0</v>
      </c>
      <c r="G3137">
        <v>4.0999999999999996</v>
      </c>
      <c r="H3137">
        <v>8.0000000000000002E-3</v>
      </c>
      <c r="I3137">
        <v>3.4</v>
      </c>
      <c r="J3137" t="s">
        <v>155</v>
      </c>
      <c r="K3137">
        <v>4</v>
      </c>
      <c r="L3137" t="s">
        <v>155</v>
      </c>
      <c r="M3137" s="70">
        <v>0.73015046296296304</v>
      </c>
      <c r="N3137">
        <v>6.1</v>
      </c>
      <c r="O3137" t="s">
        <v>155</v>
      </c>
      <c r="P3137" s="70">
        <v>0.72973379629629631</v>
      </c>
      <c r="Q3137">
        <v>4</v>
      </c>
      <c r="R3137" t="s">
        <v>155</v>
      </c>
      <c r="S3137">
        <v>1.1000000000000001</v>
      </c>
      <c r="T3137">
        <v>41.1</v>
      </c>
      <c r="U3137">
        <v>22</v>
      </c>
      <c r="V3137">
        <v>20935</v>
      </c>
      <c r="W3137">
        <v>35</v>
      </c>
      <c r="X3137">
        <v>0.624</v>
      </c>
      <c r="Y3137">
        <v>18.04</v>
      </c>
      <c r="Z3137" s="11">
        <f t="shared" si="8339"/>
        <v>4.8000000000000007</v>
      </c>
      <c r="AA3137" s="11">
        <f t="shared" si="8340"/>
        <v>0</v>
      </c>
      <c r="AB3137" s="53">
        <f t="shared" si="8341"/>
        <v>0.25927253813865037</v>
      </c>
      <c r="AC3137" s="61" t="s">
        <v>204</v>
      </c>
    </row>
    <row r="3138" spans="1:46">
      <c r="A3138" s="11">
        <v>3138</v>
      </c>
      <c r="B3138" s="69">
        <v>44614</v>
      </c>
      <c r="C3138" s="70">
        <v>0.74305555555555547</v>
      </c>
      <c r="D3138">
        <v>6.4</v>
      </c>
      <c r="E3138">
        <v>13.1</v>
      </c>
      <c r="F3138">
        <v>0</v>
      </c>
      <c r="G3138">
        <v>3.6</v>
      </c>
      <c r="H3138">
        <v>2E-3</v>
      </c>
      <c r="I3138">
        <v>4.4000000000000004</v>
      </c>
      <c r="J3138" t="s">
        <v>155</v>
      </c>
      <c r="K3138">
        <v>4.5</v>
      </c>
      <c r="L3138" t="s">
        <v>155</v>
      </c>
      <c r="M3138" s="70">
        <v>0.74238425925925933</v>
      </c>
      <c r="N3138">
        <v>7.2</v>
      </c>
      <c r="O3138" t="s">
        <v>155</v>
      </c>
      <c r="P3138" s="70">
        <v>0.73947916666666658</v>
      </c>
      <c r="Q3138">
        <v>2.5</v>
      </c>
      <c r="R3138" t="s">
        <v>157</v>
      </c>
      <c r="S3138">
        <v>1</v>
      </c>
      <c r="T3138">
        <v>43.8</v>
      </c>
      <c r="U3138">
        <v>8</v>
      </c>
      <c r="V3138">
        <v>8530</v>
      </c>
      <c r="W3138">
        <v>14</v>
      </c>
      <c r="X3138">
        <v>0.624</v>
      </c>
      <c r="Y3138">
        <v>18.07</v>
      </c>
      <c r="Z3138" s="11">
        <f t="shared" si="8339"/>
        <v>1.2000000000000002</v>
      </c>
      <c r="AA3138" s="11">
        <f t="shared" si="8340"/>
        <v>0</v>
      </c>
      <c r="AB3138" s="53">
        <f t="shared" si="8341"/>
        <v>0.25927253813865037</v>
      </c>
      <c r="AC3138" s="61" t="s">
        <v>204</v>
      </c>
    </row>
    <row r="3139" spans="1:46">
      <c r="A3139" s="11">
        <v>3139</v>
      </c>
      <c r="B3139" s="69">
        <v>44614</v>
      </c>
      <c r="C3139" s="70">
        <v>0.75</v>
      </c>
      <c r="D3139">
        <v>5.7</v>
      </c>
      <c r="E3139">
        <v>13</v>
      </c>
      <c r="F3139">
        <v>0</v>
      </c>
      <c r="G3139">
        <v>3.3</v>
      </c>
      <c r="H3139">
        <v>0</v>
      </c>
      <c r="I3139">
        <v>3.7</v>
      </c>
      <c r="J3139" t="s">
        <v>157</v>
      </c>
      <c r="K3139">
        <v>4.4000000000000004</v>
      </c>
      <c r="L3139" t="s">
        <v>155</v>
      </c>
      <c r="M3139" s="70">
        <v>0.74329861111111117</v>
      </c>
      <c r="N3139">
        <v>5.8</v>
      </c>
      <c r="O3139" t="s">
        <v>155</v>
      </c>
      <c r="P3139" s="70">
        <v>0.7496990740740741</v>
      </c>
      <c r="Q3139">
        <v>2.5</v>
      </c>
      <c r="R3139" t="s">
        <v>162</v>
      </c>
      <c r="S3139">
        <v>0.9</v>
      </c>
      <c r="T3139">
        <v>45.7</v>
      </c>
      <c r="U3139">
        <v>2</v>
      </c>
      <c r="V3139">
        <v>2660</v>
      </c>
      <c r="W3139">
        <v>4</v>
      </c>
      <c r="X3139">
        <v>0.624</v>
      </c>
      <c r="Y3139">
        <v>18.09</v>
      </c>
      <c r="Z3139" s="11">
        <f t="shared" si="8339"/>
        <v>0</v>
      </c>
      <c r="AA3139" s="11">
        <f t="shared" si="8340"/>
        <v>0</v>
      </c>
      <c r="AB3139" s="53">
        <f t="shared" si="8341"/>
        <v>0.25927253813865037</v>
      </c>
      <c r="AC3139" s="61" t="s">
        <v>204</v>
      </c>
      <c r="AE3139" s="11">
        <f t="shared" ref="AE3139" si="8486">SUM(F3139:F3144)</f>
        <v>0</v>
      </c>
      <c r="AF3139" s="11">
        <f t="shared" ref="AF3139" si="8487">AVERAGE(AB3139:AB3144)</f>
        <v>0.25898093577453646</v>
      </c>
      <c r="AG3139" s="11">
        <f t="shared" ref="AG3139" si="8488">AVERAGE(G3139:G3144)</f>
        <v>2.8000000000000003</v>
      </c>
      <c r="AH3139" s="11" t="e">
        <f t="shared" ref="AH3139" si="8489">AVERAGE(AC3139:AC3144)</f>
        <v>#DIV/0!</v>
      </c>
      <c r="AI3139" s="11">
        <f t="shared" ref="AI3139" si="8490">AVERAGE(T3139:T3144)</f>
        <v>42.916666666666664</v>
      </c>
      <c r="AJ3139" s="11">
        <f t="shared" ref="AJ3139" si="8491">SUMIF(H3139:H3144,"&gt;0",H3139:H3144)</f>
        <v>0</v>
      </c>
      <c r="AK3139" s="17">
        <f t="shared" ref="AK3139" si="8492">SUM(AA3139:AA3144)/60</f>
        <v>0</v>
      </c>
      <c r="AL3139" s="17">
        <f t="shared" ref="AL3139" si="8493">SUM(V3139:V3144)</f>
        <v>3413</v>
      </c>
      <c r="AM3139" s="17">
        <f t="shared" ref="AM3139" si="8494">AVERAGE(W3139:W3144)</f>
        <v>0.83333333333333337</v>
      </c>
      <c r="AN3139" s="11">
        <f t="shared" ref="AN3139" si="8495">AVERAGE(I3139:I3144)</f>
        <v>2.8166666666666669</v>
      </c>
      <c r="AO3139" s="11">
        <f t="shared" ref="AO3139" si="8496">MAX(K3139:K3144)</f>
        <v>4.4000000000000004</v>
      </c>
      <c r="AP3139" s="13" t="str">
        <f t="shared" ref="AP3139" ca="1" si="8497">INDIRECT(ADDRESS(MATCH(AO3139,K3139:K3144,0)+A3139-1,12))</f>
        <v>NW</v>
      </c>
      <c r="AQ3139" s="13">
        <f t="shared" ref="AQ3139" ca="1" si="8498">INDIRECT(ADDRESS(MATCH(AO3139,K3139:K3144,0)+A3139-1,13))</f>
        <v>0.74329861111111117</v>
      </c>
      <c r="AR3139" s="11">
        <f t="shared" ref="AR3139" si="8499">MAX(N3139:N3144)</f>
        <v>6.2</v>
      </c>
      <c r="AS3139" s="13" t="str">
        <f t="shared" ref="AS3139" ca="1" si="8500">INDIRECT(ADDRESS(MATCH(AR3139,N3139:N3144,0)+A3139-1,15))</f>
        <v>NW</v>
      </c>
      <c r="AT3139" s="13">
        <f t="shared" ref="AT3139" ca="1" si="8501">INDIRECT(ADDRESS(MATCH(AR3139,N3139:N3144,0)+A3139-1,16))</f>
        <v>0.75774305555555566</v>
      </c>
    </row>
    <row r="3140" spans="1:46">
      <c r="A3140" s="11">
        <v>3140</v>
      </c>
      <c r="B3140" s="69">
        <v>44614</v>
      </c>
      <c r="C3140" s="70">
        <v>0.75694444444444453</v>
      </c>
      <c r="D3140">
        <v>5.0999999999999996</v>
      </c>
      <c r="E3140">
        <v>13</v>
      </c>
      <c r="F3140">
        <v>0</v>
      </c>
      <c r="G3140">
        <v>3.1</v>
      </c>
      <c r="H3140">
        <v>0</v>
      </c>
      <c r="I3140">
        <v>3.3</v>
      </c>
      <c r="J3140" t="s">
        <v>157</v>
      </c>
      <c r="K3140">
        <v>3.7</v>
      </c>
      <c r="L3140" t="s">
        <v>157</v>
      </c>
      <c r="M3140" s="70">
        <v>0.75001157407407415</v>
      </c>
      <c r="N3140">
        <v>6.1</v>
      </c>
      <c r="O3140" t="s">
        <v>162</v>
      </c>
      <c r="P3140" s="70">
        <v>0.75525462962962964</v>
      </c>
      <c r="Q3140">
        <v>3.3</v>
      </c>
      <c r="R3140" t="s">
        <v>155</v>
      </c>
      <c r="S3140">
        <v>1.2</v>
      </c>
      <c r="T3140">
        <v>41</v>
      </c>
      <c r="U3140">
        <v>0</v>
      </c>
      <c r="V3140">
        <v>449</v>
      </c>
      <c r="W3140">
        <v>1</v>
      </c>
      <c r="X3140">
        <v>0.624</v>
      </c>
      <c r="Y3140">
        <v>18.09</v>
      </c>
      <c r="Z3140" s="11">
        <f t="shared" si="8339"/>
        <v>0</v>
      </c>
      <c r="AA3140" s="11">
        <f t="shared" si="8340"/>
        <v>0</v>
      </c>
      <c r="AB3140" s="53">
        <f t="shared" si="8341"/>
        <v>0.25927253813865037</v>
      </c>
      <c r="AC3140" s="61" t="s">
        <v>204</v>
      </c>
    </row>
    <row r="3141" spans="1:46">
      <c r="A3141" s="11">
        <v>3141</v>
      </c>
      <c r="B3141" s="69">
        <v>44614</v>
      </c>
      <c r="C3141" s="70">
        <v>0.76388888888888884</v>
      </c>
      <c r="D3141">
        <v>4.5999999999999996</v>
      </c>
      <c r="E3141">
        <v>13</v>
      </c>
      <c r="F3141">
        <v>0</v>
      </c>
      <c r="G3141">
        <v>2.9</v>
      </c>
      <c r="H3141">
        <v>-1E-3</v>
      </c>
      <c r="I3141">
        <v>3</v>
      </c>
      <c r="J3141" t="s">
        <v>157</v>
      </c>
      <c r="K3141">
        <v>3.8</v>
      </c>
      <c r="L3141" t="s">
        <v>157</v>
      </c>
      <c r="M3141" s="70">
        <v>0.76081018518518517</v>
      </c>
      <c r="N3141">
        <v>6.2</v>
      </c>
      <c r="O3141" t="s">
        <v>155</v>
      </c>
      <c r="P3141" s="70">
        <v>0.75774305555555566</v>
      </c>
      <c r="Q3141">
        <v>1.7</v>
      </c>
      <c r="R3141" t="s">
        <v>162</v>
      </c>
      <c r="S3141">
        <v>1</v>
      </c>
      <c r="T3141">
        <v>41.1</v>
      </c>
      <c r="U3141">
        <v>0</v>
      </c>
      <c r="V3141">
        <v>94</v>
      </c>
      <c r="W3141">
        <v>0</v>
      </c>
      <c r="X3141">
        <v>0.624</v>
      </c>
      <c r="Y3141">
        <v>18.07</v>
      </c>
      <c r="Z3141" s="11">
        <f t="shared" si="8339"/>
        <v>-0.60000000000000009</v>
      </c>
      <c r="AA3141" s="11">
        <f t="shared" si="8340"/>
        <v>0</v>
      </c>
      <c r="AB3141" s="53">
        <f t="shared" si="8341"/>
        <v>0.25927253813865037</v>
      </c>
      <c r="AC3141" s="61" t="s">
        <v>204</v>
      </c>
    </row>
    <row r="3142" spans="1:46">
      <c r="A3142" s="11">
        <v>3142</v>
      </c>
      <c r="B3142" s="69">
        <v>44614</v>
      </c>
      <c r="C3142" s="70">
        <v>0.77083333333333337</v>
      </c>
      <c r="D3142">
        <v>4.0999999999999996</v>
      </c>
      <c r="E3142">
        <v>13</v>
      </c>
      <c r="F3142">
        <v>0</v>
      </c>
      <c r="G3142">
        <v>2.7</v>
      </c>
      <c r="H3142">
        <v>-1E-3</v>
      </c>
      <c r="I3142">
        <v>2.2999999999999998</v>
      </c>
      <c r="J3142" t="s">
        <v>157</v>
      </c>
      <c r="K3142">
        <v>3</v>
      </c>
      <c r="L3142" t="s">
        <v>157</v>
      </c>
      <c r="M3142" s="70">
        <v>0.76390046296296299</v>
      </c>
      <c r="N3142">
        <v>4.8</v>
      </c>
      <c r="O3142" t="s">
        <v>155</v>
      </c>
      <c r="P3142" s="70">
        <v>0.76709490740740749</v>
      </c>
      <c r="Q3142">
        <v>2.2000000000000002</v>
      </c>
      <c r="R3142" t="s">
        <v>162</v>
      </c>
      <c r="S3142">
        <v>0.7</v>
      </c>
      <c r="T3142">
        <v>43.7</v>
      </c>
      <c r="U3142">
        <v>0</v>
      </c>
      <c r="V3142">
        <v>65</v>
      </c>
      <c r="W3142">
        <v>0</v>
      </c>
      <c r="X3142">
        <v>0.623</v>
      </c>
      <c r="Y3142">
        <v>18.07</v>
      </c>
      <c r="Z3142" s="11">
        <f t="shared" si="8339"/>
        <v>-0.60000000000000009</v>
      </c>
      <c r="AA3142" s="11">
        <f t="shared" si="8340"/>
        <v>0</v>
      </c>
      <c r="AB3142" s="53">
        <f t="shared" si="8341"/>
        <v>0.25868933341042255</v>
      </c>
      <c r="AC3142" s="61" t="s">
        <v>204</v>
      </c>
    </row>
    <row r="3143" spans="1:46">
      <c r="A3143" s="11">
        <v>3143</v>
      </c>
      <c r="B3143" s="69">
        <v>44614</v>
      </c>
      <c r="C3143" s="70">
        <v>0.77777777777777779</v>
      </c>
      <c r="D3143">
        <v>3.7</v>
      </c>
      <c r="E3143">
        <v>13</v>
      </c>
      <c r="F3143">
        <v>0</v>
      </c>
      <c r="G3143">
        <v>2.5</v>
      </c>
      <c r="H3143">
        <v>0</v>
      </c>
      <c r="I3143">
        <v>2.4</v>
      </c>
      <c r="J3143" t="s">
        <v>157</v>
      </c>
      <c r="K3143">
        <v>2.4</v>
      </c>
      <c r="L3143" t="s">
        <v>157</v>
      </c>
      <c r="M3143" s="70">
        <v>0.77777777777777779</v>
      </c>
      <c r="N3143">
        <v>4.5999999999999996</v>
      </c>
      <c r="O3143" t="s">
        <v>157</v>
      </c>
      <c r="P3143" s="70">
        <v>0.77695601851851848</v>
      </c>
      <c r="Q3143">
        <v>2.9</v>
      </c>
      <c r="R3143" t="s">
        <v>157</v>
      </c>
      <c r="S3143">
        <v>0.8</v>
      </c>
      <c r="T3143">
        <v>42.1</v>
      </c>
      <c r="U3143">
        <v>0</v>
      </c>
      <c r="V3143">
        <v>82</v>
      </c>
      <c r="W3143">
        <v>0</v>
      </c>
      <c r="X3143">
        <v>0.623</v>
      </c>
      <c r="Y3143">
        <v>18.12</v>
      </c>
      <c r="Z3143" s="11">
        <f t="shared" si="8339"/>
        <v>0</v>
      </c>
      <c r="AA3143" s="11">
        <f t="shared" si="8340"/>
        <v>0</v>
      </c>
      <c r="AB3143" s="53">
        <f t="shared" si="8341"/>
        <v>0.25868933341042255</v>
      </c>
      <c r="AC3143" s="61" t="s">
        <v>204</v>
      </c>
    </row>
    <row r="3144" spans="1:46">
      <c r="A3144" s="11">
        <v>3144</v>
      </c>
      <c r="B3144" s="69">
        <v>44614</v>
      </c>
      <c r="C3144" s="70">
        <v>0.78472222222222221</v>
      </c>
      <c r="D3144">
        <v>3.2</v>
      </c>
      <c r="E3144">
        <v>12.9</v>
      </c>
      <c r="F3144">
        <v>0</v>
      </c>
      <c r="G3144">
        <v>2.2999999999999998</v>
      </c>
      <c r="H3144">
        <v>0</v>
      </c>
      <c r="I3144">
        <v>2.2000000000000002</v>
      </c>
      <c r="J3144" t="s">
        <v>157</v>
      </c>
      <c r="K3144">
        <v>2.4</v>
      </c>
      <c r="L3144" t="s">
        <v>157</v>
      </c>
      <c r="M3144" s="70">
        <v>0.77797453703703701</v>
      </c>
      <c r="N3144">
        <v>5</v>
      </c>
      <c r="O3144" t="s">
        <v>157</v>
      </c>
      <c r="P3144" s="70">
        <v>0.78359953703703711</v>
      </c>
      <c r="Q3144">
        <v>3.6</v>
      </c>
      <c r="R3144" t="s">
        <v>157</v>
      </c>
      <c r="S3144">
        <v>0.9</v>
      </c>
      <c r="T3144">
        <v>43.9</v>
      </c>
      <c r="U3144">
        <v>0</v>
      </c>
      <c r="V3144">
        <v>63</v>
      </c>
      <c r="W3144">
        <v>0</v>
      </c>
      <c r="X3144">
        <v>0.623</v>
      </c>
      <c r="Y3144">
        <v>18.100000000000001</v>
      </c>
      <c r="Z3144" s="11">
        <f t="shared" ref="Z3144:Z3207" si="8502">H3144*3.6/(60)*10*10^3</f>
        <v>0</v>
      </c>
      <c r="AA3144" s="11">
        <f t="shared" ref="AA3144:AA3207" si="8503">IF(Z3144&gt;120,10,0)</f>
        <v>0</v>
      </c>
      <c r="AB3144" s="53">
        <f t="shared" ref="AB3144:AB3207" si="8504">-0.071+0.735*X3144+0.75*X3144^2-8.759*X3144^3+21.838*X3144^4-21.998*X3144^5+8.097*X3144^6</f>
        <v>0.25868933341042255</v>
      </c>
      <c r="AC3144" s="61" t="s">
        <v>204</v>
      </c>
    </row>
    <row r="3145" spans="1:46">
      <c r="A3145" s="11">
        <v>3145</v>
      </c>
      <c r="B3145" s="69">
        <v>44614</v>
      </c>
      <c r="C3145" s="70">
        <v>0.79166666666666663</v>
      </c>
      <c r="D3145">
        <v>2.8</v>
      </c>
      <c r="E3145">
        <v>12.9</v>
      </c>
      <c r="F3145">
        <v>0</v>
      </c>
      <c r="G3145">
        <v>2.2999999999999998</v>
      </c>
      <c r="H3145">
        <v>0</v>
      </c>
      <c r="I3145">
        <v>2.5</v>
      </c>
      <c r="J3145" t="s">
        <v>157</v>
      </c>
      <c r="K3145">
        <v>2.9</v>
      </c>
      <c r="L3145" t="s">
        <v>157</v>
      </c>
      <c r="M3145" s="70">
        <v>0.78987268518518527</v>
      </c>
      <c r="N3145">
        <v>4.9000000000000004</v>
      </c>
      <c r="O3145" t="s">
        <v>157</v>
      </c>
      <c r="P3145" s="70">
        <v>0.78760416666666666</v>
      </c>
      <c r="Q3145">
        <v>2</v>
      </c>
      <c r="R3145" t="s">
        <v>157</v>
      </c>
      <c r="S3145">
        <v>0.8</v>
      </c>
      <c r="T3145">
        <v>45.1</v>
      </c>
      <c r="U3145">
        <v>0</v>
      </c>
      <c r="V3145">
        <v>36</v>
      </c>
      <c r="W3145">
        <v>0</v>
      </c>
      <c r="X3145">
        <v>0.623</v>
      </c>
      <c r="Y3145">
        <v>18.13</v>
      </c>
      <c r="Z3145" s="11">
        <f t="shared" si="8502"/>
        <v>0</v>
      </c>
      <c r="AA3145" s="11">
        <f t="shared" si="8503"/>
        <v>0</v>
      </c>
      <c r="AB3145" s="53">
        <f t="shared" si="8504"/>
        <v>0.25868933341042255</v>
      </c>
      <c r="AC3145" s="61" t="s">
        <v>204</v>
      </c>
      <c r="AE3145" s="11">
        <f t="shared" ref="AE3145" si="8505">SUM(F3145:F3150)</f>
        <v>0</v>
      </c>
      <c r="AF3145" s="11">
        <f t="shared" ref="AF3145" si="8506">AVERAGE(AB3145:AB3150)</f>
        <v>0.25839807059939474</v>
      </c>
      <c r="AG3145" s="11">
        <f t="shared" ref="AG3145" si="8507">AVERAGE(G3145:G3150)</f>
        <v>1.9333333333333333</v>
      </c>
      <c r="AH3145" s="11" t="e">
        <f t="shared" ref="AH3145" si="8508">AVERAGE(AC3145:AC3150)</f>
        <v>#DIV/0!</v>
      </c>
      <c r="AI3145" s="11">
        <f t="shared" ref="AI3145" si="8509">AVERAGE(T3145:T3150)</f>
        <v>48.150000000000006</v>
      </c>
      <c r="AJ3145" s="11">
        <f t="shared" ref="AJ3145" si="8510">SUMIF(H3145:H3150,"&gt;0",H3145:H3150)</f>
        <v>0</v>
      </c>
      <c r="AK3145" s="17">
        <f t="shared" ref="AK3145" si="8511">SUM(AA3145:AA3150)/60</f>
        <v>0</v>
      </c>
      <c r="AL3145" s="17">
        <f t="shared" ref="AL3145" si="8512">SUM(V3145:V3150)</f>
        <v>454</v>
      </c>
      <c r="AM3145" s="17">
        <f t="shared" ref="AM3145" si="8513">AVERAGE(W3145:W3150)</f>
        <v>0</v>
      </c>
      <c r="AN3145" s="11">
        <f t="shared" ref="AN3145" si="8514">AVERAGE(I3145:I3150)</f>
        <v>1.7</v>
      </c>
      <c r="AO3145" s="11">
        <f t="shared" ref="AO3145" si="8515">MAX(K3145:K3150)</f>
        <v>2.9</v>
      </c>
      <c r="AP3145" s="13" t="str">
        <f t="shared" ref="AP3145" ca="1" si="8516">INDIRECT(ADDRESS(MATCH(AO3145,K3145:K3150,0)+A3145-1,12))</f>
        <v>NNW</v>
      </c>
      <c r="AQ3145" s="13">
        <f t="shared" ref="AQ3145" ca="1" si="8517">INDIRECT(ADDRESS(MATCH(AO3145,K3145:K3150,0)+A3145-1,13))</f>
        <v>0.78987268518518527</v>
      </c>
      <c r="AR3145" s="11">
        <f t="shared" ref="AR3145" si="8518">MAX(N3145:N3150)</f>
        <v>4.9000000000000004</v>
      </c>
      <c r="AS3145" s="13" t="str">
        <f t="shared" ref="AS3145" ca="1" si="8519">INDIRECT(ADDRESS(MATCH(AR3145,N3145:N3150,0)+A3145-1,15))</f>
        <v>NNW</v>
      </c>
      <c r="AT3145" s="13">
        <f t="shared" ref="AT3145" ca="1" si="8520">INDIRECT(ADDRESS(MATCH(AR3145,N3145:N3150,0)+A3145-1,16))</f>
        <v>0.78760416666666666</v>
      </c>
    </row>
    <row r="3146" spans="1:46">
      <c r="A3146" s="11">
        <v>3146</v>
      </c>
      <c r="B3146" s="69">
        <v>44614</v>
      </c>
      <c r="C3146" s="70">
        <v>0.79861111111111116</v>
      </c>
      <c r="D3146">
        <v>2.5</v>
      </c>
      <c r="E3146">
        <v>12.9</v>
      </c>
      <c r="F3146">
        <v>0</v>
      </c>
      <c r="G3146">
        <v>2.1</v>
      </c>
      <c r="H3146">
        <v>-1E-3</v>
      </c>
      <c r="I3146">
        <v>2.2999999999999998</v>
      </c>
      <c r="J3146" t="s">
        <v>162</v>
      </c>
      <c r="K3146">
        <v>2.5</v>
      </c>
      <c r="L3146" t="s">
        <v>157</v>
      </c>
      <c r="M3146" s="70">
        <v>0.79167824074074078</v>
      </c>
      <c r="N3146">
        <v>4.8</v>
      </c>
      <c r="O3146" t="s">
        <v>157</v>
      </c>
      <c r="P3146" s="70">
        <v>0.79464120370370372</v>
      </c>
      <c r="Q3146">
        <v>2.4</v>
      </c>
      <c r="R3146" t="s">
        <v>157</v>
      </c>
      <c r="S3146">
        <v>0.6</v>
      </c>
      <c r="T3146">
        <v>46.7</v>
      </c>
      <c r="U3146">
        <v>0</v>
      </c>
      <c r="V3146">
        <v>44</v>
      </c>
      <c r="W3146">
        <v>0</v>
      </c>
      <c r="X3146">
        <v>0.623</v>
      </c>
      <c r="Y3146">
        <v>18.12</v>
      </c>
      <c r="Z3146" s="11">
        <f t="shared" si="8502"/>
        <v>-0.60000000000000009</v>
      </c>
      <c r="AA3146" s="11">
        <f t="shared" si="8503"/>
        <v>0</v>
      </c>
      <c r="AB3146" s="53">
        <f t="shared" si="8504"/>
        <v>0.25868933341042255</v>
      </c>
      <c r="AC3146" s="61" t="s">
        <v>204</v>
      </c>
    </row>
    <row r="3147" spans="1:46">
      <c r="A3147" s="11">
        <v>3147</v>
      </c>
      <c r="B3147" s="69">
        <v>44614</v>
      </c>
      <c r="C3147" s="70">
        <v>0.80555555555555547</v>
      </c>
      <c r="D3147">
        <v>2.2000000000000002</v>
      </c>
      <c r="E3147">
        <v>12.9</v>
      </c>
      <c r="F3147">
        <v>0</v>
      </c>
      <c r="G3147">
        <v>2</v>
      </c>
      <c r="H3147">
        <v>-1E-3</v>
      </c>
      <c r="I3147">
        <v>1.9</v>
      </c>
      <c r="J3147" t="s">
        <v>162</v>
      </c>
      <c r="K3147">
        <v>2.2999999999999998</v>
      </c>
      <c r="L3147" t="s">
        <v>162</v>
      </c>
      <c r="M3147" s="70">
        <v>0.80108796296296303</v>
      </c>
      <c r="N3147">
        <v>3.3</v>
      </c>
      <c r="O3147" t="s">
        <v>157</v>
      </c>
      <c r="P3147" s="70">
        <v>0.80008101851851843</v>
      </c>
      <c r="Q3147">
        <v>2</v>
      </c>
      <c r="R3147" t="s">
        <v>157</v>
      </c>
      <c r="S3147">
        <v>0.5</v>
      </c>
      <c r="T3147">
        <v>48.1</v>
      </c>
      <c r="U3147">
        <v>0</v>
      </c>
      <c r="V3147">
        <v>73</v>
      </c>
      <c r="W3147">
        <v>0</v>
      </c>
      <c r="X3147">
        <v>0.623</v>
      </c>
      <c r="Y3147">
        <v>18.12</v>
      </c>
      <c r="Z3147" s="11">
        <f t="shared" si="8502"/>
        <v>-0.60000000000000009</v>
      </c>
      <c r="AA3147" s="11">
        <f t="shared" si="8503"/>
        <v>0</v>
      </c>
      <c r="AB3147" s="53">
        <f t="shared" si="8504"/>
        <v>0.25868933341042255</v>
      </c>
      <c r="AC3147" s="61" t="s">
        <v>204</v>
      </c>
    </row>
    <row r="3148" spans="1:46">
      <c r="A3148" s="11">
        <v>3148</v>
      </c>
      <c r="B3148" s="69">
        <v>44614</v>
      </c>
      <c r="C3148" s="70">
        <v>0.8125</v>
      </c>
      <c r="D3148">
        <v>1.9</v>
      </c>
      <c r="E3148">
        <v>12.9</v>
      </c>
      <c r="F3148">
        <v>0</v>
      </c>
      <c r="G3148">
        <v>1.9</v>
      </c>
      <c r="H3148">
        <v>-1E-3</v>
      </c>
      <c r="I3148">
        <v>1.2</v>
      </c>
      <c r="J3148" t="s">
        <v>147</v>
      </c>
      <c r="K3148">
        <v>1.9</v>
      </c>
      <c r="L3148" t="s">
        <v>162</v>
      </c>
      <c r="M3148" s="70">
        <v>0.80556712962962962</v>
      </c>
      <c r="N3148">
        <v>2.5</v>
      </c>
      <c r="O3148" t="s">
        <v>147</v>
      </c>
      <c r="P3148" s="70">
        <v>0.81236111111111109</v>
      </c>
      <c r="Q3148">
        <v>2</v>
      </c>
      <c r="R3148" t="s">
        <v>147</v>
      </c>
      <c r="S3148">
        <v>0.4</v>
      </c>
      <c r="T3148">
        <v>48.7</v>
      </c>
      <c r="U3148">
        <v>1</v>
      </c>
      <c r="V3148">
        <v>94</v>
      </c>
      <c r="W3148">
        <v>0</v>
      </c>
      <c r="X3148">
        <v>0.622</v>
      </c>
      <c r="Y3148">
        <v>18.12</v>
      </c>
      <c r="Z3148" s="11">
        <f t="shared" si="8502"/>
        <v>-0.60000000000000009</v>
      </c>
      <c r="AA3148" s="11">
        <f t="shared" si="8503"/>
        <v>0</v>
      </c>
      <c r="AB3148" s="53">
        <f t="shared" si="8504"/>
        <v>0.25810680778836692</v>
      </c>
      <c r="AC3148" s="61" t="s">
        <v>204</v>
      </c>
    </row>
    <row r="3149" spans="1:46">
      <c r="A3149" s="11">
        <v>3149</v>
      </c>
      <c r="B3149" s="69">
        <v>44614</v>
      </c>
      <c r="C3149" s="70">
        <v>0.81944444444444453</v>
      </c>
      <c r="D3149">
        <v>1.6</v>
      </c>
      <c r="E3149">
        <v>12.9</v>
      </c>
      <c r="F3149">
        <v>0</v>
      </c>
      <c r="G3149">
        <v>1.7</v>
      </c>
      <c r="H3149">
        <v>-1E-3</v>
      </c>
      <c r="I3149">
        <v>1.2</v>
      </c>
      <c r="J3149" t="s">
        <v>147</v>
      </c>
      <c r="K3149">
        <v>1.3</v>
      </c>
      <c r="L3149" t="s">
        <v>147</v>
      </c>
      <c r="M3149" s="70">
        <v>0.81542824074074083</v>
      </c>
      <c r="N3149">
        <v>3</v>
      </c>
      <c r="O3149" t="s">
        <v>149</v>
      </c>
      <c r="P3149" s="70">
        <v>0.81847222222222227</v>
      </c>
      <c r="Q3149">
        <v>0.8</v>
      </c>
      <c r="R3149" t="s">
        <v>147</v>
      </c>
      <c r="S3149">
        <v>0.4</v>
      </c>
      <c r="T3149">
        <v>49.6</v>
      </c>
      <c r="U3149">
        <v>0</v>
      </c>
      <c r="V3149">
        <v>113</v>
      </c>
      <c r="W3149">
        <v>0</v>
      </c>
      <c r="X3149">
        <v>0.622</v>
      </c>
      <c r="Y3149">
        <v>18.13</v>
      </c>
      <c r="Z3149" s="11">
        <f t="shared" si="8502"/>
        <v>-0.60000000000000009</v>
      </c>
      <c r="AA3149" s="11">
        <f t="shared" si="8503"/>
        <v>0</v>
      </c>
      <c r="AB3149" s="53">
        <f t="shared" si="8504"/>
        <v>0.25810680778836692</v>
      </c>
      <c r="AC3149" s="61" t="s">
        <v>204</v>
      </c>
    </row>
    <row r="3150" spans="1:46">
      <c r="A3150" s="11">
        <v>3150</v>
      </c>
      <c r="B3150" s="69">
        <v>44614</v>
      </c>
      <c r="C3150" s="70">
        <v>0.82638888888888884</v>
      </c>
      <c r="D3150">
        <v>1.3</v>
      </c>
      <c r="E3150">
        <v>12.9</v>
      </c>
      <c r="F3150">
        <v>0</v>
      </c>
      <c r="G3150">
        <v>1.6</v>
      </c>
      <c r="H3150">
        <v>-1E-3</v>
      </c>
      <c r="I3150">
        <v>1.1000000000000001</v>
      </c>
      <c r="J3150" t="s">
        <v>148</v>
      </c>
      <c r="K3150">
        <v>1.2</v>
      </c>
      <c r="L3150" t="s">
        <v>147</v>
      </c>
      <c r="M3150" s="70">
        <v>0.81945601851851846</v>
      </c>
      <c r="N3150">
        <v>2.6</v>
      </c>
      <c r="O3150" t="s">
        <v>148</v>
      </c>
      <c r="P3150" s="70">
        <v>0.81981481481481477</v>
      </c>
      <c r="Q3150">
        <v>1.1000000000000001</v>
      </c>
      <c r="R3150" t="s">
        <v>148</v>
      </c>
      <c r="S3150">
        <v>0.3</v>
      </c>
      <c r="T3150">
        <v>50.7</v>
      </c>
      <c r="U3150">
        <v>0</v>
      </c>
      <c r="V3150">
        <v>94</v>
      </c>
      <c r="W3150">
        <v>0</v>
      </c>
      <c r="X3150">
        <v>0.622</v>
      </c>
      <c r="Y3150">
        <v>18.14</v>
      </c>
      <c r="Z3150" s="11">
        <f t="shared" si="8502"/>
        <v>-0.60000000000000009</v>
      </c>
      <c r="AA3150" s="11">
        <f t="shared" si="8503"/>
        <v>0</v>
      </c>
      <c r="AB3150" s="53">
        <f t="shared" si="8504"/>
        <v>0.25810680778836692</v>
      </c>
      <c r="AC3150" s="61" t="s">
        <v>204</v>
      </c>
    </row>
    <row r="3151" spans="1:46">
      <c r="A3151" s="11">
        <v>3151</v>
      </c>
      <c r="B3151" s="69">
        <v>44614</v>
      </c>
      <c r="C3151" s="70">
        <v>0.83333333333333337</v>
      </c>
      <c r="D3151">
        <v>1.1000000000000001</v>
      </c>
      <c r="E3151">
        <v>12.9</v>
      </c>
      <c r="F3151">
        <v>0</v>
      </c>
      <c r="G3151">
        <v>1.5</v>
      </c>
      <c r="H3151">
        <v>0</v>
      </c>
      <c r="I3151">
        <v>1.3</v>
      </c>
      <c r="J3151" t="s">
        <v>147</v>
      </c>
      <c r="K3151">
        <v>1.4</v>
      </c>
      <c r="L3151" t="s">
        <v>147</v>
      </c>
      <c r="M3151" s="70">
        <v>0.83215277777777785</v>
      </c>
      <c r="N3151">
        <v>2.5</v>
      </c>
      <c r="O3151" t="s">
        <v>148</v>
      </c>
      <c r="P3151" s="70">
        <v>0.83094907407407403</v>
      </c>
      <c r="Q3151">
        <v>1</v>
      </c>
      <c r="R3151" t="s">
        <v>162</v>
      </c>
      <c r="S3151">
        <v>0.4</v>
      </c>
      <c r="T3151">
        <v>50.4</v>
      </c>
      <c r="U3151">
        <v>0</v>
      </c>
      <c r="V3151">
        <v>98</v>
      </c>
      <c r="W3151">
        <v>0</v>
      </c>
      <c r="X3151">
        <v>0.622</v>
      </c>
      <c r="Y3151">
        <v>18.13</v>
      </c>
      <c r="Z3151" s="11">
        <f t="shared" si="8502"/>
        <v>0</v>
      </c>
      <c r="AA3151" s="11">
        <f t="shared" si="8503"/>
        <v>0</v>
      </c>
      <c r="AB3151" s="53">
        <f t="shared" si="8504"/>
        <v>0.25810680778836692</v>
      </c>
      <c r="AC3151" s="61" t="s">
        <v>204</v>
      </c>
      <c r="AE3151" s="11">
        <f t="shared" ref="AE3151" si="8521">SUM(F3151:F3156)</f>
        <v>0</v>
      </c>
      <c r="AF3151" s="11">
        <f t="shared" ref="AF3151" si="8522">AVERAGE(AB3151:AB3156)</f>
        <v>0.25762205281454187</v>
      </c>
      <c r="AG3151" s="11">
        <f t="shared" ref="AG3151" si="8523">AVERAGE(G3151:G3156)</f>
        <v>1.1833333333333333</v>
      </c>
      <c r="AH3151" s="11" t="e">
        <f t="shared" ref="AH3151" si="8524">AVERAGE(AC3151:AC3156)</f>
        <v>#DIV/0!</v>
      </c>
      <c r="AI3151" s="11">
        <f t="shared" ref="AI3151" si="8525">AVERAGE(T3151:T3156)</f>
        <v>51.983333333333341</v>
      </c>
      <c r="AJ3151" s="11">
        <f t="shared" ref="AJ3151" si="8526">SUMIF(H3151:H3156,"&gt;0",H3151:H3156)</f>
        <v>0</v>
      </c>
      <c r="AK3151" s="17">
        <f t="shared" ref="AK3151" si="8527">SUM(AA3151:AA3156)/60</f>
        <v>0</v>
      </c>
      <c r="AL3151" s="17">
        <f t="shared" ref="AL3151" si="8528">SUM(V3151:V3156)</f>
        <v>603</v>
      </c>
      <c r="AM3151" s="17">
        <f t="shared" ref="AM3151" si="8529">AVERAGE(W3151:W3156)</f>
        <v>0</v>
      </c>
      <c r="AN3151" s="11">
        <f t="shared" ref="AN3151" si="8530">AVERAGE(I3151:I3156)</f>
        <v>1.05</v>
      </c>
      <c r="AO3151" s="11">
        <f t="shared" ref="AO3151" si="8531">MAX(K3151:K3156)</f>
        <v>1.4</v>
      </c>
      <c r="AP3151" s="13" t="str">
        <f t="shared" ref="AP3151" ca="1" si="8532">INDIRECT(ADDRESS(MATCH(AO3151,K3151:K3156,0)+A3151-1,12))</f>
        <v>NE</v>
      </c>
      <c r="AQ3151" s="13">
        <f t="shared" ref="AQ3151" ca="1" si="8533">INDIRECT(ADDRESS(MATCH(AO3151,K3151:K3156,0)+A3151-1,13))</f>
        <v>0.83215277777777785</v>
      </c>
      <c r="AR3151" s="11">
        <f t="shared" ref="AR3151" si="8534">MAX(N3151:N3156)</f>
        <v>3.2</v>
      </c>
      <c r="AS3151" s="13" t="str">
        <f t="shared" ref="AS3151" ca="1" si="8535">INDIRECT(ADDRESS(MATCH(AR3151,N3151:N3156,0)+A3151-1,15))</f>
        <v>NE</v>
      </c>
      <c r="AT3151" s="13">
        <f t="shared" ref="AT3151" ca="1" si="8536">INDIRECT(ADDRESS(MATCH(AR3151,N3151:N3156,0)+A3151-1,16))</f>
        <v>0.85100694444444447</v>
      </c>
    </row>
    <row r="3152" spans="1:46">
      <c r="A3152" s="11">
        <v>3152</v>
      </c>
      <c r="B3152" s="69">
        <v>44614</v>
      </c>
      <c r="C3152" s="70">
        <v>0.84027777777777779</v>
      </c>
      <c r="D3152">
        <v>0.9</v>
      </c>
      <c r="E3152">
        <v>12.9</v>
      </c>
      <c r="F3152">
        <v>0</v>
      </c>
      <c r="G3152">
        <v>1.4</v>
      </c>
      <c r="H3152">
        <v>-1E-3</v>
      </c>
      <c r="I3152">
        <v>0.9</v>
      </c>
      <c r="J3152" t="s">
        <v>147</v>
      </c>
      <c r="K3152">
        <v>1.3</v>
      </c>
      <c r="L3152" t="s">
        <v>147</v>
      </c>
      <c r="M3152" s="70">
        <v>0.83343750000000005</v>
      </c>
      <c r="N3152">
        <v>2.7</v>
      </c>
      <c r="O3152" t="s">
        <v>149</v>
      </c>
      <c r="P3152" s="70">
        <v>0.83946759259259263</v>
      </c>
      <c r="Q3152">
        <v>1.1000000000000001</v>
      </c>
      <c r="R3152" t="s">
        <v>147</v>
      </c>
      <c r="S3152">
        <v>0.5</v>
      </c>
      <c r="T3152">
        <v>51</v>
      </c>
      <c r="U3152">
        <v>0</v>
      </c>
      <c r="V3152">
        <v>93</v>
      </c>
      <c r="W3152">
        <v>0</v>
      </c>
      <c r="X3152">
        <v>0.622</v>
      </c>
      <c r="Y3152">
        <v>18.149999999999999</v>
      </c>
      <c r="Z3152" s="11">
        <f t="shared" si="8502"/>
        <v>-0.60000000000000009</v>
      </c>
      <c r="AA3152" s="11">
        <f t="shared" si="8503"/>
        <v>0</v>
      </c>
      <c r="AB3152" s="53">
        <f t="shared" si="8504"/>
        <v>0.25810680778836692</v>
      </c>
      <c r="AC3152" s="61" t="s">
        <v>204</v>
      </c>
    </row>
    <row r="3153" spans="1:46">
      <c r="A3153" s="11">
        <v>3153</v>
      </c>
      <c r="B3153" s="69">
        <v>44614</v>
      </c>
      <c r="C3153" s="70">
        <v>0.84722222222222221</v>
      </c>
      <c r="D3153">
        <v>0.7</v>
      </c>
      <c r="E3153">
        <v>12.9</v>
      </c>
      <c r="F3153">
        <v>0</v>
      </c>
      <c r="G3153">
        <v>1.2</v>
      </c>
      <c r="H3153">
        <v>-1E-3</v>
      </c>
      <c r="I3153">
        <v>1.1000000000000001</v>
      </c>
      <c r="J3153" t="s">
        <v>147</v>
      </c>
      <c r="K3153">
        <v>1.2</v>
      </c>
      <c r="L3153" t="s">
        <v>147</v>
      </c>
      <c r="M3153" s="70">
        <v>0.84575231481481483</v>
      </c>
      <c r="N3153">
        <v>2.7</v>
      </c>
      <c r="O3153" t="s">
        <v>147</v>
      </c>
      <c r="P3153" s="70">
        <v>0.84509259259259262</v>
      </c>
      <c r="Q3153">
        <v>1</v>
      </c>
      <c r="R3153" t="s">
        <v>147</v>
      </c>
      <c r="S3153">
        <v>0.4</v>
      </c>
      <c r="T3153">
        <v>51.7</v>
      </c>
      <c r="U3153">
        <v>0</v>
      </c>
      <c r="V3153">
        <v>104</v>
      </c>
      <c r="W3153">
        <v>0</v>
      </c>
      <c r="X3153">
        <v>0.621</v>
      </c>
      <c r="Y3153">
        <v>18.149999999999999</v>
      </c>
      <c r="Z3153" s="11">
        <f t="shared" si="8502"/>
        <v>-0.60000000000000009</v>
      </c>
      <c r="AA3153" s="11">
        <f t="shared" si="8503"/>
        <v>0</v>
      </c>
      <c r="AB3153" s="53">
        <f t="shared" si="8504"/>
        <v>0.25752496464682312</v>
      </c>
      <c r="AC3153" s="61" t="s">
        <v>204</v>
      </c>
    </row>
    <row r="3154" spans="1:46">
      <c r="A3154" s="11">
        <v>3154</v>
      </c>
      <c r="B3154" s="69">
        <v>44614</v>
      </c>
      <c r="C3154" s="70">
        <v>0.85416666666666663</v>
      </c>
      <c r="D3154">
        <v>0.5</v>
      </c>
      <c r="E3154">
        <v>12.9</v>
      </c>
      <c r="F3154">
        <v>0</v>
      </c>
      <c r="G3154">
        <v>1.1000000000000001</v>
      </c>
      <c r="H3154">
        <v>-1E-3</v>
      </c>
      <c r="I3154">
        <v>1.1000000000000001</v>
      </c>
      <c r="J3154" t="s">
        <v>147</v>
      </c>
      <c r="K3154">
        <v>1.1000000000000001</v>
      </c>
      <c r="L3154" t="s">
        <v>147</v>
      </c>
      <c r="M3154" s="70">
        <v>0.85416666666666663</v>
      </c>
      <c r="N3154">
        <v>3.2</v>
      </c>
      <c r="O3154" t="s">
        <v>147</v>
      </c>
      <c r="P3154" s="70">
        <v>0.85100694444444447</v>
      </c>
      <c r="Q3154">
        <v>1.4</v>
      </c>
      <c r="R3154" t="s">
        <v>148</v>
      </c>
      <c r="S3154">
        <v>0.5</v>
      </c>
      <c r="T3154">
        <v>52.7</v>
      </c>
      <c r="U3154">
        <v>0</v>
      </c>
      <c r="V3154">
        <v>95</v>
      </c>
      <c r="W3154">
        <v>0</v>
      </c>
      <c r="X3154">
        <v>0.621</v>
      </c>
      <c r="Y3154">
        <v>18.170000000000002</v>
      </c>
      <c r="Z3154" s="11">
        <f t="shared" si="8502"/>
        <v>-0.60000000000000009</v>
      </c>
      <c r="AA3154" s="11">
        <f t="shared" si="8503"/>
        <v>0</v>
      </c>
      <c r="AB3154" s="53">
        <f t="shared" si="8504"/>
        <v>0.25752496464682312</v>
      </c>
      <c r="AC3154" s="61" t="s">
        <v>204</v>
      </c>
    </row>
    <row r="3155" spans="1:46">
      <c r="A3155" s="11">
        <v>3155</v>
      </c>
      <c r="B3155" s="69">
        <v>44614</v>
      </c>
      <c r="C3155" s="70">
        <v>0.86111111111111116</v>
      </c>
      <c r="D3155">
        <v>0.3</v>
      </c>
      <c r="E3155">
        <v>12.9</v>
      </c>
      <c r="F3155">
        <v>0</v>
      </c>
      <c r="G3155">
        <v>1</v>
      </c>
      <c r="H3155">
        <v>0</v>
      </c>
      <c r="I3155">
        <v>1</v>
      </c>
      <c r="J3155" t="s">
        <v>148</v>
      </c>
      <c r="K3155">
        <v>1.2</v>
      </c>
      <c r="L3155" t="s">
        <v>147</v>
      </c>
      <c r="M3155" s="70">
        <v>0.85584490740740737</v>
      </c>
      <c r="N3155">
        <v>1.8</v>
      </c>
      <c r="O3155" t="s">
        <v>148</v>
      </c>
      <c r="P3155" s="70">
        <v>0.85840277777777774</v>
      </c>
      <c r="Q3155">
        <v>1.6</v>
      </c>
      <c r="R3155" t="s">
        <v>152</v>
      </c>
      <c r="S3155">
        <v>0.3</v>
      </c>
      <c r="T3155">
        <v>52.8</v>
      </c>
      <c r="U3155">
        <v>1</v>
      </c>
      <c r="V3155">
        <v>102</v>
      </c>
      <c r="W3155">
        <v>0</v>
      </c>
      <c r="X3155">
        <v>0.621</v>
      </c>
      <c r="Y3155">
        <v>18.16</v>
      </c>
      <c r="Z3155" s="11">
        <f t="shared" si="8502"/>
        <v>0</v>
      </c>
      <c r="AA3155" s="11">
        <f t="shared" si="8503"/>
        <v>0</v>
      </c>
      <c r="AB3155" s="53">
        <f t="shared" si="8504"/>
        <v>0.25752496464682312</v>
      </c>
      <c r="AC3155" s="61" t="s">
        <v>204</v>
      </c>
    </row>
    <row r="3156" spans="1:46">
      <c r="A3156" s="11">
        <v>3156</v>
      </c>
      <c r="B3156" s="69">
        <v>44614</v>
      </c>
      <c r="C3156" s="70">
        <v>0.86805555555555547</v>
      </c>
      <c r="D3156">
        <v>0.1</v>
      </c>
      <c r="E3156">
        <v>12.9</v>
      </c>
      <c r="F3156">
        <v>0</v>
      </c>
      <c r="G3156">
        <v>0.9</v>
      </c>
      <c r="H3156">
        <v>-1E-3</v>
      </c>
      <c r="I3156">
        <v>0.9</v>
      </c>
      <c r="J3156" t="s">
        <v>148</v>
      </c>
      <c r="K3156">
        <v>1.1000000000000001</v>
      </c>
      <c r="L3156" t="s">
        <v>148</v>
      </c>
      <c r="M3156" s="70">
        <v>0.86232638888888891</v>
      </c>
      <c r="N3156">
        <v>1.9</v>
      </c>
      <c r="O3156" t="s">
        <v>147</v>
      </c>
      <c r="P3156" s="70">
        <v>0.86130787037037038</v>
      </c>
      <c r="Q3156">
        <v>1.2</v>
      </c>
      <c r="R3156" t="s">
        <v>152</v>
      </c>
      <c r="S3156">
        <v>0.4</v>
      </c>
      <c r="T3156">
        <v>53.3</v>
      </c>
      <c r="U3156">
        <v>1</v>
      </c>
      <c r="V3156">
        <v>111</v>
      </c>
      <c r="W3156">
        <v>0</v>
      </c>
      <c r="X3156">
        <v>0.62</v>
      </c>
      <c r="Y3156">
        <v>18.22</v>
      </c>
      <c r="Z3156" s="11">
        <f t="shared" si="8502"/>
        <v>-0.60000000000000009</v>
      </c>
      <c r="AA3156" s="11">
        <f t="shared" si="8503"/>
        <v>0</v>
      </c>
      <c r="AB3156" s="53">
        <f t="shared" si="8504"/>
        <v>0.25694380737004791</v>
      </c>
      <c r="AC3156" s="61" t="s">
        <v>204</v>
      </c>
    </row>
    <row r="3157" spans="1:46">
      <c r="A3157" s="11">
        <v>3157</v>
      </c>
      <c r="B3157" s="69">
        <v>44614</v>
      </c>
      <c r="C3157" s="70">
        <v>0.875</v>
      </c>
      <c r="D3157">
        <v>0</v>
      </c>
      <c r="E3157">
        <v>12.9</v>
      </c>
      <c r="F3157">
        <v>0</v>
      </c>
      <c r="G3157">
        <v>0.8</v>
      </c>
      <c r="H3157">
        <v>-1E-3</v>
      </c>
      <c r="I3157">
        <v>1.1000000000000001</v>
      </c>
      <c r="J3157" t="s">
        <v>148</v>
      </c>
      <c r="K3157">
        <v>1.1000000000000001</v>
      </c>
      <c r="L3157" t="s">
        <v>148</v>
      </c>
      <c r="M3157" s="70">
        <v>0.87472222222222218</v>
      </c>
      <c r="N3157">
        <v>2</v>
      </c>
      <c r="O3157" t="s">
        <v>148</v>
      </c>
      <c r="P3157" s="70">
        <v>0.87422453703703706</v>
      </c>
      <c r="Q3157">
        <v>0.9</v>
      </c>
      <c r="R3157" t="s">
        <v>147</v>
      </c>
      <c r="S3157">
        <v>0.4</v>
      </c>
      <c r="T3157">
        <v>54.3</v>
      </c>
      <c r="U3157">
        <v>0</v>
      </c>
      <c r="V3157">
        <v>98</v>
      </c>
      <c r="W3157">
        <v>0</v>
      </c>
      <c r="X3157">
        <v>0.62</v>
      </c>
      <c r="Y3157">
        <v>18.23</v>
      </c>
      <c r="Z3157" s="11">
        <f t="shared" si="8502"/>
        <v>-0.60000000000000009</v>
      </c>
      <c r="AA3157" s="11">
        <f t="shared" si="8503"/>
        <v>0</v>
      </c>
      <c r="AB3157" s="53">
        <f t="shared" si="8504"/>
        <v>0.25694380737004791</v>
      </c>
      <c r="AC3157" s="61" t="s">
        <v>204</v>
      </c>
      <c r="AE3157" s="11">
        <f t="shared" ref="AE3157" si="8537">SUM(F3157:F3162)</f>
        <v>0</v>
      </c>
      <c r="AF3157" s="11">
        <f t="shared" ref="AF3157" si="8538">AVERAGE(AB3157:AB3162)</f>
        <v>0.25675031803044301</v>
      </c>
      <c r="AG3157" s="11">
        <f t="shared" ref="AG3157" si="8539">AVERAGE(G3157:G3162)</f>
        <v>0.58333333333333337</v>
      </c>
      <c r="AH3157" s="11" t="e">
        <f t="shared" ref="AH3157" si="8540">AVERAGE(AC3157:AC3162)</f>
        <v>#DIV/0!</v>
      </c>
      <c r="AI3157" s="11">
        <f t="shared" ref="AI3157" si="8541">AVERAGE(T3157:T3162)</f>
        <v>54.816666666666663</v>
      </c>
      <c r="AJ3157" s="11">
        <f t="shared" ref="AJ3157" si="8542">SUMIF(H3157:H3162,"&gt;0",H3157:H3162)</f>
        <v>0</v>
      </c>
      <c r="AK3157" s="17">
        <f t="shared" ref="AK3157" si="8543">SUM(AA3157:AA3162)/60</f>
        <v>0</v>
      </c>
      <c r="AL3157" s="17">
        <f t="shared" ref="AL3157" si="8544">SUM(V3157:V3162)</f>
        <v>522</v>
      </c>
      <c r="AM3157" s="17">
        <f t="shared" ref="AM3157" si="8545">AVERAGE(W3157:W3162)</f>
        <v>0</v>
      </c>
      <c r="AN3157" s="11">
        <f t="shared" ref="AN3157" si="8546">AVERAGE(I3157:I3162)</f>
        <v>1.3333333333333333</v>
      </c>
      <c r="AO3157" s="11">
        <f t="shared" ref="AO3157" si="8547">MAX(K3157:K3162)</f>
        <v>1.7</v>
      </c>
      <c r="AP3157" s="13" t="str">
        <f t="shared" ref="AP3157" ca="1" si="8548">INDIRECT(ADDRESS(MATCH(AO3157,K3157:K3162,0)+A3157-1,12))</f>
        <v>ENE</v>
      </c>
      <c r="AQ3157" s="13">
        <f t="shared" ref="AQ3157" ca="1" si="8549">INDIRECT(ADDRESS(MATCH(AO3157,K3157:K3162,0)+A3157-1,13))</f>
        <v>0.88790509259259265</v>
      </c>
      <c r="AR3157" s="11">
        <f t="shared" ref="AR3157" si="8550">MAX(N3157:N3162)</f>
        <v>3.6</v>
      </c>
      <c r="AS3157" s="13" t="str">
        <f t="shared" ref="AS3157" ca="1" si="8551">INDIRECT(ADDRESS(MATCH(AR3157,N3157:N3162,0)+A3157-1,15))</f>
        <v>NE</v>
      </c>
      <c r="AT3157" s="13">
        <f t="shared" ref="AT3157" ca="1" si="8552">INDIRECT(ADDRESS(MATCH(AR3157,N3157:N3162,0)+A3157-1,16))</f>
        <v>0.89612268518518512</v>
      </c>
    </row>
    <row r="3158" spans="1:46">
      <c r="A3158" s="11">
        <v>3158</v>
      </c>
      <c r="B3158" s="69">
        <v>44614</v>
      </c>
      <c r="C3158" s="70">
        <v>0.88194444444444453</v>
      </c>
      <c r="D3158">
        <v>-0.1</v>
      </c>
      <c r="E3158">
        <v>12.9</v>
      </c>
      <c r="F3158">
        <v>0</v>
      </c>
      <c r="G3158">
        <v>0.6</v>
      </c>
      <c r="H3158">
        <v>-1E-3</v>
      </c>
      <c r="I3158">
        <v>1.1000000000000001</v>
      </c>
      <c r="J3158" t="s">
        <v>148</v>
      </c>
      <c r="K3158">
        <v>1.3</v>
      </c>
      <c r="L3158" t="s">
        <v>148</v>
      </c>
      <c r="M3158" s="70">
        <v>0.87853009259259263</v>
      </c>
      <c r="N3158">
        <v>2.2999999999999998</v>
      </c>
      <c r="O3158" t="s">
        <v>148</v>
      </c>
      <c r="P3158" s="70">
        <v>0.87784722222222211</v>
      </c>
      <c r="Q3158">
        <v>1.6</v>
      </c>
      <c r="R3158" t="s">
        <v>148</v>
      </c>
      <c r="S3158">
        <v>0.5</v>
      </c>
      <c r="T3158">
        <v>54.9</v>
      </c>
      <c r="U3158">
        <v>1</v>
      </c>
      <c r="V3158">
        <v>79</v>
      </c>
      <c r="W3158">
        <v>0</v>
      </c>
      <c r="X3158">
        <v>0.62</v>
      </c>
      <c r="Y3158">
        <v>18.239999999999998</v>
      </c>
      <c r="Z3158" s="11">
        <f t="shared" si="8502"/>
        <v>-0.60000000000000009</v>
      </c>
      <c r="AA3158" s="11">
        <f t="shared" si="8503"/>
        <v>0</v>
      </c>
      <c r="AB3158" s="53">
        <f t="shared" si="8504"/>
        <v>0.25694380737004791</v>
      </c>
      <c r="AC3158" s="61" t="s">
        <v>204</v>
      </c>
    </row>
    <row r="3159" spans="1:46">
      <c r="A3159" s="11">
        <v>3159</v>
      </c>
      <c r="B3159" s="69">
        <v>44614</v>
      </c>
      <c r="C3159" s="70">
        <v>0.88888888888888884</v>
      </c>
      <c r="D3159">
        <v>-0.2</v>
      </c>
      <c r="E3159">
        <v>12.9</v>
      </c>
      <c r="F3159">
        <v>0</v>
      </c>
      <c r="G3159">
        <v>0.6</v>
      </c>
      <c r="H3159">
        <v>0</v>
      </c>
      <c r="I3159">
        <v>1.7</v>
      </c>
      <c r="J3159" t="s">
        <v>148</v>
      </c>
      <c r="K3159">
        <v>1.7</v>
      </c>
      <c r="L3159" t="s">
        <v>148</v>
      </c>
      <c r="M3159" s="70">
        <v>0.88790509259259265</v>
      </c>
      <c r="N3159">
        <v>3</v>
      </c>
      <c r="O3159" t="s">
        <v>152</v>
      </c>
      <c r="P3159" s="70">
        <v>0.88402777777777775</v>
      </c>
      <c r="Q3159">
        <v>1.6</v>
      </c>
      <c r="R3159" t="s">
        <v>149</v>
      </c>
      <c r="S3159">
        <v>0.5</v>
      </c>
      <c r="T3159">
        <v>54.9</v>
      </c>
      <c r="U3159">
        <v>0</v>
      </c>
      <c r="V3159">
        <v>101</v>
      </c>
      <c r="W3159">
        <v>0</v>
      </c>
      <c r="X3159">
        <v>0.62</v>
      </c>
      <c r="Y3159">
        <v>18.260000000000002</v>
      </c>
      <c r="Z3159" s="11">
        <f t="shared" si="8502"/>
        <v>0</v>
      </c>
      <c r="AA3159" s="11">
        <f t="shared" si="8503"/>
        <v>0</v>
      </c>
      <c r="AB3159" s="53">
        <f t="shared" si="8504"/>
        <v>0.25694380737004791</v>
      </c>
      <c r="AC3159" s="61" t="s">
        <v>204</v>
      </c>
    </row>
    <row r="3160" spans="1:46">
      <c r="A3160" s="11">
        <v>3160</v>
      </c>
      <c r="B3160" s="69">
        <v>44614</v>
      </c>
      <c r="C3160" s="70">
        <v>0.89583333333333337</v>
      </c>
      <c r="D3160">
        <v>-0.3</v>
      </c>
      <c r="E3160">
        <v>12.9</v>
      </c>
      <c r="F3160">
        <v>0</v>
      </c>
      <c r="G3160">
        <v>0.5</v>
      </c>
      <c r="H3160">
        <v>-1E-3</v>
      </c>
      <c r="I3160">
        <v>1.1000000000000001</v>
      </c>
      <c r="J3160" t="s">
        <v>147</v>
      </c>
      <c r="K3160">
        <v>1.7</v>
      </c>
      <c r="L3160" t="s">
        <v>148</v>
      </c>
      <c r="M3160" s="70">
        <v>0.88943287037037033</v>
      </c>
      <c r="N3160">
        <v>3.3</v>
      </c>
      <c r="O3160" t="s">
        <v>148</v>
      </c>
      <c r="P3160" s="70">
        <v>0.89255787037037038</v>
      </c>
      <c r="Q3160">
        <v>1.2</v>
      </c>
      <c r="R3160" t="s">
        <v>147</v>
      </c>
      <c r="S3160">
        <v>0.6</v>
      </c>
      <c r="T3160">
        <v>55.5</v>
      </c>
      <c r="U3160">
        <v>0</v>
      </c>
      <c r="V3160">
        <v>84</v>
      </c>
      <c r="W3160">
        <v>0</v>
      </c>
      <c r="X3160">
        <v>0.62</v>
      </c>
      <c r="Y3160">
        <v>18.239999999999998</v>
      </c>
      <c r="Z3160" s="11">
        <f t="shared" si="8502"/>
        <v>-0.60000000000000009</v>
      </c>
      <c r="AA3160" s="11">
        <f t="shared" si="8503"/>
        <v>0</v>
      </c>
      <c r="AB3160" s="53">
        <f t="shared" si="8504"/>
        <v>0.25694380737004791</v>
      </c>
      <c r="AC3160" s="61" t="s">
        <v>204</v>
      </c>
    </row>
    <row r="3161" spans="1:46">
      <c r="A3161" s="11">
        <v>3161</v>
      </c>
      <c r="B3161" s="69">
        <v>44614</v>
      </c>
      <c r="C3161" s="70">
        <v>0.90277777777777779</v>
      </c>
      <c r="D3161">
        <v>-0.4</v>
      </c>
      <c r="E3161">
        <v>12.9</v>
      </c>
      <c r="F3161">
        <v>0</v>
      </c>
      <c r="G3161">
        <v>0.5</v>
      </c>
      <c r="H3161">
        <v>0</v>
      </c>
      <c r="I3161">
        <v>1.4</v>
      </c>
      <c r="J3161" t="s">
        <v>147</v>
      </c>
      <c r="K3161">
        <v>1.4</v>
      </c>
      <c r="L3161" t="s">
        <v>147</v>
      </c>
      <c r="M3161" s="70">
        <v>0.90277777777777779</v>
      </c>
      <c r="N3161">
        <v>3.6</v>
      </c>
      <c r="O3161" t="s">
        <v>147</v>
      </c>
      <c r="P3161" s="70">
        <v>0.89612268518518512</v>
      </c>
      <c r="Q3161">
        <v>2</v>
      </c>
      <c r="R3161" t="s">
        <v>152</v>
      </c>
      <c r="S3161">
        <v>0.6</v>
      </c>
      <c r="T3161">
        <v>54.4</v>
      </c>
      <c r="U3161">
        <v>1</v>
      </c>
      <c r="V3161">
        <v>81</v>
      </c>
      <c r="W3161">
        <v>0</v>
      </c>
      <c r="X3161">
        <v>0.61899999999999999</v>
      </c>
      <c r="Y3161">
        <v>18.25</v>
      </c>
      <c r="Z3161" s="11">
        <f t="shared" si="8502"/>
        <v>0</v>
      </c>
      <c r="AA3161" s="11">
        <f t="shared" si="8503"/>
        <v>0</v>
      </c>
      <c r="AB3161" s="53">
        <f t="shared" si="8504"/>
        <v>0.25636333935123329</v>
      </c>
      <c r="AC3161" s="61" t="s">
        <v>204</v>
      </c>
    </row>
    <row r="3162" spans="1:46">
      <c r="A3162" s="11">
        <v>3162</v>
      </c>
      <c r="B3162" s="69">
        <v>44614</v>
      </c>
      <c r="C3162" s="70">
        <v>0.90972222222222221</v>
      </c>
      <c r="D3162">
        <v>-0.5</v>
      </c>
      <c r="E3162">
        <v>12.9</v>
      </c>
      <c r="F3162">
        <v>0</v>
      </c>
      <c r="G3162">
        <v>0.5</v>
      </c>
      <c r="H3162">
        <v>0</v>
      </c>
      <c r="I3162">
        <v>1.6</v>
      </c>
      <c r="J3162" t="s">
        <v>148</v>
      </c>
      <c r="K3162">
        <v>1.6</v>
      </c>
      <c r="L3162" t="s">
        <v>148</v>
      </c>
      <c r="M3162" s="70">
        <v>0.90938657407407408</v>
      </c>
      <c r="N3162">
        <v>3</v>
      </c>
      <c r="O3162" t="s">
        <v>148</v>
      </c>
      <c r="P3162" s="70">
        <v>0.90346064814814808</v>
      </c>
      <c r="Q3162">
        <v>1.1000000000000001</v>
      </c>
      <c r="R3162" t="s">
        <v>152</v>
      </c>
      <c r="S3162">
        <v>0.5</v>
      </c>
      <c r="T3162">
        <v>54.9</v>
      </c>
      <c r="U3162">
        <v>0</v>
      </c>
      <c r="V3162">
        <v>79</v>
      </c>
      <c r="W3162">
        <v>0</v>
      </c>
      <c r="X3162">
        <v>0.61899999999999999</v>
      </c>
      <c r="Y3162">
        <v>18.260000000000002</v>
      </c>
      <c r="Z3162" s="11">
        <f t="shared" si="8502"/>
        <v>0</v>
      </c>
      <c r="AA3162" s="11">
        <f t="shared" si="8503"/>
        <v>0</v>
      </c>
      <c r="AB3162" s="53">
        <f t="shared" si="8504"/>
        <v>0.25636333935123329</v>
      </c>
      <c r="AC3162" s="61" t="s">
        <v>204</v>
      </c>
    </row>
    <row r="3163" spans="1:46">
      <c r="A3163" s="11">
        <v>3163</v>
      </c>
      <c r="B3163" s="69">
        <v>44614</v>
      </c>
      <c r="C3163" s="70">
        <v>0.91666666666666663</v>
      </c>
      <c r="D3163">
        <v>-0.5</v>
      </c>
      <c r="E3163">
        <v>12.9</v>
      </c>
      <c r="F3163">
        <v>0</v>
      </c>
      <c r="G3163">
        <v>0.6</v>
      </c>
      <c r="H3163">
        <v>0</v>
      </c>
      <c r="I3163">
        <v>1.1000000000000001</v>
      </c>
      <c r="J3163" t="s">
        <v>148</v>
      </c>
      <c r="K3163">
        <v>1.6</v>
      </c>
      <c r="L3163" t="s">
        <v>148</v>
      </c>
      <c r="M3163" s="70">
        <v>0.90973379629629625</v>
      </c>
      <c r="N3163">
        <v>2.5</v>
      </c>
      <c r="O3163" t="s">
        <v>152</v>
      </c>
      <c r="P3163" s="70">
        <v>0.91568287037037033</v>
      </c>
      <c r="Q3163">
        <v>1.3</v>
      </c>
      <c r="R3163" t="s">
        <v>152</v>
      </c>
      <c r="S3163">
        <v>0.5</v>
      </c>
      <c r="T3163">
        <v>53.1</v>
      </c>
      <c r="U3163">
        <v>0</v>
      </c>
      <c r="V3163">
        <v>98</v>
      </c>
      <c r="W3163">
        <v>0</v>
      </c>
      <c r="X3163">
        <v>0.61899999999999999</v>
      </c>
      <c r="Y3163">
        <v>18.29</v>
      </c>
      <c r="Z3163" s="11">
        <f t="shared" si="8502"/>
        <v>0</v>
      </c>
      <c r="AA3163" s="11">
        <f t="shared" si="8503"/>
        <v>0</v>
      </c>
      <c r="AB3163" s="53">
        <f t="shared" si="8504"/>
        <v>0.25636333935123329</v>
      </c>
      <c r="AC3163" s="61" t="s">
        <v>204</v>
      </c>
      <c r="AE3163" s="11">
        <f t="shared" ref="AE3163" si="8553">SUM(F3163:F3168)</f>
        <v>0</v>
      </c>
      <c r="AF3163" s="11">
        <f t="shared" ref="AF3163" si="8554">AVERAGE(AB3163:AB3168)</f>
        <v>0.25626671012461577</v>
      </c>
      <c r="AG3163" s="11">
        <f t="shared" ref="AG3163" si="8555">AVERAGE(G3163:G3168)</f>
        <v>0.48333333333333334</v>
      </c>
      <c r="AH3163" s="11" t="e">
        <f t="shared" ref="AH3163" si="8556">AVERAGE(AC3163:AC3168)</f>
        <v>#DIV/0!</v>
      </c>
      <c r="AI3163" s="11">
        <f t="shared" ref="AI3163" si="8557">AVERAGE(T3163:T3168)</f>
        <v>54.416666666666679</v>
      </c>
      <c r="AJ3163" s="11">
        <f t="shared" ref="AJ3163" si="8558">SUMIF(H3163:H3168,"&gt;0",H3163:H3168)</f>
        <v>0</v>
      </c>
      <c r="AK3163" s="17">
        <f t="shared" ref="AK3163" si="8559">SUM(AA3163:AA3168)/60</f>
        <v>0</v>
      </c>
      <c r="AL3163" s="17">
        <f t="shared" ref="AL3163" si="8560">SUM(V3163:V3168)</f>
        <v>539</v>
      </c>
      <c r="AM3163" s="17">
        <f t="shared" ref="AM3163" si="8561">AVERAGE(W3163:W3168)</f>
        <v>0</v>
      </c>
      <c r="AN3163" s="11">
        <f t="shared" ref="AN3163" si="8562">AVERAGE(I3163:I3168)</f>
        <v>1.3666666666666665</v>
      </c>
      <c r="AO3163" s="11">
        <f t="shared" ref="AO3163" si="8563">MAX(K3163:K3168)</f>
        <v>1.8</v>
      </c>
      <c r="AP3163" s="13" t="str">
        <f t="shared" ref="AP3163" ca="1" si="8564">INDIRECT(ADDRESS(MATCH(AO3163,K3163:K3168,0)+A3163-1,12))</f>
        <v>E</v>
      </c>
      <c r="AQ3163" s="13">
        <f t="shared" ref="AQ3163" ca="1" si="8565">INDIRECT(ADDRESS(MATCH(AO3163,K3163:K3168,0)+A3163-1,13))</f>
        <v>0.92450231481481471</v>
      </c>
      <c r="AR3163" s="11">
        <f t="shared" ref="AR3163" si="8566">MAX(N3163:N3168)</f>
        <v>2.7</v>
      </c>
      <c r="AS3163" s="13" t="str">
        <f t="shared" ref="AS3163" ca="1" si="8567">INDIRECT(ADDRESS(MATCH(AR3163,N3163:N3168,0)+A3163-1,15))</f>
        <v>ENE</v>
      </c>
      <c r="AT3163" s="13">
        <f t="shared" ref="AT3163" ca="1" si="8568">INDIRECT(ADDRESS(MATCH(AR3163,N3163:N3168,0)+A3163-1,16))</f>
        <v>0.91871527777777784</v>
      </c>
    </row>
    <row r="3164" spans="1:46">
      <c r="A3164" s="11">
        <v>3164</v>
      </c>
      <c r="B3164" s="69">
        <v>44614</v>
      </c>
      <c r="C3164" s="70">
        <v>0.92361111111111116</v>
      </c>
      <c r="D3164">
        <v>-0.5</v>
      </c>
      <c r="E3164">
        <v>12.9</v>
      </c>
      <c r="F3164">
        <v>0</v>
      </c>
      <c r="G3164">
        <v>0.6</v>
      </c>
      <c r="H3164">
        <v>0</v>
      </c>
      <c r="I3164">
        <v>1.7</v>
      </c>
      <c r="J3164" t="s">
        <v>152</v>
      </c>
      <c r="K3164">
        <v>1.7</v>
      </c>
      <c r="L3164" t="s">
        <v>152</v>
      </c>
      <c r="M3164" s="70">
        <v>0.92361111111111116</v>
      </c>
      <c r="N3164">
        <v>2.7</v>
      </c>
      <c r="O3164" t="s">
        <v>148</v>
      </c>
      <c r="P3164" s="70">
        <v>0.91871527777777784</v>
      </c>
      <c r="Q3164">
        <v>2</v>
      </c>
      <c r="R3164" t="s">
        <v>152</v>
      </c>
      <c r="S3164">
        <v>0.4</v>
      </c>
      <c r="T3164">
        <v>54.7</v>
      </c>
      <c r="U3164">
        <v>0</v>
      </c>
      <c r="V3164">
        <v>93</v>
      </c>
      <c r="W3164">
        <v>0</v>
      </c>
      <c r="X3164">
        <v>0.61899999999999999</v>
      </c>
      <c r="Y3164">
        <v>18.29</v>
      </c>
      <c r="Z3164" s="11">
        <f t="shared" si="8502"/>
        <v>0</v>
      </c>
      <c r="AA3164" s="11">
        <f t="shared" si="8503"/>
        <v>0</v>
      </c>
      <c r="AB3164" s="53">
        <f t="shared" si="8504"/>
        <v>0.25636333935123329</v>
      </c>
      <c r="AC3164" s="61" t="s">
        <v>204</v>
      </c>
    </row>
    <row r="3165" spans="1:46">
      <c r="A3165" s="11">
        <v>3165</v>
      </c>
      <c r="B3165" s="69">
        <v>44614</v>
      </c>
      <c r="C3165" s="70">
        <v>0.93055555555555547</v>
      </c>
      <c r="D3165">
        <v>-0.6</v>
      </c>
      <c r="E3165">
        <v>12.9</v>
      </c>
      <c r="F3165">
        <v>0</v>
      </c>
      <c r="G3165">
        <v>0.5</v>
      </c>
      <c r="H3165">
        <v>0</v>
      </c>
      <c r="I3165">
        <v>1.4</v>
      </c>
      <c r="J3165" t="s">
        <v>148</v>
      </c>
      <c r="K3165">
        <v>1.8</v>
      </c>
      <c r="L3165" t="s">
        <v>152</v>
      </c>
      <c r="M3165" s="70">
        <v>0.92450231481481471</v>
      </c>
      <c r="N3165">
        <v>2.4</v>
      </c>
      <c r="O3165" t="s">
        <v>152</v>
      </c>
      <c r="P3165" s="70">
        <v>0.92645833333333327</v>
      </c>
      <c r="Q3165">
        <v>0.3</v>
      </c>
      <c r="R3165" t="s">
        <v>149</v>
      </c>
      <c r="S3165">
        <v>0.4</v>
      </c>
      <c r="T3165">
        <v>53.8</v>
      </c>
      <c r="U3165">
        <v>0</v>
      </c>
      <c r="V3165">
        <v>92</v>
      </c>
      <c r="W3165">
        <v>0</v>
      </c>
      <c r="X3165">
        <v>0.61899999999999999</v>
      </c>
      <c r="Y3165">
        <v>18.32</v>
      </c>
      <c r="Z3165" s="11">
        <f t="shared" si="8502"/>
        <v>0</v>
      </c>
      <c r="AA3165" s="11">
        <f t="shared" si="8503"/>
        <v>0</v>
      </c>
      <c r="AB3165" s="53">
        <f t="shared" si="8504"/>
        <v>0.25636333935123329</v>
      </c>
      <c r="AC3165" s="61" t="s">
        <v>204</v>
      </c>
    </row>
    <row r="3166" spans="1:46">
      <c r="A3166" s="11">
        <v>3166</v>
      </c>
      <c r="B3166" s="69">
        <v>44614</v>
      </c>
      <c r="C3166" s="70">
        <v>0.9375</v>
      </c>
      <c r="D3166">
        <v>-0.6</v>
      </c>
      <c r="E3166">
        <v>12.9</v>
      </c>
      <c r="F3166">
        <v>0</v>
      </c>
      <c r="G3166">
        <v>0.3</v>
      </c>
      <c r="H3166">
        <v>0</v>
      </c>
      <c r="I3166">
        <v>1.2</v>
      </c>
      <c r="J3166" t="s">
        <v>148</v>
      </c>
      <c r="K3166">
        <v>1.4</v>
      </c>
      <c r="L3166" t="s">
        <v>148</v>
      </c>
      <c r="M3166" s="70">
        <v>0.93056712962962962</v>
      </c>
      <c r="N3166">
        <v>2.4</v>
      </c>
      <c r="O3166" t="s">
        <v>152</v>
      </c>
      <c r="P3166" s="70">
        <v>0.93707175925925934</v>
      </c>
      <c r="Q3166">
        <v>1.6</v>
      </c>
      <c r="R3166" t="s">
        <v>147</v>
      </c>
      <c r="S3166">
        <v>0.5</v>
      </c>
      <c r="T3166">
        <v>54.9</v>
      </c>
      <c r="U3166">
        <v>0</v>
      </c>
      <c r="V3166">
        <v>85</v>
      </c>
      <c r="W3166">
        <v>0</v>
      </c>
      <c r="X3166">
        <v>0.61899999999999999</v>
      </c>
      <c r="Y3166">
        <v>18.32</v>
      </c>
      <c r="Z3166" s="11">
        <f t="shared" si="8502"/>
        <v>0</v>
      </c>
      <c r="AA3166" s="11">
        <f t="shared" si="8503"/>
        <v>0</v>
      </c>
      <c r="AB3166" s="53">
        <f t="shared" si="8504"/>
        <v>0.25636333935123329</v>
      </c>
      <c r="AC3166" s="61" t="s">
        <v>204</v>
      </c>
    </row>
    <row r="3167" spans="1:46">
      <c r="A3167" s="11">
        <v>3167</v>
      </c>
      <c r="B3167" s="69">
        <v>44614</v>
      </c>
      <c r="C3167" s="70">
        <v>0.94444444444444453</v>
      </c>
      <c r="D3167">
        <v>-0.6</v>
      </c>
      <c r="E3167">
        <v>12.9</v>
      </c>
      <c r="F3167">
        <v>0</v>
      </c>
      <c r="G3167">
        <v>0.4</v>
      </c>
      <c r="H3167">
        <v>0</v>
      </c>
      <c r="I3167">
        <v>1.6</v>
      </c>
      <c r="J3167" t="s">
        <v>148</v>
      </c>
      <c r="K3167">
        <v>1.6</v>
      </c>
      <c r="L3167" t="s">
        <v>148</v>
      </c>
      <c r="M3167" s="70">
        <v>0.94444444444444453</v>
      </c>
      <c r="N3167">
        <v>2.6</v>
      </c>
      <c r="O3167" t="s">
        <v>152</v>
      </c>
      <c r="P3167" s="70">
        <v>0.94319444444444445</v>
      </c>
      <c r="Q3167">
        <v>2.2999999999999998</v>
      </c>
      <c r="R3167" t="s">
        <v>148</v>
      </c>
      <c r="S3167">
        <v>0.6</v>
      </c>
      <c r="T3167">
        <v>54.9</v>
      </c>
      <c r="U3167">
        <v>0</v>
      </c>
      <c r="V3167">
        <v>84</v>
      </c>
      <c r="W3167">
        <v>0</v>
      </c>
      <c r="X3167">
        <v>0.61899999999999999</v>
      </c>
      <c r="Y3167">
        <v>18.350000000000001</v>
      </c>
      <c r="Z3167" s="11">
        <f t="shared" si="8502"/>
        <v>0</v>
      </c>
      <c r="AA3167" s="11">
        <f t="shared" si="8503"/>
        <v>0</v>
      </c>
      <c r="AB3167" s="53">
        <f t="shared" si="8504"/>
        <v>0.25636333935123329</v>
      </c>
      <c r="AC3167" s="61" t="s">
        <v>204</v>
      </c>
    </row>
    <row r="3168" spans="1:46">
      <c r="A3168" s="11">
        <v>3168</v>
      </c>
      <c r="B3168" s="69">
        <v>44614</v>
      </c>
      <c r="C3168" s="70">
        <v>0.95138888888888884</v>
      </c>
      <c r="D3168">
        <v>-0.5</v>
      </c>
      <c r="E3168">
        <v>12.9</v>
      </c>
      <c r="F3168">
        <v>0</v>
      </c>
      <c r="G3168">
        <v>0.5</v>
      </c>
      <c r="H3168">
        <v>0</v>
      </c>
      <c r="I3168">
        <v>1.2</v>
      </c>
      <c r="J3168" t="s">
        <v>152</v>
      </c>
      <c r="K3168">
        <v>1.8</v>
      </c>
      <c r="L3168" t="s">
        <v>152</v>
      </c>
      <c r="M3168" s="70">
        <v>0.94736111111111121</v>
      </c>
      <c r="N3168">
        <v>2.4</v>
      </c>
      <c r="O3168" t="s">
        <v>152</v>
      </c>
      <c r="P3168" s="70">
        <v>0.94690972222222225</v>
      </c>
      <c r="Q3168">
        <v>0.9</v>
      </c>
      <c r="R3168" t="s">
        <v>148</v>
      </c>
      <c r="S3168">
        <v>0.5</v>
      </c>
      <c r="T3168">
        <v>55.1</v>
      </c>
      <c r="U3168">
        <v>0</v>
      </c>
      <c r="V3168">
        <v>87</v>
      </c>
      <c r="W3168">
        <v>0</v>
      </c>
      <c r="X3168">
        <v>0.61799999999999999</v>
      </c>
      <c r="Y3168">
        <v>18.34</v>
      </c>
      <c r="Z3168" s="11">
        <f t="shared" si="8502"/>
        <v>0</v>
      </c>
      <c r="AA3168" s="11">
        <f t="shared" si="8503"/>
        <v>0</v>
      </c>
      <c r="AB3168" s="53">
        <f t="shared" si="8504"/>
        <v>0.25578356399152818</v>
      </c>
      <c r="AC3168" s="61" t="s">
        <v>204</v>
      </c>
    </row>
    <row r="3169" spans="1:46">
      <c r="A3169" s="11">
        <v>3169</v>
      </c>
      <c r="B3169" s="69">
        <v>44614</v>
      </c>
      <c r="C3169" s="70">
        <v>0.95833333333333337</v>
      </c>
      <c r="D3169">
        <v>-0.5</v>
      </c>
      <c r="E3169">
        <v>12.8</v>
      </c>
      <c r="F3169">
        <v>0</v>
      </c>
      <c r="G3169">
        <v>0.6</v>
      </c>
      <c r="H3169">
        <v>0</v>
      </c>
      <c r="I3169">
        <v>1.1000000000000001</v>
      </c>
      <c r="J3169" t="s">
        <v>152</v>
      </c>
      <c r="K3169">
        <v>1.2</v>
      </c>
      <c r="L3169" t="s">
        <v>152</v>
      </c>
      <c r="M3169" s="70">
        <v>0.95140046296296299</v>
      </c>
      <c r="N3169">
        <v>2.1</v>
      </c>
      <c r="O3169" t="s">
        <v>152</v>
      </c>
      <c r="P3169" s="70">
        <v>0.95624999999999993</v>
      </c>
      <c r="Q3169">
        <v>1.4</v>
      </c>
      <c r="R3169" t="s">
        <v>152</v>
      </c>
      <c r="S3169">
        <v>0.4</v>
      </c>
      <c r="T3169">
        <v>55.4</v>
      </c>
      <c r="U3169">
        <v>0</v>
      </c>
      <c r="V3169">
        <v>96</v>
      </c>
      <c r="W3169">
        <v>0</v>
      </c>
      <c r="X3169">
        <v>0.61799999999999999</v>
      </c>
      <c r="Y3169">
        <v>18.36</v>
      </c>
      <c r="Z3169" s="11">
        <f t="shared" si="8502"/>
        <v>0</v>
      </c>
      <c r="AA3169" s="11">
        <f t="shared" si="8503"/>
        <v>0</v>
      </c>
      <c r="AB3169" s="53">
        <f t="shared" si="8504"/>
        <v>0.25578356399152818</v>
      </c>
      <c r="AC3169" s="61" t="s">
        <v>204</v>
      </c>
      <c r="AE3169" s="11">
        <f t="shared" ref="AE3169" si="8569">SUM(F3169:F3174)</f>
        <v>0</v>
      </c>
      <c r="AF3169" s="11">
        <f t="shared" ref="AF3169" si="8570">AVERAGE(AB3169:AB3174)</f>
        <v>0.25559053756070782</v>
      </c>
      <c r="AG3169" s="11">
        <f t="shared" ref="AG3169" si="8571">AVERAGE(G3169:G3174)</f>
        <v>0.39999999999999997</v>
      </c>
      <c r="AH3169" s="11" t="e">
        <f t="shared" ref="AH3169" si="8572">AVERAGE(AC3169:AC3174)</f>
        <v>#DIV/0!</v>
      </c>
      <c r="AI3169" s="11">
        <f t="shared" ref="AI3169" si="8573">AVERAGE(T3169:T3174)</f>
        <v>56.43333333333333</v>
      </c>
      <c r="AJ3169" s="11">
        <f t="shared" ref="AJ3169" si="8574">SUMIF(H3169:H3174,"&gt;0",H3169:H3174)</f>
        <v>0</v>
      </c>
      <c r="AK3169" s="17">
        <f t="shared" ref="AK3169" si="8575">SUM(AA3169:AA3174)/60</f>
        <v>0</v>
      </c>
      <c r="AL3169" s="17">
        <f t="shared" ref="AL3169" si="8576">SUM(V3169:V3174)</f>
        <v>567</v>
      </c>
      <c r="AM3169" s="17">
        <f t="shared" ref="AM3169" si="8577">AVERAGE(W3169:W3174)</f>
        <v>0</v>
      </c>
      <c r="AN3169" s="11">
        <f t="shared" ref="AN3169" si="8578">AVERAGE(I3169:I3174)</f>
        <v>1.0833333333333333</v>
      </c>
      <c r="AO3169" s="11">
        <f t="shared" ref="AO3169" si="8579">MAX(K3169:K3174)</f>
        <v>1.5</v>
      </c>
      <c r="AP3169" s="13" t="str">
        <f t="shared" ref="AP3169" ca="1" si="8580">INDIRECT(ADDRESS(MATCH(AO3169,K3169:K3174,0)+A3169-1,12))</f>
        <v>E</v>
      </c>
      <c r="AQ3169" s="13">
        <f t="shared" ref="AQ3169" ca="1" si="8581">INDIRECT(ADDRESS(MATCH(AO3169,K3169:K3174,0)+A3169-1,13))</f>
        <v>0.96395833333333336</v>
      </c>
      <c r="AR3169" s="11">
        <f t="shared" ref="AR3169" si="8582">MAX(N3169:N3174)</f>
        <v>2.2999999999999998</v>
      </c>
      <c r="AS3169" s="13" t="str">
        <f t="shared" ref="AS3169" ca="1" si="8583">INDIRECT(ADDRESS(MATCH(AR3169,N3169:N3174,0)+A3169-1,15))</f>
        <v>E</v>
      </c>
      <c r="AT3169" s="13">
        <f t="shared" ref="AT3169" ca="1" si="8584">INDIRECT(ADDRESS(MATCH(AR3169,N3169:N3174,0)+A3169-1,16))</f>
        <v>0.99255787037037047</v>
      </c>
    </row>
    <row r="3170" spans="1:46">
      <c r="A3170" s="11">
        <v>3170</v>
      </c>
      <c r="B3170" s="69">
        <v>44614</v>
      </c>
      <c r="C3170" s="70">
        <v>0.96527777777777779</v>
      </c>
      <c r="D3170">
        <v>-0.4</v>
      </c>
      <c r="E3170">
        <v>12.8</v>
      </c>
      <c r="F3170">
        <v>0</v>
      </c>
      <c r="G3170">
        <v>0.7</v>
      </c>
      <c r="H3170">
        <v>0</v>
      </c>
      <c r="I3170">
        <v>1.4</v>
      </c>
      <c r="J3170" t="s">
        <v>152</v>
      </c>
      <c r="K3170">
        <v>1.5</v>
      </c>
      <c r="L3170" t="s">
        <v>152</v>
      </c>
      <c r="M3170" s="70">
        <v>0.96395833333333336</v>
      </c>
      <c r="N3170">
        <v>2</v>
      </c>
      <c r="O3170" t="s">
        <v>152</v>
      </c>
      <c r="P3170" s="70">
        <v>0.96100694444444434</v>
      </c>
      <c r="Q3170">
        <v>1.1000000000000001</v>
      </c>
      <c r="R3170" t="s">
        <v>152</v>
      </c>
      <c r="S3170">
        <v>0.2</v>
      </c>
      <c r="T3170">
        <v>55.4</v>
      </c>
      <c r="U3170">
        <v>0</v>
      </c>
      <c r="V3170">
        <v>107</v>
      </c>
      <c r="W3170">
        <v>0</v>
      </c>
      <c r="X3170">
        <v>0.61799999999999999</v>
      </c>
      <c r="Y3170">
        <v>18.37</v>
      </c>
      <c r="Z3170" s="11">
        <f t="shared" si="8502"/>
        <v>0</v>
      </c>
      <c r="AA3170" s="11">
        <f t="shared" si="8503"/>
        <v>0</v>
      </c>
      <c r="AB3170" s="53">
        <f t="shared" si="8504"/>
        <v>0.25578356399152818</v>
      </c>
      <c r="AC3170" s="61" t="s">
        <v>204</v>
      </c>
    </row>
    <row r="3171" spans="1:46">
      <c r="A3171" s="11">
        <v>3171</v>
      </c>
      <c r="B3171" s="69">
        <v>44614</v>
      </c>
      <c r="C3171" s="70">
        <v>0.97222222222222221</v>
      </c>
      <c r="D3171">
        <v>-0.4</v>
      </c>
      <c r="E3171">
        <v>12.8</v>
      </c>
      <c r="F3171">
        <v>0</v>
      </c>
      <c r="G3171">
        <v>0.5</v>
      </c>
      <c r="H3171">
        <v>-1E-3</v>
      </c>
      <c r="I3171">
        <v>0.7</v>
      </c>
      <c r="J3171" t="s">
        <v>152</v>
      </c>
      <c r="K3171">
        <v>1.4</v>
      </c>
      <c r="L3171" t="s">
        <v>152</v>
      </c>
      <c r="M3171" s="70">
        <v>0.96528935185185183</v>
      </c>
      <c r="N3171">
        <v>1.5</v>
      </c>
      <c r="O3171" t="s">
        <v>152</v>
      </c>
      <c r="P3171" s="70">
        <v>0.9654166666666667</v>
      </c>
      <c r="Q3171">
        <v>0.5</v>
      </c>
      <c r="R3171" t="s">
        <v>152</v>
      </c>
      <c r="S3171">
        <v>0.4</v>
      </c>
      <c r="T3171">
        <v>58.7</v>
      </c>
      <c r="U3171">
        <v>1</v>
      </c>
      <c r="V3171">
        <v>78</v>
      </c>
      <c r="W3171">
        <v>0</v>
      </c>
      <c r="X3171">
        <v>0.61799999999999999</v>
      </c>
      <c r="Y3171">
        <v>18.39</v>
      </c>
      <c r="Z3171" s="11">
        <f t="shared" si="8502"/>
        <v>-0.60000000000000009</v>
      </c>
      <c r="AA3171" s="11">
        <f t="shared" si="8503"/>
        <v>0</v>
      </c>
      <c r="AB3171" s="53">
        <f t="shared" si="8504"/>
        <v>0.25578356399152818</v>
      </c>
      <c r="AC3171" s="61" t="s">
        <v>204</v>
      </c>
    </row>
    <row r="3172" spans="1:46">
      <c r="A3172" s="11">
        <v>3172</v>
      </c>
      <c r="B3172" s="69">
        <v>44614</v>
      </c>
      <c r="C3172" s="70">
        <v>0.97916666666666663</v>
      </c>
      <c r="D3172">
        <v>-0.5</v>
      </c>
      <c r="E3172">
        <v>12.8</v>
      </c>
      <c r="F3172">
        <v>0</v>
      </c>
      <c r="G3172">
        <v>0.3</v>
      </c>
      <c r="H3172">
        <v>-1E-3</v>
      </c>
      <c r="I3172">
        <v>0.8</v>
      </c>
      <c r="J3172" t="s">
        <v>152</v>
      </c>
      <c r="K3172">
        <v>0.8</v>
      </c>
      <c r="L3172" t="s">
        <v>152</v>
      </c>
      <c r="M3172" s="70">
        <v>0.97916666666666663</v>
      </c>
      <c r="N3172">
        <v>1.5</v>
      </c>
      <c r="O3172" t="s">
        <v>150</v>
      </c>
      <c r="P3172" s="70">
        <v>0.9767824074074074</v>
      </c>
      <c r="Q3172">
        <v>1</v>
      </c>
      <c r="R3172" t="s">
        <v>150</v>
      </c>
      <c r="S3172">
        <v>0.3</v>
      </c>
      <c r="T3172">
        <v>55.9</v>
      </c>
      <c r="U3172">
        <v>0</v>
      </c>
      <c r="V3172">
        <v>85</v>
      </c>
      <c r="W3172">
        <v>0</v>
      </c>
      <c r="X3172">
        <v>0.61799999999999999</v>
      </c>
      <c r="Y3172">
        <v>18.399999999999999</v>
      </c>
      <c r="Z3172" s="11">
        <f t="shared" si="8502"/>
        <v>-0.60000000000000009</v>
      </c>
      <c r="AA3172" s="11">
        <f t="shared" si="8503"/>
        <v>0</v>
      </c>
      <c r="AB3172" s="53">
        <f t="shared" si="8504"/>
        <v>0.25578356399152818</v>
      </c>
      <c r="AC3172" s="61" t="s">
        <v>204</v>
      </c>
    </row>
    <row r="3173" spans="1:46">
      <c r="A3173" s="11">
        <v>3173</v>
      </c>
      <c r="B3173" s="69">
        <v>44614</v>
      </c>
      <c r="C3173" s="70">
        <v>0.98611111111111116</v>
      </c>
      <c r="D3173">
        <v>-0.6</v>
      </c>
      <c r="E3173">
        <v>12.8</v>
      </c>
      <c r="F3173">
        <v>0</v>
      </c>
      <c r="G3173">
        <v>0.2</v>
      </c>
      <c r="H3173">
        <v>0</v>
      </c>
      <c r="I3173">
        <v>1.1000000000000001</v>
      </c>
      <c r="J3173" t="s">
        <v>152</v>
      </c>
      <c r="K3173">
        <v>1.2</v>
      </c>
      <c r="L3173" t="s">
        <v>152</v>
      </c>
      <c r="M3173" s="70">
        <v>0.98303240740740738</v>
      </c>
      <c r="N3173">
        <v>1.9</v>
      </c>
      <c r="O3173" t="s">
        <v>152</v>
      </c>
      <c r="P3173" s="70">
        <v>0.98479166666666673</v>
      </c>
      <c r="Q3173">
        <v>1</v>
      </c>
      <c r="R3173" t="s">
        <v>152</v>
      </c>
      <c r="S3173">
        <v>0.3</v>
      </c>
      <c r="T3173">
        <v>55.8</v>
      </c>
      <c r="U3173">
        <v>1</v>
      </c>
      <c r="V3173">
        <v>95</v>
      </c>
      <c r="W3173">
        <v>0</v>
      </c>
      <c r="X3173">
        <v>0.61699999999999999</v>
      </c>
      <c r="Y3173">
        <v>18.399999999999999</v>
      </c>
      <c r="Z3173" s="11">
        <f t="shared" si="8502"/>
        <v>0</v>
      </c>
      <c r="AA3173" s="11">
        <f t="shared" si="8503"/>
        <v>0</v>
      </c>
      <c r="AB3173" s="53">
        <f t="shared" si="8504"/>
        <v>0.25520448469906704</v>
      </c>
      <c r="AC3173" s="61" t="s">
        <v>204</v>
      </c>
    </row>
    <row r="3174" spans="1:46">
      <c r="A3174" s="11">
        <v>3174</v>
      </c>
      <c r="B3174" s="69">
        <v>44614</v>
      </c>
      <c r="C3174" s="70">
        <v>0.99305555555555547</v>
      </c>
      <c r="D3174">
        <v>-0.6</v>
      </c>
      <c r="E3174">
        <v>12.8</v>
      </c>
      <c r="F3174">
        <v>0</v>
      </c>
      <c r="G3174">
        <v>0.1</v>
      </c>
      <c r="H3174">
        <v>-1E-3</v>
      </c>
      <c r="I3174">
        <v>1.4</v>
      </c>
      <c r="J3174" t="s">
        <v>152</v>
      </c>
      <c r="K3174">
        <v>1.4</v>
      </c>
      <c r="L3174" t="s">
        <v>152</v>
      </c>
      <c r="M3174" s="70">
        <v>0.99305555555555547</v>
      </c>
      <c r="N3174">
        <v>2.2999999999999998</v>
      </c>
      <c r="O3174" t="s">
        <v>152</v>
      </c>
      <c r="P3174" s="70">
        <v>0.99255787037037047</v>
      </c>
      <c r="Q3174">
        <v>1.9</v>
      </c>
      <c r="R3174" t="s">
        <v>148</v>
      </c>
      <c r="S3174">
        <v>0.3</v>
      </c>
      <c r="T3174">
        <v>57.4</v>
      </c>
      <c r="U3174">
        <v>0</v>
      </c>
      <c r="V3174">
        <v>106</v>
      </c>
      <c r="W3174">
        <v>0</v>
      </c>
      <c r="X3174">
        <v>0.61699999999999999</v>
      </c>
      <c r="Y3174">
        <v>18.47</v>
      </c>
      <c r="Z3174" s="11">
        <f t="shared" si="8502"/>
        <v>-0.60000000000000009</v>
      </c>
      <c r="AA3174" s="11">
        <f t="shared" si="8503"/>
        <v>0</v>
      </c>
      <c r="AB3174" s="53">
        <f t="shared" si="8504"/>
        <v>0.25520448469906704</v>
      </c>
      <c r="AC3174" s="61" t="s">
        <v>204</v>
      </c>
    </row>
    <row r="3175" spans="1:46">
      <c r="A3175" s="11">
        <v>3175</v>
      </c>
      <c r="B3175" s="69">
        <v>44615</v>
      </c>
      <c r="C3175" s="70">
        <v>0</v>
      </c>
      <c r="D3175">
        <v>-0.7</v>
      </c>
      <c r="E3175">
        <v>12.8</v>
      </c>
      <c r="F3175">
        <v>0</v>
      </c>
      <c r="G3175">
        <v>0</v>
      </c>
      <c r="H3175">
        <v>-1E-3</v>
      </c>
      <c r="I3175">
        <v>1</v>
      </c>
      <c r="J3175" t="s">
        <v>148</v>
      </c>
      <c r="K3175">
        <v>1.5</v>
      </c>
      <c r="L3175" t="s">
        <v>152</v>
      </c>
      <c r="M3175" s="70">
        <v>0.99410879629629623</v>
      </c>
      <c r="N3175">
        <v>2</v>
      </c>
      <c r="O3175" t="s">
        <v>148</v>
      </c>
      <c r="P3175" s="70">
        <v>0.99306712962962962</v>
      </c>
      <c r="Q3175">
        <v>0.9</v>
      </c>
      <c r="R3175" t="s">
        <v>152</v>
      </c>
      <c r="S3175">
        <v>0.5</v>
      </c>
      <c r="T3175">
        <v>57.4</v>
      </c>
      <c r="U3175">
        <v>0</v>
      </c>
      <c r="V3175">
        <v>84</v>
      </c>
      <c r="W3175">
        <v>0</v>
      </c>
      <c r="X3175">
        <v>0.61699999999999999</v>
      </c>
      <c r="Y3175">
        <v>18.440000000000001</v>
      </c>
      <c r="Z3175" s="11">
        <f t="shared" si="8502"/>
        <v>-0.60000000000000009</v>
      </c>
      <c r="AA3175" s="11">
        <f t="shared" si="8503"/>
        <v>0</v>
      </c>
      <c r="AB3175" s="53">
        <f t="shared" si="8504"/>
        <v>0.25520448469906704</v>
      </c>
      <c r="AC3175" s="61" t="s">
        <v>204</v>
      </c>
      <c r="AE3175" s="11">
        <f t="shared" ref="AE3175" si="8585">SUM(F3175:F3180)</f>
        <v>0</v>
      </c>
      <c r="AF3175" s="11">
        <f t="shared" ref="AF3175" si="8586">AVERAGE(AB3175:AB3180)</f>
        <v>0.25472273582338317</v>
      </c>
      <c r="AG3175" s="11">
        <f t="shared" ref="AG3175" si="8587">AVERAGE(G3175:G3180)</f>
        <v>-0.73333333333333339</v>
      </c>
      <c r="AH3175" s="11" t="e">
        <f t="shared" ref="AH3175" si="8588">AVERAGE(AC3175:AC3180)</f>
        <v>#DIV/0!</v>
      </c>
      <c r="AI3175" s="11">
        <f t="shared" ref="AI3175" si="8589">AVERAGE(T3175:T3180)</f>
        <v>62.383333333333333</v>
      </c>
      <c r="AJ3175" s="11">
        <f t="shared" ref="AJ3175" si="8590">SUMIF(H3175:H3180,"&gt;0",H3175:H3180)</f>
        <v>0</v>
      </c>
      <c r="AK3175" s="17">
        <f t="shared" ref="AK3175" si="8591">SUM(AA3175:AA3180)/60</f>
        <v>0</v>
      </c>
      <c r="AL3175" s="17">
        <f t="shared" ref="AL3175" si="8592">SUM(V3175:V3180)</f>
        <v>549</v>
      </c>
      <c r="AM3175" s="17">
        <f t="shared" ref="AM3175" si="8593">AVERAGE(W3175:W3180)</f>
        <v>0</v>
      </c>
      <c r="AN3175" s="11">
        <f t="shared" ref="AN3175" si="8594">AVERAGE(I3175:I3180)</f>
        <v>0.73333333333333339</v>
      </c>
      <c r="AO3175" s="11">
        <f t="shared" ref="AO3175" si="8595">MAX(K3175:K3180)</f>
        <v>1.5</v>
      </c>
      <c r="AP3175" s="13" t="str">
        <f t="shared" ref="AP3175" ca="1" si="8596">INDIRECT(ADDRESS(MATCH(AO3175,K3175:K3180,0)+A3175-1,12))</f>
        <v>E</v>
      </c>
      <c r="AQ3175" s="13">
        <f t="shared" ref="AQ3175" ca="1" si="8597">INDIRECT(ADDRESS(MATCH(AO3175,K3175:K3180,0)+A3175-1,13))</f>
        <v>0.99410879629629623</v>
      </c>
      <c r="AR3175" s="11">
        <f t="shared" ref="AR3175" si="8598">MAX(N3175:N3180)</f>
        <v>2</v>
      </c>
      <c r="AS3175" s="13" t="str">
        <f t="shared" ref="AS3175" ca="1" si="8599">INDIRECT(ADDRESS(MATCH(AR3175,N3175:N3180,0)+A3175-1,15))</f>
        <v>ENE</v>
      </c>
      <c r="AT3175" s="13">
        <f t="shared" ref="AT3175" ca="1" si="8600">INDIRECT(ADDRESS(MATCH(AR3175,N3175:N3180,0)+A3175-1,16))</f>
        <v>0.99306712962962962</v>
      </c>
    </row>
    <row r="3176" spans="1:46">
      <c r="A3176" s="11">
        <v>3176</v>
      </c>
      <c r="B3176" s="69">
        <v>44615</v>
      </c>
      <c r="C3176" s="70">
        <v>6.9444444444444441E-3</v>
      </c>
      <c r="D3176">
        <v>-0.8</v>
      </c>
      <c r="E3176">
        <v>12.8</v>
      </c>
      <c r="F3176">
        <v>0</v>
      </c>
      <c r="G3176">
        <v>-0.4</v>
      </c>
      <c r="H3176">
        <v>-2E-3</v>
      </c>
      <c r="I3176">
        <v>0.7</v>
      </c>
      <c r="J3176" t="s">
        <v>153</v>
      </c>
      <c r="K3176">
        <v>1</v>
      </c>
      <c r="L3176" t="s">
        <v>152</v>
      </c>
      <c r="M3176" s="70">
        <v>2.9861111111111113E-3</v>
      </c>
      <c r="N3176">
        <v>1.3</v>
      </c>
      <c r="O3176" t="s">
        <v>148</v>
      </c>
      <c r="P3176" s="70">
        <v>6.018518518518519E-4</v>
      </c>
      <c r="Q3176">
        <v>0.7</v>
      </c>
      <c r="R3176" t="s">
        <v>151</v>
      </c>
      <c r="S3176">
        <v>0.2</v>
      </c>
      <c r="T3176">
        <v>63</v>
      </c>
      <c r="U3176">
        <v>0</v>
      </c>
      <c r="V3176">
        <v>79</v>
      </c>
      <c r="W3176">
        <v>0</v>
      </c>
      <c r="X3176">
        <v>0.61699999999999999</v>
      </c>
      <c r="Y3176">
        <v>18.43</v>
      </c>
      <c r="Z3176" s="11">
        <f t="shared" si="8502"/>
        <v>-1.2000000000000002</v>
      </c>
      <c r="AA3176" s="11">
        <f t="shared" si="8503"/>
        <v>0</v>
      </c>
      <c r="AB3176" s="53">
        <f t="shared" si="8504"/>
        <v>0.25520448469906704</v>
      </c>
      <c r="AC3176" s="61" t="s">
        <v>204</v>
      </c>
    </row>
    <row r="3177" spans="1:46">
      <c r="A3177" s="11">
        <v>3177</v>
      </c>
      <c r="B3177" s="69">
        <v>44615</v>
      </c>
      <c r="C3177" s="70">
        <v>1.3888888888888888E-2</v>
      </c>
      <c r="D3177">
        <v>-1</v>
      </c>
      <c r="E3177">
        <v>12.8</v>
      </c>
      <c r="F3177">
        <v>0</v>
      </c>
      <c r="G3177">
        <v>-0.8</v>
      </c>
      <c r="H3177">
        <v>-1E-3</v>
      </c>
      <c r="I3177">
        <v>0.4</v>
      </c>
      <c r="J3177" t="s">
        <v>152</v>
      </c>
      <c r="K3177">
        <v>0.7</v>
      </c>
      <c r="L3177" t="s">
        <v>153</v>
      </c>
      <c r="M3177" s="70">
        <v>8.9467592592592585E-3</v>
      </c>
      <c r="N3177">
        <v>1.4</v>
      </c>
      <c r="O3177" t="s">
        <v>150</v>
      </c>
      <c r="P3177" s="70">
        <v>7.2569444444444443E-3</v>
      </c>
      <c r="Q3177">
        <v>0.2</v>
      </c>
      <c r="R3177" t="s">
        <v>150</v>
      </c>
      <c r="S3177">
        <v>0.4</v>
      </c>
      <c r="T3177">
        <v>62.3</v>
      </c>
      <c r="U3177">
        <v>0</v>
      </c>
      <c r="V3177">
        <v>100</v>
      </c>
      <c r="W3177">
        <v>0</v>
      </c>
      <c r="X3177">
        <v>0.61699999999999999</v>
      </c>
      <c r="Y3177">
        <v>18.46</v>
      </c>
      <c r="Z3177" s="11">
        <f t="shared" si="8502"/>
        <v>-0.60000000000000009</v>
      </c>
      <c r="AA3177" s="11">
        <f t="shared" si="8503"/>
        <v>0</v>
      </c>
      <c r="AB3177" s="53">
        <f t="shared" si="8504"/>
        <v>0.25520448469906704</v>
      </c>
      <c r="AC3177" s="61" t="s">
        <v>204</v>
      </c>
    </row>
    <row r="3178" spans="1:46">
      <c r="A3178" s="11">
        <v>3178</v>
      </c>
      <c r="B3178" s="69">
        <v>44615</v>
      </c>
      <c r="C3178" s="70">
        <v>2.0833333333333332E-2</v>
      </c>
      <c r="D3178">
        <v>-1.4</v>
      </c>
      <c r="E3178">
        <v>12.8</v>
      </c>
      <c r="F3178">
        <v>0</v>
      </c>
      <c r="G3178">
        <v>-1</v>
      </c>
      <c r="H3178">
        <v>-1E-3</v>
      </c>
      <c r="I3178">
        <v>0.6</v>
      </c>
      <c r="J3178" t="s">
        <v>152</v>
      </c>
      <c r="K3178">
        <v>0.6</v>
      </c>
      <c r="L3178" t="s">
        <v>152</v>
      </c>
      <c r="M3178" s="70">
        <v>2.0833333333333332E-2</v>
      </c>
      <c r="N3178">
        <v>1.6</v>
      </c>
      <c r="O3178" t="s">
        <v>152</v>
      </c>
      <c r="P3178" s="70">
        <v>1.9050925925925926E-2</v>
      </c>
      <c r="Q3178">
        <v>1.1000000000000001</v>
      </c>
      <c r="R3178" t="s">
        <v>152</v>
      </c>
      <c r="S3178">
        <v>0.5</v>
      </c>
      <c r="T3178">
        <v>62.6</v>
      </c>
      <c r="U3178">
        <v>0</v>
      </c>
      <c r="V3178">
        <v>93</v>
      </c>
      <c r="W3178">
        <v>0</v>
      </c>
      <c r="X3178">
        <v>0.61599999999999999</v>
      </c>
      <c r="Y3178">
        <v>18.46</v>
      </c>
      <c r="Z3178" s="11">
        <f t="shared" si="8502"/>
        <v>-0.60000000000000009</v>
      </c>
      <c r="AA3178" s="11">
        <f t="shared" si="8503"/>
        <v>0</v>
      </c>
      <c r="AB3178" s="53">
        <f t="shared" si="8504"/>
        <v>0.25462610488800275</v>
      </c>
      <c r="AC3178" s="61" t="s">
        <v>204</v>
      </c>
    </row>
    <row r="3179" spans="1:46">
      <c r="A3179" s="11">
        <v>3179</v>
      </c>
      <c r="B3179" s="69">
        <v>44615</v>
      </c>
      <c r="C3179" s="70">
        <v>2.7777777777777776E-2</v>
      </c>
      <c r="D3179">
        <v>-1.6</v>
      </c>
      <c r="E3179">
        <v>12.8</v>
      </c>
      <c r="F3179">
        <v>0</v>
      </c>
      <c r="G3179">
        <v>-1.1000000000000001</v>
      </c>
      <c r="H3179">
        <v>0</v>
      </c>
      <c r="I3179">
        <v>0.9</v>
      </c>
      <c r="J3179" t="s">
        <v>152</v>
      </c>
      <c r="K3179">
        <v>0.9</v>
      </c>
      <c r="L3179" t="s">
        <v>152</v>
      </c>
      <c r="M3179" s="70">
        <v>2.5115740740740741E-2</v>
      </c>
      <c r="N3179">
        <v>1.7</v>
      </c>
      <c r="O3179" t="s">
        <v>148</v>
      </c>
      <c r="P3179" s="70">
        <v>2.585648148148148E-2</v>
      </c>
      <c r="Q3179">
        <v>1</v>
      </c>
      <c r="R3179" t="s">
        <v>152</v>
      </c>
      <c r="S3179">
        <v>0.3</v>
      </c>
      <c r="T3179">
        <v>64.2</v>
      </c>
      <c r="U3179">
        <v>0</v>
      </c>
      <c r="V3179">
        <v>92</v>
      </c>
      <c r="W3179">
        <v>0</v>
      </c>
      <c r="X3179">
        <v>0.61499999999999999</v>
      </c>
      <c r="Y3179">
        <v>18.43</v>
      </c>
      <c r="Z3179" s="11">
        <f t="shared" si="8502"/>
        <v>0</v>
      </c>
      <c r="AA3179" s="11">
        <f t="shared" si="8503"/>
        <v>0</v>
      </c>
      <c r="AB3179" s="53">
        <f t="shared" si="8504"/>
        <v>0.25404842797754762</v>
      </c>
      <c r="AC3179" s="61" t="s">
        <v>204</v>
      </c>
    </row>
    <row r="3180" spans="1:46">
      <c r="A3180" s="11">
        <v>3180</v>
      </c>
      <c r="B3180" s="69">
        <v>44615</v>
      </c>
      <c r="C3180" s="70">
        <v>3.4722222222222224E-2</v>
      </c>
      <c r="D3180">
        <v>-1.8</v>
      </c>
      <c r="E3180">
        <v>12.8</v>
      </c>
      <c r="F3180">
        <v>0</v>
      </c>
      <c r="G3180">
        <v>-1.1000000000000001</v>
      </c>
      <c r="H3180">
        <v>0</v>
      </c>
      <c r="I3180">
        <v>0.8</v>
      </c>
      <c r="J3180" t="s">
        <v>152</v>
      </c>
      <c r="K3180">
        <v>0.9</v>
      </c>
      <c r="L3180" t="s">
        <v>152</v>
      </c>
      <c r="M3180" s="70">
        <v>2.7789351851851853E-2</v>
      </c>
      <c r="N3180">
        <v>1.6</v>
      </c>
      <c r="O3180" t="s">
        <v>152</v>
      </c>
      <c r="P3180" s="70">
        <v>3.2789351851851854E-2</v>
      </c>
      <c r="Q3180">
        <v>0.4</v>
      </c>
      <c r="R3180" t="s">
        <v>152</v>
      </c>
      <c r="S3180">
        <v>0.4</v>
      </c>
      <c r="T3180">
        <v>64.8</v>
      </c>
      <c r="U3180">
        <v>1</v>
      </c>
      <c r="V3180">
        <v>101</v>
      </c>
      <c r="W3180">
        <v>0</v>
      </c>
      <c r="X3180">
        <v>0.61499999999999999</v>
      </c>
      <c r="Y3180">
        <v>18.440000000000001</v>
      </c>
      <c r="Z3180" s="11">
        <f t="shared" si="8502"/>
        <v>0</v>
      </c>
      <c r="AA3180" s="11">
        <f t="shared" si="8503"/>
        <v>0</v>
      </c>
      <c r="AB3180" s="53">
        <f t="shared" si="8504"/>
        <v>0.25404842797754762</v>
      </c>
      <c r="AC3180" s="61" t="s">
        <v>204</v>
      </c>
    </row>
    <row r="3181" spans="1:46">
      <c r="A3181" s="11">
        <v>3181</v>
      </c>
      <c r="B3181" s="69">
        <v>44615</v>
      </c>
      <c r="C3181" s="70">
        <v>4.1666666666666664E-2</v>
      </c>
      <c r="D3181">
        <v>-2</v>
      </c>
      <c r="E3181">
        <v>12.8</v>
      </c>
      <c r="F3181">
        <v>0</v>
      </c>
      <c r="G3181">
        <v>-1.2</v>
      </c>
      <c r="H3181">
        <v>-1E-3</v>
      </c>
      <c r="I3181">
        <v>0.6</v>
      </c>
      <c r="J3181" t="s">
        <v>152</v>
      </c>
      <c r="K3181">
        <v>0.9</v>
      </c>
      <c r="L3181" t="s">
        <v>152</v>
      </c>
      <c r="M3181" s="70">
        <v>3.9108796296296301E-2</v>
      </c>
      <c r="N3181">
        <v>1.4</v>
      </c>
      <c r="O3181" t="s">
        <v>152</v>
      </c>
      <c r="P3181" s="70">
        <v>3.8437499999999999E-2</v>
      </c>
      <c r="Q3181">
        <v>0.3</v>
      </c>
      <c r="R3181" t="s">
        <v>150</v>
      </c>
      <c r="S3181">
        <v>0.3</v>
      </c>
      <c r="T3181">
        <v>66.099999999999994</v>
      </c>
      <c r="U3181">
        <v>1</v>
      </c>
      <c r="V3181">
        <v>82</v>
      </c>
      <c r="W3181">
        <v>0</v>
      </c>
      <c r="X3181">
        <v>0.61499999999999999</v>
      </c>
      <c r="Y3181">
        <v>18.489999999999998</v>
      </c>
      <c r="Z3181" s="11">
        <f t="shared" si="8502"/>
        <v>-0.60000000000000009</v>
      </c>
      <c r="AA3181" s="11">
        <f t="shared" si="8503"/>
        <v>0</v>
      </c>
      <c r="AB3181" s="53">
        <f t="shared" si="8504"/>
        <v>0.25404842797754762</v>
      </c>
      <c r="AC3181" s="61" t="s">
        <v>204</v>
      </c>
      <c r="AE3181" s="11">
        <f t="shared" ref="AE3181" si="8601">SUM(F3181:F3186)</f>
        <v>0</v>
      </c>
      <c r="AF3181" s="11">
        <f t="shared" ref="AF3181" si="8602">AVERAGE(AB3181:AB3186)</f>
        <v>0.25375994268428287</v>
      </c>
      <c r="AG3181" s="11">
        <f t="shared" ref="AG3181" si="8603">AVERAGE(G3181:G3186)</f>
        <v>-1.8166666666666664</v>
      </c>
      <c r="AH3181" s="11" t="e">
        <f t="shared" ref="AH3181" si="8604">AVERAGE(AC3181:AC3186)</f>
        <v>#DIV/0!</v>
      </c>
      <c r="AI3181" s="11">
        <f t="shared" ref="AI3181" si="8605">AVERAGE(T3181:T3186)</f>
        <v>68.149999999999991</v>
      </c>
      <c r="AJ3181" s="11">
        <f t="shared" ref="AJ3181" si="8606">SUMIF(H3181:H3186,"&gt;0",H3181:H3186)</f>
        <v>0</v>
      </c>
      <c r="AK3181" s="17">
        <f t="shared" ref="AK3181" si="8607">SUM(AA3181:AA3186)/60</f>
        <v>0</v>
      </c>
      <c r="AL3181" s="17">
        <f t="shared" ref="AL3181" si="8608">SUM(V3181:V3186)</f>
        <v>529</v>
      </c>
      <c r="AM3181" s="17">
        <f t="shared" ref="AM3181" si="8609">AVERAGE(W3181:W3186)</f>
        <v>0</v>
      </c>
      <c r="AN3181" s="11">
        <f t="shared" ref="AN3181" si="8610">AVERAGE(I3181:I3186)</f>
        <v>0.35000000000000003</v>
      </c>
      <c r="AO3181" s="11">
        <f t="shared" ref="AO3181" si="8611">MAX(K3181:K3186)</f>
        <v>0.9</v>
      </c>
      <c r="AP3181" s="13" t="str">
        <f t="shared" ref="AP3181" ca="1" si="8612">INDIRECT(ADDRESS(MATCH(AO3181,K3181:K3186,0)+A3181-1,12))</f>
        <v>E</v>
      </c>
      <c r="AQ3181" s="13">
        <f t="shared" ref="AQ3181" ca="1" si="8613">INDIRECT(ADDRESS(MATCH(AO3181,K3181:K3186,0)+A3181-1,13))</f>
        <v>3.9108796296296301E-2</v>
      </c>
      <c r="AR3181" s="11">
        <f t="shared" ref="AR3181" si="8614">MAX(N3181:N3186)</f>
        <v>1.4</v>
      </c>
      <c r="AS3181" s="13" t="str">
        <f t="shared" ref="AS3181" ca="1" si="8615">INDIRECT(ADDRESS(MATCH(AR3181,N3181:N3186,0)+A3181-1,15))</f>
        <v>E</v>
      </c>
      <c r="AT3181" s="13">
        <f t="shared" ref="AT3181" ca="1" si="8616">INDIRECT(ADDRESS(MATCH(AR3181,N3181:N3186,0)+A3181-1,16))</f>
        <v>3.8437499999999999E-2</v>
      </c>
    </row>
    <row r="3182" spans="1:46">
      <c r="A3182" s="11">
        <v>3182</v>
      </c>
      <c r="B3182" s="69">
        <v>44615</v>
      </c>
      <c r="C3182" s="70">
        <v>4.8611111111111112E-2</v>
      </c>
      <c r="D3182">
        <v>-2.2000000000000002</v>
      </c>
      <c r="E3182">
        <v>12.8</v>
      </c>
      <c r="F3182">
        <v>0</v>
      </c>
      <c r="G3182">
        <v>-1.6</v>
      </c>
      <c r="H3182">
        <v>-1E-3</v>
      </c>
      <c r="I3182">
        <v>0</v>
      </c>
      <c r="J3182" t="s">
        <v>150</v>
      </c>
      <c r="K3182">
        <v>0.6</v>
      </c>
      <c r="L3182" t="s">
        <v>152</v>
      </c>
      <c r="M3182" s="70">
        <v>4.1678240740740745E-2</v>
      </c>
      <c r="N3182">
        <v>0.4</v>
      </c>
      <c r="O3182" t="s">
        <v>150</v>
      </c>
      <c r="P3182" s="70">
        <v>4.1678240740740745E-2</v>
      </c>
      <c r="Q3182">
        <v>0</v>
      </c>
      <c r="R3182" t="s">
        <v>151</v>
      </c>
      <c r="S3182">
        <v>0.1</v>
      </c>
      <c r="T3182">
        <v>67.8</v>
      </c>
      <c r="U3182">
        <v>1</v>
      </c>
      <c r="V3182">
        <v>64</v>
      </c>
      <c r="W3182">
        <v>0</v>
      </c>
      <c r="X3182">
        <v>0.61499999999999999</v>
      </c>
      <c r="Y3182">
        <v>18.5</v>
      </c>
      <c r="Z3182" s="11">
        <f t="shared" si="8502"/>
        <v>-0.60000000000000009</v>
      </c>
      <c r="AA3182" s="11">
        <f t="shared" si="8503"/>
        <v>0</v>
      </c>
      <c r="AB3182" s="53">
        <f t="shared" si="8504"/>
        <v>0.25404842797754762</v>
      </c>
      <c r="AC3182" s="61" t="s">
        <v>204</v>
      </c>
    </row>
    <row r="3183" spans="1:46">
      <c r="A3183" s="11">
        <v>3183</v>
      </c>
      <c r="B3183" s="69">
        <v>44615</v>
      </c>
      <c r="C3183" s="70">
        <v>5.5555555555555552E-2</v>
      </c>
      <c r="D3183">
        <v>-2.5</v>
      </c>
      <c r="E3183">
        <v>12.8</v>
      </c>
      <c r="F3183">
        <v>0</v>
      </c>
      <c r="G3183">
        <v>-1.9</v>
      </c>
      <c r="H3183">
        <v>-1E-3</v>
      </c>
      <c r="I3183">
        <v>0.2</v>
      </c>
      <c r="J3183" t="s">
        <v>160</v>
      </c>
      <c r="K3183">
        <v>0.2</v>
      </c>
      <c r="L3183" t="s">
        <v>160</v>
      </c>
      <c r="M3183" s="70">
        <v>5.5555555555555552E-2</v>
      </c>
      <c r="N3183">
        <v>0.7</v>
      </c>
      <c r="O3183" t="s">
        <v>158</v>
      </c>
      <c r="P3183" s="70">
        <v>5.4270833333333331E-2</v>
      </c>
      <c r="Q3183">
        <v>0.3</v>
      </c>
      <c r="R3183" t="s">
        <v>158</v>
      </c>
      <c r="S3183">
        <v>0.3</v>
      </c>
      <c r="T3183">
        <v>68.5</v>
      </c>
      <c r="U3183">
        <v>0</v>
      </c>
      <c r="V3183">
        <v>62</v>
      </c>
      <c r="W3183">
        <v>0</v>
      </c>
      <c r="X3183">
        <v>0.61499999999999999</v>
      </c>
      <c r="Y3183">
        <v>18.52</v>
      </c>
      <c r="Z3183" s="11">
        <f t="shared" si="8502"/>
        <v>-0.60000000000000009</v>
      </c>
      <c r="AA3183" s="11">
        <f t="shared" si="8503"/>
        <v>0</v>
      </c>
      <c r="AB3183" s="53">
        <f t="shared" si="8504"/>
        <v>0.25404842797754762</v>
      </c>
      <c r="AC3183" s="61" t="s">
        <v>204</v>
      </c>
    </row>
    <row r="3184" spans="1:46">
      <c r="A3184" s="11">
        <v>3184</v>
      </c>
      <c r="B3184" s="69">
        <v>44615</v>
      </c>
      <c r="C3184" s="70">
        <v>6.25E-2</v>
      </c>
      <c r="D3184">
        <v>-2.8</v>
      </c>
      <c r="E3184">
        <v>12.8</v>
      </c>
      <c r="F3184">
        <v>0</v>
      </c>
      <c r="G3184">
        <v>-2</v>
      </c>
      <c r="H3184">
        <v>0</v>
      </c>
      <c r="I3184">
        <v>0.4</v>
      </c>
      <c r="J3184" t="s">
        <v>162</v>
      </c>
      <c r="K3184">
        <v>0.5</v>
      </c>
      <c r="L3184" t="s">
        <v>162</v>
      </c>
      <c r="M3184" s="70">
        <v>6.1099537037037042E-2</v>
      </c>
      <c r="N3184">
        <v>1.3</v>
      </c>
      <c r="O3184" t="s">
        <v>152</v>
      </c>
      <c r="P3184" s="70">
        <v>5.8043981481481481E-2</v>
      </c>
      <c r="Q3184">
        <v>0</v>
      </c>
      <c r="R3184" t="s">
        <v>154</v>
      </c>
      <c r="S3184">
        <v>0.4</v>
      </c>
      <c r="T3184">
        <v>67.5</v>
      </c>
      <c r="U3184">
        <v>0</v>
      </c>
      <c r="V3184">
        <v>96</v>
      </c>
      <c r="W3184">
        <v>0</v>
      </c>
      <c r="X3184">
        <v>0.61399999999999999</v>
      </c>
      <c r="Y3184">
        <v>18.52</v>
      </c>
      <c r="Z3184" s="11">
        <f t="shared" si="8502"/>
        <v>0</v>
      </c>
      <c r="AA3184" s="11">
        <f t="shared" si="8503"/>
        <v>0</v>
      </c>
      <c r="AB3184" s="53">
        <f t="shared" si="8504"/>
        <v>0.25347145739101806</v>
      </c>
      <c r="AC3184" s="61" t="s">
        <v>204</v>
      </c>
    </row>
    <row r="3185" spans="1:46">
      <c r="A3185" s="11">
        <v>3185</v>
      </c>
      <c r="B3185" s="69">
        <v>44615</v>
      </c>
      <c r="C3185" s="70">
        <v>6.9444444444444434E-2</v>
      </c>
      <c r="D3185">
        <v>-3.1</v>
      </c>
      <c r="E3185">
        <v>12.8</v>
      </c>
      <c r="F3185">
        <v>0</v>
      </c>
      <c r="G3185">
        <v>-2.1</v>
      </c>
      <c r="H3185">
        <v>0</v>
      </c>
      <c r="I3185">
        <v>0.4</v>
      </c>
      <c r="J3185" t="s">
        <v>151</v>
      </c>
      <c r="K3185">
        <v>0.4</v>
      </c>
      <c r="L3185" t="s">
        <v>151</v>
      </c>
      <c r="M3185" s="70">
        <v>6.9444444444444434E-2</v>
      </c>
      <c r="N3185">
        <v>1.4</v>
      </c>
      <c r="O3185" t="s">
        <v>152</v>
      </c>
      <c r="P3185" s="70">
        <v>6.8206018518518527E-2</v>
      </c>
      <c r="Q3185">
        <v>0.8</v>
      </c>
      <c r="R3185" t="s">
        <v>149</v>
      </c>
      <c r="S3185">
        <v>0.4</v>
      </c>
      <c r="T3185">
        <v>69.8</v>
      </c>
      <c r="U3185">
        <v>0</v>
      </c>
      <c r="V3185">
        <v>126</v>
      </c>
      <c r="W3185">
        <v>0</v>
      </c>
      <c r="X3185">
        <v>0.61399999999999999</v>
      </c>
      <c r="Y3185">
        <v>18.52</v>
      </c>
      <c r="Z3185" s="11">
        <f t="shared" si="8502"/>
        <v>0</v>
      </c>
      <c r="AA3185" s="11">
        <f t="shared" si="8503"/>
        <v>0</v>
      </c>
      <c r="AB3185" s="53">
        <f t="shared" si="8504"/>
        <v>0.25347145739101806</v>
      </c>
      <c r="AC3185" s="61" t="s">
        <v>204</v>
      </c>
    </row>
    <row r="3186" spans="1:46">
      <c r="A3186" s="11">
        <v>3186</v>
      </c>
      <c r="B3186" s="69">
        <v>44615</v>
      </c>
      <c r="C3186" s="70">
        <v>7.6388888888888895E-2</v>
      </c>
      <c r="D3186">
        <v>-3.3</v>
      </c>
      <c r="E3186">
        <v>12.8</v>
      </c>
      <c r="F3186">
        <v>0</v>
      </c>
      <c r="G3186">
        <v>-2.1</v>
      </c>
      <c r="H3186">
        <v>-1E-3</v>
      </c>
      <c r="I3186">
        <v>0.5</v>
      </c>
      <c r="J3186" t="s">
        <v>150</v>
      </c>
      <c r="K3186">
        <v>0.6</v>
      </c>
      <c r="L3186" t="s">
        <v>152</v>
      </c>
      <c r="M3186" s="70">
        <v>7.3437500000000003E-2</v>
      </c>
      <c r="N3186">
        <v>1</v>
      </c>
      <c r="O3186" t="s">
        <v>150</v>
      </c>
      <c r="P3186" s="70">
        <v>7.2384259259259259E-2</v>
      </c>
      <c r="Q3186">
        <v>0.3</v>
      </c>
      <c r="R3186" t="s">
        <v>154</v>
      </c>
      <c r="S3186">
        <v>0.2</v>
      </c>
      <c r="T3186">
        <v>69.2</v>
      </c>
      <c r="U3186">
        <v>0</v>
      </c>
      <c r="V3186">
        <v>99</v>
      </c>
      <c r="W3186">
        <v>0</v>
      </c>
      <c r="X3186">
        <v>0.61399999999999999</v>
      </c>
      <c r="Y3186">
        <v>18.559999999999999</v>
      </c>
      <c r="Z3186" s="11">
        <f t="shared" si="8502"/>
        <v>-0.60000000000000009</v>
      </c>
      <c r="AA3186" s="11">
        <f t="shared" si="8503"/>
        <v>0</v>
      </c>
      <c r="AB3186" s="53">
        <f t="shared" si="8504"/>
        <v>0.25347145739101806</v>
      </c>
      <c r="AC3186" s="61" t="s">
        <v>204</v>
      </c>
    </row>
    <row r="3187" spans="1:46">
      <c r="A3187" s="11">
        <v>3187</v>
      </c>
      <c r="B3187" s="69">
        <v>44615</v>
      </c>
      <c r="C3187" s="70">
        <v>8.3333333333333329E-2</v>
      </c>
      <c r="D3187">
        <v>-3.5</v>
      </c>
      <c r="E3187">
        <v>12.8</v>
      </c>
      <c r="F3187">
        <v>0</v>
      </c>
      <c r="G3187">
        <v>-2.6</v>
      </c>
      <c r="H3187">
        <v>-1E-3</v>
      </c>
      <c r="I3187">
        <v>0.1</v>
      </c>
      <c r="J3187" t="s">
        <v>154</v>
      </c>
      <c r="K3187">
        <v>0.5</v>
      </c>
      <c r="L3187" t="s">
        <v>151</v>
      </c>
      <c r="M3187" s="70">
        <v>7.6400462962962962E-2</v>
      </c>
      <c r="N3187">
        <v>0.4</v>
      </c>
      <c r="O3187" t="s">
        <v>154</v>
      </c>
      <c r="P3187" s="70">
        <v>7.6400462962962962E-2</v>
      </c>
      <c r="Q3187">
        <v>0</v>
      </c>
      <c r="R3187" t="s">
        <v>161</v>
      </c>
      <c r="S3187">
        <v>0.1</v>
      </c>
      <c r="T3187">
        <v>73.900000000000006</v>
      </c>
      <c r="U3187">
        <v>0</v>
      </c>
      <c r="V3187">
        <v>93</v>
      </c>
      <c r="W3187">
        <v>0</v>
      </c>
      <c r="X3187">
        <v>0.61399999999999999</v>
      </c>
      <c r="Y3187">
        <v>18.57</v>
      </c>
      <c r="Z3187" s="11">
        <f t="shared" si="8502"/>
        <v>-0.60000000000000009</v>
      </c>
      <c r="AA3187" s="11">
        <f t="shared" si="8503"/>
        <v>0</v>
      </c>
      <c r="AB3187" s="53">
        <f t="shared" si="8504"/>
        <v>0.25347145739101806</v>
      </c>
      <c r="AC3187" s="61" t="s">
        <v>204</v>
      </c>
      <c r="AE3187" s="11">
        <f t="shared" ref="AE3187" si="8617">SUM(F3187:F3192)</f>
        <v>0</v>
      </c>
      <c r="AF3187" s="11">
        <f t="shared" ref="AF3187" si="8618">AVERAGE(AB3187:AB3192)</f>
        <v>0.25279939080856256</v>
      </c>
      <c r="AG3187" s="11">
        <f t="shared" ref="AG3187" si="8619">AVERAGE(G3187:G3192)</f>
        <v>-2.5</v>
      </c>
      <c r="AH3187" s="11" t="e">
        <f t="shared" ref="AH3187" si="8620">AVERAGE(AC3187:AC3192)</f>
        <v>#DIV/0!</v>
      </c>
      <c r="AI3187" s="11">
        <f t="shared" ref="AI3187" si="8621">AVERAGE(T3187:T3192)</f>
        <v>72.75</v>
      </c>
      <c r="AJ3187" s="11">
        <f t="shared" ref="AJ3187" si="8622">SUMIF(H3187:H3192,"&gt;0",H3187:H3192)</f>
        <v>0</v>
      </c>
      <c r="AK3187" s="17">
        <f t="shared" ref="AK3187" si="8623">SUM(AA3187:AA3192)/60</f>
        <v>0</v>
      </c>
      <c r="AL3187" s="17">
        <f t="shared" ref="AL3187" si="8624">SUM(V3187:V3192)</f>
        <v>522</v>
      </c>
      <c r="AM3187" s="17">
        <f t="shared" ref="AM3187" si="8625">AVERAGE(W3187:W3192)</f>
        <v>0</v>
      </c>
      <c r="AN3187" s="11">
        <f t="shared" ref="AN3187" si="8626">AVERAGE(I3187:I3192)</f>
        <v>0.43333333333333335</v>
      </c>
      <c r="AO3187" s="11">
        <f t="shared" ref="AO3187" si="8627">MAX(K3187:K3192)</f>
        <v>1.3</v>
      </c>
      <c r="AP3187" s="13" t="str">
        <f t="shared" ref="AP3187" ca="1" si="8628">INDIRECT(ADDRESS(MATCH(AO3187,K3187:K3192,0)+A3187-1,12))</f>
        <v>ESE</v>
      </c>
      <c r="AQ3187" s="13">
        <f t="shared" ref="AQ3187" ca="1" si="8629">INDIRECT(ADDRESS(MATCH(AO3187,K3187:K3192,0)+A3187-1,13))</f>
        <v>0.10368055555555555</v>
      </c>
      <c r="AR3187" s="11">
        <f t="shared" ref="AR3187" si="8630">MAX(N3187:N3192)</f>
        <v>2.4</v>
      </c>
      <c r="AS3187" s="13" t="str">
        <f t="shared" ref="AS3187" ca="1" si="8631">INDIRECT(ADDRESS(MATCH(AR3187,N3187:N3192,0)+A3187-1,15))</f>
        <v>ESE</v>
      </c>
      <c r="AT3187" s="13">
        <f t="shared" ref="AT3187" ca="1" si="8632">INDIRECT(ADDRESS(MATCH(AR3187,N3187:N3192,0)+A3187-1,16))</f>
        <v>9.8333333333333328E-2</v>
      </c>
    </row>
    <row r="3188" spans="1:46">
      <c r="A3188" s="11">
        <v>3188</v>
      </c>
      <c r="B3188" s="69">
        <v>44615</v>
      </c>
      <c r="C3188" s="70">
        <v>9.0277777777777776E-2</v>
      </c>
      <c r="D3188">
        <v>-3.7</v>
      </c>
      <c r="E3188">
        <v>12.8</v>
      </c>
      <c r="F3188">
        <v>0</v>
      </c>
      <c r="G3188">
        <v>-2.5</v>
      </c>
      <c r="H3188">
        <v>0</v>
      </c>
      <c r="I3188">
        <v>0.2</v>
      </c>
      <c r="J3188" t="s">
        <v>156</v>
      </c>
      <c r="K3188">
        <v>0.2</v>
      </c>
      <c r="L3188" t="s">
        <v>160</v>
      </c>
      <c r="M3188" s="70">
        <v>8.7395833333333339E-2</v>
      </c>
      <c r="N3188">
        <v>0.7</v>
      </c>
      <c r="O3188" t="s">
        <v>160</v>
      </c>
      <c r="P3188" s="70">
        <v>8.5763888888888876E-2</v>
      </c>
      <c r="Q3188">
        <v>0</v>
      </c>
      <c r="R3188" t="s">
        <v>159</v>
      </c>
      <c r="S3188">
        <v>0.2</v>
      </c>
      <c r="T3188">
        <v>71.7</v>
      </c>
      <c r="U3188">
        <v>0</v>
      </c>
      <c r="V3188">
        <v>110</v>
      </c>
      <c r="W3188">
        <v>0</v>
      </c>
      <c r="X3188">
        <v>0.61299999999999999</v>
      </c>
      <c r="Y3188">
        <v>18.579999999999998</v>
      </c>
      <c r="Z3188" s="11">
        <f t="shared" si="8502"/>
        <v>0</v>
      </c>
      <c r="AA3188" s="11">
        <f t="shared" si="8503"/>
        <v>0</v>
      </c>
      <c r="AB3188" s="53">
        <f t="shared" si="8504"/>
        <v>0.25289519655488857</v>
      </c>
      <c r="AC3188" s="61" t="s">
        <v>204</v>
      </c>
    </row>
    <row r="3189" spans="1:46">
      <c r="A3189" s="11">
        <v>3189</v>
      </c>
      <c r="B3189" s="69">
        <v>44615</v>
      </c>
      <c r="C3189" s="70">
        <v>9.7222222222222224E-2</v>
      </c>
      <c r="D3189">
        <v>-3.8</v>
      </c>
      <c r="E3189">
        <v>12.8</v>
      </c>
      <c r="F3189">
        <v>0</v>
      </c>
      <c r="G3189">
        <v>-2.6</v>
      </c>
      <c r="H3189">
        <v>0</v>
      </c>
      <c r="I3189">
        <v>0.5</v>
      </c>
      <c r="J3189" t="s">
        <v>159</v>
      </c>
      <c r="K3189">
        <v>0.5</v>
      </c>
      <c r="L3189" t="s">
        <v>159</v>
      </c>
      <c r="M3189" s="70">
        <v>9.7222222222222224E-2</v>
      </c>
      <c r="N3189">
        <v>1.5</v>
      </c>
      <c r="O3189" t="s">
        <v>150</v>
      </c>
      <c r="P3189" s="70">
        <v>9.6759259259259253E-2</v>
      </c>
      <c r="Q3189">
        <v>1.2</v>
      </c>
      <c r="R3189" t="s">
        <v>150</v>
      </c>
      <c r="S3189">
        <v>0.4</v>
      </c>
      <c r="T3189">
        <v>71.599999999999994</v>
      </c>
      <c r="U3189">
        <v>1</v>
      </c>
      <c r="V3189">
        <v>84</v>
      </c>
      <c r="W3189">
        <v>0</v>
      </c>
      <c r="X3189">
        <v>0.61299999999999999</v>
      </c>
      <c r="Y3189">
        <v>18.59</v>
      </c>
      <c r="Z3189" s="11">
        <f t="shared" si="8502"/>
        <v>0</v>
      </c>
      <c r="AA3189" s="11">
        <f t="shared" si="8503"/>
        <v>0</v>
      </c>
      <c r="AB3189" s="53">
        <f t="shared" si="8504"/>
        <v>0.25289519655488857</v>
      </c>
      <c r="AC3189" s="61" t="s">
        <v>204</v>
      </c>
    </row>
    <row r="3190" spans="1:46">
      <c r="A3190" s="11">
        <v>3190</v>
      </c>
      <c r="B3190" s="69">
        <v>44615</v>
      </c>
      <c r="C3190" s="70">
        <v>0.10416666666666667</v>
      </c>
      <c r="D3190">
        <v>-3.9</v>
      </c>
      <c r="E3190">
        <v>12.8</v>
      </c>
      <c r="F3190">
        <v>0</v>
      </c>
      <c r="G3190">
        <v>-2.2999999999999998</v>
      </c>
      <c r="H3190">
        <v>0</v>
      </c>
      <c r="I3190">
        <v>1.3</v>
      </c>
      <c r="J3190" t="s">
        <v>150</v>
      </c>
      <c r="K3190">
        <v>1.3</v>
      </c>
      <c r="L3190" t="s">
        <v>150</v>
      </c>
      <c r="M3190" s="70">
        <v>0.10368055555555555</v>
      </c>
      <c r="N3190">
        <v>2.4</v>
      </c>
      <c r="O3190" t="s">
        <v>150</v>
      </c>
      <c r="P3190" s="70">
        <v>9.8333333333333328E-2</v>
      </c>
      <c r="Q3190">
        <v>0.3</v>
      </c>
      <c r="R3190" t="s">
        <v>151</v>
      </c>
      <c r="S3190">
        <v>0.5</v>
      </c>
      <c r="T3190">
        <v>73.2</v>
      </c>
      <c r="U3190">
        <v>0</v>
      </c>
      <c r="V3190">
        <v>82</v>
      </c>
      <c r="W3190">
        <v>0</v>
      </c>
      <c r="X3190">
        <v>0.61199999999999999</v>
      </c>
      <c r="Y3190">
        <v>18.63</v>
      </c>
      <c r="Z3190" s="11">
        <f t="shared" si="8502"/>
        <v>0</v>
      </c>
      <c r="AA3190" s="11">
        <f t="shared" si="8503"/>
        <v>0</v>
      </c>
      <c r="AB3190" s="53">
        <f t="shared" si="8504"/>
        <v>0.25231964889784575</v>
      </c>
      <c r="AC3190" s="61" t="s">
        <v>204</v>
      </c>
    </row>
    <row r="3191" spans="1:46">
      <c r="A3191" s="11">
        <v>3191</v>
      </c>
      <c r="B3191" s="69">
        <v>44615</v>
      </c>
      <c r="C3191" s="70">
        <v>0.1111111111111111</v>
      </c>
      <c r="D3191">
        <v>-3.9</v>
      </c>
      <c r="E3191">
        <v>12.8</v>
      </c>
      <c r="F3191">
        <v>0</v>
      </c>
      <c r="G3191">
        <v>-2.5</v>
      </c>
      <c r="H3191">
        <v>-1E-3</v>
      </c>
      <c r="I3191">
        <v>0.4</v>
      </c>
      <c r="J3191" t="s">
        <v>161</v>
      </c>
      <c r="K3191">
        <v>1.3</v>
      </c>
      <c r="L3191" t="s">
        <v>150</v>
      </c>
      <c r="M3191" s="70">
        <v>0.10417824074074074</v>
      </c>
      <c r="N3191">
        <v>1</v>
      </c>
      <c r="O3191" t="s">
        <v>154</v>
      </c>
      <c r="P3191" s="70">
        <v>0.1084837962962963</v>
      </c>
      <c r="Q3191">
        <v>0.3</v>
      </c>
      <c r="R3191" t="s">
        <v>161</v>
      </c>
      <c r="S3191">
        <v>0.3</v>
      </c>
      <c r="T3191">
        <v>72.5</v>
      </c>
      <c r="U3191">
        <v>0</v>
      </c>
      <c r="V3191">
        <v>73</v>
      </c>
      <c r="W3191">
        <v>0</v>
      </c>
      <c r="X3191">
        <v>0.61299999999999999</v>
      </c>
      <c r="Y3191">
        <v>18.63</v>
      </c>
      <c r="Z3191" s="11">
        <f t="shared" si="8502"/>
        <v>-0.60000000000000009</v>
      </c>
      <c r="AA3191" s="11">
        <f t="shared" si="8503"/>
        <v>0</v>
      </c>
      <c r="AB3191" s="53">
        <f t="shared" si="8504"/>
        <v>0.25289519655488857</v>
      </c>
      <c r="AC3191" s="61" t="s">
        <v>204</v>
      </c>
    </row>
    <row r="3192" spans="1:46">
      <c r="A3192" s="11">
        <v>3192</v>
      </c>
      <c r="B3192" s="69">
        <v>44615</v>
      </c>
      <c r="C3192" s="70">
        <v>0.11805555555555557</v>
      </c>
      <c r="D3192">
        <v>-3.9</v>
      </c>
      <c r="E3192">
        <v>12.8</v>
      </c>
      <c r="F3192">
        <v>0</v>
      </c>
      <c r="G3192">
        <v>-2.5</v>
      </c>
      <c r="H3192">
        <v>0</v>
      </c>
      <c r="I3192">
        <v>0.1</v>
      </c>
      <c r="J3192" t="s">
        <v>157</v>
      </c>
      <c r="K3192">
        <v>0.4</v>
      </c>
      <c r="L3192" t="s">
        <v>161</v>
      </c>
      <c r="M3192" s="70">
        <v>0.11121527777777777</v>
      </c>
      <c r="N3192">
        <v>0.6</v>
      </c>
      <c r="O3192" t="s">
        <v>155</v>
      </c>
      <c r="P3192" s="70">
        <v>0.11702546296296296</v>
      </c>
      <c r="Q3192">
        <v>0</v>
      </c>
      <c r="R3192" t="s">
        <v>149</v>
      </c>
      <c r="S3192">
        <v>0.1</v>
      </c>
      <c r="T3192">
        <v>73.599999999999994</v>
      </c>
      <c r="U3192">
        <v>0</v>
      </c>
      <c r="V3192">
        <v>80</v>
      </c>
      <c r="W3192">
        <v>0</v>
      </c>
      <c r="X3192">
        <v>0.61199999999999999</v>
      </c>
      <c r="Y3192">
        <v>18.63</v>
      </c>
      <c r="Z3192" s="11">
        <f t="shared" si="8502"/>
        <v>0</v>
      </c>
      <c r="AA3192" s="11">
        <f t="shared" si="8503"/>
        <v>0</v>
      </c>
      <c r="AB3192" s="53">
        <f t="shared" si="8504"/>
        <v>0.25231964889784575</v>
      </c>
      <c r="AC3192" s="61" t="s">
        <v>204</v>
      </c>
    </row>
    <row r="3193" spans="1:46">
      <c r="A3193" s="11">
        <v>3193</v>
      </c>
      <c r="B3193" s="69">
        <v>44615</v>
      </c>
      <c r="C3193" s="70">
        <v>0.125</v>
      </c>
      <c r="D3193">
        <v>-4</v>
      </c>
      <c r="E3193">
        <v>12.8</v>
      </c>
      <c r="F3193">
        <v>0</v>
      </c>
      <c r="G3193">
        <v>-2.1</v>
      </c>
      <c r="H3193">
        <v>2E-3</v>
      </c>
      <c r="I3193">
        <v>1</v>
      </c>
      <c r="J3193" t="s">
        <v>150</v>
      </c>
      <c r="K3193">
        <v>1</v>
      </c>
      <c r="L3193" t="s">
        <v>150</v>
      </c>
      <c r="M3193" s="70">
        <v>0.125</v>
      </c>
      <c r="N3193">
        <v>2.6</v>
      </c>
      <c r="O3193" t="s">
        <v>151</v>
      </c>
      <c r="P3193" s="70">
        <v>0.12496527777777777</v>
      </c>
      <c r="Q3193">
        <v>2.2999999999999998</v>
      </c>
      <c r="R3193" t="s">
        <v>151</v>
      </c>
      <c r="S3193">
        <v>0.7</v>
      </c>
      <c r="T3193">
        <v>74.2</v>
      </c>
      <c r="U3193">
        <v>0</v>
      </c>
      <c r="V3193">
        <v>129</v>
      </c>
      <c r="W3193">
        <v>0</v>
      </c>
      <c r="X3193">
        <v>0.61399999999999999</v>
      </c>
      <c r="Y3193">
        <v>18.649999999999999</v>
      </c>
      <c r="Z3193" s="11">
        <f t="shared" si="8502"/>
        <v>1.2000000000000002</v>
      </c>
      <c r="AA3193" s="11">
        <f t="shared" si="8503"/>
        <v>0</v>
      </c>
      <c r="AB3193" s="53">
        <f t="shared" si="8504"/>
        <v>0.25347145739101806</v>
      </c>
      <c r="AC3193" s="61" t="s">
        <v>204</v>
      </c>
      <c r="AE3193" s="11">
        <f t="shared" ref="AE3193" si="8633">SUM(F3193:F3198)</f>
        <v>0</v>
      </c>
      <c r="AF3193" s="11">
        <f t="shared" ref="AF3193" si="8634">AVERAGE(AB3193:AB3198)</f>
        <v>0.25327937044564153</v>
      </c>
      <c r="AG3193" s="11">
        <f t="shared" ref="AG3193" si="8635">AVERAGE(G3193:G3198)</f>
        <v>-0.41666666666666669</v>
      </c>
      <c r="AH3193" s="11" t="e">
        <f t="shared" ref="AH3193" si="8636">AVERAGE(AC3193:AC3198)</f>
        <v>#DIV/0!</v>
      </c>
      <c r="AI3193" s="11">
        <f t="shared" ref="AI3193" si="8637">AVERAGE(T3193:T3198)</f>
        <v>64.016666666666666</v>
      </c>
      <c r="AJ3193" s="11">
        <f t="shared" ref="AJ3193" si="8638">SUMIF(H3193:H3198,"&gt;0",H3193:H3198)</f>
        <v>4.0000000000000001E-3</v>
      </c>
      <c r="AK3193" s="17">
        <f t="shared" ref="AK3193" si="8639">SUM(AA3193:AA3198)/60</f>
        <v>0</v>
      </c>
      <c r="AL3193" s="17">
        <f t="shared" ref="AL3193" si="8640">SUM(V3193:V3198)</f>
        <v>668</v>
      </c>
      <c r="AM3193" s="17">
        <f t="shared" ref="AM3193" si="8641">AVERAGE(W3193:W3198)</f>
        <v>0</v>
      </c>
      <c r="AN3193" s="11">
        <f t="shared" ref="AN3193" si="8642">AVERAGE(I3193:I3198)</f>
        <v>1.9666666666666666</v>
      </c>
      <c r="AO3193" s="11">
        <f t="shared" ref="AO3193" si="8643">MAX(K3193:K3198)</f>
        <v>2.5</v>
      </c>
      <c r="AP3193" s="13" t="str">
        <f t="shared" ref="AP3193" ca="1" si="8644">INDIRECT(ADDRESS(MATCH(AO3193,K3193:K3198,0)+A3193-1,12))</f>
        <v>SE</v>
      </c>
      <c r="AQ3193" s="13">
        <f t="shared" ref="AQ3193" ca="1" si="8645">INDIRECT(ADDRESS(MATCH(AO3193,K3193:K3198,0)+A3193-1,13))</f>
        <v>0.14303240740740741</v>
      </c>
      <c r="AR3193" s="11">
        <f t="shared" ref="AR3193" si="8646">MAX(N3193:N3198)</f>
        <v>3.4</v>
      </c>
      <c r="AS3193" s="13" t="str">
        <f t="shared" ref="AS3193" ca="1" si="8647">INDIRECT(ADDRESS(MATCH(AR3193,N3193:N3198,0)+A3193-1,15))</f>
        <v>SSE</v>
      </c>
      <c r="AT3193" s="13">
        <f t="shared" ref="AT3193" ca="1" si="8648">INDIRECT(ADDRESS(MATCH(AR3193,N3193:N3198,0)+A3193-1,16))</f>
        <v>0.13773148148148148</v>
      </c>
    </row>
    <row r="3194" spans="1:46">
      <c r="A3194" s="11">
        <v>3194</v>
      </c>
      <c r="B3194" s="69">
        <v>44615</v>
      </c>
      <c r="C3194" s="70">
        <v>0.13194444444444445</v>
      </c>
      <c r="D3194">
        <v>-3.9</v>
      </c>
      <c r="E3194">
        <v>12.8</v>
      </c>
      <c r="F3194">
        <v>0</v>
      </c>
      <c r="G3194">
        <v>-0.9</v>
      </c>
      <c r="H3194">
        <v>2E-3</v>
      </c>
      <c r="I3194">
        <v>2.2999999999999998</v>
      </c>
      <c r="J3194" t="s">
        <v>151</v>
      </c>
      <c r="K3194">
        <v>2.2999999999999998</v>
      </c>
      <c r="L3194" t="s">
        <v>151</v>
      </c>
      <c r="M3194" s="70">
        <v>0.13184027777777776</v>
      </c>
      <c r="N3194">
        <v>3.2</v>
      </c>
      <c r="O3194" t="s">
        <v>151</v>
      </c>
      <c r="P3194" s="70">
        <v>0.12873842592592591</v>
      </c>
      <c r="Q3194">
        <v>2.2999999999999998</v>
      </c>
      <c r="R3194" t="s">
        <v>150</v>
      </c>
      <c r="S3194">
        <v>0.4</v>
      </c>
      <c r="T3194">
        <v>68.099999999999994</v>
      </c>
      <c r="U3194">
        <v>0</v>
      </c>
      <c r="V3194">
        <v>134</v>
      </c>
      <c r="W3194">
        <v>0</v>
      </c>
      <c r="X3194">
        <v>0.61399999999999999</v>
      </c>
      <c r="Y3194">
        <v>18.670000000000002</v>
      </c>
      <c r="Z3194" s="11">
        <f t="shared" si="8502"/>
        <v>1.2000000000000002</v>
      </c>
      <c r="AA3194" s="11">
        <f t="shared" si="8503"/>
        <v>0</v>
      </c>
      <c r="AB3194" s="53">
        <f t="shared" si="8504"/>
        <v>0.25347145739101806</v>
      </c>
      <c r="AC3194" s="61" t="s">
        <v>204</v>
      </c>
    </row>
    <row r="3195" spans="1:46">
      <c r="A3195" s="11">
        <v>3195</v>
      </c>
      <c r="B3195" s="69">
        <v>44615</v>
      </c>
      <c r="C3195" s="70">
        <v>0.1388888888888889</v>
      </c>
      <c r="D3195">
        <v>-3.5</v>
      </c>
      <c r="E3195">
        <v>12.8</v>
      </c>
      <c r="F3195">
        <v>0</v>
      </c>
      <c r="G3195">
        <v>-0.1</v>
      </c>
      <c r="H3195">
        <v>0</v>
      </c>
      <c r="I3195">
        <v>2.2999999999999998</v>
      </c>
      <c r="J3195" t="s">
        <v>151</v>
      </c>
      <c r="K3195">
        <v>2.4</v>
      </c>
      <c r="L3195" t="s">
        <v>151</v>
      </c>
      <c r="M3195" s="70">
        <v>0.13429398148148147</v>
      </c>
      <c r="N3195">
        <v>3.4</v>
      </c>
      <c r="O3195" t="s">
        <v>159</v>
      </c>
      <c r="P3195" s="70">
        <v>0.13773148148148148</v>
      </c>
      <c r="Q3195">
        <v>2.5</v>
      </c>
      <c r="R3195" t="s">
        <v>151</v>
      </c>
      <c r="S3195">
        <v>0.4</v>
      </c>
      <c r="T3195">
        <v>63</v>
      </c>
      <c r="U3195">
        <v>0</v>
      </c>
      <c r="V3195">
        <v>108</v>
      </c>
      <c r="W3195">
        <v>0</v>
      </c>
      <c r="X3195">
        <v>0.61399999999999999</v>
      </c>
      <c r="Y3195">
        <v>18.68</v>
      </c>
      <c r="Z3195" s="11">
        <f t="shared" si="8502"/>
        <v>0</v>
      </c>
      <c r="AA3195" s="11">
        <f t="shared" si="8503"/>
        <v>0</v>
      </c>
      <c r="AB3195" s="53">
        <f t="shared" si="8504"/>
        <v>0.25347145739101806</v>
      </c>
      <c r="AC3195" s="61" t="s">
        <v>204</v>
      </c>
    </row>
    <row r="3196" spans="1:46">
      <c r="A3196" s="11">
        <v>3196</v>
      </c>
      <c r="B3196" s="69">
        <v>44615</v>
      </c>
      <c r="C3196" s="70">
        <v>0.14583333333333334</v>
      </c>
      <c r="D3196">
        <v>-3.1</v>
      </c>
      <c r="E3196">
        <v>12.7</v>
      </c>
      <c r="F3196">
        <v>0</v>
      </c>
      <c r="G3196">
        <v>0.1</v>
      </c>
      <c r="H3196">
        <v>0</v>
      </c>
      <c r="I3196">
        <v>2.2999999999999998</v>
      </c>
      <c r="J3196" t="s">
        <v>151</v>
      </c>
      <c r="K3196">
        <v>2.5</v>
      </c>
      <c r="L3196" t="s">
        <v>151</v>
      </c>
      <c r="M3196" s="70">
        <v>0.14303240740740741</v>
      </c>
      <c r="N3196">
        <v>3.4</v>
      </c>
      <c r="O3196" t="s">
        <v>151</v>
      </c>
      <c r="P3196" s="70">
        <v>0.1421064814814815</v>
      </c>
      <c r="Q3196">
        <v>2.5</v>
      </c>
      <c r="R3196" t="s">
        <v>150</v>
      </c>
      <c r="S3196">
        <v>0.4</v>
      </c>
      <c r="T3196">
        <v>61</v>
      </c>
      <c r="U3196">
        <v>0</v>
      </c>
      <c r="V3196">
        <v>107</v>
      </c>
      <c r="W3196">
        <v>0</v>
      </c>
      <c r="X3196">
        <v>0.61399999999999999</v>
      </c>
      <c r="Y3196">
        <v>18.68</v>
      </c>
      <c r="Z3196" s="11">
        <f t="shared" si="8502"/>
        <v>0</v>
      </c>
      <c r="AA3196" s="11">
        <f t="shared" si="8503"/>
        <v>0</v>
      </c>
      <c r="AB3196" s="53">
        <f t="shared" si="8504"/>
        <v>0.25347145739101806</v>
      </c>
      <c r="AC3196" s="61" t="s">
        <v>204</v>
      </c>
    </row>
    <row r="3197" spans="1:46">
      <c r="A3197" s="11">
        <v>3197</v>
      </c>
      <c r="B3197" s="69">
        <v>44615</v>
      </c>
      <c r="C3197" s="70">
        <v>0.15277777777777776</v>
      </c>
      <c r="D3197">
        <v>-2.7</v>
      </c>
      <c r="E3197">
        <v>12.7</v>
      </c>
      <c r="F3197">
        <v>0</v>
      </c>
      <c r="G3197">
        <v>0.2</v>
      </c>
      <c r="H3197">
        <v>-1E-3</v>
      </c>
      <c r="I3197">
        <v>1.8</v>
      </c>
      <c r="J3197" t="s">
        <v>150</v>
      </c>
      <c r="K3197">
        <v>2.2999999999999998</v>
      </c>
      <c r="L3197" t="s">
        <v>151</v>
      </c>
      <c r="M3197" s="70">
        <v>0.14584490740740741</v>
      </c>
      <c r="N3197">
        <v>2.9</v>
      </c>
      <c r="O3197" t="s">
        <v>151</v>
      </c>
      <c r="P3197" s="70">
        <v>0.14641203703703703</v>
      </c>
      <c r="Q3197">
        <v>1.7</v>
      </c>
      <c r="R3197" t="s">
        <v>151</v>
      </c>
      <c r="S3197">
        <v>0.5</v>
      </c>
      <c r="T3197">
        <v>59.4</v>
      </c>
      <c r="U3197">
        <v>0</v>
      </c>
      <c r="V3197">
        <v>92</v>
      </c>
      <c r="W3197">
        <v>0</v>
      </c>
      <c r="X3197">
        <v>0.61299999999999999</v>
      </c>
      <c r="Y3197">
        <v>18.68</v>
      </c>
      <c r="Z3197" s="11">
        <f t="shared" si="8502"/>
        <v>-0.60000000000000009</v>
      </c>
      <c r="AA3197" s="11">
        <f t="shared" si="8503"/>
        <v>0</v>
      </c>
      <c r="AB3197" s="53">
        <f t="shared" si="8504"/>
        <v>0.25289519655488857</v>
      </c>
      <c r="AC3197" s="61" t="s">
        <v>204</v>
      </c>
    </row>
    <row r="3198" spans="1:46">
      <c r="A3198" s="11">
        <v>3198</v>
      </c>
      <c r="B3198" s="69">
        <v>44615</v>
      </c>
      <c r="C3198" s="70">
        <v>0.15972222222222224</v>
      </c>
      <c r="D3198">
        <v>-2.4</v>
      </c>
      <c r="E3198">
        <v>12.8</v>
      </c>
      <c r="F3198">
        <v>0</v>
      </c>
      <c r="G3198">
        <v>0.3</v>
      </c>
      <c r="H3198">
        <v>0</v>
      </c>
      <c r="I3198">
        <v>2.1</v>
      </c>
      <c r="J3198" t="s">
        <v>151</v>
      </c>
      <c r="K3198">
        <v>2.1</v>
      </c>
      <c r="L3198" t="s">
        <v>151</v>
      </c>
      <c r="M3198" s="70">
        <v>0.15972222222222224</v>
      </c>
      <c r="N3198">
        <v>3.2</v>
      </c>
      <c r="O3198" t="s">
        <v>150</v>
      </c>
      <c r="P3198" s="70">
        <v>0.15460648148148148</v>
      </c>
      <c r="Q3198">
        <v>2.5</v>
      </c>
      <c r="R3198" t="s">
        <v>150</v>
      </c>
      <c r="S3198">
        <v>0.5</v>
      </c>
      <c r="T3198">
        <v>58.4</v>
      </c>
      <c r="U3198">
        <v>0</v>
      </c>
      <c r="V3198">
        <v>98</v>
      </c>
      <c r="W3198">
        <v>0</v>
      </c>
      <c r="X3198">
        <v>0.61299999999999999</v>
      </c>
      <c r="Y3198">
        <v>18.7</v>
      </c>
      <c r="Z3198" s="11">
        <f t="shared" si="8502"/>
        <v>0</v>
      </c>
      <c r="AA3198" s="11">
        <f t="shared" si="8503"/>
        <v>0</v>
      </c>
      <c r="AB3198" s="53">
        <f t="shared" si="8504"/>
        <v>0.25289519655488857</v>
      </c>
      <c r="AC3198" s="61" t="s">
        <v>204</v>
      </c>
    </row>
    <row r="3199" spans="1:46">
      <c r="A3199" s="11">
        <v>3199</v>
      </c>
      <c r="B3199" s="69">
        <v>44615</v>
      </c>
      <c r="C3199" s="70">
        <v>0.16666666666666666</v>
      </c>
      <c r="D3199">
        <v>-2</v>
      </c>
      <c r="E3199">
        <v>12.7</v>
      </c>
      <c r="F3199">
        <v>0</v>
      </c>
      <c r="G3199">
        <v>0.4</v>
      </c>
      <c r="H3199">
        <v>0</v>
      </c>
      <c r="I3199">
        <v>2.2999999999999998</v>
      </c>
      <c r="J3199" t="s">
        <v>151</v>
      </c>
      <c r="K3199">
        <v>2.2999999999999998</v>
      </c>
      <c r="L3199" t="s">
        <v>151</v>
      </c>
      <c r="M3199" s="70">
        <v>0.16460648148148146</v>
      </c>
      <c r="N3199">
        <v>3.1</v>
      </c>
      <c r="O3199" t="s">
        <v>150</v>
      </c>
      <c r="P3199" s="70">
        <v>0.16010416666666666</v>
      </c>
      <c r="Q3199">
        <v>1.8</v>
      </c>
      <c r="R3199" t="s">
        <v>159</v>
      </c>
      <c r="S3199">
        <v>0.4</v>
      </c>
      <c r="T3199">
        <v>57.5</v>
      </c>
      <c r="U3199">
        <v>0</v>
      </c>
      <c r="V3199">
        <v>100</v>
      </c>
      <c r="W3199">
        <v>0</v>
      </c>
      <c r="X3199">
        <v>0.61299999999999999</v>
      </c>
      <c r="Y3199">
        <v>18.739999999999998</v>
      </c>
      <c r="Z3199" s="11">
        <f t="shared" si="8502"/>
        <v>0</v>
      </c>
      <c r="AA3199" s="11">
        <f t="shared" si="8503"/>
        <v>0</v>
      </c>
      <c r="AB3199" s="53">
        <f t="shared" si="8504"/>
        <v>0.25289519655488857</v>
      </c>
      <c r="AC3199" s="61" t="s">
        <v>204</v>
      </c>
      <c r="AE3199" s="11">
        <f t="shared" ref="AE3199" si="8649">SUM(F3199:F3204)</f>
        <v>0</v>
      </c>
      <c r="AF3199" s="11">
        <f t="shared" ref="AF3199" si="8650">AVERAGE(AB3199:AB3204)</f>
        <v>0.25193654763402457</v>
      </c>
      <c r="AG3199" s="11">
        <f t="shared" ref="AG3199" si="8651">AVERAGE(G3199:G3204)</f>
        <v>0.68333333333333324</v>
      </c>
      <c r="AH3199" s="11" t="e">
        <f t="shared" ref="AH3199" si="8652">AVERAGE(AC3199:AC3204)</f>
        <v>#DIV/0!</v>
      </c>
      <c r="AI3199" s="11">
        <f t="shared" ref="AI3199" si="8653">AVERAGE(T3199:T3204)</f>
        <v>55.583333333333336</v>
      </c>
      <c r="AJ3199" s="11">
        <f t="shared" ref="AJ3199" si="8654">SUMIF(H3199:H3204,"&gt;0",H3199:H3204)</f>
        <v>0</v>
      </c>
      <c r="AK3199" s="17">
        <f t="shared" ref="AK3199" si="8655">SUM(AA3199:AA3204)/60</f>
        <v>0</v>
      </c>
      <c r="AL3199" s="17">
        <f t="shared" ref="AL3199" si="8656">SUM(V3199:V3204)</f>
        <v>554</v>
      </c>
      <c r="AM3199" s="17">
        <f t="shared" ref="AM3199" si="8657">AVERAGE(W3199:W3204)</f>
        <v>0</v>
      </c>
      <c r="AN3199" s="11">
        <f t="shared" ref="AN3199" si="8658">AVERAGE(I3199:I3204)</f>
        <v>2.0666666666666669</v>
      </c>
      <c r="AO3199" s="11">
        <f t="shared" ref="AO3199" si="8659">MAX(K3199:K3204)</f>
        <v>2.2999999999999998</v>
      </c>
      <c r="AP3199" s="13" t="str">
        <f t="shared" ref="AP3199" ca="1" si="8660">INDIRECT(ADDRESS(MATCH(AO3199,K3199:K3204,0)+A3199-1,12))</f>
        <v>SE</v>
      </c>
      <c r="AQ3199" s="13">
        <f t="shared" ref="AQ3199" ca="1" si="8661">INDIRECT(ADDRESS(MATCH(AO3199,K3199:K3204,0)+A3199-1,13))</f>
        <v>0.16460648148148146</v>
      </c>
      <c r="AR3199" s="11">
        <f t="shared" ref="AR3199" si="8662">MAX(N3199:N3204)</f>
        <v>3.3</v>
      </c>
      <c r="AS3199" s="13" t="str">
        <f t="shared" ref="AS3199" ca="1" si="8663">INDIRECT(ADDRESS(MATCH(AR3199,N3199:N3204,0)+A3199-1,15))</f>
        <v>SE</v>
      </c>
      <c r="AT3199" s="13">
        <f t="shared" ref="AT3199" ca="1" si="8664">INDIRECT(ADDRESS(MATCH(AR3199,N3199:N3204,0)+A3199-1,16))</f>
        <v>0.19320601851851851</v>
      </c>
    </row>
    <row r="3200" spans="1:46">
      <c r="A3200" s="11">
        <v>3200</v>
      </c>
      <c r="B3200" s="69">
        <v>44615</v>
      </c>
      <c r="C3200" s="70">
        <v>0.17361111111111113</v>
      </c>
      <c r="D3200">
        <v>-1.8</v>
      </c>
      <c r="E3200">
        <v>12.7</v>
      </c>
      <c r="F3200">
        <v>0</v>
      </c>
      <c r="G3200">
        <v>0.5</v>
      </c>
      <c r="H3200">
        <v>0</v>
      </c>
      <c r="I3200">
        <v>2.1</v>
      </c>
      <c r="J3200" t="s">
        <v>151</v>
      </c>
      <c r="K3200">
        <v>2.2999999999999998</v>
      </c>
      <c r="L3200" t="s">
        <v>151</v>
      </c>
      <c r="M3200" s="70">
        <v>0.16667824074074075</v>
      </c>
      <c r="N3200">
        <v>3</v>
      </c>
      <c r="O3200" t="s">
        <v>151</v>
      </c>
      <c r="P3200" s="70">
        <v>0.17203703703703702</v>
      </c>
      <c r="Q3200">
        <v>1.7</v>
      </c>
      <c r="R3200" t="s">
        <v>151</v>
      </c>
      <c r="S3200">
        <v>0.4</v>
      </c>
      <c r="T3200">
        <v>56.9</v>
      </c>
      <c r="U3200">
        <v>0</v>
      </c>
      <c r="V3200">
        <v>94</v>
      </c>
      <c r="W3200">
        <v>0</v>
      </c>
      <c r="X3200">
        <v>0.61099999999999999</v>
      </c>
      <c r="Y3200">
        <v>18.72</v>
      </c>
      <c r="Z3200" s="11">
        <f t="shared" si="8502"/>
        <v>0</v>
      </c>
      <c r="AA3200" s="11">
        <f t="shared" si="8503"/>
        <v>0</v>
      </c>
      <c r="AB3200" s="53">
        <f t="shared" si="8504"/>
        <v>0.25174481784985175</v>
      </c>
      <c r="AC3200" s="61" t="s">
        <v>204</v>
      </c>
    </row>
    <row r="3201" spans="1:46">
      <c r="A3201" s="11">
        <v>3201</v>
      </c>
      <c r="B3201" s="69">
        <v>44615</v>
      </c>
      <c r="C3201" s="70">
        <v>0.18055555555555555</v>
      </c>
      <c r="D3201">
        <v>-1.5</v>
      </c>
      <c r="E3201">
        <v>12.7</v>
      </c>
      <c r="F3201">
        <v>0</v>
      </c>
      <c r="G3201">
        <v>0.7</v>
      </c>
      <c r="H3201">
        <v>0</v>
      </c>
      <c r="I3201">
        <v>1.9</v>
      </c>
      <c r="J3201" t="s">
        <v>151</v>
      </c>
      <c r="K3201">
        <v>2.2000000000000002</v>
      </c>
      <c r="L3201" t="s">
        <v>151</v>
      </c>
      <c r="M3201" s="70">
        <v>0.17530092592592594</v>
      </c>
      <c r="N3201">
        <v>3.1</v>
      </c>
      <c r="O3201" t="s">
        <v>150</v>
      </c>
      <c r="P3201" s="70">
        <v>0.17484953703703701</v>
      </c>
      <c r="Q3201">
        <v>1.1000000000000001</v>
      </c>
      <c r="R3201" t="s">
        <v>150</v>
      </c>
      <c r="S3201">
        <v>0.4</v>
      </c>
      <c r="T3201">
        <v>55.3</v>
      </c>
      <c r="U3201">
        <v>0</v>
      </c>
      <c r="V3201">
        <v>86</v>
      </c>
      <c r="W3201">
        <v>0</v>
      </c>
      <c r="X3201">
        <v>0.61099999999999999</v>
      </c>
      <c r="Y3201">
        <v>18.739999999999998</v>
      </c>
      <c r="Z3201" s="11">
        <f t="shared" si="8502"/>
        <v>0</v>
      </c>
      <c r="AA3201" s="11">
        <f t="shared" si="8503"/>
        <v>0</v>
      </c>
      <c r="AB3201" s="53">
        <f t="shared" si="8504"/>
        <v>0.25174481784985175</v>
      </c>
      <c r="AC3201" s="61" t="s">
        <v>204</v>
      </c>
    </row>
    <row r="3202" spans="1:46">
      <c r="A3202" s="11">
        <v>3202</v>
      </c>
      <c r="B3202" s="69">
        <v>44615</v>
      </c>
      <c r="C3202" s="70">
        <v>0.1875</v>
      </c>
      <c r="D3202">
        <v>-1.3</v>
      </c>
      <c r="E3202">
        <v>12.7</v>
      </c>
      <c r="F3202">
        <v>0</v>
      </c>
      <c r="G3202">
        <v>0.7</v>
      </c>
      <c r="H3202">
        <v>0</v>
      </c>
      <c r="I3202">
        <v>1.8</v>
      </c>
      <c r="J3202" t="s">
        <v>151</v>
      </c>
      <c r="K3202">
        <v>1.9</v>
      </c>
      <c r="L3202" t="s">
        <v>151</v>
      </c>
      <c r="M3202" s="70">
        <v>0.18096064814814816</v>
      </c>
      <c r="N3202">
        <v>3.1</v>
      </c>
      <c r="O3202" t="s">
        <v>151</v>
      </c>
      <c r="P3202" s="70">
        <v>0.18487268518518518</v>
      </c>
      <c r="Q3202">
        <v>2.1</v>
      </c>
      <c r="R3202" t="s">
        <v>151</v>
      </c>
      <c r="S3202">
        <v>0.6</v>
      </c>
      <c r="T3202">
        <v>55.3</v>
      </c>
      <c r="U3202">
        <v>0</v>
      </c>
      <c r="V3202">
        <v>108</v>
      </c>
      <c r="W3202">
        <v>0</v>
      </c>
      <c r="X3202">
        <v>0.61099999999999999</v>
      </c>
      <c r="Y3202">
        <v>18.739999999999998</v>
      </c>
      <c r="Z3202" s="11">
        <f t="shared" si="8502"/>
        <v>0</v>
      </c>
      <c r="AA3202" s="11">
        <f t="shared" si="8503"/>
        <v>0</v>
      </c>
      <c r="AB3202" s="53">
        <f t="shared" si="8504"/>
        <v>0.25174481784985175</v>
      </c>
      <c r="AC3202" s="61" t="s">
        <v>204</v>
      </c>
    </row>
    <row r="3203" spans="1:46">
      <c r="A3203" s="11">
        <v>3203</v>
      </c>
      <c r="B3203" s="69">
        <v>44615</v>
      </c>
      <c r="C3203" s="70">
        <v>0.19444444444444445</v>
      </c>
      <c r="D3203">
        <v>-1.1000000000000001</v>
      </c>
      <c r="E3203">
        <v>12.7</v>
      </c>
      <c r="F3203">
        <v>0</v>
      </c>
      <c r="G3203">
        <v>0.9</v>
      </c>
      <c r="H3203">
        <v>0</v>
      </c>
      <c r="I3203">
        <v>2.2000000000000002</v>
      </c>
      <c r="J3203" t="s">
        <v>151</v>
      </c>
      <c r="K3203">
        <v>2.2000000000000002</v>
      </c>
      <c r="L3203" t="s">
        <v>151</v>
      </c>
      <c r="M3203" s="70">
        <v>0.19420138888888891</v>
      </c>
      <c r="N3203">
        <v>3.3</v>
      </c>
      <c r="O3203" t="s">
        <v>151</v>
      </c>
      <c r="P3203" s="70">
        <v>0.19320601851851851</v>
      </c>
      <c r="Q3203">
        <v>2.4</v>
      </c>
      <c r="R3203" t="s">
        <v>151</v>
      </c>
      <c r="S3203">
        <v>0.4</v>
      </c>
      <c r="T3203">
        <v>54.2</v>
      </c>
      <c r="U3203">
        <v>0</v>
      </c>
      <c r="V3203">
        <v>85</v>
      </c>
      <c r="W3203">
        <v>0</v>
      </c>
      <c r="X3203">
        <v>0.61099999999999999</v>
      </c>
      <c r="Y3203">
        <v>18.760000000000002</v>
      </c>
      <c r="Z3203" s="11">
        <f t="shared" si="8502"/>
        <v>0</v>
      </c>
      <c r="AA3203" s="11">
        <f t="shared" si="8503"/>
        <v>0</v>
      </c>
      <c r="AB3203" s="53">
        <f t="shared" si="8504"/>
        <v>0.25174481784985175</v>
      </c>
      <c r="AC3203" s="61" t="s">
        <v>204</v>
      </c>
    </row>
    <row r="3204" spans="1:46">
      <c r="A3204" s="11">
        <v>3204</v>
      </c>
      <c r="B3204" s="69">
        <v>44615</v>
      </c>
      <c r="C3204" s="70">
        <v>0.20138888888888887</v>
      </c>
      <c r="D3204">
        <v>-0.9</v>
      </c>
      <c r="E3204">
        <v>12.7</v>
      </c>
      <c r="F3204">
        <v>0</v>
      </c>
      <c r="G3204">
        <v>0.9</v>
      </c>
      <c r="H3204">
        <v>0</v>
      </c>
      <c r="I3204">
        <v>2.1</v>
      </c>
      <c r="J3204" t="s">
        <v>151</v>
      </c>
      <c r="K3204">
        <v>2.2999999999999998</v>
      </c>
      <c r="L3204" t="s">
        <v>151</v>
      </c>
      <c r="M3204" s="70">
        <v>0.19655092592592593</v>
      </c>
      <c r="N3204">
        <v>2.9</v>
      </c>
      <c r="O3204" t="s">
        <v>151</v>
      </c>
      <c r="P3204" s="70">
        <v>0.19596064814814815</v>
      </c>
      <c r="Q3204">
        <v>2.2999999999999998</v>
      </c>
      <c r="R3204" t="s">
        <v>151</v>
      </c>
      <c r="S3204">
        <v>0.4</v>
      </c>
      <c r="T3204">
        <v>54.3</v>
      </c>
      <c r="U3204">
        <v>0</v>
      </c>
      <c r="V3204">
        <v>81</v>
      </c>
      <c r="W3204">
        <v>0</v>
      </c>
      <c r="X3204">
        <v>0.61099999999999999</v>
      </c>
      <c r="Y3204">
        <v>18.8</v>
      </c>
      <c r="Z3204" s="11">
        <f t="shared" si="8502"/>
        <v>0</v>
      </c>
      <c r="AA3204" s="11">
        <f t="shared" si="8503"/>
        <v>0</v>
      </c>
      <c r="AB3204" s="53">
        <f t="shared" si="8504"/>
        <v>0.25174481784985175</v>
      </c>
      <c r="AC3204" s="61" t="s">
        <v>204</v>
      </c>
    </row>
    <row r="3205" spans="1:46">
      <c r="A3205" s="11">
        <v>3205</v>
      </c>
      <c r="B3205" s="69">
        <v>44615</v>
      </c>
      <c r="C3205" s="70">
        <v>0.20833333333333334</v>
      </c>
      <c r="D3205">
        <v>-0.7</v>
      </c>
      <c r="E3205">
        <v>12.7</v>
      </c>
      <c r="F3205">
        <v>0</v>
      </c>
      <c r="G3205">
        <v>1</v>
      </c>
      <c r="H3205">
        <v>0</v>
      </c>
      <c r="I3205">
        <v>2.2999999999999998</v>
      </c>
      <c r="J3205" t="s">
        <v>151</v>
      </c>
      <c r="K3205">
        <v>2.2999999999999998</v>
      </c>
      <c r="L3205" t="s">
        <v>151</v>
      </c>
      <c r="M3205" s="70">
        <v>0.20833333333333334</v>
      </c>
      <c r="N3205">
        <v>3.9</v>
      </c>
      <c r="O3205" t="s">
        <v>159</v>
      </c>
      <c r="P3205" s="70">
        <v>0.20444444444444443</v>
      </c>
      <c r="Q3205">
        <v>2.2999999999999998</v>
      </c>
      <c r="R3205" t="s">
        <v>151</v>
      </c>
      <c r="S3205">
        <v>0.5</v>
      </c>
      <c r="T3205">
        <v>52.8</v>
      </c>
      <c r="U3205">
        <v>0</v>
      </c>
      <c r="V3205">
        <v>93</v>
      </c>
      <c r="W3205">
        <v>0</v>
      </c>
      <c r="X3205">
        <v>0.61099999999999999</v>
      </c>
      <c r="Y3205">
        <v>18.809999999999999</v>
      </c>
      <c r="Z3205" s="11">
        <f t="shared" si="8502"/>
        <v>0</v>
      </c>
      <c r="AA3205" s="11">
        <f t="shared" si="8503"/>
        <v>0</v>
      </c>
      <c r="AB3205" s="53">
        <f t="shared" si="8504"/>
        <v>0.25174481784985175</v>
      </c>
      <c r="AC3205" s="61" t="s">
        <v>204</v>
      </c>
      <c r="AE3205" s="11">
        <f t="shared" ref="AE3205" si="8665">SUM(F3205:F3210)</f>
        <v>0</v>
      </c>
      <c r="AF3205" s="11">
        <f t="shared" ref="AF3205" si="8666">AVERAGE(AB3205:AB3210)</f>
        <v>0.25145776234553419</v>
      </c>
      <c r="AG3205" s="11">
        <f t="shared" ref="AG3205" si="8667">AVERAGE(G3205:G3210)</f>
        <v>1.4999999999999998</v>
      </c>
      <c r="AH3205" s="11" t="e">
        <f t="shared" ref="AH3205" si="8668">AVERAGE(AC3205:AC3210)</f>
        <v>#DIV/0!</v>
      </c>
      <c r="AI3205" s="11">
        <f t="shared" ref="AI3205" si="8669">AVERAGE(T3205:T3210)</f>
        <v>51.366666666666667</v>
      </c>
      <c r="AJ3205" s="11">
        <f t="shared" ref="AJ3205" si="8670">SUMIF(H3205:H3210,"&gt;0",H3205:H3210)</f>
        <v>0</v>
      </c>
      <c r="AK3205" s="17">
        <f t="shared" ref="AK3205" si="8671">SUM(AA3205:AA3210)/60</f>
        <v>0</v>
      </c>
      <c r="AL3205" s="17">
        <f t="shared" ref="AL3205" si="8672">SUM(V3205:V3210)</f>
        <v>619</v>
      </c>
      <c r="AM3205" s="17">
        <f t="shared" ref="AM3205" si="8673">AVERAGE(W3205:W3210)</f>
        <v>0</v>
      </c>
      <c r="AN3205" s="11">
        <f t="shared" ref="AN3205" si="8674">AVERAGE(I3205:I3210)</f>
        <v>2.4333333333333336</v>
      </c>
      <c r="AO3205" s="11">
        <f t="shared" ref="AO3205" si="8675">MAX(K3205:K3210)</f>
        <v>3</v>
      </c>
      <c r="AP3205" s="13" t="str">
        <f t="shared" ref="AP3205" ca="1" si="8676">INDIRECT(ADDRESS(MATCH(AO3205,K3205:K3210,0)+A3205-1,12))</f>
        <v>SE</v>
      </c>
      <c r="AQ3205" s="13">
        <f t="shared" ref="AQ3205" ca="1" si="8677">INDIRECT(ADDRESS(MATCH(AO3205,K3205:K3210,0)+A3205-1,13))</f>
        <v>0.24305555555555555</v>
      </c>
      <c r="AR3205" s="11">
        <f t="shared" ref="AR3205" si="8678">MAX(N3205:N3210)</f>
        <v>5.0999999999999996</v>
      </c>
      <c r="AS3205" s="13" t="str">
        <f t="shared" ref="AS3205" ca="1" si="8679">INDIRECT(ADDRESS(MATCH(AR3205,N3205:N3210,0)+A3205-1,15))</f>
        <v>S</v>
      </c>
      <c r="AT3205" s="13">
        <f t="shared" ref="AT3205" ca="1" si="8680">INDIRECT(ADDRESS(MATCH(AR3205,N3205:N3210,0)+A3205-1,16))</f>
        <v>0.24023148148148146</v>
      </c>
    </row>
    <row r="3206" spans="1:46">
      <c r="A3206" s="11">
        <v>3206</v>
      </c>
      <c r="B3206" s="69">
        <v>44615</v>
      </c>
      <c r="C3206" s="70">
        <v>0.21527777777777779</v>
      </c>
      <c r="D3206">
        <v>-0.5</v>
      </c>
      <c r="E3206">
        <v>12.7</v>
      </c>
      <c r="F3206">
        <v>0</v>
      </c>
      <c r="G3206">
        <v>1.5</v>
      </c>
      <c r="H3206">
        <v>0</v>
      </c>
      <c r="I3206">
        <v>2.5</v>
      </c>
      <c r="J3206" t="s">
        <v>159</v>
      </c>
      <c r="K3206">
        <v>2.6</v>
      </c>
      <c r="L3206" t="s">
        <v>159</v>
      </c>
      <c r="M3206" s="70">
        <v>0.21450231481481483</v>
      </c>
      <c r="N3206">
        <v>4.0999999999999996</v>
      </c>
      <c r="O3206" t="s">
        <v>159</v>
      </c>
      <c r="P3206" s="70">
        <v>0.21395833333333333</v>
      </c>
      <c r="Q3206">
        <v>1.9</v>
      </c>
      <c r="R3206" t="s">
        <v>159</v>
      </c>
      <c r="S3206">
        <v>0.5</v>
      </c>
      <c r="T3206">
        <v>50.7</v>
      </c>
      <c r="U3206">
        <v>0</v>
      </c>
      <c r="V3206">
        <v>94</v>
      </c>
      <c r="W3206">
        <v>0</v>
      </c>
      <c r="X3206">
        <v>0.61099999999999999</v>
      </c>
      <c r="Y3206">
        <v>18.79</v>
      </c>
      <c r="Z3206" s="11">
        <f t="shared" si="8502"/>
        <v>0</v>
      </c>
      <c r="AA3206" s="11">
        <f t="shared" si="8503"/>
        <v>0</v>
      </c>
      <c r="AB3206" s="53">
        <f t="shared" si="8504"/>
        <v>0.25174481784985175</v>
      </c>
      <c r="AC3206" s="61" t="s">
        <v>204</v>
      </c>
    </row>
    <row r="3207" spans="1:46">
      <c r="A3207" s="11">
        <v>3207</v>
      </c>
      <c r="B3207" s="69">
        <v>44615</v>
      </c>
      <c r="C3207" s="70">
        <v>0.22222222222222221</v>
      </c>
      <c r="D3207">
        <v>-0.3</v>
      </c>
      <c r="E3207">
        <v>12.7</v>
      </c>
      <c r="F3207">
        <v>0</v>
      </c>
      <c r="G3207">
        <v>1.6</v>
      </c>
      <c r="H3207">
        <v>0</v>
      </c>
      <c r="I3207">
        <v>2.5</v>
      </c>
      <c r="J3207" t="s">
        <v>151</v>
      </c>
      <c r="K3207">
        <v>2.6</v>
      </c>
      <c r="L3207" t="s">
        <v>159</v>
      </c>
      <c r="M3207" s="70">
        <v>0.21813657407407408</v>
      </c>
      <c r="N3207">
        <v>3.6</v>
      </c>
      <c r="O3207" t="s">
        <v>151</v>
      </c>
      <c r="P3207" s="70">
        <v>0.21709490740740742</v>
      </c>
      <c r="Q3207">
        <v>2.4</v>
      </c>
      <c r="R3207" t="s">
        <v>159</v>
      </c>
      <c r="S3207">
        <v>0.5</v>
      </c>
      <c r="T3207">
        <v>50.7</v>
      </c>
      <c r="U3207">
        <v>1</v>
      </c>
      <c r="V3207">
        <v>116</v>
      </c>
      <c r="W3207">
        <v>0</v>
      </c>
      <c r="X3207">
        <v>0.61</v>
      </c>
      <c r="Y3207">
        <v>18.84</v>
      </c>
      <c r="Z3207" s="11">
        <f t="shared" si="8502"/>
        <v>0</v>
      </c>
      <c r="AA3207" s="11">
        <f t="shared" si="8503"/>
        <v>0</v>
      </c>
      <c r="AB3207" s="53">
        <f t="shared" si="8504"/>
        <v>0.25117070684121662</v>
      </c>
      <c r="AC3207" s="61" t="s">
        <v>204</v>
      </c>
    </row>
    <row r="3208" spans="1:46">
      <c r="A3208" s="11">
        <v>3208</v>
      </c>
      <c r="B3208" s="69">
        <v>44615</v>
      </c>
      <c r="C3208" s="70">
        <v>0.22916666666666666</v>
      </c>
      <c r="D3208">
        <v>-0.1</v>
      </c>
      <c r="E3208">
        <v>12.7</v>
      </c>
      <c r="F3208">
        <v>0</v>
      </c>
      <c r="G3208">
        <v>1.6</v>
      </c>
      <c r="H3208">
        <v>-1E-3</v>
      </c>
      <c r="I3208">
        <v>2.1</v>
      </c>
      <c r="J3208" t="s">
        <v>151</v>
      </c>
      <c r="K3208">
        <v>2.5</v>
      </c>
      <c r="L3208" t="s">
        <v>151</v>
      </c>
      <c r="M3208" s="70">
        <v>0.22320601851851851</v>
      </c>
      <c r="N3208">
        <v>3.3</v>
      </c>
      <c r="O3208" t="s">
        <v>151</v>
      </c>
      <c r="P3208" s="70">
        <v>0.2252314814814815</v>
      </c>
      <c r="Q3208">
        <v>2</v>
      </c>
      <c r="R3208" t="s">
        <v>151</v>
      </c>
      <c r="S3208">
        <v>0.4</v>
      </c>
      <c r="T3208">
        <v>51</v>
      </c>
      <c r="U3208">
        <v>1</v>
      </c>
      <c r="V3208">
        <v>104</v>
      </c>
      <c r="W3208">
        <v>0</v>
      </c>
      <c r="X3208">
        <v>0.61</v>
      </c>
      <c r="Y3208">
        <v>18.809999999999999</v>
      </c>
      <c r="Z3208" s="11">
        <f t="shared" ref="Z3208:Z3271" si="8681">H3208*3.6/(60)*10*10^3</f>
        <v>-0.60000000000000009</v>
      </c>
      <c r="AA3208" s="11">
        <f t="shared" ref="AA3208:AA3271" si="8682">IF(Z3208&gt;120,10,0)</f>
        <v>0</v>
      </c>
      <c r="AB3208" s="53">
        <f t="shared" ref="AB3208:AB3271" si="8683">-0.071+0.735*X3208+0.75*X3208^2-8.759*X3208^3+21.838*X3208^4-21.998*X3208^5+8.097*X3208^6</f>
        <v>0.25117070684121662</v>
      </c>
      <c r="AC3208" s="61" t="s">
        <v>204</v>
      </c>
    </row>
    <row r="3209" spans="1:46">
      <c r="A3209" s="11">
        <v>3209</v>
      </c>
      <c r="B3209" s="69">
        <v>44615</v>
      </c>
      <c r="C3209" s="70">
        <v>0.23611111111111113</v>
      </c>
      <c r="D3209">
        <v>0</v>
      </c>
      <c r="E3209">
        <v>12.7</v>
      </c>
      <c r="F3209">
        <v>0</v>
      </c>
      <c r="G3209">
        <v>1.6</v>
      </c>
      <c r="H3209">
        <v>0</v>
      </c>
      <c r="I3209">
        <v>2.2000000000000002</v>
      </c>
      <c r="J3209" t="s">
        <v>151</v>
      </c>
      <c r="K3209">
        <v>2.2000000000000002</v>
      </c>
      <c r="L3209" t="s">
        <v>151</v>
      </c>
      <c r="M3209" s="70">
        <v>0.23611111111111113</v>
      </c>
      <c r="N3209">
        <v>3.1</v>
      </c>
      <c r="O3209" t="s">
        <v>159</v>
      </c>
      <c r="P3209" s="70">
        <v>0.23094907407407406</v>
      </c>
      <c r="Q3209">
        <v>2.2999999999999998</v>
      </c>
      <c r="R3209" t="s">
        <v>159</v>
      </c>
      <c r="S3209">
        <v>0.4</v>
      </c>
      <c r="T3209">
        <v>51.6</v>
      </c>
      <c r="U3209">
        <v>0</v>
      </c>
      <c r="V3209">
        <v>91</v>
      </c>
      <c r="W3209">
        <v>0</v>
      </c>
      <c r="X3209">
        <v>0.61099999999999999</v>
      </c>
      <c r="Y3209">
        <v>18.82</v>
      </c>
      <c r="Z3209" s="11">
        <f t="shared" si="8681"/>
        <v>0</v>
      </c>
      <c r="AA3209" s="11">
        <f t="shared" si="8682"/>
        <v>0</v>
      </c>
      <c r="AB3209" s="53">
        <f t="shared" si="8683"/>
        <v>0.25174481784985175</v>
      </c>
      <c r="AC3209" s="61" t="s">
        <v>204</v>
      </c>
    </row>
    <row r="3210" spans="1:46">
      <c r="A3210" s="11">
        <v>3210</v>
      </c>
      <c r="B3210" s="69">
        <v>44615</v>
      </c>
      <c r="C3210" s="70">
        <v>0.24305555555555555</v>
      </c>
      <c r="D3210">
        <v>0.1</v>
      </c>
      <c r="E3210">
        <v>12.7</v>
      </c>
      <c r="F3210">
        <v>0</v>
      </c>
      <c r="G3210">
        <v>1.7</v>
      </c>
      <c r="H3210">
        <v>0</v>
      </c>
      <c r="I3210">
        <v>3</v>
      </c>
      <c r="J3210" t="s">
        <v>151</v>
      </c>
      <c r="K3210">
        <v>3</v>
      </c>
      <c r="L3210" t="s">
        <v>151</v>
      </c>
      <c r="M3210" s="70">
        <v>0.24305555555555555</v>
      </c>
      <c r="N3210">
        <v>5.0999999999999996</v>
      </c>
      <c r="O3210" t="s">
        <v>153</v>
      </c>
      <c r="P3210" s="70">
        <v>0.24023148148148146</v>
      </c>
      <c r="Q3210">
        <v>3.1</v>
      </c>
      <c r="R3210" t="s">
        <v>151</v>
      </c>
      <c r="S3210">
        <v>0.6</v>
      </c>
      <c r="T3210">
        <v>51.4</v>
      </c>
      <c r="U3210">
        <v>0</v>
      </c>
      <c r="V3210">
        <v>121</v>
      </c>
      <c r="W3210">
        <v>0</v>
      </c>
      <c r="X3210">
        <v>0.61</v>
      </c>
      <c r="Y3210">
        <v>18.850000000000001</v>
      </c>
      <c r="Z3210" s="11">
        <f t="shared" si="8681"/>
        <v>0</v>
      </c>
      <c r="AA3210" s="11">
        <f t="shared" si="8682"/>
        <v>0</v>
      </c>
      <c r="AB3210" s="53">
        <f t="shared" si="8683"/>
        <v>0.25117070684121662</v>
      </c>
      <c r="AC3210" s="61" t="s">
        <v>204</v>
      </c>
    </row>
    <row r="3211" spans="1:46">
      <c r="A3211" s="11">
        <v>3211</v>
      </c>
      <c r="B3211" s="69">
        <v>44615</v>
      </c>
      <c r="C3211" s="70">
        <v>0.25</v>
      </c>
      <c r="D3211">
        <v>0.2</v>
      </c>
      <c r="E3211">
        <v>12.7</v>
      </c>
      <c r="F3211">
        <v>0</v>
      </c>
      <c r="G3211">
        <v>1.5</v>
      </c>
      <c r="H3211">
        <v>-1E-3</v>
      </c>
      <c r="I3211">
        <v>1.6</v>
      </c>
      <c r="J3211" t="s">
        <v>151</v>
      </c>
      <c r="K3211">
        <v>3</v>
      </c>
      <c r="L3211" t="s">
        <v>151</v>
      </c>
      <c r="M3211" s="70">
        <v>0.24337962962962964</v>
      </c>
      <c r="N3211">
        <v>3.1</v>
      </c>
      <c r="O3211" t="s">
        <v>159</v>
      </c>
      <c r="P3211" s="70">
        <v>0.24306712962962962</v>
      </c>
      <c r="Q3211">
        <v>0.9</v>
      </c>
      <c r="R3211" t="s">
        <v>147</v>
      </c>
      <c r="S3211">
        <v>0.8</v>
      </c>
      <c r="T3211">
        <v>53</v>
      </c>
      <c r="U3211">
        <v>0</v>
      </c>
      <c r="V3211">
        <v>93</v>
      </c>
      <c r="W3211">
        <v>0</v>
      </c>
      <c r="X3211">
        <v>0.61</v>
      </c>
      <c r="Y3211">
        <v>18.82</v>
      </c>
      <c r="Z3211" s="11">
        <f t="shared" si="8681"/>
        <v>-0.60000000000000009</v>
      </c>
      <c r="AA3211" s="11">
        <f t="shared" si="8682"/>
        <v>0</v>
      </c>
      <c r="AB3211" s="53">
        <f t="shared" si="8683"/>
        <v>0.25117070684121662</v>
      </c>
      <c r="AC3211" s="61" t="s">
        <v>204</v>
      </c>
      <c r="AE3211" s="11">
        <f t="shared" ref="AE3211" si="8684">SUM(F3211:F3216)</f>
        <v>0</v>
      </c>
      <c r="AF3211" s="11">
        <f t="shared" ref="AF3211" si="8685">AVERAGE(AB3211:AB3216)</f>
        <v>0.25088401307144331</v>
      </c>
      <c r="AG3211" s="11">
        <f t="shared" ref="AG3211" si="8686">AVERAGE(G3211:G3216)</f>
        <v>-6.6666666666666749E-2</v>
      </c>
      <c r="AH3211" s="11" t="e">
        <f t="shared" ref="AH3211" si="8687">AVERAGE(AC3211:AC3216)</f>
        <v>#DIV/0!</v>
      </c>
      <c r="AI3211" s="11">
        <f t="shared" ref="AI3211" si="8688">AVERAGE(T3211:T3216)</f>
        <v>60.916666666666664</v>
      </c>
      <c r="AJ3211" s="11">
        <f t="shared" ref="AJ3211" si="8689">SUMIF(H3211:H3216,"&gt;0",H3211:H3216)</f>
        <v>7.0000000000000001E-3</v>
      </c>
      <c r="AK3211" s="17">
        <f t="shared" ref="AK3211" si="8690">SUM(AA3211:AA3216)/60</f>
        <v>0</v>
      </c>
      <c r="AL3211" s="17">
        <f t="shared" ref="AL3211" si="8691">SUM(V3211:V3216)</f>
        <v>19121</v>
      </c>
      <c r="AM3211" s="17">
        <f t="shared" ref="AM3211" si="8692">AVERAGE(W3211:W3216)</f>
        <v>5.333333333333333</v>
      </c>
      <c r="AN3211" s="11">
        <f t="shared" ref="AN3211" si="8693">AVERAGE(I3211:I3216)</f>
        <v>0.68333333333333324</v>
      </c>
      <c r="AO3211" s="11">
        <f t="shared" ref="AO3211" si="8694">MAX(K3211:K3216)</f>
        <v>3</v>
      </c>
      <c r="AP3211" s="13" t="str">
        <f t="shared" ref="AP3211" ca="1" si="8695">INDIRECT(ADDRESS(MATCH(AO3211,K3211:K3216,0)+A3211-1,12))</f>
        <v>SE</v>
      </c>
      <c r="AQ3211" s="13">
        <f t="shared" ref="AQ3211" ca="1" si="8696">INDIRECT(ADDRESS(MATCH(AO3211,K3211:K3216,0)+A3211-1,13))</f>
        <v>0.24337962962962964</v>
      </c>
      <c r="AR3211" s="11">
        <f t="shared" ref="AR3211" si="8697">MAX(N3211:N3216)</f>
        <v>3.1</v>
      </c>
      <c r="AS3211" s="13" t="str">
        <f t="shared" ref="AS3211" ca="1" si="8698">INDIRECT(ADDRESS(MATCH(AR3211,N3211:N3216,0)+A3211-1,15))</f>
        <v>SSE</v>
      </c>
      <c r="AT3211" s="13">
        <f t="shared" ref="AT3211" ca="1" si="8699">INDIRECT(ADDRESS(MATCH(AR3211,N3211:N3216,0)+A3211-1,16))</f>
        <v>0.24306712962962962</v>
      </c>
    </row>
    <row r="3212" spans="1:46">
      <c r="A3212" s="11">
        <v>3212</v>
      </c>
      <c r="B3212" s="69">
        <v>44615</v>
      </c>
      <c r="C3212" s="70">
        <v>0.25694444444444448</v>
      </c>
      <c r="D3212">
        <v>0.2</v>
      </c>
      <c r="E3212">
        <v>12.7</v>
      </c>
      <c r="F3212">
        <v>0</v>
      </c>
      <c r="G3212">
        <v>0.4</v>
      </c>
      <c r="H3212">
        <v>-3.0000000000000001E-3</v>
      </c>
      <c r="I3212">
        <v>1</v>
      </c>
      <c r="J3212" t="s">
        <v>149</v>
      </c>
      <c r="K3212">
        <v>1.6</v>
      </c>
      <c r="L3212" t="s">
        <v>151</v>
      </c>
      <c r="M3212" s="70">
        <v>0.25001157407407409</v>
      </c>
      <c r="N3212">
        <v>2</v>
      </c>
      <c r="O3212" t="s">
        <v>149</v>
      </c>
      <c r="P3212" s="70">
        <v>0.25163194444444442</v>
      </c>
      <c r="Q3212">
        <v>0.5</v>
      </c>
      <c r="R3212" t="s">
        <v>148</v>
      </c>
      <c r="S3212">
        <v>0.4</v>
      </c>
      <c r="T3212">
        <v>58.6</v>
      </c>
      <c r="U3212">
        <v>0</v>
      </c>
      <c r="V3212">
        <v>82</v>
      </c>
      <c r="W3212">
        <v>0</v>
      </c>
      <c r="X3212">
        <v>0.61</v>
      </c>
      <c r="Y3212">
        <v>18.84</v>
      </c>
      <c r="Z3212" s="11">
        <f t="shared" si="8681"/>
        <v>-1.8000000000000003</v>
      </c>
      <c r="AA3212" s="11">
        <f t="shared" si="8682"/>
        <v>0</v>
      </c>
      <c r="AB3212" s="53">
        <f t="shared" si="8683"/>
        <v>0.25117070684121662</v>
      </c>
      <c r="AC3212" s="61" t="s">
        <v>204</v>
      </c>
    </row>
    <row r="3213" spans="1:46">
      <c r="A3213" s="11">
        <v>3213</v>
      </c>
      <c r="B3213" s="69">
        <v>44615</v>
      </c>
      <c r="C3213" s="70">
        <v>0.2638888888888889</v>
      </c>
      <c r="D3213">
        <v>0</v>
      </c>
      <c r="E3213">
        <v>12.7</v>
      </c>
      <c r="F3213">
        <v>0</v>
      </c>
      <c r="G3213">
        <v>0.3</v>
      </c>
      <c r="H3213">
        <v>-1E-3</v>
      </c>
      <c r="I3213">
        <v>0.6</v>
      </c>
      <c r="J3213" t="s">
        <v>150</v>
      </c>
      <c r="K3213">
        <v>1</v>
      </c>
      <c r="L3213" t="s">
        <v>149</v>
      </c>
      <c r="M3213" s="70">
        <v>0.25695601851851851</v>
      </c>
      <c r="N3213">
        <v>1.5</v>
      </c>
      <c r="O3213" t="s">
        <v>151</v>
      </c>
      <c r="P3213" s="70">
        <v>0.26271990740740742</v>
      </c>
      <c r="Q3213">
        <v>0.9</v>
      </c>
      <c r="R3213" t="s">
        <v>150</v>
      </c>
      <c r="S3213">
        <v>0.3</v>
      </c>
      <c r="T3213">
        <v>58.5</v>
      </c>
      <c r="U3213">
        <v>1</v>
      </c>
      <c r="V3213">
        <v>203</v>
      </c>
      <c r="W3213">
        <v>0</v>
      </c>
      <c r="X3213">
        <v>0.61</v>
      </c>
      <c r="Y3213">
        <v>18.829999999999998</v>
      </c>
      <c r="Z3213" s="11">
        <f t="shared" si="8681"/>
        <v>-0.60000000000000009</v>
      </c>
      <c r="AA3213" s="11">
        <f t="shared" si="8682"/>
        <v>0</v>
      </c>
      <c r="AB3213" s="53">
        <f t="shared" si="8683"/>
        <v>0.25117070684121662</v>
      </c>
      <c r="AC3213" s="61" t="s">
        <v>204</v>
      </c>
    </row>
    <row r="3214" spans="1:46">
      <c r="A3214" s="11">
        <v>3214</v>
      </c>
      <c r="B3214" s="69">
        <v>44615</v>
      </c>
      <c r="C3214" s="70">
        <v>0.27083333333333331</v>
      </c>
      <c r="D3214">
        <v>-0.2</v>
      </c>
      <c r="E3214">
        <v>12.7</v>
      </c>
      <c r="F3214">
        <v>0</v>
      </c>
      <c r="G3214">
        <v>-0.6</v>
      </c>
      <c r="H3214">
        <v>-1E-3</v>
      </c>
      <c r="I3214">
        <v>0.3</v>
      </c>
      <c r="J3214" t="s">
        <v>155</v>
      </c>
      <c r="K3214">
        <v>0.7</v>
      </c>
      <c r="L3214" t="s">
        <v>150</v>
      </c>
      <c r="M3214" s="70">
        <v>0.26542824074074073</v>
      </c>
      <c r="N3214">
        <v>1.1000000000000001</v>
      </c>
      <c r="O3214" t="s">
        <v>150</v>
      </c>
      <c r="P3214" s="70">
        <v>0.26403935185185184</v>
      </c>
      <c r="Q3214">
        <v>0.7</v>
      </c>
      <c r="R3214" t="s">
        <v>154</v>
      </c>
      <c r="S3214">
        <v>0.3</v>
      </c>
      <c r="T3214">
        <v>64.400000000000006</v>
      </c>
      <c r="U3214">
        <v>5</v>
      </c>
      <c r="V3214">
        <v>1268</v>
      </c>
      <c r="W3214">
        <v>2</v>
      </c>
      <c r="X3214">
        <v>0.60899999999999999</v>
      </c>
      <c r="Y3214">
        <v>18.88</v>
      </c>
      <c r="Z3214" s="11">
        <f t="shared" si="8681"/>
        <v>-0.60000000000000009</v>
      </c>
      <c r="AA3214" s="11">
        <f t="shared" si="8682"/>
        <v>0</v>
      </c>
      <c r="AB3214" s="53">
        <f t="shared" si="8683"/>
        <v>0.25059731930167001</v>
      </c>
      <c r="AC3214" s="61" t="s">
        <v>204</v>
      </c>
    </row>
    <row r="3215" spans="1:46">
      <c r="A3215" s="11">
        <v>3215</v>
      </c>
      <c r="B3215" s="69">
        <v>44615</v>
      </c>
      <c r="C3215" s="70">
        <v>0.27777777777777779</v>
      </c>
      <c r="D3215">
        <v>-0.6</v>
      </c>
      <c r="E3215">
        <v>12.7</v>
      </c>
      <c r="F3215">
        <v>0</v>
      </c>
      <c r="G3215">
        <v>-0.9</v>
      </c>
      <c r="H3215">
        <v>1E-3</v>
      </c>
      <c r="I3215">
        <v>0.3</v>
      </c>
      <c r="J3215" t="s">
        <v>158</v>
      </c>
      <c r="K3215">
        <v>0.4</v>
      </c>
      <c r="L3215" t="s">
        <v>154</v>
      </c>
      <c r="M3215" s="70">
        <v>0.27391203703703704</v>
      </c>
      <c r="N3215">
        <v>1.1000000000000001</v>
      </c>
      <c r="O3215" t="s">
        <v>154</v>
      </c>
      <c r="P3215" s="70">
        <v>0.27761574074074075</v>
      </c>
      <c r="Q3215">
        <v>0.7</v>
      </c>
      <c r="R3215" t="s">
        <v>158</v>
      </c>
      <c r="S3215">
        <v>0.3</v>
      </c>
      <c r="T3215">
        <v>64.900000000000006</v>
      </c>
      <c r="U3215">
        <v>12</v>
      </c>
      <c r="V3215">
        <v>4573</v>
      </c>
      <c r="W3215">
        <v>8</v>
      </c>
      <c r="X3215">
        <v>0.60899999999999999</v>
      </c>
      <c r="Y3215">
        <v>18.91</v>
      </c>
      <c r="Z3215" s="11">
        <f t="shared" si="8681"/>
        <v>0.60000000000000009</v>
      </c>
      <c r="AA3215" s="11">
        <f t="shared" si="8682"/>
        <v>0</v>
      </c>
      <c r="AB3215" s="53">
        <f t="shared" si="8683"/>
        <v>0.25059731930167001</v>
      </c>
      <c r="AC3215" s="61" t="s">
        <v>204</v>
      </c>
    </row>
    <row r="3216" spans="1:46">
      <c r="A3216" s="11">
        <v>3216</v>
      </c>
      <c r="B3216" s="69">
        <v>44615</v>
      </c>
      <c r="C3216" s="70">
        <v>0.28472222222222221</v>
      </c>
      <c r="D3216">
        <v>-1</v>
      </c>
      <c r="E3216">
        <v>12.7</v>
      </c>
      <c r="F3216">
        <v>0</v>
      </c>
      <c r="G3216">
        <v>-1.1000000000000001</v>
      </c>
      <c r="H3216">
        <v>6.0000000000000001E-3</v>
      </c>
      <c r="I3216">
        <v>0.3</v>
      </c>
      <c r="J3216" t="s">
        <v>159</v>
      </c>
      <c r="K3216">
        <v>0.4</v>
      </c>
      <c r="L3216" t="s">
        <v>153</v>
      </c>
      <c r="M3216" s="70">
        <v>0.28438657407407408</v>
      </c>
      <c r="N3216">
        <v>1.1000000000000001</v>
      </c>
      <c r="O3216" t="s">
        <v>150</v>
      </c>
      <c r="P3216" s="70">
        <v>0.2835185185185185</v>
      </c>
      <c r="Q3216">
        <v>0.5</v>
      </c>
      <c r="R3216" t="s">
        <v>151</v>
      </c>
      <c r="S3216">
        <v>0.4</v>
      </c>
      <c r="T3216">
        <v>66.099999999999994</v>
      </c>
      <c r="U3216">
        <v>27</v>
      </c>
      <c r="V3216">
        <v>12902</v>
      </c>
      <c r="W3216">
        <v>22</v>
      </c>
      <c r="X3216">
        <v>0.60899999999999999</v>
      </c>
      <c r="Y3216">
        <v>18.920000000000002</v>
      </c>
      <c r="Z3216" s="11">
        <f t="shared" si="8681"/>
        <v>3.6000000000000005</v>
      </c>
      <c r="AA3216" s="11">
        <f t="shared" si="8682"/>
        <v>0</v>
      </c>
      <c r="AB3216" s="53">
        <f t="shared" si="8683"/>
        <v>0.25059731930167001</v>
      </c>
      <c r="AC3216" s="61" t="s">
        <v>204</v>
      </c>
    </row>
    <row r="3217" spans="1:46">
      <c r="A3217" s="11">
        <v>3217</v>
      </c>
      <c r="B3217" s="69">
        <v>44615</v>
      </c>
      <c r="C3217" s="70">
        <v>0.29166666666666669</v>
      </c>
      <c r="D3217">
        <v>-1.3</v>
      </c>
      <c r="E3217">
        <v>12.7</v>
      </c>
      <c r="F3217">
        <v>0</v>
      </c>
      <c r="G3217">
        <v>-1.2</v>
      </c>
      <c r="H3217">
        <v>1.0999999999999999E-2</v>
      </c>
      <c r="I3217">
        <v>0.4</v>
      </c>
      <c r="J3217" t="s">
        <v>156</v>
      </c>
      <c r="K3217">
        <v>0.6</v>
      </c>
      <c r="L3217" t="s">
        <v>151</v>
      </c>
      <c r="M3217" s="70">
        <v>0.28872685185185182</v>
      </c>
      <c r="N3217">
        <v>1</v>
      </c>
      <c r="O3217" t="s">
        <v>161</v>
      </c>
      <c r="P3217" s="70">
        <v>0.28753472222222221</v>
      </c>
      <c r="Q3217">
        <v>0.6</v>
      </c>
      <c r="R3217" t="s">
        <v>153</v>
      </c>
      <c r="S3217">
        <v>0.3</v>
      </c>
      <c r="T3217">
        <v>66.400000000000006</v>
      </c>
      <c r="U3217">
        <v>46</v>
      </c>
      <c r="V3217">
        <v>22576</v>
      </c>
      <c r="W3217">
        <v>38</v>
      </c>
      <c r="X3217">
        <v>0.60899999999999999</v>
      </c>
      <c r="Y3217">
        <v>18.920000000000002</v>
      </c>
      <c r="Z3217" s="11">
        <f t="shared" si="8681"/>
        <v>6.5999999999999988</v>
      </c>
      <c r="AA3217" s="11">
        <f t="shared" si="8682"/>
        <v>0</v>
      </c>
      <c r="AB3217" s="53">
        <f t="shared" si="8683"/>
        <v>0.25059731930167001</v>
      </c>
      <c r="AC3217" s="61" t="s">
        <v>204</v>
      </c>
      <c r="AE3217" s="11">
        <f t="shared" ref="AE3217" si="8700">SUM(F3217:F3222)</f>
        <v>0</v>
      </c>
      <c r="AF3217" s="11">
        <f t="shared" ref="AF3217" si="8701">AVERAGE(AB3217:AB3222)</f>
        <v>0.24983413694026724</v>
      </c>
      <c r="AG3217" s="11">
        <f t="shared" ref="AG3217" si="8702">AVERAGE(G3217:G3222)</f>
        <v>-0.46666666666666673</v>
      </c>
      <c r="AH3217" s="11" t="e">
        <f t="shared" ref="AH3217" si="8703">AVERAGE(AC3217:AC3222)</f>
        <v>#DIV/0!</v>
      </c>
      <c r="AI3217" s="11">
        <f t="shared" ref="AI3217" si="8704">AVERAGE(T3217:T3222)</f>
        <v>66.899999999999991</v>
      </c>
      <c r="AJ3217" s="11">
        <f t="shared" ref="AJ3217" si="8705">SUMIF(H3217:H3222,"&gt;0",H3217:H3222)</f>
        <v>0.186</v>
      </c>
      <c r="AK3217" s="17">
        <f t="shared" ref="AK3217" si="8706">SUM(AA3217:AA3222)/60</f>
        <v>0</v>
      </c>
      <c r="AL3217" s="17">
        <f t="shared" ref="AL3217" si="8707">SUM(V3217:V3222)</f>
        <v>373414</v>
      </c>
      <c r="AM3217" s="17">
        <f t="shared" ref="AM3217" si="8708">AVERAGE(W3217:W3222)</f>
        <v>103.66666666666667</v>
      </c>
      <c r="AN3217" s="11">
        <f t="shared" ref="AN3217" si="8709">AVERAGE(I3217:I3222)</f>
        <v>0.81666666666666676</v>
      </c>
      <c r="AO3217" s="11">
        <f t="shared" ref="AO3217" si="8710">MAX(K3217:K3222)</f>
        <v>2</v>
      </c>
      <c r="AP3217" s="13" t="str">
        <f t="shared" ref="AP3217" ca="1" si="8711">INDIRECT(ADDRESS(MATCH(AO3217,K3217:K3222,0)+A3217-1,12))</f>
        <v>SSE</v>
      </c>
      <c r="AQ3217" s="13">
        <f t="shared" ref="AQ3217" ca="1" si="8712">INDIRECT(ADDRESS(MATCH(AO3217,K3217:K3222,0)+A3217-1,13))</f>
        <v>0.3263888888888889</v>
      </c>
      <c r="AR3217" s="11">
        <f t="shared" ref="AR3217" si="8713">MAX(N3217:N3222)</f>
        <v>3.6</v>
      </c>
      <c r="AS3217" s="13" t="str">
        <f t="shared" ref="AS3217" ca="1" si="8714">INDIRECT(ADDRESS(MATCH(AR3217,N3217:N3222,0)+A3217-1,15))</f>
        <v>SSE</v>
      </c>
      <c r="AT3217" s="13">
        <f t="shared" ref="AT3217" ca="1" si="8715">INDIRECT(ADDRESS(MATCH(AR3217,N3217:N3222,0)+A3217-1,16))</f>
        <v>0.32494212962962959</v>
      </c>
    </row>
    <row r="3218" spans="1:46">
      <c r="A3218" s="11">
        <v>3218</v>
      </c>
      <c r="B3218" s="69">
        <v>44615</v>
      </c>
      <c r="C3218" s="70">
        <v>0.2986111111111111</v>
      </c>
      <c r="D3218">
        <v>-1.5</v>
      </c>
      <c r="E3218">
        <v>12.8</v>
      </c>
      <c r="F3218">
        <v>0</v>
      </c>
      <c r="G3218">
        <v>-1</v>
      </c>
      <c r="H3218">
        <v>1.6E-2</v>
      </c>
      <c r="I3218">
        <v>0.7</v>
      </c>
      <c r="J3218" t="s">
        <v>159</v>
      </c>
      <c r="K3218">
        <v>0.7</v>
      </c>
      <c r="L3218" t="s">
        <v>159</v>
      </c>
      <c r="M3218" s="70">
        <v>0.29841435185185183</v>
      </c>
      <c r="N3218">
        <v>1.8</v>
      </c>
      <c r="O3218" t="s">
        <v>150</v>
      </c>
      <c r="P3218" s="70">
        <v>0.29773148148148149</v>
      </c>
      <c r="Q3218">
        <v>0.5</v>
      </c>
      <c r="R3218" t="s">
        <v>150</v>
      </c>
      <c r="S3218">
        <v>0.4</v>
      </c>
      <c r="T3218">
        <v>68.2</v>
      </c>
      <c r="U3218">
        <v>66</v>
      </c>
      <c r="V3218">
        <v>35126</v>
      </c>
      <c r="W3218">
        <v>59</v>
      </c>
      <c r="X3218">
        <v>0.60799999999999998</v>
      </c>
      <c r="Y3218">
        <v>18.91</v>
      </c>
      <c r="Z3218" s="11">
        <f t="shared" si="8681"/>
        <v>9.6000000000000014</v>
      </c>
      <c r="AA3218" s="11">
        <f t="shared" si="8682"/>
        <v>0</v>
      </c>
      <c r="AB3218" s="53">
        <f t="shared" si="8683"/>
        <v>0.25002465865944157</v>
      </c>
      <c r="AC3218" s="61" t="s">
        <v>204</v>
      </c>
    </row>
    <row r="3219" spans="1:46">
      <c r="A3219" s="11">
        <v>3219</v>
      </c>
      <c r="B3219" s="69">
        <v>44615</v>
      </c>
      <c r="C3219" s="70">
        <v>0.30555555555555552</v>
      </c>
      <c r="D3219">
        <v>-1.7</v>
      </c>
      <c r="E3219">
        <v>13</v>
      </c>
      <c r="F3219">
        <v>0</v>
      </c>
      <c r="G3219">
        <v>-0.8</v>
      </c>
      <c r="H3219">
        <v>2.1999999999999999E-2</v>
      </c>
      <c r="I3219">
        <v>0.7</v>
      </c>
      <c r="J3219" t="s">
        <v>159</v>
      </c>
      <c r="K3219">
        <v>0.8</v>
      </c>
      <c r="L3219" t="s">
        <v>151</v>
      </c>
      <c r="M3219" s="70">
        <v>0.30438657407407405</v>
      </c>
      <c r="N3219">
        <v>2.1</v>
      </c>
      <c r="O3219" t="s">
        <v>159</v>
      </c>
      <c r="P3219" s="70">
        <v>0.30326388888888889</v>
      </c>
      <c r="Q3219">
        <v>0.6</v>
      </c>
      <c r="R3219" t="s">
        <v>158</v>
      </c>
      <c r="S3219">
        <v>0.5</v>
      </c>
      <c r="T3219">
        <v>67.7</v>
      </c>
      <c r="U3219">
        <v>123</v>
      </c>
      <c r="V3219">
        <v>50609</v>
      </c>
      <c r="W3219">
        <v>84</v>
      </c>
      <c r="X3219">
        <v>0.60799999999999998</v>
      </c>
      <c r="Y3219">
        <v>18.920000000000002</v>
      </c>
      <c r="Z3219" s="11">
        <f t="shared" si="8681"/>
        <v>13.199999999999998</v>
      </c>
      <c r="AA3219" s="11">
        <f t="shared" si="8682"/>
        <v>0</v>
      </c>
      <c r="AB3219" s="53">
        <f t="shared" si="8683"/>
        <v>0.25002465865944157</v>
      </c>
      <c r="AC3219" s="61" t="s">
        <v>204</v>
      </c>
    </row>
    <row r="3220" spans="1:46">
      <c r="A3220" s="11">
        <v>3220</v>
      </c>
      <c r="B3220" s="69">
        <v>44615</v>
      </c>
      <c r="C3220" s="70">
        <v>0.3125</v>
      </c>
      <c r="D3220">
        <v>-1.7</v>
      </c>
      <c r="E3220">
        <v>13.1</v>
      </c>
      <c r="F3220">
        <v>0</v>
      </c>
      <c r="G3220">
        <v>-0.9</v>
      </c>
      <c r="H3220">
        <v>3.7999999999999999E-2</v>
      </c>
      <c r="I3220">
        <v>0.7</v>
      </c>
      <c r="J3220" t="s">
        <v>149</v>
      </c>
      <c r="K3220">
        <v>1</v>
      </c>
      <c r="L3220" t="s">
        <v>162</v>
      </c>
      <c r="M3220" s="70">
        <v>0.30957175925925923</v>
      </c>
      <c r="N3220">
        <v>2</v>
      </c>
      <c r="O3220" t="s">
        <v>149</v>
      </c>
      <c r="P3220" s="70">
        <v>0.30798611111111113</v>
      </c>
      <c r="Q3220">
        <v>0</v>
      </c>
      <c r="R3220" t="s">
        <v>162</v>
      </c>
      <c r="S3220">
        <v>0.6</v>
      </c>
      <c r="T3220">
        <v>70.599999999999994</v>
      </c>
      <c r="U3220">
        <v>93</v>
      </c>
      <c r="V3220">
        <v>77086</v>
      </c>
      <c r="W3220">
        <v>128</v>
      </c>
      <c r="X3220">
        <v>0.60699999999999998</v>
      </c>
      <c r="Y3220">
        <v>18.940000000000001</v>
      </c>
      <c r="Z3220" s="11">
        <f t="shared" si="8681"/>
        <v>22.8</v>
      </c>
      <c r="AA3220" s="11">
        <f t="shared" si="8682"/>
        <v>0</v>
      </c>
      <c r="AB3220" s="53">
        <f t="shared" si="8683"/>
        <v>0.24945272834035004</v>
      </c>
      <c r="AC3220" s="61" t="s">
        <v>204</v>
      </c>
    </row>
    <row r="3221" spans="1:46">
      <c r="A3221" s="11">
        <v>3221</v>
      </c>
      <c r="B3221" s="69">
        <v>44615</v>
      </c>
      <c r="C3221" s="70">
        <v>0.31944444444444448</v>
      </c>
      <c r="D3221">
        <v>-1.6</v>
      </c>
      <c r="E3221">
        <v>13.3</v>
      </c>
      <c r="F3221">
        <v>0</v>
      </c>
      <c r="G3221">
        <v>-0.3</v>
      </c>
      <c r="H3221">
        <v>4.8000000000000001E-2</v>
      </c>
      <c r="I3221">
        <v>0.4</v>
      </c>
      <c r="J3221" t="s">
        <v>153</v>
      </c>
      <c r="K3221">
        <v>0.7</v>
      </c>
      <c r="L3221" t="s">
        <v>149</v>
      </c>
      <c r="M3221" s="70">
        <v>0.31251157407407409</v>
      </c>
      <c r="N3221">
        <v>1.8</v>
      </c>
      <c r="O3221" t="s">
        <v>153</v>
      </c>
      <c r="P3221" s="70">
        <v>0.31738425925925923</v>
      </c>
      <c r="Q3221">
        <v>0.9</v>
      </c>
      <c r="R3221" t="s">
        <v>153</v>
      </c>
      <c r="S3221">
        <v>0.5</v>
      </c>
      <c r="T3221">
        <v>68.900000000000006</v>
      </c>
      <c r="U3221">
        <v>138</v>
      </c>
      <c r="V3221">
        <v>92569</v>
      </c>
      <c r="W3221">
        <v>154</v>
      </c>
      <c r="X3221">
        <v>0.60699999999999998</v>
      </c>
      <c r="Y3221">
        <v>18.91</v>
      </c>
      <c r="Z3221" s="11">
        <f t="shared" si="8681"/>
        <v>28.800000000000004</v>
      </c>
      <c r="AA3221" s="11">
        <f t="shared" si="8682"/>
        <v>0</v>
      </c>
      <c r="AB3221" s="53">
        <f t="shared" si="8683"/>
        <v>0.24945272834035004</v>
      </c>
      <c r="AC3221" s="61" t="s">
        <v>204</v>
      </c>
    </row>
    <row r="3222" spans="1:46">
      <c r="A3222" s="11">
        <v>3222</v>
      </c>
      <c r="B3222" s="69">
        <v>44615</v>
      </c>
      <c r="C3222" s="70">
        <v>0.3263888888888889</v>
      </c>
      <c r="D3222">
        <v>-1.4</v>
      </c>
      <c r="E3222">
        <v>13.4</v>
      </c>
      <c r="F3222">
        <v>0</v>
      </c>
      <c r="G3222">
        <v>1.4</v>
      </c>
      <c r="H3222">
        <v>5.0999999999999997E-2</v>
      </c>
      <c r="I3222">
        <v>2</v>
      </c>
      <c r="J3222" t="s">
        <v>159</v>
      </c>
      <c r="K3222">
        <v>2</v>
      </c>
      <c r="L3222" t="s">
        <v>159</v>
      </c>
      <c r="M3222" s="70">
        <v>0.3263888888888889</v>
      </c>
      <c r="N3222">
        <v>3.6</v>
      </c>
      <c r="O3222" t="s">
        <v>159</v>
      </c>
      <c r="P3222" s="70">
        <v>0.32494212962962959</v>
      </c>
      <c r="Q3222">
        <v>3.5</v>
      </c>
      <c r="R3222" t="s">
        <v>159</v>
      </c>
      <c r="S3222">
        <v>0.7</v>
      </c>
      <c r="T3222">
        <v>59.6</v>
      </c>
      <c r="U3222">
        <v>158</v>
      </c>
      <c r="V3222">
        <v>95448</v>
      </c>
      <c r="W3222">
        <v>159</v>
      </c>
      <c r="X3222">
        <v>0.60699999999999998</v>
      </c>
      <c r="Y3222">
        <v>18.95</v>
      </c>
      <c r="Z3222" s="11">
        <f t="shared" si="8681"/>
        <v>30.599999999999998</v>
      </c>
      <c r="AA3222" s="11">
        <f t="shared" si="8682"/>
        <v>0</v>
      </c>
      <c r="AB3222" s="53">
        <f t="shared" si="8683"/>
        <v>0.24945272834035004</v>
      </c>
      <c r="AC3222" s="61" t="s">
        <v>204</v>
      </c>
    </row>
    <row r="3223" spans="1:46">
      <c r="A3223" s="11">
        <v>3223</v>
      </c>
      <c r="B3223" s="69">
        <v>44615</v>
      </c>
      <c r="C3223" s="70">
        <v>0.33333333333333331</v>
      </c>
      <c r="D3223">
        <v>-0.8</v>
      </c>
      <c r="E3223">
        <v>13.8</v>
      </c>
      <c r="F3223">
        <v>0</v>
      </c>
      <c r="G3223">
        <v>2.8</v>
      </c>
      <c r="H3223">
        <v>7.1999999999999995E-2</v>
      </c>
      <c r="I3223">
        <v>2.5</v>
      </c>
      <c r="J3223" t="s">
        <v>159</v>
      </c>
      <c r="K3223">
        <v>2.6</v>
      </c>
      <c r="L3223" t="s">
        <v>159</v>
      </c>
      <c r="M3223" s="70">
        <v>0.33159722222222221</v>
      </c>
      <c r="N3223">
        <v>4.3</v>
      </c>
      <c r="O3223" t="s">
        <v>159</v>
      </c>
      <c r="P3223" s="70">
        <v>0.33120370370370372</v>
      </c>
      <c r="Q3223">
        <v>1.6</v>
      </c>
      <c r="R3223" t="s">
        <v>159</v>
      </c>
      <c r="S3223">
        <v>0.5</v>
      </c>
      <c r="T3223">
        <v>52.8</v>
      </c>
      <c r="U3223">
        <v>265</v>
      </c>
      <c r="V3223">
        <v>141471</v>
      </c>
      <c r="W3223">
        <v>236</v>
      </c>
      <c r="X3223">
        <v>0.60699999999999998</v>
      </c>
      <c r="Y3223">
        <v>18.96</v>
      </c>
      <c r="Z3223" s="11">
        <f t="shared" si="8681"/>
        <v>43.2</v>
      </c>
      <c r="AA3223" s="11">
        <f t="shared" si="8682"/>
        <v>0</v>
      </c>
      <c r="AB3223" s="53">
        <f t="shared" si="8683"/>
        <v>0.24945272834035004</v>
      </c>
      <c r="AC3223" s="61" t="s">
        <v>204</v>
      </c>
      <c r="AE3223" s="11">
        <f t="shared" ref="AE3223" si="8716">SUM(F3223:F3228)</f>
        <v>0</v>
      </c>
      <c r="AF3223" s="11">
        <f t="shared" ref="AF3223" si="8717">AVERAGE(AB3223:AB3228)</f>
        <v>0.24907193062471325</v>
      </c>
      <c r="AG3223" s="11">
        <f t="shared" ref="AG3223" si="8718">AVERAGE(G3223:G3228)</f>
        <v>3.9833333333333329</v>
      </c>
      <c r="AH3223" s="11" t="e">
        <f t="shared" ref="AH3223" si="8719">AVERAGE(AC3223:AC3228)</f>
        <v>#DIV/0!</v>
      </c>
      <c r="AI3223" s="11">
        <f t="shared" ref="AI3223" si="8720">AVERAGE(T3223:T3228)</f>
        <v>49.533333333333331</v>
      </c>
      <c r="AJ3223" s="11">
        <f t="shared" ref="AJ3223" si="8721">SUMIF(H3223:H3228,"&gt;0",H3223:H3228)</f>
        <v>0.54699999999999993</v>
      </c>
      <c r="AK3223" s="17">
        <f t="shared" ref="AK3223" si="8722">SUM(AA3223:AA3228)/60</f>
        <v>0</v>
      </c>
      <c r="AL3223" s="17">
        <f t="shared" ref="AL3223" si="8723">SUM(V3223:V3228)</f>
        <v>1120694</v>
      </c>
      <c r="AM3223" s="17">
        <f t="shared" ref="AM3223" si="8724">AVERAGE(W3223:W3228)</f>
        <v>311.33333333333331</v>
      </c>
      <c r="AN3223" s="11">
        <f t="shared" ref="AN3223" si="8725">AVERAGE(I3223:I3228)</f>
        <v>2.1</v>
      </c>
      <c r="AO3223" s="11">
        <f t="shared" ref="AO3223" si="8726">MAX(K3223:K3228)</f>
        <v>2.6</v>
      </c>
      <c r="AP3223" s="13" t="str">
        <f t="shared" ref="AP3223" ca="1" si="8727">INDIRECT(ADDRESS(MATCH(AO3223,K3223:K3228,0)+A3223-1,12))</f>
        <v>SSE</v>
      </c>
      <c r="AQ3223" s="13">
        <f t="shared" ref="AQ3223" ca="1" si="8728">INDIRECT(ADDRESS(MATCH(AO3223,K3223:K3228,0)+A3223-1,13))</f>
        <v>0.33159722222222221</v>
      </c>
      <c r="AR3223" s="11">
        <f t="shared" ref="AR3223" si="8729">MAX(N3223:N3228)</f>
        <v>4.3</v>
      </c>
      <c r="AS3223" s="13" t="str">
        <f t="shared" ref="AS3223" ca="1" si="8730">INDIRECT(ADDRESS(MATCH(AR3223,N3223:N3228,0)+A3223-1,15))</f>
        <v>SSE</v>
      </c>
      <c r="AT3223" s="13">
        <f t="shared" ref="AT3223" ca="1" si="8731">INDIRECT(ADDRESS(MATCH(AR3223,N3223:N3228,0)+A3223-1,16))</f>
        <v>0.33120370370370372</v>
      </c>
    </row>
    <row r="3224" spans="1:46">
      <c r="A3224" s="11">
        <v>3224</v>
      </c>
      <c r="B3224" s="69">
        <v>44615</v>
      </c>
      <c r="C3224" s="70">
        <v>0.34027777777777773</v>
      </c>
      <c r="D3224">
        <v>-0.1</v>
      </c>
      <c r="E3224">
        <v>13.8</v>
      </c>
      <c r="F3224">
        <v>0</v>
      </c>
      <c r="G3224">
        <v>3.5</v>
      </c>
      <c r="H3224">
        <v>7.3999999999999996E-2</v>
      </c>
      <c r="I3224">
        <v>1.8</v>
      </c>
      <c r="J3224" t="s">
        <v>159</v>
      </c>
      <c r="K3224">
        <v>2.5</v>
      </c>
      <c r="L3224" t="s">
        <v>159</v>
      </c>
      <c r="M3224" s="70">
        <v>0.33334490740740735</v>
      </c>
      <c r="N3224">
        <v>3</v>
      </c>
      <c r="O3224" t="s">
        <v>153</v>
      </c>
      <c r="P3224" s="70">
        <v>0.33968749999999998</v>
      </c>
      <c r="Q3224">
        <v>1.5</v>
      </c>
      <c r="R3224" t="s">
        <v>151</v>
      </c>
      <c r="S3224">
        <v>0.5</v>
      </c>
      <c r="T3224">
        <v>51.2</v>
      </c>
      <c r="U3224">
        <v>237</v>
      </c>
      <c r="V3224">
        <v>150308</v>
      </c>
      <c r="W3224">
        <v>251</v>
      </c>
      <c r="X3224">
        <v>0.60699999999999998</v>
      </c>
      <c r="Y3224">
        <v>18.95</v>
      </c>
      <c r="Z3224" s="11">
        <f t="shared" si="8681"/>
        <v>44.399999999999991</v>
      </c>
      <c r="AA3224" s="11">
        <f t="shared" si="8682"/>
        <v>0</v>
      </c>
      <c r="AB3224" s="53">
        <f t="shared" si="8683"/>
        <v>0.24945272834035004</v>
      </c>
      <c r="AC3224" s="61" t="s">
        <v>204</v>
      </c>
    </row>
    <row r="3225" spans="1:46">
      <c r="A3225" s="11">
        <v>3225</v>
      </c>
      <c r="B3225" s="69">
        <v>44615</v>
      </c>
      <c r="C3225" s="70">
        <v>0.34722222222222227</v>
      </c>
      <c r="D3225">
        <v>0.7</v>
      </c>
      <c r="E3225">
        <v>13.8</v>
      </c>
      <c r="F3225">
        <v>0</v>
      </c>
      <c r="G3225">
        <v>3.9</v>
      </c>
      <c r="H3225">
        <v>7.6999999999999999E-2</v>
      </c>
      <c r="I3225">
        <v>1.7</v>
      </c>
      <c r="J3225" t="s">
        <v>151</v>
      </c>
      <c r="K3225">
        <v>1.9</v>
      </c>
      <c r="L3225" t="s">
        <v>159</v>
      </c>
      <c r="M3225" s="70">
        <v>0.34158564814814812</v>
      </c>
      <c r="N3225">
        <v>2.8</v>
      </c>
      <c r="O3225" t="s">
        <v>151</v>
      </c>
      <c r="P3225" s="70">
        <v>0.34092592592592591</v>
      </c>
      <c r="Q3225">
        <v>2.1</v>
      </c>
      <c r="R3225" t="s">
        <v>151</v>
      </c>
      <c r="S3225">
        <v>0.4</v>
      </c>
      <c r="T3225">
        <v>49.3</v>
      </c>
      <c r="U3225">
        <v>250</v>
      </c>
      <c r="V3225">
        <v>156254</v>
      </c>
      <c r="W3225">
        <v>260</v>
      </c>
      <c r="X3225">
        <v>0.60599999999999998</v>
      </c>
      <c r="Y3225">
        <v>18.97</v>
      </c>
      <c r="Z3225" s="11">
        <f t="shared" si="8681"/>
        <v>46.199999999999996</v>
      </c>
      <c r="AA3225" s="11">
        <f t="shared" si="8682"/>
        <v>0</v>
      </c>
      <c r="AB3225" s="53">
        <f t="shared" si="8683"/>
        <v>0.24888153176689481</v>
      </c>
      <c r="AC3225" s="61" t="s">
        <v>204</v>
      </c>
    </row>
    <row r="3226" spans="1:46">
      <c r="A3226" s="11">
        <v>3226</v>
      </c>
      <c r="B3226" s="69">
        <v>44615</v>
      </c>
      <c r="C3226" s="70">
        <v>0.35416666666666669</v>
      </c>
      <c r="D3226">
        <v>1.4</v>
      </c>
      <c r="E3226">
        <v>14.9</v>
      </c>
      <c r="F3226">
        <v>0</v>
      </c>
      <c r="G3226">
        <v>4.2</v>
      </c>
      <c r="H3226">
        <v>9.5000000000000001E-2</v>
      </c>
      <c r="I3226">
        <v>2</v>
      </c>
      <c r="J3226" t="s">
        <v>159</v>
      </c>
      <c r="K3226">
        <v>2</v>
      </c>
      <c r="L3226" t="s">
        <v>159</v>
      </c>
      <c r="M3226" s="70">
        <v>0.3540625</v>
      </c>
      <c r="N3226">
        <v>3.2</v>
      </c>
      <c r="O3226" t="s">
        <v>159</v>
      </c>
      <c r="P3226" s="70">
        <v>0.35042824074074069</v>
      </c>
      <c r="Q3226">
        <v>2.2000000000000002</v>
      </c>
      <c r="R3226" t="s">
        <v>159</v>
      </c>
      <c r="S3226">
        <v>0.5</v>
      </c>
      <c r="T3226">
        <v>48.6</v>
      </c>
      <c r="U3226">
        <v>381</v>
      </c>
      <c r="V3226">
        <v>195035</v>
      </c>
      <c r="W3226">
        <v>325</v>
      </c>
      <c r="X3226">
        <v>0.60599999999999998</v>
      </c>
      <c r="Y3226">
        <v>19</v>
      </c>
      <c r="Z3226" s="11">
        <f t="shared" si="8681"/>
        <v>57</v>
      </c>
      <c r="AA3226" s="11">
        <f t="shared" si="8682"/>
        <v>0</v>
      </c>
      <c r="AB3226" s="53">
        <f t="shared" si="8683"/>
        <v>0.24888153176689481</v>
      </c>
      <c r="AC3226" s="61" t="s">
        <v>204</v>
      </c>
    </row>
    <row r="3227" spans="1:46">
      <c r="A3227" s="11">
        <v>3227</v>
      </c>
      <c r="B3227" s="69">
        <v>44615</v>
      </c>
      <c r="C3227" s="70">
        <v>0.3611111111111111</v>
      </c>
      <c r="D3227">
        <v>2.1</v>
      </c>
      <c r="E3227">
        <v>14.9</v>
      </c>
      <c r="F3227">
        <v>0</v>
      </c>
      <c r="G3227">
        <v>4.5</v>
      </c>
      <c r="H3227">
        <v>0.105</v>
      </c>
      <c r="I3227">
        <v>2.2000000000000002</v>
      </c>
      <c r="J3227" t="s">
        <v>159</v>
      </c>
      <c r="K3227">
        <v>2.2000000000000002</v>
      </c>
      <c r="L3227" t="s">
        <v>159</v>
      </c>
      <c r="M3227" s="70">
        <v>0.35584490740740743</v>
      </c>
      <c r="N3227">
        <v>3</v>
      </c>
      <c r="O3227" t="s">
        <v>159</v>
      </c>
      <c r="P3227" s="70">
        <v>0.35456018518518517</v>
      </c>
      <c r="Q3227">
        <v>2.6</v>
      </c>
      <c r="R3227" t="s">
        <v>159</v>
      </c>
      <c r="S3227">
        <v>0.3</v>
      </c>
      <c r="T3227">
        <v>47.6</v>
      </c>
      <c r="U3227">
        <v>383</v>
      </c>
      <c r="V3227">
        <v>219536</v>
      </c>
      <c r="W3227">
        <v>366</v>
      </c>
      <c r="X3227">
        <v>0.60599999999999998</v>
      </c>
      <c r="Y3227">
        <v>18.98</v>
      </c>
      <c r="Z3227" s="11">
        <f t="shared" si="8681"/>
        <v>63</v>
      </c>
      <c r="AA3227" s="11">
        <f t="shared" si="8682"/>
        <v>0</v>
      </c>
      <c r="AB3227" s="53">
        <f t="shared" si="8683"/>
        <v>0.24888153176689481</v>
      </c>
      <c r="AC3227" s="61" t="s">
        <v>204</v>
      </c>
    </row>
    <row r="3228" spans="1:46">
      <c r="A3228" s="11">
        <v>3228</v>
      </c>
      <c r="B3228" s="69">
        <v>44615</v>
      </c>
      <c r="C3228" s="70">
        <v>0.36805555555555558</v>
      </c>
      <c r="D3228">
        <v>2.8</v>
      </c>
      <c r="E3228">
        <v>14.8</v>
      </c>
      <c r="F3228">
        <v>0</v>
      </c>
      <c r="G3228">
        <v>5</v>
      </c>
      <c r="H3228">
        <v>0.124</v>
      </c>
      <c r="I3228">
        <v>2.4</v>
      </c>
      <c r="J3228" t="s">
        <v>159</v>
      </c>
      <c r="K3228">
        <v>2.4</v>
      </c>
      <c r="L3228" t="s">
        <v>159</v>
      </c>
      <c r="M3228" s="70">
        <v>0.36692129629629627</v>
      </c>
      <c r="N3228">
        <v>3.6</v>
      </c>
      <c r="O3228" t="s">
        <v>159</v>
      </c>
      <c r="P3228" s="70">
        <v>0.36310185185185184</v>
      </c>
      <c r="Q3228">
        <v>1.7</v>
      </c>
      <c r="R3228" t="s">
        <v>159</v>
      </c>
      <c r="S3228">
        <v>0.5</v>
      </c>
      <c r="T3228">
        <v>47.7</v>
      </c>
      <c r="U3228">
        <v>485</v>
      </c>
      <c r="V3228">
        <v>258090</v>
      </c>
      <c r="W3228">
        <v>430</v>
      </c>
      <c r="X3228">
        <v>0.60599999999999998</v>
      </c>
      <c r="Y3228">
        <v>18.95</v>
      </c>
      <c r="Z3228" s="11">
        <f t="shared" si="8681"/>
        <v>74.400000000000006</v>
      </c>
      <c r="AA3228" s="11">
        <f t="shared" si="8682"/>
        <v>0</v>
      </c>
      <c r="AB3228" s="53">
        <f t="shared" si="8683"/>
        <v>0.24888153176689481</v>
      </c>
      <c r="AC3228" s="61" t="s">
        <v>204</v>
      </c>
    </row>
    <row r="3229" spans="1:46">
      <c r="A3229" s="11">
        <v>3229</v>
      </c>
      <c r="B3229" s="69">
        <v>44615</v>
      </c>
      <c r="C3229" s="70">
        <v>0.375</v>
      </c>
      <c r="D3229">
        <v>3.4</v>
      </c>
      <c r="E3229">
        <v>14.8</v>
      </c>
      <c r="F3229">
        <v>0</v>
      </c>
      <c r="G3229">
        <v>5.6</v>
      </c>
      <c r="H3229">
        <v>0.13500000000000001</v>
      </c>
      <c r="I3229">
        <v>1.6</v>
      </c>
      <c r="J3229" t="s">
        <v>159</v>
      </c>
      <c r="K3229">
        <v>2.4</v>
      </c>
      <c r="L3229" t="s">
        <v>159</v>
      </c>
      <c r="M3229" s="70">
        <v>0.36806712962962962</v>
      </c>
      <c r="N3229">
        <v>3.6</v>
      </c>
      <c r="O3229" t="s">
        <v>153</v>
      </c>
      <c r="P3229" s="70">
        <v>0.37004629629629626</v>
      </c>
      <c r="Q3229">
        <v>0.5</v>
      </c>
      <c r="R3229" t="s">
        <v>153</v>
      </c>
      <c r="S3229">
        <v>0.6</v>
      </c>
      <c r="T3229">
        <v>47</v>
      </c>
      <c r="U3229">
        <v>503</v>
      </c>
      <c r="V3229">
        <v>280277</v>
      </c>
      <c r="W3229">
        <v>467</v>
      </c>
      <c r="X3229">
        <v>0.60599999999999998</v>
      </c>
      <c r="Y3229">
        <v>18.95</v>
      </c>
      <c r="Z3229" s="11">
        <f t="shared" si="8681"/>
        <v>81.000000000000014</v>
      </c>
      <c r="AA3229" s="11">
        <f t="shared" si="8682"/>
        <v>0</v>
      </c>
      <c r="AB3229" s="53">
        <f t="shared" si="8683"/>
        <v>0.24888153176689481</v>
      </c>
      <c r="AC3229" s="61" t="s">
        <v>204</v>
      </c>
      <c r="AE3229" s="11">
        <f t="shared" ref="AE3229" si="8732">SUM(F3229:F3234)</f>
        <v>0</v>
      </c>
      <c r="AF3229" s="11">
        <f t="shared" ref="AF3229" si="8733">AVERAGE(AB3229:AB3234)</f>
        <v>0.24850122549386425</v>
      </c>
      <c r="AG3229" s="11">
        <f t="shared" ref="AG3229" si="8734">AVERAGE(G3229:G3234)</f>
        <v>6.9666666666666659</v>
      </c>
      <c r="AH3229" s="11" t="e">
        <f t="shared" ref="AH3229" si="8735">AVERAGE(AC3229:AC3234)</f>
        <v>#DIV/0!</v>
      </c>
      <c r="AI3229" s="11">
        <f t="shared" ref="AI3229" si="8736">AVERAGE(T3229:T3234)</f>
        <v>44.85</v>
      </c>
      <c r="AJ3229" s="11">
        <f t="shared" ref="AJ3229" si="8737">SUMIF(H3229:H3234,"&gt;0",H3229:H3234)</f>
        <v>1.1239999999999999</v>
      </c>
      <c r="AK3229" s="17">
        <f t="shared" ref="AK3229" si="8738">SUM(AA3229:AA3234)/60</f>
        <v>0.5</v>
      </c>
      <c r="AL3229" s="17">
        <f t="shared" ref="AL3229" si="8739">SUM(V3229:V3234)</f>
        <v>2329438</v>
      </c>
      <c r="AM3229" s="17">
        <f t="shared" ref="AM3229" si="8740">AVERAGE(W3229:W3234)</f>
        <v>647</v>
      </c>
      <c r="AN3229" s="11">
        <f t="shared" ref="AN3229" si="8741">AVERAGE(I3229:I3234)</f>
        <v>1.6666666666666667</v>
      </c>
      <c r="AO3229" s="11">
        <f t="shared" ref="AO3229" si="8742">MAX(K3229:K3234)</f>
        <v>2.4</v>
      </c>
      <c r="AP3229" s="13" t="str">
        <f t="shared" ref="AP3229" ca="1" si="8743">INDIRECT(ADDRESS(MATCH(AO3229,K3229:K3234,0)+A3229-1,12))</f>
        <v>SSE</v>
      </c>
      <c r="AQ3229" s="13">
        <f t="shared" ref="AQ3229" ca="1" si="8744">INDIRECT(ADDRESS(MATCH(AO3229,K3229:K3234,0)+A3229-1,13))</f>
        <v>0.36806712962962962</v>
      </c>
      <c r="AR3229" s="11">
        <f t="shared" ref="AR3229" si="8745">MAX(N3229:N3234)</f>
        <v>4.9000000000000004</v>
      </c>
      <c r="AS3229" s="13" t="str">
        <f t="shared" ref="AS3229" ca="1" si="8746">INDIRECT(ADDRESS(MATCH(AR3229,N3229:N3234,0)+A3229-1,15))</f>
        <v>S</v>
      </c>
      <c r="AT3229" s="13">
        <f t="shared" ref="AT3229" ca="1" si="8747">INDIRECT(ADDRESS(MATCH(AR3229,N3229:N3234,0)+A3229-1,16))</f>
        <v>0.39521990740740742</v>
      </c>
    </row>
    <row r="3230" spans="1:46">
      <c r="A3230" s="11">
        <v>3230</v>
      </c>
      <c r="B3230" s="69">
        <v>44615</v>
      </c>
      <c r="C3230" s="70">
        <v>0.38194444444444442</v>
      </c>
      <c r="D3230">
        <v>4.0999999999999996</v>
      </c>
      <c r="E3230">
        <v>14.8</v>
      </c>
      <c r="F3230">
        <v>0</v>
      </c>
      <c r="G3230">
        <v>6.3</v>
      </c>
      <c r="H3230">
        <v>0.17599999999999999</v>
      </c>
      <c r="I3230">
        <v>2.2000000000000002</v>
      </c>
      <c r="J3230" t="s">
        <v>156</v>
      </c>
      <c r="K3230">
        <v>2.2000000000000002</v>
      </c>
      <c r="L3230" t="s">
        <v>156</v>
      </c>
      <c r="M3230" s="70">
        <v>0.38194444444444442</v>
      </c>
      <c r="N3230">
        <v>4</v>
      </c>
      <c r="O3230" t="s">
        <v>160</v>
      </c>
      <c r="P3230" s="70">
        <v>0.3795486111111111</v>
      </c>
      <c r="Q3230">
        <v>1.4</v>
      </c>
      <c r="R3230" t="s">
        <v>156</v>
      </c>
      <c r="S3230">
        <v>0.6</v>
      </c>
      <c r="T3230">
        <v>46.1</v>
      </c>
      <c r="U3230">
        <v>634</v>
      </c>
      <c r="V3230">
        <v>362762</v>
      </c>
      <c r="W3230">
        <v>605</v>
      </c>
      <c r="X3230">
        <v>0.60599999999999998</v>
      </c>
      <c r="Y3230">
        <v>18.96</v>
      </c>
      <c r="Z3230" s="11">
        <f t="shared" si="8681"/>
        <v>105.59999999999998</v>
      </c>
      <c r="AA3230" s="11">
        <f t="shared" si="8682"/>
        <v>0</v>
      </c>
      <c r="AB3230" s="53">
        <f t="shared" si="8683"/>
        <v>0.24888153176689481</v>
      </c>
      <c r="AC3230" s="61" t="s">
        <v>204</v>
      </c>
    </row>
    <row r="3231" spans="1:46">
      <c r="A3231" s="11">
        <v>3231</v>
      </c>
      <c r="B3231" s="69">
        <v>44615</v>
      </c>
      <c r="C3231" s="70">
        <v>0.3888888888888889</v>
      </c>
      <c r="D3231">
        <v>4.9000000000000004</v>
      </c>
      <c r="E3231">
        <v>14.7</v>
      </c>
      <c r="F3231">
        <v>0</v>
      </c>
      <c r="G3231">
        <v>6.8</v>
      </c>
      <c r="H3231">
        <v>0.20300000000000001</v>
      </c>
      <c r="I3231">
        <v>1.7</v>
      </c>
      <c r="J3231" t="s">
        <v>159</v>
      </c>
      <c r="K3231">
        <v>2.2000000000000002</v>
      </c>
      <c r="L3231" t="s">
        <v>156</v>
      </c>
      <c r="M3231" s="70">
        <v>0.3821180555555555</v>
      </c>
      <c r="N3231">
        <v>3.1</v>
      </c>
      <c r="O3231" t="s">
        <v>153</v>
      </c>
      <c r="P3231" s="70">
        <v>0.38760416666666669</v>
      </c>
      <c r="Q3231">
        <v>2</v>
      </c>
      <c r="R3231" t="s">
        <v>156</v>
      </c>
      <c r="S3231">
        <v>0.7</v>
      </c>
      <c r="T3231">
        <v>45.4</v>
      </c>
      <c r="U3231">
        <v>631</v>
      </c>
      <c r="V3231">
        <v>416053</v>
      </c>
      <c r="W3231">
        <v>693</v>
      </c>
      <c r="X3231">
        <v>0.60499999999999998</v>
      </c>
      <c r="Y3231">
        <v>18.93</v>
      </c>
      <c r="Z3231" s="11">
        <f t="shared" si="8681"/>
        <v>121.80000000000003</v>
      </c>
      <c r="AA3231" s="11">
        <f t="shared" si="8682"/>
        <v>10</v>
      </c>
      <c r="AB3231" s="53">
        <f t="shared" si="8683"/>
        <v>0.24831107235734901</v>
      </c>
      <c r="AC3231" s="61" t="s">
        <v>204</v>
      </c>
    </row>
    <row r="3232" spans="1:46">
      <c r="A3232" s="11">
        <v>3232</v>
      </c>
      <c r="B3232" s="69">
        <v>44615</v>
      </c>
      <c r="C3232" s="70">
        <v>0.39583333333333331</v>
      </c>
      <c r="D3232">
        <v>5.6</v>
      </c>
      <c r="E3232">
        <v>14.7</v>
      </c>
      <c r="F3232">
        <v>0</v>
      </c>
      <c r="G3232">
        <v>7.2</v>
      </c>
      <c r="H3232">
        <v>0.21</v>
      </c>
      <c r="I3232">
        <v>2.2999999999999998</v>
      </c>
      <c r="J3232" t="s">
        <v>156</v>
      </c>
      <c r="K3232">
        <v>2.2999999999999998</v>
      </c>
      <c r="L3232" t="s">
        <v>156</v>
      </c>
      <c r="M3232" s="70">
        <v>0.39583333333333331</v>
      </c>
      <c r="N3232">
        <v>4.9000000000000004</v>
      </c>
      <c r="O3232" t="s">
        <v>153</v>
      </c>
      <c r="P3232" s="70">
        <v>0.39521990740740742</v>
      </c>
      <c r="Q3232">
        <v>3.1</v>
      </c>
      <c r="R3232" t="s">
        <v>156</v>
      </c>
      <c r="S3232">
        <v>0.6</v>
      </c>
      <c r="T3232">
        <v>45</v>
      </c>
      <c r="U3232">
        <v>728</v>
      </c>
      <c r="V3232">
        <v>430799</v>
      </c>
      <c r="W3232">
        <v>718</v>
      </c>
      <c r="X3232">
        <v>0.60499999999999998</v>
      </c>
      <c r="Y3232">
        <v>18.940000000000001</v>
      </c>
      <c r="Z3232" s="11">
        <f t="shared" si="8681"/>
        <v>126</v>
      </c>
      <c r="AA3232" s="11">
        <f t="shared" si="8682"/>
        <v>10</v>
      </c>
      <c r="AB3232" s="53">
        <f t="shared" si="8683"/>
        <v>0.24831107235734901</v>
      </c>
      <c r="AC3232" s="61" t="s">
        <v>204</v>
      </c>
    </row>
    <row r="3233" spans="1:46">
      <c r="A3233" s="11">
        <v>3233</v>
      </c>
      <c r="B3233" s="69">
        <v>44615</v>
      </c>
      <c r="C3233" s="70">
        <v>0.40277777777777773</v>
      </c>
      <c r="D3233">
        <v>6.4</v>
      </c>
      <c r="E3233">
        <v>14.7</v>
      </c>
      <c r="F3233">
        <v>0</v>
      </c>
      <c r="G3233">
        <v>7.8</v>
      </c>
      <c r="H3233">
        <v>0.20899999999999999</v>
      </c>
      <c r="I3233">
        <v>1</v>
      </c>
      <c r="J3233" t="s">
        <v>156</v>
      </c>
      <c r="K3233">
        <v>2.2999999999999998</v>
      </c>
      <c r="L3233" t="s">
        <v>156</v>
      </c>
      <c r="M3233" s="70">
        <v>0.39643518518518522</v>
      </c>
      <c r="N3233">
        <v>3.8</v>
      </c>
      <c r="O3233" t="s">
        <v>156</v>
      </c>
      <c r="P3233" s="70">
        <v>0.3958564814814815</v>
      </c>
      <c r="Q3233">
        <v>1.4</v>
      </c>
      <c r="R3233" t="s">
        <v>161</v>
      </c>
      <c r="S3233">
        <v>0.8</v>
      </c>
      <c r="T3233">
        <v>43.6</v>
      </c>
      <c r="U3233">
        <v>641</v>
      </c>
      <c r="V3233">
        <v>436253</v>
      </c>
      <c r="W3233">
        <v>727</v>
      </c>
      <c r="X3233">
        <v>0.60499999999999998</v>
      </c>
      <c r="Y3233">
        <v>18.93</v>
      </c>
      <c r="Z3233" s="11">
        <f t="shared" si="8681"/>
        <v>125.39999999999998</v>
      </c>
      <c r="AA3233" s="11">
        <f t="shared" si="8682"/>
        <v>10</v>
      </c>
      <c r="AB3233" s="53">
        <f t="shared" si="8683"/>
        <v>0.24831107235734901</v>
      </c>
      <c r="AC3233" s="61" t="s">
        <v>204</v>
      </c>
    </row>
    <row r="3234" spans="1:46">
      <c r="A3234" s="11">
        <v>3234</v>
      </c>
      <c r="B3234" s="69">
        <v>44615</v>
      </c>
      <c r="C3234" s="70">
        <v>0.40972222222222227</v>
      </c>
      <c r="D3234">
        <v>7.1</v>
      </c>
      <c r="E3234">
        <v>14.6</v>
      </c>
      <c r="F3234">
        <v>0</v>
      </c>
      <c r="G3234">
        <v>8.1</v>
      </c>
      <c r="H3234">
        <v>0.191</v>
      </c>
      <c r="I3234">
        <v>1.2</v>
      </c>
      <c r="J3234" t="s">
        <v>160</v>
      </c>
      <c r="K3234">
        <v>1.2</v>
      </c>
      <c r="L3234" t="s">
        <v>160</v>
      </c>
      <c r="M3234" s="70">
        <v>0.40972222222222227</v>
      </c>
      <c r="N3234">
        <v>3.5</v>
      </c>
      <c r="O3234" t="s">
        <v>154</v>
      </c>
      <c r="P3234" s="70">
        <v>0.40925925925925927</v>
      </c>
      <c r="Q3234">
        <v>2.5</v>
      </c>
      <c r="R3234" t="s">
        <v>161</v>
      </c>
      <c r="S3234">
        <v>0.9</v>
      </c>
      <c r="T3234">
        <v>42</v>
      </c>
      <c r="U3234">
        <v>965</v>
      </c>
      <c r="V3234">
        <v>403294</v>
      </c>
      <c r="W3234">
        <v>672</v>
      </c>
      <c r="X3234">
        <v>0.60499999999999998</v>
      </c>
      <c r="Y3234">
        <v>18.91</v>
      </c>
      <c r="Z3234" s="11">
        <f t="shared" si="8681"/>
        <v>114.6</v>
      </c>
      <c r="AA3234" s="11">
        <f t="shared" si="8682"/>
        <v>0</v>
      </c>
      <c r="AB3234" s="53">
        <f t="shared" si="8683"/>
        <v>0.24831107235734901</v>
      </c>
      <c r="AC3234" s="61" t="s">
        <v>204</v>
      </c>
    </row>
    <row r="3235" spans="1:46">
      <c r="A3235" s="11">
        <v>3235</v>
      </c>
      <c r="B3235" s="69">
        <v>44615</v>
      </c>
      <c r="C3235" s="70">
        <v>0.41666666666666669</v>
      </c>
      <c r="D3235">
        <v>7.7</v>
      </c>
      <c r="E3235">
        <v>14.6</v>
      </c>
      <c r="F3235">
        <v>0</v>
      </c>
      <c r="G3235">
        <v>8</v>
      </c>
      <c r="H3235">
        <v>0.20899999999999999</v>
      </c>
      <c r="I3235">
        <v>1.5</v>
      </c>
      <c r="J3235" t="s">
        <v>156</v>
      </c>
      <c r="K3235">
        <v>1.9</v>
      </c>
      <c r="L3235" t="s">
        <v>161</v>
      </c>
      <c r="M3235" s="70">
        <v>0.41398148148148151</v>
      </c>
      <c r="N3235">
        <v>3</v>
      </c>
      <c r="O3235" t="s">
        <v>161</v>
      </c>
      <c r="P3235" s="70">
        <v>0.41048611111111111</v>
      </c>
      <c r="Q3235">
        <v>2</v>
      </c>
      <c r="R3235" t="s">
        <v>156</v>
      </c>
      <c r="S3235">
        <v>0.9</v>
      </c>
      <c r="T3235">
        <v>43.1</v>
      </c>
      <c r="U3235">
        <v>593</v>
      </c>
      <c r="V3235">
        <v>437208</v>
      </c>
      <c r="W3235">
        <v>729</v>
      </c>
      <c r="X3235">
        <v>0.60499999999999998</v>
      </c>
      <c r="Y3235">
        <v>18.93</v>
      </c>
      <c r="Z3235" s="11">
        <f t="shared" si="8681"/>
        <v>125.39999999999998</v>
      </c>
      <c r="AA3235" s="11">
        <f t="shared" si="8682"/>
        <v>10</v>
      </c>
      <c r="AB3235" s="53">
        <f t="shared" si="8683"/>
        <v>0.24831107235734901</v>
      </c>
      <c r="AC3235" s="61" t="s">
        <v>204</v>
      </c>
      <c r="AE3235" s="11">
        <f t="shared" ref="AE3235" si="8748">SUM(F3235:F3240)</f>
        <v>0</v>
      </c>
      <c r="AF3235" s="11">
        <f t="shared" ref="AF3235" si="8749">AVERAGE(AB3235:AB3240)</f>
        <v>0.24802621294111085</v>
      </c>
      <c r="AG3235" s="11">
        <f t="shared" ref="AG3235" si="8750">AVERAGE(G3235:G3240)</f>
        <v>7.9833333333333334</v>
      </c>
      <c r="AH3235" s="11" t="e">
        <f t="shared" ref="AH3235" si="8751">AVERAGE(AC3235:AC3240)</f>
        <v>#DIV/0!</v>
      </c>
      <c r="AI3235" s="11">
        <f t="shared" ref="AI3235" si="8752">AVERAGE(T3235:T3240)</f>
        <v>43.483333333333327</v>
      </c>
      <c r="AJ3235" s="11">
        <f t="shared" ref="AJ3235" si="8753">SUMIF(H3235:H3240,"&gt;0",H3235:H3240)</f>
        <v>1.1639999999999999</v>
      </c>
      <c r="AK3235" s="17">
        <f t="shared" ref="AK3235" si="8754">SUM(AA3235:AA3240)/60</f>
        <v>0.66666666666666663</v>
      </c>
      <c r="AL3235" s="17">
        <f t="shared" ref="AL3235" si="8755">SUM(V3235:V3240)</f>
        <v>2480674</v>
      </c>
      <c r="AM3235" s="17">
        <f t="shared" ref="AM3235" si="8756">AVERAGE(W3235:W3240)</f>
        <v>689.16666666666663</v>
      </c>
      <c r="AN3235" s="11">
        <f t="shared" ref="AN3235" si="8757">AVERAGE(I3235:I3240)</f>
        <v>1.3499999999999999</v>
      </c>
      <c r="AO3235" s="11">
        <f t="shared" ref="AO3235" si="8758">MAX(K3235:K3240)</f>
        <v>2.1</v>
      </c>
      <c r="AP3235" s="13" t="str">
        <f t="shared" ref="AP3235" ca="1" si="8759">INDIRECT(ADDRESS(MATCH(AO3235,K3235:K3240,0)+A3235-1,12))</f>
        <v>SSW</v>
      </c>
      <c r="AQ3235" s="13">
        <f t="shared" ref="AQ3235" ca="1" si="8760">INDIRECT(ADDRESS(MATCH(AO3235,K3235:K3240,0)+A3235-1,13))</f>
        <v>0.42321759259259256</v>
      </c>
      <c r="AR3235" s="11">
        <f t="shared" ref="AR3235" si="8761">MAX(N3235:N3240)</f>
        <v>3.6</v>
      </c>
      <c r="AS3235" s="13" t="str">
        <f t="shared" ref="AS3235" ca="1" si="8762">INDIRECT(ADDRESS(MATCH(AR3235,N3235:N3240,0)+A3235-1,15))</f>
        <v>SSW</v>
      </c>
      <c r="AT3235" s="13">
        <f t="shared" ref="AT3235" ca="1" si="8763">INDIRECT(ADDRESS(MATCH(AR3235,N3235:N3240,0)+A3235-1,16))</f>
        <v>0.41719907407407408</v>
      </c>
    </row>
    <row r="3236" spans="1:46">
      <c r="A3236" s="11">
        <v>3236</v>
      </c>
      <c r="B3236" s="69">
        <v>44615</v>
      </c>
      <c r="C3236" s="70">
        <v>0.4236111111111111</v>
      </c>
      <c r="D3236">
        <v>8.1999999999999993</v>
      </c>
      <c r="E3236">
        <v>14.7</v>
      </c>
      <c r="F3236">
        <v>0</v>
      </c>
      <c r="G3236">
        <v>7.8</v>
      </c>
      <c r="H3236">
        <v>0.14899999999999999</v>
      </c>
      <c r="I3236">
        <v>2.1</v>
      </c>
      <c r="J3236" t="s">
        <v>156</v>
      </c>
      <c r="K3236">
        <v>2.1</v>
      </c>
      <c r="L3236" t="s">
        <v>156</v>
      </c>
      <c r="M3236" s="70">
        <v>0.42321759259259256</v>
      </c>
      <c r="N3236">
        <v>3.6</v>
      </c>
      <c r="O3236" t="s">
        <v>156</v>
      </c>
      <c r="P3236" s="70">
        <v>0.41719907407407408</v>
      </c>
      <c r="Q3236">
        <v>2.2999999999999998</v>
      </c>
      <c r="R3236" t="s">
        <v>161</v>
      </c>
      <c r="S3236">
        <v>0.6</v>
      </c>
      <c r="T3236">
        <v>43.6</v>
      </c>
      <c r="U3236">
        <v>656</v>
      </c>
      <c r="V3236">
        <v>331600</v>
      </c>
      <c r="W3236">
        <v>553</v>
      </c>
      <c r="X3236">
        <v>0.60499999999999998</v>
      </c>
      <c r="Y3236">
        <v>18.920000000000002</v>
      </c>
      <c r="Z3236" s="11">
        <f t="shared" si="8681"/>
        <v>89.4</v>
      </c>
      <c r="AA3236" s="11">
        <f t="shared" si="8682"/>
        <v>0</v>
      </c>
      <c r="AB3236" s="53">
        <f t="shared" si="8683"/>
        <v>0.24831107235734901</v>
      </c>
      <c r="AC3236" s="61" t="s">
        <v>204</v>
      </c>
    </row>
    <row r="3237" spans="1:46">
      <c r="A3237" s="11">
        <v>3237</v>
      </c>
      <c r="B3237" s="69">
        <v>44615</v>
      </c>
      <c r="C3237" s="70">
        <v>0.43055555555555558</v>
      </c>
      <c r="D3237">
        <v>8.5</v>
      </c>
      <c r="E3237">
        <v>14.6</v>
      </c>
      <c r="F3237">
        <v>0</v>
      </c>
      <c r="G3237">
        <v>7.8</v>
      </c>
      <c r="H3237">
        <v>0.20200000000000001</v>
      </c>
      <c r="I3237">
        <v>1.7</v>
      </c>
      <c r="J3237" t="s">
        <v>160</v>
      </c>
      <c r="K3237">
        <v>2.1</v>
      </c>
      <c r="L3237" t="s">
        <v>156</v>
      </c>
      <c r="M3237" s="70">
        <v>0.42370370370370369</v>
      </c>
      <c r="N3237">
        <v>3.2</v>
      </c>
      <c r="O3237" t="s">
        <v>160</v>
      </c>
      <c r="P3237" s="70">
        <v>0.4287731481481481</v>
      </c>
      <c r="Q3237">
        <v>2.4</v>
      </c>
      <c r="R3237" t="s">
        <v>161</v>
      </c>
      <c r="S3237">
        <v>0.5</v>
      </c>
      <c r="T3237">
        <v>43.8</v>
      </c>
      <c r="U3237">
        <v>716</v>
      </c>
      <c r="V3237">
        <v>426899</v>
      </c>
      <c r="W3237">
        <v>711</v>
      </c>
      <c r="X3237">
        <v>0.60499999999999998</v>
      </c>
      <c r="Y3237">
        <v>18.91</v>
      </c>
      <c r="Z3237" s="11">
        <f t="shared" si="8681"/>
        <v>121.2</v>
      </c>
      <c r="AA3237" s="11">
        <f t="shared" si="8682"/>
        <v>10</v>
      </c>
      <c r="AB3237" s="53">
        <f t="shared" si="8683"/>
        <v>0.24831107235734901</v>
      </c>
      <c r="AC3237" s="61" t="s">
        <v>204</v>
      </c>
    </row>
    <row r="3238" spans="1:46">
      <c r="A3238" s="11">
        <v>3238</v>
      </c>
      <c r="B3238" s="69">
        <v>44615</v>
      </c>
      <c r="C3238" s="70">
        <v>0.4375</v>
      </c>
      <c r="D3238">
        <v>8.8000000000000007</v>
      </c>
      <c r="E3238">
        <v>14.6</v>
      </c>
      <c r="F3238">
        <v>0</v>
      </c>
      <c r="G3238">
        <v>8</v>
      </c>
      <c r="H3238">
        <v>0.21</v>
      </c>
      <c r="I3238">
        <v>0.4</v>
      </c>
      <c r="J3238" t="s">
        <v>156</v>
      </c>
      <c r="K3238">
        <v>1.7</v>
      </c>
      <c r="L3238" t="s">
        <v>160</v>
      </c>
      <c r="M3238" s="70">
        <v>0.43123842592592593</v>
      </c>
      <c r="N3238">
        <v>2.4</v>
      </c>
      <c r="O3238" t="s">
        <v>161</v>
      </c>
      <c r="P3238" s="70">
        <v>0.43056712962962962</v>
      </c>
      <c r="Q3238">
        <v>0.6</v>
      </c>
      <c r="R3238" t="s">
        <v>150</v>
      </c>
      <c r="S3238">
        <v>0.6</v>
      </c>
      <c r="T3238">
        <v>43.4</v>
      </c>
      <c r="U3238">
        <v>671</v>
      </c>
      <c r="V3238">
        <v>438548</v>
      </c>
      <c r="W3238">
        <v>731</v>
      </c>
      <c r="X3238">
        <v>0.60399999999999998</v>
      </c>
      <c r="Y3238">
        <v>18.89</v>
      </c>
      <c r="Z3238" s="11">
        <f t="shared" si="8681"/>
        <v>126</v>
      </c>
      <c r="AA3238" s="11">
        <f t="shared" si="8682"/>
        <v>10</v>
      </c>
      <c r="AB3238" s="53">
        <f t="shared" si="8683"/>
        <v>0.2477413535248727</v>
      </c>
      <c r="AC3238" s="61" t="s">
        <v>204</v>
      </c>
    </row>
    <row r="3239" spans="1:46">
      <c r="A3239" s="11">
        <v>3239</v>
      </c>
      <c r="B3239" s="69">
        <v>44615</v>
      </c>
      <c r="C3239" s="70">
        <v>0.44444444444444442</v>
      </c>
      <c r="D3239">
        <v>9.1</v>
      </c>
      <c r="E3239">
        <v>14.6</v>
      </c>
      <c r="F3239">
        <v>0</v>
      </c>
      <c r="G3239">
        <v>8.5</v>
      </c>
      <c r="H3239">
        <v>0.20699999999999999</v>
      </c>
      <c r="I3239">
        <v>1.3</v>
      </c>
      <c r="J3239" t="s">
        <v>156</v>
      </c>
      <c r="K3239">
        <v>1.3</v>
      </c>
      <c r="L3239" t="s">
        <v>153</v>
      </c>
      <c r="M3239" s="70">
        <v>0.44432870370370375</v>
      </c>
      <c r="N3239">
        <v>2.8</v>
      </c>
      <c r="O3239" t="s">
        <v>156</v>
      </c>
      <c r="P3239" s="70">
        <v>0.44142361111111111</v>
      </c>
      <c r="Q3239">
        <v>0.4</v>
      </c>
      <c r="R3239" t="s">
        <v>153</v>
      </c>
      <c r="S3239">
        <v>0.6</v>
      </c>
      <c r="T3239">
        <v>43.1</v>
      </c>
      <c r="U3239">
        <v>706</v>
      </c>
      <c r="V3239">
        <v>440834</v>
      </c>
      <c r="W3239">
        <v>735</v>
      </c>
      <c r="X3239">
        <v>0.60399999999999998</v>
      </c>
      <c r="Y3239">
        <v>18.87</v>
      </c>
      <c r="Z3239" s="11">
        <f t="shared" si="8681"/>
        <v>124.19999999999999</v>
      </c>
      <c r="AA3239" s="11">
        <f t="shared" si="8682"/>
        <v>10</v>
      </c>
      <c r="AB3239" s="53">
        <f t="shared" si="8683"/>
        <v>0.2477413535248727</v>
      </c>
      <c r="AC3239" s="61" t="s">
        <v>204</v>
      </c>
    </row>
    <row r="3240" spans="1:46">
      <c r="A3240" s="11">
        <v>3240</v>
      </c>
      <c r="B3240" s="69">
        <v>44615</v>
      </c>
      <c r="C3240" s="70">
        <v>0.4513888888888889</v>
      </c>
      <c r="D3240">
        <v>9.4</v>
      </c>
      <c r="E3240">
        <v>14.6</v>
      </c>
      <c r="F3240">
        <v>0</v>
      </c>
      <c r="G3240">
        <v>7.8</v>
      </c>
      <c r="H3240">
        <v>0.187</v>
      </c>
      <c r="I3240">
        <v>1.1000000000000001</v>
      </c>
      <c r="J3240" t="s">
        <v>153</v>
      </c>
      <c r="K3240">
        <v>1.5</v>
      </c>
      <c r="L3240" t="s">
        <v>156</v>
      </c>
      <c r="M3240" s="70">
        <v>0.4470601851851852</v>
      </c>
      <c r="N3240">
        <v>2.6</v>
      </c>
      <c r="O3240" t="s">
        <v>159</v>
      </c>
      <c r="P3240" s="70">
        <v>0.44693287037037038</v>
      </c>
      <c r="Q3240">
        <v>0.4</v>
      </c>
      <c r="R3240" t="s">
        <v>153</v>
      </c>
      <c r="S3240">
        <v>0.6</v>
      </c>
      <c r="T3240">
        <v>43.9</v>
      </c>
      <c r="U3240">
        <v>712</v>
      </c>
      <c r="V3240">
        <v>405585</v>
      </c>
      <c r="W3240">
        <v>676</v>
      </c>
      <c r="X3240">
        <v>0.60399999999999998</v>
      </c>
      <c r="Y3240">
        <v>18.88</v>
      </c>
      <c r="Z3240" s="11">
        <f t="shared" si="8681"/>
        <v>112.2</v>
      </c>
      <c r="AA3240" s="11">
        <f t="shared" si="8682"/>
        <v>0</v>
      </c>
      <c r="AB3240" s="53">
        <f t="shared" si="8683"/>
        <v>0.2477413535248727</v>
      </c>
      <c r="AC3240" s="61" t="s">
        <v>204</v>
      </c>
    </row>
    <row r="3241" spans="1:46">
      <c r="A3241" s="11">
        <v>3241</v>
      </c>
      <c r="B3241" s="69">
        <v>44615</v>
      </c>
      <c r="C3241" s="70">
        <v>0.45833333333333331</v>
      </c>
      <c r="D3241">
        <v>9.6999999999999993</v>
      </c>
      <c r="E3241">
        <v>14.2</v>
      </c>
      <c r="F3241">
        <v>0</v>
      </c>
      <c r="G3241">
        <v>8.1</v>
      </c>
      <c r="H3241">
        <v>0.22500000000000001</v>
      </c>
      <c r="I3241">
        <v>1.2</v>
      </c>
      <c r="J3241" t="s">
        <v>148</v>
      </c>
      <c r="K3241">
        <v>1.2</v>
      </c>
      <c r="L3241" t="s">
        <v>148</v>
      </c>
      <c r="M3241" s="70">
        <v>0.45833333333333331</v>
      </c>
      <c r="N3241">
        <v>3.1</v>
      </c>
      <c r="O3241" t="s">
        <v>152</v>
      </c>
      <c r="P3241" s="70">
        <v>0.45490740740740737</v>
      </c>
      <c r="Q3241">
        <v>1.5</v>
      </c>
      <c r="R3241" t="s">
        <v>154</v>
      </c>
      <c r="S3241">
        <v>0.7</v>
      </c>
      <c r="T3241">
        <v>45</v>
      </c>
      <c r="U3241">
        <v>748</v>
      </c>
      <c r="V3241">
        <v>474130</v>
      </c>
      <c r="W3241">
        <v>790</v>
      </c>
      <c r="X3241">
        <v>0.60399999999999998</v>
      </c>
      <c r="Y3241">
        <v>18.850000000000001</v>
      </c>
      <c r="Z3241" s="11">
        <f t="shared" si="8681"/>
        <v>135</v>
      </c>
      <c r="AA3241" s="11">
        <f t="shared" si="8682"/>
        <v>10</v>
      </c>
      <c r="AB3241" s="53">
        <f t="shared" si="8683"/>
        <v>0.2477413535248727</v>
      </c>
      <c r="AC3241" s="61" t="s">
        <v>204</v>
      </c>
      <c r="AE3241" s="11">
        <f t="shared" ref="AE3241" si="8764">SUM(F3241:F3246)</f>
        <v>0</v>
      </c>
      <c r="AF3241" s="11">
        <f t="shared" ref="AF3241" si="8765">AVERAGE(AB3241:AB3246)</f>
        <v>0.2477413535248727</v>
      </c>
      <c r="AG3241" s="11">
        <f t="shared" ref="AG3241" si="8766">AVERAGE(G3241:G3246)</f>
        <v>8.65</v>
      </c>
      <c r="AH3241" s="11" t="e">
        <f t="shared" ref="AH3241" si="8767">AVERAGE(AC3241:AC3246)</f>
        <v>#DIV/0!</v>
      </c>
      <c r="AI3241" s="11">
        <f t="shared" ref="AI3241" si="8768">AVERAGE(T3241:T3246)</f>
        <v>44.199999999999996</v>
      </c>
      <c r="AJ3241" s="11">
        <f t="shared" ref="AJ3241" si="8769">SUMIF(H3241:H3246,"&gt;0",H3241:H3246)</f>
        <v>1.44</v>
      </c>
      <c r="AK3241" s="17">
        <f t="shared" ref="AK3241" si="8770">SUM(AA3241:AA3246)/60</f>
        <v>1</v>
      </c>
      <c r="AL3241" s="17">
        <f t="shared" ref="AL3241" si="8771">SUM(V3241:V3246)</f>
        <v>3046932</v>
      </c>
      <c r="AM3241" s="17">
        <f t="shared" ref="AM3241" si="8772">AVERAGE(W3241:W3246)</f>
        <v>846.33333333333337</v>
      </c>
      <c r="AN3241" s="11">
        <f t="shared" ref="AN3241" si="8773">AVERAGE(I3241:I3246)</f>
        <v>1.8333333333333337</v>
      </c>
      <c r="AO3241" s="11">
        <f t="shared" ref="AO3241" si="8774">MAX(K3241:K3246)</f>
        <v>2.4</v>
      </c>
      <c r="AP3241" s="13" t="str">
        <f t="shared" ref="AP3241" ca="1" si="8775">INDIRECT(ADDRESS(MATCH(AO3241,K3241:K3246,0)+A3241-1,12))</f>
        <v>W</v>
      </c>
      <c r="AQ3241" s="13">
        <f t="shared" ref="AQ3241" ca="1" si="8776">INDIRECT(ADDRESS(MATCH(AO3241,K3241:K3246,0)+A3241-1,13))</f>
        <v>0.49148148148148146</v>
      </c>
      <c r="AR3241" s="11">
        <f t="shared" ref="AR3241" si="8777">MAX(N3241:N3246)</f>
        <v>4.4000000000000004</v>
      </c>
      <c r="AS3241" s="13" t="str">
        <f t="shared" ref="AS3241" ca="1" si="8778">INDIRECT(ADDRESS(MATCH(AR3241,N3241:N3246,0)+A3241-1,15))</f>
        <v>W</v>
      </c>
      <c r="AT3241" s="13">
        <f t="shared" ref="AT3241" ca="1" si="8779">INDIRECT(ADDRESS(MATCH(AR3241,N3241:N3246,0)+A3241-1,16))</f>
        <v>0.47662037037037036</v>
      </c>
    </row>
    <row r="3242" spans="1:46">
      <c r="A3242" s="11">
        <v>3242</v>
      </c>
      <c r="B3242" s="69">
        <v>44615</v>
      </c>
      <c r="C3242" s="70">
        <v>0.46527777777777773</v>
      </c>
      <c r="D3242">
        <v>9.8000000000000007</v>
      </c>
      <c r="E3242">
        <v>14.2</v>
      </c>
      <c r="F3242">
        <v>0</v>
      </c>
      <c r="G3242">
        <v>8.6999999999999993</v>
      </c>
      <c r="H3242">
        <v>0.214</v>
      </c>
      <c r="I3242">
        <v>2</v>
      </c>
      <c r="J3242" t="s">
        <v>161</v>
      </c>
      <c r="K3242">
        <v>2</v>
      </c>
      <c r="L3242" t="s">
        <v>161</v>
      </c>
      <c r="M3242" s="70">
        <v>0.46517361111111111</v>
      </c>
      <c r="N3242">
        <v>3.6</v>
      </c>
      <c r="O3242" t="s">
        <v>161</v>
      </c>
      <c r="P3242" s="70">
        <v>0.46035879629629628</v>
      </c>
      <c r="Q3242">
        <v>1.3</v>
      </c>
      <c r="R3242" t="s">
        <v>154</v>
      </c>
      <c r="S3242">
        <v>0.6</v>
      </c>
      <c r="T3242">
        <v>44.1</v>
      </c>
      <c r="U3242">
        <v>813</v>
      </c>
      <c r="V3242">
        <v>457586</v>
      </c>
      <c r="W3242">
        <v>763</v>
      </c>
      <c r="X3242">
        <v>0.60399999999999998</v>
      </c>
      <c r="Y3242">
        <v>18.850000000000001</v>
      </c>
      <c r="Z3242" s="11">
        <f t="shared" si="8681"/>
        <v>128.39999999999998</v>
      </c>
      <c r="AA3242" s="11">
        <f t="shared" si="8682"/>
        <v>10</v>
      </c>
      <c r="AB3242" s="53">
        <f t="shared" si="8683"/>
        <v>0.2477413535248727</v>
      </c>
      <c r="AC3242" s="61" t="s">
        <v>204</v>
      </c>
    </row>
    <row r="3243" spans="1:46">
      <c r="A3243" s="11">
        <v>3243</v>
      </c>
      <c r="B3243" s="69">
        <v>44615</v>
      </c>
      <c r="C3243" s="70">
        <v>0.47222222222222227</v>
      </c>
      <c r="D3243">
        <v>10</v>
      </c>
      <c r="E3243">
        <v>14.2</v>
      </c>
      <c r="F3243">
        <v>0</v>
      </c>
      <c r="G3243">
        <v>8.8000000000000007</v>
      </c>
      <c r="H3243">
        <v>0.26600000000000001</v>
      </c>
      <c r="I3243">
        <v>1.7</v>
      </c>
      <c r="J3243" t="s">
        <v>161</v>
      </c>
      <c r="K3243">
        <v>2.1</v>
      </c>
      <c r="L3243" t="s">
        <v>161</v>
      </c>
      <c r="M3243" s="70">
        <v>0.4670023148148148</v>
      </c>
      <c r="N3243">
        <v>3.8</v>
      </c>
      <c r="O3243" t="s">
        <v>154</v>
      </c>
      <c r="P3243" s="70">
        <v>0.46680555555555553</v>
      </c>
      <c r="Q3243">
        <v>0.9</v>
      </c>
      <c r="R3243" t="s">
        <v>161</v>
      </c>
      <c r="S3243">
        <v>0.7</v>
      </c>
      <c r="T3243">
        <v>43.4</v>
      </c>
      <c r="U3243">
        <v>925</v>
      </c>
      <c r="V3243">
        <v>549465</v>
      </c>
      <c r="W3243">
        <v>916</v>
      </c>
      <c r="X3243">
        <v>0.60399999999999998</v>
      </c>
      <c r="Y3243">
        <v>18.84</v>
      </c>
      <c r="Z3243" s="11">
        <f t="shared" si="8681"/>
        <v>159.60000000000002</v>
      </c>
      <c r="AA3243" s="11">
        <f t="shared" si="8682"/>
        <v>10</v>
      </c>
      <c r="AB3243" s="53">
        <f t="shared" si="8683"/>
        <v>0.2477413535248727</v>
      </c>
      <c r="AC3243" s="61" t="s">
        <v>204</v>
      </c>
    </row>
    <row r="3244" spans="1:46">
      <c r="A3244" s="11">
        <v>3244</v>
      </c>
      <c r="B3244" s="69">
        <v>44615</v>
      </c>
      <c r="C3244" s="70">
        <v>0.47916666666666669</v>
      </c>
      <c r="D3244">
        <v>10.3</v>
      </c>
      <c r="E3244">
        <v>14.2</v>
      </c>
      <c r="F3244">
        <v>0</v>
      </c>
      <c r="G3244">
        <v>8.8000000000000007</v>
      </c>
      <c r="H3244">
        <v>0.27800000000000002</v>
      </c>
      <c r="I3244">
        <v>2.2000000000000002</v>
      </c>
      <c r="J3244" t="s">
        <v>154</v>
      </c>
      <c r="K3244">
        <v>2.2000000000000002</v>
      </c>
      <c r="L3244" t="s">
        <v>154</v>
      </c>
      <c r="M3244" s="70">
        <v>0.47916666666666669</v>
      </c>
      <c r="N3244">
        <v>4.4000000000000004</v>
      </c>
      <c r="O3244" t="s">
        <v>154</v>
      </c>
      <c r="P3244" s="70">
        <v>0.47662037037037036</v>
      </c>
      <c r="Q3244">
        <v>1.9</v>
      </c>
      <c r="R3244" t="s">
        <v>161</v>
      </c>
      <c r="S3244">
        <v>1.1000000000000001</v>
      </c>
      <c r="T3244">
        <v>43.6</v>
      </c>
      <c r="U3244">
        <v>940</v>
      </c>
      <c r="V3244">
        <v>578990</v>
      </c>
      <c r="W3244">
        <v>965</v>
      </c>
      <c r="X3244">
        <v>0.60399999999999998</v>
      </c>
      <c r="Y3244">
        <v>18.850000000000001</v>
      </c>
      <c r="Z3244" s="11">
        <f t="shared" si="8681"/>
        <v>166.80000000000004</v>
      </c>
      <c r="AA3244" s="11">
        <f t="shared" si="8682"/>
        <v>10</v>
      </c>
      <c r="AB3244" s="53">
        <f t="shared" si="8683"/>
        <v>0.2477413535248727</v>
      </c>
      <c r="AC3244" s="61" t="s">
        <v>204</v>
      </c>
    </row>
    <row r="3245" spans="1:46">
      <c r="A3245" s="11">
        <v>3245</v>
      </c>
      <c r="B3245" s="69">
        <v>44615</v>
      </c>
      <c r="C3245" s="70">
        <v>0.4861111111111111</v>
      </c>
      <c r="D3245">
        <v>10.5</v>
      </c>
      <c r="E3245">
        <v>14.2</v>
      </c>
      <c r="F3245">
        <v>0</v>
      </c>
      <c r="G3245">
        <v>8.9</v>
      </c>
      <c r="H3245">
        <v>0.23899999999999999</v>
      </c>
      <c r="I3245">
        <v>1.5</v>
      </c>
      <c r="J3245" t="s">
        <v>154</v>
      </c>
      <c r="K3245">
        <v>2.2999999999999998</v>
      </c>
      <c r="L3245" t="s">
        <v>161</v>
      </c>
      <c r="M3245" s="70">
        <v>0.48009259259259257</v>
      </c>
      <c r="N3245">
        <v>3.6</v>
      </c>
      <c r="O3245" t="s">
        <v>154</v>
      </c>
      <c r="P3245" s="70">
        <v>0.48523148148148149</v>
      </c>
      <c r="Q3245">
        <v>2.2000000000000002</v>
      </c>
      <c r="R3245" t="s">
        <v>160</v>
      </c>
      <c r="S3245">
        <v>0.8</v>
      </c>
      <c r="T3245">
        <v>44.2</v>
      </c>
      <c r="U3245">
        <v>691</v>
      </c>
      <c r="V3245">
        <v>509603</v>
      </c>
      <c r="W3245">
        <v>849</v>
      </c>
      <c r="X3245">
        <v>0.60399999999999998</v>
      </c>
      <c r="Y3245">
        <v>18.829999999999998</v>
      </c>
      <c r="Z3245" s="11">
        <f t="shared" si="8681"/>
        <v>143.39999999999998</v>
      </c>
      <c r="AA3245" s="11">
        <f t="shared" si="8682"/>
        <v>10</v>
      </c>
      <c r="AB3245" s="53">
        <f t="shared" si="8683"/>
        <v>0.2477413535248727</v>
      </c>
      <c r="AC3245" s="61" t="s">
        <v>204</v>
      </c>
    </row>
    <row r="3246" spans="1:46">
      <c r="A3246" s="11">
        <v>3246</v>
      </c>
      <c r="B3246" s="69">
        <v>44615</v>
      </c>
      <c r="C3246" s="70">
        <v>0.49305555555555558</v>
      </c>
      <c r="D3246">
        <v>10.5</v>
      </c>
      <c r="E3246">
        <v>14.2</v>
      </c>
      <c r="F3246">
        <v>0</v>
      </c>
      <c r="G3246">
        <v>8.6</v>
      </c>
      <c r="H3246">
        <v>0.218</v>
      </c>
      <c r="I3246">
        <v>2.4</v>
      </c>
      <c r="J3246" t="s">
        <v>154</v>
      </c>
      <c r="K3246">
        <v>2.4</v>
      </c>
      <c r="L3246" t="s">
        <v>154</v>
      </c>
      <c r="M3246" s="70">
        <v>0.49148148148148146</v>
      </c>
      <c r="N3246">
        <v>3.8</v>
      </c>
      <c r="O3246" t="s">
        <v>158</v>
      </c>
      <c r="P3246" s="70">
        <v>0.4890856481481482</v>
      </c>
      <c r="Q3246">
        <v>1.4</v>
      </c>
      <c r="R3246" t="s">
        <v>155</v>
      </c>
      <c r="S3246">
        <v>0.5</v>
      </c>
      <c r="T3246">
        <v>44.9</v>
      </c>
      <c r="U3246">
        <v>1015</v>
      </c>
      <c r="V3246">
        <v>477158</v>
      </c>
      <c r="W3246">
        <v>795</v>
      </c>
      <c r="X3246">
        <v>0.60399999999999998</v>
      </c>
      <c r="Y3246">
        <v>18.8</v>
      </c>
      <c r="Z3246" s="11">
        <f t="shared" si="8681"/>
        <v>130.80000000000004</v>
      </c>
      <c r="AA3246" s="11">
        <f t="shared" si="8682"/>
        <v>10</v>
      </c>
      <c r="AB3246" s="53">
        <f t="shared" si="8683"/>
        <v>0.2477413535248727</v>
      </c>
      <c r="AC3246" s="61" t="s">
        <v>204</v>
      </c>
    </row>
    <row r="3247" spans="1:46">
      <c r="A3247" s="11">
        <v>3247</v>
      </c>
      <c r="B3247" s="69">
        <v>44615</v>
      </c>
      <c r="C3247" s="70">
        <v>0.5</v>
      </c>
      <c r="D3247">
        <v>10.6</v>
      </c>
      <c r="E3247">
        <v>14.2</v>
      </c>
      <c r="F3247">
        <v>0</v>
      </c>
      <c r="G3247">
        <v>8.9</v>
      </c>
      <c r="H3247">
        <v>0.27900000000000003</v>
      </c>
      <c r="I3247">
        <v>1.5</v>
      </c>
      <c r="J3247" t="s">
        <v>158</v>
      </c>
      <c r="K3247">
        <v>2.4</v>
      </c>
      <c r="L3247" t="s">
        <v>154</v>
      </c>
      <c r="M3247" s="70">
        <v>0.49306712962962962</v>
      </c>
      <c r="N3247">
        <v>3.4</v>
      </c>
      <c r="O3247" t="s">
        <v>158</v>
      </c>
      <c r="P3247" s="70">
        <v>0.49471064814814819</v>
      </c>
      <c r="Q3247">
        <v>1.3</v>
      </c>
      <c r="R3247" t="s">
        <v>154</v>
      </c>
      <c r="S3247">
        <v>0.8</v>
      </c>
      <c r="T3247">
        <v>46.2</v>
      </c>
      <c r="U3247">
        <v>995</v>
      </c>
      <c r="V3247">
        <v>580104</v>
      </c>
      <c r="W3247">
        <v>967</v>
      </c>
      <c r="X3247">
        <v>0.60399999999999998</v>
      </c>
      <c r="Y3247">
        <v>18.78</v>
      </c>
      <c r="Z3247" s="11">
        <f t="shared" si="8681"/>
        <v>167.40000000000003</v>
      </c>
      <c r="AA3247" s="11">
        <f t="shared" si="8682"/>
        <v>10</v>
      </c>
      <c r="AB3247" s="53">
        <f t="shared" si="8683"/>
        <v>0.2477413535248727</v>
      </c>
      <c r="AC3247" s="61" t="s">
        <v>204</v>
      </c>
      <c r="AE3247" s="11">
        <f t="shared" ref="AE3247" si="8780">SUM(F3247:F3252)</f>
        <v>0</v>
      </c>
      <c r="AF3247" s="11">
        <f t="shared" ref="AF3247" si="8781">AVERAGE(AB3247:AB3252)</f>
        <v>0.24783630666361875</v>
      </c>
      <c r="AG3247" s="11">
        <f t="shared" ref="AG3247" si="8782">AVERAGE(G3247:G3252)</f>
        <v>9.5333333333333332</v>
      </c>
      <c r="AH3247" s="11" t="e">
        <f t="shared" ref="AH3247" si="8783">AVERAGE(AC3247:AC3252)</f>
        <v>#DIV/0!</v>
      </c>
      <c r="AI3247" s="11">
        <f t="shared" ref="AI3247" si="8784">AVERAGE(T3247:T3252)</f>
        <v>41.983333333333334</v>
      </c>
      <c r="AJ3247" s="11">
        <f t="shared" ref="AJ3247" si="8785">SUMIF(H3247:H3252,"&gt;0",H3247:H3252)</f>
        <v>1.657</v>
      </c>
      <c r="AK3247" s="17">
        <f t="shared" ref="AK3247" si="8786">SUM(AA3247:AA3252)/60</f>
        <v>1</v>
      </c>
      <c r="AL3247" s="17">
        <f t="shared" ref="AL3247" si="8787">SUM(V3247:V3252)</f>
        <v>3496368</v>
      </c>
      <c r="AM3247" s="17">
        <f t="shared" ref="AM3247" si="8788">AVERAGE(W3247:W3252)</f>
        <v>971.33333333333337</v>
      </c>
      <c r="AN3247" s="11">
        <f t="shared" ref="AN3247" si="8789">AVERAGE(I3247:I3252)</f>
        <v>1.5666666666666667</v>
      </c>
      <c r="AO3247" s="11">
        <f t="shared" ref="AO3247" si="8790">MAX(K3247:K3252)</f>
        <v>2.4</v>
      </c>
      <c r="AP3247" s="13" t="str">
        <f t="shared" ref="AP3247" ca="1" si="8791">INDIRECT(ADDRESS(MATCH(AO3247,K3247:K3252,0)+A3247-1,12))</f>
        <v>W</v>
      </c>
      <c r="AQ3247" s="13">
        <f t="shared" ref="AQ3247" ca="1" si="8792">INDIRECT(ADDRESS(MATCH(AO3247,K3247:K3252,0)+A3247-1,13))</f>
        <v>0.49306712962962962</v>
      </c>
      <c r="AR3247" s="11">
        <f t="shared" ref="AR3247" si="8793">MAX(N3247:N3252)</f>
        <v>4.2</v>
      </c>
      <c r="AS3247" s="13" t="str">
        <f t="shared" ref="AS3247" ca="1" si="8794">INDIRECT(ADDRESS(MATCH(AR3247,N3247:N3252,0)+A3247-1,15))</f>
        <v>SSW</v>
      </c>
      <c r="AT3247" s="13">
        <f t="shared" ref="AT3247" ca="1" si="8795">INDIRECT(ADDRESS(MATCH(AR3247,N3247:N3252,0)+A3247-1,16))</f>
        <v>0.50528935185185186</v>
      </c>
    </row>
    <row r="3248" spans="1:46">
      <c r="A3248" s="11">
        <v>3248</v>
      </c>
      <c r="B3248" s="69">
        <v>44615</v>
      </c>
      <c r="C3248" s="70">
        <v>0.50694444444444442</v>
      </c>
      <c r="D3248">
        <v>11</v>
      </c>
      <c r="E3248">
        <v>14.1</v>
      </c>
      <c r="F3248">
        <v>0</v>
      </c>
      <c r="G3248">
        <v>9.4</v>
      </c>
      <c r="H3248">
        <v>0.317</v>
      </c>
      <c r="I3248">
        <v>2</v>
      </c>
      <c r="J3248" t="s">
        <v>160</v>
      </c>
      <c r="K3248">
        <v>2</v>
      </c>
      <c r="L3248" t="s">
        <v>160</v>
      </c>
      <c r="M3248" s="70">
        <v>0.50694444444444442</v>
      </c>
      <c r="N3248">
        <v>4.2</v>
      </c>
      <c r="O3248" t="s">
        <v>156</v>
      </c>
      <c r="P3248" s="70">
        <v>0.50528935185185186</v>
      </c>
      <c r="Q3248">
        <v>2.9</v>
      </c>
      <c r="R3248" t="s">
        <v>159</v>
      </c>
      <c r="S3248">
        <v>0.8</v>
      </c>
      <c r="T3248">
        <v>44</v>
      </c>
      <c r="U3248">
        <v>794</v>
      </c>
      <c r="V3248">
        <v>653392</v>
      </c>
      <c r="W3248">
        <v>1089</v>
      </c>
      <c r="X3248">
        <v>0.60499999999999998</v>
      </c>
      <c r="Y3248">
        <v>18.77</v>
      </c>
      <c r="Z3248" s="11">
        <f t="shared" si="8681"/>
        <v>190.2</v>
      </c>
      <c r="AA3248" s="11">
        <f t="shared" si="8682"/>
        <v>10</v>
      </c>
      <c r="AB3248" s="53">
        <f t="shared" si="8683"/>
        <v>0.24831107235734901</v>
      </c>
      <c r="AC3248" s="61" t="s">
        <v>204</v>
      </c>
    </row>
    <row r="3249" spans="1:46">
      <c r="A3249" s="11">
        <v>3249</v>
      </c>
      <c r="B3249" s="69">
        <v>44615</v>
      </c>
      <c r="C3249" s="70">
        <v>0.51388888888888895</v>
      </c>
      <c r="D3249">
        <v>11.3</v>
      </c>
      <c r="E3249">
        <v>14.1</v>
      </c>
      <c r="F3249">
        <v>0</v>
      </c>
      <c r="G3249">
        <v>9.4</v>
      </c>
      <c r="H3249">
        <v>0.255</v>
      </c>
      <c r="I3249">
        <v>1.7</v>
      </c>
      <c r="J3249" t="s">
        <v>154</v>
      </c>
      <c r="K3249">
        <v>2.4</v>
      </c>
      <c r="L3249" t="s">
        <v>156</v>
      </c>
      <c r="M3249" s="70">
        <v>0.5099421296296297</v>
      </c>
      <c r="N3249">
        <v>3.5</v>
      </c>
      <c r="O3249" t="s">
        <v>153</v>
      </c>
      <c r="P3249" s="70">
        <v>0.50812500000000005</v>
      </c>
      <c r="Q3249">
        <v>1.2</v>
      </c>
      <c r="R3249" t="s">
        <v>158</v>
      </c>
      <c r="S3249">
        <v>0.8</v>
      </c>
      <c r="T3249">
        <v>41.8</v>
      </c>
      <c r="U3249">
        <v>996</v>
      </c>
      <c r="V3249">
        <v>547922</v>
      </c>
      <c r="W3249">
        <v>913</v>
      </c>
      <c r="X3249">
        <v>0.60399999999999998</v>
      </c>
      <c r="Y3249">
        <v>18.75</v>
      </c>
      <c r="Z3249" s="11">
        <f t="shared" si="8681"/>
        <v>153.00000000000003</v>
      </c>
      <c r="AA3249" s="11">
        <f t="shared" si="8682"/>
        <v>10</v>
      </c>
      <c r="AB3249" s="53">
        <f t="shared" si="8683"/>
        <v>0.2477413535248727</v>
      </c>
      <c r="AC3249" s="61" t="s">
        <v>204</v>
      </c>
    </row>
    <row r="3250" spans="1:46">
      <c r="A3250" s="11">
        <v>3250</v>
      </c>
      <c r="B3250" s="69">
        <v>44615</v>
      </c>
      <c r="C3250" s="70">
        <v>0.52083333333333337</v>
      </c>
      <c r="D3250">
        <v>11.5</v>
      </c>
      <c r="E3250">
        <v>14.1</v>
      </c>
      <c r="F3250">
        <v>0</v>
      </c>
      <c r="G3250">
        <v>10.199999999999999</v>
      </c>
      <c r="H3250">
        <v>0.31</v>
      </c>
      <c r="I3250">
        <v>1.4</v>
      </c>
      <c r="J3250" t="s">
        <v>154</v>
      </c>
      <c r="K3250">
        <v>1.7</v>
      </c>
      <c r="L3250" t="s">
        <v>154</v>
      </c>
      <c r="M3250" s="70">
        <v>0.51390046296296299</v>
      </c>
      <c r="N3250">
        <v>3.8</v>
      </c>
      <c r="O3250" t="s">
        <v>154</v>
      </c>
      <c r="P3250" s="70">
        <v>0.52056712962962959</v>
      </c>
      <c r="Q3250">
        <v>3.3</v>
      </c>
      <c r="R3250" t="s">
        <v>154</v>
      </c>
      <c r="S3250">
        <v>0.9</v>
      </c>
      <c r="T3250">
        <v>39.799999999999997</v>
      </c>
      <c r="U3250">
        <v>1056</v>
      </c>
      <c r="V3250">
        <v>652838</v>
      </c>
      <c r="W3250">
        <v>1088</v>
      </c>
      <c r="X3250">
        <v>0.60399999999999998</v>
      </c>
      <c r="Y3250">
        <v>18.690000000000001</v>
      </c>
      <c r="Z3250" s="11">
        <f t="shared" si="8681"/>
        <v>186.00000000000003</v>
      </c>
      <c r="AA3250" s="11">
        <f t="shared" si="8682"/>
        <v>10</v>
      </c>
      <c r="AB3250" s="53">
        <f t="shared" si="8683"/>
        <v>0.2477413535248727</v>
      </c>
      <c r="AC3250" s="61" t="s">
        <v>204</v>
      </c>
    </row>
    <row r="3251" spans="1:46">
      <c r="A3251" s="11">
        <v>3251</v>
      </c>
      <c r="B3251" s="69">
        <v>44615</v>
      </c>
      <c r="C3251" s="70">
        <v>0.52777777777777779</v>
      </c>
      <c r="D3251">
        <v>11.7</v>
      </c>
      <c r="E3251">
        <v>14.1</v>
      </c>
      <c r="F3251">
        <v>0</v>
      </c>
      <c r="G3251">
        <v>10</v>
      </c>
      <c r="H3251">
        <v>0.27500000000000002</v>
      </c>
      <c r="I3251">
        <v>2</v>
      </c>
      <c r="J3251" t="s">
        <v>154</v>
      </c>
      <c r="K3251">
        <v>2.4</v>
      </c>
      <c r="L3251" t="s">
        <v>154</v>
      </c>
      <c r="M3251" s="70">
        <v>0.52606481481481482</v>
      </c>
      <c r="N3251">
        <v>4</v>
      </c>
      <c r="O3251" t="s">
        <v>154</v>
      </c>
      <c r="P3251" s="70">
        <v>0.52105324074074078</v>
      </c>
      <c r="Q3251">
        <v>1.4</v>
      </c>
      <c r="R3251" t="s">
        <v>153</v>
      </c>
      <c r="S3251">
        <v>0.8</v>
      </c>
      <c r="T3251">
        <v>39.6</v>
      </c>
      <c r="U3251">
        <v>708</v>
      </c>
      <c r="V3251">
        <v>585951</v>
      </c>
      <c r="W3251">
        <v>977</v>
      </c>
      <c r="X3251">
        <v>0.60399999999999998</v>
      </c>
      <c r="Y3251">
        <v>18.670000000000002</v>
      </c>
      <c r="Z3251" s="11">
        <f t="shared" si="8681"/>
        <v>165</v>
      </c>
      <c r="AA3251" s="11">
        <f t="shared" si="8682"/>
        <v>10</v>
      </c>
      <c r="AB3251" s="53">
        <f t="shared" si="8683"/>
        <v>0.2477413535248727</v>
      </c>
      <c r="AC3251" s="61" t="s">
        <v>204</v>
      </c>
    </row>
    <row r="3252" spans="1:46">
      <c r="A3252" s="11">
        <v>3252</v>
      </c>
      <c r="B3252" s="69">
        <v>44615</v>
      </c>
      <c r="C3252" s="70">
        <v>0.53472222222222221</v>
      </c>
      <c r="D3252">
        <v>11.8</v>
      </c>
      <c r="E3252">
        <v>14.1</v>
      </c>
      <c r="F3252">
        <v>0</v>
      </c>
      <c r="G3252">
        <v>9.3000000000000007</v>
      </c>
      <c r="H3252">
        <v>0.221</v>
      </c>
      <c r="I3252">
        <v>0.8</v>
      </c>
      <c r="J3252" t="s">
        <v>151</v>
      </c>
      <c r="K3252">
        <v>2</v>
      </c>
      <c r="L3252" t="s">
        <v>161</v>
      </c>
      <c r="M3252" s="70">
        <v>0.52778935185185183</v>
      </c>
      <c r="N3252">
        <v>2.2999999999999998</v>
      </c>
      <c r="O3252" t="s">
        <v>155</v>
      </c>
      <c r="P3252" s="70">
        <v>0.53460648148148149</v>
      </c>
      <c r="Q3252">
        <v>2.2000000000000002</v>
      </c>
      <c r="R3252" t="s">
        <v>158</v>
      </c>
      <c r="S3252">
        <v>0.5</v>
      </c>
      <c r="T3252">
        <v>40.5</v>
      </c>
      <c r="U3252">
        <v>867</v>
      </c>
      <c r="V3252">
        <v>476161</v>
      </c>
      <c r="W3252">
        <v>794</v>
      </c>
      <c r="X3252">
        <v>0.60399999999999998</v>
      </c>
      <c r="Y3252">
        <v>18.68</v>
      </c>
      <c r="Z3252" s="11">
        <f t="shared" si="8681"/>
        <v>132.6</v>
      </c>
      <c r="AA3252" s="11">
        <f t="shared" si="8682"/>
        <v>10</v>
      </c>
      <c r="AB3252" s="53">
        <f t="shared" si="8683"/>
        <v>0.2477413535248727</v>
      </c>
      <c r="AC3252" s="61" t="s">
        <v>204</v>
      </c>
    </row>
    <row r="3253" spans="1:46">
      <c r="A3253" s="11">
        <v>3253</v>
      </c>
      <c r="B3253" s="69">
        <v>44615</v>
      </c>
      <c r="C3253" s="70">
        <v>0.54166666666666663</v>
      </c>
      <c r="D3253">
        <v>11.9</v>
      </c>
      <c r="E3253">
        <v>14.1</v>
      </c>
      <c r="F3253">
        <v>0</v>
      </c>
      <c r="G3253">
        <v>9.8000000000000007</v>
      </c>
      <c r="H3253">
        <v>0.23300000000000001</v>
      </c>
      <c r="I3253">
        <v>1.8</v>
      </c>
      <c r="J3253" t="s">
        <v>161</v>
      </c>
      <c r="K3253">
        <v>1.8</v>
      </c>
      <c r="L3253" t="s">
        <v>161</v>
      </c>
      <c r="M3253" s="70">
        <v>0.54162037037037036</v>
      </c>
      <c r="N3253">
        <v>2.9</v>
      </c>
      <c r="O3253" t="s">
        <v>154</v>
      </c>
      <c r="P3253" s="70">
        <v>0.53653935185185186</v>
      </c>
      <c r="Q3253">
        <v>2.2000000000000002</v>
      </c>
      <c r="R3253" t="s">
        <v>156</v>
      </c>
      <c r="S3253">
        <v>0.4</v>
      </c>
      <c r="T3253">
        <v>40.9</v>
      </c>
      <c r="U3253">
        <v>877</v>
      </c>
      <c r="V3253">
        <v>503996</v>
      </c>
      <c r="W3253">
        <v>840</v>
      </c>
      <c r="X3253">
        <v>0.60399999999999998</v>
      </c>
      <c r="Y3253">
        <v>18.649999999999999</v>
      </c>
      <c r="Z3253" s="11">
        <f t="shared" si="8681"/>
        <v>139.80000000000001</v>
      </c>
      <c r="AA3253" s="11">
        <f t="shared" si="8682"/>
        <v>10</v>
      </c>
      <c r="AB3253" s="53">
        <f t="shared" si="8683"/>
        <v>0.2477413535248727</v>
      </c>
      <c r="AC3253" s="61" t="s">
        <v>204</v>
      </c>
      <c r="AE3253" s="11">
        <f t="shared" ref="AE3253" si="8796">SUM(F3253:F3258)</f>
        <v>0</v>
      </c>
      <c r="AF3253" s="11">
        <f t="shared" ref="AF3253" si="8797">AVERAGE(AB3253:AB3258)</f>
        <v>0.2477413535248727</v>
      </c>
      <c r="AG3253" s="11">
        <f t="shared" ref="AG3253" si="8798">AVERAGE(G3253:G3258)</f>
        <v>9.7166666666666668</v>
      </c>
      <c r="AH3253" s="11" t="e">
        <f t="shared" ref="AH3253" si="8799">AVERAGE(AC3253:AC3258)</f>
        <v>#DIV/0!</v>
      </c>
      <c r="AI3253" s="11">
        <f t="shared" ref="AI3253" si="8800">AVERAGE(T3253:T3258)</f>
        <v>38.75</v>
      </c>
      <c r="AJ3253" s="11">
        <f t="shared" ref="AJ3253" si="8801">SUMIF(H3253:H3258,"&gt;0",H3253:H3258)</f>
        <v>1.4219999999999999</v>
      </c>
      <c r="AK3253" s="17">
        <f t="shared" ref="AK3253" si="8802">SUM(AA3253:AA3258)/60</f>
        <v>0.83333333333333337</v>
      </c>
      <c r="AL3253" s="17">
        <f t="shared" ref="AL3253" si="8803">SUM(V3253:V3258)</f>
        <v>3025677</v>
      </c>
      <c r="AM3253" s="17">
        <f t="shared" ref="AM3253" si="8804">AVERAGE(W3253:W3258)</f>
        <v>840.33333333333337</v>
      </c>
      <c r="AN3253" s="11">
        <f t="shared" ref="AN3253" si="8805">AVERAGE(I3253:I3258)</f>
        <v>1.5666666666666667</v>
      </c>
      <c r="AO3253" s="11">
        <f t="shared" ref="AO3253" si="8806">MAX(K3253:K3258)</f>
        <v>2.2000000000000002</v>
      </c>
      <c r="AP3253" s="13" t="str">
        <f t="shared" ref="AP3253" ca="1" si="8807">INDIRECT(ADDRESS(MATCH(AO3253,K3253:K3258,0)+A3253-1,12))</f>
        <v>SW</v>
      </c>
      <c r="AQ3253" s="13">
        <f t="shared" ref="AQ3253" ca="1" si="8808">INDIRECT(ADDRESS(MATCH(AO3253,K3253:K3258,0)+A3253-1,13))</f>
        <v>0.5571990740740741</v>
      </c>
      <c r="AR3253" s="11">
        <f t="shared" ref="AR3253" si="8809">MAX(N3253:N3258)</f>
        <v>4.4000000000000004</v>
      </c>
      <c r="AS3253" s="13" t="str">
        <f t="shared" ref="AS3253" ca="1" si="8810">INDIRECT(ADDRESS(MATCH(AR3253,N3253:N3258,0)+A3253-1,15))</f>
        <v>SSW</v>
      </c>
      <c r="AT3253" s="13">
        <f t="shared" ref="AT3253" ca="1" si="8811">INDIRECT(ADDRESS(MATCH(AR3253,N3253:N3258,0)+A3253-1,16))</f>
        <v>0.55646990740740743</v>
      </c>
    </row>
    <row r="3254" spans="1:46">
      <c r="A3254" s="11">
        <v>3254</v>
      </c>
      <c r="B3254" s="69">
        <v>44615</v>
      </c>
      <c r="C3254" s="70">
        <v>0.54861111111111105</v>
      </c>
      <c r="D3254">
        <v>12</v>
      </c>
      <c r="E3254">
        <v>14.1</v>
      </c>
      <c r="F3254">
        <v>0</v>
      </c>
      <c r="G3254">
        <v>9.6999999999999993</v>
      </c>
      <c r="H3254">
        <v>0.24</v>
      </c>
      <c r="I3254">
        <v>1.4</v>
      </c>
      <c r="J3254" t="s">
        <v>156</v>
      </c>
      <c r="K3254">
        <v>1.9</v>
      </c>
      <c r="L3254" t="s">
        <v>160</v>
      </c>
      <c r="M3254" s="70">
        <v>0.54456018518518523</v>
      </c>
      <c r="N3254">
        <v>2.8</v>
      </c>
      <c r="O3254" t="s">
        <v>159</v>
      </c>
      <c r="P3254" s="70">
        <v>0.54613425925925929</v>
      </c>
      <c r="Q3254">
        <v>1.1000000000000001</v>
      </c>
      <c r="R3254" t="s">
        <v>156</v>
      </c>
      <c r="S3254">
        <v>0.6</v>
      </c>
      <c r="T3254">
        <v>39.200000000000003</v>
      </c>
      <c r="U3254">
        <v>868</v>
      </c>
      <c r="V3254">
        <v>513858</v>
      </c>
      <c r="W3254">
        <v>856</v>
      </c>
      <c r="X3254">
        <v>0.60399999999999998</v>
      </c>
      <c r="Y3254">
        <v>18.62</v>
      </c>
      <c r="Z3254" s="11">
        <f t="shared" si="8681"/>
        <v>144</v>
      </c>
      <c r="AA3254" s="11">
        <f t="shared" si="8682"/>
        <v>10</v>
      </c>
      <c r="AB3254" s="53">
        <f t="shared" si="8683"/>
        <v>0.2477413535248727</v>
      </c>
      <c r="AC3254" s="61" t="s">
        <v>204</v>
      </c>
    </row>
    <row r="3255" spans="1:46">
      <c r="A3255" s="11">
        <v>3255</v>
      </c>
      <c r="B3255" s="69">
        <v>44615</v>
      </c>
      <c r="C3255" s="70">
        <v>0.55555555555555558</v>
      </c>
      <c r="D3255">
        <v>12</v>
      </c>
      <c r="E3255">
        <v>14.1</v>
      </c>
      <c r="F3255">
        <v>0</v>
      </c>
      <c r="G3255">
        <v>9.8000000000000007</v>
      </c>
      <c r="H3255">
        <v>0.22800000000000001</v>
      </c>
      <c r="I3255">
        <v>1.9</v>
      </c>
      <c r="J3255" t="s">
        <v>160</v>
      </c>
      <c r="K3255">
        <v>1.9</v>
      </c>
      <c r="L3255" t="s">
        <v>160</v>
      </c>
      <c r="M3255" s="70">
        <v>0.55555555555555558</v>
      </c>
      <c r="N3255">
        <v>3.4</v>
      </c>
      <c r="O3255" t="s">
        <v>161</v>
      </c>
      <c r="P3255" s="70">
        <v>0.55302083333333341</v>
      </c>
      <c r="Q3255">
        <v>1.9</v>
      </c>
      <c r="R3255" t="s">
        <v>160</v>
      </c>
      <c r="S3255">
        <v>0.8</v>
      </c>
      <c r="T3255">
        <v>39.5</v>
      </c>
      <c r="U3255">
        <v>730</v>
      </c>
      <c r="V3255">
        <v>490898</v>
      </c>
      <c r="W3255">
        <v>818</v>
      </c>
      <c r="X3255">
        <v>0.60399999999999998</v>
      </c>
      <c r="Y3255">
        <v>18.59</v>
      </c>
      <c r="Z3255" s="11">
        <f t="shared" si="8681"/>
        <v>136.80000000000001</v>
      </c>
      <c r="AA3255" s="11">
        <f t="shared" si="8682"/>
        <v>10</v>
      </c>
      <c r="AB3255" s="53">
        <f t="shared" si="8683"/>
        <v>0.2477413535248727</v>
      </c>
      <c r="AC3255" s="61" t="s">
        <v>204</v>
      </c>
    </row>
    <row r="3256" spans="1:46">
      <c r="A3256" s="11">
        <v>3256</v>
      </c>
      <c r="B3256" s="69">
        <v>44615</v>
      </c>
      <c r="C3256" s="70">
        <v>0.5625</v>
      </c>
      <c r="D3256">
        <v>12</v>
      </c>
      <c r="E3256">
        <v>14.1</v>
      </c>
      <c r="F3256">
        <v>0</v>
      </c>
      <c r="G3256">
        <v>9.3000000000000007</v>
      </c>
      <c r="H3256">
        <v>0.19800000000000001</v>
      </c>
      <c r="I3256">
        <v>1.7</v>
      </c>
      <c r="J3256" t="s">
        <v>156</v>
      </c>
      <c r="K3256">
        <v>2.2000000000000002</v>
      </c>
      <c r="L3256" t="s">
        <v>160</v>
      </c>
      <c r="M3256" s="70">
        <v>0.5571990740740741</v>
      </c>
      <c r="N3256">
        <v>4.4000000000000004</v>
      </c>
      <c r="O3256" t="s">
        <v>156</v>
      </c>
      <c r="P3256" s="70">
        <v>0.55646990740740743</v>
      </c>
      <c r="Q3256">
        <v>0.9</v>
      </c>
      <c r="R3256" t="s">
        <v>148</v>
      </c>
      <c r="S3256">
        <v>1</v>
      </c>
      <c r="T3256">
        <v>38</v>
      </c>
      <c r="U3256">
        <v>797</v>
      </c>
      <c r="V3256">
        <v>426685</v>
      </c>
      <c r="W3256">
        <v>711</v>
      </c>
      <c r="X3256">
        <v>0.60399999999999998</v>
      </c>
      <c r="Y3256">
        <v>18.559999999999999</v>
      </c>
      <c r="Z3256" s="11">
        <f t="shared" si="8681"/>
        <v>118.80000000000001</v>
      </c>
      <c r="AA3256" s="11">
        <f t="shared" si="8682"/>
        <v>0</v>
      </c>
      <c r="AB3256" s="53">
        <f t="shared" si="8683"/>
        <v>0.2477413535248727</v>
      </c>
      <c r="AC3256" s="61" t="s">
        <v>204</v>
      </c>
    </row>
    <row r="3257" spans="1:46">
      <c r="A3257" s="11">
        <v>3257</v>
      </c>
      <c r="B3257" s="69">
        <v>44615</v>
      </c>
      <c r="C3257" s="70">
        <v>0.56944444444444442</v>
      </c>
      <c r="D3257">
        <v>11.9</v>
      </c>
      <c r="E3257">
        <v>14.1</v>
      </c>
      <c r="F3257">
        <v>0</v>
      </c>
      <c r="G3257">
        <v>9.6</v>
      </c>
      <c r="H3257">
        <v>0.24</v>
      </c>
      <c r="I3257">
        <v>1.3</v>
      </c>
      <c r="J3257" t="s">
        <v>156</v>
      </c>
      <c r="K3257">
        <v>1.7</v>
      </c>
      <c r="L3257" t="s">
        <v>156</v>
      </c>
      <c r="M3257" s="70">
        <v>0.56295138888888896</v>
      </c>
      <c r="N3257">
        <v>3.4</v>
      </c>
      <c r="O3257" t="s">
        <v>161</v>
      </c>
      <c r="P3257" s="70">
        <v>0.5652314814814815</v>
      </c>
      <c r="Q3257">
        <v>0.9</v>
      </c>
      <c r="R3257" t="s">
        <v>161</v>
      </c>
      <c r="S3257">
        <v>0.6</v>
      </c>
      <c r="T3257">
        <v>38</v>
      </c>
      <c r="U3257">
        <v>889</v>
      </c>
      <c r="V3257">
        <v>503580</v>
      </c>
      <c r="W3257">
        <v>839</v>
      </c>
      <c r="X3257">
        <v>0.60399999999999998</v>
      </c>
      <c r="Y3257">
        <v>18.559999999999999</v>
      </c>
      <c r="Z3257" s="11">
        <f t="shared" si="8681"/>
        <v>144</v>
      </c>
      <c r="AA3257" s="11">
        <f t="shared" si="8682"/>
        <v>10</v>
      </c>
      <c r="AB3257" s="53">
        <f t="shared" si="8683"/>
        <v>0.2477413535248727</v>
      </c>
      <c r="AC3257" s="61" t="s">
        <v>204</v>
      </c>
    </row>
    <row r="3258" spans="1:46">
      <c r="A3258" s="11">
        <v>3258</v>
      </c>
      <c r="B3258" s="69">
        <v>44615</v>
      </c>
      <c r="C3258" s="70">
        <v>0.57638888888888895</v>
      </c>
      <c r="D3258">
        <v>11.8</v>
      </c>
      <c r="E3258">
        <v>14.1</v>
      </c>
      <c r="F3258">
        <v>0</v>
      </c>
      <c r="G3258">
        <v>10.1</v>
      </c>
      <c r="H3258">
        <v>0.28299999999999997</v>
      </c>
      <c r="I3258">
        <v>1.3</v>
      </c>
      <c r="J3258" t="s">
        <v>155</v>
      </c>
      <c r="K3258">
        <v>1.7</v>
      </c>
      <c r="L3258" t="s">
        <v>161</v>
      </c>
      <c r="M3258" s="70">
        <v>0.57201388888888893</v>
      </c>
      <c r="N3258">
        <v>3.7</v>
      </c>
      <c r="O3258" t="s">
        <v>154</v>
      </c>
      <c r="P3258" s="70">
        <v>0.56999999999999995</v>
      </c>
      <c r="Q3258">
        <v>0.9</v>
      </c>
      <c r="R3258" t="s">
        <v>158</v>
      </c>
      <c r="S3258">
        <v>0.9</v>
      </c>
      <c r="T3258">
        <v>36.9</v>
      </c>
      <c r="U3258">
        <v>793</v>
      </c>
      <c r="V3258">
        <v>586660</v>
      </c>
      <c r="W3258">
        <v>978</v>
      </c>
      <c r="X3258">
        <v>0.60399999999999998</v>
      </c>
      <c r="Y3258">
        <v>18.54</v>
      </c>
      <c r="Z3258" s="11">
        <f t="shared" si="8681"/>
        <v>169.79999999999998</v>
      </c>
      <c r="AA3258" s="11">
        <f t="shared" si="8682"/>
        <v>10</v>
      </c>
      <c r="AB3258" s="53">
        <f t="shared" si="8683"/>
        <v>0.2477413535248727</v>
      </c>
      <c r="AC3258" s="61" t="s">
        <v>204</v>
      </c>
    </row>
    <row r="3259" spans="1:46">
      <c r="A3259" s="11">
        <v>3259</v>
      </c>
      <c r="B3259" s="69">
        <v>44615</v>
      </c>
      <c r="C3259" s="70">
        <v>0.58333333333333337</v>
      </c>
      <c r="D3259">
        <v>11.8</v>
      </c>
      <c r="E3259">
        <v>14.1</v>
      </c>
      <c r="F3259">
        <v>0</v>
      </c>
      <c r="G3259">
        <v>10.4</v>
      </c>
      <c r="H3259">
        <v>0.224</v>
      </c>
      <c r="I3259">
        <v>1.1000000000000001</v>
      </c>
      <c r="J3259" t="s">
        <v>160</v>
      </c>
      <c r="K3259">
        <v>1.3</v>
      </c>
      <c r="L3259" t="s">
        <v>155</v>
      </c>
      <c r="M3259" s="70">
        <v>0.57640046296296299</v>
      </c>
      <c r="N3259">
        <v>2.5</v>
      </c>
      <c r="O3259" t="s">
        <v>154</v>
      </c>
      <c r="P3259" s="70">
        <v>0.58031250000000001</v>
      </c>
      <c r="Q3259">
        <v>0.9</v>
      </c>
      <c r="R3259" t="s">
        <v>153</v>
      </c>
      <c r="S3259">
        <v>0.5</v>
      </c>
      <c r="T3259">
        <v>38</v>
      </c>
      <c r="U3259">
        <v>920</v>
      </c>
      <c r="V3259">
        <v>480358</v>
      </c>
      <c r="W3259">
        <v>801</v>
      </c>
      <c r="X3259">
        <v>0.60399999999999998</v>
      </c>
      <c r="Y3259">
        <v>18.5</v>
      </c>
      <c r="Z3259" s="11">
        <f t="shared" si="8681"/>
        <v>134.4</v>
      </c>
      <c r="AA3259" s="11">
        <f t="shared" si="8682"/>
        <v>10</v>
      </c>
      <c r="AB3259" s="53">
        <f t="shared" si="8683"/>
        <v>0.2477413535248727</v>
      </c>
      <c r="AC3259" s="61" t="s">
        <v>204</v>
      </c>
      <c r="AE3259" s="11">
        <f t="shared" ref="AE3259" si="8812">SUM(F3259:F3264)</f>
        <v>0</v>
      </c>
      <c r="AF3259" s="11">
        <f t="shared" ref="AF3259" si="8813">AVERAGE(AB3259:AB3264)</f>
        <v>0.24764652438349644</v>
      </c>
      <c r="AG3259" s="11">
        <f t="shared" ref="AG3259" si="8814">AVERAGE(G3259:G3264)</f>
        <v>9.9500000000000011</v>
      </c>
      <c r="AH3259" s="11" t="e">
        <f t="shared" ref="AH3259" si="8815">AVERAGE(AC3259:AC3264)</f>
        <v>#DIV/0!</v>
      </c>
      <c r="AI3259" s="11">
        <f t="shared" ref="AI3259" si="8816">AVERAGE(T3259:T3264)</f>
        <v>39.766666666666673</v>
      </c>
      <c r="AJ3259" s="11">
        <f t="shared" ref="AJ3259" si="8817">SUMIF(H3259:H3264,"&gt;0",H3259:H3264)</f>
        <v>1.3579999999999999</v>
      </c>
      <c r="AK3259" s="17">
        <f t="shared" ref="AK3259" si="8818">SUM(AA3259:AA3264)/60</f>
        <v>1</v>
      </c>
      <c r="AL3259" s="17">
        <f t="shared" ref="AL3259" si="8819">SUM(V3259:V3264)</f>
        <v>2873719</v>
      </c>
      <c r="AM3259" s="17">
        <f t="shared" ref="AM3259" si="8820">AVERAGE(W3259:W3264)</f>
        <v>798.5</v>
      </c>
      <c r="AN3259" s="11">
        <f t="shared" ref="AN3259" si="8821">AVERAGE(I3259:I3264)</f>
        <v>1.9833333333333334</v>
      </c>
      <c r="AO3259" s="11">
        <f t="shared" ref="AO3259" si="8822">MAX(K3259:K3264)</f>
        <v>2.9</v>
      </c>
      <c r="AP3259" s="13" t="str">
        <f t="shared" ref="AP3259" ca="1" si="8823">INDIRECT(ADDRESS(MATCH(AO3259,K3259:K3264,0)+A3259-1,12))</f>
        <v>SW</v>
      </c>
      <c r="AQ3259" s="13">
        <f t="shared" ref="AQ3259" ca="1" si="8824">INDIRECT(ADDRESS(MATCH(AO3259,K3259:K3264,0)+A3259-1,13))</f>
        <v>0.61474537037037036</v>
      </c>
      <c r="AR3259" s="11">
        <f t="shared" ref="AR3259" si="8825">MAX(N3259:N3264)</f>
        <v>5.4</v>
      </c>
      <c r="AS3259" s="13" t="str">
        <f t="shared" ref="AS3259" ca="1" si="8826">INDIRECT(ADDRESS(MATCH(AR3259,N3259:N3264,0)+A3259-1,15))</f>
        <v>WSW</v>
      </c>
      <c r="AT3259" s="13">
        <f t="shared" ref="AT3259" ca="1" si="8827">INDIRECT(ADDRESS(MATCH(AR3259,N3259:N3264,0)+A3259-1,16))</f>
        <v>0.61261574074074077</v>
      </c>
    </row>
    <row r="3260" spans="1:46">
      <c r="A3260" s="11">
        <v>3260</v>
      </c>
      <c r="B3260" s="69">
        <v>44615</v>
      </c>
      <c r="C3260" s="70">
        <v>0.59027777777777779</v>
      </c>
      <c r="D3260">
        <v>11.9</v>
      </c>
      <c r="E3260">
        <v>14.1</v>
      </c>
      <c r="F3260">
        <v>0</v>
      </c>
      <c r="G3260">
        <v>10.4</v>
      </c>
      <c r="H3260">
        <v>0.252</v>
      </c>
      <c r="I3260">
        <v>1.8</v>
      </c>
      <c r="J3260" t="s">
        <v>161</v>
      </c>
      <c r="K3260">
        <v>1.9</v>
      </c>
      <c r="L3260" t="s">
        <v>160</v>
      </c>
      <c r="M3260" s="70">
        <v>0.58870370370370373</v>
      </c>
      <c r="N3260">
        <v>3.5</v>
      </c>
      <c r="O3260" t="s">
        <v>160</v>
      </c>
      <c r="P3260" s="70">
        <v>0.58614583333333337</v>
      </c>
      <c r="Q3260">
        <v>0.3</v>
      </c>
      <c r="R3260" t="s">
        <v>160</v>
      </c>
      <c r="S3260">
        <v>1</v>
      </c>
      <c r="T3260">
        <v>34.9</v>
      </c>
      <c r="U3260">
        <v>819</v>
      </c>
      <c r="V3260">
        <v>533400</v>
      </c>
      <c r="W3260">
        <v>889</v>
      </c>
      <c r="X3260">
        <v>0.60399999999999998</v>
      </c>
      <c r="Y3260">
        <v>18.47</v>
      </c>
      <c r="Z3260" s="11">
        <f t="shared" si="8681"/>
        <v>151.19999999999999</v>
      </c>
      <c r="AA3260" s="11">
        <f t="shared" si="8682"/>
        <v>10</v>
      </c>
      <c r="AB3260" s="53">
        <f t="shared" si="8683"/>
        <v>0.2477413535248727</v>
      </c>
      <c r="AC3260" s="61" t="s">
        <v>204</v>
      </c>
    </row>
    <row r="3261" spans="1:46">
      <c r="A3261" s="11">
        <v>3261</v>
      </c>
      <c r="B3261" s="69">
        <v>44615</v>
      </c>
      <c r="C3261" s="70">
        <v>0.59722222222222221</v>
      </c>
      <c r="D3261">
        <v>12</v>
      </c>
      <c r="E3261">
        <v>14.1</v>
      </c>
      <c r="F3261">
        <v>0</v>
      </c>
      <c r="G3261">
        <v>10</v>
      </c>
      <c r="H3261">
        <v>0.219</v>
      </c>
      <c r="I3261">
        <v>2.2000000000000002</v>
      </c>
      <c r="J3261" t="s">
        <v>161</v>
      </c>
      <c r="K3261">
        <v>2.2000000000000002</v>
      </c>
      <c r="L3261" t="s">
        <v>161</v>
      </c>
      <c r="M3261" s="70">
        <v>0.59722222222222221</v>
      </c>
      <c r="N3261">
        <v>4</v>
      </c>
      <c r="O3261" t="s">
        <v>161</v>
      </c>
      <c r="P3261" s="70">
        <v>0.59224537037037039</v>
      </c>
      <c r="Q3261">
        <v>2.4</v>
      </c>
      <c r="R3261" t="s">
        <v>160</v>
      </c>
      <c r="S3261">
        <v>0.9</v>
      </c>
      <c r="T3261">
        <v>39.4</v>
      </c>
      <c r="U3261">
        <v>768</v>
      </c>
      <c r="V3261">
        <v>468357</v>
      </c>
      <c r="W3261">
        <v>781</v>
      </c>
      <c r="X3261">
        <v>0.60299999999999998</v>
      </c>
      <c r="Y3261">
        <v>18.47</v>
      </c>
      <c r="Z3261" s="11">
        <f t="shared" si="8681"/>
        <v>131.4</v>
      </c>
      <c r="AA3261" s="11">
        <f t="shared" si="8682"/>
        <v>10</v>
      </c>
      <c r="AB3261" s="53">
        <f t="shared" si="8683"/>
        <v>0.24717237867661512</v>
      </c>
      <c r="AC3261" s="61" t="s">
        <v>204</v>
      </c>
    </row>
    <row r="3262" spans="1:46">
      <c r="A3262" s="11">
        <v>3262</v>
      </c>
      <c r="B3262" s="69">
        <v>44615</v>
      </c>
      <c r="C3262" s="70">
        <v>0.60416666666666663</v>
      </c>
      <c r="D3262">
        <v>11.8</v>
      </c>
      <c r="E3262">
        <v>14.1</v>
      </c>
      <c r="F3262">
        <v>0</v>
      </c>
      <c r="G3262">
        <v>9.6999999999999993</v>
      </c>
      <c r="H3262">
        <v>0.23</v>
      </c>
      <c r="I3262">
        <v>2</v>
      </c>
      <c r="J3262" t="s">
        <v>161</v>
      </c>
      <c r="K3262">
        <v>2.2999999999999998</v>
      </c>
      <c r="L3262" t="s">
        <v>161</v>
      </c>
      <c r="M3262" s="70">
        <v>0.59755787037037034</v>
      </c>
      <c r="N3262">
        <v>3.4</v>
      </c>
      <c r="O3262" t="s">
        <v>161</v>
      </c>
      <c r="P3262" s="70">
        <v>0.60024305555555557</v>
      </c>
      <c r="Q3262">
        <v>2</v>
      </c>
      <c r="R3262" t="s">
        <v>153</v>
      </c>
      <c r="S3262">
        <v>0.8</v>
      </c>
      <c r="T3262">
        <v>40.5</v>
      </c>
      <c r="U3262">
        <v>720</v>
      </c>
      <c r="V3262">
        <v>483918</v>
      </c>
      <c r="W3262">
        <v>807</v>
      </c>
      <c r="X3262">
        <v>0.60399999999999998</v>
      </c>
      <c r="Y3262">
        <v>18.45</v>
      </c>
      <c r="Z3262" s="11">
        <f t="shared" si="8681"/>
        <v>138</v>
      </c>
      <c r="AA3262" s="11">
        <f t="shared" si="8682"/>
        <v>10</v>
      </c>
      <c r="AB3262" s="53">
        <f t="shared" si="8683"/>
        <v>0.2477413535248727</v>
      </c>
      <c r="AC3262" s="61" t="s">
        <v>204</v>
      </c>
    </row>
    <row r="3263" spans="1:46">
      <c r="A3263" s="11">
        <v>3263</v>
      </c>
      <c r="B3263" s="69">
        <v>44615</v>
      </c>
      <c r="C3263" s="70">
        <v>0.61111111111111105</v>
      </c>
      <c r="D3263">
        <v>11.8</v>
      </c>
      <c r="E3263">
        <v>14.1</v>
      </c>
      <c r="F3263">
        <v>0</v>
      </c>
      <c r="G3263">
        <v>9.6999999999999993</v>
      </c>
      <c r="H3263">
        <v>0.221</v>
      </c>
      <c r="I3263">
        <v>2.2999999999999998</v>
      </c>
      <c r="J3263" t="s">
        <v>156</v>
      </c>
      <c r="K3263">
        <v>2.2999999999999998</v>
      </c>
      <c r="L3263" t="s">
        <v>156</v>
      </c>
      <c r="M3263" s="70">
        <v>0.61111111111111105</v>
      </c>
      <c r="N3263">
        <v>4.2</v>
      </c>
      <c r="O3263" t="s">
        <v>161</v>
      </c>
      <c r="P3263" s="70">
        <v>0.6100578703703704</v>
      </c>
      <c r="Q3263">
        <v>2.4</v>
      </c>
      <c r="R3263" t="s">
        <v>160</v>
      </c>
      <c r="S3263">
        <v>0.9</v>
      </c>
      <c r="T3263">
        <v>41.5</v>
      </c>
      <c r="U3263">
        <v>731</v>
      </c>
      <c r="V3263">
        <v>463855</v>
      </c>
      <c r="W3263">
        <v>773</v>
      </c>
      <c r="X3263">
        <v>0.60399999999999998</v>
      </c>
      <c r="Y3263">
        <v>18.420000000000002</v>
      </c>
      <c r="Z3263" s="11">
        <f t="shared" si="8681"/>
        <v>132.6</v>
      </c>
      <c r="AA3263" s="11">
        <f t="shared" si="8682"/>
        <v>10</v>
      </c>
      <c r="AB3263" s="53">
        <f t="shared" si="8683"/>
        <v>0.2477413535248727</v>
      </c>
      <c r="AC3263" s="61" t="s">
        <v>204</v>
      </c>
    </row>
    <row r="3264" spans="1:46">
      <c r="A3264" s="11">
        <v>3264</v>
      </c>
      <c r="B3264" s="69">
        <v>44615</v>
      </c>
      <c r="C3264" s="70">
        <v>0.61805555555555558</v>
      </c>
      <c r="D3264">
        <v>11.7</v>
      </c>
      <c r="E3264">
        <v>14.1</v>
      </c>
      <c r="F3264">
        <v>0</v>
      </c>
      <c r="G3264">
        <v>9.5</v>
      </c>
      <c r="H3264">
        <v>0.21199999999999999</v>
      </c>
      <c r="I3264">
        <v>2.5</v>
      </c>
      <c r="J3264" t="s">
        <v>160</v>
      </c>
      <c r="K3264">
        <v>2.9</v>
      </c>
      <c r="L3264" t="s">
        <v>160</v>
      </c>
      <c r="M3264" s="70">
        <v>0.61474537037037036</v>
      </c>
      <c r="N3264">
        <v>5.4</v>
      </c>
      <c r="O3264" t="s">
        <v>161</v>
      </c>
      <c r="P3264" s="70">
        <v>0.61261574074074077</v>
      </c>
      <c r="Q3264">
        <v>2.4</v>
      </c>
      <c r="R3264" t="s">
        <v>156</v>
      </c>
      <c r="S3264">
        <v>1</v>
      </c>
      <c r="T3264">
        <v>44.3</v>
      </c>
      <c r="U3264">
        <v>763</v>
      </c>
      <c r="V3264">
        <v>443831</v>
      </c>
      <c r="W3264">
        <v>740</v>
      </c>
      <c r="X3264">
        <v>0.60399999999999998</v>
      </c>
      <c r="Y3264">
        <v>18.420000000000002</v>
      </c>
      <c r="Z3264" s="11">
        <f t="shared" si="8681"/>
        <v>127.2</v>
      </c>
      <c r="AA3264" s="11">
        <f t="shared" si="8682"/>
        <v>10</v>
      </c>
      <c r="AB3264" s="53">
        <f t="shared" si="8683"/>
        <v>0.2477413535248727</v>
      </c>
      <c r="AC3264" s="61" t="s">
        <v>204</v>
      </c>
    </row>
    <row r="3265" spans="1:46">
      <c r="A3265" s="11">
        <v>3265</v>
      </c>
      <c r="B3265" s="69">
        <v>44615</v>
      </c>
      <c r="C3265" s="70">
        <v>0.625</v>
      </c>
      <c r="D3265">
        <v>11.7</v>
      </c>
      <c r="E3265">
        <v>14.1</v>
      </c>
      <c r="F3265">
        <v>0</v>
      </c>
      <c r="G3265">
        <v>9.5</v>
      </c>
      <c r="H3265">
        <v>0.20699999999999999</v>
      </c>
      <c r="I3265">
        <v>2.9</v>
      </c>
      <c r="J3265" t="s">
        <v>160</v>
      </c>
      <c r="K3265">
        <v>2.9</v>
      </c>
      <c r="L3265" t="s">
        <v>160</v>
      </c>
      <c r="M3265" s="70">
        <v>0.625</v>
      </c>
      <c r="N3265">
        <v>5.7</v>
      </c>
      <c r="O3265" t="s">
        <v>156</v>
      </c>
      <c r="P3265" s="70">
        <v>0.62276620370370372</v>
      </c>
      <c r="Q3265">
        <v>3.3</v>
      </c>
      <c r="R3265" t="s">
        <v>160</v>
      </c>
      <c r="S3265">
        <v>0.8</v>
      </c>
      <c r="T3265">
        <v>41.6</v>
      </c>
      <c r="U3265">
        <v>732</v>
      </c>
      <c r="V3265">
        <v>431595</v>
      </c>
      <c r="W3265">
        <v>719</v>
      </c>
      <c r="X3265">
        <v>0.60399999999999998</v>
      </c>
      <c r="Y3265">
        <v>18.399999999999999</v>
      </c>
      <c r="Z3265" s="11">
        <f t="shared" si="8681"/>
        <v>124.19999999999999</v>
      </c>
      <c r="AA3265" s="11">
        <f t="shared" si="8682"/>
        <v>10</v>
      </c>
      <c r="AB3265" s="53">
        <f t="shared" si="8683"/>
        <v>0.2477413535248727</v>
      </c>
      <c r="AC3265" s="61" t="s">
        <v>204</v>
      </c>
      <c r="AE3265" s="11">
        <f t="shared" ref="AE3265" si="8828">SUM(F3265:F3270)</f>
        <v>0</v>
      </c>
      <c r="AF3265" s="11">
        <f t="shared" ref="AF3265" si="8829">AVERAGE(AB3265:AB3270)</f>
        <v>0.24736203695936765</v>
      </c>
      <c r="AG3265" s="11">
        <f t="shared" ref="AG3265" si="8830">AVERAGE(G3265:G3270)</f>
        <v>8.0166666666666675</v>
      </c>
      <c r="AH3265" s="11" t="e">
        <f t="shared" ref="AH3265" si="8831">AVERAGE(AC3265:AC3270)</f>
        <v>#DIV/0!</v>
      </c>
      <c r="AI3265" s="11">
        <f t="shared" ref="AI3265" si="8832">AVERAGE(T3265:T3270)</f>
        <v>46.633333333333333</v>
      </c>
      <c r="AJ3265" s="11">
        <f t="shared" ref="AJ3265" si="8833">SUMIF(H3265:H3270,"&gt;0",H3265:H3270)</f>
        <v>0.64700000000000002</v>
      </c>
      <c r="AK3265" s="17">
        <f t="shared" ref="AK3265" si="8834">SUM(AA3265:AA3270)/60</f>
        <v>0.16666666666666666</v>
      </c>
      <c r="AL3265" s="17">
        <f t="shared" ref="AL3265" si="8835">SUM(V3265:V3270)</f>
        <v>1405861</v>
      </c>
      <c r="AM3265" s="17">
        <f t="shared" ref="AM3265" si="8836">AVERAGE(W3265:W3270)</f>
        <v>390.5</v>
      </c>
      <c r="AN3265" s="11">
        <f t="shared" ref="AN3265" si="8837">AVERAGE(I3265:I3270)</f>
        <v>2.8333333333333335</v>
      </c>
      <c r="AO3265" s="11">
        <f t="shared" ref="AO3265" si="8838">MAX(K3265:K3270)</f>
        <v>3.3</v>
      </c>
      <c r="AP3265" s="13" t="str">
        <f t="shared" ref="AP3265" ca="1" si="8839">INDIRECT(ADDRESS(MATCH(AO3265,K3265:K3270,0)+A3265-1,12))</f>
        <v>SW</v>
      </c>
      <c r="AQ3265" s="13">
        <f t="shared" ref="AQ3265" ca="1" si="8840">INDIRECT(ADDRESS(MATCH(AO3265,K3265:K3270,0)+A3265-1,13))</f>
        <v>0.62767361111111108</v>
      </c>
      <c r="AR3265" s="11">
        <f t="shared" ref="AR3265" si="8841">MAX(N3265:N3270)</f>
        <v>5.7</v>
      </c>
      <c r="AS3265" s="13" t="str">
        <f t="shared" ref="AS3265" ca="1" si="8842">INDIRECT(ADDRESS(MATCH(AR3265,N3265:N3270,0)+A3265-1,15))</f>
        <v>SSW</v>
      </c>
      <c r="AT3265" s="13">
        <f t="shared" ref="AT3265" ca="1" si="8843">INDIRECT(ADDRESS(MATCH(AR3265,N3265:N3270,0)+A3265-1,16))</f>
        <v>0.62276620370370372</v>
      </c>
    </row>
    <row r="3266" spans="1:46">
      <c r="A3266" s="11">
        <v>3266</v>
      </c>
      <c r="B3266" s="69">
        <v>44615</v>
      </c>
      <c r="C3266" s="70">
        <v>0.63194444444444442</v>
      </c>
      <c r="D3266">
        <v>11.4</v>
      </c>
      <c r="E3266">
        <v>14.1</v>
      </c>
      <c r="F3266">
        <v>0</v>
      </c>
      <c r="G3266">
        <v>8.6</v>
      </c>
      <c r="H3266">
        <v>0.14299999999999999</v>
      </c>
      <c r="I3266">
        <v>3.2</v>
      </c>
      <c r="J3266" t="s">
        <v>156</v>
      </c>
      <c r="K3266">
        <v>3.3</v>
      </c>
      <c r="L3266" t="s">
        <v>160</v>
      </c>
      <c r="M3266" s="70">
        <v>0.62767361111111108</v>
      </c>
      <c r="N3266">
        <v>5.5</v>
      </c>
      <c r="O3266" t="s">
        <v>156</v>
      </c>
      <c r="P3266" s="70">
        <v>0.63012731481481488</v>
      </c>
      <c r="Q3266">
        <v>3.2</v>
      </c>
      <c r="R3266" t="s">
        <v>156</v>
      </c>
      <c r="S3266">
        <v>0.9</v>
      </c>
      <c r="T3266">
        <v>44.5</v>
      </c>
      <c r="U3266">
        <v>634</v>
      </c>
      <c r="V3266">
        <v>311930</v>
      </c>
      <c r="W3266">
        <v>520</v>
      </c>
      <c r="X3266">
        <v>0.60399999999999998</v>
      </c>
      <c r="Y3266">
        <v>18.36</v>
      </c>
      <c r="Z3266" s="11">
        <f t="shared" si="8681"/>
        <v>85.799999999999983</v>
      </c>
      <c r="AA3266" s="11">
        <f t="shared" si="8682"/>
        <v>0</v>
      </c>
      <c r="AB3266" s="53">
        <f t="shared" si="8683"/>
        <v>0.2477413535248727</v>
      </c>
      <c r="AC3266" s="61" t="s">
        <v>204</v>
      </c>
    </row>
    <row r="3267" spans="1:46">
      <c r="A3267" s="11">
        <v>3267</v>
      </c>
      <c r="B3267" s="69">
        <v>44615</v>
      </c>
      <c r="C3267" s="70">
        <v>0.63888888888888895</v>
      </c>
      <c r="D3267">
        <v>11.1</v>
      </c>
      <c r="E3267">
        <v>14.2</v>
      </c>
      <c r="F3267">
        <v>0</v>
      </c>
      <c r="G3267">
        <v>8.1999999999999993</v>
      </c>
      <c r="H3267">
        <v>0.10299999999999999</v>
      </c>
      <c r="I3267">
        <v>3</v>
      </c>
      <c r="J3267" t="s">
        <v>156</v>
      </c>
      <c r="K3267">
        <v>3.3</v>
      </c>
      <c r="L3267" t="s">
        <v>156</v>
      </c>
      <c r="M3267" s="70">
        <v>0.63622685185185179</v>
      </c>
      <c r="N3267">
        <v>5.2</v>
      </c>
      <c r="O3267" t="s">
        <v>153</v>
      </c>
      <c r="P3267" s="70">
        <v>0.63314814814814813</v>
      </c>
      <c r="Q3267">
        <v>2</v>
      </c>
      <c r="R3267" t="s">
        <v>156</v>
      </c>
      <c r="S3267">
        <v>0.8</v>
      </c>
      <c r="T3267">
        <v>45.6</v>
      </c>
      <c r="U3267">
        <v>320</v>
      </c>
      <c r="V3267">
        <v>231130</v>
      </c>
      <c r="W3267">
        <v>385</v>
      </c>
      <c r="X3267">
        <v>0.60299999999999998</v>
      </c>
      <c r="Y3267">
        <v>18.350000000000001</v>
      </c>
      <c r="Z3267" s="11">
        <f t="shared" si="8681"/>
        <v>61.8</v>
      </c>
      <c r="AA3267" s="11">
        <f t="shared" si="8682"/>
        <v>0</v>
      </c>
      <c r="AB3267" s="53">
        <f t="shared" si="8683"/>
        <v>0.24717237867661512</v>
      </c>
      <c r="AC3267" s="61" t="s">
        <v>204</v>
      </c>
    </row>
    <row r="3268" spans="1:46">
      <c r="A3268" s="11">
        <v>3268</v>
      </c>
      <c r="B3268" s="69">
        <v>44615</v>
      </c>
      <c r="C3268" s="70">
        <v>0.64583333333333337</v>
      </c>
      <c r="D3268">
        <v>10.5</v>
      </c>
      <c r="E3268">
        <v>14.2</v>
      </c>
      <c r="F3268">
        <v>0</v>
      </c>
      <c r="G3268">
        <v>7.6</v>
      </c>
      <c r="H3268">
        <v>7.3999999999999996E-2</v>
      </c>
      <c r="I3268">
        <v>3.1</v>
      </c>
      <c r="J3268" t="s">
        <v>156</v>
      </c>
      <c r="K3268">
        <v>3.1</v>
      </c>
      <c r="L3268" t="s">
        <v>156</v>
      </c>
      <c r="M3268" s="70">
        <v>0.64583333333333337</v>
      </c>
      <c r="N3268">
        <v>4.3</v>
      </c>
      <c r="O3268" t="s">
        <v>156</v>
      </c>
      <c r="P3268" s="70">
        <v>0.64153935185185185</v>
      </c>
      <c r="Q3268">
        <v>2.4</v>
      </c>
      <c r="R3268" t="s">
        <v>161</v>
      </c>
      <c r="S3268">
        <v>0.5</v>
      </c>
      <c r="T3268">
        <v>47.9</v>
      </c>
      <c r="U3268">
        <v>219</v>
      </c>
      <c r="V3268">
        <v>167270</v>
      </c>
      <c r="W3268">
        <v>279</v>
      </c>
      <c r="X3268">
        <v>0.60299999999999998</v>
      </c>
      <c r="Y3268">
        <v>18.350000000000001</v>
      </c>
      <c r="Z3268" s="11">
        <f t="shared" si="8681"/>
        <v>44.399999999999991</v>
      </c>
      <c r="AA3268" s="11">
        <f t="shared" si="8682"/>
        <v>0</v>
      </c>
      <c r="AB3268" s="53">
        <f t="shared" si="8683"/>
        <v>0.24717237867661512</v>
      </c>
      <c r="AC3268" s="61" t="s">
        <v>204</v>
      </c>
    </row>
    <row r="3269" spans="1:46">
      <c r="A3269" s="11">
        <v>3269</v>
      </c>
      <c r="B3269" s="69">
        <v>44615</v>
      </c>
      <c r="C3269" s="70">
        <v>0.65277777777777779</v>
      </c>
      <c r="D3269">
        <v>10.1</v>
      </c>
      <c r="E3269">
        <v>14.2</v>
      </c>
      <c r="F3269">
        <v>0</v>
      </c>
      <c r="G3269">
        <v>7.2</v>
      </c>
      <c r="H3269">
        <v>5.8000000000000003E-2</v>
      </c>
      <c r="I3269">
        <v>2.5</v>
      </c>
      <c r="J3269" t="s">
        <v>156</v>
      </c>
      <c r="K3269">
        <v>3.1</v>
      </c>
      <c r="L3269" t="s">
        <v>156</v>
      </c>
      <c r="M3269" s="70">
        <v>0.64585648148148145</v>
      </c>
      <c r="N3269">
        <v>4.7</v>
      </c>
      <c r="O3269" t="s">
        <v>154</v>
      </c>
      <c r="P3269" s="70">
        <v>0.65084490740740741</v>
      </c>
      <c r="Q3269">
        <v>1.8</v>
      </c>
      <c r="R3269" t="s">
        <v>156</v>
      </c>
      <c r="S3269">
        <v>0.7</v>
      </c>
      <c r="T3269">
        <v>50</v>
      </c>
      <c r="U3269">
        <v>232</v>
      </c>
      <c r="V3269">
        <v>131246</v>
      </c>
      <c r="W3269">
        <v>219</v>
      </c>
      <c r="X3269">
        <v>0.60299999999999998</v>
      </c>
      <c r="Y3269">
        <v>18.29</v>
      </c>
      <c r="Z3269" s="11">
        <f t="shared" si="8681"/>
        <v>34.799999999999997</v>
      </c>
      <c r="AA3269" s="11">
        <f t="shared" si="8682"/>
        <v>0</v>
      </c>
      <c r="AB3269" s="53">
        <f t="shared" si="8683"/>
        <v>0.24717237867661512</v>
      </c>
      <c r="AC3269" s="61" t="s">
        <v>204</v>
      </c>
    </row>
    <row r="3270" spans="1:46">
      <c r="A3270" s="11">
        <v>3270</v>
      </c>
      <c r="B3270" s="69">
        <v>44615</v>
      </c>
      <c r="C3270" s="70">
        <v>0.65972222222222221</v>
      </c>
      <c r="D3270">
        <v>9.6999999999999993</v>
      </c>
      <c r="E3270">
        <v>14.2</v>
      </c>
      <c r="F3270">
        <v>0</v>
      </c>
      <c r="G3270">
        <v>7</v>
      </c>
      <c r="H3270">
        <v>6.2E-2</v>
      </c>
      <c r="I3270">
        <v>2.2999999999999998</v>
      </c>
      <c r="J3270" t="s">
        <v>156</v>
      </c>
      <c r="K3270">
        <v>2.8</v>
      </c>
      <c r="L3270" t="s">
        <v>156</v>
      </c>
      <c r="M3270" s="70">
        <v>0.65523148148148147</v>
      </c>
      <c r="N3270">
        <v>5.0999999999999996</v>
      </c>
      <c r="O3270" t="s">
        <v>153</v>
      </c>
      <c r="P3270" s="70">
        <v>0.65423611111111113</v>
      </c>
      <c r="Q3270">
        <v>1.6</v>
      </c>
      <c r="R3270" t="s">
        <v>156</v>
      </c>
      <c r="S3270">
        <v>0.8</v>
      </c>
      <c r="T3270">
        <v>50.2</v>
      </c>
      <c r="U3270">
        <v>210</v>
      </c>
      <c r="V3270">
        <v>132690</v>
      </c>
      <c r="W3270">
        <v>221</v>
      </c>
      <c r="X3270">
        <v>0.60299999999999998</v>
      </c>
      <c r="Y3270">
        <v>18.28</v>
      </c>
      <c r="Z3270" s="11">
        <f t="shared" si="8681"/>
        <v>37.200000000000003</v>
      </c>
      <c r="AA3270" s="11">
        <f t="shared" si="8682"/>
        <v>0</v>
      </c>
      <c r="AB3270" s="53">
        <f t="shared" si="8683"/>
        <v>0.24717237867661512</v>
      </c>
      <c r="AC3270" s="61" t="s">
        <v>204</v>
      </c>
    </row>
    <row r="3271" spans="1:46">
      <c r="A3271" s="11">
        <v>3271</v>
      </c>
      <c r="B3271" s="69">
        <v>44615</v>
      </c>
      <c r="C3271" s="70">
        <v>0.66666666666666663</v>
      </c>
      <c r="D3271">
        <v>9.3000000000000007</v>
      </c>
      <c r="E3271">
        <v>14.2</v>
      </c>
      <c r="F3271">
        <v>0</v>
      </c>
      <c r="G3271">
        <v>7.3</v>
      </c>
      <c r="H3271">
        <v>8.5000000000000006E-2</v>
      </c>
      <c r="I3271">
        <v>2.2000000000000002</v>
      </c>
      <c r="J3271" t="s">
        <v>156</v>
      </c>
      <c r="K3271">
        <v>2.2999999999999998</v>
      </c>
      <c r="L3271" t="s">
        <v>156</v>
      </c>
      <c r="M3271" s="70">
        <v>0.65973379629629625</v>
      </c>
      <c r="N3271">
        <v>4.4000000000000004</v>
      </c>
      <c r="O3271" t="s">
        <v>160</v>
      </c>
      <c r="P3271" s="70">
        <v>0.6624768518518519</v>
      </c>
      <c r="Q3271">
        <v>2.8</v>
      </c>
      <c r="R3271" t="s">
        <v>153</v>
      </c>
      <c r="S3271">
        <v>0.7</v>
      </c>
      <c r="T3271">
        <v>50.3</v>
      </c>
      <c r="U3271">
        <v>247</v>
      </c>
      <c r="V3271">
        <v>174148</v>
      </c>
      <c r="W3271">
        <v>290</v>
      </c>
      <c r="X3271">
        <v>0.60299999999999998</v>
      </c>
      <c r="Y3271">
        <v>18.260000000000002</v>
      </c>
      <c r="Z3271" s="11">
        <f t="shared" si="8681"/>
        <v>51.000000000000007</v>
      </c>
      <c r="AA3271" s="11">
        <f t="shared" si="8682"/>
        <v>0</v>
      </c>
      <c r="AB3271" s="53">
        <f t="shared" si="8683"/>
        <v>0.24717237867661512</v>
      </c>
      <c r="AC3271" s="61" t="s">
        <v>204</v>
      </c>
      <c r="AE3271" s="11">
        <f t="shared" ref="AE3271" si="8844">SUM(F3271:F3276)</f>
        <v>0</v>
      </c>
      <c r="AF3271" s="11">
        <f t="shared" ref="AF3271" si="8845">AVERAGE(AB3271:AB3276)</f>
        <v>0.24717237867661512</v>
      </c>
      <c r="AG3271" s="11">
        <f t="shared" ref="AG3271" si="8846">AVERAGE(G3271:G3276)</f>
        <v>7.55</v>
      </c>
      <c r="AH3271" s="11" t="e">
        <f t="shared" ref="AH3271" si="8847">AVERAGE(AC3271:AC3276)</f>
        <v>#DIV/0!</v>
      </c>
      <c r="AI3271" s="11">
        <f t="shared" ref="AI3271" si="8848">AVERAGE(T3271:T3276)</f>
        <v>50.199999999999996</v>
      </c>
      <c r="AJ3271" s="11">
        <f t="shared" ref="AJ3271" si="8849">SUMIF(H3271:H3276,"&gt;0",H3271:H3276)</f>
        <v>0.51400000000000001</v>
      </c>
      <c r="AK3271" s="17">
        <f t="shared" ref="AK3271" si="8850">SUM(AA3271:AA3276)/60</f>
        <v>0</v>
      </c>
      <c r="AL3271" s="17">
        <f t="shared" ref="AL3271" si="8851">SUM(V3271:V3276)</f>
        <v>1019983</v>
      </c>
      <c r="AM3271" s="17">
        <f t="shared" ref="AM3271" si="8852">AVERAGE(W3271:W3276)</f>
        <v>283.33333333333331</v>
      </c>
      <c r="AN3271" s="11">
        <f t="shared" ref="AN3271" si="8853">AVERAGE(I3271:I3276)</f>
        <v>2.6</v>
      </c>
      <c r="AO3271" s="11">
        <f t="shared" ref="AO3271" si="8854">MAX(K3271:K3276)</f>
        <v>3</v>
      </c>
      <c r="AP3271" s="13" t="str">
        <f t="shared" ref="AP3271" ca="1" si="8855">INDIRECT(ADDRESS(MATCH(AO3271,K3271:K3276,0)+A3271-1,12))</f>
        <v>SW</v>
      </c>
      <c r="AQ3271" s="13">
        <f t="shared" ref="AQ3271" ca="1" si="8856">INDIRECT(ADDRESS(MATCH(AO3271,K3271:K3276,0)+A3271-1,13))</f>
        <v>0.6754282407407407</v>
      </c>
      <c r="AR3271" s="11">
        <f t="shared" ref="AR3271" si="8857">MAX(N3271:N3276)</f>
        <v>5.6</v>
      </c>
      <c r="AS3271" s="13" t="str">
        <f t="shared" ref="AS3271" ca="1" si="8858">INDIRECT(ADDRESS(MATCH(AR3271,N3271:N3276,0)+A3271-1,15))</f>
        <v>SSW</v>
      </c>
      <c r="AT3271" s="13">
        <f t="shared" ref="AT3271" ca="1" si="8859">INDIRECT(ADDRESS(MATCH(AR3271,N3271:N3276,0)+A3271-1,16))</f>
        <v>0.66930555555555549</v>
      </c>
    </row>
    <row r="3272" spans="1:46">
      <c r="A3272" s="11">
        <v>3272</v>
      </c>
      <c r="B3272" s="69">
        <v>44615</v>
      </c>
      <c r="C3272" s="70">
        <v>0.67361111111111116</v>
      </c>
      <c r="D3272">
        <v>9</v>
      </c>
      <c r="E3272">
        <v>14.2</v>
      </c>
      <c r="F3272">
        <v>0</v>
      </c>
      <c r="G3272">
        <v>7.3</v>
      </c>
      <c r="H3272">
        <v>6.8000000000000005E-2</v>
      </c>
      <c r="I3272">
        <v>2.9</v>
      </c>
      <c r="J3272" t="s">
        <v>156</v>
      </c>
      <c r="K3272">
        <v>2.9</v>
      </c>
      <c r="L3272" t="s">
        <v>156</v>
      </c>
      <c r="M3272" s="70">
        <v>0.67284722222222226</v>
      </c>
      <c r="N3272">
        <v>5.6</v>
      </c>
      <c r="O3272" t="s">
        <v>156</v>
      </c>
      <c r="P3272" s="70">
        <v>0.66930555555555549</v>
      </c>
      <c r="Q3272">
        <v>2.6</v>
      </c>
      <c r="R3272" t="s">
        <v>160</v>
      </c>
      <c r="S3272">
        <v>0.8</v>
      </c>
      <c r="T3272">
        <v>50.3</v>
      </c>
      <c r="U3272">
        <v>292</v>
      </c>
      <c r="V3272">
        <v>143704</v>
      </c>
      <c r="W3272">
        <v>240</v>
      </c>
      <c r="X3272">
        <v>0.60299999999999998</v>
      </c>
      <c r="Y3272">
        <v>18.23</v>
      </c>
      <c r="Z3272" s="11">
        <f t="shared" ref="Z3272:Z3335" si="8860">H3272*3.6/(60)*10*10^3</f>
        <v>40.800000000000004</v>
      </c>
      <c r="AA3272" s="11">
        <f t="shared" ref="AA3272:AA3335" si="8861">IF(Z3272&gt;120,10,0)</f>
        <v>0</v>
      </c>
      <c r="AB3272" s="53">
        <f t="shared" ref="AB3272:AB3335" si="8862">-0.071+0.735*X3272+0.75*X3272^2-8.759*X3272^3+21.838*X3272^4-21.998*X3272^5+8.097*X3272^6</f>
        <v>0.24717237867661512</v>
      </c>
      <c r="AC3272" s="61" t="s">
        <v>204</v>
      </c>
    </row>
    <row r="3273" spans="1:46">
      <c r="A3273" s="11">
        <v>3273</v>
      </c>
      <c r="B3273" s="69">
        <v>44615</v>
      </c>
      <c r="C3273" s="70">
        <v>0.68055555555555547</v>
      </c>
      <c r="D3273">
        <v>8.9</v>
      </c>
      <c r="E3273">
        <v>14.2</v>
      </c>
      <c r="F3273">
        <v>0</v>
      </c>
      <c r="G3273">
        <v>7.2</v>
      </c>
      <c r="H3273">
        <v>7.5999999999999998E-2</v>
      </c>
      <c r="I3273">
        <v>2.5</v>
      </c>
      <c r="J3273" t="s">
        <v>156</v>
      </c>
      <c r="K3273">
        <v>3</v>
      </c>
      <c r="L3273" t="s">
        <v>160</v>
      </c>
      <c r="M3273" s="70">
        <v>0.6754282407407407</v>
      </c>
      <c r="N3273">
        <v>4.4000000000000004</v>
      </c>
      <c r="O3273" t="s">
        <v>156</v>
      </c>
      <c r="P3273" s="70">
        <v>0.67815972222222232</v>
      </c>
      <c r="Q3273">
        <v>3.8</v>
      </c>
      <c r="R3273" t="s">
        <v>153</v>
      </c>
      <c r="S3273">
        <v>0.7</v>
      </c>
      <c r="T3273">
        <v>51.2</v>
      </c>
      <c r="U3273">
        <v>296</v>
      </c>
      <c r="V3273">
        <v>159872</v>
      </c>
      <c r="W3273">
        <v>266</v>
      </c>
      <c r="X3273">
        <v>0.60299999999999998</v>
      </c>
      <c r="Y3273">
        <v>18.27</v>
      </c>
      <c r="Z3273" s="11">
        <f t="shared" si="8860"/>
        <v>45.6</v>
      </c>
      <c r="AA3273" s="11">
        <f t="shared" si="8861"/>
        <v>0</v>
      </c>
      <c r="AB3273" s="53">
        <f t="shared" si="8862"/>
        <v>0.24717237867661512</v>
      </c>
      <c r="AC3273" s="61" t="s">
        <v>204</v>
      </c>
    </row>
    <row r="3274" spans="1:46">
      <c r="A3274" s="11">
        <v>3274</v>
      </c>
      <c r="B3274" s="69">
        <v>44615</v>
      </c>
      <c r="C3274" s="70">
        <v>0.6875</v>
      </c>
      <c r="D3274">
        <v>8.6999999999999993</v>
      </c>
      <c r="E3274">
        <v>14.2</v>
      </c>
      <c r="F3274">
        <v>0</v>
      </c>
      <c r="G3274">
        <v>7.4</v>
      </c>
      <c r="H3274">
        <v>8.1000000000000003E-2</v>
      </c>
      <c r="I3274">
        <v>2.5</v>
      </c>
      <c r="J3274" t="s">
        <v>153</v>
      </c>
      <c r="K3274">
        <v>2.9</v>
      </c>
      <c r="L3274" t="s">
        <v>156</v>
      </c>
      <c r="M3274" s="70">
        <v>0.68350694444444438</v>
      </c>
      <c r="N3274">
        <v>4.5999999999999996</v>
      </c>
      <c r="O3274" t="s">
        <v>159</v>
      </c>
      <c r="P3274" s="70">
        <v>0.68150462962962965</v>
      </c>
      <c r="Q3274">
        <v>3.6</v>
      </c>
      <c r="R3274" t="s">
        <v>153</v>
      </c>
      <c r="S3274">
        <v>1</v>
      </c>
      <c r="T3274">
        <v>50.7</v>
      </c>
      <c r="U3274">
        <v>240</v>
      </c>
      <c r="V3274">
        <v>171120</v>
      </c>
      <c r="W3274">
        <v>285</v>
      </c>
      <c r="X3274">
        <v>0.60299999999999998</v>
      </c>
      <c r="Y3274">
        <v>18.260000000000002</v>
      </c>
      <c r="Z3274" s="11">
        <f t="shared" si="8860"/>
        <v>48.6</v>
      </c>
      <c r="AA3274" s="11">
        <f t="shared" si="8861"/>
        <v>0</v>
      </c>
      <c r="AB3274" s="53">
        <f t="shared" si="8862"/>
        <v>0.24717237867661512</v>
      </c>
      <c r="AC3274" s="61" t="s">
        <v>204</v>
      </c>
    </row>
    <row r="3275" spans="1:46">
      <c r="A3275" s="11">
        <v>3275</v>
      </c>
      <c r="B3275" s="69">
        <v>44615</v>
      </c>
      <c r="C3275" s="70">
        <v>0.69444444444444453</v>
      </c>
      <c r="D3275">
        <v>8.5</v>
      </c>
      <c r="E3275">
        <v>14.2</v>
      </c>
      <c r="F3275">
        <v>0</v>
      </c>
      <c r="G3275">
        <v>7.8</v>
      </c>
      <c r="H3275">
        <v>9.7000000000000003E-2</v>
      </c>
      <c r="I3275">
        <v>2.9</v>
      </c>
      <c r="J3275" t="s">
        <v>156</v>
      </c>
      <c r="K3275">
        <v>3</v>
      </c>
      <c r="L3275" t="s">
        <v>156</v>
      </c>
      <c r="M3275" s="70">
        <v>0.69363425925925926</v>
      </c>
      <c r="N3275">
        <v>4.2</v>
      </c>
      <c r="O3275" t="s">
        <v>156</v>
      </c>
      <c r="P3275" s="70">
        <v>0.69062499999999993</v>
      </c>
      <c r="Q3275">
        <v>1.6</v>
      </c>
      <c r="R3275" t="s">
        <v>153</v>
      </c>
      <c r="S3275">
        <v>0.6</v>
      </c>
      <c r="T3275">
        <v>49.7</v>
      </c>
      <c r="U3275">
        <v>384</v>
      </c>
      <c r="V3275">
        <v>182729</v>
      </c>
      <c r="W3275">
        <v>305</v>
      </c>
      <c r="X3275">
        <v>0.60299999999999998</v>
      </c>
      <c r="Y3275">
        <v>18.22</v>
      </c>
      <c r="Z3275" s="11">
        <f t="shared" si="8860"/>
        <v>58.2</v>
      </c>
      <c r="AA3275" s="11">
        <f t="shared" si="8861"/>
        <v>0</v>
      </c>
      <c r="AB3275" s="53">
        <f t="shared" si="8862"/>
        <v>0.24717237867661512</v>
      </c>
      <c r="AC3275" s="61" t="s">
        <v>204</v>
      </c>
    </row>
    <row r="3276" spans="1:46">
      <c r="A3276" s="11">
        <v>3276</v>
      </c>
      <c r="B3276" s="69">
        <v>44615</v>
      </c>
      <c r="C3276" s="70">
        <v>0.70138888888888884</v>
      </c>
      <c r="D3276">
        <v>8.6999999999999993</v>
      </c>
      <c r="E3276">
        <v>14.2</v>
      </c>
      <c r="F3276">
        <v>0</v>
      </c>
      <c r="G3276">
        <v>8.3000000000000007</v>
      </c>
      <c r="H3276">
        <v>0.107</v>
      </c>
      <c r="I3276">
        <v>2.6</v>
      </c>
      <c r="J3276" t="s">
        <v>153</v>
      </c>
      <c r="K3276">
        <v>2.9</v>
      </c>
      <c r="L3276" t="s">
        <v>156</v>
      </c>
      <c r="M3276" s="70">
        <v>0.69445601851851846</v>
      </c>
      <c r="N3276">
        <v>4</v>
      </c>
      <c r="O3276" t="s">
        <v>153</v>
      </c>
      <c r="P3276" s="70">
        <v>0.6956134259259259</v>
      </c>
      <c r="Q3276">
        <v>3</v>
      </c>
      <c r="R3276" t="s">
        <v>156</v>
      </c>
      <c r="S3276">
        <v>0.6</v>
      </c>
      <c r="T3276">
        <v>49</v>
      </c>
      <c r="U3276">
        <v>292</v>
      </c>
      <c r="V3276">
        <v>188410</v>
      </c>
      <c r="W3276">
        <v>314</v>
      </c>
      <c r="X3276">
        <v>0.60299999999999998</v>
      </c>
      <c r="Y3276">
        <v>18.2</v>
      </c>
      <c r="Z3276" s="11">
        <f t="shared" si="8860"/>
        <v>64.199999999999989</v>
      </c>
      <c r="AA3276" s="11">
        <f t="shared" si="8861"/>
        <v>0</v>
      </c>
      <c r="AB3276" s="53">
        <f t="shared" si="8862"/>
        <v>0.24717237867661512</v>
      </c>
      <c r="AC3276" s="61" t="s">
        <v>204</v>
      </c>
    </row>
    <row r="3277" spans="1:46">
      <c r="A3277" s="11">
        <v>3277</v>
      </c>
      <c r="B3277" s="69">
        <v>44615</v>
      </c>
      <c r="C3277" s="70">
        <v>0.70833333333333337</v>
      </c>
      <c r="D3277">
        <v>8.6999999999999993</v>
      </c>
      <c r="E3277">
        <v>14.2</v>
      </c>
      <c r="F3277">
        <v>0</v>
      </c>
      <c r="G3277">
        <v>8.1</v>
      </c>
      <c r="H3277">
        <v>7.0000000000000007E-2</v>
      </c>
      <c r="I3277">
        <v>2.8</v>
      </c>
      <c r="J3277" t="s">
        <v>153</v>
      </c>
      <c r="K3277">
        <v>2.8</v>
      </c>
      <c r="L3277" t="s">
        <v>156</v>
      </c>
      <c r="M3277" s="70">
        <v>0.7072222222222222</v>
      </c>
      <c r="N3277">
        <v>4.5</v>
      </c>
      <c r="O3277" t="s">
        <v>156</v>
      </c>
      <c r="P3277" s="70">
        <v>0.70196759259259256</v>
      </c>
      <c r="Q3277">
        <v>3</v>
      </c>
      <c r="R3277" t="s">
        <v>153</v>
      </c>
      <c r="S3277">
        <v>0.5</v>
      </c>
      <c r="T3277">
        <v>48</v>
      </c>
      <c r="U3277">
        <v>152</v>
      </c>
      <c r="V3277">
        <v>131419</v>
      </c>
      <c r="W3277">
        <v>219</v>
      </c>
      <c r="X3277">
        <v>0.60299999999999998</v>
      </c>
      <c r="Y3277">
        <v>18.21</v>
      </c>
      <c r="Z3277" s="11">
        <f t="shared" si="8860"/>
        <v>42.000000000000007</v>
      </c>
      <c r="AA3277" s="11">
        <f t="shared" si="8861"/>
        <v>0</v>
      </c>
      <c r="AB3277" s="53">
        <f t="shared" si="8862"/>
        <v>0.24717237867661512</v>
      </c>
      <c r="AC3277" s="61" t="s">
        <v>204</v>
      </c>
      <c r="AE3277" s="11">
        <f t="shared" ref="AE3277" si="8863">SUM(F3277:F3282)</f>
        <v>0</v>
      </c>
      <c r="AF3277" s="11">
        <f t="shared" ref="AF3277" si="8864">AVERAGE(AB3277:AB3282)</f>
        <v>0.24660452660131513</v>
      </c>
      <c r="AG3277" s="11">
        <f t="shared" ref="AG3277" si="8865">AVERAGE(G3277:G3282)</f>
        <v>6.7666666666666657</v>
      </c>
      <c r="AH3277" s="11" t="e">
        <f t="shared" ref="AH3277" si="8866">AVERAGE(AC3277:AC3282)</f>
        <v>#DIV/0!</v>
      </c>
      <c r="AI3277" s="11">
        <f t="shared" ref="AI3277" si="8867">AVERAGE(T3277:T3282)</f>
        <v>53.066666666666663</v>
      </c>
      <c r="AJ3277" s="11">
        <f t="shared" ref="AJ3277" si="8868">SUMIF(H3277:H3282,"&gt;0",H3277:H3282)</f>
        <v>0.19700000000000001</v>
      </c>
      <c r="AK3277" s="17">
        <f t="shared" ref="AK3277" si="8869">SUM(AA3277:AA3282)/60</f>
        <v>0</v>
      </c>
      <c r="AL3277" s="17">
        <f t="shared" ref="AL3277" si="8870">SUM(V3277:V3282)</f>
        <v>378297</v>
      </c>
      <c r="AM3277" s="17">
        <f t="shared" ref="AM3277" si="8871">AVERAGE(W3277:W3282)</f>
        <v>105.16666666666667</v>
      </c>
      <c r="AN3277" s="11">
        <f t="shared" ref="AN3277" si="8872">AVERAGE(I3277:I3282)</f>
        <v>2.7166666666666668</v>
      </c>
      <c r="AO3277" s="11">
        <f t="shared" ref="AO3277" si="8873">MAX(K3277:K3282)</f>
        <v>3.3</v>
      </c>
      <c r="AP3277" s="13" t="str">
        <f t="shared" ref="AP3277" ca="1" si="8874">INDIRECT(ADDRESS(MATCH(AO3277,K3277:K3282,0)+A3277-1,12))</f>
        <v>SSW</v>
      </c>
      <c r="AQ3277" s="13">
        <f t="shared" ref="AQ3277" ca="1" si="8875">INDIRECT(ADDRESS(MATCH(AO3277,K3277:K3282,0)+A3277-1,13))</f>
        <v>0.71663194444444445</v>
      </c>
      <c r="AR3277" s="11">
        <f t="shared" ref="AR3277" si="8876">MAX(N3277:N3282)</f>
        <v>5.2</v>
      </c>
      <c r="AS3277" s="13" t="str">
        <f t="shared" ref="AS3277" ca="1" si="8877">INDIRECT(ADDRESS(MATCH(AR3277,N3277:N3282,0)+A3277-1,15))</f>
        <v>SSE</v>
      </c>
      <c r="AT3277" s="13">
        <f t="shared" ref="AT3277" ca="1" si="8878">INDIRECT(ADDRESS(MATCH(AR3277,N3277:N3282,0)+A3277-1,16))</f>
        <v>0.72153935185185192</v>
      </c>
    </row>
    <row r="3278" spans="1:46">
      <c r="A3278" s="11">
        <v>3278</v>
      </c>
      <c r="B3278" s="69">
        <v>44615</v>
      </c>
      <c r="C3278" s="70">
        <v>0.71527777777777779</v>
      </c>
      <c r="D3278">
        <v>8.6999999999999993</v>
      </c>
      <c r="E3278">
        <v>14.2</v>
      </c>
      <c r="F3278">
        <v>0</v>
      </c>
      <c r="G3278">
        <v>7.7</v>
      </c>
      <c r="H3278">
        <v>0.06</v>
      </c>
      <c r="I3278">
        <v>3.1</v>
      </c>
      <c r="J3278" t="s">
        <v>156</v>
      </c>
      <c r="K3278">
        <v>3.1</v>
      </c>
      <c r="L3278" t="s">
        <v>156</v>
      </c>
      <c r="M3278" s="70">
        <v>0.71517361111111111</v>
      </c>
      <c r="N3278">
        <v>4.9000000000000004</v>
      </c>
      <c r="O3278" t="s">
        <v>156</v>
      </c>
      <c r="P3278" s="70">
        <v>0.71081018518518524</v>
      </c>
      <c r="Q3278">
        <v>2.9</v>
      </c>
      <c r="R3278" t="s">
        <v>160</v>
      </c>
      <c r="S3278">
        <v>0.7</v>
      </c>
      <c r="T3278">
        <v>50.7</v>
      </c>
      <c r="U3278">
        <v>184</v>
      </c>
      <c r="V3278">
        <v>107218</v>
      </c>
      <c r="W3278">
        <v>179</v>
      </c>
      <c r="X3278">
        <v>0.60299999999999998</v>
      </c>
      <c r="Y3278">
        <v>18.18</v>
      </c>
      <c r="Z3278" s="11">
        <f t="shared" si="8860"/>
        <v>36</v>
      </c>
      <c r="AA3278" s="11">
        <f t="shared" si="8861"/>
        <v>0</v>
      </c>
      <c r="AB3278" s="53">
        <f t="shared" si="8862"/>
        <v>0.24717237867661512</v>
      </c>
      <c r="AC3278" s="61" t="s">
        <v>204</v>
      </c>
    </row>
    <row r="3279" spans="1:46">
      <c r="A3279" s="11">
        <v>3279</v>
      </c>
      <c r="B3279" s="69">
        <v>44615</v>
      </c>
      <c r="C3279" s="70">
        <v>0.72222222222222221</v>
      </c>
      <c r="D3279">
        <v>8.6999999999999993</v>
      </c>
      <c r="E3279">
        <v>14.2</v>
      </c>
      <c r="F3279">
        <v>0</v>
      </c>
      <c r="G3279">
        <v>7.1</v>
      </c>
      <c r="H3279">
        <v>4.2999999999999997E-2</v>
      </c>
      <c r="I3279">
        <v>2.9</v>
      </c>
      <c r="J3279" t="s">
        <v>153</v>
      </c>
      <c r="K3279">
        <v>3.3</v>
      </c>
      <c r="L3279" t="s">
        <v>156</v>
      </c>
      <c r="M3279" s="70">
        <v>0.71663194444444445</v>
      </c>
      <c r="N3279">
        <v>5.2</v>
      </c>
      <c r="O3279" t="s">
        <v>159</v>
      </c>
      <c r="P3279" s="70">
        <v>0.72153935185185192</v>
      </c>
      <c r="Q3279">
        <v>2.9</v>
      </c>
      <c r="R3279" t="s">
        <v>153</v>
      </c>
      <c r="S3279">
        <v>0.8</v>
      </c>
      <c r="T3279">
        <v>51.4</v>
      </c>
      <c r="U3279">
        <v>80</v>
      </c>
      <c r="V3279">
        <v>77385</v>
      </c>
      <c r="W3279">
        <v>129</v>
      </c>
      <c r="X3279">
        <v>0.60299999999999998</v>
      </c>
      <c r="Y3279">
        <v>18.190000000000001</v>
      </c>
      <c r="Z3279" s="11">
        <f t="shared" si="8860"/>
        <v>25.799999999999997</v>
      </c>
      <c r="AA3279" s="11">
        <f t="shared" si="8861"/>
        <v>0</v>
      </c>
      <c r="AB3279" s="53">
        <f t="shared" si="8862"/>
        <v>0.24717237867661512</v>
      </c>
      <c r="AC3279" s="61" t="s">
        <v>204</v>
      </c>
    </row>
    <row r="3280" spans="1:46">
      <c r="A3280" s="11">
        <v>3280</v>
      </c>
      <c r="B3280" s="69">
        <v>44615</v>
      </c>
      <c r="C3280" s="70">
        <v>0.72916666666666663</v>
      </c>
      <c r="D3280">
        <v>8.4</v>
      </c>
      <c r="E3280">
        <v>13.3</v>
      </c>
      <c r="F3280">
        <v>0</v>
      </c>
      <c r="G3280">
        <v>6.5</v>
      </c>
      <c r="H3280">
        <v>1.4E-2</v>
      </c>
      <c r="I3280">
        <v>3.1</v>
      </c>
      <c r="J3280" t="s">
        <v>156</v>
      </c>
      <c r="K3280">
        <v>3.1</v>
      </c>
      <c r="L3280" t="s">
        <v>156</v>
      </c>
      <c r="M3280" s="70">
        <v>0.7283912037037038</v>
      </c>
      <c r="N3280">
        <v>4.5999999999999996</v>
      </c>
      <c r="O3280" t="s">
        <v>156</v>
      </c>
      <c r="P3280" s="70">
        <v>0.72282407407407412</v>
      </c>
      <c r="Q3280">
        <v>2.2000000000000002</v>
      </c>
      <c r="R3280" t="s">
        <v>156</v>
      </c>
      <c r="S3280">
        <v>0.6</v>
      </c>
      <c r="T3280">
        <v>53.1</v>
      </c>
      <c r="U3280">
        <v>40</v>
      </c>
      <c r="V3280">
        <v>34674</v>
      </c>
      <c r="W3280">
        <v>58</v>
      </c>
      <c r="X3280">
        <v>0.60099999999999998</v>
      </c>
      <c r="Y3280">
        <v>18.13</v>
      </c>
      <c r="Z3280" s="11">
        <f t="shared" si="8860"/>
        <v>8.4</v>
      </c>
      <c r="AA3280" s="11">
        <f t="shared" si="8861"/>
        <v>0</v>
      </c>
      <c r="AB3280" s="53">
        <f t="shared" si="8862"/>
        <v>0.24603667452601508</v>
      </c>
      <c r="AC3280" s="61" t="s">
        <v>204</v>
      </c>
    </row>
    <row r="3281" spans="1:46">
      <c r="A3281" s="11">
        <v>3281</v>
      </c>
      <c r="B3281" s="69">
        <v>44615</v>
      </c>
      <c r="C3281" s="70">
        <v>0.73611111111111116</v>
      </c>
      <c r="D3281">
        <v>8</v>
      </c>
      <c r="E3281">
        <v>13.1</v>
      </c>
      <c r="F3281">
        <v>0</v>
      </c>
      <c r="G3281">
        <v>5.8</v>
      </c>
      <c r="H3281">
        <v>7.0000000000000001E-3</v>
      </c>
      <c r="I3281">
        <v>2.5</v>
      </c>
      <c r="J3281" t="s">
        <v>153</v>
      </c>
      <c r="K3281">
        <v>3.1</v>
      </c>
      <c r="L3281" t="s">
        <v>156</v>
      </c>
      <c r="M3281" s="70">
        <v>0.72917824074074078</v>
      </c>
      <c r="N3281">
        <v>4</v>
      </c>
      <c r="O3281" t="s">
        <v>153</v>
      </c>
      <c r="P3281" s="70">
        <v>0.72958333333333336</v>
      </c>
      <c r="Q3281">
        <v>2.7</v>
      </c>
      <c r="R3281" t="s">
        <v>159</v>
      </c>
      <c r="S3281">
        <v>0.5</v>
      </c>
      <c r="T3281">
        <v>56.5</v>
      </c>
      <c r="U3281">
        <v>23</v>
      </c>
      <c r="V3281">
        <v>18999</v>
      </c>
      <c r="W3281">
        <v>32</v>
      </c>
      <c r="X3281">
        <v>0.60099999999999998</v>
      </c>
      <c r="Y3281">
        <v>18.170000000000002</v>
      </c>
      <c r="Z3281" s="11">
        <f t="shared" si="8860"/>
        <v>4.2</v>
      </c>
      <c r="AA3281" s="11">
        <f t="shared" si="8861"/>
        <v>0</v>
      </c>
      <c r="AB3281" s="53">
        <f t="shared" si="8862"/>
        <v>0.24603667452601508</v>
      </c>
      <c r="AC3281" s="61" t="s">
        <v>204</v>
      </c>
    </row>
    <row r="3282" spans="1:46">
      <c r="A3282" s="11">
        <v>3282</v>
      </c>
      <c r="B3282" s="69">
        <v>44615</v>
      </c>
      <c r="C3282" s="70">
        <v>0.74305555555555547</v>
      </c>
      <c r="D3282">
        <v>7.5</v>
      </c>
      <c r="E3282">
        <v>13</v>
      </c>
      <c r="F3282">
        <v>0</v>
      </c>
      <c r="G3282">
        <v>5.4</v>
      </c>
      <c r="H3282">
        <v>3.0000000000000001E-3</v>
      </c>
      <c r="I3282">
        <v>1.9</v>
      </c>
      <c r="J3282" t="s">
        <v>153</v>
      </c>
      <c r="K3282">
        <v>2.5</v>
      </c>
      <c r="L3282" t="s">
        <v>153</v>
      </c>
      <c r="M3282" s="70">
        <v>0.73613425925925924</v>
      </c>
      <c r="N3282">
        <v>3.3</v>
      </c>
      <c r="O3282" t="s">
        <v>156</v>
      </c>
      <c r="P3282" s="70">
        <v>0.73905092592592592</v>
      </c>
      <c r="Q3282">
        <v>2.2000000000000002</v>
      </c>
      <c r="R3282" t="s">
        <v>153</v>
      </c>
      <c r="S3282">
        <v>0.4</v>
      </c>
      <c r="T3282">
        <v>58.7</v>
      </c>
      <c r="U3282">
        <v>8</v>
      </c>
      <c r="V3282">
        <v>8602</v>
      </c>
      <c r="W3282">
        <v>14</v>
      </c>
      <c r="X3282">
        <v>0.60099999999999998</v>
      </c>
      <c r="Y3282">
        <v>18.16</v>
      </c>
      <c r="Z3282" s="11">
        <f t="shared" si="8860"/>
        <v>1.8000000000000003</v>
      </c>
      <c r="AA3282" s="11">
        <f t="shared" si="8861"/>
        <v>0</v>
      </c>
      <c r="AB3282" s="53">
        <f t="shared" si="8862"/>
        <v>0.24603667452601508</v>
      </c>
      <c r="AC3282" s="61" t="s">
        <v>204</v>
      </c>
    </row>
    <row r="3283" spans="1:46">
      <c r="A3283" s="11">
        <v>3283</v>
      </c>
      <c r="B3283" s="69">
        <v>44615</v>
      </c>
      <c r="C3283" s="70">
        <v>0.75</v>
      </c>
      <c r="D3283">
        <v>7</v>
      </c>
      <c r="E3283">
        <v>13</v>
      </c>
      <c r="F3283">
        <v>0</v>
      </c>
      <c r="G3283">
        <v>5</v>
      </c>
      <c r="H3283">
        <v>0</v>
      </c>
      <c r="I3283">
        <v>2</v>
      </c>
      <c r="J3283" t="s">
        <v>159</v>
      </c>
      <c r="K3283">
        <v>2</v>
      </c>
      <c r="L3283" t="s">
        <v>159</v>
      </c>
      <c r="M3283" s="70">
        <v>0.74962962962962953</v>
      </c>
      <c r="N3283">
        <v>3</v>
      </c>
      <c r="O3283" t="s">
        <v>153</v>
      </c>
      <c r="P3283" s="70">
        <v>0.74851851851851858</v>
      </c>
      <c r="Q3283">
        <v>1.5</v>
      </c>
      <c r="R3283" t="s">
        <v>153</v>
      </c>
      <c r="S3283">
        <v>0.4</v>
      </c>
      <c r="T3283">
        <v>59.7</v>
      </c>
      <c r="U3283">
        <v>1</v>
      </c>
      <c r="V3283">
        <v>2663</v>
      </c>
      <c r="W3283">
        <v>4</v>
      </c>
      <c r="X3283">
        <v>0.60099999999999998</v>
      </c>
      <c r="Y3283">
        <v>18.190000000000001</v>
      </c>
      <c r="Z3283" s="11">
        <f t="shared" si="8860"/>
        <v>0</v>
      </c>
      <c r="AA3283" s="11">
        <f t="shared" si="8861"/>
        <v>0</v>
      </c>
      <c r="AB3283" s="53">
        <f t="shared" si="8862"/>
        <v>0.24603667452601508</v>
      </c>
      <c r="AC3283" s="61" t="s">
        <v>204</v>
      </c>
      <c r="AE3283" s="11">
        <f t="shared" ref="AE3283" si="8879">SUM(F3283:F3288)</f>
        <v>0</v>
      </c>
      <c r="AF3283" s="11">
        <f t="shared" ref="AF3283" si="8880">AVERAGE(AB3283:AB3288)</f>
        <v>0.24556440575433611</v>
      </c>
      <c r="AG3283" s="11">
        <f t="shared" ref="AG3283" si="8881">AVERAGE(G3283:G3288)</f>
        <v>4.5</v>
      </c>
      <c r="AH3283" s="11" t="e">
        <f t="shared" ref="AH3283" si="8882">AVERAGE(AC3283:AC3288)</f>
        <v>#DIV/0!</v>
      </c>
      <c r="AI3283" s="11">
        <f t="shared" ref="AI3283" si="8883">AVERAGE(T3283:T3288)</f>
        <v>60.883333333333326</v>
      </c>
      <c r="AJ3283" s="11">
        <f t="shared" ref="AJ3283" si="8884">SUMIF(H3283:H3288,"&gt;0",H3283:H3288)</f>
        <v>0</v>
      </c>
      <c r="AK3283" s="17">
        <f t="shared" ref="AK3283" si="8885">SUM(AA3283:AA3288)/60</f>
        <v>0</v>
      </c>
      <c r="AL3283" s="17">
        <f t="shared" ref="AL3283" si="8886">SUM(V3283:V3288)</f>
        <v>3618</v>
      </c>
      <c r="AM3283" s="17">
        <f t="shared" ref="AM3283" si="8887">AVERAGE(W3283:W3288)</f>
        <v>0.83333333333333337</v>
      </c>
      <c r="AN3283" s="11">
        <f t="shared" ref="AN3283" si="8888">AVERAGE(I3283:I3288)</f>
        <v>2.3833333333333333</v>
      </c>
      <c r="AO3283" s="11">
        <f t="shared" ref="AO3283" si="8889">MAX(K3283:K3288)</f>
        <v>2.9</v>
      </c>
      <c r="AP3283" s="13" t="str">
        <f t="shared" ref="AP3283" ca="1" si="8890">INDIRECT(ADDRESS(MATCH(AO3283,K3283:K3288,0)+A3283-1,12))</f>
        <v>SE</v>
      </c>
      <c r="AQ3283" s="13">
        <f t="shared" ref="AQ3283" ca="1" si="8891">INDIRECT(ADDRESS(MATCH(AO3283,K3283:K3288,0)+A3283-1,13))</f>
        <v>0.77082175925925922</v>
      </c>
      <c r="AR3283" s="11">
        <f t="shared" ref="AR3283" si="8892">MAX(N3283:N3288)</f>
        <v>4.0999999999999996</v>
      </c>
      <c r="AS3283" s="13" t="str">
        <f t="shared" ref="AS3283" ca="1" si="8893">INDIRECT(ADDRESS(MATCH(AR3283,N3283:N3288,0)+A3283-1,15))</f>
        <v>SE</v>
      </c>
      <c r="AT3283" s="13">
        <f t="shared" ref="AT3283" ca="1" si="8894">INDIRECT(ADDRESS(MATCH(AR3283,N3283:N3288,0)+A3283-1,16))</f>
        <v>0.76736111111111116</v>
      </c>
    </row>
    <row r="3284" spans="1:46">
      <c r="A3284" s="11">
        <v>3284</v>
      </c>
      <c r="B3284" s="69">
        <v>44615</v>
      </c>
      <c r="C3284" s="70">
        <v>0.75694444444444453</v>
      </c>
      <c r="D3284">
        <v>6.5</v>
      </c>
      <c r="E3284">
        <v>13</v>
      </c>
      <c r="F3284">
        <v>0</v>
      </c>
      <c r="G3284">
        <v>4.7</v>
      </c>
      <c r="H3284">
        <v>0</v>
      </c>
      <c r="I3284">
        <v>2.2999999999999998</v>
      </c>
      <c r="J3284" t="s">
        <v>159</v>
      </c>
      <c r="K3284">
        <v>2.2999999999999998</v>
      </c>
      <c r="L3284" t="s">
        <v>159</v>
      </c>
      <c r="M3284" s="70">
        <v>0.75694444444444453</v>
      </c>
      <c r="N3284">
        <v>3.3</v>
      </c>
      <c r="O3284" t="s">
        <v>151</v>
      </c>
      <c r="P3284" s="70">
        <v>0.75575231481481486</v>
      </c>
      <c r="Q3284">
        <v>2.9</v>
      </c>
      <c r="R3284" t="s">
        <v>151</v>
      </c>
      <c r="S3284">
        <v>0.4</v>
      </c>
      <c r="T3284">
        <v>60.4</v>
      </c>
      <c r="U3284">
        <v>0</v>
      </c>
      <c r="V3284">
        <v>535</v>
      </c>
      <c r="W3284">
        <v>1</v>
      </c>
      <c r="X3284">
        <v>0.6</v>
      </c>
      <c r="Y3284">
        <v>18.170000000000002</v>
      </c>
      <c r="Z3284" s="11">
        <f t="shared" si="8860"/>
        <v>0</v>
      </c>
      <c r="AA3284" s="11">
        <f t="shared" si="8861"/>
        <v>0</v>
      </c>
      <c r="AB3284" s="53">
        <f t="shared" si="8862"/>
        <v>0.24546995200000027</v>
      </c>
      <c r="AC3284" s="61" t="s">
        <v>204</v>
      </c>
    </row>
    <row r="3285" spans="1:46">
      <c r="A3285" s="11">
        <v>3285</v>
      </c>
      <c r="B3285" s="69">
        <v>44615</v>
      </c>
      <c r="C3285" s="70">
        <v>0.76388888888888884</v>
      </c>
      <c r="D3285">
        <v>6</v>
      </c>
      <c r="E3285">
        <v>13</v>
      </c>
      <c r="F3285">
        <v>0</v>
      </c>
      <c r="G3285">
        <v>4.4000000000000004</v>
      </c>
      <c r="H3285">
        <v>-1E-3</v>
      </c>
      <c r="I3285">
        <v>2.1</v>
      </c>
      <c r="J3285" t="s">
        <v>151</v>
      </c>
      <c r="K3285">
        <v>2.4</v>
      </c>
      <c r="L3285" t="s">
        <v>159</v>
      </c>
      <c r="M3285" s="70">
        <v>0.7596180555555555</v>
      </c>
      <c r="N3285">
        <v>3.3</v>
      </c>
      <c r="O3285" t="s">
        <v>159</v>
      </c>
      <c r="P3285" s="70">
        <v>0.75891203703703702</v>
      </c>
      <c r="Q3285">
        <v>2.9</v>
      </c>
      <c r="R3285" t="s">
        <v>159</v>
      </c>
      <c r="S3285">
        <v>0.4</v>
      </c>
      <c r="T3285">
        <v>61.1</v>
      </c>
      <c r="U3285">
        <v>0</v>
      </c>
      <c r="V3285">
        <v>130</v>
      </c>
      <c r="W3285">
        <v>0</v>
      </c>
      <c r="X3285">
        <v>0.6</v>
      </c>
      <c r="Y3285">
        <v>18.18</v>
      </c>
      <c r="Z3285" s="11">
        <f t="shared" si="8860"/>
        <v>-0.60000000000000009</v>
      </c>
      <c r="AA3285" s="11">
        <f t="shared" si="8861"/>
        <v>0</v>
      </c>
      <c r="AB3285" s="53">
        <f t="shared" si="8862"/>
        <v>0.24546995200000027</v>
      </c>
      <c r="AC3285" s="61" t="s">
        <v>204</v>
      </c>
    </row>
    <row r="3286" spans="1:46">
      <c r="A3286" s="11">
        <v>3286</v>
      </c>
      <c r="B3286" s="69">
        <v>44615</v>
      </c>
      <c r="C3286" s="70">
        <v>0.77083333333333337</v>
      </c>
      <c r="D3286">
        <v>5.6</v>
      </c>
      <c r="E3286">
        <v>13</v>
      </c>
      <c r="F3286">
        <v>0</v>
      </c>
      <c r="G3286">
        <v>4.4000000000000004</v>
      </c>
      <c r="H3286">
        <v>0</v>
      </c>
      <c r="I3286">
        <v>2.9</v>
      </c>
      <c r="J3286" t="s">
        <v>151</v>
      </c>
      <c r="K3286">
        <v>2.9</v>
      </c>
      <c r="L3286" t="s">
        <v>151</v>
      </c>
      <c r="M3286" s="70">
        <v>0.77082175925925922</v>
      </c>
      <c r="N3286">
        <v>4.0999999999999996</v>
      </c>
      <c r="O3286" t="s">
        <v>151</v>
      </c>
      <c r="P3286" s="70">
        <v>0.76736111111111116</v>
      </c>
      <c r="Q3286">
        <v>2.9</v>
      </c>
      <c r="R3286" t="s">
        <v>159</v>
      </c>
      <c r="S3286">
        <v>0.4</v>
      </c>
      <c r="T3286">
        <v>60.9</v>
      </c>
      <c r="U3286">
        <v>0</v>
      </c>
      <c r="V3286">
        <v>94</v>
      </c>
      <c r="W3286">
        <v>0</v>
      </c>
      <c r="X3286">
        <v>0.6</v>
      </c>
      <c r="Y3286">
        <v>18.170000000000002</v>
      </c>
      <c r="Z3286" s="11">
        <f t="shared" si="8860"/>
        <v>0</v>
      </c>
      <c r="AA3286" s="11">
        <f t="shared" si="8861"/>
        <v>0</v>
      </c>
      <c r="AB3286" s="53">
        <f t="shared" si="8862"/>
        <v>0.24546995200000027</v>
      </c>
      <c r="AC3286" s="61" t="s">
        <v>204</v>
      </c>
    </row>
    <row r="3287" spans="1:46">
      <c r="A3287" s="11">
        <v>3287</v>
      </c>
      <c r="B3287" s="69">
        <v>44615</v>
      </c>
      <c r="C3287" s="70">
        <v>0.77777777777777779</v>
      </c>
      <c r="D3287">
        <v>5.2</v>
      </c>
      <c r="E3287">
        <v>13</v>
      </c>
      <c r="F3287">
        <v>0</v>
      </c>
      <c r="G3287">
        <v>4.3</v>
      </c>
      <c r="H3287">
        <v>-1E-3</v>
      </c>
      <c r="I3287">
        <v>2.6</v>
      </c>
      <c r="J3287" t="s">
        <v>151</v>
      </c>
      <c r="K3287">
        <v>2.9</v>
      </c>
      <c r="L3287" t="s">
        <v>151</v>
      </c>
      <c r="M3287" s="70">
        <v>0.77259259259259261</v>
      </c>
      <c r="N3287">
        <v>4</v>
      </c>
      <c r="O3287" t="s">
        <v>151</v>
      </c>
      <c r="P3287" s="70">
        <v>0.77439814814814811</v>
      </c>
      <c r="Q3287">
        <v>2.6</v>
      </c>
      <c r="R3287" t="s">
        <v>159</v>
      </c>
      <c r="S3287">
        <v>0.6</v>
      </c>
      <c r="T3287">
        <v>61.3</v>
      </c>
      <c r="U3287">
        <v>0</v>
      </c>
      <c r="V3287">
        <v>101</v>
      </c>
      <c r="W3287">
        <v>0</v>
      </c>
      <c r="X3287">
        <v>0.6</v>
      </c>
      <c r="Y3287">
        <v>18.170000000000002</v>
      </c>
      <c r="Z3287" s="11">
        <f t="shared" si="8860"/>
        <v>-0.60000000000000009</v>
      </c>
      <c r="AA3287" s="11">
        <f t="shared" si="8861"/>
        <v>0</v>
      </c>
      <c r="AB3287" s="53">
        <f t="shared" si="8862"/>
        <v>0.24546995200000027</v>
      </c>
      <c r="AC3287" s="61" t="s">
        <v>204</v>
      </c>
    </row>
    <row r="3288" spans="1:46">
      <c r="A3288" s="11">
        <v>3288</v>
      </c>
      <c r="B3288" s="69">
        <v>44615</v>
      </c>
      <c r="C3288" s="70">
        <v>0.78472222222222221</v>
      </c>
      <c r="D3288">
        <v>4.9000000000000004</v>
      </c>
      <c r="E3288">
        <v>13</v>
      </c>
      <c r="F3288">
        <v>0</v>
      </c>
      <c r="G3288">
        <v>4.2</v>
      </c>
      <c r="H3288">
        <v>-1E-3</v>
      </c>
      <c r="I3288">
        <v>2.4</v>
      </c>
      <c r="J3288" t="s">
        <v>151</v>
      </c>
      <c r="K3288">
        <v>2.6</v>
      </c>
      <c r="L3288" t="s">
        <v>151</v>
      </c>
      <c r="M3288" s="70">
        <v>0.77836805555555555</v>
      </c>
      <c r="N3288">
        <v>3.4</v>
      </c>
      <c r="O3288" t="s">
        <v>151</v>
      </c>
      <c r="P3288" s="70">
        <v>0.77822916666666664</v>
      </c>
      <c r="Q3288">
        <v>2.8</v>
      </c>
      <c r="R3288" t="s">
        <v>151</v>
      </c>
      <c r="S3288">
        <v>0.4</v>
      </c>
      <c r="T3288">
        <v>61.9</v>
      </c>
      <c r="U3288">
        <v>1</v>
      </c>
      <c r="V3288">
        <v>95</v>
      </c>
      <c r="W3288">
        <v>0</v>
      </c>
      <c r="X3288">
        <v>0.6</v>
      </c>
      <c r="Y3288">
        <v>18.18</v>
      </c>
      <c r="Z3288" s="11">
        <f t="shared" si="8860"/>
        <v>-0.60000000000000009</v>
      </c>
      <c r="AA3288" s="11">
        <f t="shared" si="8861"/>
        <v>0</v>
      </c>
      <c r="AB3288" s="53">
        <f t="shared" si="8862"/>
        <v>0.24546995200000027</v>
      </c>
      <c r="AC3288" s="61" t="s">
        <v>204</v>
      </c>
    </row>
    <row r="3289" spans="1:46">
      <c r="A3289" s="11">
        <v>3289</v>
      </c>
      <c r="B3289" s="69">
        <v>44615</v>
      </c>
      <c r="C3289" s="70">
        <v>0.79166666666666663</v>
      </c>
      <c r="D3289">
        <v>4.5999999999999996</v>
      </c>
      <c r="E3289">
        <v>12.9</v>
      </c>
      <c r="F3289">
        <v>0</v>
      </c>
      <c r="G3289">
        <v>4.0999999999999996</v>
      </c>
      <c r="H3289">
        <v>0</v>
      </c>
      <c r="I3289">
        <v>2.1</v>
      </c>
      <c r="J3289" t="s">
        <v>151</v>
      </c>
      <c r="K3289">
        <v>2.4</v>
      </c>
      <c r="L3289" t="s">
        <v>151</v>
      </c>
      <c r="M3289" s="70">
        <v>0.78482638888888889</v>
      </c>
      <c r="N3289">
        <v>4</v>
      </c>
      <c r="O3289" t="s">
        <v>151</v>
      </c>
      <c r="P3289" s="70">
        <v>0.78778935185185184</v>
      </c>
      <c r="Q3289">
        <v>2.5</v>
      </c>
      <c r="R3289" t="s">
        <v>159</v>
      </c>
      <c r="S3289">
        <v>0.5</v>
      </c>
      <c r="T3289">
        <v>62.5</v>
      </c>
      <c r="U3289">
        <v>0</v>
      </c>
      <c r="V3289">
        <v>102</v>
      </c>
      <c r="W3289">
        <v>0</v>
      </c>
      <c r="X3289">
        <v>0.6</v>
      </c>
      <c r="Y3289">
        <v>18.190000000000001</v>
      </c>
      <c r="Z3289" s="11">
        <f t="shared" si="8860"/>
        <v>0</v>
      </c>
      <c r="AA3289" s="11">
        <f t="shared" si="8861"/>
        <v>0</v>
      </c>
      <c r="AB3289" s="53">
        <f t="shared" si="8862"/>
        <v>0.24546995200000027</v>
      </c>
      <c r="AC3289" s="61" t="s">
        <v>204</v>
      </c>
      <c r="AE3289" s="11">
        <f t="shared" ref="AE3289" si="8895">SUM(F3289:F3294)</f>
        <v>0</v>
      </c>
      <c r="AF3289" s="11">
        <f t="shared" ref="AF3289" si="8896">AVERAGE(AB3289:AB3294)</f>
        <v>0.24528129700304044</v>
      </c>
      <c r="AG3289" s="11">
        <f t="shared" ref="AG3289" si="8897">AVERAGE(G3289:G3294)</f>
        <v>4.2833333333333323</v>
      </c>
      <c r="AH3289" s="11" t="e">
        <f t="shared" ref="AH3289" si="8898">AVERAGE(AC3289:AC3294)</f>
        <v>#DIV/0!</v>
      </c>
      <c r="AI3289" s="11">
        <f t="shared" ref="AI3289" si="8899">AVERAGE(T3289:T3294)</f>
        <v>61.483333333333327</v>
      </c>
      <c r="AJ3289" s="11">
        <f t="shared" ref="AJ3289" si="8900">SUMIF(H3289:H3294,"&gt;0",H3289:H3294)</f>
        <v>0</v>
      </c>
      <c r="AK3289" s="17">
        <f t="shared" ref="AK3289" si="8901">SUM(AA3289:AA3294)/60</f>
        <v>0</v>
      </c>
      <c r="AL3289" s="17">
        <f t="shared" ref="AL3289" si="8902">SUM(V3289:V3294)</f>
        <v>596</v>
      </c>
      <c r="AM3289" s="17">
        <f t="shared" ref="AM3289" si="8903">AVERAGE(W3289:W3294)</f>
        <v>0</v>
      </c>
      <c r="AN3289" s="11">
        <f t="shared" ref="AN3289" si="8904">AVERAGE(I3289:I3294)</f>
        <v>2.0666666666666669</v>
      </c>
      <c r="AO3289" s="11">
        <f t="shared" ref="AO3289" si="8905">MAX(K3289:K3294)</f>
        <v>2.5</v>
      </c>
      <c r="AP3289" s="13" t="str">
        <f t="shared" ref="AP3289" ca="1" si="8906">INDIRECT(ADDRESS(MATCH(AO3289,K3289:K3294,0)+A3289-1,12))</f>
        <v>SE</v>
      </c>
      <c r="AQ3289" s="13">
        <f t="shared" ref="AQ3289" ca="1" si="8907">INDIRECT(ADDRESS(MATCH(AO3289,K3289:K3294,0)+A3289-1,13))</f>
        <v>0.79796296296296287</v>
      </c>
      <c r="AR3289" s="11">
        <f t="shared" ref="AR3289" si="8908">MAX(N3289:N3294)</f>
        <v>7.5</v>
      </c>
      <c r="AS3289" s="13" t="str">
        <f t="shared" ref="AS3289" ca="1" si="8909">INDIRECT(ADDRESS(MATCH(AR3289,N3289:N3294,0)+A3289-1,15))</f>
        <v>SSE</v>
      </c>
      <c r="AT3289" s="13">
        <f t="shared" ref="AT3289" ca="1" si="8910">INDIRECT(ADDRESS(MATCH(AR3289,N3289:N3294,0)+A3289-1,16))</f>
        <v>0.8039236111111111</v>
      </c>
    </row>
    <row r="3290" spans="1:46">
      <c r="A3290" s="11">
        <v>3290</v>
      </c>
      <c r="B3290" s="69">
        <v>44615</v>
      </c>
      <c r="C3290" s="70">
        <v>0.79861111111111116</v>
      </c>
      <c r="D3290">
        <v>4.4000000000000004</v>
      </c>
      <c r="E3290">
        <v>12.9</v>
      </c>
      <c r="F3290">
        <v>0</v>
      </c>
      <c r="G3290">
        <v>4.3</v>
      </c>
      <c r="H3290">
        <v>0</v>
      </c>
      <c r="I3290">
        <v>2.5</v>
      </c>
      <c r="J3290" t="s">
        <v>151</v>
      </c>
      <c r="K3290">
        <v>2.5</v>
      </c>
      <c r="L3290" t="s">
        <v>151</v>
      </c>
      <c r="M3290" s="70">
        <v>0.79796296296296287</v>
      </c>
      <c r="N3290">
        <v>4.5999999999999996</v>
      </c>
      <c r="O3290" t="s">
        <v>151</v>
      </c>
      <c r="P3290" s="70">
        <v>0.7958101851851852</v>
      </c>
      <c r="Q3290">
        <v>2.6</v>
      </c>
      <c r="R3290" t="s">
        <v>151</v>
      </c>
      <c r="S3290">
        <v>0.6</v>
      </c>
      <c r="T3290">
        <v>61.9</v>
      </c>
      <c r="U3290">
        <v>0</v>
      </c>
      <c r="V3290">
        <v>91</v>
      </c>
      <c r="W3290">
        <v>0</v>
      </c>
      <c r="X3290">
        <v>0.6</v>
      </c>
      <c r="Y3290">
        <v>18.18</v>
      </c>
      <c r="Z3290" s="11">
        <f t="shared" si="8860"/>
        <v>0</v>
      </c>
      <c r="AA3290" s="11">
        <f t="shared" si="8861"/>
        <v>0</v>
      </c>
      <c r="AB3290" s="53">
        <f t="shared" si="8862"/>
        <v>0.24546995200000027</v>
      </c>
      <c r="AC3290" s="61" t="s">
        <v>204</v>
      </c>
    </row>
    <row r="3291" spans="1:46">
      <c r="A3291" s="11">
        <v>3291</v>
      </c>
      <c r="B3291" s="69">
        <v>44615</v>
      </c>
      <c r="C3291" s="70">
        <v>0.80555555555555547</v>
      </c>
      <c r="D3291">
        <v>4.2</v>
      </c>
      <c r="E3291">
        <v>12.9</v>
      </c>
      <c r="F3291">
        <v>0</v>
      </c>
      <c r="G3291">
        <v>4.5999999999999996</v>
      </c>
      <c r="H3291">
        <v>0</v>
      </c>
      <c r="I3291">
        <v>2.4</v>
      </c>
      <c r="J3291" t="s">
        <v>151</v>
      </c>
      <c r="K3291">
        <v>2.5</v>
      </c>
      <c r="L3291" t="s">
        <v>151</v>
      </c>
      <c r="M3291" s="70">
        <v>0.80473379629629627</v>
      </c>
      <c r="N3291">
        <v>7.5</v>
      </c>
      <c r="O3291" t="s">
        <v>159</v>
      </c>
      <c r="P3291" s="70">
        <v>0.8039236111111111</v>
      </c>
      <c r="Q3291">
        <v>0.8</v>
      </c>
      <c r="R3291" t="s">
        <v>151</v>
      </c>
      <c r="S3291">
        <v>1.4</v>
      </c>
      <c r="T3291">
        <v>60.6</v>
      </c>
      <c r="U3291">
        <v>0</v>
      </c>
      <c r="V3291">
        <v>108</v>
      </c>
      <c r="W3291">
        <v>0</v>
      </c>
      <c r="X3291">
        <v>0.6</v>
      </c>
      <c r="Y3291">
        <v>18.18</v>
      </c>
      <c r="Z3291" s="11">
        <f t="shared" si="8860"/>
        <v>0</v>
      </c>
      <c r="AA3291" s="11">
        <f t="shared" si="8861"/>
        <v>0</v>
      </c>
      <c r="AB3291" s="53">
        <f t="shared" si="8862"/>
        <v>0.24546995200000027</v>
      </c>
      <c r="AC3291" s="61" t="s">
        <v>204</v>
      </c>
    </row>
    <row r="3292" spans="1:46">
      <c r="A3292" s="11">
        <v>3292</v>
      </c>
      <c r="B3292" s="69">
        <v>44615</v>
      </c>
      <c r="C3292" s="70">
        <v>0.8125</v>
      </c>
      <c r="D3292">
        <v>4.0999999999999996</v>
      </c>
      <c r="E3292">
        <v>12.9</v>
      </c>
      <c r="F3292">
        <v>0</v>
      </c>
      <c r="G3292">
        <v>4.3</v>
      </c>
      <c r="H3292">
        <v>-1E-3</v>
      </c>
      <c r="I3292">
        <v>1.8</v>
      </c>
      <c r="J3292" t="s">
        <v>151</v>
      </c>
      <c r="K3292">
        <v>2.4</v>
      </c>
      <c r="L3292" t="s">
        <v>151</v>
      </c>
      <c r="M3292" s="70">
        <v>0.80556712962962962</v>
      </c>
      <c r="N3292">
        <v>2.8</v>
      </c>
      <c r="O3292" t="s">
        <v>159</v>
      </c>
      <c r="P3292" s="70">
        <v>0.81135416666666671</v>
      </c>
      <c r="Q3292">
        <v>2.4</v>
      </c>
      <c r="R3292" t="s">
        <v>151</v>
      </c>
      <c r="S3292">
        <v>0.5</v>
      </c>
      <c r="T3292">
        <v>61.2</v>
      </c>
      <c r="U3292">
        <v>0</v>
      </c>
      <c r="V3292">
        <v>89</v>
      </c>
      <c r="W3292">
        <v>0</v>
      </c>
      <c r="X3292">
        <v>0.6</v>
      </c>
      <c r="Y3292">
        <v>18.18</v>
      </c>
      <c r="Z3292" s="11">
        <f t="shared" si="8860"/>
        <v>-0.60000000000000009</v>
      </c>
      <c r="AA3292" s="11">
        <f t="shared" si="8861"/>
        <v>0</v>
      </c>
      <c r="AB3292" s="53">
        <f t="shared" si="8862"/>
        <v>0.24546995200000027</v>
      </c>
      <c r="AC3292" s="61" t="s">
        <v>204</v>
      </c>
    </row>
    <row r="3293" spans="1:46">
      <c r="A3293" s="11">
        <v>3293</v>
      </c>
      <c r="B3293" s="69">
        <v>44615</v>
      </c>
      <c r="C3293" s="70">
        <v>0.81944444444444453</v>
      </c>
      <c r="D3293">
        <v>4</v>
      </c>
      <c r="E3293">
        <v>12.9</v>
      </c>
      <c r="F3293">
        <v>0</v>
      </c>
      <c r="G3293">
        <v>4.3</v>
      </c>
      <c r="H3293">
        <v>-1E-3</v>
      </c>
      <c r="I3293">
        <v>2</v>
      </c>
      <c r="J3293" t="s">
        <v>159</v>
      </c>
      <c r="K3293">
        <v>2</v>
      </c>
      <c r="L3293" t="s">
        <v>159</v>
      </c>
      <c r="M3293" s="70">
        <v>0.81942129629629623</v>
      </c>
      <c r="N3293">
        <v>3.1</v>
      </c>
      <c r="O3293" t="s">
        <v>151</v>
      </c>
      <c r="P3293" s="70">
        <v>0.81771990740740741</v>
      </c>
      <c r="Q3293">
        <v>2.4</v>
      </c>
      <c r="R3293" t="s">
        <v>151</v>
      </c>
      <c r="S3293">
        <v>0.5</v>
      </c>
      <c r="T3293">
        <v>61.2</v>
      </c>
      <c r="U3293">
        <v>0</v>
      </c>
      <c r="V3293">
        <v>101</v>
      </c>
      <c r="W3293">
        <v>0</v>
      </c>
      <c r="X3293">
        <v>0.59899999999999998</v>
      </c>
      <c r="Y3293">
        <v>18.18</v>
      </c>
      <c r="Z3293" s="11">
        <f t="shared" si="8860"/>
        <v>-0.60000000000000009</v>
      </c>
      <c r="AA3293" s="11">
        <f t="shared" si="8861"/>
        <v>0</v>
      </c>
      <c r="AB3293" s="53">
        <f t="shared" si="8862"/>
        <v>0.24490398700912069</v>
      </c>
      <c r="AC3293" s="61" t="s">
        <v>204</v>
      </c>
    </row>
    <row r="3294" spans="1:46">
      <c r="A3294" s="11">
        <v>3294</v>
      </c>
      <c r="B3294" s="69">
        <v>44615</v>
      </c>
      <c r="C3294" s="70">
        <v>0.82638888888888884</v>
      </c>
      <c r="D3294">
        <v>3.8</v>
      </c>
      <c r="E3294">
        <v>12.9</v>
      </c>
      <c r="F3294">
        <v>0</v>
      </c>
      <c r="G3294">
        <v>4.0999999999999996</v>
      </c>
      <c r="H3294">
        <v>-1E-3</v>
      </c>
      <c r="I3294">
        <v>1.6</v>
      </c>
      <c r="J3294" t="s">
        <v>151</v>
      </c>
      <c r="K3294">
        <v>2.2000000000000002</v>
      </c>
      <c r="L3294" t="s">
        <v>151</v>
      </c>
      <c r="M3294" s="70">
        <v>0.82232638888888887</v>
      </c>
      <c r="N3294">
        <v>2.9</v>
      </c>
      <c r="O3294" t="s">
        <v>151</v>
      </c>
      <c r="P3294" s="70">
        <v>0.82133101851851853</v>
      </c>
      <c r="Q3294">
        <v>2</v>
      </c>
      <c r="R3294" t="s">
        <v>150</v>
      </c>
      <c r="S3294">
        <v>0.7</v>
      </c>
      <c r="T3294">
        <v>61.5</v>
      </c>
      <c r="U3294">
        <v>0</v>
      </c>
      <c r="V3294">
        <v>105</v>
      </c>
      <c r="W3294">
        <v>0</v>
      </c>
      <c r="X3294">
        <v>0.59899999999999998</v>
      </c>
      <c r="Y3294">
        <v>18.190000000000001</v>
      </c>
      <c r="Z3294" s="11">
        <f t="shared" si="8860"/>
        <v>-0.60000000000000009</v>
      </c>
      <c r="AA3294" s="11">
        <f t="shared" si="8861"/>
        <v>0</v>
      </c>
      <c r="AB3294" s="53">
        <f t="shared" si="8862"/>
        <v>0.24490398700912069</v>
      </c>
      <c r="AC3294" s="61" t="s">
        <v>204</v>
      </c>
    </row>
    <row r="3295" spans="1:46">
      <c r="A3295" s="11">
        <v>3295</v>
      </c>
      <c r="B3295" s="69">
        <v>44615</v>
      </c>
      <c r="C3295" s="70">
        <v>0.83333333333333337</v>
      </c>
      <c r="D3295">
        <v>3.6</v>
      </c>
      <c r="E3295">
        <v>12.9</v>
      </c>
      <c r="F3295">
        <v>0</v>
      </c>
      <c r="G3295">
        <v>3.8</v>
      </c>
      <c r="H3295">
        <v>-1E-3</v>
      </c>
      <c r="I3295">
        <v>0.9</v>
      </c>
      <c r="J3295" t="s">
        <v>151</v>
      </c>
      <c r="K3295">
        <v>1.6</v>
      </c>
      <c r="L3295" t="s">
        <v>151</v>
      </c>
      <c r="M3295" s="70">
        <v>0.82640046296296299</v>
      </c>
      <c r="N3295">
        <v>2.5</v>
      </c>
      <c r="O3295" t="s">
        <v>159</v>
      </c>
      <c r="P3295" s="70">
        <v>0.83331018518518529</v>
      </c>
      <c r="Q3295">
        <v>2.4</v>
      </c>
      <c r="R3295" t="s">
        <v>159</v>
      </c>
      <c r="S3295">
        <v>0.6</v>
      </c>
      <c r="T3295">
        <v>62</v>
      </c>
      <c r="U3295">
        <v>0</v>
      </c>
      <c r="V3295">
        <v>103</v>
      </c>
      <c r="W3295">
        <v>0</v>
      </c>
      <c r="X3295">
        <v>0.59899999999999998</v>
      </c>
      <c r="Y3295">
        <v>18.190000000000001</v>
      </c>
      <c r="Z3295" s="11">
        <f t="shared" si="8860"/>
        <v>-0.60000000000000009</v>
      </c>
      <c r="AA3295" s="11">
        <f t="shared" si="8861"/>
        <v>0</v>
      </c>
      <c r="AB3295" s="53">
        <f t="shared" si="8862"/>
        <v>0.24490398700912069</v>
      </c>
      <c r="AC3295" s="61" t="s">
        <v>204</v>
      </c>
      <c r="AE3295" s="11">
        <f t="shared" ref="AE3295" si="8911">SUM(F3295:F3300)</f>
        <v>0</v>
      </c>
      <c r="AF3295" s="11">
        <f t="shared" ref="AF3295" si="8912">AVERAGE(AB3295:AB3300)</f>
        <v>0.24528129700304044</v>
      </c>
      <c r="AG3295" s="11">
        <f t="shared" ref="AG3295" si="8913">AVERAGE(G3295:G3300)</f>
        <v>3.7666666666666671</v>
      </c>
      <c r="AH3295" s="11" t="e">
        <f t="shared" ref="AH3295" si="8914">AVERAGE(AC3295:AC3300)</f>
        <v>#DIV/0!</v>
      </c>
      <c r="AI3295" s="11">
        <f t="shared" ref="AI3295" si="8915">AVERAGE(T3295:T3300)</f>
        <v>61.833333333333336</v>
      </c>
      <c r="AJ3295" s="11">
        <f t="shared" ref="AJ3295" si="8916">SUMIF(H3295:H3300,"&gt;0",H3295:H3300)</f>
        <v>1E-3</v>
      </c>
      <c r="AK3295" s="17">
        <f t="shared" ref="AK3295" si="8917">SUM(AA3295:AA3300)/60</f>
        <v>0</v>
      </c>
      <c r="AL3295" s="17">
        <f t="shared" ref="AL3295" si="8918">SUM(V3295:V3300)</f>
        <v>508</v>
      </c>
      <c r="AM3295" s="17">
        <f t="shared" ref="AM3295" si="8919">AVERAGE(W3295:W3300)</f>
        <v>0</v>
      </c>
      <c r="AN3295" s="11">
        <f t="shared" ref="AN3295" si="8920">AVERAGE(I3295:I3300)</f>
        <v>1.0666666666666669</v>
      </c>
      <c r="AO3295" s="11">
        <f t="shared" ref="AO3295" si="8921">MAX(K3295:K3300)</f>
        <v>1.7</v>
      </c>
      <c r="AP3295" s="13" t="str">
        <f t="shared" ref="AP3295" ca="1" si="8922">INDIRECT(ADDRESS(MATCH(AO3295,K3295:K3300,0)+A3295-1,12))</f>
        <v>SSE</v>
      </c>
      <c r="AQ3295" s="13">
        <f t="shared" ref="AQ3295" ca="1" si="8923">INDIRECT(ADDRESS(MATCH(AO3295,K3295:K3300,0)+A3295-1,13))</f>
        <v>0.83861111111111108</v>
      </c>
      <c r="AR3295" s="11">
        <f t="shared" ref="AR3295" si="8924">MAX(N3295:N3300)</f>
        <v>2.9</v>
      </c>
      <c r="AS3295" s="13" t="str">
        <f t="shared" ref="AS3295" ca="1" si="8925">INDIRECT(ADDRESS(MATCH(AR3295,N3295:N3300,0)+A3295-1,15))</f>
        <v>NW</v>
      </c>
      <c r="AT3295" s="13">
        <f t="shared" ref="AT3295" ca="1" si="8926">INDIRECT(ADDRESS(MATCH(AR3295,N3295:N3300,0)+A3295-1,16))</f>
        <v>0.84861111111111109</v>
      </c>
    </row>
    <row r="3296" spans="1:46">
      <c r="A3296" s="11">
        <v>3296</v>
      </c>
      <c r="B3296" s="69">
        <v>44615</v>
      </c>
      <c r="C3296" s="70">
        <v>0.84027777777777779</v>
      </c>
      <c r="D3296">
        <v>3.5</v>
      </c>
      <c r="E3296">
        <v>12.9</v>
      </c>
      <c r="F3296">
        <v>0</v>
      </c>
      <c r="G3296">
        <v>4</v>
      </c>
      <c r="H3296">
        <v>1E-3</v>
      </c>
      <c r="I3296">
        <v>1.5</v>
      </c>
      <c r="J3296" t="s">
        <v>159</v>
      </c>
      <c r="K3296">
        <v>1.7</v>
      </c>
      <c r="L3296" t="s">
        <v>159</v>
      </c>
      <c r="M3296" s="70">
        <v>0.83861111111111108</v>
      </c>
      <c r="N3296">
        <v>2.5</v>
      </c>
      <c r="O3296" t="s">
        <v>159</v>
      </c>
      <c r="P3296" s="70">
        <v>0.83335648148148145</v>
      </c>
      <c r="Q3296">
        <v>0.6</v>
      </c>
      <c r="R3296" t="s">
        <v>157</v>
      </c>
      <c r="S3296">
        <v>0.4</v>
      </c>
      <c r="T3296">
        <v>60.3</v>
      </c>
      <c r="U3296">
        <v>0</v>
      </c>
      <c r="V3296">
        <v>96</v>
      </c>
      <c r="W3296">
        <v>0</v>
      </c>
      <c r="X3296">
        <v>0.59899999999999998</v>
      </c>
      <c r="Y3296">
        <v>18.22</v>
      </c>
      <c r="Z3296" s="11">
        <f t="shared" si="8860"/>
        <v>0.60000000000000009</v>
      </c>
      <c r="AA3296" s="11">
        <f t="shared" si="8861"/>
        <v>0</v>
      </c>
      <c r="AB3296" s="53">
        <f t="shared" si="8862"/>
        <v>0.24490398700912069</v>
      </c>
      <c r="AC3296" s="61" t="s">
        <v>204</v>
      </c>
    </row>
    <row r="3297" spans="1:46">
      <c r="A3297" s="11">
        <v>3297</v>
      </c>
      <c r="B3297" s="69">
        <v>44615</v>
      </c>
      <c r="C3297" s="70">
        <v>0.84722222222222221</v>
      </c>
      <c r="D3297">
        <v>3.4</v>
      </c>
      <c r="E3297">
        <v>12.9</v>
      </c>
      <c r="F3297">
        <v>0</v>
      </c>
      <c r="G3297">
        <v>3.8</v>
      </c>
      <c r="H3297">
        <v>-1E-3</v>
      </c>
      <c r="I3297">
        <v>0.8</v>
      </c>
      <c r="J3297" t="s">
        <v>162</v>
      </c>
      <c r="K3297">
        <v>1.5</v>
      </c>
      <c r="L3297" t="s">
        <v>159</v>
      </c>
      <c r="M3297" s="70">
        <v>0.84028935185185183</v>
      </c>
      <c r="N3297">
        <v>2.5</v>
      </c>
      <c r="O3297" t="s">
        <v>149</v>
      </c>
      <c r="P3297" s="70">
        <v>0.8413425925925927</v>
      </c>
      <c r="Q3297">
        <v>0.4</v>
      </c>
      <c r="R3297" t="s">
        <v>155</v>
      </c>
      <c r="S3297">
        <v>0.6</v>
      </c>
      <c r="T3297">
        <v>62.3</v>
      </c>
      <c r="U3297">
        <v>1</v>
      </c>
      <c r="V3297">
        <v>93</v>
      </c>
      <c r="W3297">
        <v>0</v>
      </c>
      <c r="X3297">
        <v>0.6</v>
      </c>
      <c r="Y3297">
        <v>18.18</v>
      </c>
      <c r="Z3297" s="11">
        <f t="shared" si="8860"/>
        <v>-0.60000000000000009</v>
      </c>
      <c r="AA3297" s="11">
        <f t="shared" si="8861"/>
        <v>0</v>
      </c>
      <c r="AB3297" s="53">
        <f t="shared" si="8862"/>
        <v>0.24546995200000027</v>
      </c>
      <c r="AC3297" s="61" t="s">
        <v>204</v>
      </c>
    </row>
    <row r="3298" spans="1:46">
      <c r="A3298" s="11">
        <v>3298</v>
      </c>
      <c r="B3298" s="69">
        <v>44615</v>
      </c>
      <c r="C3298" s="70">
        <v>0.85416666666666663</v>
      </c>
      <c r="D3298">
        <v>3.2</v>
      </c>
      <c r="E3298">
        <v>12.9</v>
      </c>
      <c r="F3298">
        <v>0</v>
      </c>
      <c r="G3298">
        <v>3.5</v>
      </c>
      <c r="H3298">
        <v>0</v>
      </c>
      <c r="I3298">
        <v>1.1000000000000001</v>
      </c>
      <c r="J3298" t="s">
        <v>149</v>
      </c>
      <c r="K3298">
        <v>1.1000000000000001</v>
      </c>
      <c r="L3298" t="s">
        <v>149</v>
      </c>
      <c r="M3298" s="70">
        <v>0.85416666666666663</v>
      </c>
      <c r="N3298">
        <v>2.9</v>
      </c>
      <c r="O3298" t="s">
        <v>155</v>
      </c>
      <c r="P3298" s="70">
        <v>0.84861111111111109</v>
      </c>
      <c r="Q3298">
        <v>1.2</v>
      </c>
      <c r="R3298" t="s">
        <v>148</v>
      </c>
      <c r="S3298">
        <v>0.6</v>
      </c>
      <c r="T3298">
        <v>64</v>
      </c>
      <c r="U3298">
        <v>0</v>
      </c>
      <c r="V3298">
        <v>81</v>
      </c>
      <c r="W3298">
        <v>0</v>
      </c>
      <c r="X3298">
        <v>0.6</v>
      </c>
      <c r="Y3298">
        <v>18.22</v>
      </c>
      <c r="Z3298" s="11">
        <f t="shared" si="8860"/>
        <v>0</v>
      </c>
      <c r="AA3298" s="11">
        <f t="shared" si="8861"/>
        <v>0</v>
      </c>
      <c r="AB3298" s="53">
        <f t="shared" si="8862"/>
        <v>0.24546995200000027</v>
      </c>
      <c r="AC3298" s="61" t="s">
        <v>204</v>
      </c>
    </row>
    <row r="3299" spans="1:46">
      <c r="A3299" s="11">
        <v>3299</v>
      </c>
      <c r="B3299" s="69">
        <v>44615</v>
      </c>
      <c r="C3299" s="70">
        <v>0.86111111111111116</v>
      </c>
      <c r="D3299">
        <v>3.1</v>
      </c>
      <c r="E3299">
        <v>12.9</v>
      </c>
      <c r="F3299">
        <v>0</v>
      </c>
      <c r="G3299">
        <v>3.7</v>
      </c>
      <c r="H3299">
        <v>0</v>
      </c>
      <c r="I3299">
        <v>1.2</v>
      </c>
      <c r="J3299" t="s">
        <v>149</v>
      </c>
      <c r="K3299">
        <v>1.3</v>
      </c>
      <c r="L3299" t="s">
        <v>147</v>
      </c>
      <c r="M3299" s="70">
        <v>0.85862268518518514</v>
      </c>
      <c r="N3299">
        <v>2.8</v>
      </c>
      <c r="O3299" t="s">
        <v>157</v>
      </c>
      <c r="P3299" s="70">
        <v>0.85769675925925926</v>
      </c>
      <c r="Q3299">
        <v>0</v>
      </c>
      <c r="R3299" t="s">
        <v>147</v>
      </c>
      <c r="S3299">
        <v>0.6</v>
      </c>
      <c r="T3299">
        <v>61.6</v>
      </c>
      <c r="U3299">
        <v>0</v>
      </c>
      <c r="V3299">
        <v>77</v>
      </c>
      <c r="W3299">
        <v>0</v>
      </c>
      <c r="X3299">
        <v>0.6</v>
      </c>
      <c r="Y3299">
        <v>18.22</v>
      </c>
      <c r="Z3299" s="11">
        <f t="shared" si="8860"/>
        <v>0</v>
      </c>
      <c r="AA3299" s="11">
        <f t="shared" si="8861"/>
        <v>0</v>
      </c>
      <c r="AB3299" s="53">
        <f t="shared" si="8862"/>
        <v>0.24546995200000027</v>
      </c>
      <c r="AC3299" s="61" t="s">
        <v>204</v>
      </c>
    </row>
    <row r="3300" spans="1:46">
      <c r="A3300" s="11">
        <v>3300</v>
      </c>
      <c r="B3300" s="69">
        <v>44615</v>
      </c>
      <c r="C3300" s="70">
        <v>0.86805555555555547</v>
      </c>
      <c r="D3300">
        <v>3</v>
      </c>
      <c r="E3300">
        <v>12.9</v>
      </c>
      <c r="F3300">
        <v>0</v>
      </c>
      <c r="G3300">
        <v>3.8</v>
      </c>
      <c r="H3300">
        <v>-1E-3</v>
      </c>
      <c r="I3300">
        <v>0.9</v>
      </c>
      <c r="J3300" t="s">
        <v>149</v>
      </c>
      <c r="K3300">
        <v>1.2</v>
      </c>
      <c r="L3300" t="s">
        <v>149</v>
      </c>
      <c r="M3300" s="70">
        <v>0.86112268518518509</v>
      </c>
      <c r="N3300">
        <v>2.2000000000000002</v>
      </c>
      <c r="O3300" t="s">
        <v>157</v>
      </c>
      <c r="P3300" s="70">
        <v>0.86254629629629631</v>
      </c>
      <c r="Q3300">
        <v>0.7</v>
      </c>
      <c r="R3300" t="s">
        <v>162</v>
      </c>
      <c r="S3300">
        <v>0.4</v>
      </c>
      <c r="T3300">
        <v>60.8</v>
      </c>
      <c r="U3300">
        <v>0</v>
      </c>
      <c r="V3300">
        <v>58</v>
      </c>
      <c r="W3300">
        <v>0</v>
      </c>
      <c r="X3300">
        <v>0.6</v>
      </c>
      <c r="Y3300">
        <v>18.22</v>
      </c>
      <c r="Z3300" s="11">
        <f t="shared" si="8860"/>
        <v>-0.60000000000000009</v>
      </c>
      <c r="AA3300" s="11">
        <f t="shared" si="8861"/>
        <v>0</v>
      </c>
      <c r="AB3300" s="53">
        <f t="shared" si="8862"/>
        <v>0.24546995200000027</v>
      </c>
      <c r="AC3300" s="61" t="s">
        <v>204</v>
      </c>
    </row>
    <row r="3301" spans="1:46">
      <c r="A3301" s="11">
        <v>3301</v>
      </c>
      <c r="B3301" s="69">
        <v>44615</v>
      </c>
      <c r="C3301" s="70">
        <v>0.875</v>
      </c>
      <c r="D3301">
        <v>3</v>
      </c>
      <c r="E3301">
        <v>12.9</v>
      </c>
      <c r="F3301">
        <v>0</v>
      </c>
      <c r="G3301">
        <v>3.7</v>
      </c>
      <c r="H3301">
        <v>-1E-3</v>
      </c>
      <c r="I3301">
        <v>0.9</v>
      </c>
      <c r="J3301" t="s">
        <v>149</v>
      </c>
      <c r="K3301">
        <v>1</v>
      </c>
      <c r="L3301" t="s">
        <v>149</v>
      </c>
      <c r="M3301" s="70">
        <v>0.87185185185185177</v>
      </c>
      <c r="N3301">
        <v>2.5</v>
      </c>
      <c r="O3301" t="s">
        <v>155</v>
      </c>
      <c r="P3301" s="70">
        <v>0.87484953703703694</v>
      </c>
      <c r="Q3301">
        <v>0.7</v>
      </c>
      <c r="R3301" t="s">
        <v>155</v>
      </c>
      <c r="S3301">
        <v>0.4</v>
      </c>
      <c r="T3301">
        <v>61.7</v>
      </c>
      <c r="U3301">
        <v>0</v>
      </c>
      <c r="V3301">
        <v>59</v>
      </c>
      <c r="W3301">
        <v>0</v>
      </c>
      <c r="X3301">
        <v>0.59899999999999998</v>
      </c>
      <c r="Y3301">
        <v>18.239999999999998</v>
      </c>
      <c r="Z3301" s="11">
        <f t="shared" si="8860"/>
        <v>-0.60000000000000009</v>
      </c>
      <c r="AA3301" s="11">
        <f t="shared" si="8861"/>
        <v>0</v>
      </c>
      <c r="AB3301" s="53">
        <f t="shared" si="8862"/>
        <v>0.24490398700912069</v>
      </c>
      <c r="AC3301" s="61" t="s">
        <v>204</v>
      </c>
      <c r="AE3301" s="11">
        <f t="shared" ref="AE3301" si="8927">SUM(F3301:F3306)</f>
        <v>0</v>
      </c>
      <c r="AF3301" s="11">
        <f t="shared" ref="AF3301" si="8928">AVERAGE(AB3301:AB3306)</f>
        <v>0.24490398700912072</v>
      </c>
      <c r="AG3301" s="11">
        <f t="shared" ref="AG3301" si="8929">AVERAGE(G3301:G3306)</f>
        <v>3.2833333333333332</v>
      </c>
      <c r="AH3301" s="11" t="e">
        <f t="shared" ref="AH3301" si="8930">AVERAGE(AC3301:AC3306)</f>
        <v>#DIV/0!</v>
      </c>
      <c r="AI3301" s="11">
        <f t="shared" ref="AI3301" si="8931">AVERAGE(T3301:T3306)</f>
        <v>61.633333333333333</v>
      </c>
      <c r="AJ3301" s="11">
        <f t="shared" ref="AJ3301" si="8932">SUMIF(H3301:H3306,"&gt;0",H3301:H3306)</f>
        <v>0</v>
      </c>
      <c r="AK3301" s="17">
        <f t="shared" ref="AK3301" si="8933">SUM(AA3301:AA3306)/60</f>
        <v>0</v>
      </c>
      <c r="AL3301" s="17">
        <f t="shared" ref="AL3301" si="8934">SUM(V3301:V3306)</f>
        <v>353</v>
      </c>
      <c r="AM3301" s="17">
        <f t="shared" ref="AM3301" si="8935">AVERAGE(W3301:W3306)</f>
        <v>0</v>
      </c>
      <c r="AN3301" s="11">
        <f t="shared" ref="AN3301" si="8936">AVERAGE(I3301:I3306)</f>
        <v>0.96666666666666679</v>
      </c>
      <c r="AO3301" s="11">
        <f t="shared" ref="AO3301" si="8937">MAX(K3301:K3306)</f>
        <v>1.6</v>
      </c>
      <c r="AP3301" s="13" t="str">
        <f t="shared" ref="AP3301" ca="1" si="8938">INDIRECT(ADDRESS(MATCH(AO3301,K3301:K3306,0)+A3301-1,12))</f>
        <v>NNW</v>
      </c>
      <c r="AQ3301" s="13">
        <f t="shared" ref="AQ3301" ca="1" si="8939">INDIRECT(ADDRESS(MATCH(AO3301,K3301:K3306,0)+A3301-1,13))</f>
        <v>0.88194444444444453</v>
      </c>
      <c r="AR3301" s="11">
        <f t="shared" ref="AR3301" si="8940">MAX(N3301:N3306)</f>
        <v>3.1</v>
      </c>
      <c r="AS3301" s="13" t="str">
        <f t="shared" ref="AS3301" ca="1" si="8941">INDIRECT(ADDRESS(MATCH(AR3301,N3301:N3306,0)+A3301-1,15))</f>
        <v>N</v>
      </c>
      <c r="AT3301" s="13">
        <f t="shared" ref="AT3301" ca="1" si="8942">INDIRECT(ADDRESS(MATCH(AR3301,N3301:N3306,0)+A3301-1,16))</f>
        <v>0.88016203703703699</v>
      </c>
    </row>
    <row r="3302" spans="1:46">
      <c r="A3302" s="11">
        <v>3302</v>
      </c>
      <c r="B3302" s="69">
        <v>44615</v>
      </c>
      <c r="C3302" s="70">
        <v>0.88194444444444453</v>
      </c>
      <c r="D3302">
        <v>2.9</v>
      </c>
      <c r="E3302">
        <v>12.9</v>
      </c>
      <c r="F3302">
        <v>0</v>
      </c>
      <c r="G3302">
        <v>3.4</v>
      </c>
      <c r="H3302">
        <v>-1E-3</v>
      </c>
      <c r="I3302">
        <v>1.6</v>
      </c>
      <c r="J3302" t="s">
        <v>157</v>
      </c>
      <c r="K3302">
        <v>1.6</v>
      </c>
      <c r="L3302" t="s">
        <v>157</v>
      </c>
      <c r="M3302" s="70">
        <v>0.88194444444444453</v>
      </c>
      <c r="N3302">
        <v>3.1</v>
      </c>
      <c r="O3302" t="s">
        <v>162</v>
      </c>
      <c r="P3302" s="70">
        <v>0.88016203703703699</v>
      </c>
      <c r="Q3302">
        <v>2.9</v>
      </c>
      <c r="R3302" t="s">
        <v>155</v>
      </c>
      <c r="S3302">
        <v>0.4</v>
      </c>
      <c r="T3302">
        <v>61.5</v>
      </c>
      <c r="U3302">
        <v>0</v>
      </c>
      <c r="V3302">
        <v>40</v>
      </c>
      <c r="W3302">
        <v>0</v>
      </c>
      <c r="X3302">
        <v>0.59899999999999998</v>
      </c>
      <c r="Y3302">
        <v>18.23</v>
      </c>
      <c r="Z3302" s="11">
        <f t="shared" si="8860"/>
        <v>-0.60000000000000009</v>
      </c>
      <c r="AA3302" s="11">
        <f t="shared" si="8861"/>
        <v>0</v>
      </c>
      <c r="AB3302" s="53">
        <f t="shared" si="8862"/>
        <v>0.24490398700912069</v>
      </c>
      <c r="AC3302" s="61" t="s">
        <v>204</v>
      </c>
    </row>
    <row r="3303" spans="1:46">
      <c r="A3303" s="11">
        <v>3303</v>
      </c>
      <c r="B3303" s="69">
        <v>44615</v>
      </c>
      <c r="C3303" s="70">
        <v>0.88888888888888884</v>
      </c>
      <c r="D3303">
        <v>2.7</v>
      </c>
      <c r="E3303">
        <v>12.9</v>
      </c>
      <c r="F3303">
        <v>0</v>
      </c>
      <c r="G3303">
        <v>3.3</v>
      </c>
      <c r="H3303">
        <v>-1E-3</v>
      </c>
      <c r="I3303">
        <v>0.9</v>
      </c>
      <c r="J3303" t="s">
        <v>149</v>
      </c>
      <c r="K3303">
        <v>1.6</v>
      </c>
      <c r="L3303" t="s">
        <v>157</v>
      </c>
      <c r="M3303" s="70">
        <v>0.88218750000000001</v>
      </c>
      <c r="N3303">
        <v>2.8</v>
      </c>
      <c r="O3303" t="s">
        <v>155</v>
      </c>
      <c r="P3303" s="70">
        <v>0.88195601851851846</v>
      </c>
      <c r="Q3303">
        <v>0.6</v>
      </c>
      <c r="R3303" t="s">
        <v>148</v>
      </c>
      <c r="S3303">
        <v>0.4</v>
      </c>
      <c r="T3303">
        <v>61.6</v>
      </c>
      <c r="U3303">
        <v>0</v>
      </c>
      <c r="V3303">
        <v>42</v>
      </c>
      <c r="W3303">
        <v>0</v>
      </c>
      <c r="X3303">
        <v>0.59899999999999998</v>
      </c>
      <c r="Y3303">
        <v>18.25</v>
      </c>
      <c r="Z3303" s="11">
        <f t="shared" si="8860"/>
        <v>-0.60000000000000009</v>
      </c>
      <c r="AA3303" s="11">
        <f t="shared" si="8861"/>
        <v>0</v>
      </c>
      <c r="AB3303" s="53">
        <f t="shared" si="8862"/>
        <v>0.24490398700912069</v>
      </c>
      <c r="AC3303" s="61" t="s">
        <v>204</v>
      </c>
    </row>
    <row r="3304" spans="1:46">
      <c r="A3304" s="11">
        <v>3304</v>
      </c>
      <c r="B3304" s="69">
        <v>44615</v>
      </c>
      <c r="C3304" s="70">
        <v>0.89583333333333337</v>
      </c>
      <c r="D3304">
        <v>2.6</v>
      </c>
      <c r="E3304">
        <v>12.9</v>
      </c>
      <c r="F3304">
        <v>0</v>
      </c>
      <c r="G3304">
        <v>3.3</v>
      </c>
      <c r="H3304">
        <v>0</v>
      </c>
      <c r="I3304">
        <v>0.8</v>
      </c>
      <c r="J3304" t="s">
        <v>149</v>
      </c>
      <c r="K3304">
        <v>1</v>
      </c>
      <c r="L3304" t="s">
        <v>147</v>
      </c>
      <c r="M3304" s="70">
        <v>0.89263888888888887</v>
      </c>
      <c r="N3304">
        <v>2.2999999999999998</v>
      </c>
      <c r="O3304" t="s">
        <v>162</v>
      </c>
      <c r="P3304" s="70">
        <v>0.89193287037037028</v>
      </c>
      <c r="Q3304">
        <v>0</v>
      </c>
      <c r="R3304" t="s">
        <v>150</v>
      </c>
      <c r="S3304">
        <v>0.6</v>
      </c>
      <c r="T3304">
        <v>61.4</v>
      </c>
      <c r="U3304">
        <v>0</v>
      </c>
      <c r="V3304">
        <v>53</v>
      </c>
      <c r="W3304">
        <v>0</v>
      </c>
      <c r="X3304">
        <v>0.59899999999999998</v>
      </c>
      <c r="Y3304">
        <v>18.28</v>
      </c>
      <c r="Z3304" s="11">
        <f t="shared" si="8860"/>
        <v>0</v>
      </c>
      <c r="AA3304" s="11">
        <f t="shared" si="8861"/>
        <v>0</v>
      </c>
      <c r="AB3304" s="53">
        <f t="shared" si="8862"/>
        <v>0.24490398700912069</v>
      </c>
      <c r="AC3304" s="61" t="s">
        <v>204</v>
      </c>
    </row>
    <row r="3305" spans="1:46">
      <c r="A3305" s="11">
        <v>3305</v>
      </c>
      <c r="B3305" s="69">
        <v>44615</v>
      </c>
      <c r="C3305" s="70">
        <v>0.90277777777777779</v>
      </c>
      <c r="D3305">
        <v>2.4</v>
      </c>
      <c r="E3305">
        <v>12.9</v>
      </c>
      <c r="F3305">
        <v>0</v>
      </c>
      <c r="G3305">
        <v>3</v>
      </c>
      <c r="H3305">
        <v>-1E-3</v>
      </c>
      <c r="I3305">
        <v>0.7</v>
      </c>
      <c r="J3305" t="s">
        <v>148</v>
      </c>
      <c r="K3305">
        <v>0.8</v>
      </c>
      <c r="L3305" t="s">
        <v>149</v>
      </c>
      <c r="M3305" s="70">
        <v>0.89584490740740741</v>
      </c>
      <c r="N3305">
        <v>1.8</v>
      </c>
      <c r="O3305" t="s">
        <v>148</v>
      </c>
      <c r="P3305" s="70">
        <v>0.90271990740740737</v>
      </c>
      <c r="Q3305">
        <v>1.6</v>
      </c>
      <c r="R3305" t="s">
        <v>148</v>
      </c>
      <c r="S3305">
        <v>0.4</v>
      </c>
      <c r="T3305">
        <v>61.6</v>
      </c>
      <c r="U3305">
        <v>0</v>
      </c>
      <c r="V3305">
        <v>71</v>
      </c>
      <c r="W3305">
        <v>0</v>
      </c>
      <c r="X3305">
        <v>0.59899999999999998</v>
      </c>
      <c r="Y3305">
        <v>18.260000000000002</v>
      </c>
      <c r="Z3305" s="11">
        <f t="shared" si="8860"/>
        <v>-0.60000000000000009</v>
      </c>
      <c r="AA3305" s="11">
        <f t="shared" si="8861"/>
        <v>0</v>
      </c>
      <c r="AB3305" s="53">
        <f t="shared" si="8862"/>
        <v>0.24490398700912069</v>
      </c>
      <c r="AC3305" s="61" t="s">
        <v>204</v>
      </c>
    </row>
    <row r="3306" spans="1:46">
      <c r="A3306" s="11">
        <v>3306</v>
      </c>
      <c r="B3306" s="69">
        <v>44615</v>
      </c>
      <c r="C3306" s="70">
        <v>0.90972222222222221</v>
      </c>
      <c r="D3306">
        <v>2.2999999999999998</v>
      </c>
      <c r="E3306">
        <v>12.9</v>
      </c>
      <c r="F3306">
        <v>0</v>
      </c>
      <c r="G3306">
        <v>3</v>
      </c>
      <c r="H3306">
        <v>0</v>
      </c>
      <c r="I3306">
        <v>0.9</v>
      </c>
      <c r="J3306" t="s">
        <v>148</v>
      </c>
      <c r="K3306">
        <v>0.9</v>
      </c>
      <c r="L3306" t="s">
        <v>148</v>
      </c>
      <c r="M3306" s="70">
        <v>0.90484953703703708</v>
      </c>
      <c r="N3306">
        <v>2.2999999999999998</v>
      </c>
      <c r="O3306" t="s">
        <v>148</v>
      </c>
      <c r="P3306" s="70">
        <v>0.90939814814814823</v>
      </c>
      <c r="Q3306">
        <v>1.3</v>
      </c>
      <c r="R3306" t="s">
        <v>152</v>
      </c>
      <c r="S3306">
        <v>0.4</v>
      </c>
      <c r="T3306">
        <v>62</v>
      </c>
      <c r="U3306">
        <v>0</v>
      </c>
      <c r="V3306">
        <v>88</v>
      </c>
      <c r="W3306">
        <v>0</v>
      </c>
      <c r="X3306">
        <v>0.59899999999999998</v>
      </c>
      <c r="Y3306">
        <v>18.29</v>
      </c>
      <c r="Z3306" s="11">
        <f t="shared" si="8860"/>
        <v>0</v>
      </c>
      <c r="AA3306" s="11">
        <f t="shared" si="8861"/>
        <v>0</v>
      </c>
      <c r="AB3306" s="53">
        <f t="shared" si="8862"/>
        <v>0.24490398700912069</v>
      </c>
      <c r="AC3306" s="61" t="s">
        <v>204</v>
      </c>
    </row>
    <row r="3307" spans="1:46">
      <c r="A3307" s="11">
        <v>3307</v>
      </c>
      <c r="B3307" s="69">
        <v>44615</v>
      </c>
      <c r="C3307" s="70">
        <v>0.91666666666666663</v>
      </c>
      <c r="D3307">
        <v>2.1</v>
      </c>
      <c r="E3307">
        <v>12.9</v>
      </c>
      <c r="F3307">
        <v>0</v>
      </c>
      <c r="G3307">
        <v>3.1</v>
      </c>
      <c r="H3307">
        <v>0</v>
      </c>
      <c r="I3307">
        <v>1.1000000000000001</v>
      </c>
      <c r="J3307" t="s">
        <v>148</v>
      </c>
      <c r="K3307">
        <v>1.1000000000000001</v>
      </c>
      <c r="L3307" t="s">
        <v>148</v>
      </c>
      <c r="M3307" s="70">
        <v>0.91571759259259267</v>
      </c>
      <c r="N3307">
        <v>2.2000000000000002</v>
      </c>
      <c r="O3307" t="s">
        <v>147</v>
      </c>
      <c r="P3307" s="70">
        <v>0.91182870370370372</v>
      </c>
      <c r="Q3307">
        <v>1.8</v>
      </c>
      <c r="R3307" t="s">
        <v>152</v>
      </c>
      <c r="S3307">
        <v>0.3</v>
      </c>
      <c r="T3307">
        <v>62.6</v>
      </c>
      <c r="U3307">
        <v>0</v>
      </c>
      <c r="V3307">
        <v>109</v>
      </c>
      <c r="W3307">
        <v>0</v>
      </c>
      <c r="X3307">
        <v>0.59899999999999998</v>
      </c>
      <c r="Y3307">
        <v>18.27</v>
      </c>
      <c r="Z3307" s="11">
        <f t="shared" si="8860"/>
        <v>0</v>
      </c>
      <c r="AA3307" s="11">
        <f t="shared" si="8861"/>
        <v>0</v>
      </c>
      <c r="AB3307" s="53">
        <f t="shared" si="8862"/>
        <v>0.24490398700912069</v>
      </c>
      <c r="AC3307" s="61" t="s">
        <v>204</v>
      </c>
      <c r="AE3307" s="11">
        <f t="shared" ref="AE3307" si="8943">SUM(F3307:F3312)</f>
        <v>0</v>
      </c>
      <c r="AF3307" s="11">
        <f t="shared" ref="AF3307" si="8944">AVERAGE(AB3307:AB3312)</f>
        <v>0.24452718428126471</v>
      </c>
      <c r="AG3307" s="11">
        <f t="shared" ref="AG3307" si="8945">AVERAGE(G3307:G3312)</f>
        <v>2.9333333333333336</v>
      </c>
      <c r="AH3307" s="11" t="e">
        <f t="shared" ref="AH3307" si="8946">AVERAGE(AC3307:AC3312)</f>
        <v>#DIV/0!</v>
      </c>
      <c r="AI3307" s="11">
        <f t="shared" ref="AI3307" si="8947">AVERAGE(T3307:T3312)</f>
        <v>63.949999999999996</v>
      </c>
      <c r="AJ3307" s="11">
        <f t="shared" ref="AJ3307" si="8948">SUMIF(H3307:H3312,"&gt;0",H3307:H3312)</f>
        <v>0</v>
      </c>
      <c r="AK3307" s="17">
        <f t="shared" ref="AK3307" si="8949">SUM(AA3307:AA3312)/60</f>
        <v>0</v>
      </c>
      <c r="AL3307" s="17">
        <f t="shared" ref="AL3307" si="8950">SUM(V3307:V3312)</f>
        <v>640</v>
      </c>
      <c r="AM3307" s="17">
        <f t="shared" ref="AM3307" si="8951">AVERAGE(W3307:W3312)</f>
        <v>0</v>
      </c>
      <c r="AN3307" s="11">
        <f t="shared" ref="AN3307" si="8952">AVERAGE(I3307:I3312)</f>
        <v>1.1666666666666667</v>
      </c>
      <c r="AO3307" s="11">
        <f t="shared" ref="AO3307" si="8953">MAX(K3307:K3312)</f>
        <v>1.4</v>
      </c>
      <c r="AP3307" s="13" t="str">
        <f t="shared" ref="AP3307" ca="1" si="8954">INDIRECT(ADDRESS(MATCH(AO3307,K3307:K3312,0)+A3307-1,12))</f>
        <v>NE</v>
      </c>
      <c r="AQ3307" s="13">
        <f t="shared" ref="AQ3307" ca="1" si="8955">INDIRECT(ADDRESS(MATCH(AO3307,K3307:K3312,0)+A3307-1,13))</f>
        <v>0.92319444444444443</v>
      </c>
      <c r="AR3307" s="11">
        <f t="shared" ref="AR3307" si="8956">MAX(N3307:N3312)</f>
        <v>3.5</v>
      </c>
      <c r="AS3307" s="13" t="str">
        <f t="shared" ref="AS3307" ca="1" si="8957">INDIRECT(ADDRESS(MATCH(AR3307,N3307:N3312,0)+A3307-1,15))</f>
        <v>N</v>
      </c>
      <c r="AT3307" s="13">
        <f t="shared" ref="AT3307" ca="1" si="8958">INDIRECT(ADDRESS(MATCH(AR3307,N3307:N3312,0)+A3307-1,16))</f>
        <v>0.9184606481481481</v>
      </c>
    </row>
    <row r="3308" spans="1:46">
      <c r="A3308" s="11">
        <v>3308</v>
      </c>
      <c r="B3308" s="69">
        <v>44615</v>
      </c>
      <c r="C3308" s="70">
        <v>0.92361111111111116</v>
      </c>
      <c r="D3308">
        <v>2.1</v>
      </c>
      <c r="E3308">
        <v>12.9</v>
      </c>
      <c r="F3308">
        <v>0</v>
      </c>
      <c r="G3308">
        <v>3.1</v>
      </c>
      <c r="H3308">
        <v>0</v>
      </c>
      <c r="I3308">
        <v>1.4</v>
      </c>
      <c r="J3308" t="s">
        <v>147</v>
      </c>
      <c r="K3308">
        <v>1.4</v>
      </c>
      <c r="L3308" t="s">
        <v>147</v>
      </c>
      <c r="M3308" s="70">
        <v>0.92319444444444443</v>
      </c>
      <c r="N3308">
        <v>3.5</v>
      </c>
      <c r="O3308" t="s">
        <v>162</v>
      </c>
      <c r="P3308" s="70">
        <v>0.9184606481481481</v>
      </c>
      <c r="Q3308">
        <v>0.7</v>
      </c>
      <c r="R3308" t="s">
        <v>148</v>
      </c>
      <c r="S3308">
        <v>0.7</v>
      </c>
      <c r="T3308">
        <v>63.3</v>
      </c>
      <c r="U3308">
        <v>0</v>
      </c>
      <c r="V3308">
        <v>121</v>
      </c>
      <c r="W3308">
        <v>0</v>
      </c>
      <c r="X3308">
        <v>0.59899999999999998</v>
      </c>
      <c r="Y3308">
        <v>18.260000000000002</v>
      </c>
      <c r="Z3308" s="11">
        <f t="shared" si="8860"/>
        <v>0</v>
      </c>
      <c r="AA3308" s="11">
        <f t="shared" si="8861"/>
        <v>0</v>
      </c>
      <c r="AB3308" s="53">
        <f t="shared" si="8862"/>
        <v>0.24490398700912069</v>
      </c>
      <c r="AC3308" s="61" t="s">
        <v>204</v>
      </c>
    </row>
    <row r="3309" spans="1:46">
      <c r="A3309" s="11">
        <v>3309</v>
      </c>
      <c r="B3309" s="69">
        <v>44615</v>
      </c>
      <c r="C3309" s="70">
        <v>0.93055555555555547</v>
      </c>
      <c r="D3309">
        <v>2.1</v>
      </c>
      <c r="E3309">
        <v>12.9</v>
      </c>
      <c r="F3309">
        <v>0</v>
      </c>
      <c r="G3309">
        <v>3</v>
      </c>
      <c r="H3309">
        <v>-1E-3</v>
      </c>
      <c r="I3309">
        <v>1</v>
      </c>
      <c r="J3309" t="s">
        <v>147</v>
      </c>
      <c r="K3309">
        <v>1.4</v>
      </c>
      <c r="L3309" t="s">
        <v>147</v>
      </c>
      <c r="M3309" s="70">
        <v>0.9240624999999999</v>
      </c>
      <c r="N3309">
        <v>1.9</v>
      </c>
      <c r="O3309" t="s">
        <v>152</v>
      </c>
      <c r="P3309" s="70">
        <v>0.93034722222222221</v>
      </c>
      <c r="Q3309">
        <v>1.6</v>
      </c>
      <c r="R3309" t="s">
        <v>150</v>
      </c>
      <c r="S3309">
        <v>0.4</v>
      </c>
      <c r="T3309">
        <v>63.5</v>
      </c>
      <c r="U3309">
        <v>0</v>
      </c>
      <c r="V3309">
        <v>90</v>
      </c>
      <c r="W3309">
        <v>0</v>
      </c>
      <c r="X3309">
        <v>0.59799999999999998</v>
      </c>
      <c r="Y3309">
        <v>18.28</v>
      </c>
      <c r="Z3309" s="11">
        <f t="shared" si="8860"/>
        <v>-0.60000000000000009</v>
      </c>
      <c r="AA3309" s="11">
        <f t="shared" si="8861"/>
        <v>0</v>
      </c>
      <c r="AB3309" s="53">
        <f t="shared" si="8862"/>
        <v>0.24433878291733674</v>
      </c>
      <c r="AC3309" s="61" t="s">
        <v>204</v>
      </c>
    </row>
    <row r="3310" spans="1:46">
      <c r="A3310" s="11">
        <v>3310</v>
      </c>
      <c r="B3310" s="69">
        <v>44615</v>
      </c>
      <c r="C3310" s="70">
        <v>0.9375</v>
      </c>
      <c r="D3310">
        <v>2</v>
      </c>
      <c r="E3310">
        <v>12.9</v>
      </c>
      <c r="F3310">
        <v>0</v>
      </c>
      <c r="G3310">
        <v>3</v>
      </c>
      <c r="H3310">
        <v>-1E-3</v>
      </c>
      <c r="I3310">
        <v>1.2</v>
      </c>
      <c r="J3310" t="s">
        <v>148</v>
      </c>
      <c r="K3310">
        <v>1.2</v>
      </c>
      <c r="L3310" t="s">
        <v>148</v>
      </c>
      <c r="M3310" s="70">
        <v>0.93718749999999995</v>
      </c>
      <c r="N3310">
        <v>2.1</v>
      </c>
      <c r="O3310" t="s">
        <v>152</v>
      </c>
      <c r="P3310" s="70">
        <v>0.93065972222222226</v>
      </c>
      <c r="Q3310">
        <v>1.6</v>
      </c>
      <c r="R3310" t="s">
        <v>147</v>
      </c>
      <c r="S3310">
        <v>0.3</v>
      </c>
      <c r="T3310">
        <v>63.9</v>
      </c>
      <c r="U3310">
        <v>0</v>
      </c>
      <c r="V3310">
        <v>97</v>
      </c>
      <c r="W3310">
        <v>0</v>
      </c>
      <c r="X3310">
        <v>0.59799999999999998</v>
      </c>
      <c r="Y3310">
        <v>18.309999999999999</v>
      </c>
      <c r="Z3310" s="11">
        <f t="shared" si="8860"/>
        <v>-0.60000000000000009</v>
      </c>
      <c r="AA3310" s="11">
        <f t="shared" si="8861"/>
        <v>0</v>
      </c>
      <c r="AB3310" s="53">
        <f t="shared" si="8862"/>
        <v>0.24433878291733674</v>
      </c>
      <c r="AC3310" s="61" t="s">
        <v>204</v>
      </c>
    </row>
    <row r="3311" spans="1:46">
      <c r="A3311" s="11">
        <v>3311</v>
      </c>
      <c r="B3311" s="69">
        <v>44615</v>
      </c>
      <c r="C3311" s="70">
        <v>0.94444444444444453</v>
      </c>
      <c r="D3311">
        <v>2</v>
      </c>
      <c r="E3311">
        <v>12.9</v>
      </c>
      <c r="F3311">
        <v>0</v>
      </c>
      <c r="G3311">
        <v>2.8</v>
      </c>
      <c r="H3311">
        <v>0</v>
      </c>
      <c r="I3311">
        <v>1.2</v>
      </c>
      <c r="J3311" t="s">
        <v>152</v>
      </c>
      <c r="K3311">
        <v>1.3</v>
      </c>
      <c r="L3311" t="s">
        <v>148</v>
      </c>
      <c r="M3311" s="70">
        <v>0.94334490740740751</v>
      </c>
      <c r="N3311">
        <v>1.8</v>
      </c>
      <c r="O3311" t="s">
        <v>152</v>
      </c>
      <c r="P3311" s="70">
        <v>0.94160879629629635</v>
      </c>
      <c r="Q3311">
        <v>1.4</v>
      </c>
      <c r="R3311" t="s">
        <v>152</v>
      </c>
      <c r="S3311">
        <v>0.2</v>
      </c>
      <c r="T3311">
        <v>64.7</v>
      </c>
      <c r="U3311">
        <v>1</v>
      </c>
      <c r="V3311">
        <v>126</v>
      </c>
      <c r="W3311">
        <v>0</v>
      </c>
      <c r="X3311">
        <v>0.59799999999999998</v>
      </c>
      <c r="Y3311">
        <v>18.3</v>
      </c>
      <c r="Z3311" s="11">
        <f t="shared" si="8860"/>
        <v>0</v>
      </c>
      <c r="AA3311" s="11">
        <f t="shared" si="8861"/>
        <v>0</v>
      </c>
      <c r="AB3311" s="53">
        <f t="shared" si="8862"/>
        <v>0.24433878291733674</v>
      </c>
      <c r="AC3311" s="61" t="s">
        <v>204</v>
      </c>
    </row>
    <row r="3312" spans="1:46">
      <c r="A3312" s="11">
        <v>3312</v>
      </c>
      <c r="B3312" s="69">
        <v>44615</v>
      </c>
      <c r="C3312" s="70">
        <v>0.95138888888888884</v>
      </c>
      <c r="D3312">
        <v>1.9</v>
      </c>
      <c r="E3312">
        <v>12.9</v>
      </c>
      <c r="F3312">
        <v>0</v>
      </c>
      <c r="G3312">
        <v>2.6</v>
      </c>
      <c r="H3312">
        <v>0</v>
      </c>
      <c r="I3312">
        <v>1.1000000000000001</v>
      </c>
      <c r="J3312" t="s">
        <v>148</v>
      </c>
      <c r="K3312">
        <v>1.2</v>
      </c>
      <c r="L3312" t="s">
        <v>152</v>
      </c>
      <c r="M3312" s="70">
        <v>0.94502314814814825</v>
      </c>
      <c r="N3312">
        <v>2.2000000000000002</v>
      </c>
      <c r="O3312" t="s">
        <v>152</v>
      </c>
      <c r="P3312" s="70">
        <v>0.94936342592592593</v>
      </c>
      <c r="Q3312">
        <v>0.9</v>
      </c>
      <c r="R3312" t="s">
        <v>152</v>
      </c>
      <c r="S3312">
        <v>0.3</v>
      </c>
      <c r="T3312">
        <v>65.7</v>
      </c>
      <c r="U3312">
        <v>0</v>
      </c>
      <c r="V3312">
        <v>97</v>
      </c>
      <c r="W3312">
        <v>0</v>
      </c>
      <c r="X3312">
        <v>0.59799999999999998</v>
      </c>
      <c r="Y3312">
        <v>18.3</v>
      </c>
      <c r="Z3312" s="11">
        <f t="shared" si="8860"/>
        <v>0</v>
      </c>
      <c r="AA3312" s="11">
        <f t="shared" si="8861"/>
        <v>0</v>
      </c>
      <c r="AB3312" s="53">
        <f t="shared" si="8862"/>
        <v>0.24433878291733674</v>
      </c>
      <c r="AC3312" s="61" t="s">
        <v>204</v>
      </c>
    </row>
    <row r="3313" spans="1:46">
      <c r="A3313" s="11">
        <v>3313</v>
      </c>
      <c r="B3313" s="69">
        <v>44615</v>
      </c>
      <c r="C3313" s="70">
        <v>0.95833333333333337</v>
      </c>
      <c r="D3313">
        <v>1.9</v>
      </c>
      <c r="E3313">
        <v>12.9</v>
      </c>
      <c r="F3313">
        <v>0</v>
      </c>
      <c r="G3313">
        <v>2.6</v>
      </c>
      <c r="H3313">
        <v>0</v>
      </c>
      <c r="I3313">
        <v>0.6</v>
      </c>
      <c r="J3313" t="s">
        <v>148</v>
      </c>
      <c r="K3313">
        <v>1.1000000000000001</v>
      </c>
      <c r="L3313" t="s">
        <v>148</v>
      </c>
      <c r="M3313" s="70">
        <v>0.95140046296296299</v>
      </c>
      <c r="N3313">
        <v>1.3</v>
      </c>
      <c r="O3313" t="s">
        <v>152</v>
      </c>
      <c r="P3313" s="70">
        <v>0.9568402777777778</v>
      </c>
      <c r="Q3313">
        <v>0.8</v>
      </c>
      <c r="R3313" t="s">
        <v>147</v>
      </c>
      <c r="S3313">
        <v>0.3</v>
      </c>
      <c r="T3313">
        <v>66.400000000000006</v>
      </c>
      <c r="U3313">
        <v>1</v>
      </c>
      <c r="V3313">
        <v>84</v>
      </c>
      <c r="W3313">
        <v>0</v>
      </c>
      <c r="X3313">
        <v>0.59799999999999998</v>
      </c>
      <c r="Y3313">
        <v>18.34</v>
      </c>
      <c r="Z3313" s="11">
        <f t="shared" si="8860"/>
        <v>0</v>
      </c>
      <c r="AA3313" s="11">
        <f t="shared" si="8861"/>
        <v>0</v>
      </c>
      <c r="AB3313" s="53">
        <f t="shared" si="8862"/>
        <v>0.24433878291733674</v>
      </c>
      <c r="AC3313" s="61" t="s">
        <v>204</v>
      </c>
      <c r="AE3313" s="11">
        <f t="shared" ref="AE3313" si="8959">SUM(F3313:F3318)</f>
        <v>0</v>
      </c>
      <c r="AF3313" s="11">
        <f t="shared" ref="AF3313" si="8960">AVERAGE(AB3313:AB3318)</f>
        <v>0.24415063630401776</v>
      </c>
      <c r="AG3313" s="11">
        <f t="shared" ref="AG3313" si="8961">AVERAGE(G3313:G3318)</f>
        <v>2.3166666666666669</v>
      </c>
      <c r="AH3313" s="11" t="e">
        <f t="shared" ref="AH3313" si="8962">AVERAGE(AC3313:AC3318)</f>
        <v>#DIV/0!</v>
      </c>
      <c r="AI3313" s="11">
        <f t="shared" ref="AI3313" si="8963">AVERAGE(T3313:T3318)</f>
        <v>67.88333333333334</v>
      </c>
      <c r="AJ3313" s="11">
        <f t="shared" ref="AJ3313" si="8964">SUMIF(H3313:H3318,"&gt;0",H3313:H3318)</f>
        <v>0</v>
      </c>
      <c r="AK3313" s="17">
        <f t="shared" ref="AK3313" si="8965">SUM(AA3313:AA3318)/60</f>
        <v>0</v>
      </c>
      <c r="AL3313" s="17">
        <f t="shared" ref="AL3313" si="8966">SUM(V3313:V3318)</f>
        <v>532</v>
      </c>
      <c r="AM3313" s="17">
        <f t="shared" ref="AM3313" si="8967">AVERAGE(W3313:W3318)</f>
        <v>0</v>
      </c>
      <c r="AN3313" s="11">
        <f t="shared" ref="AN3313" si="8968">AVERAGE(I3313:I3318)</f>
        <v>0.60000000000000009</v>
      </c>
      <c r="AO3313" s="11">
        <f t="shared" ref="AO3313" si="8969">MAX(K3313:K3318)</f>
        <v>1.3</v>
      </c>
      <c r="AP3313" s="13" t="str">
        <f t="shared" ref="AP3313" ca="1" si="8970">INDIRECT(ADDRESS(MATCH(AO3313,K3313:K3318,0)+A3313-1,12))</f>
        <v>E</v>
      </c>
      <c r="AQ3313" s="13">
        <f t="shared" ref="AQ3313" ca="1" si="8971">INDIRECT(ADDRESS(MATCH(AO3313,K3313:K3318,0)+A3313-1,13))</f>
        <v>0.97222222222222221</v>
      </c>
      <c r="AR3313" s="11">
        <f t="shared" ref="AR3313" si="8972">MAX(N3313:N3318)</f>
        <v>1.8</v>
      </c>
      <c r="AS3313" s="13" t="str">
        <f t="shared" ref="AS3313" ca="1" si="8973">INDIRECT(ADDRESS(MATCH(AR3313,N3313:N3318,0)+A3313-1,15))</f>
        <v>E</v>
      </c>
      <c r="AT3313" s="13">
        <f t="shared" ref="AT3313" ca="1" si="8974">INDIRECT(ADDRESS(MATCH(AR3313,N3313:N3318,0)+A3313-1,16))</f>
        <v>0.97024305555555557</v>
      </c>
    </row>
    <row r="3314" spans="1:46">
      <c r="A3314" s="11">
        <v>3314</v>
      </c>
      <c r="B3314" s="69">
        <v>44615</v>
      </c>
      <c r="C3314" s="70">
        <v>0.96527777777777779</v>
      </c>
      <c r="D3314">
        <v>1.9</v>
      </c>
      <c r="E3314">
        <v>12.8</v>
      </c>
      <c r="F3314">
        <v>0</v>
      </c>
      <c r="G3314">
        <v>2.6</v>
      </c>
      <c r="H3314">
        <v>-1E-3</v>
      </c>
      <c r="I3314">
        <v>1</v>
      </c>
      <c r="J3314" t="s">
        <v>148</v>
      </c>
      <c r="K3314">
        <v>1</v>
      </c>
      <c r="L3314" t="s">
        <v>148</v>
      </c>
      <c r="M3314" s="70">
        <v>0.96527777777777779</v>
      </c>
      <c r="N3314">
        <v>1.4</v>
      </c>
      <c r="O3314" t="s">
        <v>148</v>
      </c>
      <c r="P3314" s="70">
        <v>0.95914351851851853</v>
      </c>
      <c r="Q3314">
        <v>1.2</v>
      </c>
      <c r="R3314" t="s">
        <v>152</v>
      </c>
      <c r="S3314">
        <v>0.2</v>
      </c>
      <c r="T3314">
        <v>66.5</v>
      </c>
      <c r="U3314">
        <v>0</v>
      </c>
      <c r="V3314">
        <v>112</v>
      </c>
      <c r="W3314">
        <v>0</v>
      </c>
      <c r="X3314">
        <v>0.59799999999999998</v>
      </c>
      <c r="Y3314">
        <v>18.329999999999998</v>
      </c>
      <c r="Z3314" s="11">
        <f t="shared" si="8860"/>
        <v>-0.60000000000000009</v>
      </c>
      <c r="AA3314" s="11">
        <f t="shared" si="8861"/>
        <v>0</v>
      </c>
      <c r="AB3314" s="53">
        <f t="shared" si="8862"/>
        <v>0.24433878291733674</v>
      </c>
      <c r="AC3314" s="61" t="s">
        <v>204</v>
      </c>
    </row>
    <row r="3315" spans="1:46">
      <c r="A3315" s="11">
        <v>3315</v>
      </c>
      <c r="B3315" s="69">
        <v>44615</v>
      </c>
      <c r="C3315" s="70">
        <v>0.97222222222222221</v>
      </c>
      <c r="D3315">
        <v>1.8</v>
      </c>
      <c r="E3315">
        <v>12.8</v>
      </c>
      <c r="F3315">
        <v>0</v>
      </c>
      <c r="G3315">
        <v>2.6</v>
      </c>
      <c r="H3315">
        <v>0</v>
      </c>
      <c r="I3315">
        <v>1.3</v>
      </c>
      <c r="J3315" t="s">
        <v>152</v>
      </c>
      <c r="K3315">
        <v>1.3</v>
      </c>
      <c r="L3315" t="s">
        <v>152</v>
      </c>
      <c r="M3315" s="70">
        <v>0.97222222222222221</v>
      </c>
      <c r="N3315">
        <v>1.8</v>
      </c>
      <c r="O3315" t="s">
        <v>152</v>
      </c>
      <c r="P3315" s="70">
        <v>0.97024305555555557</v>
      </c>
      <c r="Q3315">
        <v>1.6</v>
      </c>
      <c r="R3315" t="s">
        <v>152</v>
      </c>
      <c r="S3315">
        <v>0.2</v>
      </c>
      <c r="T3315">
        <v>66.7</v>
      </c>
      <c r="U3315">
        <v>0</v>
      </c>
      <c r="V3315">
        <v>77</v>
      </c>
      <c r="W3315">
        <v>0</v>
      </c>
      <c r="X3315">
        <v>0.59799999999999998</v>
      </c>
      <c r="Y3315">
        <v>18.329999999999998</v>
      </c>
      <c r="Z3315" s="11">
        <f t="shared" si="8860"/>
        <v>0</v>
      </c>
      <c r="AA3315" s="11">
        <f t="shared" si="8861"/>
        <v>0</v>
      </c>
      <c r="AB3315" s="53">
        <f t="shared" si="8862"/>
        <v>0.24433878291733674</v>
      </c>
      <c r="AC3315" s="61" t="s">
        <v>204</v>
      </c>
    </row>
    <row r="3316" spans="1:46">
      <c r="A3316" s="11">
        <v>3316</v>
      </c>
      <c r="B3316" s="69">
        <v>44615</v>
      </c>
      <c r="C3316" s="70">
        <v>0.97916666666666663</v>
      </c>
      <c r="D3316">
        <v>1.8</v>
      </c>
      <c r="E3316">
        <v>12.8</v>
      </c>
      <c r="F3316">
        <v>0</v>
      </c>
      <c r="G3316">
        <v>2.2999999999999998</v>
      </c>
      <c r="H3316">
        <v>-1E-3</v>
      </c>
      <c r="I3316">
        <v>0.4</v>
      </c>
      <c r="J3316" t="s">
        <v>150</v>
      </c>
      <c r="K3316">
        <v>1.3</v>
      </c>
      <c r="L3316" t="s">
        <v>152</v>
      </c>
      <c r="M3316" s="70">
        <v>0.97378472222222223</v>
      </c>
      <c r="N3316">
        <v>1.6</v>
      </c>
      <c r="O3316" t="s">
        <v>152</v>
      </c>
      <c r="P3316" s="70">
        <v>0.97223379629629625</v>
      </c>
      <c r="Q3316">
        <v>0</v>
      </c>
      <c r="R3316" t="s">
        <v>156</v>
      </c>
      <c r="S3316">
        <v>0.6</v>
      </c>
      <c r="T3316">
        <v>68.599999999999994</v>
      </c>
      <c r="U3316">
        <v>0</v>
      </c>
      <c r="V3316">
        <v>78</v>
      </c>
      <c r="W3316">
        <v>0</v>
      </c>
      <c r="X3316">
        <v>0.59799999999999998</v>
      </c>
      <c r="Y3316">
        <v>18.350000000000001</v>
      </c>
      <c r="Z3316" s="11">
        <f t="shared" si="8860"/>
        <v>-0.60000000000000009</v>
      </c>
      <c r="AA3316" s="11">
        <f t="shared" si="8861"/>
        <v>0</v>
      </c>
      <c r="AB3316" s="53">
        <f t="shared" si="8862"/>
        <v>0.24433878291733674</v>
      </c>
      <c r="AC3316" s="61" t="s">
        <v>204</v>
      </c>
    </row>
    <row r="3317" spans="1:46">
      <c r="A3317" s="11">
        <v>3317</v>
      </c>
      <c r="B3317" s="69">
        <v>44615</v>
      </c>
      <c r="C3317" s="70">
        <v>0.98611111111111116</v>
      </c>
      <c r="D3317">
        <v>1.7</v>
      </c>
      <c r="E3317">
        <v>12.8</v>
      </c>
      <c r="F3317">
        <v>0</v>
      </c>
      <c r="G3317">
        <v>2</v>
      </c>
      <c r="H3317">
        <v>-1E-3</v>
      </c>
      <c r="I3317">
        <v>0.1</v>
      </c>
      <c r="J3317" t="s">
        <v>156</v>
      </c>
      <c r="K3317">
        <v>0.4</v>
      </c>
      <c r="L3317" t="s">
        <v>150</v>
      </c>
      <c r="M3317" s="70">
        <v>0.97917824074074078</v>
      </c>
      <c r="N3317">
        <v>0.6</v>
      </c>
      <c r="O3317" t="s">
        <v>156</v>
      </c>
      <c r="P3317" s="70">
        <v>0.98037037037037045</v>
      </c>
      <c r="Q3317">
        <v>0</v>
      </c>
      <c r="R3317" t="s">
        <v>156</v>
      </c>
      <c r="S3317">
        <v>0.2</v>
      </c>
      <c r="T3317">
        <v>69.5</v>
      </c>
      <c r="U3317">
        <v>1</v>
      </c>
      <c r="V3317">
        <v>90</v>
      </c>
      <c r="W3317">
        <v>0</v>
      </c>
      <c r="X3317">
        <v>0.59699999999999998</v>
      </c>
      <c r="Y3317">
        <v>18.36</v>
      </c>
      <c r="Z3317" s="11">
        <f t="shared" si="8860"/>
        <v>-0.60000000000000009</v>
      </c>
      <c r="AA3317" s="11">
        <f t="shared" si="8861"/>
        <v>0</v>
      </c>
      <c r="AB3317" s="53">
        <f t="shared" si="8862"/>
        <v>0.24377434307737983</v>
      </c>
      <c r="AC3317" s="61" t="s">
        <v>204</v>
      </c>
    </row>
    <row r="3318" spans="1:46">
      <c r="A3318" s="11">
        <v>3318</v>
      </c>
      <c r="B3318" s="69">
        <v>44615</v>
      </c>
      <c r="C3318" s="70">
        <v>0.99305555555555547</v>
      </c>
      <c r="D3318">
        <v>1.5</v>
      </c>
      <c r="E3318">
        <v>12.8</v>
      </c>
      <c r="F3318">
        <v>0</v>
      </c>
      <c r="G3318">
        <v>1.8</v>
      </c>
      <c r="H3318">
        <v>0</v>
      </c>
      <c r="I3318">
        <v>0.2</v>
      </c>
      <c r="J3318" t="s">
        <v>151</v>
      </c>
      <c r="K3318">
        <v>0.2</v>
      </c>
      <c r="L3318" t="s">
        <v>159</v>
      </c>
      <c r="M3318" s="70">
        <v>0.99199074074074067</v>
      </c>
      <c r="N3318">
        <v>0.9</v>
      </c>
      <c r="O3318" t="s">
        <v>152</v>
      </c>
      <c r="P3318" s="70">
        <v>0.9897569444444444</v>
      </c>
      <c r="Q3318">
        <v>0</v>
      </c>
      <c r="R3318" t="s">
        <v>149</v>
      </c>
      <c r="S3318">
        <v>0.3</v>
      </c>
      <c r="T3318">
        <v>69.599999999999994</v>
      </c>
      <c r="U3318">
        <v>0</v>
      </c>
      <c r="V3318">
        <v>91</v>
      </c>
      <c r="W3318">
        <v>0</v>
      </c>
      <c r="X3318">
        <v>0.59699999999999998</v>
      </c>
      <c r="Y3318">
        <v>18.39</v>
      </c>
      <c r="Z3318" s="11">
        <f t="shared" si="8860"/>
        <v>0</v>
      </c>
      <c r="AA3318" s="11">
        <f t="shared" si="8861"/>
        <v>0</v>
      </c>
      <c r="AB3318" s="53">
        <f t="shared" si="8862"/>
        <v>0.24377434307737983</v>
      </c>
      <c r="AC3318" s="61" t="s">
        <v>204</v>
      </c>
    </row>
    <row r="3319" spans="1:46">
      <c r="A3319" s="11">
        <v>3319</v>
      </c>
      <c r="B3319" s="69">
        <v>44616</v>
      </c>
      <c r="C3319" s="70">
        <v>0</v>
      </c>
      <c r="D3319">
        <v>1.3</v>
      </c>
      <c r="E3319">
        <v>12.8</v>
      </c>
      <c r="F3319">
        <v>0</v>
      </c>
      <c r="G3319">
        <v>1.6</v>
      </c>
      <c r="H3319">
        <v>0</v>
      </c>
      <c r="I3319">
        <v>0.2</v>
      </c>
      <c r="J3319" t="s">
        <v>148</v>
      </c>
      <c r="K3319">
        <v>0.3</v>
      </c>
      <c r="L3319" t="s">
        <v>148</v>
      </c>
      <c r="M3319" s="70">
        <v>0.99612268518518521</v>
      </c>
      <c r="N3319">
        <v>0.8</v>
      </c>
      <c r="O3319" t="s">
        <v>148</v>
      </c>
      <c r="P3319" s="70">
        <v>0.99370370370370376</v>
      </c>
      <c r="Q3319">
        <v>0.4</v>
      </c>
      <c r="R3319" t="s">
        <v>148</v>
      </c>
      <c r="S3319">
        <v>0.3</v>
      </c>
      <c r="T3319">
        <v>69.8</v>
      </c>
      <c r="U3319">
        <v>0</v>
      </c>
      <c r="V3319">
        <v>79</v>
      </c>
      <c r="W3319">
        <v>0</v>
      </c>
      <c r="X3319">
        <v>0.59699999999999998</v>
      </c>
      <c r="Y3319">
        <v>18.399999999999999</v>
      </c>
      <c r="Z3319" s="11">
        <f t="shared" si="8860"/>
        <v>0</v>
      </c>
      <c r="AA3319" s="11">
        <f t="shared" si="8861"/>
        <v>0</v>
      </c>
      <c r="AB3319" s="53">
        <f t="shared" si="8862"/>
        <v>0.24377434307737983</v>
      </c>
      <c r="AC3319" s="61" t="s">
        <v>204</v>
      </c>
      <c r="AE3319" s="11">
        <f t="shared" ref="AE3319" si="8975">SUM(F3319:F3324)</f>
        <v>0</v>
      </c>
      <c r="AF3319" s="11">
        <f t="shared" ref="AF3319" si="8976">AVERAGE(AB3319:AB3324)</f>
        <v>0.2437743430773798</v>
      </c>
      <c r="AG3319" s="11">
        <f t="shared" ref="AG3319" si="8977">AVERAGE(G3319:G3324)</f>
        <v>1.7000000000000002</v>
      </c>
      <c r="AH3319" s="11" t="e">
        <f t="shared" ref="AH3319" si="8978">AVERAGE(AC3319:AC3324)</f>
        <v>#DIV/0!</v>
      </c>
      <c r="AI3319" s="11">
        <f t="shared" ref="AI3319" si="8979">AVERAGE(T3319:T3324)</f>
        <v>71.116666666666674</v>
      </c>
      <c r="AJ3319" s="11">
        <f t="shared" ref="AJ3319" si="8980">SUMIF(H3319:H3324,"&gt;0",H3319:H3324)</f>
        <v>0</v>
      </c>
      <c r="AK3319" s="17">
        <f t="shared" ref="AK3319" si="8981">SUM(AA3319:AA3324)/60</f>
        <v>0</v>
      </c>
      <c r="AL3319" s="17">
        <f t="shared" ref="AL3319" si="8982">SUM(V3319:V3324)</f>
        <v>550</v>
      </c>
      <c r="AM3319" s="17">
        <f t="shared" ref="AM3319" si="8983">AVERAGE(W3319:W3324)</f>
        <v>0</v>
      </c>
      <c r="AN3319" s="11">
        <f t="shared" ref="AN3319" si="8984">AVERAGE(I3319:I3324)</f>
        <v>0.56666666666666676</v>
      </c>
      <c r="AO3319" s="11">
        <f t="shared" ref="AO3319" si="8985">MAX(K3319:K3324)</f>
        <v>0.9</v>
      </c>
      <c r="AP3319" s="13" t="str">
        <f t="shared" ref="AP3319" ca="1" si="8986">INDIRECT(ADDRESS(MATCH(AO3319,K3319:K3324,0)+A3319-1,12))</f>
        <v>ENE</v>
      </c>
      <c r="AQ3319" s="13">
        <f t="shared" ref="AQ3319" ca="1" si="8987">INDIRECT(ADDRESS(MATCH(AO3319,K3319:K3324,0)+A3319-1,13))</f>
        <v>2.6712962962962966E-2</v>
      </c>
      <c r="AR3319" s="11">
        <f t="shared" ref="AR3319" si="8988">MAX(N3319:N3324)</f>
        <v>1.8</v>
      </c>
      <c r="AS3319" s="13" t="str">
        <f t="shared" ref="AS3319" ca="1" si="8989">INDIRECT(ADDRESS(MATCH(AR3319,N3319:N3324,0)+A3319-1,15))</f>
        <v>N</v>
      </c>
      <c r="AT3319" s="13">
        <f t="shared" ref="AT3319" ca="1" si="8990">INDIRECT(ADDRESS(MATCH(AR3319,N3319:N3324,0)+A3319-1,16))</f>
        <v>4.7222222222222223E-3</v>
      </c>
    </row>
    <row r="3320" spans="1:46">
      <c r="A3320" s="11">
        <v>3320</v>
      </c>
      <c r="B3320" s="69">
        <v>44616</v>
      </c>
      <c r="C3320" s="70">
        <v>6.9444444444444441E-3</v>
      </c>
      <c r="D3320">
        <v>1.1000000000000001</v>
      </c>
      <c r="E3320">
        <v>12.8</v>
      </c>
      <c r="F3320">
        <v>0</v>
      </c>
      <c r="G3320">
        <v>1.7</v>
      </c>
      <c r="H3320">
        <v>0</v>
      </c>
      <c r="I3320">
        <v>0.5</v>
      </c>
      <c r="J3320" t="s">
        <v>149</v>
      </c>
      <c r="K3320">
        <v>0.5</v>
      </c>
      <c r="L3320" t="s">
        <v>149</v>
      </c>
      <c r="M3320" s="70">
        <v>6.9444444444444441E-3</v>
      </c>
      <c r="N3320">
        <v>1.8</v>
      </c>
      <c r="O3320" t="s">
        <v>162</v>
      </c>
      <c r="P3320" s="70">
        <v>4.7222222222222223E-3</v>
      </c>
      <c r="Q3320">
        <v>1.1000000000000001</v>
      </c>
      <c r="R3320" t="s">
        <v>162</v>
      </c>
      <c r="S3320">
        <v>0.4</v>
      </c>
      <c r="T3320">
        <v>70.5</v>
      </c>
      <c r="U3320">
        <v>0</v>
      </c>
      <c r="V3320">
        <v>98</v>
      </c>
      <c r="W3320">
        <v>0</v>
      </c>
      <c r="X3320">
        <v>0.59699999999999998</v>
      </c>
      <c r="Y3320">
        <v>18.37</v>
      </c>
      <c r="Z3320" s="11">
        <f t="shared" si="8860"/>
        <v>0</v>
      </c>
      <c r="AA3320" s="11">
        <f t="shared" si="8861"/>
        <v>0</v>
      </c>
      <c r="AB3320" s="53">
        <f t="shared" si="8862"/>
        <v>0.24377434307737983</v>
      </c>
      <c r="AC3320" s="61" t="s">
        <v>204</v>
      </c>
    </row>
    <row r="3321" spans="1:46">
      <c r="A3321" s="11">
        <v>3321</v>
      </c>
      <c r="B3321" s="69">
        <v>44616</v>
      </c>
      <c r="C3321" s="70">
        <v>1.3888888888888888E-2</v>
      </c>
      <c r="D3321">
        <v>1</v>
      </c>
      <c r="E3321">
        <v>12.8</v>
      </c>
      <c r="F3321">
        <v>0</v>
      </c>
      <c r="G3321">
        <v>1.6</v>
      </c>
      <c r="H3321">
        <v>-1E-3</v>
      </c>
      <c r="I3321">
        <v>0.4</v>
      </c>
      <c r="J3321" t="s">
        <v>149</v>
      </c>
      <c r="K3321">
        <v>0.6</v>
      </c>
      <c r="L3321" t="s">
        <v>162</v>
      </c>
      <c r="M3321" s="70">
        <v>9.6527777777777775E-3</v>
      </c>
      <c r="N3321">
        <v>1.6</v>
      </c>
      <c r="O3321" t="s">
        <v>157</v>
      </c>
      <c r="P3321" s="70">
        <v>7.2106481481481475E-3</v>
      </c>
      <c r="Q3321">
        <v>0</v>
      </c>
      <c r="R3321" t="s">
        <v>152</v>
      </c>
      <c r="S3321">
        <v>0.3</v>
      </c>
      <c r="T3321">
        <v>70.7</v>
      </c>
      <c r="U3321">
        <v>0</v>
      </c>
      <c r="V3321">
        <v>102</v>
      </c>
      <c r="W3321">
        <v>0</v>
      </c>
      <c r="X3321">
        <v>0.59699999999999998</v>
      </c>
      <c r="Y3321">
        <v>18.399999999999999</v>
      </c>
      <c r="Z3321" s="11">
        <f t="shared" si="8860"/>
        <v>-0.60000000000000009</v>
      </c>
      <c r="AA3321" s="11">
        <f t="shared" si="8861"/>
        <v>0</v>
      </c>
      <c r="AB3321" s="53">
        <f t="shared" si="8862"/>
        <v>0.24377434307737983</v>
      </c>
      <c r="AC3321" s="61" t="s">
        <v>204</v>
      </c>
    </row>
    <row r="3322" spans="1:46">
      <c r="A3322" s="11">
        <v>3322</v>
      </c>
      <c r="B3322" s="69">
        <v>44616</v>
      </c>
      <c r="C3322" s="70">
        <v>2.0833333333333332E-2</v>
      </c>
      <c r="D3322">
        <v>0.9</v>
      </c>
      <c r="E3322">
        <v>12.8</v>
      </c>
      <c r="F3322">
        <v>0</v>
      </c>
      <c r="G3322">
        <v>1.7</v>
      </c>
      <c r="H3322">
        <v>0</v>
      </c>
      <c r="I3322">
        <v>0.7</v>
      </c>
      <c r="J3322" t="s">
        <v>148</v>
      </c>
      <c r="K3322">
        <v>0.7</v>
      </c>
      <c r="L3322" t="s">
        <v>148</v>
      </c>
      <c r="M3322" s="70">
        <v>2.0833333333333332E-2</v>
      </c>
      <c r="N3322">
        <v>1.7</v>
      </c>
      <c r="O3322" t="s">
        <v>152</v>
      </c>
      <c r="P3322" s="70">
        <v>1.9861111111111111E-2</v>
      </c>
      <c r="Q3322">
        <v>1.1000000000000001</v>
      </c>
      <c r="R3322" t="s">
        <v>152</v>
      </c>
      <c r="S3322">
        <v>0.3</v>
      </c>
      <c r="T3322">
        <v>71.599999999999994</v>
      </c>
      <c r="U3322">
        <v>1</v>
      </c>
      <c r="V3322">
        <v>102</v>
      </c>
      <c r="W3322">
        <v>0</v>
      </c>
      <c r="X3322">
        <v>0.59699999999999998</v>
      </c>
      <c r="Y3322">
        <v>18.41</v>
      </c>
      <c r="Z3322" s="11">
        <f t="shared" si="8860"/>
        <v>0</v>
      </c>
      <c r="AA3322" s="11">
        <f t="shared" si="8861"/>
        <v>0</v>
      </c>
      <c r="AB3322" s="53">
        <f t="shared" si="8862"/>
        <v>0.24377434307737983</v>
      </c>
      <c r="AC3322" s="61" t="s">
        <v>204</v>
      </c>
    </row>
    <row r="3323" spans="1:46">
      <c r="A3323" s="11">
        <v>3323</v>
      </c>
      <c r="B3323" s="69">
        <v>44616</v>
      </c>
      <c r="C3323" s="70">
        <v>2.7777777777777776E-2</v>
      </c>
      <c r="D3323">
        <v>0.8</v>
      </c>
      <c r="E3323">
        <v>12.8</v>
      </c>
      <c r="F3323">
        <v>0</v>
      </c>
      <c r="G3323">
        <v>1.8</v>
      </c>
      <c r="H3323">
        <v>0</v>
      </c>
      <c r="I3323">
        <v>0.9</v>
      </c>
      <c r="J3323" t="s">
        <v>147</v>
      </c>
      <c r="K3323">
        <v>0.9</v>
      </c>
      <c r="L3323" t="s">
        <v>148</v>
      </c>
      <c r="M3323" s="70">
        <v>2.6712962962962966E-2</v>
      </c>
      <c r="N3323">
        <v>1.6</v>
      </c>
      <c r="O3323" t="s">
        <v>148</v>
      </c>
      <c r="P3323" s="70">
        <v>2.479166666666667E-2</v>
      </c>
      <c r="Q3323">
        <v>0.7</v>
      </c>
      <c r="R3323" t="s">
        <v>147</v>
      </c>
      <c r="S3323">
        <v>0.2</v>
      </c>
      <c r="T3323">
        <v>72.2</v>
      </c>
      <c r="U3323">
        <v>0</v>
      </c>
      <c r="V3323">
        <v>92</v>
      </c>
      <c r="W3323">
        <v>0</v>
      </c>
      <c r="X3323">
        <v>0.59699999999999998</v>
      </c>
      <c r="Y3323">
        <v>18.420000000000002</v>
      </c>
      <c r="Z3323" s="11">
        <f t="shared" si="8860"/>
        <v>0</v>
      </c>
      <c r="AA3323" s="11">
        <f t="shared" si="8861"/>
        <v>0</v>
      </c>
      <c r="AB3323" s="53">
        <f t="shared" si="8862"/>
        <v>0.24377434307737983</v>
      </c>
      <c r="AC3323" s="61" t="s">
        <v>204</v>
      </c>
    </row>
    <row r="3324" spans="1:46">
      <c r="A3324" s="11">
        <v>3324</v>
      </c>
      <c r="B3324" s="69">
        <v>44616</v>
      </c>
      <c r="C3324" s="70">
        <v>3.4722222222222224E-2</v>
      </c>
      <c r="D3324">
        <v>0.9</v>
      </c>
      <c r="E3324">
        <v>12.8</v>
      </c>
      <c r="F3324">
        <v>0</v>
      </c>
      <c r="G3324">
        <v>1.8</v>
      </c>
      <c r="H3324">
        <v>-1E-3</v>
      </c>
      <c r="I3324">
        <v>0.7</v>
      </c>
      <c r="J3324" t="s">
        <v>147</v>
      </c>
      <c r="K3324">
        <v>0.9</v>
      </c>
      <c r="L3324" t="s">
        <v>147</v>
      </c>
      <c r="M3324" s="70">
        <v>2.7789351851851853E-2</v>
      </c>
      <c r="N3324">
        <v>1.6</v>
      </c>
      <c r="O3324" t="s">
        <v>149</v>
      </c>
      <c r="P3324" s="70">
        <v>3.3009259259259259E-2</v>
      </c>
      <c r="Q3324">
        <v>0.7</v>
      </c>
      <c r="R3324" t="s">
        <v>148</v>
      </c>
      <c r="S3324">
        <v>0.2</v>
      </c>
      <c r="T3324">
        <v>71.900000000000006</v>
      </c>
      <c r="U3324">
        <v>0</v>
      </c>
      <c r="V3324">
        <v>77</v>
      </c>
      <c r="W3324">
        <v>0</v>
      </c>
      <c r="X3324">
        <v>0.59699999999999998</v>
      </c>
      <c r="Y3324">
        <v>18.41</v>
      </c>
      <c r="Z3324" s="11">
        <f t="shared" si="8860"/>
        <v>-0.60000000000000009</v>
      </c>
      <c r="AA3324" s="11">
        <f t="shared" si="8861"/>
        <v>0</v>
      </c>
      <c r="AB3324" s="53">
        <f t="shared" si="8862"/>
        <v>0.24377434307737983</v>
      </c>
      <c r="AC3324" s="61" t="s">
        <v>204</v>
      </c>
    </row>
    <row r="3325" spans="1:46">
      <c r="A3325" s="11">
        <v>3325</v>
      </c>
      <c r="B3325" s="69">
        <v>44616</v>
      </c>
      <c r="C3325" s="70">
        <v>4.1666666666666664E-2</v>
      </c>
      <c r="D3325">
        <v>0.9</v>
      </c>
      <c r="E3325">
        <v>12.8</v>
      </c>
      <c r="F3325">
        <v>0</v>
      </c>
      <c r="G3325">
        <v>1.9</v>
      </c>
      <c r="H3325">
        <v>0</v>
      </c>
      <c r="I3325">
        <v>0.9</v>
      </c>
      <c r="J3325" t="s">
        <v>147</v>
      </c>
      <c r="K3325">
        <v>0.9</v>
      </c>
      <c r="L3325" t="s">
        <v>147</v>
      </c>
      <c r="M3325" s="70">
        <v>4.1527777777777775E-2</v>
      </c>
      <c r="N3325">
        <v>1.6</v>
      </c>
      <c r="O3325" t="s">
        <v>162</v>
      </c>
      <c r="P3325" s="70">
        <v>3.5578703703703703E-2</v>
      </c>
      <c r="Q3325">
        <v>0.8</v>
      </c>
      <c r="R3325" t="s">
        <v>148</v>
      </c>
      <c r="S3325">
        <v>0.2</v>
      </c>
      <c r="T3325">
        <v>71.7</v>
      </c>
      <c r="U3325">
        <v>0</v>
      </c>
      <c r="V3325">
        <v>84</v>
      </c>
      <c r="W3325">
        <v>0</v>
      </c>
      <c r="X3325">
        <v>0.59699999999999998</v>
      </c>
      <c r="Y3325">
        <v>18.399999999999999</v>
      </c>
      <c r="Z3325" s="11">
        <f t="shared" si="8860"/>
        <v>0</v>
      </c>
      <c r="AA3325" s="11">
        <f t="shared" si="8861"/>
        <v>0</v>
      </c>
      <c r="AB3325" s="53">
        <f t="shared" si="8862"/>
        <v>0.24377434307737983</v>
      </c>
      <c r="AC3325" s="61" t="s">
        <v>204</v>
      </c>
      <c r="AE3325" s="11">
        <f t="shared" ref="AE3325" si="8991">SUM(F3325:F3330)</f>
        <v>0</v>
      </c>
      <c r="AF3325" s="11">
        <f t="shared" ref="AF3325" si="8992">AVERAGE(AB3325:AB3330)</f>
        <v>0.24330461620448571</v>
      </c>
      <c r="AG3325" s="11">
        <f t="shared" ref="AG3325" si="8993">AVERAGE(G3325:G3330)</f>
        <v>2.0833333333333335</v>
      </c>
      <c r="AH3325" s="11" t="e">
        <f t="shared" ref="AH3325" si="8994">AVERAGE(AC3325:AC3330)</f>
        <v>#DIV/0!</v>
      </c>
      <c r="AI3325" s="11">
        <f t="shared" ref="AI3325" si="8995">AVERAGE(T3325:T3330)</f>
        <v>71.566666666666677</v>
      </c>
      <c r="AJ3325" s="11">
        <f t="shared" ref="AJ3325" si="8996">SUMIF(H3325:H3330,"&gt;0",H3325:H3330)</f>
        <v>1E-3</v>
      </c>
      <c r="AK3325" s="17">
        <f t="shared" ref="AK3325" si="8997">SUM(AA3325:AA3330)/60</f>
        <v>0</v>
      </c>
      <c r="AL3325" s="17">
        <f t="shared" ref="AL3325" si="8998">SUM(V3325:V3330)</f>
        <v>498</v>
      </c>
      <c r="AM3325" s="17">
        <f t="shared" ref="AM3325" si="8999">AVERAGE(W3325:W3330)</f>
        <v>0</v>
      </c>
      <c r="AN3325" s="11">
        <f t="shared" ref="AN3325" si="9000">AVERAGE(I3325:I3330)</f>
        <v>0.66666666666666663</v>
      </c>
      <c r="AO3325" s="11">
        <f t="shared" ref="AO3325" si="9001">MAX(K3325:K3330)</f>
        <v>0.9</v>
      </c>
      <c r="AP3325" s="13" t="str">
        <f t="shared" ref="AP3325" ca="1" si="9002">INDIRECT(ADDRESS(MATCH(AO3325,K3325:K3330,0)+A3325-1,12))</f>
        <v>NE</v>
      </c>
      <c r="AQ3325" s="13">
        <f t="shared" ref="AQ3325" ca="1" si="9003">INDIRECT(ADDRESS(MATCH(AO3325,K3325:K3330,0)+A3325-1,13))</f>
        <v>4.1527777777777775E-2</v>
      </c>
      <c r="AR3325" s="11">
        <f t="shared" ref="AR3325" si="9004">MAX(N3325:N3330)</f>
        <v>2.5</v>
      </c>
      <c r="AS3325" s="13" t="str">
        <f t="shared" ref="AS3325" ca="1" si="9005">INDIRECT(ADDRESS(MATCH(AR3325,N3325:N3330,0)+A3325-1,15))</f>
        <v>NNE</v>
      </c>
      <c r="AT3325" s="13">
        <f t="shared" ref="AT3325" ca="1" si="9006">INDIRECT(ADDRESS(MATCH(AR3325,N3325:N3330,0)+A3325-1,16))</f>
        <v>7.5624999999999998E-2</v>
      </c>
    </row>
    <row r="3326" spans="1:46">
      <c r="A3326" s="11">
        <v>3326</v>
      </c>
      <c r="B3326" s="69">
        <v>44616</v>
      </c>
      <c r="C3326" s="70">
        <v>4.8611111111111112E-2</v>
      </c>
      <c r="D3326">
        <v>0.9</v>
      </c>
      <c r="E3326">
        <v>12.8</v>
      </c>
      <c r="F3326">
        <v>0</v>
      </c>
      <c r="G3326">
        <v>1.9</v>
      </c>
      <c r="H3326">
        <v>0</v>
      </c>
      <c r="I3326">
        <v>0.6</v>
      </c>
      <c r="J3326" t="s">
        <v>149</v>
      </c>
      <c r="K3326">
        <v>0.9</v>
      </c>
      <c r="L3326" t="s">
        <v>147</v>
      </c>
      <c r="M3326" s="70">
        <v>4.1863425925925929E-2</v>
      </c>
      <c r="N3326">
        <v>1.8</v>
      </c>
      <c r="O3326" t="s">
        <v>148</v>
      </c>
      <c r="P3326" s="70">
        <v>4.3263888888888886E-2</v>
      </c>
      <c r="Q3326">
        <v>0.7</v>
      </c>
      <c r="R3326" t="s">
        <v>147</v>
      </c>
      <c r="S3326">
        <v>0.4</v>
      </c>
      <c r="T3326">
        <v>71.5</v>
      </c>
      <c r="U3326">
        <v>0</v>
      </c>
      <c r="V3326">
        <v>84</v>
      </c>
      <c r="W3326">
        <v>0</v>
      </c>
      <c r="X3326">
        <v>0.59599999999999997</v>
      </c>
      <c r="Y3326">
        <v>18.48</v>
      </c>
      <c r="Z3326" s="11">
        <f t="shared" si="8860"/>
        <v>0</v>
      </c>
      <c r="AA3326" s="11">
        <f t="shared" si="8861"/>
        <v>0</v>
      </c>
      <c r="AB3326" s="53">
        <f t="shared" si="8862"/>
        <v>0.24321067082990688</v>
      </c>
      <c r="AC3326" s="61" t="s">
        <v>204</v>
      </c>
    </row>
    <row r="3327" spans="1:46">
      <c r="A3327" s="11">
        <v>3327</v>
      </c>
      <c r="B3327" s="69">
        <v>44616</v>
      </c>
      <c r="C3327" s="70">
        <v>5.5555555555555552E-2</v>
      </c>
      <c r="D3327">
        <v>0.9</v>
      </c>
      <c r="E3327">
        <v>12.8</v>
      </c>
      <c r="F3327">
        <v>0</v>
      </c>
      <c r="G3327">
        <v>2</v>
      </c>
      <c r="H3327">
        <v>1E-3</v>
      </c>
      <c r="I3327">
        <v>0.5</v>
      </c>
      <c r="J3327" t="s">
        <v>148</v>
      </c>
      <c r="K3327">
        <v>0.6</v>
      </c>
      <c r="L3327" t="s">
        <v>149</v>
      </c>
      <c r="M3327" s="70">
        <v>4.8622685185185179E-2</v>
      </c>
      <c r="N3327">
        <v>1.1000000000000001</v>
      </c>
      <c r="O3327" t="s">
        <v>148</v>
      </c>
      <c r="P3327" s="70">
        <v>5.4363425925925933E-2</v>
      </c>
      <c r="Q3327">
        <v>0.8</v>
      </c>
      <c r="R3327" t="s">
        <v>152</v>
      </c>
      <c r="S3327">
        <v>0.2</v>
      </c>
      <c r="T3327">
        <v>71.7</v>
      </c>
      <c r="U3327">
        <v>0</v>
      </c>
      <c r="V3327">
        <v>92</v>
      </c>
      <c r="W3327">
        <v>0</v>
      </c>
      <c r="X3327">
        <v>0.59599999999999997</v>
      </c>
      <c r="Y3327">
        <v>18.45</v>
      </c>
      <c r="Z3327" s="11">
        <f t="shared" si="8860"/>
        <v>0.60000000000000009</v>
      </c>
      <c r="AA3327" s="11">
        <f t="shared" si="8861"/>
        <v>0</v>
      </c>
      <c r="AB3327" s="53">
        <f t="shared" si="8862"/>
        <v>0.24321067082990688</v>
      </c>
      <c r="AC3327" s="61" t="s">
        <v>204</v>
      </c>
    </row>
    <row r="3328" spans="1:46">
      <c r="A3328" s="11">
        <v>3328</v>
      </c>
      <c r="B3328" s="69">
        <v>44616</v>
      </c>
      <c r="C3328" s="70">
        <v>6.25E-2</v>
      </c>
      <c r="D3328">
        <v>1</v>
      </c>
      <c r="E3328">
        <v>12.8</v>
      </c>
      <c r="F3328">
        <v>0</v>
      </c>
      <c r="G3328">
        <v>2.1</v>
      </c>
      <c r="H3328">
        <v>0</v>
      </c>
      <c r="I3328">
        <v>0.5</v>
      </c>
      <c r="J3328" t="s">
        <v>147</v>
      </c>
      <c r="K3328">
        <v>0.5</v>
      </c>
      <c r="L3328" t="s">
        <v>148</v>
      </c>
      <c r="M3328" s="70">
        <v>5.7048611111111112E-2</v>
      </c>
      <c r="N3328">
        <v>1.1000000000000001</v>
      </c>
      <c r="O3328" t="s">
        <v>148</v>
      </c>
      <c r="P3328" s="70">
        <v>5.5972222222222222E-2</v>
      </c>
      <c r="Q3328">
        <v>0.5</v>
      </c>
      <c r="R3328" t="s">
        <v>149</v>
      </c>
      <c r="S3328">
        <v>0.2</v>
      </c>
      <c r="T3328">
        <v>71.599999999999994</v>
      </c>
      <c r="U3328">
        <v>0</v>
      </c>
      <c r="V3328">
        <v>77</v>
      </c>
      <c r="W3328">
        <v>0</v>
      </c>
      <c r="X3328">
        <v>0.59599999999999997</v>
      </c>
      <c r="Y3328">
        <v>18.43</v>
      </c>
      <c r="Z3328" s="11">
        <f t="shared" si="8860"/>
        <v>0</v>
      </c>
      <c r="AA3328" s="11">
        <f t="shared" si="8861"/>
        <v>0</v>
      </c>
      <c r="AB3328" s="53">
        <f t="shared" si="8862"/>
        <v>0.24321067082990688</v>
      </c>
      <c r="AC3328" s="61" t="s">
        <v>204</v>
      </c>
    </row>
    <row r="3329" spans="1:46">
      <c r="A3329" s="11">
        <v>3329</v>
      </c>
      <c r="B3329" s="69">
        <v>44616</v>
      </c>
      <c r="C3329" s="70">
        <v>6.9444444444444434E-2</v>
      </c>
      <c r="D3329">
        <v>1.2</v>
      </c>
      <c r="E3329">
        <v>12.8</v>
      </c>
      <c r="F3329">
        <v>0</v>
      </c>
      <c r="G3329">
        <v>2.2000000000000002</v>
      </c>
      <c r="H3329">
        <v>0</v>
      </c>
      <c r="I3329">
        <v>0.6</v>
      </c>
      <c r="J3329" t="s">
        <v>148</v>
      </c>
      <c r="K3329">
        <v>0.6</v>
      </c>
      <c r="L3329" t="s">
        <v>148</v>
      </c>
      <c r="M3329" s="70">
        <v>6.9444444444444434E-2</v>
      </c>
      <c r="N3329">
        <v>1.7</v>
      </c>
      <c r="O3329" t="s">
        <v>152</v>
      </c>
      <c r="P3329" s="70">
        <v>6.7453703703703696E-2</v>
      </c>
      <c r="Q3329">
        <v>1.2</v>
      </c>
      <c r="R3329" t="s">
        <v>148</v>
      </c>
      <c r="S3329">
        <v>0.3</v>
      </c>
      <c r="T3329">
        <v>71.599999999999994</v>
      </c>
      <c r="U3329">
        <v>1</v>
      </c>
      <c r="V3329">
        <v>80</v>
      </c>
      <c r="W3329">
        <v>0</v>
      </c>
      <c r="X3329">
        <v>0.59599999999999997</v>
      </c>
      <c r="Y3329">
        <v>18.47</v>
      </c>
      <c r="Z3329" s="11">
        <f t="shared" si="8860"/>
        <v>0</v>
      </c>
      <c r="AA3329" s="11">
        <f t="shared" si="8861"/>
        <v>0</v>
      </c>
      <c r="AB3329" s="53">
        <f t="shared" si="8862"/>
        <v>0.24321067082990688</v>
      </c>
      <c r="AC3329" s="61" t="s">
        <v>204</v>
      </c>
    </row>
    <row r="3330" spans="1:46">
      <c r="A3330" s="11">
        <v>3330</v>
      </c>
      <c r="B3330" s="69">
        <v>44616</v>
      </c>
      <c r="C3330" s="70">
        <v>7.6388888888888895E-2</v>
      </c>
      <c r="D3330">
        <v>1.3</v>
      </c>
      <c r="E3330">
        <v>12.8</v>
      </c>
      <c r="F3330">
        <v>0</v>
      </c>
      <c r="G3330">
        <v>2.4</v>
      </c>
      <c r="H3330">
        <v>0</v>
      </c>
      <c r="I3330">
        <v>0.9</v>
      </c>
      <c r="J3330" t="s">
        <v>148</v>
      </c>
      <c r="K3330">
        <v>0.9</v>
      </c>
      <c r="L3330" t="s">
        <v>148</v>
      </c>
      <c r="M3330" s="70">
        <v>7.1597222222222215E-2</v>
      </c>
      <c r="N3330">
        <v>2.5</v>
      </c>
      <c r="O3330" t="s">
        <v>149</v>
      </c>
      <c r="P3330" s="70">
        <v>7.5624999999999998E-2</v>
      </c>
      <c r="Q3330">
        <v>1</v>
      </c>
      <c r="R3330" t="s">
        <v>152</v>
      </c>
      <c r="S3330">
        <v>0.4</v>
      </c>
      <c r="T3330">
        <v>71.3</v>
      </c>
      <c r="U3330">
        <v>0</v>
      </c>
      <c r="V3330">
        <v>81</v>
      </c>
      <c r="W3330">
        <v>0</v>
      </c>
      <c r="X3330">
        <v>0.59599999999999997</v>
      </c>
      <c r="Y3330">
        <v>18.489999999999998</v>
      </c>
      <c r="Z3330" s="11">
        <f t="shared" si="8860"/>
        <v>0</v>
      </c>
      <c r="AA3330" s="11">
        <f t="shared" si="8861"/>
        <v>0</v>
      </c>
      <c r="AB3330" s="53">
        <f t="shared" si="8862"/>
        <v>0.24321067082990688</v>
      </c>
      <c r="AC3330" s="61" t="s">
        <v>204</v>
      </c>
    </row>
    <row r="3331" spans="1:46">
      <c r="A3331" s="11">
        <v>3331</v>
      </c>
      <c r="B3331" s="69">
        <v>44616</v>
      </c>
      <c r="C3331" s="70">
        <v>8.3333333333333329E-2</v>
      </c>
      <c r="D3331">
        <v>1.4</v>
      </c>
      <c r="E3331">
        <v>12.8</v>
      </c>
      <c r="F3331">
        <v>0</v>
      </c>
      <c r="G3331">
        <v>2.5</v>
      </c>
      <c r="H3331">
        <v>0</v>
      </c>
      <c r="I3331">
        <v>1</v>
      </c>
      <c r="J3331" t="s">
        <v>147</v>
      </c>
      <c r="K3331">
        <v>1.1000000000000001</v>
      </c>
      <c r="L3331" t="s">
        <v>147</v>
      </c>
      <c r="M3331" s="70">
        <v>8.2349537037037041E-2</v>
      </c>
      <c r="N3331">
        <v>2</v>
      </c>
      <c r="O3331" t="s">
        <v>157</v>
      </c>
      <c r="P3331" s="70">
        <v>8.160879629629629E-2</v>
      </c>
      <c r="Q3331">
        <v>0.7</v>
      </c>
      <c r="R3331" t="s">
        <v>157</v>
      </c>
      <c r="S3331">
        <v>0.4</v>
      </c>
      <c r="T3331">
        <v>71.599999999999994</v>
      </c>
      <c r="U3331">
        <v>0</v>
      </c>
      <c r="V3331">
        <v>90</v>
      </c>
      <c r="W3331">
        <v>0</v>
      </c>
      <c r="X3331">
        <v>0.59599999999999997</v>
      </c>
      <c r="Y3331">
        <v>18.5</v>
      </c>
      <c r="Z3331" s="11">
        <f t="shared" si="8860"/>
        <v>0</v>
      </c>
      <c r="AA3331" s="11">
        <f t="shared" si="8861"/>
        <v>0</v>
      </c>
      <c r="AB3331" s="53">
        <f t="shared" si="8862"/>
        <v>0.24321067082990688</v>
      </c>
      <c r="AC3331" s="61" t="s">
        <v>204</v>
      </c>
      <c r="AE3331" s="11">
        <f t="shared" ref="AE3331" si="9007">SUM(F3331:F3336)</f>
        <v>0</v>
      </c>
      <c r="AF3331" s="11">
        <f t="shared" ref="AF3331" si="9008">AVERAGE(AB3331:AB3336)</f>
        <v>0.24302303705415595</v>
      </c>
      <c r="AG3331" s="11">
        <f t="shared" ref="AG3331" si="9009">AVERAGE(G3331:G3336)</f>
        <v>2.3666666666666667</v>
      </c>
      <c r="AH3331" s="11" t="e">
        <f t="shared" ref="AH3331" si="9010">AVERAGE(AC3331:AC3336)</f>
        <v>#DIV/0!</v>
      </c>
      <c r="AI3331" s="11">
        <f t="shared" ref="AI3331" si="9011">AVERAGE(T3331:T3336)</f>
        <v>71.016666666666666</v>
      </c>
      <c r="AJ3331" s="11">
        <f t="shared" ref="AJ3331" si="9012">SUMIF(H3331:H3336,"&gt;0",H3331:H3336)</f>
        <v>0</v>
      </c>
      <c r="AK3331" s="17">
        <f t="shared" ref="AK3331" si="9013">SUM(AA3331:AA3336)/60</f>
        <v>0</v>
      </c>
      <c r="AL3331" s="17">
        <f t="shared" ref="AL3331" si="9014">SUM(V3331:V3336)</f>
        <v>488</v>
      </c>
      <c r="AM3331" s="17">
        <f t="shared" ref="AM3331" si="9015">AVERAGE(W3331:W3336)</f>
        <v>0</v>
      </c>
      <c r="AN3331" s="11">
        <f t="shared" ref="AN3331" si="9016">AVERAGE(I3331:I3336)</f>
        <v>0.6333333333333333</v>
      </c>
      <c r="AO3331" s="11">
        <f t="shared" ref="AO3331" si="9017">MAX(K3331:K3336)</f>
        <v>1.1000000000000001</v>
      </c>
      <c r="AP3331" s="13" t="str">
        <f t="shared" ref="AP3331" ca="1" si="9018">INDIRECT(ADDRESS(MATCH(AO3331,K3331:K3336,0)+A3331-1,12))</f>
        <v>NE</v>
      </c>
      <c r="AQ3331" s="13">
        <f t="shared" ref="AQ3331" ca="1" si="9019">INDIRECT(ADDRESS(MATCH(AO3331,K3331:K3336,0)+A3331-1,13))</f>
        <v>8.2349537037037041E-2</v>
      </c>
      <c r="AR3331" s="11">
        <f t="shared" ref="AR3331" si="9020">MAX(N3331:N3336)</f>
        <v>3.9</v>
      </c>
      <c r="AS3331" s="13" t="str">
        <f t="shared" ref="AS3331" ca="1" si="9021">INDIRECT(ADDRESS(MATCH(AR3331,N3331:N3336,0)+A3331-1,15))</f>
        <v>NNW</v>
      </c>
      <c r="AT3331" s="13">
        <f t="shared" ref="AT3331" ca="1" si="9022">INDIRECT(ADDRESS(MATCH(AR3331,N3331:N3336,0)+A3331-1,16))</f>
        <v>0.11765046296296296</v>
      </c>
    </row>
    <row r="3332" spans="1:46">
      <c r="A3332" s="11">
        <v>3332</v>
      </c>
      <c r="B3332" s="69">
        <v>44616</v>
      </c>
      <c r="C3332" s="70">
        <v>9.0277777777777776E-2</v>
      </c>
      <c r="D3332">
        <v>1.5</v>
      </c>
      <c r="E3332">
        <v>12.8</v>
      </c>
      <c r="F3332">
        <v>0</v>
      </c>
      <c r="G3332">
        <v>2.5</v>
      </c>
      <c r="H3332">
        <v>-1E-3</v>
      </c>
      <c r="I3332">
        <v>0.6</v>
      </c>
      <c r="J3332" t="s">
        <v>149</v>
      </c>
      <c r="K3332">
        <v>1</v>
      </c>
      <c r="L3332" t="s">
        <v>147</v>
      </c>
      <c r="M3332" s="70">
        <v>8.3344907407407409E-2</v>
      </c>
      <c r="N3332">
        <v>2</v>
      </c>
      <c r="O3332" t="s">
        <v>147</v>
      </c>
      <c r="P3332" s="70">
        <v>8.5914351851851853E-2</v>
      </c>
      <c r="Q3332">
        <v>0</v>
      </c>
      <c r="R3332" t="s">
        <v>155</v>
      </c>
      <c r="S3332">
        <v>0.5</v>
      </c>
      <c r="T3332">
        <v>71.099999999999994</v>
      </c>
      <c r="U3332">
        <v>0</v>
      </c>
      <c r="V3332">
        <v>76</v>
      </c>
      <c r="W3332">
        <v>0</v>
      </c>
      <c r="X3332">
        <v>0.59599999999999997</v>
      </c>
      <c r="Y3332">
        <v>18.489999999999998</v>
      </c>
      <c r="Z3332" s="11">
        <f t="shared" si="8860"/>
        <v>-0.60000000000000009</v>
      </c>
      <c r="AA3332" s="11">
        <f t="shared" si="8861"/>
        <v>0</v>
      </c>
      <c r="AB3332" s="53">
        <f t="shared" si="8862"/>
        <v>0.24321067082990688</v>
      </c>
      <c r="AC3332" s="61" t="s">
        <v>204</v>
      </c>
    </row>
    <row r="3333" spans="1:46">
      <c r="A3333" s="11">
        <v>3333</v>
      </c>
      <c r="B3333" s="69">
        <v>44616</v>
      </c>
      <c r="C3333" s="70">
        <v>9.7222222222222224E-2</v>
      </c>
      <c r="D3333">
        <v>1.6</v>
      </c>
      <c r="E3333">
        <v>12.8</v>
      </c>
      <c r="F3333">
        <v>0</v>
      </c>
      <c r="G3333">
        <v>2.2999999999999998</v>
      </c>
      <c r="H3333">
        <v>-1E-3</v>
      </c>
      <c r="I3333">
        <v>0.5</v>
      </c>
      <c r="J3333" t="s">
        <v>147</v>
      </c>
      <c r="K3333">
        <v>0.6</v>
      </c>
      <c r="L3333" t="s">
        <v>149</v>
      </c>
      <c r="M3333" s="70">
        <v>9.0289351851851843E-2</v>
      </c>
      <c r="N3333">
        <v>1.5</v>
      </c>
      <c r="O3333" t="s">
        <v>152</v>
      </c>
      <c r="P3333" s="70">
        <v>9.7175925925925929E-2</v>
      </c>
      <c r="Q3333">
        <v>1.4</v>
      </c>
      <c r="R3333" t="s">
        <v>148</v>
      </c>
      <c r="S3333">
        <v>0.4</v>
      </c>
      <c r="T3333">
        <v>70.900000000000006</v>
      </c>
      <c r="U3333">
        <v>0</v>
      </c>
      <c r="V3333">
        <v>78</v>
      </c>
      <c r="W3333">
        <v>0</v>
      </c>
      <c r="X3333">
        <v>0.59599999999999997</v>
      </c>
      <c r="Y3333">
        <v>18.52</v>
      </c>
      <c r="Z3333" s="11">
        <f t="shared" si="8860"/>
        <v>-0.60000000000000009</v>
      </c>
      <c r="AA3333" s="11">
        <f t="shared" si="8861"/>
        <v>0</v>
      </c>
      <c r="AB3333" s="53">
        <f t="shared" si="8862"/>
        <v>0.24321067082990688</v>
      </c>
      <c r="AC3333" s="61" t="s">
        <v>204</v>
      </c>
    </row>
    <row r="3334" spans="1:46">
      <c r="A3334" s="11">
        <v>3334</v>
      </c>
      <c r="B3334" s="69">
        <v>44616</v>
      </c>
      <c r="C3334" s="70">
        <v>0.10416666666666667</v>
      </c>
      <c r="D3334">
        <v>1.6</v>
      </c>
      <c r="E3334">
        <v>12.8</v>
      </c>
      <c r="F3334">
        <v>0</v>
      </c>
      <c r="G3334">
        <v>2.2000000000000002</v>
      </c>
      <c r="H3334">
        <v>0</v>
      </c>
      <c r="I3334">
        <v>0.5</v>
      </c>
      <c r="J3334" t="s">
        <v>157</v>
      </c>
      <c r="K3334">
        <v>0.8</v>
      </c>
      <c r="L3334" t="s">
        <v>147</v>
      </c>
      <c r="M3334" s="70">
        <v>9.9340277777777777E-2</v>
      </c>
      <c r="N3334">
        <v>1.8</v>
      </c>
      <c r="O3334" t="s">
        <v>149</v>
      </c>
      <c r="P3334" s="70">
        <v>9.7916666666666666E-2</v>
      </c>
      <c r="Q3334">
        <v>0</v>
      </c>
      <c r="R3334" t="s">
        <v>152</v>
      </c>
      <c r="S3334">
        <v>0.5</v>
      </c>
      <c r="T3334">
        <v>71.2</v>
      </c>
      <c r="U3334">
        <v>0</v>
      </c>
      <c r="V3334">
        <v>84</v>
      </c>
      <c r="W3334">
        <v>0</v>
      </c>
      <c r="X3334">
        <v>0.59599999999999997</v>
      </c>
      <c r="Y3334">
        <v>18.52</v>
      </c>
      <c r="Z3334" s="11">
        <f t="shared" si="8860"/>
        <v>0</v>
      </c>
      <c r="AA3334" s="11">
        <f t="shared" si="8861"/>
        <v>0</v>
      </c>
      <c r="AB3334" s="53">
        <f t="shared" si="8862"/>
        <v>0.24321067082990688</v>
      </c>
      <c r="AC3334" s="61" t="s">
        <v>204</v>
      </c>
    </row>
    <row r="3335" spans="1:46">
      <c r="A3335" s="11">
        <v>3335</v>
      </c>
      <c r="B3335" s="69">
        <v>44616</v>
      </c>
      <c r="C3335" s="70">
        <v>0.1111111111111111</v>
      </c>
      <c r="D3335">
        <v>1.6</v>
      </c>
      <c r="E3335">
        <v>12.8</v>
      </c>
      <c r="F3335">
        <v>0</v>
      </c>
      <c r="G3335">
        <v>2.2999999999999998</v>
      </c>
      <c r="H3335">
        <v>0</v>
      </c>
      <c r="I3335">
        <v>0.4</v>
      </c>
      <c r="J3335" t="s">
        <v>151</v>
      </c>
      <c r="K3335">
        <v>0.5</v>
      </c>
      <c r="L3335" t="s">
        <v>157</v>
      </c>
      <c r="M3335" s="70">
        <v>0.10417824074074074</v>
      </c>
      <c r="N3335">
        <v>1.2</v>
      </c>
      <c r="O3335" t="s">
        <v>151</v>
      </c>
      <c r="P3335" s="70">
        <v>0.10613425925925928</v>
      </c>
      <c r="Q3335">
        <v>0</v>
      </c>
      <c r="R3335" t="s">
        <v>151</v>
      </c>
      <c r="S3335">
        <v>0.3</v>
      </c>
      <c r="T3335">
        <v>70.900000000000006</v>
      </c>
      <c r="U3335">
        <v>0</v>
      </c>
      <c r="V3335">
        <v>94</v>
      </c>
      <c r="W3335">
        <v>0</v>
      </c>
      <c r="X3335">
        <v>0.59499999999999997</v>
      </c>
      <c r="Y3335">
        <v>18.510000000000002</v>
      </c>
      <c r="Z3335" s="11">
        <f t="shared" si="8860"/>
        <v>0</v>
      </c>
      <c r="AA3335" s="11">
        <f t="shared" si="8861"/>
        <v>0</v>
      </c>
      <c r="AB3335" s="53">
        <f t="shared" si="8862"/>
        <v>0.2426477695026541</v>
      </c>
      <c r="AC3335" s="61" t="s">
        <v>204</v>
      </c>
    </row>
    <row r="3336" spans="1:46">
      <c r="A3336" s="11">
        <v>3336</v>
      </c>
      <c r="B3336" s="69">
        <v>44616</v>
      </c>
      <c r="C3336" s="70">
        <v>0.11805555555555557</v>
      </c>
      <c r="D3336">
        <v>1.6</v>
      </c>
      <c r="E3336">
        <v>12.8</v>
      </c>
      <c r="F3336">
        <v>0</v>
      </c>
      <c r="G3336">
        <v>2.4</v>
      </c>
      <c r="H3336">
        <v>0</v>
      </c>
      <c r="I3336">
        <v>0.8</v>
      </c>
      <c r="J3336" t="s">
        <v>155</v>
      </c>
      <c r="K3336">
        <v>0.8</v>
      </c>
      <c r="L3336" t="s">
        <v>155</v>
      </c>
      <c r="M3336" s="70">
        <v>0.11805555555555557</v>
      </c>
      <c r="N3336">
        <v>3.9</v>
      </c>
      <c r="O3336" t="s">
        <v>157</v>
      </c>
      <c r="P3336" s="70">
        <v>0.11765046296296296</v>
      </c>
      <c r="Q3336">
        <v>2.4</v>
      </c>
      <c r="R3336" t="s">
        <v>155</v>
      </c>
      <c r="S3336">
        <v>0.9</v>
      </c>
      <c r="T3336">
        <v>70.400000000000006</v>
      </c>
      <c r="U3336">
        <v>0</v>
      </c>
      <c r="V3336">
        <v>66</v>
      </c>
      <c r="W3336">
        <v>0</v>
      </c>
      <c r="X3336">
        <v>0.59499999999999997</v>
      </c>
      <c r="Y3336">
        <v>18.510000000000002</v>
      </c>
      <c r="Z3336" s="11">
        <f t="shared" ref="Z3336:Z3399" si="9023">H3336*3.6/(60)*10*10^3</f>
        <v>0</v>
      </c>
      <c r="AA3336" s="11">
        <f t="shared" ref="AA3336:AA3399" si="9024">IF(Z3336&gt;120,10,0)</f>
        <v>0</v>
      </c>
      <c r="AB3336" s="53">
        <f t="shared" ref="AB3336:AB3399" si="9025">-0.071+0.735*X3336+0.75*X3336^2-8.759*X3336^3+21.838*X3336^4-21.998*X3336^5+8.097*X3336^6</f>
        <v>0.2426477695026541</v>
      </c>
      <c r="AC3336" s="61" t="s">
        <v>204</v>
      </c>
    </row>
    <row r="3337" spans="1:46">
      <c r="A3337" s="11">
        <v>3337</v>
      </c>
      <c r="B3337" s="69">
        <v>44616</v>
      </c>
      <c r="C3337" s="70">
        <v>0.125</v>
      </c>
      <c r="D3337">
        <v>1.6</v>
      </c>
      <c r="E3337">
        <v>12.8</v>
      </c>
      <c r="F3337">
        <v>0</v>
      </c>
      <c r="G3337">
        <v>2.7</v>
      </c>
      <c r="H3337">
        <v>1E-3</v>
      </c>
      <c r="I3337">
        <v>2.1</v>
      </c>
      <c r="J3337" t="s">
        <v>155</v>
      </c>
      <c r="K3337">
        <v>2.1</v>
      </c>
      <c r="L3337" t="s">
        <v>155</v>
      </c>
      <c r="M3337" s="70">
        <v>0.12425925925925925</v>
      </c>
      <c r="N3337">
        <v>4.8</v>
      </c>
      <c r="O3337" t="s">
        <v>158</v>
      </c>
      <c r="P3337" s="70">
        <v>0.12400462962962962</v>
      </c>
      <c r="Q3337">
        <v>2.6</v>
      </c>
      <c r="R3337" t="s">
        <v>158</v>
      </c>
      <c r="S3337">
        <v>0.8</v>
      </c>
      <c r="T3337">
        <v>68.3</v>
      </c>
      <c r="U3337">
        <v>0</v>
      </c>
      <c r="V3337">
        <v>71</v>
      </c>
      <c r="W3337">
        <v>0</v>
      </c>
      <c r="X3337">
        <v>0.59499999999999997</v>
      </c>
      <c r="Y3337">
        <v>18.489999999999998</v>
      </c>
      <c r="Z3337" s="11">
        <f t="shared" si="9023"/>
        <v>0.60000000000000009</v>
      </c>
      <c r="AA3337" s="11">
        <f t="shared" si="9024"/>
        <v>0</v>
      </c>
      <c r="AB3337" s="53">
        <f t="shared" si="9025"/>
        <v>0.2426477695026541</v>
      </c>
      <c r="AC3337" s="61" t="s">
        <v>204</v>
      </c>
      <c r="AE3337" s="11">
        <f t="shared" ref="AE3337" si="9026">SUM(F3337:F3342)</f>
        <v>0</v>
      </c>
      <c r="AF3337" s="11">
        <f t="shared" ref="AF3337" si="9027">AVERAGE(AB3337:AB3342)</f>
        <v>0.24236670595612642</v>
      </c>
      <c r="AG3337" s="11">
        <f t="shared" ref="AG3337" si="9028">AVERAGE(G3337:G3342)</f>
        <v>2.5500000000000003</v>
      </c>
      <c r="AH3337" s="11" t="e">
        <f t="shared" ref="AH3337" si="9029">AVERAGE(AC3337:AC3342)</f>
        <v>#DIV/0!</v>
      </c>
      <c r="AI3337" s="11">
        <f t="shared" ref="AI3337" si="9030">AVERAGE(T3337:T3342)</f>
        <v>66.033333333333331</v>
      </c>
      <c r="AJ3337" s="11">
        <f t="shared" ref="AJ3337" si="9031">SUMIF(H3337:H3342,"&gt;0",H3337:H3342)</f>
        <v>1E-3</v>
      </c>
      <c r="AK3337" s="17">
        <f t="shared" ref="AK3337" si="9032">SUM(AA3337:AA3342)/60</f>
        <v>0</v>
      </c>
      <c r="AL3337" s="17">
        <f t="shared" ref="AL3337" si="9033">SUM(V3337:V3342)</f>
        <v>425</v>
      </c>
      <c r="AM3337" s="17">
        <f t="shared" ref="AM3337" si="9034">AVERAGE(W3337:W3342)</f>
        <v>0</v>
      </c>
      <c r="AN3337" s="11">
        <f t="shared" ref="AN3337" si="9035">AVERAGE(I3337:I3342)</f>
        <v>1.6500000000000001</v>
      </c>
      <c r="AO3337" s="11">
        <f t="shared" ref="AO3337" si="9036">MAX(K3337:K3342)</f>
        <v>2.6</v>
      </c>
      <c r="AP3337" s="13" t="str">
        <f t="shared" ref="AP3337" ca="1" si="9037">INDIRECT(ADDRESS(MATCH(AO3337,K3337:K3342,0)+A3337-1,12))</f>
        <v>NW</v>
      </c>
      <c r="AQ3337" s="13">
        <f t="shared" ref="AQ3337" ca="1" si="9038">INDIRECT(ADDRESS(MATCH(AO3337,K3337:K3342,0)+A3337-1,13))</f>
        <v>0.13050925925925924</v>
      </c>
      <c r="AR3337" s="11">
        <f t="shared" ref="AR3337" si="9039">MAX(N3337:N3342)</f>
        <v>4.8</v>
      </c>
      <c r="AS3337" s="13" t="str">
        <f t="shared" ref="AS3337" ca="1" si="9040">INDIRECT(ADDRESS(MATCH(AR3337,N3337:N3342,0)+A3337-1,15))</f>
        <v>WNW</v>
      </c>
      <c r="AT3337" s="13">
        <f t="shared" ref="AT3337" ca="1" si="9041">INDIRECT(ADDRESS(MATCH(AR3337,N3337:N3342,0)+A3337-1,16))</f>
        <v>0.12400462962962962</v>
      </c>
    </row>
    <row r="3338" spans="1:46">
      <c r="A3338" s="11">
        <v>3338</v>
      </c>
      <c r="B3338" s="69">
        <v>44616</v>
      </c>
      <c r="C3338" s="70">
        <v>0.13194444444444445</v>
      </c>
      <c r="D3338">
        <v>1.7</v>
      </c>
      <c r="E3338">
        <v>12.8</v>
      </c>
      <c r="F3338">
        <v>0</v>
      </c>
      <c r="G3338">
        <v>2.8</v>
      </c>
      <c r="H3338">
        <v>0</v>
      </c>
      <c r="I3338">
        <v>2.5</v>
      </c>
      <c r="J3338" t="s">
        <v>155</v>
      </c>
      <c r="K3338">
        <v>2.6</v>
      </c>
      <c r="L3338" t="s">
        <v>155</v>
      </c>
      <c r="M3338" s="70">
        <v>0.13050925925925924</v>
      </c>
      <c r="N3338">
        <v>4.3</v>
      </c>
      <c r="O3338" t="s">
        <v>158</v>
      </c>
      <c r="P3338" s="70">
        <v>0.12642361111111111</v>
      </c>
      <c r="Q3338">
        <v>2.4</v>
      </c>
      <c r="R3338" t="s">
        <v>158</v>
      </c>
      <c r="S3338">
        <v>0.6</v>
      </c>
      <c r="T3338">
        <v>65.599999999999994</v>
      </c>
      <c r="U3338">
        <v>0</v>
      </c>
      <c r="V3338">
        <v>65</v>
      </c>
      <c r="W3338">
        <v>0</v>
      </c>
      <c r="X3338">
        <v>0.59499999999999997</v>
      </c>
      <c r="Y3338">
        <v>18.52</v>
      </c>
      <c r="Z3338" s="11">
        <f t="shared" si="9023"/>
        <v>0</v>
      </c>
      <c r="AA3338" s="11">
        <f t="shared" si="9024"/>
        <v>0</v>
      </c>
      <c r="AB3338" s="53">
        <f t="shared" si="9025"/>
        <v>0.2426477695026541</v>
      </c>
      <c r="AC3338" s="61" t="s">
        <v>204</v>
      </c>
    </row>
    <row r="3339" spans="1:46">
      <c r="A3339" s="11">
        <v>3339</v>
      </c>
      <c r="B3339" s="69">
        <v>44616</v>
      </c>
      <c r="C3339" s="70">
        <v>0.1388888888888889</v>
      </c>
      <c r="D3339">
        <v>1.8</v>
      </c>
      <c r="E3339">
        <v>12.8</v>
      </c>
      <c r="F3339">
        <v>0</v>
      </c>
      <c r="G3339">
        <v>2.6</v>
      </c>
      <c r="H3339">
        <v>-1E-3</v>
      </c>
      <c r="I3339">
        <v>1.4</v>
      </c>
      <c r="J3339" t="s">
        <v>157</v>
      </c>
      <c r="K3339">
        <v>2.5</v>
      </c>
      <c r="L3339" t="s">
        <v>155</v>
      </c>
      <c r="M3339" s="70">
        <v>0.13196759259259258</v>
      </c>
      <c r="N3339">
        <v>3.1</v>
      </c>
      <c r="O3339" t="s">
        <v>158</v>
      </c>
      <c r="P3339" s="70">
        <v>0.13199074074074074</v>
      </c>
      <c r="Q3339">
        <v>0</v>
      </c>
      <c r="R3339" t="s">
        <v>157</v>
      </c>
      <c r="S3339">
        <v>0.7</v>
      </c>
      <c r="T3339">
        <v>67</v>
      </c>
      <c r="U3339">
        <v>0</v>
      </c>
      <c r="V3339">
        <v>70</v>
      </c>
      <c r="W3339">
        <v>0</v>
      </c>
      <c r="X3339">
        <v>0.59499999999999997</v>
      </c>
      <c r="Y3339">
        <v>18.54</v>
      </c>
      <c r="Z3339" s="11">
        <f t="shared" si="9023"/>
        <v>-0.60000000000000009</v>
      </c>
      <c r="AA3339" s="11">
        <f t="shared" si="9024"/>
        <v>0</v>
      </c>
      <c r="AB3339" s="53">
        <f t="shared" si="9025"/>
        <v>0.2426477695026541</v>
      </c>
      <c r="AC3339" s="61" t="s">
        <v>204</v>
      </c>
    </row>
    <row r="3340" spans="1:46">
      <c r="A3340" s="11">
        <v>3340</v>
      </c>
      <c r="B3340" s="69">
        <v>44616</v>
      </c>
      <c r="C3340" s="70">
        <v>0.14583333333333334</v>
      </c>
      <c r="D3340">
        <v>1.8</v>
      </c>
      <c r="E3340">
        <v>12.8</v>
      </c>
      <c r="F3340">
        <v>0</v>
      </c>
      <c r="G3340">
        <v>2.4</v>
      </c>
      <c r="H3340">
        <v>-1E-3</v>
      </c>
      <c r="I3340">
        <v>0.8</v>
      </c>
      <c r="J3340" t="s">
        <v>162</v>
      </c>
      <c r="K3340">
        <v>1.4</v>
      </c>
      <c r="L3340" t="s">
        <v>157</v>
      </c>
      <c r="M3340" s="70">
        <v>0.13890046296296296</v>
      </c>
      <c r="N3340">
        <v>3.2</v>
      </c>
      <c r="O3340" t="s">
        <v>155</v>
      </c>
      <c r="P3340" s="70">
        <v>0.14481481481481481</v>
      </c>
      <c r="Q3340">
        <v>1.8</v>
      </c>
      <c r="R3340" t="s">
        <v>155</v>
      </c>
      <c r="S3340">
        <v>0.6</v>
      </c>
      <c r="T3340">
        <v>66.400000000000006</v>
      </c>
      <c r="U3340">
        <v>0</v>
      </c>
      <c r="V3340">
        <v>71</v>
      </c>
      <c r="W3340">
        <v>0</v>
      </c>
      <c r="X3340">
        <v>0.59399999999999997</v>
      </c>
      <c r="Y3340">
        <v>18.53</v>
      </c>
      <c r="Z3340" s="11">
        <f t="shared" si="9023"/>
        <v>-0.60000000000000009</v>
      </c>
      <c r="AA3340" s="11">
        <f t="shared" si="9024"/>
        <v>0</v>
      </c>
      <c r="AB3340" s="53">
        <f t="shared" si="9025"/>
        <v>0.24208564240959868</v>
      </c>
      <c r="AC3340" s="61" t="s">
        <v>204</v>
      </c>
    </row>
    <row r="3341" spans="1:46">
      <c r="A3341" s="11">
        <v>3341</v>
      </c>
      <c r="B3341" s="69">
        <v>44616</v>
      </c>
      <c r="C3341" s="70">
        <v>0.15277777777777776</v>
      </c>
      <c r="D3341">
        <v>1.8</v>
      </c>
      <c r="E3341">
        <v>12.8</v>
      </c>
      <c r="F3341">
        <v>0</v>
      </c>
      <c r="G3341">
        <v>2.4</v>
      </c>
      <c r="H3341">
        <v>0</v>
      </c>
      <c r="I3341">
        <v>1.5</v>
      </c>
      <c r="J3341" t="s">
        <v>155</v>
      </c>
      <c r="K3341">
        <v>1.5</v>
      </c>
      <c r="L3341" t="s">
        <v>155</v>
      </c>
      <c r="M3341" s="70">
        <v>0.15276620370370372</v>
      </c>
      <c r="N3341">
        <v>3.9</v>
      </c>
      <c r="O3341" t="s">
        <v>155</v>
      </c>
      <c r="P3341" s="70">
        <v>0.15140046296296297</v>
      </c>
      <c r="Q3341">
        <v>1.7</v>
      </c>
      <c r="R3341" t="s">
        <v>155</v>
      </c>
      <c r="S3341">
        <v>0.7</v>
      </c>
      <c r="T3341">
        <v>65.3</v>
      </c>
      <c r="U3341">
        <v>0</v>
      </c>
      <c r="V3341">
        <v>69</v>
      </c>
      <c r="W3341">
        <v>0</v>
      </c>
      <c r="X3341">
        <v>0.59399999999999997</v>
      </c>
      <c r="Y3341">
        <v>18.53</v>
      </c>
      <c r="Z3341" s="11">
        <f t="shared" si="9023"/>
        <v>0</v>
      </c>
      <c r="AA3341" s="11">
        <f t="shared" si="9024"/>
        <v>0</v>
      </c>
      <c r="AB3341" s="53">
        <f t="shared" si="9025"/>
        <v>0.24208564240959868</v>
      </c>
      <c r="AC3341" s="61" t="s">
        <v>204</v>
      </c>
    </row>
    <row r="3342" spans="1:46">
      <c r="A3342" s="11">
        <v>3342</v>
      </c>
      <c r="B3342" s="69">
        <v>44616</v>
      </c>
      <c r="C3342" s="70">
        <v>0.15972222222222224</v>
      </c>
      <c r="D3342">
        <v>1.7</v>
      </c>
      <c r="E3342">
        <v>12.7</v>
      </c>
      <c r="F3342">
        <v>0</v>
      </c>
      <c r="G3342">
        <v>2.4</v>
      </c>
      <c r="H3342">
        <v>0</v>
      </c>
      <c r="I3342">
        <v>1.6</v>
      </c>
      <c r="J3342" t="s">
        <v>157</v>
      </c>
      <c r="K3342">
        <v>1.8</v>
      </c>
      <c r="L3342" t="s">
        <v>155</v>
      </c>
      <c r="M3342" s="70">
        <v>0.15822916666666667</v>
      </c>
      <c r="N3342">
        <v>4</v>
      </c>
      <c r="O3342" t="s">
        <v>155</v>
      </c>
      <c r="P3342" s="70">
        <v>0.15767361111111111</v>
      </c>
      <c r="Q3342">
        <v>0.6</v>
      </c>
      <c r="R3342" t="s">
        <v>149</v>
      </c>
      <c r="S3342">
        <v>0.7</v>
      </c>
      <c r="T3342">
        <v>63.6</v>
      </c>
      <c r="U3342">
        <v>0</v>
      </c>
      <c r="V3342">
        <v>79</v>
      </c>
      <c r="W3342">
        <v>0</v>
      </c>
      <c r="X3342">
        <v>0.59399999999999997</v>
      </c>
      <c r="Y3342">
        <v>18.54</v>
      </c>
      <c r="Z3342" s="11">
        <f t="shared" si="9023"/>
        <v>0</v>
      </c>
      <c r="AA3342" s="11">
        <f t="shared" si="9024"/>
        <v>0</v>
      </c>
      <c r="AB3342" s="53">
        <f t="shared" si="9025"/>
        <v>0.24208564240959868</v>
      </c>
      <c r="AC3342" s="61" t="s">
        <v>204</v>
      </c>
    </row>
    <row r="3343" spans="1:46">
      <c r="A3343" s="11">
        <v>3343</v>
      </c>
      <c r="B3343" s="69">
        <v>44616</v>
      </c>
      <c r="C3343" s="70">
        <v>0.16666666666666666</v>
      </c>
      <c r="D3343">
        <v>1.6</v>
      </c>
      <c r="E3343">
        <v>12.7</v>
      </c>
      <c r="F3343">
        <v>0</v>
      </c>
      <c r="G3343">
        <v>2.2999999999999998</v>
      </c>
      <c r="H3343">
        <v>-1E-3</v>
      </c>
      <c r="I3343">
        <v>0.4</v>
      </c>
      <c r="J3343" t="s">
        <v>149</v>
      </c>
      <c r="K3343">
        <v>1.6</v>
      </c>
      <c r="L3343" t="s">
        <v>157</v>
      </c>
      <c r="M3343" s="70">
        <v>0.15973379629629628</v>
      </c>
      <c r="N3343">
        <v>1.5</v>
      </c>
      <c r="O3343" t="s">
        <v>155</v>
      </c>
      <c r="P3343" s="70">
        <v>0.15987268518518519</v>
      </c>
      <c r="Q3343">
        <v>0</v>
      </c>
      <c r="R3343" t="s">
        <v>147</v>
      </c>
      <c r="S3343">
        <v>0.4</v>
      </c>
      <c r="T3343">
        <v>65.2</v>
      </c>
      <c r="U3343">
        <v>1</v>
      </c>
      <c r="V3343">
        <v>89</v>
      </c>
      <c r="W3343">
        <v>0</v>
      </c>
      <c r="X3343">
        <v>0.59399999999999997</v>
      </c>
      <c r="Y3343">
        <v>18.559999999999999</v>
      </c>
      <c r="Z3343" s="11">
        <f t="shared" si="9023"/>
        <v>-0.60000000000000009</v>
      </c>
      <c r="AA3343" s="11">
        <f t="shared" si="9024"/>
        <v>0</v>
      </c>
      <c r="AB3343" s="53">
        <f t="shared" si="9025"/>
        <v>0.24208564240959868</v>
      </c>
      <c r="AC3343" s="61" t="s">
        <v>204</v>
      </c>
      <c r="AE3343" s="11">
        <f t="shared" ref="AE3343" si="9042">SUM(F3343:F3348)</f>
        <v>0</v>
      </c>
      <c r="AF3343" s="11">
        <f t="shared" ref="AF3343" si="9043">AVERAGE(AB3343:AB3348)</f>
        <v>0.24189852588977578</v>
      </c>
      <c r="AG3343" s="11">
        <f t="shared" ref="AG3343" si="9044">AVERAGE(G3343:G3348)</f>
        <v>1.7999999999999998</v>
      </c>
      <c r="AH3343" s="11" t="e">
        <f t="shared" ref="AH3343" si="9045">AVERAGE(AC3343:AC3348)</f>
        <v>#DIV/0!</v>
      </c>
      <c r="AI3343" s="11">
        <f t="shared" ref="AI3343" si="9046">AVERAGE(T3343:T3348)</f>
        <v>66.766666666666666</v>
      </c>
      <c r="AJ3343" s="11">
        <f t="shared" ref="AJ3343" si="9047">SUMIF(H3343:H3348,"&gt;0",H3343:H3348)</f>
        <v>0</v>
      </c>
      <c r="AK3343" s="17">
        <f t="shared" ref="AK3343" si="9048">SUM(AA3343:AA3348)/60</f>
        <v>0</v>
      </c>
      <c r="AL3343" s="17">
        <f t="shared" ref="AL3343" si="9049">SUM(V3343:V3348)</f>
        <v>568</v>
      </c>
      <c r="AM3343" s="17">
        <f t="shared" ref="AM3343" si="9050">AVERAGE(W3343:W3348)</f>
        <v>0</v>
      </c>
      <c r="AN3343" s="11">
        <f t="shared" ref="AN3343" si="9051">AVERAGE(I3343:I3348)</f>
        <v>0.43333333333333335</v>
      </c>
      <c r="AO3343" s="11">
        <f t="shared" ref="AO3343" si="9052">MAX(K3343:K3348)</f>
        <v>1.6</v>
      </c>
      <c r="AP3343" s="13" t="str">
        <f t="shared" ref="AP3343" ca="1" si="9053">INDIRECT(ADDRESS(MATCH(AO3343,K3343:K3348,0)+A3343-1,12))</f>
        <v>NNW</v>
      </c>
      <c r="AQ3343" s="13">
        <f t="shared" ref="AQ3343" ca="1" si="9054">INDIRECT(ADDRESS(MATCH(AO3343,K3343:K3348,0)+A3343-1,13))</f>
        <v>0.15973379629629628</v>
      </c>
      <c r="AR3343" s="11">
        <f t="shared" ref="AR3343" si="9055">MAX(N3343:N3348)</f>
        <v>1.8</v>
      </c>
      <c r="AS3343" s="13" t="str">
        <f t="shared" ref="AS3343" ca="1" si="9056">INDIRECT(ADDRESS(MATCH(AR3343,N3343:N3348,0)+A3343-1,15))</f>
        <v>NNE</v>
      </c>
      <c r="AT3343" s="13">
        <f t="shared" ref="AT3343" ca="1" si="9057">INDIRECT(ADDRESS(MATCH(AR3343,N3343:N3348,0)+A3343-1,16))</f>
        <v>0.18432870370370369</v>
      </c>
    </row>
    <row r="3344" spans="1:46">
      <c r="A3344" s="11">
        <v>3344</v>
      </c>
      <c r="B3344" s="69">
        <v>44616</v>
      </c>
      <c r="C3344" s="70">
        <v>0.17361111111111113</v>
      </c>
      <c r="D3344">
        <v>1.5</v>
      </c>
      <c r="E3344">
        <v>12.7</v>
      </c>
      <c r="F3344">
        <v>0</v>
      </c>
      <c r="G3344">
        <v>2</v>
      </c>
      <c r="H3344">
        <v>-1E-3</v>
      </c>
      <c r="I3344">
        <v>0.5</v>
      </c>
      <c r="J3344" t="s">
        <v>150</v>
      </c>
      <c r="K3344">
        <v>0.5</v>
      </c>
      <c r="L3344" t="s">
        <v>150</v>
      </c>
      <c r="M3344" s="70">
        <v>0.17361111111111113</v>
      </c>
      <c r="N3344">
        <v>1.4</v>
      </c>
      <c r="O3344" t="s">
        <v>152</v>
      </c>
      <c r="P3344" s="70">
        <v>0.17307870370370371</v>
      </c>
      <c r="Q3344">
        <v>0.7</v>
      </c>
      <c r="R3344" t="s">
        <v>148</v>
      </c>
      <c r="S3344">
        <v>0.4</v>
      </c>
      <c r="T3344">
        <v>65.7</v>
      </c>
      <c r="U3344">
        <v>0</v>
      </c>
      <c r="V3344">
        <v>101</v>
      </c>
      <c r="W3344">
        <v>0</v>
      </c>
      <c r="X3344">
        <v>0.59399999999999997</v>
      </c>
      <c r="Y3344">
        <v>18.57</v>
      </c>
      <c r="Z3344" s="11">
        <f t="shared" si="9023"/>
        <v>-0.60000000000000009</v>
      </c>
      <c r="AA3344" s="11">
        <f t="shared" si="9024"/>
        <v>0</v>
      </c>
      <c r="AB3344" s="53">
        <f t="shared" si="9025"/>
        <v>0.24208564240959868</v>
      </c>
      <c r="AC3344" s="61" t="s">
        <v>204</v>
      </c>
    </row>
    <row r="3345" spans="1:46">
      <c r="A3345" s="11">
        <v>3345</v>
      </c>
      <c r="B3345" s="69">
        <v>44616</v>
      </c>
      <c r="C3345" s="70">
        <v>0.18055555555555555</v>
      </c>
      <c r="D3345">
        <v>1.3</v>
      </c>
      <c r="E3345">
        <v>12.7</v>
      </c>
      <c r="F3345">
        <v>0</v>
      </c>
      <c r="G3345">
        <v>1.9</v>
      </c>
      <c r="H3345">
        <v>-1E-3</v>
      </c>
      <c r="I3345">
        <v>0.4</v>
      </c>
      <c r="J3345" t="s">
        <v>150</v>
      </c>
      <c r="K3345">
        <v>0.5</v>
      </c>
      <c r="L3345" t="s">
        <v>150</v>
      </c>
      <c r="M3345" s="70">
        <v>0.17405092592592594</v>
      </c>
      <c r="N3345">
        <v>1.2</v>
      </c>
      <c r="O3345" t="s">
        <v>150</v>
      </c>
      <c r="P3345" s="70">
        <v>0.18055555555555555</v>
      </c>
      <c r="Q3345">
        <v>1.2</v>
      </c>
      <c r="R3345" t="s">
        <v>150</v>
      </c>
      <c r="S3345">
        <v>0.3</v>
      </c>
      <c r="T3345">
        <v>66.3</v>
      </c>
      <c r="U3345">
        <v>1</v>
      </c>
      <c r="V3345">
        <v>96</v>
      </c>
      <c r="W3345">
        <v>0</v>
      </c>
      <c r="X3345">
        <v>0.59399999999999997</v>
      </c>
      <c r="Y3345">
        <v>18.579999999999998</v>
      </c>
      <c r="Z3345" s="11">
        <f t="shared" si="9023"/>
        <v>-0.60000000000000009</v>
      </c>
      <c r="AA3345" s="11">
        <f t="shared" si="9024"/>
        <v>0</v>
      </c>
      <c r="AB3345" s="53">
        <f t="shared" si="9025"/>
        <v>0.24208564240959868</v>
      </c>
      <c r="AC3345" s="61" t="s">
        <v>204</v>
      </c>
    </row>
    <row r="3346" spans="1:46">
      <c r="A3346" s="11">
        <v>3346</v>
      </c>
      <c r="B3346" s="69">
        <v>44616</v>
      </c>
      <c r="C3346" s="70">
        <v>0.1875</v>
      </c>
      <c r="D3346">
        <v>1.1000000000000001</v>
      </c>
      <c r="E3346">
        <v>12.7</v>
      </c>
      <c r="F3346">
        <v>0</v>
      </c>
      <c r="G3346">
        <v>1.7</v>
      </c>
      <c r="H3346">
        <v>0</v>
      </c>
      <c r="I3346">
        <v>0.8</v>
      </c>
      <c r="J3346" t="s">
        <v>147</v>
      </c>
      <c r="K3346">
        <v>0.8</v>
      </c>
      <c r="L3346" t="s">
        <v>148</v>
      </c>
      <c r="M3346" s="70">
        <v>0.18680555555555556</v>
      </c>
      <c r="N3346">
        <v>1.8</v>
      </c>
      <c r="O3346" t="s">
        <v>149</v>
      </c>
      <c r="P3346" s="70">
        <v>0.18432870370370369</v>
      </c>
      <c r="Q3346">
        <v>0.7</v>
      </c>
      <c r="R3346" t="s">
        <v>162</v>
      </c>
      <c r="S3346">
        <v>0.3</v>
      </c>
      <c r="T3346">
        <v>67.900000000000006</v>
      </c>
      <c r="U3346">
        <v>0</v>
      </c>
      <c r="V3346">
        <v>102</v>
      </c>
      <c r="W3346">
        <v>0</v>
      </c>
      <c r="X3346">
        <v>0.59399999999999997</v>
      </c>
      <c r="Y3346">
        <v>18.55</v>
      </c>
      <c r="Z3346" s="11">
        <f t="shared" si="9023"/>
        <v>0</v>
      </c>
      <c r="AA3346" s="11">
        <f t="shared" si="9024"/>
        <v>0</v>
      </c>
      <c r="AB3346" s="53">
        <f t="shared" si="9025"/>
        <v>0.24208564240959868</v>
      </c>
      <c r="AC3346" s="61" t="s">
        <v>204</v>
      </c>
    </row>
    <row r="3347" spans="1:46">
      <c r="A3347" s="11">
        <v>3347</v>
      </c>
      <c r="B3347" s="69">
        <v>44616</v>
      </c>
      <c r="C3347" s="70">
        <v>0.19444444444444445</v>
      </c>
      <c r="D3347">
        <v>1</v>
      </c>
      <c r="E3347">
        <v>12.7</v>
      </c>
      <c r="F3347">
        <v>0</v>
      </c>
      <c r="G3347">
        <v>1.5</v>
      </c>
      <c r="H3347">
        <v>-1E-3</v>
      </c>
      <c r="I3347">
        <v>0.3</v>
      </c>
      <c r="J3347" t="s">
        <v>149</v>
      </c>
      <c r="K3347">
        <v>0.8</v>
      </c>
      <c r="L3347" t="s">
        <v>147</v>
      </c>
      <c r="M3347" s="70">
        <v>0.18751157407407407</v>
      </c>
      <c r="N3347">
        <v>1.1000000000000001</v>
      </c>
      <c r="O3347" t="s">
        <v>149</v>
      </c>
      <c r="P3347" s="70">
        <v>0.19309027777777776</v>
      </c>
      <c r="Q3347">
        <v>0.5</v>
      </c>
      <c r="R3347" t="s">
        <v>155</v>
      </c>
      <c r="S3347">
        <v>0.3</v>
      </c>
      <c r="T3347">
        <v>67.599999999999994</v>
      </c>
      <c r="U3347">
        <v>0</v>
      </c>
      <c r="V3347">
        <v>78</v>
      </c>
      <c r="W3347">
        <v>0</v>
      </c>
      <c r="X3347">
        <v>0.59299999999999997</v>
      </c>
      <c r="Y3347">
        <v>18.579999999999998</v>
      </c>
      <c r="Z3347" s="11">
        <f t="shared" si="9023"/>
        <v>-0.60000000000000009</v>
      </c>
      <c r="AA3347" s="11">
        <f t="shared" si="9024"/>
        <v>0</v>
      </c>
      <c r="AB3347" s="53">
        <f t="shared" si="9025"/>
        <v>0.24152429285013005</v>
      </c>
      <c r="AC3347" s="61" t="s">
        <v>204</v>
      </c>
    </row>
    <row r="3348" spans="1:46">
      <c r="A3348" s="11">
        <v>3348</v>
      </c>
      <c r="B3348" s="69">
        <v>44616</v>
      </c>
      <c r="C3348" s="70">
        <v>0.20138888888888887</v>
      </c>
      <c r="D3348">
        <v>0.8</v>
      </c>
      <c r="E3348">
        <v>12.7</v>
      </c>
      <c r="F3348">
        <v>0</v>
      </c>
      <c r="G3348">
        <v>1.4</v>
      </c>
      <c r="H3348">
        <v>-1E-3</v>
      </c>
      <c r="I3348">
        <v>0.2</v>
      </c>
      <c r="J3348" t="s">
        <v>149</v>
      </c>
      <c r="K3348">
        <v>0.3</v>
      </c>
      <c r="L3348" t="s">
        <v>162</v>
      </c>
      <c r="M3348" s="70">
        <v>0.19469907407407408</v>
      </c>
      <c r="N3348">
        <v>1</v>
      </c>
      <c r="O3348" t="s">
        <v>147</v>
      </c>
      <c r="P3348" s="70">
        <v>0.19994212962962962</v>
      </c>
      <c r="Q3348">
        <v>0</v>
      </c>
      <c r="R3348" t="s">
        <v>162</v>
      </c>
      <c r="S3348">
        <v>0.2</v>
      </c>
      <c r="T3348">
        <v>67.900000000000006</v>
      </c>
      <c r="U3348">
        <v>0</v>
      </c>
      <c r="V3348">
        <v>102</v>
      </c>
      <c r="W3348">
        <v>0</v>
      </c>
      <c r="X3348">
        <v>0.59299999999999997</v>
      </c>
      <c r="Y3348">
        <v>18.579999999999998</v>
      </c>
      <c r="Z3348" s="11">
        <f t="shared" si="9023"/>
        <v>-0.60000000000000009</v>
      </c>
      <c r="AA3348" s="11">
        <f t="shared" si="9024"/>
        <v>0</v>
      </c>
      <c r="AB3348" s="53">
        <f t="shared" si="9025"/>
        <v>0.24152429285013005</v>
      </c>
      <c r="AC3348" s="61" t="s">
        <v>204</v>
      </c>
    </row>
    <row r="3349" spans="1:46">
      <c r="A3349" s="11">
        <v>3349</v>
      </c>
      <c r="B3349" s="69">
        <v>44616</v>
      </c>
      <c r="C3349" s="70">
        <v>0.20833333333333334</v>
      </c>
      <c r="D3349">
        <v>0.6</v>
      </c>
      <c r="E3349">
        <v>12.7</v>
      </c>
      <c r="F3349">
        <v>0</v>
      </c>
      <c r="G3349">
        <v>1.2</v>
      </c>
      <c r="H3349">
        <v>0</v>
      </c>
      <c r="I3349">
        <v>0.5</v>
      </c>
      <c r="J3349" t="s">
        <v>149</v>
      </c>
      <c r="K3349">
        <v>0.6</v>
      </c>
      <c r="L3349" t="s">
        <v>149</v>
      </c>
      <c r="M3349" s="70">
        <v>0.20673611111111112</v>
      </c>
      <c r="N3349">
        <v>1.8</v>
      </c>
      <c r="O3349" t="s">
        <v>152</v>
      </c>
      <c r="P3349" s="70">
        <v>0.20357638888888888</v>
      </c>
      <c r="Q3349">
        <v>0</v>
      </c>
      <c r="R3349" t="s">
        <v>147</v>
      </c>
      <c r="S3349">
        <v>0.5</v>
      </c>
      <c r="T3349">
        <v>68.8</v>
      </c>
      <c r="U3349">
        <v>1</v>
      </c>
      <c r="V3349">
        <v>110</v>
      </c>
      <c r="W3349">
        <v>0</v>
      </c>
      <c r="X3349">
        <v>0.59299999999999997</v>
      </c>
      <c r="Y3349">
        <v>18.59</v>
      </c>
      <c r="Z3349" s="11">
        <f t="shared" si="9023"/>
        <v>0</v>
      </c>
      <c r="AA3349" s="11">
        <f t="shared" si="9024"/>
        <v>0</v>
      </c>
      <c r="AB3349" s="53">
        <f t="shared" si="9025"/>
        <v>0.24152429285013005</v>
      </c>
      <c r="AC3349" s="61" t="s">
        <v>204</v>
      </c>
      <c r="AE3349" s="11">
        <f t="shared" ref="AE3349" si="9058">SUM(F3349:F3354)</f>
        <v>0</v>
      </c>
      <c r="AF3349" s="11">
        <f t="shared" ref="AF3349" si="9059">AVERAGE(AB3349:AB3354)</f>
        <v>0.24143086472647846</v>
      </c>
      <c r="AG3349" s="11">
        <f t="shared" ref="AG3349" si="9060">AVERAGE(G3349:G3354)</f>
        <v>1.3499999999999999</v>
      </c>
      <c r="AH3349" s="11" t="e">
        <f t="shared" ref="AH3349" si="9061">AVERAGE(AC3349:AC3354)</f>
        <v>#DIV/0!</v>
      </c>
      <c r="AI3349" s="11">
        <f t="shared" ref="AI3349" si="9062">AVERAGE(T3349:T3354)</f>
        <v>69.083333333333329</v>
      </c>
      <c r="AJ3349" s="11">
        <f t="shared" ref="AJ3349" si="9063">SUMIF(H3349:H3354,"&gt;0",H3349:H3354)</f>
        <v>0</v>
      </c>
      <c r="AK3349" s="17">
        <f t="shared" ref="AK3349" si="9064">SUM(AA3349:AA3354)/60</f>
        <v>0</v>
      </c>
      <c r="AL3349" s="17">
        <f t="shared" ref="AL3349" si="9065">SUM(V3349:V3354)</f>
        <v>605</v>
      </c>
      <c r="AM3349" s="17">
        <f t="shared" ref="AM3349" si="9066">AVERAGE(W3349:W3354)</f>
        <v>0</v>
      </c>
      <c r="AN3349" s="11">
        <f t="shared" ref="AN3349" si="9067">AVERAGE(I3349:I3354)</f>
        <v>0.73333333333333339</v>
      </c>
      <c r="AO3349" s="11">
        <f t="shared" ref="AO3349" si="9068">MAX(K3349:K3354)</f>
        <v>1</v>
      </c>
      <c r="AP3349" s="13" t="str">
        <f t="shared" ref="AP3349" ca="1" si="9069">INDIRECT(ADDRESS(MATCH(AO3349,K3349:K3354,0)+A3349-1,12))</f>
        <v>ENE</v>
      </c>
      <c r="AQ3349" s="13">
        <f t="shared" ref="AQ3349" ca="1" si="9070">INDIRECT(ADDRESS(MATCH(AO3349,K3349:K3354,0)+A3349-1,13))</f>
        <v>0.24305555555555555</v>
      </c>
      <c r="AR3349" s="11">
        <f t="shared" ref="AR3349" si="9071">MAX(N3349:N3354)</f>
        <v>2.4</v>
      </c>
      <c r="AS3349" s="13" t="str">
        <f t="shared" ref="AS3349" ca="1" si="9072">INDIRECT(ADDRESS(MATCH(AR3349,N3349:N3354,0)+A3349-1,15))</f>
        <v>NNE</v>
      </c>
      <c r="AT3349" s="13">
        <f t="shared" ref="AT3349" ca="1" si="9073">INDIRECT(ADDRESS(MATCH(AR3349,N3349:N3354,0)+A3349-1,16))</f>
        <v>0.22876157407407408</v>
      </c>
    </row>
    <row r="3350" spans="1:46">
      <c r="A3350" s="11">
        <v>3350</v>
      </c>
      <c r="B3350" s="69">
        <v>44616</v>
      </c>
      <c r="C3350" s="70">
        <v>0.21527777777777779</v>
      </c>
      <c r="D3350">
        <v>0.4</v>
      </c>
      <c r="E3350">
        <v>12.7</v>
      </c>
      <c r="F3350">
        <v>0</v>
      </c>
      <c r="G3350">
        <v>1.2</v>
      </c>
      <c r="H3350">
        <v>0</v>
      </c>
      <c r="I3350">
        <v>0.6</v>
      </c>
      <c r="J3350" t="s">
        <v>148</v>
      </c>
      <c r="K3350">
        <v>0.6</v>
      </c>
      <c r="L3350" t="s">
        <v>148</v>
      </c>
      <c r="M3350" s="70">
        <v>0.21519675925925927</v>
      </c>
      <c r="N3350">
        <v>2</v>
      </c>
      <c r="O3350" t="s">
        <v>162</v>
      </c>
      <c r="P3350" s="70">
        <v>0.21047453703703703</v>
      </c>
      <c r="Q3350">
        <v>0</v>
      </c>
      <c r="R3350" t="s">
        <v>154</v>
      </c>
      <c r="S3350">
        <v>0.4</v>
      </c>
      <c r="T3350">
        <v>69</v>
      </c>
      <c r="U3350">
        <v>0</v>
      </c>
      <c r="V3350">
        <v>117</v>
      </c>
      <c r="W3350">
        <v>0</v>
      </c>
      <c r="X3350">
        <v>0.59299999999999997</v>
      </c>
      <c r="Y3350">
        <v>18.61</v>
      </c>
      <c r="Z3350" s="11">
        <f t="shared" si="9023"/>
        <v>0</v>
      </c>
      <c r="AA3350" s="11">
        <f t="shared" si="9024"/>
        <v>0</v>
      </c>
      <c r="AB3350" s="53">
        <f t="shared" si="9025"/>
        <v>0.24152429285013005</v>
      </c>
      <c r="AC3350" s="61" t="s">
        <v>204</v>
      </c>
    </row>
    <row r="3351" spans="1:46">
      <c r="A3351" s="11">
        <v>3351</v>
      </c>
      <c r="B3351" s="69">
        <v>44616</v>
      </c>
      <c r="C3351" s="70">
        <v>0.22222222222222221</v>
      </c>
      <c r="D3351">
        <v>0.3</v>
      </c>
      <c r="E3351">
        <v>12.7</v>
      </c>
      <c r="F3351">
        <v>0</v>
      </c>
      <c r="G3351">
        <v>1.4</v>
      </c>
      <c r="H3351">
        <v>0</v>
      </c>
      <c r="I3351">
        <v>0.7</v>
      </c>
      <c r="J3351" t="s">
        <v>149</v>
      </c>
      <c r="K3351">
        <v>0.8</v>
      </c>
      <c r="L3351" t="s">
        <v>147</v>
      </c>
      <c r="M3351" s="70">
        <v>0.21945601851851851</v>
      </c>
      <c r="N3351">
        <v>2.2999999999999998</v>
      </c>
      <c r="O3351" t="s">
        <v>149</v>
      </c>
      <c r="P3351" s="70">
        <v>0.2162847222222222</v>
      </c>
      <c r="Q3351">
        <v>0.9</v>
      </c>
      <c r="R3351" t="s">
        <v>152</v>
      </c>
      <c r="S3351">
        <v>0.6</v>
      </c>
      <c r="T3351">
        <v>68.599999999999994</v>
      </c>
      <c r="U3351">
        <v>0</v>
      </c>
      <c r="V3351">
        <v>94</v>
      </c>
      <c r="W3351">
        <v>0</v>
      </c>
      <c r="X3351">
        <v>0.59299999999999997</v>
      </c>
      <c r="Y3351">
        <v>18.59</v>
      </c>
      <c r="Z3351" s="11">
        <f t="shared" si="9023"/>
        <v>0</v>
      </c>
      <c r="AA3351" s="11">
        <f t="shared" si="9024"/>
        <v>0</v>
      </c>
      <c r="AB3351" s="53">
        <f t="shared" si="9025"/>
        <v>0.24152429285013005</v>
      </c>
      <c r="AC3351" s="61" t="s">
        <v>204</v>
      </c>
    </row>
    <row r="3352" spans="1:46">
      <c r="A3352" s="11">
        <v>3352</v>
      </c>
      <c r="B3352" s="69">
        <v>44616</v>
      </c>
      <c r="C3352" s="70">
        <v>0.22916666666666666</v>
      </c>
      <c r="D3352">
        <v>0.2</v>
      </c>
      <c r="E3352">
        <v>12.7</v>
      </c>
      <c r="F3352">
        <v>0</v>
      </c>
      <c r="G3352">
        <v>1.4</v>
      </c>
      <c r="H3352">
        <v>0</v>
      </c>
      <c r="I3352">
        <v>0.8</v>
      </c>
      <c r="J3352" t="s">
        <v>147</v>
      </c>
      <c r="K3352">
        <v>0.8</v>
      </c>
      <c r="L3352" t="s">
        <v>147</v>
      </c>
      <c r="M3352" s="70">
        <v>0.22916666666666666</v>
      </c>
      <c r="N3352">
        <v>2.4</v>
      </c>
      <c r="O3352" t="s">
        <v>149</v>
      </c>
      <c r="P3352" s="70">
        <v>0.22876157407407408</v>
      </c>
      <c r="Q3352">
        <v>1.5</v>
      </c>
      <c r="R3352" t="s">
        <v>147</v>
      </c>
      <c r="S3352">
        <v>0.4</v>
      </c>
      <c r="T3352">
        <v>69.2</v>
      </c>
      <c r="U3352">
        <v>0</v>
      </c>
      <c r="V3352">
        <v>89</v>
      </c>
      <c r="W3352">
        <v>0</v>
      </c>
      <c r="X3352">
        <v>0.59299999999999997</v>
      </c>
      <c r="Y3352">
        <v>18.62</v>
      </c>
      <c r="Z3352" s="11">
        <f t="shared" si="9023"/>
        <v>0</v>
      </c>
      <c r="AA3352" s="11">
        <f t="shared" si="9024"/>
        <v>0</v>
      </c>
      <c r="AB3352" s="53">
        <f t="shared" si="9025"/>
        <v>0.24152429285013005</v>
      </c>
      <c r="AC3352" s="61" t="s">
        <v>204</v>
      </c>
    </row>
    <row r="3353" spans="1:46">
      <c r="A3353" s="11">
        <v>3353</v>
      </c>
      <c r="B3353" s="69">
        <v>44616</v>
      </c>
      <c r="C3353" s="70">
        <v>0.23611111111111113</v>
      </c>
      <c r="D3353">
        <v>0.2</v>
      </c>
      <c r="E3353">
        <v>12.7</v>
      </c>
      <c r="F3353">
        <v>0</v>
      </c>
      <c r="G3353">
        <v>1.4</v>
      </c>
      <c r="H3353">
        <v>0</v>
      </c>
      <c r="I3353">
        <v>0.8</v>
      </c>
      <c r="J3353" t="s">
        <v>147</v>
      </c>
      <c r="K3353">
        <v>0.9</v>
      </c>
      <c r="L3353" t="s">
        <v>147</v>
      </c>
      <c r="M3353" s="70">
        <v>0.23158564814814817</v>
      </c>
      <c r="N3353">
        <v>2.2999999999999998</v>
      </c>
      <c r="O3353" t="s">
        <v>162</v>
      </c>
      <c r="P3353" s="70">
        <v>0.22944444444444445</v>
      </c>
      <c r="Q3353">
        <v>0.8</v>
      </c>
      <c r="R3353" t="s">
        <v>147</v>
      </c>
      <c r="S3353">
        <v>0.4</v>
      </c>
      <c r="T3353">
        <v>69.3</v>
      </c>
      <c r="U3353">
        <v>0</v>
      </c>
      <c r="V3353">
        <v>89</v>
      </c>
      <c r="W3353">
        <v>0</v>
      </c>
      <c r="X3353">
        <v>0.59299999999999997</v>
      </c>
      <c r="Y3353">
        <v>18.600000000000001</v>
      </c>
      <c r="Z3353" s="11">
        <f t="shared" si="9023"/>
        <v>0</v>
      </c>
      <c r="AA3353" s="11">
        <f t="shared" si="9024"/>
        <v>0</v>
      </c>
      <c r="AB3353" s="53">
        <f t="shared" si="9025"/>
        <v>0.24152429285013005</v>
      </c>
      <c r="AC3353" s="61" t="s">
        <v>204</v>
      </c>
    </row>
    <row r="3354" spans="1:46">
      <c r="A3354" s="11">
        <v>3354</v>
      </c>
      <c r="B3354" s="69">
        <v>44616</v>
      </c>
      <c r="C3354" s="70">
        <v>0.24305555555555555</v>
      </c>
      <c r="D3354">
        <v>0.2</v>
      </c>
      <c r="E3354">
        <v>12.7</v>
      </c>
      <c r="F3354">
        <v>0</v>
      </c>
      <c r="G3354">
        <v>1.5</v>
      </c>
      <c r="H3354">
        <v>0</v>
      </c>
      <c r="I3354">
        <v>1</v>
      </c>
      <c r="J3354" t="s">
        <v>148</v>
      </c>
      <c r="K3354">
        <v>1</v>
      </c>
      <c r="L3354" t="s">
        <v>148</v>
      </c>
      <c r="M3354" s="70">
        <v>0.24305555555555555</v>
      </c>
      <c r="N3354">
        <v>1.9</v>
      </c>
      <c r="O3354" t="s">
        <v>152</v>
      </c>
      <c r="P3354" s="70">
        <v>0.23798611111111112</v>
      </c>
      <c r="Q3354">
        <v>1.7</v>
      </c>
      <c r="R3354" t="s">
        <v>147</v>
      </c>
      <c r="S3354">
        <v>0.3</v>
      </c>
      <c r="T3354">
        <v>69.599999999999994</v>
      </c>
      <c r="U3354">
        <v>0</v>
      </c>
      <c r="V3354">
        <v>106</v>
      </c>
      <c r="W3354">
        <v>0</v>
      </c>
      <c r="X3354">
        <v>0.59199999999999997</v>
      </c>
      <c r="Y3354">
        <v>18.61</v>
      </c>
      <c r="Z3354" s="11">
        <f t="shared" si="9023"/>
        <v>0</v>
      </c>
      <c r="AA3354" s="11">
        <f t="shared" si="9024"/>
        <v>0</v>
      </c>
      <c r="AB3354" s="53">
        <f t="shared" si="9025"/>
        <v>0.24096372410822048</v>
      </c>
      <c r="AC3354" s="61" t="s">
        <v>204</v>
      </c>
    </row>
    <row r="3355" spans="1:46">
      <c r="A3355" s="11">
        <v>3355</v>
      </c>
      <c r="B3355" s="69">
        <v>44616</v>
      </c>
      <c r="C3355" s="70">
        <v>0.25</v>
      </c>
      <c r="D3355">
        <v>0.3</v>
      </c>
      <c r="E3355">
        <v>12.7</v>
      </c>
      <c r="F3355">
        <v>0</v>
      </c>
      <c r="G3355">
        <v>1.5</v>
      </c>
      <c r="H3355">
        <v>-1E-3</v>
      </c>
      <c r="I3355">
        <v>1.3</v>
      </c>
      <c r="J3355" t="s">
        <v>148</v>
      </c>
      <c r="K3355">
        <v>1.4</v>
      </c>
      <c r="L3355" t="s">
        <v>148</v>
      </c>
      <c r="M3355" s="70">
        <v>0.24961805555555558</v>
      </c>
      <c r="N3355">
        <v>2.9</v>
      </c>
      <c r="O3355" t="s">
        <v>149</v>
      </c>
      <c r="P3355" s="70">
        <v>0.24853009259259259</v>
      </c>
      <c r="Q3355">
        <v>1.2</v>
      </c>
      <c r="R3355" t="s">
        <v>152</v>
      </c>
      <c r="S3355">
        <v>0.5</v>
      </c>
      <c r="T3355">
        <v>68.099999999999994</v>
      </c>
      <c r="U3355">
        <v>1</v>
      </c>
      <c r="V3355">
        <v>114</v>
      </c>
      <c r="W3355">
        <v>0</v>
      </c>
      <c r="X3355">
        <v>0.59199999999999997</v>
      </c>
      <c r="Y3355">
        <v>18.62</v>
      </c>
      <c r="Z3355" s="11">
        <f t="shared" si="9023"/>
        <v>-0.60000000000000009</v>
      </c>
      <c r="AA3355" s="11">
        <f t="shared" si="9024"/>
        <v>0</v>
      </c>
      <c r="AB3355" s="53">
        <f t="shared" si="9025"/>
        <v>0.24096372410822048</v>
      </c>
      <c r="AC3355" s="61" t="s">
        <v>204</v>
      </c>
      <c r="AE3355" s="11">
        <f t="shared" ref="AE3355" si="9074">SUM(F3355:F3360)</f>
        <v>0</v>
      </c>
      <c r="AF3355" s="11">
        <f t="shared" ref="AF3355" si="9075">AVERAGE(AB3355:AB3360)</f>
        <v>0.24096372410822051</v>
      </c>
      <c r="AG3355" s="11">
        <f t="shared" ref="AG3355" si="9076">AVERAGE(G3355:G3360)</f>
        <v>1.0333333333333334</v>
      </c>
      <c r="AH3355" s="11" t="e">
        <f t="shared" ref="AH3355" si="9077">AVERAGE(AC3355:AC3360)</f>
        <v>#DIV/0!</v>
      </c>
      <c r="AI3355" s="11">
        <f t="shared" ref="AI3355" si="9078">AVERAGE(T3355:T3360)</f>
        <v>66.850000000000009</v>
      </c>
      <c r="AJ3355" s="11">
        <f t="shared" ref="AJ3355" si="9079">SUMIF(H3355:H3360,"&gt;0",H3355:H3360)</f>
        <v>0.01</v>
      </c>
      <c r="AK3355" s="17">
        <f t="shared" ref="AK3355" si="9080">SUM(AA3355:AA3360)/60</f>
        <v>0</v>
      </c>
      <c r="AL3355" s="17">
        <f t="shared" ref="AL3355" si="9081">SUM(V3355:V3360)</f>
        <v>25084</v>
      </c>
      <c r="AM3355" s="17">
        <f t="shared" ref="AM3355" si="9082">AVERAGE(W3355:W3360)</f>
        <v>6.833333333333333</v>
      </c>
      <c r="AN3355" s="11">
        <f t="shared" ref="AN3355" si="9083">AVERAGE(I3355:I3360)</f>
        <v>1.1500000000000001</v>
      </c>
      <c r="AO3355" s="11">
        <f t="shared" ref="AO3355" si="9084">MAX(K3355:K3360)</f>
        <v>1.5</v>
      </c>
      <c r="AP3355" s="13" t="str">
        <f t="shared" ref="AP3355" ca="1" si="9085">INDIRECT(ADDRESS(MATCH(AO3355,K3355:K3360,0)+A3355-1,12))</f>
        <v>E</v>
      </c>
      <c r="AQ3355" s="13">
        <f t="shared" ref="AQ3355" ca="1" si="9086">INDIRECT(ADDRESS(MATCH(AO3355,K3355:K3360,0)+A3355-1,13))</f>
        <v>0.26718749999999997</v>
      </c>
      <c r="AR3355" s="11">
        <f t="shared" ref="AR3355" si="9087">MAX(N3355:N3360)</f>
        <v>2.9</v>
      </c>
      <c r="AS3355" s="13" t="str">
        <f t="shared" ref="AS3355" ca="1" si="9088">INDIRECT(ADDRESS(MATCH(AR3355,N3355:N3360,0)+A3355-1,15))</f>
        <v>NNE</v>
      </c>
      <c r="AT3355" s="13">
        <f t="shared" ref="AT3355" ca="1" si="9089">INDIRECT(ADDRESS(MATCH(AR3355,N3355:N3360,0)+A3355-1,16))</f>
        <v>0.24853009259259259</v>
      </c>
    </row>
    <row r="3356" spans="1:46">
      <c r="A3356" s="11">
        <v>3356</v>
      </c>
      <c r="B3356" s="69">
        <v>44616</v>
      </c>
      <c r="C3356" s="70">
        <v>0.25694444444444448</v>
      </c>
      <c r="D3356">
        <v>0.3</v>
      </c>
      <c r="E3356">
        <v>12.7</v>
      </c>
      <c r="F3356">
        <v>0</v>
      </c>
      <c r="G3356">
        <v>1.4</v>
      </c>
      <c r="H3356">
        <v>-1E-3</v>
      </c>
      <c r="I3356">
        <v>1.3</v>
      </c>
      <c r="J3356" t="s">
        <v>148</v>
      </c>
      <c r="K3356">
        <v>1.4</v>
      </c>
      <c r="L3356" t="s">
        <v>148</v>
      </c>
      <c r="M3356" s="70">
        <v>0.25055555555555559</v>
      </c>
      <c r="N3356">
        <v>2.8</v>
      </c>
      <c r="O3356" t="s">
        <v>152</v>
      </c>
      <c r="P3356" s="70">
        <v>0.25579861111111107</v>
      </c>
      <c r="Q3356">
        <v>0.8</v>
      </c>
      <c r="R3356" t="s">
        <v>148</v>
      </c>
      <c r="S3356">
        <v>0.6</v>
      </c>
      <c r="T3356">
        <v>66.5</v>
      </c>
      <c r="U3356">
        <v>0</v>
      </c>
      <c r="V3356">
        <v>88</v>
      </c>
      <c r="W3356">
        <v>0</v>
      </c>
      <c r="X3356">
        <v>0.59199999999999997</v>
      </c>
      <c r="Y3356">
        <v>18.66</v>
      </c>
      <c r="Z3356" s="11">
        <f t="shared" si="9023"/>
        <v>-0.60000000000000009</v>
      </c>
      <c r="AA3356" s="11">
        <f t="shared" si="9024"/>
        <v>0</v>
      </c>
      <c r="AB3356" s="53">
        <f t="shared" si="9025"/>
        <v>0.24096372410822048</v>
      </c>
      <c r="AC3356" s="61" t="s">
        <v>204</v>
      </c>
    </row>
    <row r="3357" spans="1:46">
      <c r="A3357" s="11">
        <v>3357</v>
      </c>
      <c r="B3357" s="69">
        <v>44616</v>
      </c>
      <c r="C3357" s="70">
        <v>0.2638888888888889</v>
      </c>
      <c r="D3357">
        <v>0.2</v>
      </c>
      <c r="E3357">
        <v>12.7</v>
      </c>
      <c r="F3357">
        <v>0</v>
      </c>
      <c r="G3357">
        <v>1.2</v>
      </c>
      <c r="H3357">
        <v>-1E-3</v>
      </c>
      <c r="I3357">
        <v>1.3</v>
      </c>
      <c r="J3357" t="s">
        <v>148</v>
      </c>
      <c r="K3357">
        <v>1.4</v>
      </c>
      <c r="L3357" t="s">
        <v>148</v>
      </c>
      <c r="M3357" s="70">
        <v>0.26261574074074073</v>
      </c>
      <c r="N3357">
        <v>2.4</v>
      </c>
      <c r="O3357" t="s">
        <v>147</v>
      </c>
      <c r="P3357" s="70">
        <v>0.25767361111111114</v>
      </c>
      <c r="Q3357">
        <v>1.3</v>
      </c>
      <c r="R3357" t="s">
        <v>150</v>
      </c>
      <c r="S3357">
        <v>0.5</v>
      </c>
      <c r="T3357">
        <v>65.8</v>
      </c>
      <c r="U3357">
        <v>0</v>
      </c>
      <c r="V3357">
        <v>232</v>
      </c>
      <c r="W3357">
        <v>0</v>
      </c>
      <c r="X3357">
        <v>0.59199999999999997</v>
      </c>
      <c r="Y3357">
        <v>18.7</v>
      </c>
      <c r="Z3357" s="11">
        <f t="shared" si="9023"/>
        <v>-0.60000000000000009</v>
      </c>
      <c r="AA3357" s="11">
        <f t="shared" si="9024"/>
        <v>0</v>
      </c>
      <c r="AB3357" s="53">
        <f t="shared" si="9025"/>
        <v>0.24096372410822048</v>
      </c>
      <c r="AC3357" s="61" t="s">
        <v>204</v>
      </c>
    </row>
    <row r="3358" spans="1:46">
      <c r="A3358" s="11">
        <v>3358</v>
      </c>
      <c r="B3358" s="69">
        <v>44616</v>
      </c>
      <c r="C3358" s="70">
        <v>0.27083333333333331</v>
      </c>
      <c r="D3358">
        <v>0.2</v>
      </c>
      <c r="E3358">
        <v>12.7</v>
      </c>
      <c r="F3358">
        <v>0</v>
      </c>
      <c r="G3358">
        <v>1</v>
      </c>
      <c r="H3358">
        <v>0</v>
      </c>
      <c r="I3358">
        <v>1.4</v>
      </c>
      <c r="J3358" t="s">
        <v>152</v>
      </c>
      <c r="K3358">
        <v>1.5</v>
      </c>
      <c r="L3358" t="s">
        <v>152</v>
      </c>
      <c r="M3358" s="70">
        <v>0.26718749999999997</v>
      </c>
      <c r="N3358">
        <v>2.1</v>
      </c>
      <c r="O3358" t="s">
        <v>148</v>
      </c>
      <c r="P3358" s="70">
        <v>0.26469907407407406</v>
      </c>
      <c r="Q3358">
        <v>1.3</v>
      </c>
      <c r="R3358" t="s">
        <v>152</v>
      </c>
      <c r="S3358">
        <v>0.2</v>
      </c>
      <c r="T3358">
        <v>66.099999999999994</v>
      </c>
      <c r="U3358">
        <v>5</v>
      </c>
      <c r="V3358">
        <v>1603</v>
      </c>
      <c r="W3358">
        <v>3</v>
      </c>
      <c r="X3358">
        <v>0.59199999999999997</v>
      </c>
      <c r="Y3358">
        <v>18.649999999999999</v>
      </c>
      <c r="Z3358" s="11">
        <f t="shared" si="9023"/>
        <v>0</v>
      </c>
      <c r="AA3358" s="11">
        <f t="shared" si="9024"/>
        <v>0</v>
      </c>
      <c r="AB3358" s="53">
        <f t="shared" si="9025"/>
        <v>0.24096372410822048</v>
      </c>
      <c r="AC3358" s="61" t="s">
        <v>204</v>
      </c>
    </row>
    <row r="3359" spans="1:46">
      <c r="A3359" s="11">
        <v>3359</v>
      </c>
      <c r="B3359" s="69">
        <v>44616</v>
      </c>
      <c r="C3359" s="70">
        <v>0.27777777777777779</v>
      </c>
      <c r="D3359">
        <v>0</v>
      </c>
      <c r="E3359">
        <v>12.7</v>
      </c>
      <c r="F3359">
        <v>0</v>
      </c>
      <c r="G3359">
        <v>0.7</v>
      </c>
      <c r="H3359">
        <v>2E-3</v>
      </c>
      <c r="I3359">
        <v>1.1000000000000001</v>
      </c>
      <c r="J3359" t="s">
        <v>152</v>
      </c>
      <c r="K3359">
        <v>1.4</v>
      </c>
      <c r="L3359" t="s">
        <v>152</v>
      </c>
      <c r="M3359" s="70">
        <v>0.27126157407407409</v>
      </c>
      <c r="N3359">
        <v>1.7</v>
      </c>
      <c r="O3359" t="s">
        <v>152</v>
      </c>
      <c r="P3359" s="70">
        <v>0.27160879629629631</v>
      </c>
      <c r="Q3359">
        <v>0.2</v>
      </c>
      <c r="R3359" t="s">
        <v>150</v>
      </c>
      <c r="S3359">
        <v>0.3</v>
      </c>
      <c r="T3359">
        <v>67</v>
      </c>
      <c r="U3359">
        <v>16</v>
      </c>
      <c r="V3359">
        <v>6150</v>
      </c>
      <c r="W3359">
        <v>10</v>
      </c>
      <c r="X3359">
        <v>0.59199999999999997</v>
      </c>
      <c r="Y3359">
        <v>18.71</v>
      </c>
      <c r="Z3359" s="11">
        <f t="shared" si="9023"/>
        <v>1.2000000000000002</v>
      </c>
      <c r="AA3359" s="11">
        <f t="shared" si="9024"/>
        <v>0</v>
      </c>
      <c r="AB3359" s="53">
        <f t="shared" si="9025"/>
        <v>0.24096372410822048</v>
      </c>
      <c r="AC3359" s="61" t="s">
        <v>204</v>
      </c>
    </row>
    <row r="3360" spans="1:46">
      <c r="A3360" s="11">
        <v>3360</v>
      </c>
      <c r="B3360" s="69">
        <v>44616</v>
      </c>
      <c r="C3360" s="70">
        <v>0.28472222222222221</v>
      </c>
      <c r="D3360">
        <v>-0.2</v>
      </c>
      <c r="E3360">
        <v>12.7</v>
      </c>
      <c r="F3360">
        <v>0</v>
      </c>
      <c r="G3360">
        <v>0.4</v>
      </c>
      <c r="H3360">
        <v>8.0000000000000002E-3</v>
      </c>
      <c r="I3360">
        <v>0.5</v>
      </c>
      <c r="J3360" t="s">
        <v>152</v>
      </c>
      <c r="K3360">
        <v>1.1000000000000001</v>
      </c>
      <c r="L3360" t="s">
        <v>152</v>
      </c>
      <c r="M3360" s="70">
        <v>0.27778935185185188</v>
      </c>
      <c r="N3360">
        <v>1.3</v>
      </c>
      <c r="O3360" t="s">
        <v>152</v>
      </c>
      <c r="P3360" s="70">
        <v>0.28278935185185183</v>
      </c>
      <c r="Q3360">
        <v>0.7</v>
      </c>
      <c r="R3360" t="s">
        <v>152</v>
      </c>
      <c r="S3360">
        <v>0.3</v>
      </c>
      <c r="T3360">
        <v>67.599999999999994</v>
      </c>
      <c r="U3360">
        <v>40</v>
      </c>
      <c r="V3360">
        <v>16897</v>
      </c>
      <c r="W3360">
        <v>28</v>
      </c>
      <c r="X3360">
        <v>0.59199999999999997</v>
      </c>
      <c r="Y3360">
        <v>18.690000000000001</v>
      </c>
      <c r="Z3360" s="11">
        <f t="shared" si="9023"/>
        <v>4.8000000000000007</v>
      </c>
      <c r="AA3360" s="11">
        <f t="shared" si="9024"/>
        <v>0</v>
      </c>
      <c r="AB3360" s="53">
        <f t="shared" si="9025"/>
        <v>0.24096372410822048</v>
      </c>
      <c r="AC3360" s="61" t="s">
        <v>204</v>
      </c>
    </row>
    <row r="3361" spans="1:46">
      <c r="A3361" s="11">
        <v>3361</v>
      </c>
      <c r="B3361" s="69">
        <v>44616</v>
      </c>
      <c r="C3361" s="70">
        <v>0.29166666666666669</v>
      </c>
      <c r="D3361">
        <v>-0.4</v>
      </c>
      <c r="E3361">
        <v>12.8</v>
      </c>
      <c r="F3361">
        <v>0</v>
      </c>
      <c r="G3361">
        <v>0.1</v>
      </c>
      <c r="H3361">
        <v>1.0999999999999999E-2</v>
      </c>
      <c r="I3361">
        <v>0.2</v>
      </c>
      <c r="J3361" t="s">
        <v>161</v>
      </c>
      <c r="K3361">
        <v>0.6</v>
      </c>
      <c r="L3361" t="s">
        <v>150</v>
      </c>
      <c r="M3361" s="70">
        <v>0.28649305555555554</v>
      </c>
      <c r="N3361">
        <v>0.9</v>
      </c>
      <c r="O3361" t="s">
        <v>161</v>
      </c>
      <c r="P3361" s="70">
        <v>0.28613425925925923</v>
      </c>
      <c r="Q3361">
        <v>0.2</v>
      </c>
      <c r="R3361" t="s">
        <v>147</v>
      </c>
      <c r="S3361">
        <v>0.3</v>
      </c>
      <c r="T3361">
        <v>70.3</v>
      </c>
      <c r="U3361">
        <v>52</v>
      </c>
      <c r="V3361">
        <v>27077</v>
      </c>
      <c r="W3361">
        <v>45</v>
      </c>
      <c r="X3361">
        <v>0.59099999999999997</v>
      </c>
      <c r="Y3361">
        <v>18.71</v>
      </c>
      <c r="Z3361" s="11">
        <f t="shared" si="9023"/>
        <v>6.5999999999999988</v>
      </c>
      <c r="AA3361" s="11">
        <f t="shared" si="9024"/>
        <v>0</v>
      </c>
      <c r="AB3361" s="53">
        <f t="shared" si="9025"/>
        <v>0.2404039394516076</v>
      </c>
      <c r="AC3361" s="61" t="s">
        <v>204</v>
      </c>
      <c r="AE3361" s="11">
        <f t="shared" ref="AE3361" si="9090">SUM(F3361:F3366)</f>
        <v>0</v>
      </c>
      <c r="AF3361" s="11">
        <f t="shared" ref="AF3361" si="9091">AVERAGE(AB3361:AB3366)</f>
        <v>0.24040393945160757</v>
      </c>
      <c r="AG3361" s="11">
        <f t="shared" ref="AG3361" si="9092">AVERAGE(G3361:G3366)</f>
        <v>0.68333333333333324</v>
      </c>
      <c r="AH3361" s="11" t="e">
        <f t="shared" ref="AH3361" si="9093">AVERAGE(AC3361:AC3366)</f>
        <v>#DIV/0!</v>
      </c>
      <c r="AI3361" s="11">
        <f t="shared" ref="AI3361" si="9094">AVERAGE(T3361:T3366)</f>
        <v>70.45</v>
      </c>
      <c r="AJ3361" s="11">
        <f t="shared" ref="AJ3361" si="9095">SUMIF(H3361:H3366,"&gt;0",H3361:H3366)</f>
        <v>0.249</v>
      </c>
      <c r="AK3361" s="17">
        <f t="shared" ref="AK3361" si="9096">SUM(AA3361:AA3366)/60</f>
        <v>0</v>
      </c>
      <c r="AL3361" s="17">
        <f t="shared" ref="AL3361" si="9097">SUM(V3361:V3366)</f>
        <v>493564</v>
      </c>
      <c r="AM3361" s="17">
        <f t="shared" ref="AM3361" si="9098">AVERAGE(W3361:W3366)</f>
        <v>137</v>
      </c>
      <c r="AN3361" s="11">
        <f t="shared" ref="AN3361" si="9099">AVERAGE(I3361:I3366)</f>
        <v>1.0166666666666666</v>
      </c>
      <c r="AO3361" s="11">
        <f t="shared" ref="AO3361" si="9100">MAX(K3361:K3366)</f>
        <v>1.8</v>
      </c>
      <c r="AP3361" s="13" t="str">
        <f t="shared" ref="AP3361" ca="1" si="9101">INDIRECT(ADDRESS(MATCH(AO3361,K3361:K3366,0)+A3361-1,12))</f>
        <v>E</v>
      </c>
      <c r="AQ3361" s="13">
        <f t="shared" ref="AQ3361" ca="1" si="9102">INDIRECT(ADDRESS(MATCH(AO3361,K3361:K3366,0)+A3361-1,13))</f>
        <v>0.30607638888888888</v>
      </c>
      <c r="AR3361" s="11">
        <f t="shared" ref="AR3361" si="9103">MAX(N3361:N3366)</f>
        <v>2.9</v>
      </c>
      <c r="AS3361" s="13" t="str">
        <f t="shared" ref="AS3361" ca="1" si="9104">INDIRECT(ADDRESS(MATCH(AR3361,N3361:N3366,0)+A3361-1,15))</f>
        <v>E</v>
      </c>
      <c r="AT3361" s="13">
        <f t="shared" ref="AT3361" ca="1" si="9105">INDIRECT(ADDRESS(MATCH(AR3361,N3361:N3366,0)+A3361-1,16))</f>
        <v>0.30200231481481482</v>
      </c>
    </row>
    <row r="3362" spans="1:46">
      <c r="A3362" s="11">
        <v>3362</v>
      </c>
      <c r="B3362" s="69">
        <v>44616</v>
      </c>
      <c r="C3362" s="70">
        <v>0.2986111111111111</v>
      </c>
      <c r="D3362">
        <v>-0.6</v>
      </c>
      <c r="E3362">
        <v>12.8</v>
      </c>
      <c r="F3362">
        <v>0</v>
      </c>
      <c r="G3362">
        <v>0.1</v>
      </c>
      <c r="H3362">
        <v>1.4999999999999999E-2</v>
      </c>
      <c r="I3362">
        <v>0.7</v>
      </c>
      <c r="J3362" t="s">
        <v>148</v>
      </c>
      <c r="K3362">
        <v>0.7</v>
      </c>
      <c r="L3362" t="s">
        <v>148</v>
      </c>
      <c r="M3362" s="70">
        <v>0.2986111111111111</v>
      </c>
      <c r="N3362">
        <v>2.1</v>
      </c>
      <c r="O3362" t="s">
        <v>152</v>
      </c>
      <c r="P3362" s="70">
        <v>0.29677083333333332</v>
      </c>
      <c r="Q3362">
        <v>0.9</v>
      </c>
      <c r="R3362" t="s">
        <v>148</v>
      </c>
      <c r="S3362">
        <v>0.5</v>
      </c>
      <c r="T3362">
        <v>70.5</v>
      </c>
      <c r="U3362">
        <v>67</v>
      </c>
      <c r="V3362">
        <v>36232</v>
      </c>
      <c r="W3362">
        <v>60</v>
      </c>
      <c r="X3362">
        <v>0.59099999999999997</v>
      </c>
      <c r="Y3362">
        <v>18.72</v>
      </c>
      <c r="Z3362" s="11">
        <f t="shared" si="9023"/>
        <v>9</v>
      </c>
      <c r="AA3362" s="11">
        <f t="shared" si="9024"/>
        <v>0</v>
      </c>
      <c r="AB3362" s="53">
        <f t="shared" si="9025"/>
        <v>0.2404039394516076</v>
      </c>
      <c r="AC3362" s="61" t="s">
        <v>204</v>
      </c>
    </row>
    <row r="3363" spans="1:46">
      <c r="A3363" s="11">
        <v>3363</v>
      </c>
      <c r="B3363" s="69">
        <v>44616</v>
      </c>
      <c r="C3363" s="70">
        <v>0.30555555555555552</v>
      </c>
      <c r="D3363">
        <v>-0.7</v>
      </c>
      <c r="E3363">
        <v>12.9</v>
      </c>
      <c r="F3363">
        <v>0</v>
      </c>
      <c r="G3363">
        <v>0.2</v>
      </c>
      <c r="H3363">
        <v>0.02</v>
      </c>
      <c r="I3363">
        <v>1.7</v>
      </c>
      <c r="J3363" t="s">
        <v>152</v>
      </c>
      <c r="K3363">
        <v>1.7</v>
      </c>
      <c r="L3363" t="s">
        <v>152</v>
      </c>
      <c r="M3363" s="70">
        <v>0.30555555555555552</v>
      </c>
      <c r="N3363">
        <v>2.9</v>
      </c>
      <c r="O3363" t="s">
        <v>152</v>
      </c>
      <c r="P3363" s="70">
        <v>0.30200231481481482</v>
      </c>
      <c r="Q3363">
        <v>1.1000000000000001</v>
      </c>
      <c r="R3363" t="s">
        <v>147</v>
      </c>
      <c r="S3363">
        <v>0.5</v>
      </c>
      <c r="T3363">
        <v>71.900000000000006</v>
      </c>
      <c r="U3363">
        <v>84</v>
      </c>
      <c r="V3363">
        <v>46598</v>
      </c>
      <c r="W3363">
        <v>78</v>
      </c>
      <c r="X3363">
        <v>0.59099999999999997</v>
      </c>
      <c r="Y3363">
        <v>18.73</v>
      </c>
      <c r="Z3363" s="11">
        <f t="shared" si="9023"/>
        <v>12</v>
      </c>
      <c r="AA3363" s="11">
        <f t="shared" si="9024"/>
        <v>0</v>
      </c>
      <c r="AB3363" s="53">
        <f t="shared" si="9025"/>
        <v>0.2404039394516076</v>
      </c>
      <c r="AC3363" s="61" t="s">
        <v>204</v>
      </c>
    </row>
    <row r="3364" spans="1:46">
      <c r="A3364" s="11">
        <v>3364</v>
      </c>
      <c r="B3364" s="69">
        <v>44616</v>
      </c>
      <c r="C3364" s="70">
        <v>0.3125</v>
      </c>
      <c r="D3364">
        <v>-0.7</v>
      </c>
      <c r="E3364">
        <v>13.1</v>
      </c>
      <c r="F3364">
        <v>0</v>
      </c>
      <c r="G3364">
        <v>0.5</v>
      </c>
      <c r="H3364">
        <v>3.4000000000000002E-2</v>
      </c>
      <c r="I3364">
        <v>1</v>
      </c>
      <c r="J3364" t="s">
        <v>148</v>
      </c>
      <c r="K3364">
        <v>1.8</v>
      </c>
      <c r="L3364" t="s">
        <v>152</v>
      </c>
      <c r="M3364" s="70">
        <v>0.30607638888888888</v>
      </c>
      <c r="N3364">
        <v>2.2000000000000002</v>
      </c>
      <c r="O3364" t="s">
        <v>152</v>
      </c>
      <c r="P3364" s="70">
        <v>0.30589120370370371</v>
      </c>
      <c r="Q3364">
        <v>0.6</v>
      </c>
      <c r="R3364" t="s">
        <v>147</v>
      </c>
      <c r="S3364">
        <v>0.4</v>
      </c>
      <c r="T3364">
        <v>71.8</v>
      </c>
      <c r="U3364">
        <v>131</v>
      </c>
      <c r="V3364">
        <v>70260</v>
      </c>
      <c r="W3364">
        <v>117</v>
      </c>
      <c r="X3364">
        <v>0.59099999999999997</v>
      </c>
      <c r="Y3364">
        <v>18.75</v>
      </c>
      <c r="Z3364" s="11">
        <f t="shared" si="9023"/>
        <v>20.400000000000002</v>
      </c>
      <c r="AA3364" s="11">
        <f t="shared" si="9024"/>
        <v>0</v>
      </c>
      <c r="AB3364" s="53">
        <f t="shared" si="9025"/>
        <v>0.2404039394516076</v>
      </c>
      <c r="AC3364" s="61" t="s">
        <v>204</v>
      </c>
    </row>
    <row r="3365" spans="1:46">
      <c r="A3365" s="11">
        <v>3365</v>
      </c>
      <c r="B3365" s="69">
        <v>44616</v>
      </c>
      <c r="C3365" s="70">
        <v>0.31944444444444448</v>
      </c>
      <c r="D3365">
        <v>-0.6</v>
      </c>
      <c r="E3365">
        <v>13.4</v>
      </c>
      <c r="F3365">
        <v>0</v>
      </c>
      <c r="G3365">
        <v>1.1000000000000001</v>
      </c>
      <c r="H3365">
        <v>4.9000000000000002E-2</v>
      </c>
      <c r="I3365">
        <v>1.1000000000000001</v>
      </c>
      <c r="J3365" t="s">
        <v>147</v>
      </c>
      <c r="K3365">
        <v>1.1000000000000001</v>
      </c>
      <c r="L3365" t="s">
        <v>147</v>
      </c>
      <c r="M3365" s="70">
        <v>0.31944444444444448</v>
      </c>
      <c r="N3365">
        <v>2.6</v>
      </c>
      <c r="O3365" t="s">
        <v>148</v>
      </c>
      <c r="P3365" s="70">
        <v>0.31873842592592594</v>
      </c>
      <c r="Q3365">
        <v>1.2</v>
      </c>
      <c r="R3365" t="s">
        <v>148</v>
      </c>
      <c r="S3365">
        <v>0.4</v>
      </c>
      <c r="T3365">
        <v>70.3</v>
      </c>
      <c r="U3365">
        <v>319</v>
      </c>
      <c r="V3365">
        <v>101688</v>
      </c>
      <c r="W3365">
        <v>169</v>
      </c>
      <c r="X3365">
        <v>0.59099999999999997</v>
      </c>
      <c r="Y3365">
        <v>18.77</v>
      </c>
      <c r="Z3365" s="11">
        <f t="shared" si="9023"/>
        <v>29.4</v>
      </c>
      <c r="AA3365" s="11">
        <f t="shared" si="9024"/>
        <v>0</v>
      </c>
      <c r="AB3365" s="53">
        <f t="shared" si="9025"/>
        <v>0.2404039394516076</v>
      </c>
      <c r="AC3365" s="61" t="s">
        <v>204</v>
      </c>
    </row>
    <row r="3366" spans="1:46">
      <c r="A3366" s="11">
        <v>3366</v>
      </c>
      <c r="B3366" s="69">
        <v>44616</v>
      </c>
      <c r="C3366" s="70">
        <v>0.3263888888888889</v>
      </c>
      <c r="D3366">
        <v>-0.3</v>
      </c>
      <c r="E3366">
        <v>14</v>
      </c>
      <c r="F3366">
        <v>0</v>
      </c>
      <c r="G3366">
        <v>2.1</v>
      </c>
      <c r="H3366">
        <v>0.12</v>
      </c>
      <c r="I3366">
        <v>1.4</v>
      </c>
      <c r="J3366" t="s">
        <v>147</v>
      </c>
      <c r="K3366">
        <v>1.4</v>
      </c>
      <c r="L3366" t="s">
        <v>147</v>
      </c>
      <c r="M3366" s="70">
        <v>0.32605324074074077</v>
      </c>
      <c r="N3366">
        <v>2.6</v>
      </c>
      <c r="O3366" t="s">
        <v>147</v>
      </c>
      <c r="P3366" s="70">
        <v>0.32118055555555552</v>
      </c>
      <c r="Q3366">
        <v>1.6</v>
      </c>
      <c r="R3366" t="s">
        <v>149</v>
      </c>
      <c r="S3366">
        <v>0.5</v>
      </c>
      <c r="T3366">
        <v>67.900000000000006</v>
      </c>
      <c r="U3366">
        <v>441</v>
      </c>
      <c r="V3366">
        <v>211709</v>
      </c>
      <c r="W3366">
        <v>353</v>
      </c>
      <c r="X3366">
        <v>0.59099999999999997</v>
      </c>
      <c r="Y3366">
        <v>18.77</v>
      </c>
      <c r="Z3366" s="11">
        <f t="shared" si="9023"/>
        <v>72</v>
      </c>
      <c r="AA3366" s="11">
        <f t="shared" si="9024"/>
        <v>0</v>
      </c>
      <c r="AB3366" s="53">
        <f t="shared" si="9025"/>
        <v>0.2404039394516076</v>
      </c>
      <c r="AC3366" s="61" t="s">
        <v>204</v>
      </c>
    </row>
    <row r="3367" spans="1:46">
      <c r="A3367" s="11">
        <v>3367</v>
      </c>
      <c r="B3367" s="69">
        <v>44616</v>
      </c>
      <c r="C3367" s="70">
        <v>0.33333333333333331</v>
      </c>
      <c r="D3367">
        <v>0.2</v>
      </c>
      <c r="E3367">
        <v>14.6</v>
      </c>
      <c r="F3367">
        <v>0</v>
      </c>
      <c r="G3367">
        <v>3.6</v>
      </c>
      <c r="H3367">
        <v>0.16300000000000001</v>
      </c>
      <c r="I3367">
        <v>1.3</v>
      </c>
      <c r="J3367" t="s">
        <v>149</v>
      </c>
      <c r="K3367">
        <v>1.6</v>
      </c>
      <c r="L3367" t="s">
        <v>149</v>
      </c>
      <c r="M3367" s="70">
        <v>0.33122685185185186</v>
      </c>
      <c r="N3367">
        <v>3</v>
      </c>
      <c r="O3367" t="s">
        <v>149</v>
      </c>
      <c r="P3367" s="70">
        <v>0.32681712962962961</v>
      </c>
      <c r="Q3367">
        <v>1.3</v>
      </c>
      <c r="R3367" t="s">
        <v>149</v>
      </c>
      <c r="S3367">
        <v>0.5</v>
      </c>
      <c r="T3367">
        <v>63.3</v>
      </c>
      <c r="U3367">
        <v>531</v>
      </c>
      <c r="V3367">
        <v>291005</v>
      </c>
      <c r="W3367">
        <v>485</v>
      </c>
      <c r="X3367">
        <v>0.59099999999999997</v>
      </c>
      <c r="Y3367">
        <v>18.75</v>
      </c>
      <c r="Z3367" s="11">
        <f t="shared" si="9023"/>
        <v>97.8</v>
      </c>
      <c r="AA3367" s="11">
        <f t="shared" si="9024"/>
        <v>0</v>
      </c>
      <c r="AB3367" s="53">
        <f t="shared" si="9025"/>
        <v>0.2404039394516076</v>
      </c>
      <c r="AC3367" s="61" t="s">
        <v>204</v>
      </c>
      <c r="AE3367" s="11">
        <f t="shared" ref="AE3367" si="9106">SUM(F3367:F3372)</f>
        <v>0</v>
      </c>
      <c r="AF3367" s="11">
        <f t="shared" ref="AF3367" si="9107">AVERAGE(AB3367:AB3372)</f>
        <v>0.24049723689437641</v>
      </c>
      <c r="AG3367" s="11">
        <f t="shared" ref="AG3367" si="9108">AVERAGE(G3367:G3372)</f>
        <v>6.25</v>
      </c>
      <c r="AH3367" s="11" t="e">
        <f t="shared" ref="AH3367" si="9109">AVERAGE(AC3367:AC3372)</f>
        <v>#DIV/0!</v>
      </c>
      <c r="AI3367" s="11">
        <f t="shared" ref="AI3367" si="9110">AVERAGE(T3367:T3372)</f>
        <v>50.383333333333333</v>
      </c>
      <c r="AJ3367" s="11">
        <f t="shared" ref="AJ3367" si="9111">SUMIF(H3367:H3372,"&gt;0",H3367:H3372)</f>
        <v>1.3049999999999999</v>
      </c>
      <c r="AK3367" s="17">
        <f t="shared" ref="AK3367" si="9112">SUM(AA3367:AA3372)/60</f>
        <v>0.5</v>
      </c>
      <c r="AL3367" s="17">
        <f t="shared" ref="AL3367" si="9113">SUM(V3367:V3372)</f>
        <v>2427572</v>
      </c>
      <c r="AM3367" s="17">
        <f t="shared" ref="AM3367" si="9114">AVERAGE(W3367:W3372)</f>
        <v>674.16666666666663</v>
      </c>
      <c r="AN3367" s="11">
        <f t="shared" ref="AN3367" si="9115">AVERAGE(I3367:I3372)</f>
        <v>1.3333333333333333</v>
      </c>
      <c r="AO3367" s="11">
        <f t="shared" ref="AO3367" si="9116">MAX(K3367:K3372)</f>
        <v>1.8</v>
      </c>
      <c r="AP3367" s="13" t="str">
        <f t="shared" ref="AP3367" ca="1" si="9117">INDIRECT(ADDRESS(MATCH(AO3367,K3367:K3372,0)+A3367-1,12))</f>
        <v>E</v>
      </c>
      <c r="AQ3367" s="13">
        <f t="shared" ref="AQ3367" ca="1" si="9118">INDIRECT(ADDRESS(MATCH(AO3367,K3367:K3372,0)+A3367-1,13))</f>
        <v>0.36623842592592593</v>
      </c>
      <c r="AR3367" s="11">
        <f t="shared" ref="AR3367" si="9119">MAX(N3367:N3372)</f>
        <v>3.6</v>
      </c>
      <c r="AS3367" s="13" t="str">
        <f t="shared" ref="AS3367" ca="1" si="9120">INDIRECT(ADDRESS(MATCH(AR3367,N3367:N3372,0)+A3367-1,15))</f>
        <v>E</v>
      </c>
      <c r="AT3367" s="13">
        <f t="shared" ref="AT3367" ca="1" si="9121">INDIRECT(ADDRESS(MATCH(AR3367,N3367:N3372,0)+A3367-1,16))</f>
        <v>0.35376157407407405</v>
      </c>
    </row>
    <row r="3368" spans="1:46">
      <c r="A3368" s="11">
        <v>3368</v>
      </c>
      <c r="B3368" s="69">
        <v>44616</v>
      </c>
      <c r="C3368" s="70">
        <v>0.34027777777777773</v>
      </c>
      <c r="D3368">
        <v>1.2</v>
      </c>
      <c r="E3368">
        <v>14.8</v>
      </c>
      <c r="F3368">
        <v>0</v>
      </c>
      <c r="G3368">
        <v>5.0999999999999996</v>
      </c>
      <c r="H3368">
        <v>0.19900000000000001</v>
      </c>
      <c r="I3368">
        <v>1.1000000000000001</v>
      </c>
      <c r="J3368" t="s">
        <v>147</v>
      </c>
      <c r="K3368">
        <v>1.3</v>
      </c>
      <c r="L3368" t="s">
        <v>149</v>
      </c>
      <c r="M3368" s="70">
        <v>0.33342592592592596</v>
      </c>
      <c r="N3368">
        <v>2.7</v>
      </c>
      <c r="O3368" t="s">
        <v>147</v>
      </c>
      <c r="P3368" s="70">
        <v>0.3364583333333333</v>
      </c>
      <c r="Q3368">
        <v>1.2</v>
      </c>
      <c r="R3368" t="s">
        <v>147</v>
      </c>
      <c r="S3368">
        <v>0.6</v>
      </c>
      <c r="T3368">
        <v>57.7</v>
      </c>
      <c r="U3368">
        <v>659</v>
      </c>
      <c r="V3368">
        <v>358206</v>
      </c>
      <c r="W3368">
        <v>597</v>
      </c>
      <c r="X3368">
        <v>0.59099999999999997</v>
      </c>
      <c r="Y3368">
        <v>18.73</v>
      </c>
      <c r="Z3368" s="11">
        <f t="shared" si="9023"/>
        <v>119.4</v>
      </c>
      <c r="AA3368" s="11">
        <f t="shared" si="9024"/>
        <v>0</v>
      </c>
      <c r="AB3368" s="53">
        <f t="shared" si="9025"/>
        <v>0.2404039394516076</v>
      </c>
      <c r="AC3368" s="61" t="s">
        <v>204</v>
      </c>
    </row>
    <row r="3369" spans="1:46">
      <c r="A3369" s="11">
        <v>3369</v>
      </c>
      <c r="B3369" s="69">
        <v>44616</v>
      </c>
      <c r="C3369" s="70">
        <v>0.34722222222222227</v>
      </c>
      <c r="D3369">
        <v>2.4</v>
      </c>
      <c r="E3369">
        <v>14.8</v>
      </c>
      <c r="F3369">
        <v>0</v>
      </c>
      <c r="G3369">
        <v>6.3</v>
      </c>
      <c r="H3369">
        <v>0.191</v>
      </c>
      <c r="I3369">
        <v>1.2</v>
      </c>
      <c r="J3369" t="s">
        <v>147</v>
      </c>
      <c r="K3369">
        <v>1.2</v>
      </c>
      <c r="L3369" t="s">
        <v>147</v>
      </c>
      <c r="M3369" s="70">
        <v>0.34326388888888887</v>
      </c>
      <c r="N3369">
        <v>2.2000000000000002</v>
      </c>
      <c r="O3369" t="s">
        <v>152</v>
      </c>
      <c r="P3369" s="70">
        <v>0.34399305555555554</v>
      </c>
      <c r="Q3369">
        <v>0.8</v>
      </c>
      <c r="R3369" t="s">
        <v>152</v>
      </c>
      <c r="S3369">
        <v>0.4</v>
      </c>
      <c r="T3369">
        <v>53.3</v>
      </c>
      <c r="U3369">
        <v>709</v>
      </c>
      <c r="V3369">
        <v>361450</v>
      </c>
      <c r="W3369">
        <v>602</v>
      </c>
      <c r="X3369">
        <v>0.59099999999999997</v>
      </c>
      <c r="Y3369">
        <v>18.72</v>
      </c>
      <c r="Z3369" s="11">
        <f t="shared" si="9023"/>
        <v>114.6</v>
      </c>
      <c r="AA3369" s="11">
        <f t="shared" si="9024"/>
        <v>0</v>
      </c>
      <c r="AB3369" s="53">
        <f t="shared" si="9025"/>
        <v>0.2404039394516076</v>
      </c>
      <c r="AC3369" s="61" t="s">
        <v>204</v>
      </c>
    </row>
    <row r="3370" spans="1:46">
      <c r="A3370" s="11">
        <v>3370</v>
      </c>
      <c r="B3370" s="69">
        <v>44616</v>
      </c>
      <c r="C3370" s="70">
        <v>0.35416666666666669</v>
      </c>
      <c r="D3370">
        <v>3.7</v>
      </c>
      <c r="E3370">
        <v>14.8</v>
      </c>
      <c r="F3370">
        <v>0</v>
      </c>
      <c r="G3370">
        <v>7</v>
      </c>
      <c r="H3370">
        <v>0.249</v>
      </c>
      <c r="I3370">
        <v>1.3</v>
      </c>
      <c r="J3370" t="s">
        <v>148</v>
      </c>
      <c r="K3370">
        <v>1.3</v>
      </c>
      <c r="L3370" t="s">
        <v>148</v>
      </c>
      <c r="M3370" s="70">
        <v>0.35394675925925928</v>
      </c>
      <c r="N3370">
        <v>3.6</v>
      </c>
      <c r="O3370" t="s">
        <v>152</v>
      </c>
      <c r="P3370" s="70">
        <v>0.35376157407407405</v>
      </c>
      <c r="Q3370">
        <v>1.7</v>
      </c>
      <c r="R3370" t="s">
        <v>148</v>
      </c>
      <c r="S3370">
        <v>0.7</v>
      </c>
      <c r="T3370">
        <v>45.7</v>
      </c>
      <c r="U3370">
        <v>799</v>
      </c>
      <c r="V3370">
        <v>461348</v>
      </c>
      <c r="W3370">
        <v>769</v>
      </c>
      <c r="X3370">
        <v>0.59199999999999997</v>
      </c>
      <c r="Y3370">
        <v>18.73</v>
      </c>
      <c r="Z3370" s="11">
        <f t="shared" si="9023"/>
        <v>149.4</v>
      </c>
      <c r="AA3370" s="11">
        <f t="shared" si="9024"/>
        <v>10</v>
      </c>
      <c r="AB3370" s="53">
        <f t="shared" si="9025"/>
        <v>0.24096372410822048</v>
      </c>
      <c r="AC3370" s="61" t="s">
        <v>204</v>
      </c>
    </row>
    <row r="3371" spans="1:46">
      <c r="A3371" s="11">
        <v>3371</v>
      </c>
      <c r="B3371" s="69">
        <v>44616</v>
      </c>
      <c r="C3371" s="70">
        <v>0.3611111111111111</v>
      </c>
      <c r="D3371">
        <v>5</v>
      </c>
      <c r="E3371">
        <v>14.7</v>
      </c>
      <c r="F3371">
        <v>0</v>
      </c>
      <c r="G3371">
        <v>7.7</v>
      </c>
      <c r="H3371">
        <v>0.251</v>
      </c>
      <c r="I3371">
        <v>1.3</v>
      </c>
      <c r="J3371" t="s">
        <v>148</v>
      </c>
      <c r="K3371">
        <v>1.5</v>
      </c>
      <c r="L3371" t="s">
        <v>148</v>
      </c>
      <c r="M3371" s="70">
        <v>0.35840277777777779</v>
      </c>
      <c r="N3371">
        <v>3.1</v>
      </c>
      <c r="O3371" t="s">
        <v>150</v>
      </c>
      <c r="P3371" s="70">
        <v>0.35932870370370368</v>
      </c>
      <c r="Q3371">
        <v>0</v>
      </c>
      <c r="R3371" t="s">
        <v>151</v>
      </c>
      <c r="S3371">
        <v>0.7</v>
      </c>
      <c r="T3371">
        <v>42</v>
      </c>
      <c r="U3371">
        <v>799</v>
      </c>
      <c r="V3371">
        <v>473060</v>
      </c>
      <c r="W3371">
        <v>788</v>
      </c>
      <c r="X3371">
        <v>0.59099999999999997</v>
      </c>
      <c r="Y3371">
        <v>18.739999999999998</v>
      </c>
      <c r="Z3371" s="11">
        <f t="shared" si="9023"/>
        <v>150.60000000000002</v>
      </c>
      <c r="AA3371" s="11">
        <f t="shared" si="9024"/>
        <v>10</v>
      </c>
      <c r="AB3371" s="53">
        <f t="shared" si="9025"/>
        <v>0.2404039394516076</v>
      </c>
      <c r="AC3371" s="61" t="s">
        <v>204</v>
      </c>
    </row>
    <row r="3372" spans="1:46">
      <c r="A3372" s="11">
        <v>3372</v>
      </c>
      <c r="B3372" s="69">
        <v>44616</v>
      </c>
      <c r="C3372" s="70">
        <v>0.36805555555555558</v>
      </c>
      <c r="D3372">
        <v>6.2</v>
      </c>
      <c r="E3372">
        <v>14.7</v>
      </c>
      <c r="F3372">
        <v>0</v>
      </c>
      <c r="G3372">
        <v>7.8</v>
      </c>
      <c r="H3372">
        <v>0.252</v>
      </c>
      <c r="I3372">
        <v>1.8</v>
      </c>
      <c r="J3372" t="s">
        <v>152</v>
      </c>
      <c r="K3372">
        <v>1.8</v>
      </c>
      <c r="L3372" t="s">
        <v>152</v>
      </c>
      <c r="M3372" s="70">
        <v>0.36623842592592593</v>
      </c>
      <c r="N3372">
        <v>3.1</v>
      </c>
      <c r="O3372" t="s">
        <v>148</v>
      </c>
      <c r="P3372" s="70">
        <v>0.36185185185185187</v>
      </c>
      <c r="Q3372">
        <v>0.8</v>
      </c>
      <c r="R3372" t="s">
        <v>148</v>
      </c>
      <c r="S3372">
        <v>0.6</v>
      </c>
      <c r="T3372">
        <v>40.299999999999997</v>
      </c>
      <c r="U3372">
        <v>839</v>
      </c>
      <c r="V3372">
        <v>482503</v>
      </c>
      <c r="W3372">
        <v>804</v>
      </c>
      <c r="X3372">
        <v>0.59099999999999997</v>
      </c>
      <c r="Y3372">
        <v>18.760000000000002</v>
      </c>
      <c r="Z3372" s="11">
        <f t="shared" si="9023"/>
        <v>151.19999999999999</v>
      </c>
      <c r="AA3372" s="11">
        <f t="shared" si="9024"/>
        <v>10</v>
      </c>
      <c r="AB3372" s="53">
        <f t="shared" si="9025"/>
        <v>0.2404039394516076</v>
      </c>
      <c r="AC3372" s="61" t="s">
        <v>204</v>
      </c>
    </row>
    <row r="3373" spans="1:46">
      <c r="A3373" s="11">
        <v>3373</v>
      </c>
      <c r="B3373" s="69">
        <v>44616</v>
      </c>
      <c r="C3373" s="70">
        <v>0.375</v>
      </c>
      <c r="D3373">
        <v>7.2</v>
      </c>
      <c r="E3373">
        <v>14.7</v>
      </c>
      <c r="F3373">
        <v>0</v>
      </c>
      <c r="G3373">
        <v>8.5</v>
      </c>
      <c r="H3373">
        <v>0.29499999999999998</v>
      </c>
      <c r="I3373">
        <v>1</v>
      </c>
      <c r="J3373" t="s">
        <v>148</v>
      </c>
      <c r="K3373">
        <v>1.8</v>
      </c>
      <c r="L3373" t="s">
        <v>152</v>
      </c>
      <c r="M3373" s="70">
        <v>0.36813657407407407</v>
      </c>
      <c r="N3373">
        <v>2.5</v>
      </c>
      <c r="O3373" t="s">
        <v>147</v>
      </c>
      <c r="P3373" s="70">
        <v>0.3709837962962963</v>
      </c>
      <c r="Q3373">
        <v>1.1000000000000001</v>
      </c>
      <c r="R3373" t="s">
        <v>148</v>
      </c>
      <c r="S3373">
        <v>0.5</v>
      </c>
      <c r="T3373">
        <v>38.9</v>
      </c>
      <c r="U3373">
        <v>1021</v>
      </c>
      <c r="V3373">
        <v>553983</v>
      </c>
      <c r="W3373">
        <v>923</v>
      </c>
      <c r="X3373">
        <v>0.59099999999999997</v>
      </c>
      <c r="Y3373">
        <v>18.760000000000002</v>
      </c>
      <c r="Z3373" s="11">
        <f t="shared" si="9023"/>
        <v>177</v>
      </c>
      <c r="AA3373" s="11">
        <f t="shared" si="9024"/>
        <v>10</v>
      </c>
      <c r="AB3373" s="53">
        <f t="shared" si="9025"/>
        <v>0.2404039394516076</v>
      </c>
      <c r="AC3373" s="61" t="s">
        <v>204</v>
      </c>
      <c r="AE3373" s="11">
        <f t="shared" ref="AE3373" si="9122">SUM(F3373:F3378)</f>
        <v>0</v>
      </c>
      <c r="AF3373" s="11">
        <f t="shared" ref="AF3373" si="9123">AVERAGE(AB3373:AB3378)</f>
        <v>0.24040393945160757</v>
      </c>
      <c r="AG3373" s="11">
        <f t="shared" ref="AG3373" si="9124">AVERAGE(G3373:G3378)</f>
        <v>8.4333333333333318</v>
      </c>
      <c r="AH3373" s="11" t="e">
        <f t="shared" ref="AH3373" si="9125">AVERAGE(AC3373:AC3378)</f>
        <v>#DIV/0!</v>
      </c>
      <c r="AI3373" s="11">
        <f t="shared" ref="AI3373" si="9126">AVERAGE(T3373:T3378)</f>
        <v>38.5</v>
      </c>
      <c r="AJ3373" s="11">
        <f t="shared" ref="AJ3373" si="9127">SUMIF(H3373:H3378,"&gt;0",H3373:H3378)</f>
        <v>1.6950000000000003</v>
      </c>
      <c r="AK3373" s="17">
        <f t="shared" ref="AK3373" si="9128">SUM(AA3373:AA3378)/60</f>
        <v>0.83333333333333337</v>
      </c>
      <c r="AL3373" s="17">
        <f t="shared" ref="AL3373" si="9129">SUM(V3373:V3378)</f>
        <v>3270520</v>
      </c>
      <c r="AM3373" s="17">
        <f t="shared" ref="AM3373" si="9130">AVERAGE(W3373:W3378)</f>
        <v>908.5</v>
      </c>
      <c r="AN3373" s="11">
        <f t="shared" ref="AN3373" si="9131">AVERAGE(I3373:I3378)</f>
        <v>1.4166666666666667</v>
      </c>
      <c r="AO3373" s="11">
        <f t="shared" ref="AO3373" si="9132">MAX(K3373:K3378)</f>
        <v>2.1</v>
      </c>
      <c r="AP3373" s="13" t="str">
        <f t="shared" ref="AP3373" ca="1" si="9133">INDIRECT(ADDRESS(MATCH(AO3373,K3373:K3378,0)+A3373-1,12))</f>
        <v>NNE</v>
      </c>
      <c r="AQ3373" s="13">
        <f t="shared" ref="AQ3373" ca="1" si="9134">INDIRECT(ADDRESS(MATCH(AO3373,K3373:K3378,0)+A3373-1,13))</f>
        <v>0.38375000000000004</v>
      </c>
      <c r="AR3373" s="11">
        <f t="shared" ref="AR3373" si="9135">MAX(N3373:N3378)</f>
        <v>4.9000000000000004</v>
      </c>
      <c r="AS3373" s="13" t="str">
        <f t="shared" ref="AS3373" ca="1" si="9136">INDIRECT(ADDRESS(MATCH(AR3373,N3373:N3378,0)+A3373-1,15))</f>
        <v>NNE</v>
      </c>
      <c r="AT3373" s="13">
        <f t="shared" ref="AT3373" ca="1" si="9137">INDIRECT(ADDRESS(MATCH(AR3373,N3373:N3378,0)+A3373-1,16))</f>
        <v>0.39140046296296299</v>
      </c>
    </row>
    <row r="3374" spans="1:46">
      <c r="A3374" s="11">
        <v>3374</v>
      </c>
      <c r="B3374" s="69">
        <v>44616</v>
      </c>
      <c r="C3374" s="70">
        <v>0.38194444444444442</v>
      </c>
      <c r="D3374">
        <v>8.3000000000000007</v>
      </c>
      <c r="E3374">
        <v>14.6</v>
      </c>
      <c r="F3374">
        <v>0</v>
      </c>
      <c r="G3374">
        <v>8.6999999999999993</v>
      </c>
      <c r="H3374">
        <v>0.33</v>
      </c>
      <c r="I3374">
        <v>1.9</v>
      </c>
      <c r="J3374" t="s">
        <v>149</v>
      </c>
      <c r="K3374">
        <v>1.9</v>
      </c>
      <c r="L3374" t="s">
        <v>149</v>
      </c>
      <c r="M3374" s="70">
        <v>0.38194444444444442</v>
      </c>
      <c r="N3374">
        <v>3.6</v>
      </c>
      <c r="O3374" t="s">
        <v>147</v>
      </c>
      <c r="P3374" s="70">
        <v>0.3781018518518518</v>
      </c>
      <c r="Q3374">
        <v>1.6</v>
      </c>
      <c r="R3374" t="s">
        <v>162</v>
      </c>
      <c r="S3374">
        <v>0.8</v>
      </c>
      <c r="T3374">
        <v>38.4</v>
      </c>
      <c r="U3374">
        <v>991</v>
      </c>
      <c r="V3374">
        <v>620445</v>
      </c>
      <c r="W3374">
        <v>1034</v>
      </c>
      <c r="X3374">
        <v>0.59099999999999997</v>
      </c>
      <c r="Y3374">
        <v>18.73</v>
      </c>
      <c r="Z3374" s="11">
        <f t="shared" si="9023"/>
        <v>198</v>
      </c>
      <c r="AA3374" s="11">
        <f t="shared" si="9024"/>
        <v>10</v>
      </c>
      <c r="AB3374" s="53">
        <f t="shared" si="9025"/>
        <v>0.2404039394516076</v>
      </c>
      <c r="AC3374" s="61" t="s">
        <v>204</v>
      </c>
    </row>
    <row r="3375" spans="1:46">
      <c r="A3375" s="11">
        <v>3375</v>
      </c>
      <c r="B3375" s="69">
        <v>44616</v>
      </c>
      <c r="C3375" s="70">
        <v>0.3888888888888889</v>
      </c>
      <c r="D3375">
        <v>9.1999999999999993</v>
      </c>
      <c r="E3375">
        <v>14.6</v>
      </c>
      <c r="F3375">
        <v>0</v>
      </c>
      <c r="G3375">
        <v>8.6</v>
      </c>
      <c r="H3375">
        <v>0.246</v>
      </c>
      <c r="I3375">
        <v>1</v>
      </c>
      <c r="J3375" t="s">
        <v>157</v>
      </c>
      <c r="K3375">
        <v>2.1</v>
      </c>
      <c r="L3375" t="s">
        <v>149</v>
      </c>
      <c r="M3375" s="70">
        <v>0.38375000000000004</v>
      </c>
      <c r="N3375">
        <v>2.7</v>
      </c>
      <c r="O3375" t="s">
        <v>147</v>
      </c>
      <c r="P3375" s="70">
        <v>0.38355324074074071</v>
      </c>
      <c r="Q3375">
        <v>0</v>
      </c>
      <c r="R3375" t="s">
        <v>154</v>
      </c>
      <c r="S3375">
        <v>0.7</v>
      </c>
      <c r="T3375">
        <v>38.200000000000003</v>
      </c>
      <c r="U3375">
        <v>1023</v>
      </c>
      <c r="V3375">
        <v>479203</v>
      </c>
      <c r="W3375">
        <v>799</v>
      </c>
      <c r="X3375">
        <v>0.59099999999999997</v>
      </c>
      <c r="Y3375">
        <v>18.73</v>
      </c>
      <c r="Z3375" s="11">
        <f t="shared" si="9023"/>
        <v>147.60000000000002</v>
      </c>
      <c r="AA3375" s="11">
        <f t="shared" si="9024"/>
        <v>10</v>
      </c>
      <c r="AB3375" s="53">
        <f t="shared" si="9025"/>
        <v>0.2404039394516076</v>
      </c>
      <c r="AC3375" s="61" t="s">
        <v>204</v>
      </c>
    </row>
    <row r="3376" spans="1:46">
      <c r="A3376" s="11">
        <v>3376</v>
      </c>
      <c r="B3376" s="69">
        <v>44616</v>
      </c>
      <c r="C3376" s="70">
        <v>0.39583333333333331</v>
      </c>
      <c r="D3376">
        <v>9.9</v>
      </c>
      <c r="E3376">
        <v>14.6</v>
      </c>
      <c r="F3376">
        <v>0</v>
      </c>
      <c r="G3376">
        <v>8.1999999999999993</v>
      </c>
      <c r="H3376">
        <v>0.32200000000000001</v>
      </c>
      <c r="I3376">
        <v>2</v>
      </c>
      <c r="J3376" t="s">
        <v>162</v>
      </c>
      <c r="K3376">
        <v>2</v>
      </c>
      <c r="L3376" t="s">
        <v>162</v>
      </c>
      <c r="M3376" s="70">
        <v>0.39583333333333331</v>
      </c>
      <c r="N3376">
        <v>4.9000000000000004</v>
      </c>
      <c r="O3376" t="s">
        <v>149</v>
      </c>
      <c r="P3376" s="70">
        <v>0.39140046296296299</v>
      </c>
      <c r="Q3376">
        <v>0.6</v>
      </c>
      <c r="R3376" t="s">
        <v>149</v>
      </c>
      <c r="S3376">
        <v>1</v>
      </c>
      <c r="T3376">
        <v>38.1</v>
      </c>
      <c r="U3376">
        <v>1057</v>
      </c>
      <c r="V3376">
        <v>615968</v>
      </c>
      <c r="W3376">
        <v>1027</v>
      </c>
      <c r="X3376">
        <v>0.59099999999999997</v>
      </c>
      <c r="Y3376">
        <v>18.75</v>
      </c>
      <c r="Z3376" s="11">
        <f t="shared" si="9023"/>
        <v>193.20000000000002</v>
      </c>
      <c r="AA3376" s="11">
        <f t="shared" si="9024"/>
        <v>10</v>
      </c>
      <c r="AB3376" s="53">
        <f t="shared" si="9025"/>
        <v>0.2404039394516076</v>
      </c>
      <c r="AC3376" s="61" t="s">
        <v>204</v>
      </c>
    </row>
    <row r="3377" spans="1:46">
      <c r="A3377" s="11">
        <v>3377</v>
      </c>
      <c r="B3377" s="69">
        <v>44616</v>
      </c>
      <c r="C3377" s="70">
        <v>0.40277777777777773</v>
      </c>
      <c r="D3377">
        <v>10.5</v>
      </c>
      <c r="E3377">
        <v>14.6</v>
      </c>
      <c r="F3377">
        <v>0</v>
      </c>
      <c r="G3377">
        <v>7.8</v>
      </c>
      <c r="H3377">
        <v>0.128</v>
      </c>
      <c r="I3377">
        <v>1.1000000000000001</v>
      </c>
      <c r="J3377" t="s">
        <v>149</v>
      </c>
      <c r="K3377">
        <v>2</v>
      </c>
      <c r="L3377" t="s">
        <v>162</v>
      </c>
      <c r="M3377" s="70">
        <v>0.39594907407407409</v>
      </c>
      <c r="N3377">
        <v>2.5</v>
      </c>
      <c r="O3377" t="s">
        <v>149</v>
      </c>
      <c r="P3377" s="70">
        <v>0.3976041666666667</v>
      </c>
      <c r="Q3377">
        <v>2</v>
      </c>
      <c r="R3377" t="s">
        <v>155</v>
      </c>
      <c r="S3377">
        <v>0.6</v>
      </c>
      <c r="T3377">
        <v>39</v>
      </c>
      <c r="U3377">
        <v>612</v>
      </c>
      <c r="V3377">
        <v>321200</v>
      </c>
      <c r="W3377">
        <v>535</v>
      </c>
      <c r="X3377">
        <v>0.59099999999999997</v>
      </c>
      <c r="Y3377">
        <v>18.690000000000001</v>
      </c>
      <c r="Z3377" s="11">
        <f t="shared" si="9023"/>
        <v>76.800000000000011</v>
      </c>
      <c r="AA3377" s="11">
        <f t="shared" si="9024"/>
        <v>0</v>
      </c>
      <c r="AB3377" s="53">
        <f t="shared" si="9025"/>
        <v>0.2404039394516076</v>
      </c>
      <c r="AC3377" s="61" t="s">
        <v>204</v>
      </c>
    </row>
    <row r="3378" spans="1:46">
      <c r="A3378" s="11">
        <v>3378</v>
      </c>
      <c r="B3378" s="69">
        <v>44616</v>
      </c>
      <c r="C3378" s="70">
        <v>0.40972222222222227</v>
      </c>
      <c r="D3378">
        <v>10.9</v>
      </c>
      <c r="E3378">
        <v>14.6</v>
      </c>
      <c r="F3378">
        <v>0</v>
      </c>
      <c r="G3378">
        <v>8.8000000000000007</v>
      </c>
      <c r="H3378">
        <v>0.374</v>
      </c>
      <c r="I3378">
        <v>1.5</v>
      </c>
      <c r="J3378" t="s">
        <v>155</v>
      </c>
      <c r="K3378">
        <v>1.5</v>
      </c>
      <c r="L3378" t="s">
        <v>155</v>
      </c>
      <c r="M3378" s="70">
        <v>0.40942129629629626</v>
      </c>
      <c r="N3378">
        <v>2.6</v>
      </c>
      <c r="O3378" t="s">
        <v>162</v>
      </c>
      <c r="P3378" s="70">
        <v>0.40969907407407408</v>
      </c>
      <c r="Q3378">
        <v>2.5</v>
      </c>
      <c r="R3378" t="s">
        <v>162</v>
      </c>
      <c r="S3378">
        <v>0.5</v>
      </c>
      <c r="T3378">
        <v>38.4</v>
      </c>
      <c r="U3378">
        <v>1157</v>
      </c>
      <c r="V3378">
        <v>679721</v>
      </c>
      <c r="W3378">
        <v>1133</v>
      </c>
      <c r="X3378">
        <v>0.59099999999999997</v>
      </c>
      <c r="Y3378">
        <v>18.73</v>
      </c>
      <c r="Z3378" s="11">
        <f t="shared" si="9023"/>
        <v>224.4</v>
      </c>
      <c r="AA3378" s="11">
        <f t="shared" si="9024"/>
        <v>10</v>
      </c>
      <c r="AB3378" s="53">
        <f t="shared" si="9025"/>
        <v>0.2404039394516076</v>
      </c>
      <c r="AC3378" s="61" t="s">
        <v>204</v>
      </c>
    </row>
    <row r="3379" spans="1:46">
      <c r="A3379" s="11">
        <v>3379</v>
      </c>
      <c r="B3379" s="69">
        <v>44616</v>
      </c>
      <c r="C3379" s="70">
        <v>0.41666666666666669</v>
      </c>
      <c r="D3379">
        <v>11.3</v>
      </c>
      <c r="E3379">
        <v>14.6</v>
      </c>
      <c r="F3379">
        <v>0</v>
      </c>
      <c r="G3379">
        <v>9.6999999999999993</v>
      </c>
      <c r="H3379">
        <v>0.39300000000000002</v>
      </c>
      <c r="I3379">
        <v>1.4</v>
      </c>
      <c r="J3379" t="s">
        <v>147</v>
      </c>
      <c r="K3379">
        <v>1.7</v>
      </c>
      <c r="L3379" t="s">
        <v>162</v>
      </c>
      <c r="M3379" s="70">
        <v>0.4128472222222222</v>
      </c>
      <c r="N3379">
        <v>2.8</v>
      </c>
      <c r="O3379" t="s">
        <v>162</v>
      </c>
      <c r="P3379" s="70">
        <v>0.40989583333333335</v>
      </c>
      <c r="Q3379">
        <v>0.9</v>
      </c>
      <c r="R3379" t="s">
        <v>147</v>
      </c>
      <c r="S3379">
        <v>0.6</v>
      </c>
      <c r="T3379">
        <v>32.700000000000003</v>
      </c>
      <c r="U3379">
        <v>1226</v>
      </c>
      <c r="V3379">
        <v>744385</v>
      </c>
      <c r="W3379">
        <v>1241</v>
      </c>
      <c r="X3379">
        <v>0.59099999999999997</v>
      </c>
      <c r="Y3379">
        <v>18.73</v>
      </c>
      <c r="Z3379" s="11">
        <f t="shared" si="9023"/>
        <v>235.8</v>
      </c>
      <c r="AA3379" s="11">
        <f t="shared" si="9024"/>
        <v>10</v>
      </c>
      <c r="AB3379" s="53">
        <f t="shared" si="9025"/>
        <v>0.2404039394516076</v>
      </c>
      <c r="AC3379" s="61" t="s">
        <v>204</v>
      </c>
      <c r="AE3379" s="11">
        <f t="shared" ref="AE3379" si="9138">SUM(F3379:F3384)</f>
        <v>0</v>
      </c>
      <c r="AF3379" s="11">
        <f t="shared" ref="AF3379" si="9139">AVERAGE(AB3379:AB3384)</f>
        <v>0.24003127457118709</v>
      </c>
      <c r="AG3379" s="11">
        <f t="shared" ref="AG3379" si="9140">AVERAGE(G3379:G3384)</f>
        <v>8.4333333333333318</v>
      </c>
      <c r="AH3379" s="11" t="e">
        <f t="shared" ref="AH3379" si="9141">AVERAGE(AC3379:AC3384)</f>
        <v>#DIV/0!</v>
      </c>
      <c r="AI3379" s="11">
        <f t="shared" ref="AI3379" si="9142">AVERAGE(T3379:T3384)</f>
        <v>36.616666666666667</v>
      </c>
      <c r="AJ3379" s="11">
        <f t="shared" ref="AJ3379" si="9143">SUMIF(H3379:H3384,"&gt;0",H3379:H3384)</f>
        <v>2.0659999999999998</v>
      </c>
      <c r="AK3379" s="17">
        <f t="shared" ref="AK3379" si="9144">SUM(AA3379:AA3384)/60</f>
        <v>0.83333333333333337</v>
      </c>
      <c r="AL3379" s="17">
        <f t="shared" ref="AL3379" si="9145">SUM(V3379:V3384)</f>
        <v>4008227</v>
      </c>
      <c r="AM3379" s="17">
        <f t="shared" ref="AM3379" si="9146">AVERAGE(W3379:W3384)</f>
        <v>1113.5</v>
      </c>
      <c r="AN3379" s="11">
        <f t="shared" ref="AN3379" si="9147">AVERAGE(I3379:I3384)</f>
        <v>2.4833333333333338</v>
      </c>
      <c r="AO3379" s="11">
        <f t="shared" ref="AO3379" si="9148">MAX(K3379:K3384)</f>
        <v>3.5</v>
      </c>
      <c r="AP3379" s="13" t="str">
        <f t="shared" ref="AP3379" ca="1" si="9149">INDIRECT(ADDRESS(MATCH(AO3379,K3379:K3384,0)+A3379-1,12))</f>
        <v>NW</v>
      </c>
      <c r="AQ3379" s="13">
        <f t="shared" ref="AQ3379" ca="1" si="9150">INDIRECT(ADDRESS(MATCH(AO3379,K3379:K3384,0)+A3379-1,13))</f>
        <v>0.44837962962962963</v>
      </c>
      <c r="AR3379" s="11">
        <f t="shared" ref="AR3379" si="9151">MAX(N3379:N3384)</f>
        <v>5.6</v>
      </c>
      <c r="AS3379" s="13" t="str">
        <f t="shared" ref="AS3379" ca="1" si="9152">INDIRECT(ADDRESS(MATCH(AR3379,N3379:N3384,0)+A3379-1,15))</f>
        <v>NW</v>
      </c>
      <c r="AT3379" s="13">
        <f t="shared" ref="AT3379" ca="1" si="9153">INDIRECT(ADDRESS(MATCH(AR3379,N3379:N3384,0)+A3379-1,16))</f>
        <v>0.44658564814814811</v>
      </c>
    </row>
    <row r="3380" spans="1:46">
      <c r="A3380" s="11">
        <v>3380</v>
      </c>
      <c r="B3380" s="69">
        <v>44616</v>
      </c>
      <c r="C3380" s="70">
        <v>0.4236111111111111</v>
      </c>
      <c r="D3380">
        <v>11.8</v>
      </c>
      <c r="E3380">
        <v>14.6</v>
      </c>
      <c r="F3380">
        <v>0</v>
      </c>
      <c r="G3380">
        <v>8</v>
      </c>
      <c r="H3380">
        <v>0.1</v>
      </c>
      <c r="I3380">
        <v>1.8</v>
      </c>
      <c r="J3380" t="s">
        <v>157</v>
      </c>
      <c r="K3380">
        <v>1.8</v>
      </c>
      <c r="L3380" t="s">
        <v>157</v>
      </c>
      <c r="M3380" s="70">
        <v>0.4236111111111111</v>
      </c>
      <c r="N3380">
        <v>4.5999999999999996</v>
      </c>
      <c r="O3380" t="s">
        <v>155</v>
      </c>
      <c r="P3380" s="70">
        <v>0.42348379629629629</v>
      </c>
      <c r="Q3380">
        <v>3.5</v>
      </c>
      <c r="R3380" t="s">
        <v>155</v>
      </c>
      <c r="S3380">
        <v>1.2</v>
      </c>
      <c r="T3380">
        <v>37.700000000000003</v>
      </c>
      <c r="U3380">
        <v>390</v>
      </c>
      <c r="V3380">
        <v>258048</v>
      </c>
      <c r="W3380">
        <v>430</v>
      </c>
      <c r="X3380">
        <v>0.59099999999999997</v>
      </c>
      <c r="Y3380">
        <v>18.7</v>
      </c>
      <c r="Z3380" s="11">
        <f t="shared" si="9023"/>
        <v>60.000000000000014</v>
      </c>
      <c r="AA3380" s="11">
        <f t="shared" si="9024"/>
        <v>0</v>
      </c>
      <c r="AB3380" s="53">
        <f t="shared" si="9025"/>
        <v>0.2404039394516076</v>
      </c>
      <c r="AC3380" s="61" t="s">
        <v>204</v>
      </c>
    </row>
    <row r="3381" spans="1:46">
      <c r="A3381" s="11">
        <v>3381</v>
      </c>
      <c r="B3381" s="69">
        <v>44616</v>
      </c>
      <c r="C3381" s="70">
        <v>0.43055555555555558</v>
      </c>
      <c r="D3381">
        <v>11.8</v>
      </c>
      <c r="E3381">
        <v>14.5</v>
      </c>
      <c r="F3381">
        <v>0</v>
      </c>
      <c r="G3381">
        <v>8</v>
      </c>
      <c r="H3381">
        <v>0.38300000000000001</v>
      </c>
      <c r="I3381">
        <v>2.8</v>
      </c>
      <c r="J3381" t="s">
        <v>155</v>
      </c>
      <c r="K3381">
        <v>2.8</v>
      </c>
      <c r="L3381" t="s">
        <v>155</v>
      </c>
      <c r="M3381" s="70">
        <v>0.43025462962962963</v>
      </c>
      <c r="N3381">
        <v>4.7</v>
      </c>
      <c r="O3381" t="s">
        <v>157</v>
      </c>
      <c r="P3381" s="70">
        <v>0.4299884259259259</v>
      </c>
      <c r="Q3381">
        <v>3.7</v>
      </c>
      <c r="R3381" t="s">
        <v>157</v>
      </c>
      <c r="S3381">
        <v>0.8</v>
      </c>
      <c r="T3381">
        <v>38.9</v>
      </c>
      <c r="U3381">
        <v>592</v>
      </c>
      <c r="V3381">
        <v>714426</v>
      </c>
      <c r="W3381">
        <v>1191</v>
      </c>
      <c r="X3381">
        <v>0.59</v>
      </c>
      <c r="Y3381">
        <v>18.72</v>
      </c>
      <c r="Z3381" s="11">
        <f t="shared" si="9023"/>
        <v>229.8</v>
      </c>
      <c r="AA3381" s="11">
        <f t="shared" si="9024"/>
        <v>10</v>
      </c>
      <c r="AB3381" s="53">
        <f t="shared" si="9025"/>
        <v>0.23984494213097685</v>
      </c>
      <c r="AC3381" s="61" t="s">
        <v>204</v>
      </c>
    </row>
    <row r="3382" spans="1:46">
      <c r="A3382" s="11">
        <v>3382</v>
      </c>
      <c r="B3382" s="69">
        <v>44616</v>
      </c>
      <c r="C3382" s="70">
        <v>0.4375</v>
      </c>
      <c r="D3382">
        <v>11.8</v>
      </c>
      <c r="E3382">
        <v>14.6</v>
      </c>
      <c r="F3382">
        <v>0</v>
      </c>
      <c r="G3382">
        <v>7.9</v>
      </c>
      <c r="H3382">
        <v>0.36599999999999999</v>
      </c>
      <c r="I3382">
        <v>2.8</v>
      </c>
      <c r="J3382" t="s">
        <v>155</v>
      </c>
      <c r="K3382">
        <v>2.8</v>
      </c>
      <c r="L3382" t="s">
        <v>155</v>
      </c>
      <c r="M3382" s="70">
        <v>0.43677083333333333</v>
      </c>
      <c r="N3382">
        <v>4</v>
      </c>
      <c r="O3382" t="s">
        <v>155</v>
      </c>
      <c r="P3382" s="70">
        <v>0.43321759259259257</v>
      </c>
      <c r="Q3382">
        <v>2.7</v>
      </c>
      <c r="R3382" t="s">
        <v>155</v>
      </c>
      <c r="S3382">
        <v>0.5</v>
      </c>
      <c r="T3382">
        <v>38.299999999999997</v>
      </c>
      <c r="U3382">
        <v>1108</v>
      </c>
      <c r="V3382">
        <v>705147</v>
      </c>
      <c r="W3382">
        <v>1175</v>
      </c>
      <c r="X3382">
        <v>0.59</v>
      </c>
      <c r="Y3382">
        <v>18.7</v>
      </c>
      <c r="Z3382" s="11">
        <f t="shared" si="9023"/>
        <v>219.60000000000002</v>
      </c>
      <c r="AA3382" s="11">
        <f t="shared" si="9024"/>
        <v>10</v>
      </c>
      <c r="AB3382" s="53">
        <f t="shared" si="9025"/>
        <v>0.23984494213097685</v>
      </c>
      <c r="AC3382" s="61" t="s">
        <v>204</v>
      </c>
    </row>
    <row r="3383" spans="1:46">
      <c r="A3383" s="11">
        <v>3383</v>
      </c>
      <c r="B3383" s="69">
        <v>44616</v>
      </c>
      <c r="C3383" s="70">
        <v>0.44444444444444442</v>
      </c>
      <c r="D3383">
        <v>11.8</v>
      </c>
      <c r="E3383">
        <v>14.6</v>
      </c>
      <c r="F3383">
        <v>0</v>
      </c>
      <c r="G3383">
        <v>8.6999999999999993</v>
      </c>
      <c r="H3383">
        <v>0.39600000000000002</v>
      </c>
      <c r="I3383">
        <v>2.8</v>
      </c>
      <c r="J3383" t="s">
        <v>158</v>
      </c>
      <c r="K3383">
        <v>2.8</v>
      </c>
      <c r="L3383" t="s">
        <v>158</v>
      </c>
      <c r="M3383" s="70">
        <v>0.4440162037037037</v>
      </c>
      <c r="N3383">
        <v>4.7</v>
      </c>
      <c r="O3383" t="s">
        <v>158</v>
      </c>
      <c r="P3383" s="70">
        <v>0.44322916666666662</v>
      </c>
      <c r="Q3383">
        <v>3.1</v>
      </c>
      <c r="R3383" t="s">
        <v>155</v>
      </c>
      <c r="S3383">
        <v>0.8</v>
      </c>
      <c r="T3383">
        <v>35.6</v>
      </c>
      <c r="U3383">
        <v>1375</v>
      </c>
      <c r="V3383">
        <v>767922</v>
      </c>
      <c r="W3383">
        <v>1280</v>
      </c>
      <c r="X3383">
        <v>0.59</v>
      </c>
      <c r="Y3383">
        <v>18.7</v>
      </c>
      <c r="Z3383" s="11">
        <f t="shared" si="9023"/>
        <v>237.60000000000002</v>
      </c>
      <c r="AA3383" s="11">
        <f t="shared" si="9024"/>
        <v>10</v>
      </c>
      <c r="AB3383" s="53">
        <f t="shared" si="9025"/>
        <v>0.23984494213097685</v>
      </c>
      <c r="AC3383" s="61" t="s">
        <v>204</v>
      </c>
    </row>
    <row r="3384" spans="1:46">
      <c r="A3384" s="11">
        <v>3384</v>
      </c>
      <c r="B3384" s="69">
        <v>44616</v>
      </c>
      <c r="C3384" s="70">
        <v>0.4513888888888889</v>
      </c>
      <c r="D3384">
        <v>11.8</v>
      </c>
      <c r="E3384">
        <v>14.6</v>
      </c>
      <c r="F3384">
        <v>0</v>
      </c>
      <c r="G3384">
        <v>8.3000000000000007</v>
      </c>
      <c r="H3384">
        <v>0.42799999999999999</v>
      </c>
      <c r="I3384">
        <v>3.3</v>
      </c>
      <c r="J3384" t="s">
        <v>155</v>
      </c>
      <c r="K3384">
        <v>3.5</v>
      </c>
      <c r="L3384" t="s">
        <v>155</v>
      </c>
      <c r="M3384" s="70">
        <v>0.44837962962962963</v>
      </c>
      <c r="N3384">
        <v>5.6</v>
      </c>
      <c r="O3384" t="s">
        <v>155</v>
      </c>
      <c r="P3384" s="70">
        <v>0.44658564814814811</v>
      </c>
      <c r="Q3384">
        <v>1.9</v>
      </c>
      <c r="R3384" t="s">
        <v>157</v>
      </c>
      <c r="S3384">
        <v>0.8</v>
      </c>
      <c r="T3384">
        <v>36.5</v>
      </c>
      <c r="U3384">
        <v>1376</v>
      </c>
      <c r="V3384">
        <v>818299</v>
      </c>
      <c r="W3384">
        <v>1364</v>
      </c>
      <c r="X3384">
        <v>0.59</v>
      </c>
      <c r="Y3384">
        <v>18.68</v>
      </c>
      <c r="Z3384" s="11">
        <f t="shared" si="9023"/>
        <v>256.79999999999995</v>
      </c>
      <c r="AA3384" s="11">
        <f t="shared" si="9024"/>
        <v>10</v>
      </c>
      <c r="AB3384" s="53">
        <f t="shared" si="9025"/>
        <v>0.23984494213097685</v>
      </c>
      <c r="AC3384" s="61" t="s">
        <v>204</v>
      </c>
    </row>
    <row r="3385" spans="1:46">
      <c r="A3385" s="11">
        <v>3385</v>
      </c>
      <c r="B3385" s="69">
        <v>44616</v>
      </c>
      <c r="C3385" s="70">
        <v>0.45833333333333331</v>
      </c>
      <c r="D3385">
        <v>11.9</v>
      </c>
      <c r="E3385">
        <v>14.1</v>
      </c>
      <c r="F3385">
        <v>0</v>
      </c>
      <c r="G3385">
        <v>8.4</v>
      </c>
      <c r="H3385">
        <v>0.35699999999999998</v>
      </c>
      <c r="I3385">
        <v>3.1</v>
      </c>
      <c r="J3385" t="s">
        <v>155</v>
      </c>
      <c r="K3385">
        <v>3.3</v>
      </c>
      <c r="L3385" t="s">
        <v>155</v>
      </c>
      <c r="M3385" s="70">
        <v>0.45140046296296293</v>
      </c>
      <c r="N3385">
        <v>5</v>
      </c>
      <c r="O3385" t="s">
        <v>158</v>
      </c>
      <c r="P3385" s="70">
        <v>0.45787037037037037</v>
      </c>
      <c r="Q3385">
        <v>3.7</v>
      </c>
      <c r="R3385" t="s">
        <v>155</v>
      </c>
      <c r="S3385">
        <v>0.7</v>
      </c>
      <c r="T3385">
        <v>33.700000000000003</v>
      </c>
      <c r="U3385">
        <v>1470</v>
      </c>
      <c r="V3385">
        <v>696572</v>
      </c>
      <c r="W3385">
        <v>1161</v>
      </c>
      <c r="X3385">
        <v>0.59</v>
      </c>
      <c r="Y3385">
        <v>18.68</v>
      </c>
      <c r="Z3385" s="11">
        <f t="shared" si="9023"/>
        <v>214.19999999999996</v>
      </c>
      <c r="AA3385" s="11">
        <f t="shared" si="9024"/>
        <v>10</v>
      </c>
      <c r="AB3385" s="53">
        <f t="shared" si="9025"/>
        <v>0.23984494213097685</v>
      </c>
      <c r="AC3385" s="61" t="s">
        <v>204</v>
      </c>
      <c r="AE3385" s="11">
        <f t="shared" ref="AE3385" si="9154">SUM(F3385:F3390)</f>
        <v>0</v>
      </c>
      <c r="AF3385" s="11">
        <f t="shared" ref="AF3385" si="9155">AVERAGE(AB3385:AB3390)</f>
        <v>0.23984494213097687</v>
      </c>
      <c r="AG3385" s="11">
        <f t="shared" ref="AG3385" si="9156">AVERAGE(G3385:G3390)</f>
        <v>8.6166666666666654</v>
      </c>
      <c r="AH3385" s="11" t="e">
        <f t="shared" ref="AH3385" si="9157">AVERAGE(AC3385:AC3390)</f>
        <v>#DIV/0!</v>
      </c>
      <c r="AI3385" s="11">
        <f t="shared" ref="AI3385" si="9158">AVERAGE(T3385:T3390)</f>
        <v>33.466666666666661</v>
      </c>
      <c r="AJ3385" s="11">
        <f t="shared" ref="AJ3385" si="9159">SUMIF(H3385:H3390,"&gt;0",H3385:H3390)</f>
        <v>2.6839999999999997</v>
      </c>
      <c r="AK3385" s="17">
        <f t="shared" ref="AK3385" si="9160">SUM(AA3385:AA3390)/60</f>
        <v>1</v>
      </c>
      <c r="AL3385" s="17">
        <f t="shared" ref="AL3385" si="9161">SUM(V3385:V3390)</f>
        <v>5159646</v>
      </c>
      <c r="AM3385" s="17">
        <f t="shared" ref="AM3385" si="9162">AVERAGE(W3385:W3390)</f>
        <v>1433.3333333333333</v>
      </c>
      <c r="AN3385" s="11">
        <f t="shared" ref="AN3385" si="9163">AVERAGE(I3385:I3390)</f>
        <v>3.4000000000000004</v>
      </c>
      <c r="AO3385" s="11">
        <f t="shared" ref="AO3385" si="9164">MAX(K3385:K3390)</f>
        <v>4</v>
      </c>
      <c r="AP3385" s="13" t="str">
        <f t="shared" ref="AP3385" ca="1" si="9165">INDIRECT(ADDRESS(MATCH(AO3385,K3385:K3390,0)+A3385-1,12))</f>
        <v>WNW</v>
      </c>
      <c r="AQ3385" s="13">
        <f t="shared" ref="AQ3385" ca="1" si="9166">INDIRECT(ADDRESS(MATCH(AO3385,K3385:K3390,0)+A3385-1,13))</f>
        <v>0.4928819444444445</v>
      </c>
      <c r="AR3385" s="11">
        <f t="shared" ref="AR3385" si="9167">MAX(N3385:N3390)</f>
        <v>6.3</v>
      </c>
      <c r="AS3385" s="13" t="str">
        <f t="shared" ref="AS3385" ca="1" si="9168">INDIRECT(ADDRESS(MATCH(AR3385,N3385:N3390,0)+A3385-1,15))</f>
        <v>WNW</v>
      </c>
      <c r="AT3385" s="13">
        <f t="shared" ref="AT3385" ca="1" si="9169">INDIRECT(ADDRESS(MATCH(AR3385,N3385:N3390,0)+A3385-1,16))</f>
        <v>0.49168981481481483</v>
      </c>
    </row>
    <row r="3386" spans="1:46">
      <c r="A3386" s="11">
        <v>3386</v>
      </c>
      <c r="B3386" s="69">
        <v>44616</v>
      </c>
      <c r="C3386" s="70">
        <v>0.46527777777777773</v>
      </c>
      <c r="D3386">
        <v>11.9</v>
      </c>
      <c r="E3386">
        <v>14.1</v>
      </c>
      <c r="F3386">
        <v>0</v>
      </c>
      <c r="G3386">
        <v>8.9</v>
      </c>
      <c r="H3386">
        <v>0.48</v>
      </c>
      <c r="I3386">
        <v>3.6</v>
      </c>
      <c r="J3386" t="s">
        <v>158</v>
      </c>
      <c r="K3386">
        <v>3.7</v>
      </c>
      <c r="L3386" t="s">
        <v>158</v>
      </c>
      <c r="M3386" s="70">
        <v>0.46399305555555559</v>
      </c>
      <c r="N3386">
        <v>5.6</v>
      </c>
      <c r="O3386" t="s">
        <v>155</v>
      </c>
      <c r="P3386" s="70">
        <v>0.46046296296296302</v>
      </c>
      <c r="Q3386">
        <v>2.9</v>
      </c>
      <c r="R3386" t="s">
        <v>154</v>
      </c>
      <c r="S3386">
        <v>0.6</v>
      </c>
      <c r="T3386">
        <v>35.4</v>
      </c>
      <c r="U3386">
        <v>1487</v>
      </c>
      <c r="V3386">
        <v>911277</v>
      </c>
      <c r="W3386">
        <v>1519</v>
      </c>
      <c r="X3386">
        <v>0.59</v>
      </c>
      <c r="Y3386">
        <v>18.66</v>
      </c>
      <c r="Z3386" s="11">
        <f t="shared" si="9023"/>
        <v>288</v>
      </c>
      <c r="AA3386" s="11">
        <f t="shared" si="9024"/>
        <v>10</v>
      </c>
      <c r="AB3386" s="53">
        <f t="shared" si="9025"/>
        <v>0.23984494213097685</v>
      </c>
      <c r="AC3386" s="61" t="s">
        <v>204</v>
      </c>
    </row>
    <row r="3387" spans="1:46">
      <c r="A3387" s="11">
        <v>3387</v>
      </c>
      <c r="B3387" s="69">
        <v>44616</v>
      </c>
      <c r="C3387" s="70">
        <v>0.47222222222222227</v>
      </c>
      <c r="D3387">
        <v>12</v>
      </c>
      <c r="E3387">
        <v>14.1</v>
      </c>
      <c r="F3387">
        <v>0</v>
      </c>
      <c r="G3387">
        <v>8.6999999999999993</v>
      </c>
      <c r="H3387">
        <v>0.46200000000000002</v>
      </c>
      <c r="I3387">
        <v>3.2</v>
      </c>
      <c r="J3387" t="s">
        <v>155</v>
      </c>
      <c r="K3387">
        <v>3.6</v>
      </c>
      <c r="L3387" t="s">
        <v>158</v>
      </c>
      <c r="M3387" s="70">
        <v>0.4656481481481482</v>
      </c>
      <c r="N3387">
        <v>5.3</v>
      </c>
      <c r="O3387" t="s">
        <v>155</v>
      </c>
      <c r="P3387" s="70">
        <v>0.47050925925925924</v>
      </c>
      <c r="Q3387">
        <v>2.4</v>
      </c>
      <c r="R3387" t="s">
        <v>162</v>
      </c>
      <c r="S3387">
        <v>0.8</v>
      </c>
      <c r="T3387">
        <v>32.6</v>
      </c>
      <c r="U3387">
        <v>1463</v>
      </c>
      <c r="V3387">
        <v>883245</v>
      </c>
      <c r="W3387">
        <v>1472</v>
      </c>
      <c r="X3387">
        <v>0.59</v>
      </c>
      <c r="Y3387">
        <v>18.670000000000002</v>
      </c>
      <c r="Z3387" s="11">
        <f t="shared" si="9023"/>
        <v>277.2</v>
      </c>
      <c r="AA3387" s="11">
        <f t="shared" si="9024"/>
        <v>10</v>
      </c>
      <c r="AB3387" s="53">
        <f t="shared" si="9025"/>
        <v>0.23984494213097685</v>
      </c>
      <c r="AC3387" s="61" t="s">
        <v>204</v>
      </c>
    </row>
    <row r="3388" spans="1:46">
      <c r="A3388" s="11">
        <v>3388</v>
      </c>
      <c r="B3388" s="69">
        <v>44616</v>
      </c>
      <c r="C3388" s="70">
        <v>0.47916666666666669</v>
      </c>
      <c r="D3388">
        <v>12.1</v>
      </c>
      <c r="E3388">
        <v>14.1</v>
      </c>
      <c r="F3388">
        <v>0</v>
      </c>
      <c r="G3388">
        <v>8.6</v>
      </c>
      <c r="H3388">
        <v>0.45400000000000001</v>
      </c>
      <c r="I3388">
        <v>3.2</v>
      </c>
      <c r="J3388" t="s">
        <v>155</v>
      </c>
      <c r="K3388">
        <v>3.2</v>
      </c>
      <c r="L3388" t="s">
        <v>155</v>
      </c>
      <c r="M3388" s="70">
        <v>0.47405092592592596</v>
      </c>
      <c r="N3388">
        <v>5.2</v>
      </c>
      <c r="O3388" t="s">
        <v>157</v>
      </c>
      <c r="P3388" s="70">
        <v>0.47271990740740738</v>
      </c>
      <c r="Q3388">
        <v>4.2</v>
      </c>
      <c r="R3388" t="s">
        <v>158</v>
      </c>
      <c r="S3388">
        <v>0.8</v>
      </c>
      <c r="T3388">
        <v>32.5</v>
      </c>
      <c r="U3388">
        <v>1481</v>
      </c>
      <c r="V3388">
        <v>874323</v>
      </c>
      <c r="W3388">
        <v>1457</v>
      </c>
      <c r="X3388">
        <v>0.59</v>
      </c>
      <c r="Y3388">
        <v>18.64</v>
      </c>
      <c r="Z3388" s="11">
        <f t="shared" si="9023"/>
        <v>272.39999999999998</v>
      </c>
      <c r="AA3388" s="11">
        <f t="shared" si="9024"/>
        <v>10</v>
      </c>
      <c r="AB3388" s="53">
        <f t="shared" si="9025"/>
        <v>0.23984494213097685</v>
      </c>
      <c r="AC3388" s="61" t="s">
        <v>204</v>
      </c>
    </row>
    <row r="3389" spans="1:46">
      <c r="A3389" s="11">
        <v>3389</v>
      </c>
      <c r="B3389" s="69">
        <v>44616</v>
      </c>
      <c r="C3389" s="70">
        <v>0.4861111111111111</v>
      </c>
      <c r="D3389">
        <v>12.2</v>
      </c>
      <c r="E3389">
        <v>14.1</v>
      </c>
      <c r="F3389">
        <v>0</v>
      </c>
      <c r="G3389">
        <v>8.6999999999999993</v>
      </c>
      <c r="H3389">
        <v>0.46700000000000003</v>
      </c>
      <c r="I3389">
        <v>3.3</v>
      </c>
      <c r="J3389" t="s">
        <v>158</v>
      </c>
      <c r="K3389">
        <v>3.4</v>
      </c>
      <c r="L3389" t="s">
        <v>158</v>
      </c>
      <c r="M3389" s="70">
        <v>0.48474537037037035</v>
      </c>
      <c r="N3389">
        <v>5.0999999999999996</v>
      </c>
      <c r="O3389" t="s">
        <v>158</v>
      </c>
      <c r="P3389" s="70">
        <v>0.48570601851851852</v>
      </c>
      <c r="Q3389">
        <v>4.3</v>
      </c>
      <c r="R3389" t="s">
        <v>158</v>
      </c>
      <c r="S3389">
        <v>0.7</v>
      </c>
      <c r="T3389">
        <v>32.700000000000003</v>
      </c>
      <c r="U3389">
        <v>1476</v>
      </c>
      <c r="V3389">
        <v>899852</v>
      </c>
      <c r="W3389">
        <v>1500</v>
      </c>
      <c r="X3389">
        <v>0.59</v>
      </c>
      <c r="Y3389">
        <v>18.59</v>
      </c>
      <c r="Z3389" s="11">
        <f t="shared" si="9023"/>
        <v>280.2</v>
      </c>
      <c r="AA3389" s="11">
        <f t="shared" si="9024"/>
        <v>10</v>
      </c>
      <c r="AB3389" s="53">
        <f t="shared" si="9025"/>
        <v>0.23984494213097685</v>
      </c>
      <c r="AC3389" s="61" t="s">
        <v>204</v>
      </c>
    </row>
    <row r="3390" spans="1:46">
      <c r="A3390" s="11">
        <v>3390</v>
      </c>
      <c r="B3390" s="69">
        <v>44616</v>
      </c>
      <c r="C3390" s="70">
        <v>0.49305555555555558</v>
      </c>
      <c r="D3390">
        <v>12.2</v>
      </c>
      <c r="E3390">
        <v>14.1</v>
      </c>
      <c r="F3390">
        <v>0</v>
      </c>
      <c r="G3390">
        <v>8.4</v>
      </c>
      <c r="H3390">
        <v>0.46400000000000002</v>
      </c>
      <c r="I3390">
        <v>4</v>
      </c>
      <c r="J3390" t="s">
        <v>158</v>
      </c>
      <c r="K3390">
        <v>4</v>
      </c>
      <c r="L3390" t="s">
        <v>158</v>
      </c>
      <c r="M3390" s="70">
        <v>0.4928819444444445</v>
      </c>
      <c r="N3390">
        <v>6.3</v>
      </c>
      <c r="O3390" t="s">
        <v>158</v>
      </c>
      <c r="P3390" s="70">
        <v>0.49168981481481483</v>
      </c>
      <c r="Q3390">
        <v>3.4</v>
      </c>
      <c r="R3390" t="s">
        <v>154</v>
      </c>
      <c r="S3390">
        <v>0.9</v>
      </c>
      <c r="T3390">
        <v>33.9</v>
      </c>
      <c r="U3390">
        <v>1487</v>
      </c>
      <c r="V3390">
        <v>894377</v>
      </c>
      <c r="W3390">
        <v>1491</v>
      </c>
      <c r="X3390">
        <v>0.59</v>
      </c>
      <c r="Y3390">
        <v>18.61</v>
      </c>
      <c r="Z3390" s="11">
        <f t="shared" si="9023"/>
        <v>278.39999999999998</v>
      </c>
      <c r="AA3390" s="11">
        <f t="shared" si="9024"/>
        <v>10</v>
      </c>
      <c r="AB3390" s="53">
        <f t="shared" si="9025"/>
        <v>0.23984494213097685</v>
      </c>
      <c r="AC3390" s="61" t="s">
        <v>204</v>
      </c>
    </row>
    <row r="3391" spans="1:46">
      <c r="A3391" s="11">
        <v>3391</v>
      </c>
      <c r="B3391" s="69">
        <v>44616</v>
      </c>
      <c r="C3391" s="70">
        <v>0.5</v>
      </c>
      <c r="D3391">
        <v>12.1</v>
      </c>
      <c r="E3391">
        <v>14.1</v>
      </c>
      <c r="F3391">
        <v>0</v>
      </c>
      <c r="G3391">
        <v>8.5</v>
      </c>
      <c r="H3391">
        <v>0.45900000000000002</v>
      </c>
      <c r="I3391">
        <v>3.5</v>
      </c>
      <c r="J3391" t="s">
        <v>155</v>
      </c>
      <c r="K3391">
        <v>4</v>
      </c>
      <c r="L3391" t="s">
        <v>158</v>
      </c>
      <c r="M3391" s="70">
        <v>0.49417824074074074</v>
      </c>
      <c r="N3391">
        <v>5.0999999999999996</v>
      </c>
      <c r="O3391" t="s">
        <v>157</v>
      </c>
      <c r="P3391" s="70">
        <v>0.4980324074074074</v>
      </c>
      <c r="Q3391">
        <v>3.2</v>
      </c>
      <c r="R3391" t="s">
        <v>155</v>
      </c>
      <c r="S3391">
        <v>0.7</v>
      </c>
      <c r="T3391">
        <v>33.799999999999997</v>
      </c>
      <c r="U3391">
        <v>1475</v>
      </c>
      <c r="V3391">
        <v>876973</v>
      </c>
      <c r="W3391">
        <v>1462</v>
      </c>
      <c r="X3391">
        <v>0.59</v>
      </c>
      <c r="Y3391">
        <v>18.600000000000001</v>
      </c>
      <c r="Z3391" s="11">
        <f t="shared" si="9023"/>
        <v>275.40000000000003</v>
      </c>
      <c r="AA3391" s="11">
        <f t="shared" si="9024"/>
        <v>10</v>
      </c>
      <c r="AB3391" s="53">
        <f t="shared" si="9025"/>
        <v>0.23984494213097685</v>
      </c>
      <c r="AC3391" s="61" t="s">
        <v>204</v>
      </c>
      <c r="AE3391" s="11">
        <f t="shared" ref="AE3391" si="9170">SUM(F3391:F3396)</f>
        <v>0</v>
      </c>
      <c r="AF3391" s="11">
        <f t="shared" ref="AF3391" si="9171">AVERAGE(AB3391:AB3396)</f>
        <v>0.2393797698377931</v>
      </c>
      <c r="AG3391" s="11">
        <f t="shared" ref="AG3391" si="9172">AVERAGE(G3391:G3396)</f>
        <v>9.0833333333333339</v>
      </c>
      <c r="AH3391" s="11" t="e">
        <f t="shared" ref="AH3391" si="9173">AVERAGE(AC3391:AC3396)</f>
        <v>#DIV/0!</v>
      </c>
      <c r="AI3391" s="11">
        <f t="shared" ref="AI3391" si="9174">AVERAGE(T3391:T3396)</f>
        <v>33.816666666666663</v>
      </c>
      <c r="AJ3391" s="11">
        <f t="shared" ref="AJ3391" si="9175">SUMIF(H3391:H3396,"&gt;0",H3391:H3396)</f>
        <v>2.7709999999999999</v>
      </c>
      <c r="AK3391" s="17">
        <f t="shared" ref="AK3391" si="9176">SUM(AA3391:AA3396)/60</f>
        <v>1</v>
      </c>
      <c r="AL3391" s="17">
        <f t="shared" ref="AL3391" si="9177">SUM(V3391:V3396)</f>
        <v>5347158</v>
      </c>
      <c r="AM3391" s="17">
        <f t="shared" ref="AM3391" si="9178">AVERAGE(W3391:W3396)</f>
        <v>1485.5</v>
      </c>
      <c r="AN3391" s="11">
        <f t="shared" ref="AN3391" si="9179">AVERAGE(I3391:I3396)</f>
        <v>3.1166666666666667</v>
      </c>
      <c r="AO3391" s="11">
        <f t="shared" ref="AO3391" si="9180">MAX(K3391:K3396)</f>
        <v>4</v>
      </c>
      <c r="AP3391" s="13" t="str">
        <f t="shared" ref="AP3391" ca="1" si="9181">INDIRECT(ADDRESS(MATCH(AO3391,K3391:K3396,0)+A3391-1,12))</f>
        <v>WNW</v>
      </c>
      <c r="AQ3391" s="13">
        <f t="shared" ref="AQ3391" ca="1" si="9182">INDIRECT(ADDRESS(MATCH(AO3391,K3391:K3396,0)+A3391-1,13))</f>
        <v>0.49417824074074074</v>
      </c>
      <c r="AR3391" s="11">
        <f t="shared" ref="AR3391" si="9183">MAX(N3391:N3396)</f>
        <v>5.9</v>
      </c>
      <c r="AS3391" s="13" t="str">
        <f t="shared" ref="AS3391" ca="1" si="9184">INDIRECT(ADDRESS(MATCH(AR3391,N3391:N3396,0)+A3391-1,15))</f>
        <v>NW</v>
      </c>
      <c r="AT3391" s="13">
        <f t="shared" ref="AT3391" ca="1" si="9185">INDIRECT(ADDRESS(MATCH(AR3391,N3391:N3396,0)+A3391-1,16))</f>
        <v>0.51329861111111108</v>
      </c>
    </row>
    <row r="3392" spans="1:46">
      <c r="A3392" s="11">
        <v>3392</v>
      </c>
      <c r="B3392" s="69">
        <v>44616</v>
      </c>
      <c r="C3392" s="70">
        <v>0.50694444444444442</v>
      </c>
      <c r="D3392">
        <v>12.1</v>
      </c>
      <c r="E3392">
        <v>14.1</v>
      </c>
      <c r="F3392">
        <v>0</v>
      </c>
      <c r="G3392">
        <v>8.6999999999999993</v>
      </c>
      <c r="H3392">
        <v>0.46200000000000002</v>
      </c>
      <c r="I3392">
        <v>3.6</v>
      </c>
      <c r="J3392" t="s">
        <v>158</v>
      </c>
      <c r="K3392">
        <v>3.6</v>
      </c>
      <c r="L3392" t="s">
        <v>155</v>
      </c>
      <c r="M3392" s="70">
        <v>0.50663194444444448</v>
      </c>
      <c r="N3392">
        <v>5.5</v>
      </c>
      <c r="O3392" t="s">
        <v>155</v>
      </c>
      <c r="P3392" s="70">
        <v>0.50452546296296297</v>
      </c>
      <c r="Q3392">
        <v>2.5</v>
      </c>
      <c r="R3392" t="s">
        <v>158</v>
      </c>
      <c r="S3392">
        <v>0.7</v>
      </c>
      <c r="T3392">
        <v>33</v>
      </c>
      <c r="U3392">
        <v>1496</v>
      </c>
      <c r="V3392">
        <v>890196</v>
      </c>
      <c r="W3392">
        <v>1484</v>
      </c>
      <c r="X3392">
        <v>0.58899999999999997</v>
      </c>
      <c r="Y3392">
        <v>18.57</v>
      </c>
      <c r="Z3392" s="11">
        <f t="shared" si="9023"/>
        <v>277.2</v>
      </c>
      <c r="AA3392" s="11">
        <f t="shared" si="9024"/>
        <v>10</v>
      </c>
      <c r="AB3392" s="53">
        <f t="shared" si="9025"/>
        <v>0.2392867353791564</v>
      </c>
      <c r="AC3392" s="61" t="s">
        <v>204</v>
      </c>
    </row>
    <row r="3393" spans="1:46">
      <c r="A3393" s="11">
        <v>3393</v>
      </c>
      <c r="B3393" s="69">
        <v>44616</v>
      </c>
      <c r="C3393" s="70">
        <v>0.51388888888888895</v>
      </c>
      <c r="D3393">
        <v>12</v>
      </c>
      <c r="E3393">
        <v>14.1</v>
      </c>
      <c r="F3393">
        <v>0</v>
      </c>
      <c r="G3393">
        <v>8.6999999999999993</v>
      </c>
      <c r="H3393">
        <v>0.46500000000000002</v>
      </c>
      <c r="I3393">
        <v>3.3</v>
      </c>
      <c r="J3393" t="s">
        <v>155</v>
      </c>
      <c r="K3393">
        <v>3.6</v>
      </c>
      <c r="L3393" t="s">
        <v>158</v>
      </c>
      <c r="M3393" s="70">
        <v>0.50820601851851854</v>
      </c>
      <c r="N3393">
        <v>5.9</v>
      </c>
      <c r="O3393" t="s">
        <v>155</v>
      </c>
      <c r="P3393" s="70">
        <v>0.51329861111111108</v>
      </c>
      <c r="Q3393">
        <v>3.9</v>
      </c>
      <c r="R3393" t="s">
        <v>157</v>
      </c>
      <c r="S3393">
        <v>1.1000000000000001</v>
      </c>
      <c r="T3393">
        <v>34.299999999999997</v>
      </c>
      <c r="U3393">
        <v>1509</v>
      </c>
      <c r="V3393">
        <v>895374</v>
      </c>
      <c r="W3393">
        <v>1492</v>
      </c>
      <c r="X3393">
        <v>0.58899999999999997</v>
      </c>
      <c r="Y3393">
        <v>18.52</v>
      </c>
      <c r="Z3393" s="11">
        <f t="shared" si="9023"/>
        <v>279</v>
      </c>
      <c r="AA3393" s="11">
        <f t="shared" si="9024"/>
        <v>10</v>
      </c>
      <c r="AB3393" s="53">
        <f t="shared" si="9025"/>
        <v>0.2392867353791564</v>
      </c>
      <c r="AC3393" s="61" t="s">
        <v>204</v>
      </c>
    </row>
    <row r="3394" spans="1:46">
      <c r="A3394" s="11">
        <v>3394</v>
      </c>
      <c r="B3394" s="69">
        <v>44616</v>
      </c>
      <c r="C3394" s="70">
        <v>0.52083333333333337</v>
      </c>
      <c r="D3394">
        <v>12.1</v>
      </c>
      <c r="E3394">
        <v>14.1</v>
      </c>
      <c r="F3394">
        <v>0</v>
      </c>
      <c r="G3394">
        <v>8.8000000000000007</v>
      </c>
      <c r="H3394">
        <v>0.46600000000000003</v>
      </c>
      <c r="I3394">
        <v>3</v>
      </c>
      <c r="J3394" t="s">
        <v>155</v>
      </c>
      <c r="K3394">
        <v>3.5</v>
      </c>
      <c r="L3394" t="s">
        <v>155</v>
      </c>
      <c r="M3394" s="70">
        <v>0.51935185185185184</v>
      </c>
      <c r="N3394">
        <v>5.8</v>
      </c>
      <c r="O3394" t="s">
        <v>155</v>
      </c>
      <c r="P3394" s="70">
        <v>0.5166898148148148</v>
      </c>
      <c r="Q3394">
        <v>2</v>
      </c>
      <c r="R3394" t="s">
        <v>155</v>
      </c>
      <c r="S3394">
        <v>1.4</v>
      </c>
      <c r="T3394">
        <v>34.799999999999997</v>
      </c>
      <c r="U3394">
        <v>1491</v>
      </c>
      <c r="V3394">
        <v>901062</v>
      </c>
      <c r="W3394">
        <v>1502</v>
      </c>
      <c r="X3394">
        <v>0.58899999999999997</v>
      </c>
      <c r="Y3394">
        <v>18.5</v>
      </c>
      <c r="Z3394" s="11">
        <f t="shared" si="9023"/>
        <v>279.60000000000002</v>
      </c>
      <c r="AA3394" s="11">
        <f t="shared" si="9024"/>
        <v>10</v>
      </c>
      <c r="AB3394" s="53">
        <f t="shared" si="9025"/>
        <v>0.2392867353791564</v>
      </c>
      <c r="AC3394" s="61" t="s">
        <v>204</v>
      </c>
    </row>
    <row r="3395" spans="1:46">
      <c r="A3395" s="11">
        <v>3395</v>
      </c>
      <c r="B3395" s="69">
        <v>44616</v>
      </c>
      <c r="C3395" s="70">
        <v>0.52777777777777779</v>
      </c>
      <c r="D3395">
        <v>12</v>
      </c>
      <c r="E3395">
        <v>14.1</v>
      </c>
      <c r="F3395">
        <v>0</v>
      </c>
      <c r="G3395">
        <v>10</v>
      </c>
      <c r="H3395">
        <v>0.46200000000000002</v>
      </c>
      <c r="I3395">
        <v>2.4</v>
      </c>
      <c r="J3395" t="s">
        <v>158</v>
      </c>
      <c r="K3395">
        <v>3</v>
      </c>
      <c r="L3395" t="s">
        <v>155</v>
      </c>
      <c r="M3395" s="70">
        <v>0.52084490740740741</v>
      </c>
      <c r="N3395">
        <v>5.0999999999999996</v>
      </c>
      <c r="O3395" t="s">
        <v>155</v>
      </c>
      <c r="P3395" s="70">
        <v>0.52726851851851853</v>
      </c>
      <c r="Q3395">
        <v>2.2999999999999998</v>
      </c>
      <c r="R3395" t="s">
        <v>158</v>
      </c>
      <c r="S3395">
        <v>0.8</v>
      </c>
      <c r="T3395">
        <v>33.4</v>
      </c>
      <c r="U3395">
        <v>1487</v>
      </c>
      <c r="V3395">
        <v>895794</v>
      </c>
      <c r="W3395">
        <v>1493</v>
      </c>
      <c r="X3395">
        <v>0.58899999999999997</v>
      </c>
      <c r="Y3395">
        <v>18.47</v>
      </c>
      <c r="Z3395" s="11">
        <f t="shared" si="9023"/>
        <v>277.2</v>
      </c>
      <c r="AA3395" s="11">
        <f t="shared" si="9024"/>
        <v>10</v>
      </c>
      <c r="AB3395" s="53">
        <f t="shared" si="9025"/>
        <v>0.2392867353791564</v>
      </c>
      <c r="AC3395" s="61" t="s">
        <v>204</v>
      </c>
    </row>
    <row r="3396" spans="1:46">
      <c r="A3396" s="11">
        <v>3396</v>
      </c>
      <c r="B3396" s="69">
        <v>44616</v>
      </c>
      <c r="C3396" s="70">
        <v>0.53472222222222221</v>
      </c>
      <c r="D3396">
        <v>12.1</v>
      </c>
      <c r="E3396">
        <v>14.1</v>
      </c>
      <c r="F3396">
        <v>0</v>
      </c>
      <c r="G3396">
        <v>9.8000000000000007</v>
      </c>
      <c r="H3396">
        <v>0.45700000000000002</v>
      </c>
      <c r="I3396">
        <v>2.9</v>
      </c>
      <c r="J3396" t="s">
        <v>158</v>
      </c>
      <c r="K3396">
        <v>3.1</v>
      </c>
      <c r="L3396" t="s">
        <v>158</v>
      </c>
      <c r="M3396" s="70">
        <v>0.53387731481481482</v>
      </c>
      <c r="N3396">
        <v>5.2</v>
      </c>
      <c r="O3396" t="s">
        <v>155</v>
      </c>
      <c r="P3396" s="70">
        <v>0.53055555555555556</v>
      </c>
      <c r="Q3396">
        <v>2.9</v>
      </c>
      <c r="R3396" t="s">
        <v>155</v>
      </c>
      <c r="S3396">
        <v>0.9</v>
      </c>
      <c r="T3396">
        <v>33.6</v>
      </c>
      <c r="U3396">
        <v>1483</v>
      </c>
      <c r="V3396">
        <v>887759</v>
      </c>
      <c r="W3396">
        <v>1480</v>
      </c>
      <c r="X3396">
        <v>0.58899999999999997</v>
      </c>
      <c r="Y3396">
        <v>18.46</v>
      </c>
      <c r="Z3396" s="11">
        <f t="shared" si="9023"/>
        <v>274.2</v>
      </c>
      <c r="AA3396" s="11">
        <f t="shared" si="9024"/>
        <v>10</v>
      </c>
      <c r="AB3396" s="53">
        <f t="shared" si="9025"/>
        <v>0.2392867353791564</v>
      </c>
      <c r="AC3396" s="61" t="s">
        <v>204</v>
      </c>
    </row>
    <row r="3397" spans="1:46">
      <c r="A3397" s="11">
        <v>3397</v>
      </c>
      <c r="B3397" s="69">
        <v>44616</v>
      </c>
      <c r="C3397" s="70">
        <v>0.54166666666666663</v>
      </c>
      <c r="D3397">
        <v>12.2</v>
      </c>
      <c r="E3397">
        <v>14.1</v>
      </c>
      <c r="F3397">
        <v>0</v>
      </c>
      <c r="G3397">
        <v>10.5</v>
      </c>
      <c r="H3397">
        <v>0.45700000000000002</v>
      </c>
      <c r="I3397">
        <v>2.6</v>
      </c>
      <c r="J3397" t="s">
        <v>158</v>
      </c>
      <c r="K3397">
        <v>3</v>
      </c>
      <c r="L3397" t="s">
        <v>158</v>
      </c>
      <c r="M3397" s="70">
        <v>0.53541666666666665</v>
      </c>
      <c r="N3397">
        <v>5.3</v>
      </c>
      <c r="O3397" t="s">
        <v>155</v>
      </c>
      <c r="P3397" s="70">
        <v>0.53667824074074078</v>
      </c>
      <c r="Q3397">
        <v>3.8</v>
      </c>
      <c r="R3397" t="s">
        <v>157</v>
      </c>
      <c r="S3397">
        <v>0.9</v>
      </c>
      <c r="T3397">
        <v>35</v>
      </c>
      <c r="U3397">
        <v>1474</v>
      </c>
      <c r="V3397">
        <v>889508</v>
      </c>
      <c r="W3397">
        <v>1483</v>
      </c>
      <c r="X3397">
        <v>0.58899999999999997</v>
      </c>
      <c r="Y3397">
        <v>18.46</v>
      </c>
      <c r="Z3397" s="11">
        <f t="shared" si="9023"/>
        <v>274.2</v>
      </c>
      <c r="AA3397" s="11">
        <f t="shared" si="9024"/>
        <v>10</v>
      </c>
      <c r="AB3397" s="53">
        <f t="shared" si="9025"/>
        <v>0.2392867353791564</v>
      </c>
      <c r="AC3397" s="61" t="s">
        <v>204</v>
      </c>
      <c r="AE3397" s="11">
        <f t="shared" ref="AE3397" si="9186">SUM(F3397:F3402)</f>
        <v>0</v>
      </c>
      <c r="AF3397" s="11">
        <f t="shared" ref="AF3397" si="9187">AVERAGE(AB3397:AB3402)</f>
        <v>0.23910093105620789</v>
      </c>
      <c r="AG3397" s="11">
        <f t="shared" ref="AG3397" si="9188">AVERAGE(G3397:G3402)</f>
        <v>10.200000000000001</v>
      </c>
      <c r="AH3397" s="11" t="e">
        <f t="shared" ref="AH3397" si="9189">AVERAGE(AC3397:AC3402)</f>
        <v>#DIV/0!</v>
      </c>
      <c r="AI3397" s="11">
        <f t="shared" ref="AI3397" si="9190">AVERAGE(T3397:T3402)</f>
        <v>31.783333333333331</v>
      </c>
      <c r="AJ3397" s="11">
        <f t="shared" ref="AJ3397" si="9191">SUMIF(H3397:H3402,"&gt;0",H3397:H3402)</f>
        <v>2.6019999999999999</v>
      </c>
      <c r="AK3397" s="17">
        <f t="shared" ref="AK3397" si="9192">SUM(AA3397:AA3402)/60</f>
        <v>1</v>
      </c>
      <c r="AL3397" s="17">
        <f t="shared" ref="AL3397" si="9193">SUM(V3397:V3402)</f>
        <v>5070949</v>
      </c>
      <c r="AM3397" s="17">
        <f t="shared" ref="AM3397" si="9194">AVERAGE(W3397:W3402)</f>
        <v>1408.5</v>
      </c>
      <c r="AN3397" s="11">
        <f t="shared" ref="AN3397" si="9195">AVERAGE(I3397:I3402)</f>
        <v>3.0333333333333337</v>
      </c>
      <c r="AO3397" s="11">
        <f t="shared" ref="AO3397" si="9196">MAX(K3397:K3402)</f>
        <v>3.8</v>
      </c>
      <c r="AP3397" s="13" t="str">
        <f t="shared" ref="AP3397" ca="1" si="9197">INDIRECT(ADDRESS(MATCH(AO3397,K3397:K3402,0)+A3397-1,12))</f>
        <v>NW</v>
      </c>
      <c r="AQ3397" s="13">
        <f t="shared" ref="AQ3397" ca="1" si="9198">INDIRECT(ADDRESS(MATCH(AO3397,K3397:K3402,0)+A3397-1,13))</f>
        <v>0.55715277777777772</v>
      </c>
      <c r="AR3397" s="11">
        <f t="shared" ref="AR3397" si="9199">MAX(N3397:N3402)</f>
        <v>5.8</v>
      </c>
      <c r="AS3397" s="13" t="str">
        <f t="shared" ref="AS3397" ca="1" si="9200">INDIRECT(ADDRESS(MATCH(AR3397,N3397:N3402,0)+A3397-1,15))</f>
        <v>NW</v>
      </c>
      <c r="AT3397" s="13">
        <f t="shared" ref="AT3397" ca="1" si="9201">INDIRECT(ADDRESS(MATCH(AR3397,N3397:N3402,0)+A3397-1,16))</f>
        <v>0.55268518518518517</v>
      </c>
    </row>
    <row r="3398" spans="1:46">
      <c r="A3398" s="11">
        <v>3398</v>
      </c>
      <c r="B3398" s="69">
        <v>44616</v>
      </c>
      <c r="C3398" s="70">
        <v>0.54861111111111105</v>
      </c>
      <c r="D3398">
        <v>12.2</v>
      </c>
      <c r="E3398">
        <v>14</v>
      </c>
      <c r="F3398">
        <v>0</v>
      </c>
      <c r="G3398">
        <v>10.1</v>
      </c>
      <c r="H3398">
        <v>0.44900000000000001</v>
      </c>
      <c r="I3398">
        <v>2.8</v>
      </c>
      <c r="J3398" t="s">
        <v>155</v>
      </c>
      <c r="K3398">
        <v>2.8</v>
      </c>
      <c r="L3398" t="s">
        <v>155</v>
      </c>
      <c r="M3398" s="70">
        <v>0.54859953703703701</v>
      </c>
      <c r="N3398">
        <v>5.2</v>
      </c>
      <c r="O3398" t="s">
        <v>158</v>
      </c>
      <c r="P3398" s="70">
        <v>0.54504629629629631</v>
      </c>
      <c r="Q3398">
        <v>3.8</v>
      </c>
      <c r="R3398" t="s">
        <v>155</v>
      </c>
      <c r="S3398">
        <v>1.1000000000000001</v>
      </c>
      <c r="T3398">
        <v>31.8</v>
      </c>
      <c r="U3398">
        <v>1382</v>
      </c>
      <c r="V3398">
        <v>877403</v>
      </c>
      <c r="W3398">
        <v>1462</v>
      </c>
      <c r="X3398">
        <v>0.58899999999999997</v>
      </c>
      <c r="Y3398">
        <v>18.420000000000002</v>
      </c>
      <c r="Z3398" s="11">
        <f t="shared" si="9023"/>
        <v>269.40000000000003</v>
      </c>
      <c r="AA3398" s="11">
        <f t="shared" si="9024"/>
        <v>10</v>
      </c>
      <c r="AB3398" s="53">
        <f t="shared" si="9025"/>
        <v>0.2392867353791564</v>
      </c>
      <c r="AC3398" s="61" t="s">
        <v>204</v>
      </c>
    </row>
    <row r="3399" spans="1:46">
      <c r="A3399" s="11">
        <v>3399</v>
      </c>
      <c r="B3399" s="69">
        <v>44616</v>
      </c>
      <c r="C3399" s="70">
        <v>0.55555555555555558</v>
      </c>
      <c r="D3399">
        <v>12.2</v>
      </c>
      <c r="E3399">
        <v>14</v>
      </c>
      <c r="F3399">
        <v>0</v>
      </c>
      <c r="G3399">
        <v>10.1</v>
      </c>
      <c r="H3399">
        <v>0.441</v>
      </c>
      <c r="I3399">
        <v>3.7</v>
      </c>
      <c r="J3399" t="s">
        <v>155</v>
      </c>
      <c r="K3399">
        <v>3.7</v>
      </c>
      <c r="L3399" t="s">
        <v>155</v>
      </c>
      <c r="M3399" s="70">
        <v>0.5536226851851852</v>
      </c>
      <c r="N3399">
        <v>5.8</v>
      </c>
      <c r="O3399" t="s">
        <v>155</v>
      </c>
      <c r="P3399" s="70">
        <v>0.55268518518518517</v>
      </c>
      <c r="Q3399">
        <v>3.8</v>
      </c>
      <c r="R3399" t="s">
        <v>155</v>
      </c>
      <c r="S3399">
        <v>0.9</v>
      </c>
      <c r="T3399">
        <v>31.4</v>
      </c>
      <c r="U3399">
        <v>1419</v>
      </c>
      <c r="V3399">
        <v>863057</v>
      </c>
      <c r="W3399">
        <v>1438</v>
      </c>
      <c r="X3399">
        <v>0.58799999999999997</v>
      </c>
      <c r="Y3399">
        <v>18.39</v>
      </c>
      <c r="Z3399" s="11">
        <f t="shared" si="9023"/>
        <v>264.60000000000002</v>
      </c>
      <c r="AA3399" s="11">
        <f t="shared" si="9024"/>
        <v>10</v>
      </c>
      <c r="AB3399" s="53">
        <f t="shared" si="9025"/>
        <v>0.23872932241031086</v>
      </c>
      <c r="AC3399" s="61" t="s">
        <v>204</v>
      </c>
    </row>
    <row r="3400" spans="1:46">
      <c r="A3400" s="11">
        <v>3400</v>
      </c>
      <c r="B3400" s="69">
        <v>44616</v>
      </c>
      <c r="C3400" s="70">
        <v>0.5625</v>
      </c>
      <c r="D3400">
        <v>12.2</v>
      </c>
      <c r="E3400">
        <v>14</v>
      </c>
      <c r="F3400">
        <v>0</v>
      </c>
      <c r="G3400">
        <v>10.1</v>
      </c>
      <c r="H3400">
        <v>0.432</v>
      </c>
      <c r="I3400">
        <v>3.4</v>
      </c>
      <c r="J3400" t="s">
        <v>158</v>
      </c>
      <c r="K3400">
        <v>3.8</v>
      </c>
      <c r="L3400" t="s">
        <v>155</v>
      </c>
      <c r="M3400" s="70">
        <v>0.55715277777777772</v>
      </c>
      <c r="N3400">
        <v>5.3</v>
      </c>
      <c r="O3400" t="s">
        <v>158</v>
      </c>
      <c r="P3400" s="70">
        <v>0.55655092592592592</v>
      </c>
      <c r="Q3400">
        <v>3.3</v>
      </c>
      <c r="R3400" t="s">
        <v>161</v>
      </c>
      <c r="S3400">
        <v>0.9</v>
      </c>
      <c r="T3400">
        <v>31</v>
      </c>
      <c r="U3400">
        <v>1378</v>
      </c>
      <c r="V3400">
        <v>842515</v>
      </c>
      <c r="W3400">
        <v>1404</v>
      </c>
      <c r="X3400">
        <v>0.58899999999999997</v>
      </c>
      <c r="Y3400">
        <v>18.34</v>
      </c>
      <c r="Z3400" s="11">
        <f t="shared" ref="Z3400:Z3463" si="9202">H3400*3.6/(60)*10*10^3</f>
        <v>259.2</v>
      </c>
      <c r="AA3400" s="11">
        <f t="shared" ref="AA3400:AA3463" si="9203">IF(Z3400&gt;120,10,0)</f>
        <v>10</v>
      </c>
      <c r="AB3400" s="53">
        <f t="shared" ref="AB3400:AB3463" si="9204">-0.071+0.735*X3400+0.75*X3400^2-8.759*X3400^3+21.838*X3400^4-21.998*X3400^5+8.097*X3400^6</f>
        <v>0.2392867353791564</v>
      </c>
      <c r="AC3400" s="61" t="s">
        <v>204</v>
      </c>
    </row>
    <row r="3401" spans="1:46">
      <c r="A3401" s="11">
        <v>3401</v>
      </c>
      <c r="B3401" s="69">
        <v>44616</v>
      </c>
      <c r="C3401" s="70">
        <v>0.56944444444444442</v>
      </c>
      <c r="D3401">
        <v>12.2</v>
      </c>
      <c r="E3401">
        <v>14</v>
      </c>
      <c r="F3401">
        <v>0</v>
      </c>
      <c r="G3401">
        <v>10.3</v>
      </c>
      <c r="H3401">
        <v>0.42099999999999999</v>
      </c>
      <c r="I3401">
        <v>2.9</v>
      </c>
      <c r="J3401" t="s">
        <v>154</v>
      </c>
      <c r="K3401">
        <v>3.4</v>
      </c>
      <c r="L3401" t="s">
        <v>158</v>
      </c>
      <c r="M3401" s="70">
        <v>0.56252314814814819</v>
      </c>
      <c r="N3401">
        <v>4.9000000000000004</v>
      </c>
      <c r="O3401" t="s">
        <v>155</v>
      </c>
      <c r="P3401" s="70">
        <v>0.56473379629629628</v>
      </c>
      <c r="Q3401">
        <v>3</v>
      </c>
      <c r="R3401" t="s">
        <v>158</v>
      </c>
      <c r="S3401">
        <v>1</v>
      </c>
      <c r="T3401">
        <v>32.5</v>
      </c>
      <c r="U3401">
        <v>1349</v>
      </c>
      <c r="V3401">
        <v>818305</v>
      </c>
      <c r="W3401">
        <v>1364</v>
      </c>
      <c r="X3401">
        <v>0.58899999999999997</v>
      </c>
      <c r="Y3401">
        <v>18.34</v>
      </c>
      <c r="Z3401" s="11">
        <f t="shared" si="9202"/>
        <v>252.6</v>
      </c>
      <c r="AA3401" s="11">
        <f t="shared" si="9203"/>
        <v>10</v>
      </c>
      <c r="AB3401" s="53">
        <f t="shared" si="9204"/>
        <v>0.2392867353791564</v>
      </c>
      <c r="AC3401" s="61" t="s">
        <v>204</v>
      </c>
    </row>
    <row r="3402" spans="1:46">
      <c r="A3402" s="11">
        <v>3402</v>
      </c>
      <c r="B3402" s="69">
        <v>44616</v>
      </c>
      <c r="C3402" s="70">
        <v>0.57638888888888895</v>
      </c>
      <c r="D3402">
        <v>12.1</v>
      </c>
      <c r="E3402">
        <v>14</v>
      </c>
      <c r="F3402">
        <v>0</v>
      </c>
      <c r="G3402">
        <v>10.1</v>
      </c>
      <c r="H3402">
        <v>0.40200000000000002</v>
      </c>
      <c r="I3402">
        <v>2.8</v>
      </c>
      <c r="J3402" t="s">
        <v>158</v>
      </c>
      <c r="K3402">
        <v>2.9</v>
      </c>
      <c r="L3402" t="s">
        <v>158</v>
      </c>
      <c r="M3402" s="70">
        <v>0.57582175925925927</v>
      </c>
      <c r="N3402">
        <v>5.3</v>
      </c>
      <c r="O3402" t="s">
        <v>155</v>
      </c>
      <c r="P3402" s="70">
        <v>0.57415509259259256</v>
      </c>
      <c r="Q3402">
        <v>2.2000000000000002</v>
      </c>
      <c r="R3402" t="s">
        <v>158</v>
      </c>
      <c r="S3402">
        <v>1</v>
      </c>
      <c r="T3402">
        <v>29</v>
      </c>
      <c r="U3402">
        <v>1271</v>
      </c>
      <c r="V3402">
        <v>780161</v>
      </c>
      <c r="W3402">
        <v>1300</v>
      </c>
      <c r="X3402">
        <v>0.58799999999999997</v>
      </c>
      <c r="Y3402">
        <v>18.329999999999998</v>
      </c>
      <c r="Z3402" s="11">
        <f t="shared" si="9202"/>
        <v>241.2</v>
      </c>
      <c r="AA3402" s="11">
        <f t="shared" si="9203"/>
        <v>10</v>
      </c>
      <c r="AB3402" s="53">
        <f t="shared" si="9204"/>
        <v>0.23872932241031086</v>
      </c>
      <c r="AC3402" s="61" t="s">
        <v>204</v>
      </c>
    </row>
    <row r="3403" spans="1:46">
      <c r="A3403" s="11">
        <v>3403</v>
      </c>
      <c r="B3403" s="69">
        <v>44616</v>
      </c>
      <c r="C3403" s="70">
        <v>0.58333333333333337</v>
      </c>
      <c r="D3403">
        <v>12</v>
      </c>
      <c r="E3403">
        <v>14</v>
      </c>
      <c r="F3403">
        <v>0</v>
      </c>
      <c r="G3403">
        <v>10.7</v>
      </c>
      <c r="H3403">
        <v>0.39</v>
      </c>
      <c r="I3403">
        <v>1.9</v>
      </c>
      <c r="J3403" t="s">
        <v>157</v>
      </c>
      <c r="K3403">
        <v>2.8</v>
      </c>
      <c r="L3403" t="s">
        <v>158</v>
      </c>
      <c r="M3403" s="70">
        <v>0.57643518518518522</v>
      </c>
      <c r="N3403">
        <v>4.5999999999999996</v>
      </c>
      <c r="O3403" t="s">
        <v>155</v>
      </c>
      <c r="P3403" s="70">
        <v>0.58324074074074073</v>
      </c>
      <c r="Q3403">
        <v>3.8</v>
      </c>
      <c r="R3403" t="s">
        <v>157</v>
      </c>
      <c r="S3403">
        <v>0.8</v>
      </c>
      <c r="T3403">
        <v>31.7</v>
      </c>
      <c r="U3403">
        <v>1266</v>
      </c>
      <c r="V3403">
        <v>759107</v>
      </c>
      <c r="W3403">
        <v>1265</v>
      </c>
      <c r="X3403">
        <v>0.58799999999999997</v>
      </c>
      <c r="Y3403">
        <v>18.28</v>
      </c>
      <c r="Z3403" s="11">
        <f t="shared" si="9202"/>
        <v>234</v>
      </c>
      <c r="AA3403" s="11">
        <f t="shared" si="9203"/>
        <v>10</v>
      </c>
      <c r="AB3403" s="53">
        <f t="shared" si="9204"/>
        <v>0.23872932241031086</v>
      </c>
      <c r="AC3403" s="61" t="s">
        <v>204</v>
      </c>
      <c r="AE3403" s="11">
        <f t="shared" ref="AE3403" si="9205">SUM(F3403:F3408)</f>
        <v>0</v>
      </c>
      <c r="AF3403" s="11">
        <f t="shared" ref="AF3403" si="9206">AVERAGE(AB3403:AB3408)</f>
        <v>0.23872932241031086</v>
      </c>
      <c r="AG3403" s="11">
        <f t="shared" ref="AG3403" si="9207">AVERAGE(G3403:G3408)</f>
        <v>10.899999999999999</v>
      </c>
      <c r="AH3403" s="11" t="e">
        <f t="shared" ref="AH3403" si="9208">AVERAGE(AC3403:AC3408)</f>
        <v>#DIV/0!</v>
      </c>
      <c r="AI3403" s="11">
        <f t="shared" ref="AI3403" si="9209">AVERAGE(T3403:T3408)</f>
        <v>30.083333333333332</v>
      </c>
      <c r="AJ3403" s="11">
        <f t="shared" ref="AJ3403" si="9210">SUMIF(H3403:H3408,"&gt;0",H3403:H3408)</f>
        <v>2.1259999999999999</v>
      </c>
      <c r="AK3403" s="17">
        <f t="shared" ref="AK3403" si="9211">SUM(AA3403:AA3408)/60</f>
        <v>1</v>
      </c>
      <c r="AL3403" s="17">
        <f t="shared" ref="AL3403" si="9212">SUM(V3403:V3408)</f>
        <v>4202558</v>
      </c>
      <c r="AM3403" s="17">
        <f t="shared" ref="AM3403" si="9213">AVERAGE(W3403:W3408)</f>
        <v>1167.3333333333333</v>
      </c>
      <c r="AN3403" s="11">
        <f t="shared" ref="AN3403" si="9214">AVERAGE(I3403:I3408)</f>
        <v>2.15</v>
      </c>
      <c r="AO3403" s="11">
        <f t="shared" ref="AO3403" si="9215">MAX(K3403:K3408)</f>
        <v>2.8</v>
      </c>
      <c r="AP3403" s="13" t="str">
        <f t="shared" ref="AP3403" ca="1" si="9216">INDIRECT(ADDRESS(MATCH(AO3403,K3403:K3408,0)+A3403-1,12))</f>
        <v>WNW</v>
      </c>
      <c r="AQ3403" s="13">
        <f t="shared" ref="AQ3403" ca="1" si="9217">INDIRECT(ADDRESS(MATCH(AO3403,K3403:K3408,0)+A3403-1,13))</f>
        <v>0.57643518518518522</v>
      </c>
      <c r="AR3403" s="11">
        <f t="shared" ref="AR3403" si="9218">MAX(N3403:N3408)</f>
        <v>5</v>
      </c>
      <c r="AS3403" s="13" t="str">
        <f t="shared" ref="AS3403" ca="1" si="9219">INDIRECT(ADDRESS(MATCH(AR3403,N3403:N3408,0)+A3403-1,15))</f>
        <v>NW</v>
      </c>
      <c r="AT3403" s="13">
        <f t="shared" ref="AT3403" ca="1" si="9220">INDIRECT(ADDRESS(MATCH(AR3403,N3403:N3408,0)+A3403-1,16))</f>
        <v>0.59753472222222215</v>
      </c>
    </row>
    <row r="3404" spans="1:46">
      <c r="A3404" s="11">
        <v>3404</v>
      </c>
      <c r="B3404" s="69">
        <v>44616</v>
      </c>
      <c r="C3404" s="70">
        <v>0.59027777777777779</v>
      </c>
      <c r="D3404">
        <v>12</v>
      </c>
      <c r="E3404">
        <v>14</v>
      </c>
      <c r="F3404">
        <v>0</v>
      </c>
      <c r="G3404">
        <v>11.5</v>
      </c>
      <c r="H3404">
        <v>0.378</v>
      </c>
      <c r="I3404">
        <v>1.7</v>
      </c>
      <c r="J3404" t="s">
        <v>155</v>
      </c>
      <c r="K3404">
        <v>2.2000000000000002</v>
      </c>
      <c r="L3404" t="s">
        <v>157</v>
      </c>
      <c r="M3404" s="70">
        <v>0.58658564814814818</v>
      </c>
      <c r="N3404">
        <v>4.2</v>
      </c>
      <c r="O3404" t="s">
        <v>155</v>
      </c>
      <c r="P3404" s="70">
        <v>0.58428240740740744</v>
      </c>
      <c r="Q3404">
        <v>0.7</v>
      </c>
      <c r="R3404" t="s">
        <v>155</v>
      </c>
      <c r="S3404">
        <v>1</v>
      </c>
      <c r="T3404">
        <v>28.9</v>
      </c>
      <c r="U3404">
        <v>1234</v>
      </c>
      <c r="V3404">
        <v>748003</v>
      </c>
      <c r="W3404">
        <v>1247</v>
      </c>
      <c r="X3404">
        <v>0.58799999999999997</v>
      </c>
      <c r="Y3404">
        <v>18.25</v>
      </c>
      <c r="Z3404" s="11">
        <f t="shared" si="9202"/>
        <v>226.8</v>
      </c>
      <c r="AA3404" s="11">
        <f t="shared" si="9203"/>
        <v>10</v>
      </c>
      <c r="AB3404" s="53">
        <f t="shared" si="9204"/>
        <v>0.23872932241031086</v>
      </c>
      <c r="AC3404" s="61" t="s">
        <v>204</v>
      </c>
    </row>
    <row r="3405" spans="1:46">
      <c r="A3405" s="11">
        <v>3405</v>
      </c>
      <c r="B3405" s="69">
        <v>44616</v>
      </c>
      <c r="C3405" s="70">
        <v>0.59722222222222221</v>
      </c>
      <c r="D3405">
        <v>12</v>
      </c>
      <c r="E3405">
        <v>14</v>
      </c>
      <c r="F3405">
        <v>0</v>
      </c>
      <c r="G3405">
        <v>10.7</v>
      </c>
      <c r="H3405">
        <v>0.36299999999999999</v>
      </c>
      <c r="I3405">
        <v>2.2000000000000002</v>
      </c>
      <c r="J3405" t="s">
        <v>155</v>
      </c>
      <c r="K3405">
        <v>2.2000000000000002</v>
      </c>
      <c r="L3405" t="s">
        <v>155</v>
      </c>
      <c r="M3405" s="70">
        <v>0.59722222222222221</v>
      </c>
      <c r="N3405">
        <v>4.8</v>
      </c>
      <c r="O3405" t="s">
        <v>155</v>
      </c>
      <c r="P3405" s="70">
        <v>0.59615740740740741</v>
      </c>
      <c r="Q3405">
        <v>2.7</v>
      </c>
      <c r="R3405" t="s">
        <v>155</v>
      </c>
      <c r="S3405">
        <v>0.8</v>
      </c>
      <c r="T3405">
        <v>29.7</v>
      </c>
      <c r="U3405">
        <v>1165</v>
      </c>
      <c r="V3405">
        <v>720909</v>
      </c>
      <c r="W3405">
        <v>1202</v>
      </c>
      <c r="X3405">
        <v>0.58799999999999997</v>
      </c>
      <c r="Y3405">
        <v>18.239999999999998</v>
      </c>
      <c r="Z3405" s="11">
        <f t="shared" si="9202"/>
        <v>217.79999999999998</v>
      </c>
      <c r="AA3405" s="11">
        <f t="shared" si="9203"/>
        <v>10</v>
      </c>
      <c r="AB3405" s="53">
        <f t="shared" si="9204"/>
        <v>0.23872932241031086</v>
      </c>
      <c r="AC3405" s="61" t="s">
        <v>204</v>
      </c>
    </row>
    <row r="3406" spans="1:46">
      <c r="A3406" s="11">
        <v>3406</v>
      </c>
      <c r="B3406" s="69">
        <v>44616</v>
      </c>
      <c r="C3406" s="70">
        <v>0.60416666666666663</v>
      </c>
      <c r="D3406">
        <v>12</v>
      </c>
      <c r="E3406">
        <v>14</v>
      </c>
      <c r="F3406">
        <v>0</v>
      </c>
      <c r="G3406">
        <v>10.4</v>
      </c>
      <c r="H3406">
        <v>0.35099999999999998</v>
      </c>
      <c r="I3406">
        <v>2.2000000000000002</v>
      </c>
      <c r="J3406" t="s">
        <v>157</v>
      </c>
      <c r="K3406">
        <v>2.4</v>
      </c>
      <c r="L3406" t="s">
        <v>155</v>
      </c>
      <c r="M3406" s="70">
        <v>0.59810185185185183</v>
      </c>
      <c r="N3406">
        <v>5</v>
      </c>
      <c r="O3406" t="s">
        <v>155</v>
      </c>
      <c r="P3406" s="70">
        <v>0.59753472222222215</v>
      </c>
      <c r="Q3406">
        <v>1.9</v>
      </c>
      <c r="R3406" t="s">
        <v>157</v>
      </c>
      <c r="S3406">
        <v>1.1000000000000001</v>
      </c>
      <c r="T3406">
        <v>30.3</v>
      </c>
      <c r="U3406">
        <v>1143</v>
      </c>
      <c r="V3406">
        <v>695086</v>
      </c>
      <c r="W3406">
        <v>1158</v>
      </c>
      <c r="X3406">
        <v>0.58799999999999997</v>
      </c>
      <c r="Y3406">
        <v>18.21</v>
      </c>
      <c r="Z3406" s="11">
        <f t="shared" si="9202"/>
        <v>210.60000000000002</v>
      </c>
      <c r="AA3406" s="11">
        <f t="shared" si="9203"/>
        <v>10</v>
      </c>
      <c r="AB3406" s="53">
        <f t="shared" si="9204"/>
        <v>0.23872932241031086</v>
      </c>
      <c r="AC3406" s="61" t="s">
        <v>204</v>
      </c>
    </row>
    <row r="3407" spans="1:46">
      <c r="A3407" s="11">
        <v>3407</v>
      </c>
      <c r="B3407" s="69">
        <v>44616</v>
      </c>
      <c r="C3407" s="70">
        <v>0.61111111111111105</v>
      </c>
      <c r="D3407">
        <v>12</v>
      </c>
      <c r="E3407">
        <v>14</v>
      </c>
      <c r="F3407">
        <v>0</v>
      </c>
      <c r="G3407">
        <v>11</v>
      </c>
      <c r="H3407">
        <v>0.33300000000000002</v>
      </c>
      <c r="I3407">
        <v>2.2999999999999998</v>
      </c>
      <c r="J3407" t="s">
        <v>155</v>
      </c>
      <c r="K3407">
        <v>2.6</v>
      </c>
      <c r="L3407" t="s">
        <v>157</v>
      </c>
      <c r="M3407" s="70">
        <v>0.60841435185185189</v>
      </c>
      <c r="N3407">
        <v>4.4000000000000004</v>
      </c>
      <c r="O3407" t="s">
        <v>155</v>
      </c>
      <c r="P3407" s="70">
        <v>0.60605324074074074</v>
      </c>
      <c r="Q3407">
        <v>2.8</v>
      </c>
      <c r="R3407" t="s">
        <v>158</v>
      </c>
      <c r="S3407">
        <v>0.8</v>
      </c>
      <c r="T3407">
        <v>30.6</v>
      </c>
      <c r="U3407">
        <v>1050</v>
      </c>
      <c r="V3407">
        <v>660027</v>
      </c>
      <c r="W3407">
        <v>1100</v>
      </c>
      <c r="X3407">
        <v>0.58799999999999997</v>
      </c>
      <c r="Y3407">
        <v>18.2</v>
      </c>
      <c r="Z3407" s="11">
        <f t="shared" si="9202"/>
        <v>199.8</v>
      </c>
      <c r="AA3407" s="11">
        <f t="shared" si="9203"/>
        <v>10</v>
      </c>
      <c r="AB3407" s="53">
        <f t="shared" si="9204"/>
        <v>0.23872932241031086</v>
      </c>
      <c r="AC3407" s="61" t="s">
        <v>204</v>
      </c>
    </row>
    <row r="3408" spans="1:46">
      <c r="A3408" s="11">
        <v>3408</v>
      </c>
      <c r="B3408" s="69">
        <v>44616</v>
      </c>
      <c r="C3408" s="70">
        <v>0.61805555555555558</v>
      </c>
      <c r="D3408">
        <v>12</v>
      </c>
      <c r="E3408">
        <v>14</v>
      </c>
      <c r="F3408">
        <v>0</v>
      </c>
      <c r="G3408">
        <v>11.1</v>
      </c>
      <c r="H3408">
        <v>0.311</v>
      </c>
      <c r="I3408">
        <v>2.6</v>
      </c>
      <c r="J3408" t="s">
        <v>158</v>
      </c>
      <c r="K3408">
        <v>2.6</v>
      </c>
      <c r="L3408" t="s">
        <v>158</v>
      </c>
      <c r="M3408" s="70">
        <v>0.61778935185185191</v>
      </c>
      <c r="N3408">
        <v>4.8</v>
      </c>
      <c r="O3408" t="s">
        <v>158</v>
      </c>
      <c r="P3408" s="70">
        <v>0.6153819444444445</v>
      </c>
      <c r="Q3408">
        <v>3.5</v>
      </c>
      <c r="R3408" t="s">
        <v>158</v>
      </c>
      <c r="S3408">
        <v>1</v>
      </c>
      <c r="T3408">
        <v>29.3</v>
      </c>
      <c r="U3408">
        <v>1024</v>
      </c>
      <c r="V3408">
        <v>619426</v>
      </c>
      <c r="W3408">
        <v>1032</v>
      </c>
      <c r="X3408">
        <v>0.58799999999999997</v>
      </c>
      <c r="Y3408">
        <v>18.16</v>
      </c>
      <c r="Z3408" s="11">
        <f t="shared" si="9202"/>
        <v>186.6</v>
      </c>
      <c r="AA3408" s="11">
        <f t="shared" si="9203"/>
        <v>10</v>
      </c>
      <c r="AB3408" s="53">
        <f t="shared" si="9204"/>
        <v>0.23872932241031086</v>
      </c>
      <c r="AC3408" s="61" t="s">
        <v>204</v>
      </c>
    </row>
    <row r="3409" spans="1:46">
      <c r="A3409" s="11">
        <v>3409</v>
      </c>
      <c r="B3409" s="69">
        <v>44616</v>
      </c>
      <c r="C3409" s="70">
        <v>0.625</v>
      </c>
      <c r="D3409">
        <v>11.9</v>
      </c>
      <c r="E3409">
        <v>14</v>
      </c>
      <c r="F3409">
        <v>0</v>
      </c>
      <c r="G3409">
        <v>11</v>
      </c>
      <c r="H3409">
        <v>0.30199999999999999</v>
      </c>
      <c r="I3409">
        <v>2.4</v>
      </c>
      <c r="J3409" t="s">
        <v>158</v>
      </c>
      <c r="K3409">
        <v>3</v>
      </c>
      <c r="L3409" t="s">
        <v>158</v>
      </c>
      <c r="M3409" s="70">
        <v>0.62053240740740734</v>
      </c>
      <c r="N3409">
        <v>3.8</v>
      </c>
      <c r="O3409" t="s">
        <v>155</v>
      </c>
      <c r="P3409" s="70">
        <v>0.61828703703703702</v>
      </c>
      <c r="Q3409">
        <v>1.4</v>
      </c>
      <c r="R3409" t="s">
        <v>155</v>
      </c>
      <c r="S3409">
        <v>0.7</v>
      </c>
      <c r="T3409">
        <v>32.6</v>
      </c>
      <c r="U3409">
        <v>950</v>
      </c>
      <c r="V3409">
        <v>596126</v>
      </c>
      <c r="W3409">
        <v>994</v>
      </c>
      <c r="X3409">
        <v>0.58799999999999997</v>
      </c>
      <c r="Y3409">
        <v>18.14</v>
      </c>
      <c r="Z3409" s="11">
        <f t="shared" si="9202"/>
        <v>181.2</v>
      </c>
      <c r="AA3409" s="11">
        <f t="shared" si="9203"/>
        <v>10</v>
      </c>
      <c r="AB3409" s="53">
        <f t="shared" si="9204"/>
        <v>0.23872932241031086</v>
      </c>
      <c r="AC3409" s="61" t="s">
        <v>204</v>
      </c>
      <c r="AE3409" s="11">
        <f t="shared" ref="AE3409" si="9221">SUM(F3409:F3414)</f>
        <v>0</v>
      </c>
      <c r="AF3409" s="11">
        <f t="shared" ref="AF3409" si="9222">AVERAGE(AB3409:AB3414)</f>
        <v>0.23872932241031086</v>
      </c>
      <c r="AG3409" s="11">
        <f t="shared" ref="AG3409" si="9223">AVERAGE(G3409:G3414)</f>
        <v>9.9</v>
      </c>
      <c r="AH3409" s="11" t="e">
        <f t="shared" ref="AH3409" si="9224">AVERAGE(AC3409:AC3414)</f>
        <v>#DIV/0!</v>
      </c>
      <c r="AI3409" s="11">
        <f t="shared" ref="AI3409" si="9225">AVERAGE(T3409:T3414)</f>
        <v>33.966666666666669</v>
      </c>
      <c r="AJ3409" s="11">
        <f t="shared" ref="AJ3409" si="9226">SUMIF(H3409:H3414,"&gt;0",H3409:H3414)</f>
        <v>1.3449999999999998</v>
      </c>
      <c r="AK3409" s="17">
        <f t="shared" ref="AK3409" si="9227">SUM(AA3409:AA3414)/60</f>
        <v>0.66666666666666663</v>
      </c>
      <c r="AL3409" s="17">
        <f t="shared" ref="AL3409" si="9228">SUM(V3409:V3414)</f>
        <v>2695900</v>
      </c>
      <c r="AM3409" s="17">
        <f t="shared" ref="AM3409" si="9229">AVERAGE(W3409:W3414)</f>
        <v>749</v>
      </c>
      <c r="AN3409" s="11">
        <f t="shared" ref="AN3409" si="9230">AVERAGE(I3409:I3414)</f>
        <v>2.5</v>
      </c>
      <c r="AO3409" s="11">
        <f t="shared" ref="AO3409" si="9231">MAX(K3409:K3414)</f>
        <v>3.1</v>
      </c>
      <c r="AP3409" s="13" t="str">
        <f t="shared" ref="AP3409" ca="1" si="9232">INDIRECT(ADDRESS(MATCH(AO3409,K3409:K3414,0)+A3409-1,12))</f>
        <v>NW</v>
      </c>
      <c r="AQ3409" s="13">
        <f t="shared" ref="AQ3409" ca="1" si="9233">INDIRECT(ADDRESS(MATCH(AO3409,K3409:K3414,0)+A3409-1,13))</f>
        <v>0.63624999999999998</v>
      </c>
      <c r="AR3409" s="11">
        <f t="shared" ref="AR3409" si="9234">MAX(N3409:N3414)</f>
        <v>5.2</v>
      </c>
      <c r="AS3409" s="13" t="str">
        <f t="shared" ref="AS3409" ca="1" si="9235">INDIRECT(ADDRESS(MATCH(AR3409,N3409:N3414,0)+A3409-1,15))</f>
        <v>WNW</v>
      </c>
      <c r="AT3409" s="13">
        <f t="shared" ref="AT3409" ca="1" si="9236">INDIRECT(ADDRESS(MATCH(AR3409,N3409:N3414,0)+A3409-1,16))</f>
        <v>0.63398148148148148</v>
      </c>
    </row>
    <row r="3410" spans="1:46">
      <c r="A3410" s="11">
        <v>3410</v>
      </c>
      <c r="B3410" s="69">
        <v>44616</v>
      </c>
      <c r="C3410" s="70">
        <v>0.63194444444444442</v>
      </c>
      <c r="D3410">
        <v>11.8</v>
      </c>
      <c r="E3410">
        <v>14</v>
      </c>
      <c r="F3410">
        <v>0</v>
      </c>
      <c r="G3410">
        <v>10.7</v>
      </c>
      <c r="H3410">
        <v>0.28100000000000003</v>
      </c>
      <c r="I3410">
        <v>2.5</v>
      </c>
      <c r="J3410" t="s">
        <v>158</v>
      </c>
      <c r="K3410">
        <v>2.5</v>
      </c>
      <c r="L3410" t="s">
        <v>158</v>
      </c>
      <c r="M3410" s="70">
        <v>0.63194444444444442</v>
      </c>
      <c r="N3410">
        <v>4.3</v>
      </c>
      <c r="O3410" t="s">
        <v>154</v>
      </c>
      <c r="P3410" s="70">
        <v>0.62968750000000007</v>
      </c>
      <c r="Q3410">
        <v>2.2999999999999998</v>
      </c>
      <c r="R3410" t="s">
        <v>157</v>
      </c>
      <c r="S3410">
        <v>0.6</v>
      </c>
      <c r="T3410">
        <v>30.9</v>
      </c>
      <c r="U3410">
        <v>889</v>
      </c>
      <c r="V3410">
        <v>555554</v>
      </c>
      <c r="W3410">
        <v>926</v>
      </c>
      <c r="X3410">
        <v>0.58799999999999997</v>
      </c>
      <c r="Y3410">
        <v>18.12</v>
      </c>
      <c r="Z3410" s="11">
        <f t="shared" si="9202"/>
        <v>168.6</v>
      </c>
      <c r="AA3410" s="11">
        <f t="shared" si="9203"/>
        <v>10</v>
      </c>
      <c r="AB3410" s="53">
        <f t="shared" si="9204"/>
        <v>0.23872932241031086</v>
      </c>
      <c r="AC3410" s="61" t="s">
        <v>204</v>
      </c>
    </row>
    <row r="3411" spans="1:46">
      <c r="A3411" s="11">
        <v>3411</v>
      </c>
      <c r="B3411" s="69">
        <v>44616</v>
      </c>
      <c r="C3411" s="70">
        <v>0.63888888888888895</v>
      </c>
      <c r="D3411">
        <v>11.7</v>
      </c>
      <c r="E3411">
        <v>14</v>
      </c>
      <c r="F3411">
        <v>0</v>
      </c>
      <c r="G3411">
        <v>9.9</v>
      </c>
      <c r="H3411">
        <v>0.26400000000000001</v>
      </c>
      <c r="I3411">
        <v>2.9</v>
      </c>
      <c r="J3411" t="s">
        <v>155</v>
      </c>
      <c r="K3411">
        <v>3.1</v>
      </c>
      <c r="L3411" t="s">
        <v>155</v>
      </c>
      <c r="M3411" s="70">
        <v>0.63624999999999998</v>
      </c>
      <c r="N3411">
        <v>5.2</v>
      </c>
      <c r="O3411" t="s">
        <v>158</v>
      </c>
      <c r="P3411" s="70">
        <v>0.63398148148148148</v>
      </c>
      <c r="Q3411">
        <v>2.4</v>
      </c>
      <c r="R3411" t="s">
        <v>158</v>
      </c>
      <c r="S3411">
        <v>0.8</v>
      </c>
      <c r="T3411">
        <v>33.200000000000003</v>
      </c>
      <c r="U3411">
        <v>821</v>
      </c>
      <c r="V3411">
        <v>519255</v>
      </c>
      <c r="W3411">
        <v>865</v>
      </c>
      <c r="X3411">
        <v>0.58799999999999997</v>
      </c>
      <c r="Y3411">
        <v>18.09</v>
      </c>
      <c r="Z3411" s="11">
        <f t="shared" si="9202"/>
        <v>158.39999999999998</v>
      </c>
      <c r="AA3411" s="11">
        <f t="shared" si="9203"/>
        <v>10</v>
      </c>
      <c r="AB3411" s="53">
        <f t="shared" si="9204"/>
        <v>0.23872932241031086</v>
      </c>
      <c r="AC3411" s="61" t="s">
        <v>204</v>
      </c>
    </row>
    <row r="3412" spans="1:46">
      <c r="A3412" s="11">
        <v>3412</v>
      </c>
      <c r="B3412" s="69">
        <v>44616</v>
      </c>
      <c r="C3412" s="70">
        <v>0.64583333333333337</v>
      </c>
      <c r="D3412">
        <v>11.6</v>
      </c>
      <c r="E3412">
        <v>14</v>
      </c>
      <c r="F3412">
        <v>0</v>
      </c>
      <c r="G3412">
        <v>10</v>
      </c>
      <c r="H3412">
        <v>0.24299999999999999</v>
      </c>
      <c r="I3412">
        <v>2.5</v>
      </c>
      <c r="J3412" t="s">
        <v>155</v>
      </c>
      <c r="K3412">
        <v>2.9</v>
      </c>
      <c r="L3412" t="s">
        <v>155</v>
      </c>
      <c r="M3412" s="70">
        <v>0.64023148148148146</v>
      </c>
      <c r="N3412">
        <v>4.4000000000000004</v>
      </c>
      <c r="O3412" t="s">
        <v>154</v>
      </c>
      <c r="P3412" s="70">
        <v>0.63987268518518514</v>
      </c>
      <c r="Q3412">
        <v>1.7</v>
      </c>
      <c r="R3412" t="s">
        <v>154</v>
      </c>
      <c r="S3412">
        <v>0.8</v>
      </c>
      <c r="T3412">
        <v>33.9</v>
      </c>
      <c r="U3412">
        <v>747</v>
      </c>
      <c r="V3412">
        <v>475649</v>
      </c>
      <c r="W3412">
        <v>793</v>
      </c>
      <c r="X3412">
        <v>0.58799999999999997</v>
      </c>
      <c r="Y3412">
        <v>18.059999999999999</v>
      </c>
      <c r="Z3412" s="11">
        <f t="shared" si="9202"/>
        <v>145.80000000000001</v>
      </c>
      <c r="AA3412" s="11">
        <f t="shared" si="9203"/>
        <v>10</v>
      </c>
      <c r="AB3412" s="53">
        <f t="shared" si="9204"/>
        <v>0.23872932241031086</v>
      </c>
      <c r="AC3412" s="61" t="s">
        <v>204</v>
      </c>
    </row>
    <row r="3413" spans="1:46">
      <c r="A3413" s="11">
        <v>3413</v>
      </c>
      <c r="B3413" s="69">
        <v>44616</v>
      </c>
      <c r="C3413" s="70">
        <v>0.65277777777777779</v>
      </c>
      <c r="D3413">
        <v>11.3</v>
      </c>
      <c r="E3413">
        <v>14</v>
      </c>
      <c r="F3413">
        <v>0</v>
      </c>
      <c r="G3413">
        <v>9.6</v>
      </c>
      <c r="H3413">
        <v>0.15</v>
      </c>
      <c r="I3413">
        <v>2.2000000000000002</v>
      </c>
      <c r="J3413" t="s">
        <v>158</v>
      </c>
      <c r="K3413">
        <v>2.6</v>
      </c>
      <c r="L3413" t="s">
        <v>155</v>
      </c>
      <c r="M3413" s="70">
        <v>0.64878472222222217</v>
      </c>
      <c r="N3413">
        <v>4.2</v>
      </c>
      <c r="O3413" t="s">
        <v>154</v>
      </c>
      <c r="P3413" s="70">
        <v>0.64817129629629633</v>
      </c>
      <c r="Q3413">
        <v>1.7</v>
      </c>
      <c r="R3413" t="s">
        <v>157</v>
      </c>
      <c r="S3413">
        <v>0.6</v>
      </c>
      <c r="T3413">
        <v>35.5</v>
      </c>
      <c r="U3413">
        <v>301</v>
      </c>
      <c r="V3413">
        <v>314954</v>
      </c>
      <c r="W3413">
        <v>525</v>
      </c>
      <c r="X3413">
        <v>0.58799999999999997</v>
      </c>
      <c r="Y3413">
        <v>18.05</v>
      </c>
      <c r="Z3413" s="11">
        <f t="shared" si="9202"/>
        <v>90.000000000000014</v>
      </c>
      <c r="AA3413" s="11">
        <f t="shared" si="9203"/>
        <v>0</v>
      </c>
      <c r="AB3413" s="53">
        <f t="shared" si="9204"/>
        <v>0.23872932241031086</v>
      </c>
      <c r="AC3413" s="61" t="s">
        <v>204</v>
      </c>
    </row>
    <row r="3414" spans="1:46">
      <c r="A3414" s="11">
        <v>3414</v>
      </c>
      <c r="B3414" s="69">
        <v>44616</v>
      </c>
      <c r="C3414" s="70">
        <v>0.65972222222222221</v>
      </c>
      <c r="D3414">
        <v>11.2</v>
      </c>
      <c r="E3414">
        <v>14.1</v>
      </c>
      <c r="F3414">
        <v>0</v>
      </c>
      <c r="G3414">
        <v>8.1999999999999993</v>
      </c>
      <c r="H3414">
        <v>0.105</v>
      </c>
      <c r="I3414">
        <v>2.5</v>
      </c>
      <c r="J3414" t="s">
        <v>155</v>
      </c>
      <c r="K3414">
        <v>2.5</v>
      </c>
      <c r="L3414" t="s">
        <v>155</v>
      </c>
      <c r="M3414" s="70">
        <v>0.65888888888888886</v>
      </c>
      <c r="N3414">
        <v>4</v>
      </c>
      <c r="O3414" t="s">
        <v>155</v>
      </c>
      <c r="P3414" s="70">
        <v>0.65581018518518519</v>
      </c>
      <c r="Q3414">
        <v>1.8</v>
      </c>
      <c r="R3414" t="s">
        <v>157</v>
      </c>
      <c r="S3414">
        <v>0.6</v>
      </c>
      <c r="T3414">
        <v>37.700000000000003</v>
      </c>
      <c r="U3414">
        <v>413</v>
      </c>
      <c r="V3414">
        <v>234362</v>
      </c>
      <c r="W3414">
        <v>391</v>
      </c>
      <c r="X3414">
        <v>0.58799999999999997</v>
      </c>
      <c r="Y3414">
        <v>18.03</v>
      </c>
      <c r="Z3414" s="11">
        <f t="shared" si="9202"/>
        <v>63</v>
      </c>
      <c r="AA3414" s="11">
        <f t="shared" si="9203"/>
        <v>0</v>
      </c>
      <c r="AB3414" s="53">
        <f t="shared" si="9204"/>
        <v>0.23872932241031086</v>
      </c>
      <c r="AC3414" s="61" t="s">
        <v>204</v>
      </c>
    </row>
    <row r="3415" spans="1:46">
      <c r="A3415" s="11">
        <v>3415</v>
      </c>
      <c r="B3415" s="69">
        <v>44616</v>
      </c>
      <c r="C3415" s="70">
        <v>0.66666666666666663</v>
      </c>
      <c r="D3415">
        <v>10.8</v>
      </c>
      <c r="E3415">
        <v>14.1</v>
      </c>
      <c r="F3415">
        <v>0</v>
      </c>
      <c r="G3415">
        <v>8.4</v>
      </c>
      <c r="H3415">
        <v>0.158</v>
      </c>
      <c r="I3415">
        <v>2.2000000000000002</v>
      </c>
      <c r="J3415" t="s">
        <v>155</v>
      </c>
      <c r="K3415">
        <v>2.5</v>
      </c>
      <c r="L3415" t="s">
        <v>155</v>
      </c>
      <c r="M3415" s="70">
        <v>0.66143518518518518</v>
      </c>
      <c r="N3415">
        <v>3.3</v>
      </c>
      <c r="O3415" t="s">
        <v>155</v>
      </c>
      <c r="P3415" s="70">
        <v>0.66265046296296293</v>
      </c>
      <c r="Q3415">
        <v>2</v>
      </c>
      <c r="R3415" t="s">
        <v>158</v>
      </c>
      <c r="S3415">
        <v>0.7</v>
      </c>
      <c r="T3415">
        <v>37.1</v>
      </c>
      <c r="U3415">
        <v>513</v>
      </c>
      <c r="V3415">
        <v>308635</v>
      </c>
      <c r="W3415">
        <v>514</v>
      </c>
      <c r="X3415">
        <v>0.58799999999999997</v>
      </c>
      <c r="Y3415">
        <v>18.03</v>
      </c>
      <c r="Z3415" s="11">
        <f t="shared" si="9202"/>
        <v>94.8</v>
      </c>
      <c r="AA3415" s="11">
        <f t="shared" si="9203"/>
        <v>0</v>
      </c>
      <c r="AB3415" s="53">
        <f t="shared" si="9204"/>
        <v>0.23872932241031086</v>
      </c>
      <c r="AC3415" s="61" t="s">
        <v>204</v>
      </c>
      <c r="AE3415" s="11">
        <f t="shared" ref="AE3415" si="9237">SUM(F3415:F3420)</f>
        <v>0</v>
      </c>
      <c r="AF3415" s="11">
        <f t="shared" ref="AF3415" si="9238">AVERAGE(AB3415:AB3420)</f>
        <v>0.23835824508286887</v>
      </c>
      <c r="AG3415" s="11">
        <f t="shared" ref="AG3415" si="9239">AVERAGE(G3415:G3420)</f>
        <v>9.2833333333333332</v>
      </c>
      <c r="AH3415" s="11" t="e">
        <f t="shared" ref="AH3415" si="9240">AVERAGE(AC3415:AC3420)</f>
        <v>#DIV/0!</v>
      </c>
      <c r="AI3415" s="11">
        <f t="shared" ref="AI3415" si="9241">AVERAGE(T3415:T3420)</f>
        <v>35.916666666666664</v>
      </c>
      <c r="AJ3415" s="11">
        <f t="shared" ref="AJ3415" si="9242">SUMIF(H3415:H3420,"&gt;0",H3415:H3420)</f>
        <v>0.82</v>
      </c>
      <c r="AK3415" s="17">
        <f t="shared" ref="AK3415" si="9243">SUM(AA3415:AA3420)/60</f>
        <v>0</v>
      </c>
      <c r="AL3415" s="17">
        <f t="shared" ref="AL3415" si="9244">SUM(V3415:V3420)</f>
        <v>1602716</v>
      </c>
      <c r="AM3415" s="17">
        <f t="shared" ref="AM3415" si="9245">AVERAGE(W3415:W3420)</f>
        <v>445.16666666666669</v>
      </c>
      <c r="AN3415" s="11">
        <f t="shared" ref="AN3415" si="9246">AVERAGE(I3415:I3420)</f>
        <v>1.6666666666666667</v>
      </c>
      <c r="AO3415" s="11">
        <f t="shared" ref="AO3415" si="9247">MAX(K3415:K3420)</f>
        <v>2.5</v>
      </c>
      <c r="AP3415" s="13" t="str">
        <f t="shared" ref="AP3415" ca="1" si="9248">INDIRECT(ADDRESS(MATCH(AO3415,K3415:K3420,0)+A3415-1,12))</f>
        <v>NW</v>
      </c>
      <c r="AQ3415" s="13">
        <f t="shared" ref="AQ3415" ca="1" si="9249">INDIRECT(ADDRESS(MATCH(AO3415,K3415:K3420,0)+A3415-1,13))</f>
        <v>0.66143518518518518</v>
      </c>
      <c r="AR3415" s="11">
        <f t="shared" ref="AR3415" si="9250">MAX(N3415:N3420)</f>
        <v>4.2</v>
      </c>
      <c r="AS3415" s="13" t="str">
        <f t="shared" ref="AS3415" ca="1" si="9251">INDIRECT(ADDRESS(MATCH(AR3415,N3415:N3420,0)+A3415-1,15))</f>
        <v>WNW</v>
      </c>
      <c r="AT3415" s="13">
        <f t="shared" ref="AT3415" ca="1" si="9252">INDIRECT(ADDRESS(MATCH(AR3415,N3415:N3420,0)+A3415-1,16))</f>
        <v>0.66923611111111114</v>
      </c>
    </row>
    <row r="3416" spans="1:46">
      <c r="A3416" s="11">
        <v>3416</v>
      </c>
      <c r="B3416" s="69">
        <v>44616</v>
      </c>
      <c r="C3416" s="70">
        <v>0.67361111111111116</v>
      </c>
      <c r="D3416">
        <v>10.5</v>
      </c>
      <c r="E3416">
        <v>14.1</v>
      </c>
      <c r="F3416">
        <v>0</v>
      </c>
      <c r="G3416">
        <v>8.5</v>
      </c>
      <c r="H3416">
        <v>0.14199999999999999</v>
      </c>
      <c r="I3416">
        <v>2.2999999999999998</v>
      </c>
      <c r="J3416" t="s">
        <v>158</v>
      </c>
      <c r="K3416">
        <v>2.2999999999999998</v>
      </c>
      <c r="L3416" t="s">
        <v>158</v>
      </c>
      <c r="M3416" s="70">
        <v>0.67299768518518521</v>
      </c>
      <c r="N3416">
        <v>4.2</v>
      </c>
      <c r="O3416" t="s">
        <v>158</v>
      </c>
      <c r="P3416" s="70">
        <v>0.66923611111111114</v>
      </c>
      <c r="Q3416">
        <v>2.8</v>
      </c>
      <c r="R3416" t="s">
        <v>158</v>
      </c>
      <c r="S3416">
        <v>0.6</v>
      </c>
      <c r="T3416">
        <v>37.1</v>
      </c>
      <c r="U3416">
        <v>508</v>
      </c>
      <c r="V3416">
        <v>281275</v>
      </c>
      <c r="W3416">
        <v>469</v>
      </c>
      <c r="X3416">
        <v>0.58799999999999997</v>
      </c>
      <c r="Y3416">
        <v>17.98</v>
      </c>
      <c r="Z3416" s="11">
        <f t="shared" si="9202"/>
        <v>85.2</v>
      </c>
      <c r="AA3416" s="11">
        <f t="shared" si="9203"/>
        <v>0</v>
      </c>
      <c r="AB3416" s="53">
        <f t="shared" si="9204"/>
        <v>0.23872932241031086</v>
      </c>
      <c r="AC3416" s="61" t="s">
        <v>204</v>
      </c>
    </row>
    <row r="3417" spans="1:46">
      <c r="A3417" s="11">
        <v>3417</v>
      </c>
      <c r="B3417" s="69">
        <v>44616</v>
      </c>
      <c r="C3417" s="70">
        <v>0.68055555555555547</v>
      </c>
      <c r="D3417">
        <v>10.4</v>
      </c>
      <c r="E3417">
        <v>14.1</v>
      </c>
      <c r="F3417">
        <v>0</v>
      </c>
      <c r="G3417">
        <v>8.9</v>
      </c>
      <c r="H3417">
        <v>0.156</v>
      </c>
      <c r="I3417">
        <v>1.8</v>
      </c>
      <c r="J3417" t="s">
        <v>155</v>
      </c>
      <c r="K3417">
        <v>2.2999999999999998</v>
      </c>
      <c r="L3417" t="s">
        <v>158</v>
      </c>
      <c r="M3417" s="70">
        <v>0.67414351851851861</v>
      </c>
      <c r="N3417">
        <v>3.4</v>
      </c>
      <c r="O3417" t="s">
        <v>155</v>
      </c>
      <c r="P3417" s="70">
        <v>0.67940972222222218</v>
      </c>
      <c r="Q3417">
        <v>1.5</v>
      </c>
      <c r="R3417" t="s">
        <v>158</v>
      </c>
      <c r="S3417">
        <v>0.4</v>
      </c>
      <c r="T3417">
        <v>38</v>
      </c>
      <c r="U3417">
        <v>495</v>
      </c>
      <c r="V3417">
        <v>303156</v>
      </c>
      <c r="W3417">
        <v>505</v>
      </c>
      <c r="X3417">
        <v>0.58699999999999997</v>
      </c>
      <c r="Y3417">
        <v>17.96</v>
      </c>
      <c r="Z3417" s="11">
        <f t="shared" si="9202"/>
        <v>93.600000000000009</v>
      </c>
      <c r="AA3417" s="11">
        <f t="shared" si="9203"/>
        <v>0</v>
      </c>
      <c r="AB3417" s="53">
        <f t="shared" si="9204"/>
        <v>0.23817270641914795</v>
      </c>
      <c r="AC3417" s="61" t="s">
        <v>204</v>
      </c>
    </row>
    <row r="3418" spans="1:46">
      <c r="A3418" s="11">
        <v>3418</v>
      </c>
      <c r="B3418" s="69">
        <v>44616</v>
      </c>
      <c r="C3418" s="70">
        <v>0.6875</v>
      </c>
      <c r="D3418">
        <v>10.3</v>
      </c>
      <c r="E3418">
        <v>14.1</v>
      </c>
      <c r="F3418">
        <v>0</v>
      </c>
      <c r="G3418">
        <v>9.6</v>
      </c>
      <c r="H3418">
        <v>0.152</v>
      </c>
      <c r="I3418">
        <v>1.6</v>
      </c>
      <c r="J3418" t="s">
        <v>161</v>
      </c>
      <c r="K3418">
        <v>1.9</v>
      </c>
      <c r="L3418" t="s">
        <v>154</v>
      </c>
      <c r="M3418" s="70">
        <v>0.68547453703703709</v>
      </c>
      <c r="N3418">
        <v>2.5</v>
      </c>
      <c r="O3418" t="s">
        <v>154</v>
      </c>
      <c r="P3418" s="70">
        <v>0.68225694444444451</v>
      </c>
      <c r="Q3418">
        <v>0.2</v>
      </c>
      <c r="R3418" t="s">
        <v>160</v>
      </c>
      <c r="S3418">
        <v>0.5</v>
      </c>
      <c r="T3418">
        <v>36</v>
      </c>
      <c r="U3418">
        <v>471</v>
      </c>
      <c r="V3418">
        <v>292339</v>
      </c>
      <c r="W3418">
        <v>487</v>
      </c>
      <c r="X3418">
        <v>0.58699999999999997</v>
      </c>
      <c r="Y3418">
        <v>17.97</v>
      </c>
      <c r="Z3418" s="11">
        <f t="shared" si="9202"/>
        <v>91.2</v>
      </c>
      <c r="AA3418" s="11">
        <f t="shared" si="9203"/>
        <v>0</v>
      </c>
      <c r="AB3418" s="53">
        <f t="shared" si="9204"/>
        <v>0.23817270641914795</v>
      </c>
      <c r="AC3418" s="61" t="s">
        <v>204</v>
      </c>
    </row>
    <row r="3419" spans="1:46">
      <c r="A3419" s="11">
        <v>3419</v>
      </c>
      <c r="B3419" s="69">
        <v>44616</v>
      </c>
      <c r="C3419" s="70">
        <v>0.69444444444444453</v>
      </c>
      <c r="D3419">
        <v>10.5</v>
      </c>
      <c r="E3419">
        <v>14.1</v>
      </c>
      <c r="F3419">
        <v>0</v>
      </c>
      <c r="G3419">
        <v>10.199999999999999</v>
      </c>
      <c r="H3419">
        <v>0.124</v>
      </c>
      <c r="I3419">
        <v>0.7</v>
      </c>
      <c r="J3419" t="s">
        <v>161</v>
      </c>
      <c r="K3419">
        <v>1.6</v>
      </c>
      <c r="L3419" t="s">
        <v>161</v>
      </c>
      <c r="M3419" s="70">
        <v>0.68751157407407415</v>
      </c>
      <c r="N3419">
        <v>2.6</v>
      </c>
      <c r="O3419" t="s">
        <v>154</v>
      </c>
      <c r="P3419" s="70">
        <v>0.69140046296296298</v>
      </c>
      <c r="Q3419">
        <v>0.7</v>
      </c>
      <c r="R3419" t="s">
        <v>160</v>
      </c>
      <c r="S3419">
        <v>0.7</v>
      </c>
      <c r="T3419">
        <v>33.299999999999997</v>
      </c>
      <c r="U3419">
        <v>352</v>
      </c>
      <c r="V3419">
        <v>238199</v>
      </c>
      <c r="W3419">
        <v>397</v>
      </c>
      <c r="X3419">
        <v>0.58699999999999997</v>
      </c>
      <c r="Y3419">
        <v>17.940000000000001</v>
      </c>
      <c r="Z3419" s="11">
        <f t="shared" si="9202"/>
        <v>74.400000000000006</v>
      </c>
      <c r="AA3419" s="11">
        <f t="shared" si="9203"/>
        <v>0</v>
      </c>
      <c r="AB3419" s="53">
        <f t="shared" si="9204"/>
        <v>0.23817270641914795</v>
      </c>
      <c r="AC3419" s="61" t="s">
        <v>204</v>
      </c>
    </row>
    <row r="3420" spans="1:46">
      <c r="A3420" s="11">
        <v>3420</v>
      </c>
      <c r="B3420" s="69">
        <v>44616</v>
      </c>
      <c r="C3420" s="70">
        <v>0.70138888888888884</v>
      </c>
      <c r="D3420">
        <v>10.6</v>
      </c>
      <c r="E3420">
        <v>14.1</v>
      </c>
      <c r="F3420">
        <v>0</v>
      </c>
      <c r="G3420">
        <v>10.1</v>
      </c>
      <c r="H3420">
        <v>8.7999999999999995E-2</v>
      </c>
      <c r="I3420">
        <v>1.4</v>
      </c>
      <c r="J3420" t="s">
        <v>154</v>
      </c>
      <c r="K3420">
        <v>1.4</v>
      </c>
      <c r="L3420" t="s">
        <v>154</v>
      </c>
      <c r="M3420" s="70">
        <v>0.70138888888888884</v>
      </c>
      <c r="N3420">
        <v>3</v>
      </c>
      <c r="O3420" t="s">
        <v>155</v>
      </c>
      <c r="P3420" s="70">
        <v>0.69781249999999995</v>
      </c>
      <c r="Q3420">
        <v>1.5</v>
      </c>
      <c r="R3420" t="s">
        <v>161</v>
      </c>
      <c r="S3420">
        <v>0.6</v>
      </c>
      <c r="T3420">
        <v>34</v>
      </c>
      <c r="U3420">
        <v>269</v>
      </c>
      <c r="V3420">
        <v>179112</v>
      </c>
      <c r="W3420">
        <v>299</v>
      </c>
      <c r="X3420">
        <v>0.58699999999999997</v>
      </c>
      <c r="Y3420">
        <v>17.920000000000002</v>
      </c>
      <c r="Z3420" s="11">
        <f t="shared" si="9202"/>
        <v>52.79999999999999</v>
      </c>
      <c r="AA3420" s="11">
        <f t="shared" si="9203"/>
        <v>0</v>
      </c>
      <c r="AB3420" s="53">
        <f t="shared" si="9204"/>
        <v>0.23817270641914795</v>
      </c>
      <c r="AC3420" s="61" t="s">
        <v>204</v>
      </c>
    </row>
    <row r="3421" spans="1:46">
      <c r="A3421" s="11">
        <v>3421</v>
      </c>
      <c r="B3421" s="69">
        <v>44616</v>
      </c>
      <c r="C3421" s="70">
        <v>0.70833333333333337</v>
      </c>
      <c r="D3421">
        <v>10.6</v>
      </c>
      <c r="E3421">
        <v>14.2</v>
      </c>
      <c r="F3421">
        <v>0</v>
      </c>
      <c r="G3421">
        <v>9.4</v>
      </c>
      <c r="H3421">
        <v>6.6000000000000003E-2</v>
      </c>
      <c r="I3421">
        <v>1.4</v>
      </c>
      <c r="J3421" t="s">
        <v>156</v>
      </c>
      <c r="K3421">
        <v>1.7</v>
      </c>
      <c r="L3421" t="s">
        <v>154</v>
      </c>
      <c r="M3421" s="70">
        <v>0.70425925925925925</v>
      </c>
      <c r="N3421">
        <v>2.6</v>
      </c>
      <c r="O3421" t="s">
        <v>161</v>
      </c>
      <c r="P3421" s="70">
        <v>0.70767361111111116</v>
      </c>
      <c r="Q3421">
        <v>1.4</v>
      </c>
      <c r="R3421" t="s">
        <v>154</v>
      </c>
      <c r="S3421">
        <v>0.6</v>
      </c>
      <c r="T3421">
        <v>36.200000000000003</v>
      </c>
      <c r="U3421">
        <v>198</v>
      </c>
      <c r="V3421">
        <v>138053</v>
      </c>
      <c r="W3421">
        <v>230</v>
      </c>
      <c r="X3421">
        <v>0.58699999999999997</v>
      </c>
      <c r="Y3421">
        <v>17.93</v>
      </c>
      <c r="Z3421" s="11">
        <f t="shared" si="9202"/>
        <v>39.599999999999994</v>
      </c>
      <c r="AA3421" s="11">
        <f t="shared" si="9203"/>
        <v>0</v>
      </c>
      <c r="AB3421" s="53">
        <f t="shared" si="9204"/>
        <v>0.23817270641914795</v>
      </c>
      <c r="AC3421" s="61" t="s">
        <v>204</v>
      </c>
      <c r="AE3421" s="11">
        <f t="shared" ref="AE3421" si="9253">SUM(F3421:F3426)</f>
        <v>0</v>
      </c>
      <c r="AF3421" s="11">
        <f t="shared" ref="AF3421" si="9254">AVERAGE(AB3421:AB3426)</f>
        <v>0.23808007044597743</v>
      </c>
      <c r="AG3421" s="11">
        <f t="shared" ref="AG3421" si="9255">AVERAGE(G3421:G3426)</f>
        <v>7.75</v>
      </c>
      <c r="AH3421" s="11" t="e">
        <f t="shared" ref="AH3421" si="9256">AVERAGE(AC3421:AC3426)</f>
        <v>#DIV/0!</v>
      </c>
      <c r="AI3421" s="11">
        <f t="shared" ref="AI3421" si="9257">AVERAGE(T3421:T3426)</f>
        <v>40.116666666666667</v>
      </c>
      <c r="AJ3421" s="11">
        <f t="shared" ref="AJ3421" si="9258">SUMIF(H3421:H3426,"&gt;0",H3421:H3426)</f>
        <v>0.17900000000000002</v>
      </c>
      <c r="AK3421" s="17">
        <f t="shared" ref="AK3421" si="9259">SUM(AA3421:AA3426)/60</f>
        <v>0</v>
      </c>
      <c r="AL3421" s="17">
        <f t="shared" ref="AL3421" si="9260">SUM(V3421:V3426)</f>
        <v>388863</v>
      </c>
      <c r="AM3421" s="17">
        <f t="shared" ref="AM3421" si="9261">AVERAGE(W3421:W3426)</f>
        <v>107.83333333333333</v>
      </c>
      <c r="AN3421" s="11">
        <f t="shared" ref="AN3421" si="9262">AVERAGE(I3421:I3426)</f>
        <v>1.3666666666666669</v>
      </c>
      <c r="AO3421" s="11">
        <f t="shared" ref="AO3421" si="9263">MAX(K3421:K3426)</f>
        <v>1.9</v>
      </c>
      <c r="AP3421" s="13" t="str">
        <f t="shared" ref="AP3421" ca="1" si="9264">INDIRECT(ADDRESS(MATCH(AO3421,K3421:K3426,0)+A3421-1,12))</f>
        <v>WSW</v>
      </c>
      <c r="AQ3421" s="13">
        <f t="shared" ref="AQ3421" ca="1" si="9265">INDIRECT(ADDRESS(MATCH(AO3421,K3421:K3426,0)+A3421-1,13))</f>
        <v>0.72385416666666658</v>
      </c>
      <c r="AR3421" s="11">
        <f t="shared" ref="AR3421" si="9266">MAX(N3421:N3426)</f>
        <v>3.3</v>
      </c>
      <c r="AS3421" s="13" t="str">
        <f t="shared" ref="AS3421" ca="1" si="9267">INDIRECT(ADDRESS(MATCH(AR3421,N3421:N3426,0)+A3421-1,15))</f>
        <v>W</v>
      </c>
      <c r="AT3421" s="13">
        <f t="shared" ref="AT3421" ca="1" si="9268">INDIRECT(ADDRESS(MATCH(AR3421,N3421:N3426,0)+A3421-1,16))</f>
        <v>0.72111111111111104</v>
      </c>
    </row>
    <row r="3422" spans="1:46">
      <c r="A3422" s="11">
        <v>3422</v>
      </c>
      <c r="B3422" s="69">
        <v>44616</v>
      </c>
      <c r="C3422" s="70">
        <v>0.71527777777777779</v>
      </c>
      <c r="D3422">
        <v>10.4</v>
      </c>
      <c r="E3422">
        <v>14.2</v>
      </c>
      <c r="F3422">
        <v>0</v>
      </c>
      <c r="G3422">
        <v>8.6999999999999993</v>
      </c>
      <c r="H3422">
        <v>4.9000000000000002E-2</v>
      </c>
      <c r="I3422">
        <v>1.5</v>
      </c>
      <c r="J3422" t="s">
        <v>154</v>
      </c>
      <c r="K3422">
        <v>1.7</v>
      </c>
      <c r="L3422" t="s">
        <v>154</v>
      </c>
      <c r="M3422" s="70">
        <v>0.71405092592592589</v>
      </c>
      <c r="N3422">
        <v>2.9</v>
      </c>
      <c r="O3422" t="s">
        <v>154</v>
      </c>
      <c r="P3422" s="70">
        <v>0.71096064814814808</v>
      </c>
      <c r="Q3422">
        <v>1.1000000000000001</v>
      </c>
      <c r="R3422" t="s">
        <v>154</v>
      </c>
      <c r="S3422">
        <v>0.6</v>
      </c>
      <c r="T3422">
        <v>37.5</v>
      </c>
      <c r="U3422">
        <v>143</v>
      </c>
      <c r="V3422">
        <v>101894</v>
      </c>
      <c r="W3422">
        <v>170</v>
      </c>
      <c r="X3422">
        <v>0.58699999999999997</v>
      </c>
      <c r="Y3422">
        <v>17.899999999999999</v>
      </c>
      <c r="Z3422" s="11">
        <f t="shared" si="9202"/>
        <v>29.4</v>
      </c>
      <c r="AA3422" s="11">
        <f t="shared" si="9203"/>
        <v>0</v>
      </c>
      <c r="AB3422" s="53">
        <f t="shared" si="9204"/>
        <v>0.23817270641914795</v>
      </c>
      <c r="AC3422" s="61" t="s">
        <v>204</v>
      </c>
    </row>
    <row r="3423" spans="1:46">
      <c r="A3423" s="11">
        <v>3423</v>
      </c>
      <c r="B3423" s="69">
        <v>44616</v>
      </c>
      <c r="C3423" s="70">
        <v>0.72222222222222221</v>
      </c>
      <c r="D3423">
        <v>10.1</v>
      </c>
      <c r="E3423">
        <v>14.2</v>
      </c>
      <c r="F3423">
        <v>0</v>
      </c>
      <c r="G3423">
        <v>8.1999999999999993</v>
      </c>
      <c r="H3423">
        <v>3.2000000000000001E-2</v>
      </c>
      <c r="I3423">
        <v>1.8</v>
      </c>
      <c r="J3423" t="s">
        <v>154</v>
      </c>
      <c r="K3423">
        <v>1.8</v>
      </c>
      <c r="L3423" t="s">
        <v>154</v>
      </c>
      <c r="M3423" s="70">
        <v>0.72222222222222221</v>
      </c>
      <c r="N3423">
        <v>3.3</v>
      </c>
      <c r="O3423" t="s">
        <v>154</v>
      </c>
      <c r="P3423" s="70">
        <v>0.72111111111111104</v>
      </c>
      <c r="Q3423">
        <v>1.6</v>
      </c>
      <c r="R3423" t="s">
        <v>160</v>
      </c>
      <c r="S3423">
        <v>0.7</v>
      </c>
      <c r="T3423">
        <v>38.299999999999997</v>
      </c>
      <c r="U3423">
        <v>90</v>
      </c>
      <c r="V3423">
        <v>69151</v>
      </c>
      <c r="W3423">
        <v>115</v>
      </c>
      <c r="X3423">
        <v>0.58699999999999997</v>
      </c>
      <c r="Y3423">
        <v>17.899999999999999</v>
      </c>
      <c r="Z3423" s="11">
        <f t="shared" si="9202"/>
        <v>19.200000000000003</v>
      </c>
      <c r="AA3423" s="11">
        <f t="shared" si="9203"/>
        <v>0</v>
      </c>
      <c r="AB3423" s="53">
        <f t="shared" si="9204"/>
        <v>0.23817270641914795</v>
      </c>
      <c r="AC3423" s="61" t="s">
        <v>204</v>
      </c>
    </row>
    <row r="3424" spans="1:46">
      <c r="A3424" s="11">
        <v>3424</v>
      </c>
      <c r="B3424" s="69">
        <v>44616</v>
      </c>
      <c r="C3424" s="70">
        <v>0.72916666666666663</v>
      </c>
      <c r="D3424">
        <v>9.6999999999999993</v>
      </c>
      <c r="E3424">
        <v>13.8</v>
      </c>
      <c r="F3424">
        <v>0</v>
      </c>
      <c r="G3424">
        <v>7.6</v>
      </c>
      <c r="H3424">
        <v>1.9E-2</v>
      </c>
      <c r="I3424">
        <v>1.2</v>
      </c>
      <c r="J3424" t="s">
        <v>161</v>
      </c>
      <c r="K3424">
        <v>1.9</v>
      </c>
      <c r="L3424" t="s">
        <v>161</v>
      </c>
      <c r="M3424" s="70">
        <v>0.72385416666666658</v>
      </c>
      <c r="N3424">
        <v>2.1</v>
      </c>
      <c r="O3424" t="s">
        <v>154</v>
      </c>
      <c r="P3424" s="70">
        <v>0.72392361111111114</v>
      </c>
      <c r="Q3424">
        <v>0.9</v>
      </c>
      <c r="R3424" t="s">
        <v>156</v>
      </c>
      <c r="S3424">
        <v>0.3</v>
      </c>
      <c r="T3424">
        <v>40.4</v>
      </c>
      <c r="U3424">
        <v>55</v>
      </c>
      <c r="V3424">
        <v>43480</v>
      </c>
      <c r="W3424">
        <v>72</v>
      </c>
      <c r="X3424">
        <v>0.58699999999999997</v>
      </c>
      <c r="Y3424">
        <v>17.829999999999998</v>
      </c>
      <c r="Z3424" s="11">
        <f t="shared" si="9202"/>
        <v>11.4</v>
      </c>
      <c r="AA3424" s="11">
        <f t="shared" si="9203"/>
        <v>0</v>
      </c>
      <c r="AB3424" s="53">
        <f t="shared" si="9204"/>
        <v>0.23817270641914795</v>
      </c>
      <c r="AC3424" s="61" t="s">
        <v>204</v>
      </c>
    </row>
    <row r="3425" spans="1:46">
      <c r="A3425" s="11">
        <v>3425</v>
      </c>
      <c r="B3425" s="69">
        <v>44616</v>
      </c>
      <c r="C3425" s="70">
        <v>0.73611111111111116</v>
      </c>
      <c r="D3425">
        <v>9.1999999999999993</v>
      </c>
      <c r="E3425">
        <v>13.2</v>
      </c>
      <c r="F3425">
        <v>0</v>
      </c>
      <c r="G3425">
        <v>6.7</v>
      </c>
      <c r="H3425">
        <v>0.01</v>
      </c>
      <c r="I3425">
        <v>1.4</v>
      </c>
      <c r="J3425" t="s">
        <v>160</v>
      </c>
      <c r="K3425">
        <v>1.4</v>
      </c>
      <c r="L3425" t="s">
        <v>160</v>
      </c>
      <c r="M3425" s="70">
        <v>0.73611111111111116</v>
      </c>
      <c r="N3425">
        <v>2.5</v>
      </c>
      <c r="O3425" t="s">
        <v>160</v>
      </c>
      <c r="P3425" s="70">
        <v>0.73295138888888889</v>
      </c>
      <c r="Q3425">
        <v>1.2</v>
      </c>
      <c r="R3425" t="s">
        <v>156</v>
      </c>
      <c r="S3425">
        <v>0.4</v>
      </c>
      <c r="T3425">
        <v>42.6</v>
      </c>
      <c r="U3425">
        <v>28</v>
      </c>
      <c r="V3425">
        <v>24871</v>
      </c>
      <c r="W3425">
        <v>41</v>
      </c>
      <c r="X3425">
        <v>0.58599999999999997</v>
      </c>
      <c r="Y3425">
        <v>17.87</v>
      </c>
      <c r="Z3425" s="11">
        <f t="shared" si="9202"/>
        <v>6</v>
      </c>
      <c r="AA3425" s="11">
        <f t="shared" si="9203"/>
        <v>0</v>
      </c>
      <c r="AB3425" s="53">
        <f t="shared" si="9204"/>
        <v>0.23761689058012481</v>
      </c>
      <c r="AC3425" s="61" t="s">
        <v>204</v>
      </c>
    </row>
    <row r="3426" spans="1:46">
      <c r="A3426" s="11">
        <v>3426</v>
      </c>
      <c r="B3426" s="69">
        <v>44616</v>
      </c>
      <c r="C3426" s="70">
        <v>0.74305555555555547</v>
      </c>
      <c r="D3426">
        <v>8.6</v>
      </c>
      <c r="E3426">
        <v>13.1</v>
      </c>
      <c r="F3426">
        <v>0</v>
      </c>
      <c r="G3426">
        <v>5.9</v>
      </c>
      <c r="H3426">
        <v>3.0000000000000001E-3</v>
      </c>
      <c r="I3426">
        <v>0.9</v>
      </c>
      <c r="J3426" t="s">
        <v>160</v>
      </c>
      <c r="K3426">
        <v>1.4</v>
      </c>
      <c r="L3426" t="s">
        <v>160</v>
      </c>
      <c r="M3426" s="70">
        <v>0.73754629629629631</v>
      </c>
      <c r="N3426">
        <v>1.6</v>
      </c>
      <c r="O3426" t="s">
        <v>161</v>
      </c>
      <c r="P3426" s="70">
        <v>0.73873842592592587</v>
      </c>
      <c r="Q3426">
        <v>0.9</v>
      </c>
      <c r="R3426" t="s">
        <v>159</v>
      </c>
      <c r="S3426">
        <v>0.3</v>
      </c>
      <c r="T3426">
        <v>45.7</v>
      </c>
      <c r="U3426">
        <v>11</v>
      </c>
      <c r="V3426">
        <v>11414</v>
      </c>
      <c r="W3426">
        <v>19</v>
      </c>
      <c r="X3426">
        <v>0.58699999999999997</v>
      </c>
      <c r="Y3426">
        <v>17.88</v>
      </c>
      <c r="Z3426" s="11">
        <f t="shared" si="9202"/>
        <v>1.8000000000000003</v>
      </c>
      <c r="AA3426" s="11">
        <f t="shared" si="9203"/>
        <v>0</v>
      </c>
      <c r="AB3426" s="53">
        <f t="shared" si="9204"/>
        <v>0.23817270641914795</v>
      </c>
      <c r="AC3426" s="61" t="s">
        <v>204</v>
      </c>
    </row>
    <row r="3427" spans="1:46">
      <c r="A3427" s="11">
        <v>3427</v>
      </c>
      <c r="B3427" s="69">
        <v>44616</v>
      </c>
      <c r="C3427" s="70">
        <v>0.75</v>
      </c>
      <c r="D3427">
        <v>7.8</v>
      </c>
      <c r="E3427">
        <v>13</v>
      </c>
      <c r="F3427">
        <v>0</v>
      </c>
      <c r="G3427">
        <v>5.0999999999999996</v>
      </c>
      <c r="H3427">
        <v>0</v>
      </c>
      <c r="I3427">
        <v>0.9</v>
      </c>
      <c r="J3427" t="s">
        <v>159</v>
      </c>
      <c r="K3427">
        <v>0.9</v>
      </c>
      <c r="L3427" t="s">
        <v>160</v>
      </c>
      <c r="M3427" s="70">
        <v>0.74306712962962962</v>
      </c>
      <c r="N3427">
        <v>1.6</v>
      </c>
      <c r="O3427" t="s">
        <v>159</v>
      </c>
      <c r="P3427" s="70">
        <v>0.74925925925925929</v>
      </c>
      <c r="Q3427">
        <v>1</v>
      </c>
      <c r="R3427" t="s">
        <v>159</v>
      </c>
      <c r="S3427">
        <v>0.2</v>
      </c>
      <c r="T3427">
        <v>48.1</v>
      </c>
      <c r="U3427">
        <v>3</v>
      </c>
      <c r="V3427">
        <v>3838</v>
      </c>
      <c r="W3427">
        <v>6</v>
      </c>
      <c r="X3427">
        <v>0.58599999999999997</v>
      </c>
      <c r="Y3427">
        <v>17.91</v>
      </c>
      <c r="Z3427" s="11">
        <f t="shared" si="9202"/>
        <v>0</v>
      </c>
      <c r="AA3427" s="11">
        <f t="shared" si="9203"/>
        <v>0</v>
      </c>
      <c r="AB3427" s="53">
        <f t="shared" si="9204"/>
        <v>0.23761689058012481</v>
      </c>
      <c r="AC3427" s="61" t="s">
        <v>204</v>
      </c>
      <c r="AE3427" s="11">
        <f t="shared" ref="AE3427" si="9269">SUM(F3427:F3432)</f>
        <v>0</v>
      </c>
      <c r="AF3427" s="11">
        <f t="shared" ref="AF3427" si="9270">AVERAGE(AB3427:AB3432)</f>
        <v>0.23808007044597743</v>
      </c>
      <c r="AG3427" s="11">
        <f t="shared" ref="AG3427" si="9271">AVERAGE(G3427:G3432)</f>
        <v>3.8833333333333329</v>
      </c>
      <c r="AH3427" s="11" t="e">
        <f t="shared" ref="AH3427" si="9272">AVERAGE(AC3427:AC3432)</f>
        <v>#DIV/0!</v>
      </c>
      <c r="AI3427" s="11">
        <f t="shared" ref="AI3427" si="9273">AVERAGE(T3427:T3432)</f>
        <v>53.116666666666674</v>
      </c>
      <c r="AJ3427" s="11">
        <f t="shared" ref="AJ3427" si="9274">SUMIF(H3427:H3432,"&gt;0",H3427:H3432)</f>
        <v>0</v>
      </c>
      <c r="AK3427" s="17">
        <f t="shared" ref="AK3427" si="9275">SUM(AA3427:AA3432)/60</f>
        <v>0</v>
      </c>
      <c r="AL3427" s="17">
        <f t="shared" ref="AL3427" si="9276">SUM(V3427:V3432)</f>
        <v>5147</v>
      </c>
      <c r="AM3427" s="17">
        <f t="shared" ref="AM3427" si="9277">AVERAGE(W3427:W3432)</f>
        <v>1.1666666666666667</v>
      </c>
      <c r="AN3427" s="11">
        <f t="shared" ref="AN3427" si="9278">AVERAGE(I3427:I3432)</f>
        <v>1.9833333333333334</v>
      </c>
      <c r="AO3427" s="11">
        <f t="shared" ref="AO3427" si="9279">MAX(K3427:K3432)</f>
        <v>2.7</v>
      </c>
      <c r="AP3427" s="13" t="str">
        <f t="shared" ref="AP3427" ca="1" si="9280">INDIRECT(ADDRESS(MATCH(AO3427,K3427:K3432,0)+A3427-1,12))</f>
        <v>SE</v>
      </c>
      <c r="AQ3427" s="13">
        <f t="shared" ref="AQ3427" ca="1" si="9281">INDIRECT(ADDRESS(MATCH(AO3427,K3427:K3432,0)+A3427-1,13))</f>
        <v>0.78210648148148154</v>
      </c>
      <c r="AR3427" s="11">
        <f t="shared" ref="AR3427" si="9282">MAX(N3427:N3432)</f>
        <v>3.5</v>
      </c>
      <c r="AS3427" s="13" t="str">
        <f t="shared" ref="AS3427" ca="1" si="9283">INDIRECT(ADDRESS(MATCH(AR3427,N3427:N3432,0)+A3427-1,15))</f>
        <v>SE</v>
      </c>
      <c r="AT3427" s="13">
        <f t="shared" ref="AT3427" ca="1" si="9284">INDIRECT(ADDRESS(MATCH(AR3427,N3427:N3432,0)+A3427-1,16))</f>
        <v>0.78111111111111109</v>
      </c>
    </row>
    <row r="3428" spans="1:46">
      <c r="A3428" s="11">
        <v>3428</v>
      </c>
      <c r="B3428" s="69">
        <v>44616</v>
      </c>
      <c r="C3428" s="70">
        <v>0.75694444444444453</v>
      </c>
      <c r="D3428">
        <v>7</v>
      </c>
      <c r="E3428">
        <v>13</v>
      </c>
      <c r="F3428">
        <v>0</v>
      </c>
      <c r="G3428">
        <v>4.5</v>
      </c>
      <c r="H3428">
        <v>0</v>
      </c>
      <c r="I3428">
        <v>1.5</v>
      </c>
      <c r="J3428" t="s">
        <v>159</v>
      </c>
      <c r="K3428">
        <v>1.5</v>
      </c>
      <c r="L3428" t="s">
        <v>159</v>
      </c>
      <c r="M3428" s="70">
        <v>0.75694444444444453</v>
      </c>
      <c r="N3428">
        <v>2.5</v>
      </c>
      <c r="O3428" t="s">
        <v>159</v>
      </c>
      <c r="P3428" s="70">
        <v>0.75662037037037033</v>
      </c>
      <c r="Q3428">
        <v>2</v>
      </c>
      <c r="R3428" t="s">
        <v>159</v>
      </c>
      <c r="S3428">
        <v>0.4</v>
      </c>
      <c r="T3428">
        <v>50.7</v>
      </c>
      <c r="U3428">
        <v>0</v>
      </c>
      <c r="V3428">
        <v>816</v>
      </c>
      <c r="W3428">
        <v>1</v>
      </c>
      <c r="X3428">
        <v>0.58699999999999997</v>
      </c>
      <c r="Y3428">
        <v>17.89</v>
      </c>
      <c r="Z3428" s="11">
        <f t="shared" si="9202"/>
        <v>0</v>
      </c>
      <c r="AA3428" s="11">
        <f t="shared" si="9203"/>
        <v>0</v>
      </c>
      <c r="AB3428" s="53">
        <f t="shared" si="9204"/>
        <v>0.23817270641914795</v>
      </c>
      <c r="AC3428" s="61" t="s">
        <v>204</v>
      </c>
    </row>
    <row r="3429" spans="1:46">
      <c r="A3429" s="11">
        <v>3429</v>
      </c>
      <c r="B3429" s="69">
        <v>44616</v>
      </c>
      <c r="C3429" s="70">
        <v>0.76388888888888884</v>
      </c>
      <c r="D3429">
        <v>6.2</v>
      </c>
      <c r="E3429">
        <v>13</v>
      </c>
      <c r="F3429">
        <v>0</v>
      </c>
      <c r="G3429">
        <v>3.8</v>
      </c>
      <c r="H3429">
        <v>-1E-3</v>
      </c>
      <c r="I3429">
        <v>2.1</v>
      </c>
      <c r="J3429" t="s">
        <v>151</v>
      </c>
      <c r="K3429">
        <v>2.1</v>
      </c>
      <c r="L3429" t="s">
        <v>151</v>
      </c>
      <c r="M3429" s="70">
        <v>0.76376157407407408</v>
      </c>
      <c r="N3429">
        <v>2.7</v>
      </c>
      <c r="O3429" t="s">
        <v>151</v>
      </c>
      <c r="P3429" s="70">
        <v>0.75818287037037047</v>
      </c>
      <c r="Q3429">
        <v>2.1</v>
      </c>
      <c r="R3429" t="s">
        <v>151</v>
      </c>
      <c r="S3429">
        <v>0.3</v>
      </c>
      <c r="T3429">
        <v>53.8</v>
      </c>
      <c r="U3429">
        <v>0</v>
      </c>
      <c r="V3429">
        <v>160</v>
      </c>
      <c r="W3429">
        <v>0</v>
      </c>
      <c r="X3429">
        <v>0.58699999999999997</v>
      </c>
      <c r="Y3429">
        <v>17.91</v>
      </c>
      <c r="Z3429" s="11">
        <f t="shared" si="9202"/>
        <v>-0.60000000000000009</v>
      </c>
      <c r="AA3429" s="11">
        <f t="shared" si="9203"/>
        <v>0</v>
      </c>
      <c r="AB3429" s="53">
        <f t="shared" si="9204"/>
        <v>0.23817270641914795</v>
      </c>
      <c r="AC3429" s="61" t="s">
        <v>204</v>
      </c>
    </row>
    <row r="3430" spans="1:46">
      <c r="A3430" s="11">
        <v>3430</v>
      </c>
      <c r="B3430" s="69">
        <v>44616</v>
      </c>
      <c r="C3430" s="70">
        <v>0.77083333333333337</v>
      </c>
      <c r="D3430">
        <v>5.6</v>
      </c>
      <c r="E3430">
        <v>13</v>
      </c>
      <c r="F3430">
        <v>0</v>
      </c>
      <c r="G3430">
        <v>3.5</v>
      </c>
      <c r="H3430">
        <v>-1E-3</v>
      </c>
      <c r="I3430">
        <v>2.2000000000000002</v>
      </c>
      <c r="J3430" t="s">
        <v>151</v>
      </c>
      <c r="K3430">
        <v>2.2000000000000002</v>
      </c>
      <c r="L3430" t="s">
        <v>151</v>
      </c>
      <c r="M3430" s="70">
        <v>0.77083333333333337</v>
      </c>
      <c r="N3430">
        <v>2.9</v>
      </c>
      <c r="O3430" t="s">
        <v>151</v>
      </c>
      <c r="P3430" s="70">
        <v>0.76944444444444438</v>
      </c>
      <c r="Q3430">
        <v>2.5</v>
      </c>
      <c r="R3430" t="s">
        <v>151</v>
      </c>
      <c r="S3430">
        <v>0.2</v>
      </c>
      <c r="T3430">
        <v>54.8</v>
      </c>
      <c r="U3430">
        <v>1</v>
      </c>
      <c r="V3430">
        <v>120</v>
      </c>
      <c r="W3430">
        <v>0</v>
      </c>
      <c r="X3430">
        <v>0.58699999999999997</v>
      </c>
      <c r="Y3430">
        <v>17.91</v>
      </c>
      <c r="Z3430" s="11">
        <f t="shared" si="9202"/>
        <v>-0.60000000000000009</v>
      </c>
      <c r="AA3430" s="11">
        <f t="shared" si="9203"/>
        <v>0</v>
      </c>
      <c r="AB3430" s="53">
        <f t="shared" si="9204"/>
        <v>0.23817270641914795</v>
      </c>
      <c r="AC3430" s="61" t="s">
        <v>204</v>
      </c>
    </row>
    <row r="3431" spans="1:46">
      <c r="A3431" s="11">
        <v>3431</v>
      </c>
      <c r="B3431" s="69">
        <v>44616</v>
      </c>
      <c r="C3431" s="70">
        <v>0.77777777777777779</v>
      </c>
      <c r="D3431">
        <v>4.9000000000000004</v>
      </c>
      <c r="E3431">
        <v>13</v>
      </c>
      <c r="F3431">
        <v>0</v>
      </c>
      <c r="G3431">
        <v>3.2</v>
      </c>
      <c r="H3431">
        <v>-1E-3</v>
      </c>
      <c r="I3431">
        <v>2.6</v>
      </c>
      <c r="J3431" t="s">
        <v>151</v>
      </c>
      <c r="K3431">
        <v>2.6</v>
      </c>
      <c r="L3431" t="s">
        <v>151</v>
      </c>
      <c r="M3431" s="70">
        <v>0.77770833333333333</v>
      </c>
      <c r="N3431">
        <v>3.3</v>
      </c>
      <c r="O3431" t="s">
        <v>150</v>
      </c>
      <c r="P3431" s="70">
        <v>0.77585648148148145</v>
      </c>
      <c r="Q3431">
        <v>2.4</v>
      </c>
      <c r="R3431" t="s">
        <v>151</v>
      </c>
      <c r="S3431">
        <v>0.3</v>
      </c>
      <c r="T3431">
        <v>55.6</v>
      </c>
      <c r="U3431">
        <v>0</v>
      </c>
      <c r="V3431">
        <v>121</v>
      </c>
      <c r="W3431">
        <v>0</v>
      </c>
      <c r="X3431">
        <v>0.58699999999999997</v>
      </c>
      <c r="Y3431">
        <v>17.920000000000002</v>
      </c>
      <c r="Z3431" s="11">
        <f t="shared" si="9202"/>
        <v>-0.60000000000000009</v>
      </c>
      <c r="AA3431" s="11">
        <f t="shared" si="9203"/>
        <v>0</v>
      </c>
      <c r="AB3431" s="53">
        <f t="shared" si="9204"/>
        <v>0.23817270641914795</v>
      </c>
      <c r="AC3431" s="61" t="s">
        <v>204</v>
      </c>
    </row>
    <row r="3432" spans="1:46">
      <c r="A3432" s="11">
        <v>3432</v>
      </c>
      <c r="B3432" s="69">
        <v>44616</v>
      </c>
      <c r="C3432" s="70">
        <v>0.78472222222222221</v>
      </c>
      <c r="D3432">
        <v>4.4000000000000004</v>
      </c>
      <c r="E3432">
        <v>13</v>
      </c>
      <c r="F3432">
        <v>0</v>
      </c>
      <c r="G3432">
        <v>3.2</v>
      </c>
      <c r="H3432">
        <v>0</v>
      </c>
      <c r="I3432">
        <v>2.6</v>
      </c>
      <c r="J3432" t="s">
        <v>151</v>
      </c>
      <c r="K3432">
        <v>2.7</v>
      </c>
      <c r="L3432" t="s">
        <v>151</v>
      </c>
      <c r="M3432" s="70">
        <v>0.78210648148148154</v>
      </c>
      <c r="N3432">
        <v>3.5</v>
      </c>
      <c r="O3432" t="s">
        <v>151</v>
      </c>
      <c r="P3432" s="70">
        <v>0.78111111111111109</v>
      </c>
      <c r="Q3432">
        <v>2.8</v>
      </c>
      <c r="R3432" t="s">
        <v>150</v>
      </c>
      <c r="S3432">
        <v>0.4</v>
      </c>
      <c r="T3432">
        <v>55.7</v>
      </c>
      <c r="U3432">
        <v>0</v>
      </c>
      <c r="V3432">
        <v>92</v>
      </c>
      <c r="W3432">
        <v>0</v>
      </c>
      <c r="X3432">
        <v>0.58699999999999997</v>
      </c>
      <c r="Y3432">
        <v>17.91</v>
      </c>
      <c r="Z3432" s="11">
        <f t="shared" si="9202"/>
        <v>0</v>
      </c>
      <c r="AA3432" s="11">
        <f t="shared" si="9203"/>
        <v>0</v>
      </c>
      <c r="AB3432" s="53">
        <f t="shared" si="9204"/>
        <v>0.23817270641914795</v>
      </c>
      <c r="AC3432" s="61" t="s">
        <v>204</v>
      </c>
    </row>
    <row r="3433" spans="1:46">
      <c r="A3433" s="11">
        <v>3433</v>
      </c>
      <c r="B3433" s="69">
        <v>44616</v>
      </c>
      <c r="C3433" s="70">
        <v>0.79166666666666663</v>
      </c>
      <c r="D3433">
        <v>4</v>
      </c>
      <c r="E3433">
        <v>12.9</v>
      </c>
      <c r="F3433">
        <v>0</v>
      </c>
      <c r="G3433">
        <v>3.1</v>
      </c>
      <c r="H3433">
        <v>0</v>
      </c>
      <c r="I3433">
        <v>2.7</v>
      </c>
      <c r="J3433" t="s">
        <v>151</v>
      </c>
      <c r="K3433">
        <v>2.7</v>
      </c>
      <c r="L3433" t="s">
        <v>151</v>
      </c>
      <c r="M3433" s="70">
        <v>0.79162037037037036</v>
      </c>
      <c r="N3433">
        <v>3.7</v>
      </c>
      <c r="O3433" t="s">
        <v>151</v>
      </c>
      <c r="P3433" s="70">
        <v>0.78484953703703697</v>
      </c>
      <c r="Q3433">
        <v>2.4</v>
      </c>
      <c r="R3433" t="s">
        <v>151</v>
      </c>
      <c r="S3433">
        <v>0.4</v>
      </c>
      <c r="T3433">
        <v>55.3</v>
      </c>
      <c r="U3433">
        <v>1</v>
      </c>
      <c r="V3433">
        <v>111</v>
      </c>
      <c r="W3433">
        <v>0</v>
      </c>
      <c r="X3433">
        <v>0.58699999999999997</v>
      </c>
      <c r="Y3433">
        <v>17.940000000000001</v>
      </c>
      <c r="Z3433" s="11">
        <f t="shared" si="9202"/>
        <v>0</v>
      </c>
      <c r="AA3433" s="11">
        <f t="shared" si="9203"/>
        <v>0</v>
      </c>
      <c r="AB3433" s="53">
        <f t="shared" si="9204"/>
        <v>0.23817270641914795</v>
      </c>
      <c r="AC3433" s="61" t="s">
        <v>204</v>
      </c>
      <c r="AE3433" s="11">
        <f t="shared" ref="AE3433" si="9285">SUM(F3433:F3438)</f>
        <v>0</v>
      </c>
      <c r="AF3433" s="11">
        <f t="shared" ref="AF3433" si="9286">AVERAGE(AB3433:AB3438)</f>
        <v>0.23817270641914792</v>
      </c>
      <c r="AG3433" s="11">
        <f t="shared" ref="AG3433" si="9287">AVERAGE(G3433:G3438)</f>
        <v>3.1999999999999997</v>
      </c>
      <c r="AH3433" s="11" t="e">
        <f t="shared" ref="AH3433" si="9288">AVERAGE(AC3433:AC3438)</f>
        <v>#DIV/0!</v>
      </c>
      <c r="AI3433" s="11">
        <f t="shared" ref="AI3433" si="9289">AVERAGE(T3433:T3438)</f>
        <v>53.916666666666679</v>
      </c>
      <c r="AJ3433" s="11">
        <f t="shared" ref="AJ3433" si="9290">SUMIF(H3433:H3438,"&gt;0",H3433:H3438)</f>
        <v>0</v>
      </c>
      <c r="AK3433" s="17">
        <f t="shared" ref="AK3433" si="9291">SUM(AA3433:AA3438)/60</f>
        <v>0</v>
      </c>
      <c r="AL3433" s="17">
        <f t="shared" ref="AL3433" si="9292">SUM(V3433:V3438)</f>
        <v>531</v>
      </c>
      <c r="AM3433" s="17">
        <f t="shared" ref="AM3433" si="9293">AVERAGE(W3433:W3438)</f>
        <v>0</v>
      </c>
      <c r="AN3433" s="11">
        <f t="shared" ref="AN3433" si="9294">AVERAGE(I3433:I3438)</f>
        <v>2.3000000000000003</v>
      </c>
      <c r="AO3433" s="11">
        <f t="shared" ref="AO3433" si="9295">MAX(K3433:K3438)</f>
        <v>2.8</v>
      </c>
      <c r="AP3433" s="13" t="str">
        <f t="shared" ref="AP3433" ca="1" si="9296">INDIRECT(ADDRESS(MATCH(AO3433,K3433:K3438,0)+A3433-1,12))</f>
        <v>SE</v>
      </c>
      <c r="AQ3433" s="13">
        <f t="shared" ref="AQ3433" ca="1" si="9297">INDIRECT(ADDRESS(MATCH(AO3433,K3433:K3438,0)+A3433-1,13))</f>
        <v>0.79548611111111101</v>
      </c>
      <c r="AR3433" s="11">
        <f t="shared" ref="AR3433" si="9298">MAX(N3433:N3438)</f>
        <v>4</v>
      </c>
      <c r="AS3433" s="13" t="str">
        <f t="shared" ref="AS3433" ca="1" si="9299">INDIRECT(ADDRESS(MATCH(AR3433,N3433:N3438,0)+A3433-1,15))</f>
        <v>ESE</v>
      </c>
      <c r="AT3433" s="13">
        <f t="shared" ref="AT3433" ca="1" si="9300">INDIRECT(ADDRESS(MATCH(AR3433,N3433:N3438,0)+A3433-1,16))</f>
        <v>0.81204861111111104</v>
      </c>
    </row>
    <row r="3434" spans="1:46">
      <c r="A3434" s="11">
        <v>3434</v>
      </c>
      <c r="B3434" s="69">
        <v>44616</v>
      </c>
      <c r="C3434" s="70">
        <v>0.79861111111111116</v>
      </c>
      <c r="D3434">
        <v>3.6</v>
      </c>
      <c r="E3434">
        <v>12.9</v>
      </c>
      <c r="F3434">
        <v>0</v>
      </c>
      <c r="G3434">
        <v>3</v>
      </c>
      <c r="H3434">
        <v>-1E-3</v>
      </c>
      <c r="I3434">
        <v>2.6</v>
      </c>
      <c r="J3434" t="s">
        <v>151</v>
      </c>
      <c r="K3434">
        <v>2.8</v>
      </c>
      <c r="L3434" t="s">
        <v>151</v>
      </c>
      <c r="M3434" s="70">
        <v>0.79548611111111101</v>
      </c>
      <c r="N3434">
        <v>3.5</v>
      </c>
      <c r="O3434" t="s">
        <v>151</v>
      </c>
      <c r="P3434" s="70">
        <v>0.79440972222222228</v>
      </c>
      <c r="Q3434">
        <v>2.6</v>
      </c>
      <c r="R3434" t="s">
        <v>151</v>
      </c>
      <c r="S3434">
        <v>0.3</v>
      </c>
      <c r="T3434">
        <v>55.2</v>
      </c>
      <c r="U3434">
        <v>0</v>
      </c>
      <c r="V3434">
        <v>116</v>
      </c>
      <c r="W3434">
        <v>0</v>
      </c>
      <c r="X3434">
        <v>0.58699999999999997</v>
      </c>
      <c r="Y3434">
        <v>17.93</v>
      </c>
      <c r="Z3434" s="11">
        <f t="shared" si="9202"/>
        <v>-0.60000000000000009</v>
      </c>
      <c r="AA3434" s="11">
        <f t="shared" si="9203"/>
        <v>0</v>
      </c>
      <c r="AB3434" s="53">
        <f t="shared" si="9204"/>
        <v>0.23817270641914795</v>
      </c>
      <c r="AC3434" s="61" t="s">
        <v>204</v>
      </c>
    </row>
    <row r="3435" spans="1:46">
      <c r="A3435" s="11">
        <v>3435</v>
      </c>
      <c r="B3435" s="69">
        <v>44616</v>
      </c>
      <c r="C3435" s="70">
        <v>0.80555555555555547</v>
      </c>
      <c r="D3435">
        <v>3.3</v>
      </c>
      <c r="E3435">
        <v>12.9</v>
      </c>
      <c r="F3435">
        <v>0</v>
      </c>
      <c r="G3435">
        <v>3.1</v>
      </c>
      <c r="H3435">
        <v>0</v>
      </c>
      <c r="I3435">
        <v>2.5</v>
      </c>
      <c r="J3435" t="s">
        <v>151</v>
      </c>
      <c r="K3435">
        <v>2.6</v>
      </c>
      <c r="L3435" t="s">
        <v>151</v>
      </c>
      <c r="M3435" s="70">
        <v>0.79862268518518509</v>
      </c>
      <c r="N3435">
        <v>3.3</v>
      </c>
      <c r="O3435" t="s">
        <v>150</v>
      </c>
      <c r="P3435" s="70">
        <v>0.8000694444444445</v>
      </c>
      <c r="Q3435">
        <v>2.7</v>
      </c>
      <c r="R3435" t="s">
        <v>151</v>
      </c>
      <c r="S3435">
        <v>0.4</v>
      </c>
      <c r="T3435">
        <v>54.9</v>
      </c>
      <c r="U3435">
        <v>1</v>
      </c>
      <c r="V3435">
        <v>97</v>
      </c>
      <c r="W3435">
        <v>0</v>
      </c>
      <c r="X3435">
        <v>0.58699999999999997</v>
      </c>
      <c r="Y3435">
        <v>17.920000000000002</v>
      </c>
      <c r="Z3435" s="11">
        <f t="shared" si="9202"/>
        <v>0</v>
      </c>
      <c r="AA3435" s="11">
        <f t="shared" si="9203"/>
        <v>0</v>
      </c>
      <c r="AB3435" s="53">
        <f t="shared" si="9204"/>
        <v>0.23817270641914795</v>
      </c>
      <c r="AC3435" s="61" t="s">
        <v>204</v>
      </c>
    </row>
    <row r="3436" spans="1:46">
      <c r="A3436" s="11">
        <v>3436</v>
      </c>
      <c r="B3436" s="69">
        <v>44616</v>
      </c>
      <c r="C3436" s="70">
        <v>0.8125</v>
      </c>
      <c r="D3436">
        <v>3</v>
      </c>
      <c r="E3436">
        <v>12.9</v>
      </c>
      <c r="F3436">
        <v>0</v>
      </c>
      <c r="G3436">
        <v>3.2</v>
      </c>
      <c r="H3436">
        <v>0</v>
      </c>
      <c r="I3436">
        <v>2.4</v>
      </c>
      <c r="J3436" t="s">
        <v>151</v>
      </c>
      <c r="K3436">
        <v>2.5</v>
      </c>
      <c r="L3436" t="s">
        <v>151</v>
      </c>
      <c r="M3436" s="70">
        <v>0.80630787037037033</v>
      </c>
      <c r="N3436">
        <v>4</v>
      </c>
      <c r="O3436" t="s">
        <v>150</v>
      </c>
      <c r="P3436" s="70">
        <v>0.81204861111111104</v>
      </c>
      <c r="Q3436">
        <v>2.4</v>
      </c>
      <c r="R3436" t="s">
        <v>159</v>
      </c>
      <c r="S3436">
        <v>0.5</v>
      </c>
      <c r="T3436">
        <v>53.7</v>
      </c>
      <c r="U3436">
        <v>0</v>
      </c>
      <c r="V3436">
        <v>88</v>
      </c>
      <c r="W3436">
        <v>0</v>
      </c>
      <c r="X3436">
        <v>0.58699999999999997</v>
      </c>
      <c r="Y3436">
        <v>17.91</v>
      </c>
      <c r="Z3436" s="11">
        <f t="shared" si="9202"/>
        <v>0</v>
      </c>
      <c r="AA3436" s="11">
        <f t="shared" si="9203"/>
        <v>0</v>
      </c>
      <c r="AB3436" s="53">
        <f t="shared" si="9204"/>
        <v>0.23817270641914795</v>
      </c>
      <c r="AC3436" s="61" t="s">
        <v>204</v>
      </c>
    </row>
    <row r="3437" spans="1:46">
      <c r="A3437" s="11">
        <v>3437</v>
      </c>
      <c r="B3437" s="69">
        <v>44616</v>
      </c>
      <c r="C3437" s="70">
        <v>0.81944444444444453</v>
      </c>
      <c r="D3437">
        <v>2.9</v>
      </c>
      <c r="E3437">
        <v>12.9</v>
      </c>
      <c r="F3437">
        <v>0</v>
      </c>
      <c r="G3437">
        <v>3.4</v>
      </c>
      <c r="H3437">
        <v>0</v>
      </c>
      <c r="I3437">
        <v>2.1</v>
      </c>
      <c r="J3437" t="s">
        <v>151</v>
      </c>
      <c r="K3437">
        <v>2.4</v>
      </c>
      <c r="L3437" t="s">
        <v>151</v>
      </c>
      <c r="M3437" s="70">
        <v>0.81251157407407415</v>
      </c>
      <c r="N3437">
        <v>3.1</v>
      </c>
      <c r="O3437" t="s">
        <v>150</v>
      </c>
      <c r="P3437" s="70">
        <v>0.81479166666666669</v>
      </c>
      <c r="Q3437">
        <v>1.6</v>
      </c>
      <c r="R3437" t="s">
        <v>150</v>
      </c>
      <c r="S3437">
        <v>0.4</v>
      </c>
      <c r="T3437">
        <v>52.3</v>
      </c>
      <c r="U3437">
        <v>0</v>
      </c>
      <c r="V3437">
        <v>72</v>
      </c>
      <c r="W3437">
        <v>0</v>
      </c>
      <c r="X3437">
        <v>0.58699999999999997</v>
      </c>
      <c r="Y3437">
        <v>17.96</v>
      </c>
      <c r="Z3437" s="11">
        <f t="shared" si="9202"/>
        <v>0</v>
      </c>
      <c r="AA3437" s="11">
        <f t="shared" si="9203"/>
        <v>0</v>
      </c>
      <c r="AB3437" s="53">
        <f t="shared" si="9204"/>
        <v>0.23817270641914795</v>
      </c>
      <c r="AC3437" s="61" t="s">
        <v>204</v>
      </c>
    </row>
    <row r="3438" spans="1:46">
      <c r="A3438" s="11">
        <v>3438</v>
      </c>
      <c r="B3438" s="69">
        <v>44616</v>
      </c>
      <c r="C3438" s="70">
        <v>0.82638888888888884</v>
      </c>
      <c r="D3438">
        <v>2.8</v>
      </c>
      <c r="E3438">
        <v>12.9</v>
      </c>
      <c r="F3438">
        <v>0</v>
      </c>
      <c r="G3438">
        <v>3.4</v>
      </c>
      <c r="H3438">
        <v>-1E-3</v>
      </c>
      <c r="I3438">
        <v>1.5</v>
      </c>
      <c r="J3438" t="s">
        <v>150</v>
      </c>
      <c r="K3438">
        <v>2.1</v>
      </c>
      <c r="L3438" t="s">
        <v>151</v>
      </c>
      <c r="M3438" s="70">
        <v>0.81982638888888892</v>
      </c>
      <c r="N3438">
        <v>2.7</v>
      </c>
      <c r="O3438" t="s">
        <v>150</v>
      </c>
      <c r="P3438" s="70">
        <v>0.82203703703703701</v>
      </c>
      <c r="Q3438">
        <v>1.4</v>
      </c>
      <c r="R3438" t="s">
        <v>159</v>
      </c>
      <c r="S3438">
        <v>0.5</v>
      </c>
      <c r="T3438">
        <v>52.1</v>
      </c>
      <c r="U3438">
        <v>0</v>
      </c>
      <c r="V3438">
        <v>47</v>
      </c>
      <c r="W3438">
        <v>0</v>
      </c>
      <c r="X3438">
        <v>0.58699999999999997</v>
      </c>
      <c r="Y3438">
        <v>17.97</v>
      </c>
      <c r="Z3438" s="11">
        <f t="shared" si="9202"/>
        <v>-0.60000000000000009</v>
      </c>
      <c r="AA3438" s="11">
        <f t="shared" si="9203"/>
        <v>0</v>
      </c>
      <c r="AB3438" s="53">
        <f t="shared" si="9204"/>
        <v>0.23817270641914795</v>
      </c>
      <c r="AC3438" s="61" t="s">
        <v>204</v>
      </c>
    </row>
    <row r="3439" spans="1:46">
      <c r="A3439" s="11">
        <v>3439</v>
      </c>
      <c r="B3439" s="69">
        <v>44616</v>
      </c>
      <c r="C3439" s="70">
        <v>0.83333333333333337</v>
      </c>
      <c r="D3439">
        <v>2.6</v>
      </c>
      <c r="E3439">
        <v>12.9</v>
      </c>
      <c r="F3439">
        <v>0</v>
      </c>
      <c r="G3439">
        <v>3.3</v>
      </c>
      <c r="H3439">
        <v>0</v>
      </c>
      <c r="I3439">
        <v>1.7</v>
      </c>
      <c r="J3439" t="s">
        <v>151</v>
      </c>
      <c r="K3439">
        <v>1.7</v>
      </c>
      <c r="L3439" t="s">
        <v>151</v>
      </c>
      <c r="M3439" s="70">
        <v>0.83241898148148152</v>
      </c>
      <c r="N3439">
        <v>3.5</v>
      </c>
      <c r="O3439" t="s">
        <v>150</v>
      </c>
      <c r="P3439" s="70">
        <v>0.8288888888888889</v>
      </c>
      <c r="Q3439">
        <v>2.2999999999999998</v>
      </c>
      <c r="R3439" t="s">
        <v>151</v>
      </c>
      <c r="S3439">
        <v>0.7</v>
      </c>
      <c r="T3439">
        <v>51.8</v>
      </c>
      <c r="U3439">
        <v>0</v>
      </c>
      <c r="V3439">
        <v>60</v>
      </c>
      <c r="W3439">
        <v>0</v>
      </c>
      <c r="X3439">
        <v>0.58699999999999997</v>
      </c>
      <c r="Y3439">
        <v>17.95</v>
      </c>
      <c r="Z3439" s="11">
        <f t="shared" si="9202"/>
        <v>0</v>
      </c>
      <c r="AA3439" s="11">
        <f t="shared" si="9203"/>
        <v>0</v>
      </c>
      <c r="AB3439" s="53">
        <f t="shared" si="9204"/>
        <v>0.23817270641914795</v>
      </c>
      <c r="AC3439" s="61" t="s">
        <v>204</v>
      </c>
      <c r="AE3439" s="11">
        <f t="shared" ref="AE3439" si="9301">SUM(F3439:F3444)</f>
        <v>0</v>
      </c>
      <c r="AF3439" s="11">
        <f t="shared" ref="AF3439" si="9302">AVERAGE(AB3439:AB3444)</f>
        <v>0.23770952655329533</v>
      </c>
      <c r="AG3439" s="11">
        <f t="shared" ref="AG3439" si="9303">AVERAGE(G3439:G3444)</f>
        <v>3.15</v>
      </c>
      <c r="AH3439" s="11" t="e">
        <f t="shared" ref="AH3439" si="9304">AVERAGE(AC3439:AC3444)</f>
        <v>#DIV/0!</v>
      </c>
      <c r="AI3439" s="11">
        <f t="shared" ref="AI3439" si="9305">AVERAGE(T3439:T3444)</f>
        <v>54.48333333333332</v>
      </c>
      <c r="AJ3439" s="11">
        <f t="shared" ref="AJ3439" si="9306">SUMIF(H3439:H3444,"&gt;0",H3439:H3444)</f>
        <v>0</v>
      </c>
      <c r="AK3439" s="17">
        <f t="shared" ref="AK3439" si="9307">SUM(AA3439:AA3444)/60</f>
        <v>0</v>
      </c>
      <c r="AL3439" s="17">
        <f t="shared" ref="AL3439" si="9308">SUM(V3439:V3444)</f>
        <v>513</v>
      </c>
      <c r="AM3439" s="17">
        <f t="shared" ref="AM3439" si="9309">AVERAGE(W3439:W3444)</f>
        <v>0</v>
      </c>
      <c r="AN3439" s="11">
        <f t="shared" ref="AN3439" si="9310">AVERAGE(I3439:I3444)</f>
        <v>1.3999999999999997</v>
      </c>
      <c r="AO3439" s="11">
        <f t="shared" ref="AO3439" si="9311">MAX(K3439:K3444)</f>
        <v>1.9</v>
      </c>
      <c r="AP3439" s="13" t="str">
        <f t="shared" ref="AP3439" ca="1" si="9312">INDIRECT(ADDRESS(MATCH(AO3439,K3439:K3444,0)+A3439-1,12))</f>
        <v>SE</v>
      </c>
      <c r="AQ3439" s="13">
        <f t="shared" ref="AQ3439" ca="1" si="9313">INDIRECT(ADDRESS(MATCH(AO3439,K3439:K3444,0)+A3439-1,13))</f>
        <v>0.83486111111111105</v>
      </c>
      <c r="AR3439" s="11">
        <f t="shared" ref="AR3439" si="9314">MAX(N3439:N3444)</f>
        <v>3.6</v>
      </c>
      <c r="AS3439" s="13" t="str">
        <f t="shared" ref="AS3439" ca="1" si="9315">INDIRECT(ADDRESS(MATCH(AR3439,N3439:N3444,0)+A3439-1,15))</f>
        <v>SE</v>
      </c>
      <c r="AT3439" s="13">
        <f t="shared" ref="AT3439" ca="1" si="9316">INDIRECT(ADDRESS(MATCH(AR3439,N3439:N3444,0)+A3439-1,16))</f>
        <v>0.84855324074074068</v>
      </c>
    </row>
    <row r="3440" spans="1:46">
      <c r="A3440" s="11">
        <v>3440</v>
      </c>
      <c r="B3440" s="69">
        <v>44616</v>
      </c>
      <c r="C3440" s="70">
        <v>0.84027777777777779</v>
      </c>
      <c r="D3440">
        <v>2.5</v>
      </c>
      <c r="E3440">
        <v>12.9</v>
      </c>
      <c r="F3440">
        <v>0</v>
      </c>
      <c r="G3440">
        <v>3.3</v>
      </c>
      <c r="H3440">
        <v>0</v>
      </c>
      <c r="I3440">
        <v>1.6</v>
      </c>
      <c r="J3440" t="s">
        <v>150</v>
      </c>
      <c r="K3440">
        <v>1.9</v>
      </c>
      <c r="L3440" t="s">
        <v>151</v>
      </c>
      <c r="M3440" s="70">
        <v>0.83486111111111105</v>
      </c>
      <c r="N3440">
        <v>3.5</v>
      </c>
      <c r="O3440" t="s">
        <v>151</v>
      </c>
      <c r="P3440" s="70">
        <v>0.8338078703703703</v>
      </c>
      <c r="Q3440">
        <v>1.8</v>
      </c>
      <c r="R3440" t="s">
        <v>151</v>
      </c>
      <c r="S3440">
        <v>0.6</v>
      </c>
      <c r="T3440">
        <v>51.4</v>
      </c>
      <c r="U3440">
        <v>0</v>
      </c>
      <c r="V3440">
        <v>83</v>
      </c>
      <c r="W3440">
        <v>0</v>
      </c>
      <c r="X3440">
        <v>0.58599999999999997</v>
      </c>
      <c r="Y3440">
        <v>17.98</v>
      </c>
      <c r="Z3440" s="11">
        <f t="shared" si="9202"/>
        <v>0</v>
      </c>
      <c r="AA3440" s="11">
        <f t="shared" si="9203"/>
        <v>0</v>
      </c>
      <c r="AB3440" s="53">
        <f t="shared" si="9204"/>
        <v>0.23761689058012481</v>
      </c>
      <c r="AC3440" s="61" t="s">
        <v>204</v>
      </c>
    </row>
    <row r="3441" spans="1:46">
      <c r="A3441" s="11">
        <v>3441</v>
      </c>
      <c r="B3441" s="69">
        <v>44616</v>
      </c>
      <c r="C3441" s="70">
        <v>0.84722222222222221</v>
      </c>
      <c r="D3441">
        <v>2.4</v>
      </c>
      <c r="E3441">
        <v>12.9</v>
      </c>
      <c r="F3441">
        <v>0</v>
      </c>
      <c r="G3441">
        <v>3.4</v>
      </c>
      <c r="H3441">
        <v>-1E-3</v>
      </c>
      <c r="I3441">
        <v>1.4</v>
      </c>
      <c r="J3441" t="s">
        <v>151</v>
      </c>
      <c r="K3441">
        <v>1.6</v>
      </c>
      <c r="L3441" t="s">
        <v>150</v>
      </c>
      <c r="M3441" s="70">
        <v>0.84028935185185183</v>
      </c>
      <c r="N3441">
        <v>3</v>
      </c>
      <c r="O3441" t="s">
        <v>159</v>
      </c>
      <c r="P3441" s="70">
        <v>0.84401620370370367</v>
      </c>
      <c r="Q3441">
        <v>0.8</v>
      </c>
      <c r="R3441" t="s">
        <v>159</v>
      </c>
      <c r="S3441">
        <v>0.5</v>
      </c>
      <c r="T3441">
        <v>53.6</v>
      </c>
      <c r="U3441">
        <v>0</v>
      </c>
      <c r="V3441">
        <v>83</v>
      </c>
      <c r="W3441">
        <v>0</v>
      </c>
      <c r="X3441">
        <v>0.58599999999999997</v>
      </c>
      <c r="Y3441">
        <v>17.989999999999998</v>
      </c>
      <c r="Z3441" s="11">
        <f t="shared" si="9202"/>
        <v>-0.60000000000000009</v>
      </c>
      <c r="AA3441" s="11">
        <f t="shared" si="9203"/>
        <v>0</v>
      </c>
      <c r="AB3441" s="53">
        <f t="shared" si="9204"/>
        <v>0.23761689058012481</v>
      </c>
      <c r="AC3441" s="61" t="s">
        <v>204</v>
      </c>
    </row>
    <row r="3442" spans="1:46">
      <c r="A3442" s="11">
        <v>3442</v>
      </c>
      <c r="B3442" s="69">
        <v>44616</v>
      </c>
      <c r="C3442" s="70">
        <v>0.85416666666666663</v>
      </c>
      <c r="D3442">
        <v>2.2999999999999998</v>
      </c>
      <c r="E3442">
        <v>12.9</v>
      </c>
      <c r="F3442">
        <v>0</v>
      </c>
      <c r="G3442">
        <v>3.4</v>
      </c>
      <c r="H3442">
        <v>0</v>
      </c>
      <c r="I3442">
        <v>1.7</v>
      </c>
      <c r="J3442" t="s">
        <v>151</v>
      </c>
      <c r="K3442">
        <v>1.7</v>
      </c>
      <c r="L3442" t="s">
        <v>151</v>
      </c>
      <c r="M3442" s="70">
        <v>0.85416666666666663</v>
      </c>
      <c r="N3442">
        <v>3.6</v>
      </c>
      <c r="O3442" t="s">
        <v>151</v>
      </c>
      <c r="P3442" s="70">
        <v>0.84855324074074068</v>
      </c>
      <c r="Q3442">
        <v>1.9</v>
      </c>
      <c r="R3442" t="s">
        <v>151</v>
      </c>
      <c r="S3442">
        <v>0.6</v>
      </c>
      <c r="T3442">
        <v>54.3</v>
      </c>
      <c r="U3442">
        <v>0</v>
      </c>
      <c r="V3442">
        <v>114</v>
      </c>
      <c r="W3442">
        <v>0</v>
      </c>
      <c r="X3442">
        <v>0.58599999999999997</v>
      </c>
      <c r="Y3442">
        <v>17.98</v>
      </c>
      <c r="Z3442" s="11">
        <f t="shared" si="9202"/>
        <v>0</v>
      </c>
      <c r="AA3442" s="11">
        <f t="shared" si="9203"/>
        <v>0</v>
      </c>
      <c r="AB3442" s="53">
        <f t="shared" si="9204"/>
        <v>0.23761689058012481</v>
      </c>
      <c r="AC3442" s="61" t="s">
        <v>204</v>
      </c>
    </row>
    <row r="3443" spans="1:46">
      <c r="A3443" s="11">
        <v>3443</v>
      </c>
      <c r="B3443" s="69">
        <v>44616</v>
      </c>
      <c r="C3443" s="70">
        <v>0.86111111111111116</v>
      </c>
      <c r="D3443">
        <v>2.2000000000000002</v>
      </c>
      <c r="E3443">
        <v>12.9</v>
      </c>
      <c r="F3443">
        <v>0</v>
      </c>
      <c r="G3443">
        <v>3.3</v>
      </c>
      <c r="H3443">
        <v>-1E-3</v>
      </c>
      <c r="I3443">
        <v>1.3</v>
      </c>
      <c r="J3443" t="s">
        <v>151</v>
      </c>
      <c r="K3443">
        <v>1.7</v>
      </c>
      <c r="L3443" t="s">
        <v>151</v>
      </c>
      <c r="M3443" s="70">
        <v>0.85428240740740735</v>
      </c>
      <c r="N3443">
        <v>2.5</v>
      </c>
      <c r="O3443" t="s">
        <v>159</v>
      </c>
      <c r="P3443" s="70">
        <v>0.85865740740740737</v>
      </c>
      <c r="Q3443">
        <v>0.5</v>
      </c>
      <c r="R3443" t="s">
        <v>151</v>
      </c>
      <c r="S3443">
        <v>0.5</v>
      </c>
      <c r="T3443">
        <v>55.4</v>
      </c>
      <c r="U3443">
        <v>1</v>
      </c>
      <c r="V3443">
        <v>98</v>
      </c>
      <c r="W3443">
        <v>0</v>
      </c>
      <c r="X3443">
        <v>0.58599999999999997</v>
      </c>
      <c r="Y3443">
        <v>18</v>
      </c>
      <c r="Z3443" s="11">
        <f t="shared" si="9202"/>
        <v>-0.60000000000000009</v>
      </c>
      <c r="AA3443" s="11">
        <f t="shared" si="9203"/>
        <v>0</v>
      </c>
      <c r="AB3443" s="53">
        <f t="shared" si="9204"/>
        <v>0.23761689058012481</v>
      </c>
      <c r="AC3443" s="61" t="s">
        <v>204</v>
      </c>
    </row>
    <row r="3444" spans="1:46">
      <c r="A3444" s="11">
        <v>3444</v>
      </c>
      <c r="B3444" s="69">
        <v>44616</v>
      </c>
      <c r="C3444" s="70">
        <v>0.86805555555555547</v>
      </c>
      <c r="D3444">
        <v>2</v>
      </c>
      <c r="E3444">
        <v>12.9</v>
      </c>
      <c r="F3444">
        <v>0</v>
      </c>
      <c r="G3444">
        <v>2.2000000000000002</v>
      </c>
      <c r="H3444">
        <v>-4.0000000000000001E-3</v>
      </c>
      <c r="I3444">
        <v>0.7</v>
      </c>
      <c r="J3444" t="s">
        <v>161</v>
      </c>
      <c r="K3444">
        <v>1.3</v>
      </c>
      <c r="L3444" t="s">
        <v>151</v>
      </c>
      <c r="M3444" s="70">
        <v>0.86112268518518509</v>
      </c>
      <c r="N3444">
        <v>2.4</v>
      </c>
      <c r="O3444" t="s">
        <v>152</v>
      </c>
      <c r="P3444" s="70">
        <v>0.86133101851851857</v>
      </c>
      <c r="Q3444">
        <v>0.5</v>
      </c>
      <c r="R3444" t="s">
        <v>149</v>
      </c>
      <c r="S3444">
        <v>0.5</v>
      </c>
      <c r="T3444">
        <v>60.4</v>
      </c>
      <c r="U3444">
        <v>0</v>
      </c>
      <c r="V3444">
        <v>75</v>
      </c>
      <c r="W3444">
        <v>0</v>
      </c>
      <c r="X3444">
        <v>0.58599999999999997</v>
      </c>
      <c r="Y3444">
        <v>18.010000000000002</v>
      </c>
      <c r="Z3444" s="11">
        <f t="shared" si="9202"/>
        <v>-2.4000000000000004</v>
      </c>
      <c r="AA3444" s="11">
        <f t="shared" si="9203"/>
        <v>0</v>
      </c>
      <c r="AB3444" s="53">
        <f t="shared" si="9204"/>
        <v>0.23761689058012481</v>
      </c>
      <c r="AC3444" s="61" t="s">
        <v>204</v>
      </c>
    </row>
    <row r="3445" spans="1:46">
      <c r="A3445" s="11">
        <v>3445</v>
      </c>
      <c r="B3445" s="69">
        <v>44616</v>
      </c>
      <c r="C3445" s="70">
        <v>0.875</v>
      </c>
      <c r="D3445">
        <v>1.7</v>
      </c>
      <c r="E3445">
        <v>12.9</v>
      </c>
      <c r="F3445">
        <v>0</v>
      </c>
      <c r="G3445">
        <v>1.6</v>
      </c>
      <c r="H3445">
        <v>-2E-3</v>
      </c>
      <c r="I3445">
        <v>0.2</v>
      </c>
      <c r="J3445" t="s">
        <v>160</v>
      </c>
      <c r="K3445">
        <v>0.7</v>
      </c>
      <c r="L3445" t="s">
        <v>154</v>
      </c>
      <c r="M3445" s="70">
        <v>0.86807870370370377</v>
      </c>
      <c r="N3445">
        <v>1</v>
      </c>
      <c r="O3445" t="s">
        <v>152</v>
      </c>
      <c r="P3445" s="70">
        <v>0.8746990740740741</v>
      </c>
      <c r="Q3445">
        <v>0.7</v>
      </c>
      <c r="R3445" t="s">
        <v>151</v>
      </c>
      <c r="S3445">
        <v>0.3</v>
      </c>
      <c r="T3445">
        <v>62</v>
      </c>
      <c r="U3445">
        <v>0</v>
      </c>
      <c r="V3445">
        <v>113</v>
      </c>
      <c r="W3445">
        <v>0</v>
      </c>
      <c r="X3445">
        <v>0.58599999999999997</v>
      </c>
      <c r="Y3445">
        <v>18</v>
      </c>
      <c r="Z3445" s="11">
        <f t="shared" si="9202"/>
        <v>-1.2000000000000002</v>
      </c>
      <c r="AA3445" s="11">
        <f t="shared" si="9203"/>
        <v>0</v>
      </c>
      <c r="AB3445" s="53">
        <f t="shared" si="9204"/>
        <v>0.23761689058012481</v>
      </c>
      <c r="AC3445" s="61" t="s">
        <v>204</v>
      </c>
      <c r="AE3445" s="11">
        <f t="shared" ref="AE3445" si="9317">SUM(F3445:F3450)</f>
        <v>0</v>
      </c>
      <c r="AF3445" s="11">
        <f t="shared" ref="AF3445" si="9318">AVERAGE(AB3445:AB3450)</f>
        <v>0.2369696447701414</v>
      </c>
      <c r="AG3445" s="11">
        <f t="shared" ref="AG3445" si="9319">AVERAGE(G3445:G3450)</f>
        <v>0.35000000000000003</v>
      </c>
      <c r="AH3445" s="11" t="e">
        <f t="shared" ref="AH3445" si="9320">AVERAGE(AC3445:AC3450)</f>
        <v>#DIV/0!</v>
      </c>
      <c r="AI3445" s="11">
        <f t="shared" ref="AI3445" si="9321">AVERAGE(T3445:T3450)</f>
        <v>67.933333333333337</v>
      </c>
      <c r="AJ3445" s="11">
        <f t="shared" ref="AJ3445" si="9322">SUMIF(H3445:H3450,"&gt;0",H3445:H3450)</f>
        <v>0</v>
      </c>
      <c r="AK3445" s="17">
        <f t="shared" ref="AK3445" si="9323">SUM(AA3445:AA3450)/60</f>
        <v>0</v>
      </c>
      <c r="AL3445" s="17">
        <f t="shared" ref="AL3445" si="9324">SUM(V3445:V3450)</f>
        <v>578</v>
      </c>
      <c r="AM3445" s="17">
        <f t="shared" ref="AM3445" si="9325">AVERAGE(W3445:W3450)</f>
        <v>0</v>
      </c>
      <c r="AN3445" s="11">
        <f t="shared" ref="AN3445" si="9326">AVERAGE(I3445:I3450)</f>
        <v>0.28333333333333333</v>
      </c>
      <c r="AO3445" s="11">
        <f t="shared" ref="AO3445" si="9327">MAX(K3445:K3450)</f>
        <v>0.8</v>
      </c>
      <c r="AP3445" s="13" t="str">
        <f t="shared" ref="AP3445" ca="1" si="9328">INDIRECT(ADDRESS(MATCH(AO3445,K3445:K3450,0)+A3445-1,12))</f>
        <v>SSE</v>
      </c>
      <c r="AQ3445" s="13">
        <f t="shared" ref="AQ3445" ca="1" si="9329">INDIRECT(ADDRESS(MATCH(AO3445,K3445:K3450,0)+A3445-1,13))</f>
        <v>0.90732638888888895</v>
      </c>
      <c r="AR3445" s="11">
        <f t="shared" ref="AR3445" si="9330">MAX(N3445:N3450)</f>
        <v>1.9</v>
      </c>
      <c r="AS3445" s="13" t="str">
        <f t="shared" ref="AS3445" ca="1" si="9331">INDIRECT(ADDRESS(MATCH(AR3445,N3445:N3450,0)+A3445-1,15))</f>
        <v>SSW</v>
      </c>
      <c r="AT3445" s="13">
        <f t="shared" ref="AT3445" ca="1" si="9332">INDIRECT(ADDRESS(MATCH(AR3445,N3445:N3450,0)+A3445-1,16))</f>
        <v>0.90228009259259256</v>
      </c>
    </row>
    <row r="3446" spans="1:46">
      <c r="A3446" s="11">
        <v>3446</v>
      </c>
      <c r="B3446" s="69">
        <v>44616</v>
      </c>
      <c r="C3446" s="70">
        <v>0.88194444444444453</v>
      </c>
      <c r="D3446">
        <v>1.2</v>
      </c>
      <c r="E3446">
        <v>12.9</v>
      </c>
      <c r="F3446">
        <v>0</v>
      </c>
      <c r="G3446">
        <v>0.8</v>
      </c>
      <c r="H3446">
        <v>-1E-3</v>
      </c>
      <c r="I3446">
        <v>0.1</v>
      </c>
      <c r="J3446" t="s">
        <v>160</v>
      </c>
      <c r="K3446">
        <v>0.2</v>
      </c>
      <c r="L3446" t="s">
        <v>153</v>
      </c>
      <c r="M3446" s="70">
        <v>0.88136574074074081</v>
      </c>
      <c r="N3446">
        <v>0.9</v>
      </c>
      <c r="O3446" t="s">
        <v>150</v>
      </c>
      <c r="P3446" s="70">
        <v>0.87511574074074072</v>
      </c>
      <c r="Q3446">
        <v>0</v>
      </c>
      <c r="R3446" t="s">
        <v>161</v>
      </c>
      <c r="S3446">
        <v>0.2</v>
      </c>
      <c r="T3446">
        <v>67.2</v>
      </c>
      <c r="U3446">
        <v>0</v>
      </c>
      <c r="V3446">
        <v>66</v>
      </c>
      <c r="W3446">
        <v>0</v>
      </c>
      <c r="X3446">
        <v>0.58499999999999996</v>
      </c>
      <c r="Y3446">
        <v>18.04</v>
      </c>
      <c r="Z3446" s="11">
        <f t="shared" si="9202"/>
        <v>-0.60000000000000009</v>
      </c>
      <c r="AA3446" s="11">
        <f t="shared" si="9203"/>
        <v>0</v>
      </c>
      <c r="AB3446" s="53">
        <f t="shared" si="9204"/>
        <v>0.2370618780466619</v>
      </c>
      <c r="AC3446" s="61" t="s">
        <v>204</v>
      </c>
    </row>
    <row r="3447" spans="1:46">
      <c r="A3447" s="11">
        <v>3447</v>
      </c>
      <c r="B3447" s="69">
        <v>44616</v>
      </c>
      <c r="C3447" s="70">
        <v>0.88888888888888884</v>
      </c>
      <c r="D3447">
        <v>0.7</v>
      </c>
      <c r="E3447">
        <v>12.9</v>
      </c>
      <c r="F3447">
        <v>0</v>
      </c>
      <c r="G3447">
        <v>0.3</v>
      </c>
      <c r="H3447">
        <v>-1E-3</v>
      </c>
      <c r="I3447">
        <v>0.1</v>
      </c>
      <c r="J3447" t="s">
        <v>157</v>
      </c>
      <c r="K3447">
        <v>0.1</v>
      </c>
      <c r="L3447" t="s">
        <v>160</v>
      </c>
      <c r="M3447" s="70">
        <v>0.88195601851851846</v>
      </c>
      <c r="N3447">
        <v>0.6</v>
      </c>
      <c r="O3447" t="s">
        <v>149</v>
      </c>
      <c r="P3447" s="70">
        <v>0.88552083333333342</v>
      </c>
      <c r="Q3447">
        <v>0</v>
      </c>
      <c r="R3447" t="s">
        <v>157</v>
      </c>
      <c r="S3447">
        <v>0.2</v>
      </c>
      <c r="T3447">
        <v>68.7</v>
      </c>
      <c r="U3447">
        <v>0</v>
      </c>
      <c r="V3447">
        <v>114</v>
      </c>
      <c r="W3447">
        <v>0</v>
      </c>
      <c r="X3447">
        <v>0.58499999999999996</v>
      </c>
      <c r="Y3447">
        <v>18.03</v>
      </c>
      <c r="Z3447" s="11">
        <f t="shared" si="9202"/>
        <v>-0.60000000000000009</v>
      </c>
      <c r="AA3447" s="11">
        <f t="shared" si="9203"/>
        <v>0</v>
      </c>
      <c r="AB3447" s="53">
        <f t="shared" si="9204"/>
        <v>0.2370618780466619</v>
      </c>
      <c r="AC3447" s="61" t="s">
        <v>204</v>
      </c>
    </row>
    <row r="3448" spans="1:46">
      <c r="A3448" s="11">
        <v>3448</v>
      </c>
      <c r="B3448" s="69">
        <v>44616</v>
      </c>
      <c r="C3448" s="70">
        <v>0.89583333333333337</v>
      </c>
      <c r="D3448">
        <v>0.3</v>
      </c>
      <c r="E3448">
        <v>12.9</v>
      </c>
      <c r="F3448">
        <v>0</v>
      </c>
      <c r="G3448">
        <v>0</v>
      </c>
      <c r="H3448">
        <v>-1E-3</v>
      </c>
      <c r="I3448">
        <v>0.1</v>
      </c>
      <c r="J3448" t="s">
        <v>148</v>
      </c>
      <c r="K3448">
        <v>0.1</v>
      </c>
      <c r="L3448" t="s">
        <v>148</v>
      </c>
      <c r="M3448" s="70">
        <v>0.89583333333333337</v>
      </c>
      <c r="N3448">
        <v>0.9</v>
      </c>
      <c r="O3448" t="s">
        <v>156</v>
      </c>
      <c r="P3448" s="70">
        <v>0.89466435185185178</v>
      </c>
      <c r="Q3448">
        <v>0.6</v>
      </c>
      <c r="R3448" t="s">
        <v>153</v>
      </c>
      <c r="S3448">
        <v>0.2</v>
      </c>
      <c r="T3448">
        <v>68.599999999999994</v>
      </c>
      <c r="U3448">
        <v>0</v>
      </c>
      <c r="V3448">
        <v>94</v>
      </c>
      <c r="W3448">
        <v>0</v>
      </c>
      <c r="X3448">
        <v>0.58499999999999996</v>
      </c>
      <c r="Y3448">
        <v>18.03</v>
      </c>
      <c r="Z3448" s="11">
        <f t="shared" si="9202"/>
        <v>-0.60000000000000009</v>
      </c>
      <c r="AA3448" s="11">
        <f t="shared" si="9203"/>
        <v>0</v>
      </c>
      <c r="AB3448" s="53">
        <f t="shared" si="9204"/>
        <v>0.2370618780466619</v>
      </c>
      <c r="AC3448" s="61" t="s">
        <v>204</v>
      </c>
    </row>
    <row r="3449" spans="1:46">
      <c r="A3449" s="11">
        <v>3449</v>
      </c>
      <c r="B3449" s="69">
        <v>44616</v>
      </c>
      <c r="C3449" s="70">
        <v>0.90277777777777779</v>
      </c>
      <c r="D3449">
        <v>-0.2</v>
      </c>
      <c r="E3449">
        <v>12.9</v>
      </c>
      <c r="F3449">
        <v>0</v>
      </c>
      <c r="G3449">
        <v>-0.2</v>
      </c>
      <c r="H3449">
        <v>0</v>
      </c>
      <c r="I3449">
        <v>0.7</v>
      </c>
      <c r="J3449" t="s">
        <v>153</v>
      </c>
      <c r="K3449">
        <v>0.7</v>
      </c>
      <c r="L3449" t="s">
        <v>153</v>
      </c>
      <c r="M3449" s="70">
        <v>0.90277777777777779</v>
      </c>
      <c r="N3449">
        <v>1.9</v>
      </c>
      <c r="O3449" t="s">
        <v>156</v>
      </c>
      <c r="P3449" s="70">
        <v>0.90228009259259256</v>
      </c>
      <c r="Q3449">
        <v>1.3</v>
      </c>
      <c r="R3449" t="s">
        <v>156</v>
      </c>
      <c r="S3449">
        <v>0.5</v>
      </c>
      <c r="T3449">
        <v>69.5</v>
      </c>
      <c r="U3449">
        <v>0</v>
      </c>
      <c r="V3449">
        <v>86</v>
      </c>
      <c r="W3449">
        <v>0</v>
      </c>
      <c r="X3449">
        <v>0.58399999999999996</v>
      </c>
      <c r="Y3449">
        <v>18.059999999999999</v>
      </c>
      <c r="Z3449" s="11">
        <f t="shared" si="9202"/>
        <v>0</v>
      </c>
      <c r="AA3449" s="11">
        <f t="shared" si="9203"/>
        <v>0</v>
      </c>
      <c r="AB3449" s="53">
        <f t="shared" si="9204"/>
        <v>0.23650767195036898</v>
      </c>
      <c r="AC3449" s="61" t="s">
        <v>204</v>
      </c>
    </row>
    <row r="3450" spans="1:46">
      <c r="A3450" s="11">
        <v>3450</v>
      </c>
      <c r="B3450" s="69">
        <v>44616</v>
      </c>
      <c r="C3450" s="70">
        <v>0.90972222222222221</v>
      </c>
      <c r="D3450">
        <v>-0.5</v>
      </c>
      <c r="E3450">
        <v>12.9</v>
      </c>
      <c r="F3450">
        <v>0</v>
      </c>
      <c r="G3450">
        <v>-0.4</v>
      </c>
      <c r="H3450">
        <v>0</v>
      </c>
      <c r="I3450">
        <v>0.5</v>
      </c>
      <c r="J3450" t="s">
        <v>159</v>
      </c>
      <c r="K3450">
        <v>0.8</v>
      </c>
      <c r="L3450" t="s">
        <v>159</v>
      </c>
      <c r="M3450" s="70">
        <v>0.90732638888888895</v>
      </c>
      <c r="N3450">
        <v>1.4</v>
      </c>
      <c r="O3450" t="s">
        <v>153</v>
      </c>
      <c r="P3450" s="70">
        <v>0.90281250000000002</v>
      </c>
      <c r="Q3450">
        <v>0.7</v>
      </c>
      <c r="R3450" t="s">
        <v>150</v>
      </c>
      <c r="S3450">
        <v>0.4</v>
      </c>
      <c r="T3450">
        <v>71.599999999999994</v>
      </c>
      <c r="U3450">
        <v>0</v>
      </c>
      <c r="V3450">
        <v>105</v>
      </c>
      <c r="W3450">
        <v>0</v>
      </c>
      <c r="X3450">
        <v>0.58399999999999996</v>
      </c>
      <c r="Y3450">
        <v>18.100000000000001</v>
      </c>
      <c r="Z3450" s="11">
        <f t="shared" si="9202"/>
        <v>0</v>
      </c>
      <c r="AA3450" s="11">
        <f t="shared" si="9203"/>
        <v>0</v>
      </c>
      <c r="AB3450" s="53">
        <f t="shared" si="9204"/>
        <v>0.23650767195036898</v>
      </c>
      <c r="AC3450" s="61" t="s">
        <v>204</v>
      </c>
    </row>
    <row r="3451" spans="1:46">
      <c r="A3451" s="11">
        <v>3451</v>
      </c>
      <c r="B3451" s="69">
        <v>44616</v>
      </c>
      <c r="C3451" s="70">
        <v>0.91666666666666663</v>
      </c>
      <c r="D3451">
        <v>-0.9</v>
      </c>
      <c r="E3451">
        <v>12.9</v>
      </c>
      <c r="F3451">
        <v>0</v>
      </c>
      <c r="G3451">
        <v>-0.3</v>
      </c>
      <c r="H3451">
        <v>0</v>
      </c>
      <c r="I3451">
        <v>0.3</v>
      </c>
      <c r="J3451" t="s">
        <v>148</v>
      </c>
      <c r="K3451">
        <v>0.5</v>
      </c>
      <c r="L3451" t="s">
        <v>159</v>
      </c>
      <c r="M3451" s="70">
        <v>0.90973379629629625</v>
      </c>
      <c r="N3451">
        <v>1.2</v>
      </c>
      <c r="O3451" t="s">
        <v>150</v>
      </c>
      <c r="P3451" s="70">
        <v>0.91628472222222224</v>
      </c>
      <c r="Q3451">
        <v>0.8</v>
      </c>
      <c r="R3451" t="s">
        <v>150</v>
      </c>
      <c r="S3451">
        <v>0.3</v>
      </c>
      <c r="T3451">
        <v>73.2</v>
      </c>
      <c r="U3451">
        <v>0</v>
      </c>
      <c r="V3451">
        <v>97</v>
      </c>
      <c r="W3451">
        <v>0</v>
      </c>
      <c r="X3451">
        <v>0.58399999999999996</v>
      </c>
      <c r="Y3451">
        <v>18.11</v>
      </c>
      <c r="Z3451" s="11">
        <f t="shared" si="9202"/>
        <v>0</v>
      </c>
      <c r="AA3451" s="11">
        <f t="shared" si="9203"/>
        <v>0</v>
      </c>
      <c r="AB3451" s="53">
        <f t="shared" si="9204"/>
        <v>0.23650767195036898</v>
      </c>
      <c r="AC3451" s="61" t="s">
        <v>204</v>
      </c>
      <c r="AE3451" s="11">
        <f t="shared" ref="AE3451" si="9333">SUM(F3451:F3456)</f>
        <v>0</v>
      </c>
      <c r="AF3451" s="11">
        <f t="shared" ref="AF3451" si="9334">AVERAGE(AB3451:AB3456)</f>
        <v>0.23650767195036895</v>
      </c>
      <c r="AG3451" s="11">
        <f t="shared" ref="AG3451" si="9335">AVERAGE(G3451:G3456)</f>
        <v>-0.38333333333333336</v>
      </c>
      <c r="AH3451" s="11" t="e">
        <f t="shared" ref="AH3451" si="9336">AVERAGE(AC3451:AC3456)</f>
        <v>#DIV/0!</v>
      </c>
      <c r="AI3451" s="11">
        <f t="shared" ref="AI3451" si="9337">AVERAGE(T3451:T3456)</f>
        <v>74.2</v>
      </c>
      <c r="AJ3451" s="11">
        <f t="shared" ref="AJ3451" si="9338">SUMIF(H3451:H3456,"&gt;0",H3451:H3456)</f>
        <v>2E-3</v>
      </c>
      <c r="AK3451" s="17">
        <f t="shared" ref="AK3451" si="9339">SUM(AA3451:AA3456)/60</f>
        <v>0</v>
      </c>
      <c r="AL3451" s="17">
        <f t="shared" ref="AL3451" si="9340">SUM(V3451:V3456)</f>
        <v>576</v>
      </c>
      <c r="AM3451" s="17">
        <f t="shared" ref="AM3451" si="9341">AVERAGE(W3451:W3456)</f>
        <v>0</v>
      </c>
      <c r="AN3451" s="11">
        <f t="shared" ref="AN3451" si="9342">AVERAGE(I3451:I3456)</f>
        <v>0.53333333333333333</v>
      </c>
      <c r="AO3451" s="11">
        <f t="shared" ref="AO3451" si="9343">MAX(K3451:K3456)</f>
        <v>1.1000000000000001</v>
      </c>
      <c r="AP3451" s="13" t="str">
        <f t="shared" ref="AP3451" ca="1" si="9344">INDIRECT(ADDRESS(MATCH(AO3451,K3451:K3456,0)+A3451-1,12))</f>
        <v>SE</v>
      </c>
      <c r="AQ3451" s="13">
        <f t="shared" ref="AQ3451" ca="1" si="9345">INDIRECT(ADDRESS(MATCH(AO3451,K3451:K3456,0)+A3451-1,13))</f>
        <v>0.92361111111111116</v>
      </c>
      <c r="AR3451" s="11">
        <f t="shared" ref="AR3451" si="9346">MAX(N3451:N3456)</f>
        <v>1.9</v>
      </c>
      <c r="AS3451" s="13" t="str">
        <f t="shared" ref="AS3451" ca="1" si="9347">INDIRECT(ADDRESS(MATCH(AR3451,N3451:N3456,0)+A3451-1,15))</f>
        <v>SE</v>
      </c>
      <c r="AT3451" s="13">
        <f t="shared" ref="AT3451" ca="1" si="9348">INDIRECT(ADDRESS(MATCH(AR3451,N3451:N3456,0)+A3451-1,16))</f>
        <v>0.9200462962962962</v>
      </c>
    </row>
    <row r="3452" spans="1:46">
      <c r="A3452" s="11">
        <v>3452</v>
      </c>
      <c r="B3452" s="69">
        <v>44616</v>
      </c>
      <c r="C3452" s="70">
        <v>0.92361111111111116</v>
      </c>
      <c r="D3452">
        <v>-1.1000000000000001</v>
      </c>
      <c r="E3452">
        <v>12.9</v>
      </c>
      <c r="F3452">
        <v>0</v>
      </c>
      <c r="G3452">
        <v>-0.1</v>
      </c>
      <c r="H3452">
        <v>1E-3</v>
      </c>
      <c r="I3452">
        <v>1.1000000000000001</v>
      </c>
      <c r="J3452" t="s">
        <v>151</v>
      </c>
      <c r="K3452">
        <v>1.1000000000000001</v>
      </c>
      <c r="L3452" t="s">
        <v>151</v>
      </c>
      <c r="M3452" s="70">
        <v>0.92361111111111116</v>
      </c>
      <c r="N3452">
        <v>1.9</v>
      </c>
      <c r="O3452" t="s">
        <v>151</v>
      </c>
      <c r="P3452" s="70">
        <v>0.9200462962962962</v>
      </c>
      <c r="Q3452">
        <v>1</v>
      </c>
      <c r="R3452" t="s">
        <v>150</v>
      </c>
      <c r="S3452">
        <v>0.3</v>
      </c>
      <c r="T3452">
        <v>73.8</v>
      </c>
      <c r="U3452">
        <v>0</v>
      </c>
      <c r="V3452">
        <v>107</v>
      </c>
      <c r="W3452">
        <v>0</v>
      </c>
      <c r="X3452">
        <v>0.58399999999999996</v>
      </c>
      <c r="Y3452">
        <v>18.100000000000001</v>
      </c>
      <c r="Z3452" s="11">
        <f t="shared" si="9202"/>
        <v>0.60000000000000009</v>
      </c>
      <c r="AA3452" s="11">
        <f t="shared" si="9203"/>
        <v>0</v>
      </c>
      <c r="AB3452" s="53">
        <f t="shared" si="9204"/>
        <v>0.23650767195036898</v>
      </c>
      <c r="AC3452" s="61" t="s">
        <v>204</v>
      </c>
    </row>
    <row r="3453" spans="1:46">
      <c r="A3453" s="11">
        <v>3453</v>
      </c>
      <c r="B3453" s="69">
        <v>44616</v>
      </c>
      <c r="C3453" s="70">
        <v>0.93055555555555547</v>
      </c>
      <c r="D3453">
        <v>-1.2</v>
      </c>
      <c r="E3453">
        <v>12.9</v>
      </c>
      <c r="F3453">
        <v>0</v>
      </c>
      <c r="G3453">
        <v>-0.2</v>
      </c>
      <c r="H3453">
        <v>-1E-3</v>
      </c>
      <c r="I3453">
        <v>0.2</v>
      </c>
      <c r="J3453" t="s">
        <v>162</v>
      </c>
      <c r="K3453">
        <v>1.1000000000000001</v>
      </c>
      <c r="L3453" t="s">
        <v>151</v>
      </c>
      <c r="M3453" s="70">
        <v>0.9237037037037038</v>
      </c>
      <c r="N3453">
        <v>1</v>
      </c>
      <c r="O3453" t="s">
        <v>150</v>
      </c>
      <c r="P3453" s="70">
        <v>0.92366898148148147</v>
      </c>
      <c r="Q3453">
        <v>0</v>
      </c>
      <c r="R3453" t="s">
        <v>149</v>
      </c>
      <c r="S3453">
        <v>0.3</v>
      </c>
      <c r="T3453">
        <v>73.599999999999994</v>
      </c>
      <c r="U3453">
        <v>1</v>
      </c>
      <c r="V3453">
        <v>69</v>
      </c>
      <c r="W3453">
        <v>0</v>
      </c>
      <c r="X3453">
        <v>0.58399999999999996</v>
      </c>
      <c r="Y3453">
        <v>18.14</v>
      </c>
      <c r="Z3453" s="11">
        <f t="shared" si="9202"/>
        <v>-0.60000000000000009</v>
      </c>
      <c r="AA3453" s="11">
        <f t="shared" si="9203"/>
        <v>0</v>
      </c>
      <c r="AB3453" s="53">
        <f t="shared" si="9204"/>
        <v>0.23650767195036898</v>
      </c>
      <c r="AC3453" s="61" t="s">
        <v>204</v>
      </c>
    </row>
    <row r="3454" spans="1:46">
      <c r="A3454" s="11">
        <v>3454</v>
      </c>
      <c r="B3454" s="69">
        <v>44616</v>
      </c>
      <c r="C3454" s="70">
        <v>0.9375</v>
      </c>
      <c r="D3454">
        <v>-1.3</v>
      </c>
      <c r="E3454">
        <v>12.9</v>
      </c>
      <c r="F3454">
        <v>0</v>
      </c>
      <c r="G3454">
        <v>-0.3</v>
      </c>
      <c r="H3454">
        <v>-1E-3</v>
      </c>
      <c r="I3454">
        <v>0</v>
      </c>
      <c r="J3454" t="s">
        <v>149</v>
      </c>
      <c r="K3454">
        <v>0.2</v>
      </c>
      <c r="L3454" t="s">
        <v>162</v>
      </c>
      <c r="M3454" s="70">
        <v>0.93056712962962962</v>
      </c>
      <c r="N3454">
        <v>0</v>
      </c>
      <c r="O3454" t="s">
        <v>149</v>
      </c>
      <c r="P3454" s="70">
        <v>0.93056712962962962</v>
      </c>
      <c r="Q3454">
        <v>0</v>
      </c>
      <c r="R3454" t="s">
        <v>149</v>
      </c>
      <c r="S3454">
        <v>0</v>
      </c>
      <c r="T3454">
        <v>73.5</v>
      </c>
      <c r="U3454">
        <v>0</v>
      </c>
      <c r="V3454">
        <v>77</v>
      </c>
      <c r="W3454">
        <v>0</v>
      </c>
      <c r="X3454">
        <v>0.58399999999999996</v>
      </c>
      <c r="Y3454">
        <v>18.13</v>
      </c>
      <c r="Z3454" s="11">
        <f t="shared" si="9202"/>
        <v>-0.60000000000000009</v>
      </c>
      <c r="AA3454" s="11">
        <f t="shared" si="9203"/>
        <v>0</v>
      </c>
      <c r="AB3454" s="53">
        <f t="shared" si="9204"/>
        <v>0.23650767195036898</v>
      </c>
      <c r="AC3454" s="61" t="s">
        <v>204</v>
      </c>
    </row>
    <row r="3455" spans="1:46">
      <c r="A3455" s="11">
        <v>3455</v>
      </c>
      <c r="B3455" s="69">
        <v>44616</v>
      </c>
      <c r="C3455" s="70">
        <v>0.94444444444444453</v>
      </c>
      <c r="D3455">
        <v>-1.5</v>
      </c>
      <c r="E3455">
        <v>12.9</v>
      </c>
      <c r="F3455">
        <v>0</v>
      </c>
      <c r="G3455">
        <v>-0.8</v>
      </c>
      <c r="H3455">
        <v>-1E-3</v>
      </c>
      <c r="I3455">
        <v>0.5</v>
      </c>
      <c r="J3455" t="s">
        <v>156</v>
      </c>
      <c r="K3455">
        <v>0.5</v>
      </c>
      <c r="L3455" t="s">
        <v>156</v>
      </c>
      <c r="M3455" s="70">
        <v>0.94444444444444453</v>
      </c>
      <c r="N3455">
        <v>1.1000000000000001</v>
      </c>
      <c r="O3455" t="s">
        <v>161</v>
      </c>
      <c r="P3455" s="70">
        <v>0.93862268518518521</v>
      </c>
      <c r="Q3455">
        <v>0.9</v>
      </c>
      <c r="R3455" t="s">
        <v>153</v>
      </c>
      <c r="S3455">
        <v>0.2</v>
      </c>
      <c r="T3455">
        <v>74.7</v>
      </c>
      <c r="U3455">
        <v>0</v>
      </c>
      <c r="V3455">
        <v>78</v>
      </c>
      <c r="W3455">
        <v>0</v>
      </c>
      <c r="X3455">
        <v>0.58399999999999996</v>
      </c>
      <c r="Y3455">
        <v>18.13</v>
      </c>
      <c r="Z3455" s="11">
        <f t="shared" si="9202"/>
        <v>-0.60000000000000009</v>
      </c>
      <c r="AA3455" s="11">
        <f t="shared" si="9203"/>
        <v>0</v>
      </c>
      <c r="AB3455" s="53">
        <f t="shared" si="9204"/>
        <v>0.23650767195036898</v>
      </c>
      <c r="AC3455" s="61" t="s">
        <v>204</v>
      </c>
    </row>
    <row r="3456" spans="1:46">
      <c r="A3456" s="11">
        <v>3456</v>
      </c>
      <c r="B3456" s="69">
        <v>44616</v>
      </c>
      <c r="C3456" s="70">
        <v>0.95138888888888884</v>
      </c>
      <c r="D3456">
        <v>-1.7</v>
      </c>
      <c r="E3456">
        <v>12.9</v>
      </c>
      <c r="F3456">
        <v>0</v>
      </c>
      <c r="G3456">
        <v>-0.6</v>
      </c>
      <c r="H3456">
        <v>1E-3</v>
      </c>
      <c r="I3456">
        <v>1.1000000000000001</v>
      </c>
      <c r="J3456" t="s">
        <v>151</v>
      </c>
      <c r="K3456">
        <v>1.1000000000000001</v>
      </c>
      <c r="L3456" t="s">
        <v>151</v>
      </c>
      <c r="M3456" s="70">
        <v>0.95138888888888884</v>
      </c>
      <c r="N3456">
        <v>1.7</v>
      </c>
      <c r="O3456" t="s">
        <v>151</v>
      </c>
      <c r="P3456" s="70">
        <v>0.94810185185185192</v>
      </c>
      <c r="Q3456">
        <v>1.1000000000000001</v>
      </c>
      <c r="R3456" t="s">
        <v>150</v>
      </c>
      <c r="S3456">
        <v>0.2</v>
      </c>
      <c r="T3456">
        <v>76.400000000000006</v>
      </c>
      <c r="U3456">
        <v>1</v>
      </c>
      <c r="V3456">
        <v>148</v>
      </c>
      <c r="W3456">
        <v>0</v>
      </c>
      <c r="X3456">
        <v>0.58399999999999996</v>
      </c>
      <c r="Y3456">
        <v>18.16</v>
      </c>
      <c r="Z3456" s="11">
        <f t="shared" si="9202"/>
        <v>0.60000000000000009</v>
      </c>
      <c r="AA3456" s="11">
        <f t="shared" si="9203"/>
        <v>0</v>
      </c>
      <c r="AB3456" s="53">
        <f t="shared" si="9204"/>
        <v>0.23650767195036898</v>
      </c>
      <c r="AC3456" s="61" t="s">
        <v>204</v>
      </c>
    </row>
    <row r="3457" spans="1:46">
      <c r="A3457" s="11">
        <v>3457</v>
      </c>
      <c r="B3457" s="69">
        <v>44616</v>
      </c>
      <c r="C3457" s="70">
        <v>0.95833333333333337</v>
      </c>
      <c r="D3457">
        <v>-1.8</v>
      </c>
      <c r="E3457">
        <v>12.9</v>
      </c>
      <c r="F3457">
        <v>0</v>
      </c>
      <c r="G3457">
        <v>-0.4</v>
      </c>
      <c r="H3457">
        <v>0</v>
      </c>
      <c r="I3457">
        <v>0.8</v>
      </c>
      <c r="J3457" t="s">
        <v>151</v>
      </c>
      <c r="K3457">
        <v>1.2</v>
      </c>
      <c r="L3457" t="s">
        <v>150</v>
      </c>
      <c r="M3457" s="70">
        <v>0.95443287037037028</v>
      </c>
      <c r="N3457">
        <v>1.6</v>
      </c>
      <c r="O3457" t="s">
        <v>152</v>
      </c>
      <c r="P3457" s="70">
        <v>0.95271990740740742</v>
      </c>
      <c r="Q3457">
        <v>0.7</v>
      </c>
      <c r="R3457" t="s">
        <v>151</v>
      </c>
      <c r="S3457">
        <v>0.4</v>
      </c>
      <c r="T3457">
        <v>77.8</v>
      </c>
      <c r="U3457">
        <v>0</v>
      </c>
      <c r="V3457">
        <v>94</v>
      </c>
      <c r="W3457">
        <v>0</v>
      </c>
      <c r="X3457">
        <v>0.58399999999999996</v>
      </c>
      <c r="Y3457">
        <v>18.170000000000002</v>
      </c>
      <c r="Z3457" s="11">
        <f t="shared" si="9202"/>
        <v>0</v>
      </c>
      <c r="AA3457" s="11">
        <f t="shared" si="9203"/>
        <v>0</v>
      </c>
      <c r="AB3457" s="53">
        <f t="shared" si="9204"/>
        <v>0.23650767195036898</v>
      </c>
      <c r="AC3457" s="61" t="s">
        <v>204</v>
      </c>
      <c r="AE3457" s="11">
        <f t="shared" ref="AE3457" si="9349">SUM(F3457:F3462)</f>
        <v>0</v>
      </c>
      <c r="AF3457" s="11">
        <f t="shared" ref="AF3457" si="9350">AVERAGE(AB3457:AB3462)</f>
        <v>0.23687714268123092</v>
      </c>
      <c r="AG3457" s="11">
        <f t="shared" ref="AG3457" si="9351">AVERAGE(G3457:G3462)</f>
        <v>-0.58333333333333337</v>
      </c>
      <c r="AH3457" s="11" t="e">
        <f t="shared" ref="AH3457" si="9352">AVERAGE(AC3457:AC3462)</f>
        <v>#DIV/0!</v>
      </c>
      <c r="AI3457" s="11">
        <f t="shared" ref="AI3457" si="9353">AVERAGE(T3457:T3462)</f>
        <v>78.45</v>
      </c>
      <c r="AJ3457" s="11">
        <f t="shared" ref="AJ3457" si="9354">SUMIF(H3457:H3462,"&gt;0",H3457:H3462)</f>
        <v>1E-3</v>
      </c>
      <c r="AK3457" s="17">
        <f t="shared" ref="AK3457" si="9355">SUM(AA3457:AA3462)/60</f>
        <v>0</v>
      </c>
      <c r="AL3457" s="17">
        <f t="shared" ref="AL3457" si="9356">SUM(V3457:V3462)</f>
        <v>551</v>
      </c>
      <c r="AM3457" s="17">
        <f t="shared" ref="AM3457" si="9357">AVERAGE(W3457:W3462)</f>
        <v>0</v>
      </c>
      <c r="AN3457" s="11">
        <f t="shared" ref="AN3457" si="9358">AVERAGE(I3457:I3462)</f>
        <v>0.66666666666666663</v>
      </c>
      <c r="AO3457" s="11">
        <f t="shared" ref="AO3457" si="9359">MAX(K3457:K3462)</f>
        <v>1.2</v>
      </c>
      <c r="AP3457" s="13" t="str">
        <f t="shared" ref="AP3457" ca="1" si="9360">INDIRECT(ADDRESS(MATCH(AO3457,K3457:K3462,0)+A3457-1,12))</f>
        <v>ESE</v>
      </c>
      <c r="AQ3457" s="13">
        <f t="shared" ref="AQ3457" ca="1" si="9361">INDIRECT(ADDRESS(MATCH(AO3457,K3457:K3462,0)+A3457-1,13))</f>
        <v>0.95443287037037028</v>
      </c>
      <c r="AR3457" s="11">
        <f t="shared" ref="AR3457" si="9362">MAX(N3457:N3462)</f>
        <v>2.6</v>
      </c>
      <c r="AS3457" s="13" t="str">
        <f t="shared" ref="AS3457" ca="1" si="9363">INDIRECT(ADDRESS(MATCH(AR3457,N3457:N3462,0)+A3457-1,15))</f>
        <v>SSE</v>
      </c>
      <c r="AT3457" s="13">
        <f t="shared" ref="AT3457" ca="1" si="9364">INDIRECT(ADDRESS(MATCH(AR3457,N3457:N3462,0)+A3457-1,16))</f>
        <v>0.98062499999999997</v>
      </c>
    </row>
    <row r="3458" spans="1:46">
      <c r="A3458" s="11">
        <v>3458</v>
      </c>
      <c r="B3458" s="69">
        <v>44616</v>
      </c>
      <c r="C3458" s="70">
        <v>0.96527777777777779</v>
      </c>
      <c r="D3458">
        <v>-1.7</v>
      </c>
      <c r="E3458">
        <v>12.9</v>
      </c>
      <c r="F3458">
        <v>0</v>
      </c>
      <c r="G3458">
        <v>-0.6</v>
      </c>
      <c r="H3458">
        <v>-1E-3</v>
      </c>
      <c r="I3458">
        <v>0.6</v>
      </c>
      <c r="J3458" t="s">
        <v>153</v>
      </c>
      <c r="K3458">
        <v>0.8</v>
      </c>
      <c r="L3458" t="s">
        <v>151</v>
      </c>
      <c r="M3458" s="70">
        <v>0.95834490740740741</v>
      </c>
      <c r="N3458">
        <v>1.4</v>
      </c>
      <c r="O3458" t="s">
        <v>150</v>
      </c>
      <c r="P3458" s="70">
        <v>0.95983796296296298</v>
      </c>
      <c r="Q3458">
        <v>0.5</v>
      </c>
      <c r="R3458" t="s">
        <v>160</v>
      </c>
      <c r="S3458">
        <v>0.4</v>
      </c>
      <c r="T3458">
        <v>77.5</v>
      </c>
      <c r="U3458">
        <v>1</v>
      </c>
      <c r="V3458">
        <v>77</v>
      </c>
      <c r="W3458">
        <v>0</v>
      </c>
      <c r="X3458">
        <v>0.58499999999999996</v>
      </c>
      <c r="Y3458">
        <v>18.18</v>
      </c>
      <c r="Z3458" s="11">
        <f t="shared" si="9202"/>
        <v>-0.60000000000000009</v>
      </c>
      <c r="AA3458" s="11">
        <f t="shared" si="9203"/>
        <v>0</v>
      </c>
      <c r="AB3458" s="53">
        <f t="shared" si="9204"/>
        <v>0.2370618780466619</v>
      </c>
      <c r="AC3458" s="61" t="s">
        <v>204</v>
      </c>
    </row>
    <row r="3459" spans="1:46">
      <c r="A3459" s="11">
        <v>3459</v>
      </c>
      <c r="B3459" s="69">
        <v>44616</v>
      </c>
      <c r="C3459" s="70">
        <v>0.97222222222222221</v>
      </c>
      <c r="D3459">
        <v>-1.8</v>
      </c>
      <c r="E3459">
        <v>12.8</v>
      </c>
      <c r="F3459">
        <v>0</v>
      </c>
      <c r="G3459">
        <v>-0.8</v>
      </c>
      <c r="H3459">
        <v>-1E-3</v>
      </c>
      <c r="I3459">
        <v>0.4</v>
      </c>
      <c r="J3459" t="s">
        <v>147</v>
      </c>
      <c r="K3459">
        <v>0.6</v>
      </c>
      <c r="L3459" t="s">
        <v>153</v>
      </c>
      <c r="M3459" s="70">
        <v>0.96528935185185183</v>
      </c>
      <c r="N3459">
        <v>1.5</v>
      </c>
      <c r="O3459" t="s">
        <v>157</v>
      </c>
      <c r="P3459" s="70">
        <v>0.96592592592592597</v>
      </c>
      <c r="Q3459">
        <v>0</v>
      </c>
      <c r="R3459" t="s">
        <v>148</v>
      </c>
      <c r="S3459">
        <v>0.4</v>
      </c>
      <c r="T3459">
        <v>78.3</v>
      </c>
      <c r="U3459">
        <v>0</v>
      </c>
      <c r="V3459">
        <v>101</v>
      </c>
      <c r="W3459">
        <v>0</v>
      </c>
      <c r="X3459">
        <v>0.58499999999999996</v>
      </c>
      <c r="Y3459">
        <v>18.18</v>
      </c>
      <c r="Z3459" s="11">
        <f t="shared" si="9202"/>
        <v>-0.60000000000000009</v>
      </c>
      <c r="AA3459" s="11">
        <f t="shared" si="9203"/>
        <v>0</v>
      </c>
      <c r="AB3459" s="53">
        <f t="shared" si="9204"/>
        <v>0.2370618780466619</v>
      </c>
      <c r="AC3459" s="61" t="s">
        <v>204</v>
      </c>
    </row>
    <row r="3460" spans="1:46">
      <c r="A3460" s="11">
        <v>3460</v>
      </c>
      <c r="B3460" s="69">
        <v>44616</v>
      </c>
      <c r="C3460" s="70">
        <v>0.97916666666666663</v>
      </c>
      <c r="D3460">
        <v>-1.9</v>
      </c>
      <c r="E3460">
        <v>12.8</v>
      </c>
      <c r="F3460">
        <v>0</v>
      </c>
      <c r="G3460">
        <v>-0.7</v>
      </c>
      <c r="H3460">
        <v>0</v>
      </c>
      <c r="I3460">
        <v>0.4</v>
      </c>
      <c r="J3460" t="s">
        <v>148</v>
      </c>
      <c r="K3460">
        <v>0.4</v>
      </c>
      <c r="L3460" t="s">
        <v>147</v>
      </c>
      <c r="M3460" s="70">
        <v>0.97223379629629625</v>
      </c>
      <c r="N3460">
        <v>1.1000000000000001</v>
      </c>
      <c r="O3460" t="s">
        <v>154</v>
      </c>
      <c r="P3460" s="70">
        <v>0.97818287037037033</v>
      </c>
      <c r="Q3460">
        <v>0</v>
      </c>
      <c r="R3460" t="s">
        <v>160</v>
      </c>
      <c r="S3460">
        <v>0.3</v>
      </c>
      <c r="T3460">
        <v>78.3</v>
      </c>
      <c r="U3460">
        <v>0</v>
      </c>
      <c r="V3460">
        <v>90</v>
      </c>
      <c r="W3460">
        <v>0</v>
      </c>
      <c r="X3460">
        <v>0.58499999999999996</v>
      </c>
      <c r="Y3460">
        <v>18.23</v>
      </c>
      <c r="Z3460" s="11">
        <f t="shared" si="9202"/>
        <v>0</v>
      </c>
      <c r="AA3460" s="11">
        <f t="shared" si="9203"/>
        <v>0</v>
      </c>
      <c r="AB3460" s="53">
        <f t="shared" si="9204"/>
        <v>0.2370618780466619</v>
      </c>
      <c r="AC3460" s="61" t="s">
        <v>204</v>
      </c>
    </row>
    <row r="3461" spans="1:46">
      <c r="A3461" s="11">
        <v>3461</v>
      </c>
      <c r="B3461" s="69">
        <v>44616</v>
      </c>
      <c r="C3461" s="70">
        <v>0.98611111111111116</v>
      </c>
      <c r="D3461">
        <v>-2</v>
      </c>
      <c r="E3461">
        <v>12.8</v>
      </c>
      <c r="F3461">
        <v>0</v>
      </c>
      <c r="G3461">
        <v>-0.5</v>
      </c>
      <c r="H3461">
        <v>1E-3</v>
      </c>
      <c r="I3461">
        <v>1</v>
      </c>
      <c r="J3461" t="s">
        <v>150</v>
      </c>
      <c r="K3461">
        <v>1</v>
      </c>
      <c r="L3461" t="s">
        <v>151</v>
      </c>
      <c r="M3461" s="70">
        <v>0.9849768518518518</v>
      </c>
      <c r="N3461">
        <v>2.6</v>
      </c>
      <c r="O3461" t="s">
        <v>159</v>
      </c>
      <c r="P3461" s="70">
        <v>0.98062499999999997</v>
      </c>
      <c r="Q3461">
        <v>0</v>
      </c>
      <c r="R3461" t="s">
        <v>150</v>
      </c>
      <c r="S3461">
        <v>0.5</v>
      </c>
      <c r="T3461">
        <v>79.5</v>
      </c>
      <c r="U3461">
        <v>0</v>
      </c>
      <c r="V3461">
        <v>97</v>
      </c>
      <c r="W3461">
        <v>0</v>
      </c>
      <c r="X3461">
        <v>0.58499999999999996</v>
      </c>
      <c r="Y3461">
        <v>18.25</v>
      </c>
      <c r="Z3461" s="11">
        <f t="shared" si="9202"/>
        <v>0.60000000000000009</v>
      </c>
      <c r="AA3461" s="11">
        <f t="shared" si="9203"/>
        <v>0</v>
      </c>
      <c r="AB3461" s="53">
        <f t="shared" si="9204"/>
        <v>0.2370618780466619</v>
      </c>
      <c r="AC3461" s="61" t="s">
        <v>204</v>
      </c>
    </row>
    <row r="3462" spans="1:46">
      <c r="A3462" s="11">
        <v>3462</v>
      </c>
      <c r="B3462" s="69">
        <v>44616</v>
      </c>
      <c r="C3462" s="70">
        <v>0.99305555555555547</v>
      </c>
      <c r="D3462">
        <v>-2.1</v>
      </c>
      <c r="E3462">
        <v>12.8</v>
      </c>
      <c r="F3462">
        <v>0</v>
      </c>
      <c r="G3462">
        <v>-0.5</v>
      </c>
      <c r="H3462">
        <v>0</v>
      </c>
      <c r="I3462">
        <v>0.8</v>
      </c>
      <c r="J3462" t="s">
        <v>151</v>
      </c>
      <c r="K3462">
        <v>1</v>
      </c>
      <c r="L3462" t="s">
        <v>150</v>
      </c>
      <c r="M3462" s="70">
        <v>0.98616898148148147</v>
      </c>
      <c r="N3462">
        <v>2.1</v>
      </c>
      <c r="O3462" t="s">
        <v>151</v>
      </c>
      <c r="P3462" s="70">
        <v>0.9928703703703704</v>
      </c>
      <c r="Q3462">
        <v>1.7</v>
      </c>
      <c r="R3462" t="s">
        <v>150</v>
      </c>
      <c r="S3462">
        <v>0.5</v>
      </c>
      <c r="T3462">
        <v>79.3</v>
      </c>
      <c r="U3462">
        <v>0</v>
      </c>
      <c r="V3462">
        <v>92</v>
      </c>
      <c r="W3462">
        <v>0</v>
      </c>
      <c r="X3462">
        <v>0.58399999999999996</v>
      </c>
      <c r="Y3462">
        <v>18.27</v>
      </c>
      <c r="Z3462" s="11">
        <f t="shared" si="9202"/>
        <v>0</v>
      </c>
      <c r="AA3462" s="11">
        <f t="shared" si="9203"/>
        <v>0</v>
      </c>
      <c r="AB3462" s="53">
        <f t="shared" si="9204"/>
        <v>0.23650767195036898</v>
      </c>
      <c r="AC3462" s="61" t="s">
        <v>204</v>
      </c>
    </row>
    <row r="3463" spans="1:46">
      <c r="A3463" s="11">
        <v>3463</v>
      </c>
      <c r="B3463" s="69">
        <v>44617</v>
      </c>
      <c r="C3463" s="70">
        <v>0</v>
      </c>
      <c r="D3463">
        <v>-2.1</v>
      </c>
      <c r="E3463">
        <v>12.8</v>
      </c>
      <c r="F3463">
        <v>0</v>
      </c>
      <c r="G3463">
        <v>-0.5</v>
      </c>
      <c r="H3463">
        <v>-1E-3</v>
      </c>
      <c r="I3463">
        <v>0.5</v>
      </c>
      <c r="J3463" t="s">
        <v>154</v>
      </c>
      <c r="K3463">
        <v>1.1000000000000001</v>
      </c>
      <c r="L3463" t="s">
        <v>151</v>
      </c>
      <c r="M3463" s="70">
        <v>0.9964467592592593</v>
      </c>
      <c r="N3463">
        <v>2</v>
      </c>
      <c r="O3463" t="s">
        <v>151</v>
      </c>
      <c r="P3463" s="70">
        <v>0.99318287037037034</v>
      </c>
      <c r="Q3463">
        <v>0.8</v>
      </c>
      <c r="R3463" t="s">
        <v>156</v>
      </c>
      <c r="S3463">
        <v>0.5</v>
      </c>
      <c r="T3463">
        <v>79.099999999999994</v>
      </c>
      <c r="U3463">
        <v>0</v>
      </c>
      <c r="V3463">
        <v>93</v>
      </c>
      <c r="W3463">
        <v>0</v>
      </c>
      <c r="X3463">
        <v>0.58399999999999996</v>
      </c>
      <c r="Y3463">
        <v>18.239999999999998</v>
      </c>
      <c r="Z3463" s="11">
        <f t="shared" si="9202"/>
        <v>-0.60000000000000009</v>
      </c>
      <c r="AA3463" s="11">
        <f t="shared" si="9203"/>
        <v>0</v>
      </c>
      <c r="AB3463" s="53">
        <f t="shared" si="9204"/>
        <v>0.23650767195036898</v>
      </c>
      <c r="AC3463" s="61" t="s">
        <v>204</v>
      </c>
      <c r="AE3463" s="11">
        <f t="shared" ref="AE3463" si="9365">SUM(F3463:F3468)</f>
        <v>0</v>
      </c>
      <c r="AF3463" s="11">
        <f t="shared" ref="AF3463" si="9366">AVERAGE(AB3463:AB3468)</f>
        <v>0.23650767195036895</v>
      </c>
      <c r="AG3463" s="11">
        <f t="shared" ref="AG3463" si="9367">AVERAGE(G3463:G3468)</f>
        <v>-0.19999999999999998</v>
      </c>
      <c r="AH3463" s="11" t="e">
        <f t="shared" ref="AH3463" si="9368">AVERAGE(AC3463:AC3468)</f>
        <v>#DIV/0!</v>
      </c>
      <c r="AI3463" s="11">
        <f t="shared" ref="AI3463" si="9369">AVERAGE(T3463:T3468)</f>
        <v>77.899999999999991</v>
      </c>
      <c r="AJ3463" s="11">
        <f t="shared" ref="AJ3463" si="9370">SUMIF(H3463:H3468,"&gt;0",H3463:H3468)</f>
        <v>0</v>
      </c>
      <c r="AK3463" s="17">
        <f t="shared" ref="AK3463" si="9371">SUM(AA3463:AA3468)/60</f>
        <v>0</v>
      </c>
      <c r="AL3463" s="17">
        <f t="shared" ref="AL3463" si="9372">SUM(V3463:V3468)</f>
        <v>547</v>
      </c>
      <c r="AM3463" s="17">
        <f t="shared" ref="AM3463" si="9373">AVERAGE(W3463:W3468)</f>
        <v>0</v>
      </c>
      <c r="AN3463" s="11">
        <f t="shared" ref="AN3463" si="9374">AVERAGE(I3463:I3468)</f>
        <v>0.83333333333333348</v>
      </c>
      <c r="AO3463" s="11">
        <f t="shared" ref="AO3463" si="9375">MAX(K3463:K3468)</f>
        <v>1.4</v>
      </c>
      <c r="AP3463" s="13" t="str">
        <f t="shared" ref="AP3463" ca="1" si="9376">INDIRECT(ADDRESS(MATCH(AO3463,K3463:K3468,0)+A3463-1,12))</f>
        <v>SE</v>
      </c>
      <c r="AQ3463" s="13">
        <f t="shared" ref="AQ3463" ca="1" si="9377">INDIRECT(ADDRESS(MATCH(AO3463,K3463:K3468,0)+A3463-1,13))</f>
        <v>1.2407407407407409E-2</v>
      </c>
      <c r="AR3463" s="11">
        <f t="shared" ref="AR3463" si="9378">MAX(N3463:N3468)</f>
        <v>2.5</v>
      </c>
      <c r="AS3463" s="13" t="str">
        <f t="shared" ref="AS3463" ca="1" si="9379">INDIRECT(ADDRESS(MATCH(AR3463,N3463:N3468,0)+A3463-1,15))</f>
        <v>SSE</v>
      </c>
      <c r="AT3463" s="13">
        <f t="shared" ref="AT3463" ca="1" si="9380">INDIRECT(ADDRESS(MATCH(AR3463,N3463:N3468,0)+A3463-1,16))</f>
        <v>1.6840277777777777E-2</v>
      </c>
    </row>
    <row r="3464" spans="1:46">
      <c r="A3464" s="11">
        <v>3464</v>
      </c>
      <c r="B3464" s="69">
        <v>44617</v>
      </c>
      <c r="C3464" s="70">
        <v>6.9444444444444441E-3</v>
      </c>
      <c r="D3464">
        <v>-2.1</v>
      </c>
      <c r="E3464">
        <v>12.8</v>
      </c>
      <c r="F3464">
        <v>0</v>
      </c>
      <c r="G3464">
        <v>-0.4</v>
      </c>
      <c r="H3464">
        <v>0</v>
      </c>
      <c r="I3464">
        <v>1.3</v>
      </c>
      <c r="J3464" t="s">
        <v>151</v>
      </c>
      <c r="K3464">
        <v>1.3</v>
      </c>
      <c r="L3464" t="s">
        <v>151</v>
      </c>
      <c r="M3464" s="70">
        <v>6.9444444444444441E-3</v>
      </c>
      <c r="N3464">
        <v>2.2999999999999998</v>
      </c>
      <c r="O3464" t="s">
        <v>150</v>
      </c>
      <c r="P3464" s="70">
        <v>5.7523148148148143E-3</v>
      </c>
      <c r="Q3464">
        <v>1.7</v>
      </c>
      <c r="R3464" t="s">
        <v>151</v>
      </c>
      <c r="S3464">
        <v>0.5</v>
      </c>
      <c r="T3464">
        <v>79.099999999999994</v>
      </c>
      <c r="U3464">
        <v>0</v>
      </c>
      <c r="V3464">
        <v>90</v>
      </c>
      <c r="W3464">
        <v>0</v>
      </c>
      <c r="X3464">
        <v>0.58399999999999996</v>
      </c>
      <c r="Y3464">
        <v>18.27</v>
      </c>
      <c r="Z3464" s="11">
        <f t="shared" ref="Z3464:Z3527" si="9381">H3464*3.6/(60)*10*10^3</f>
        <v>0</v>
      </c>
      <c r="AA3464" s="11">
        <f t="shared" ref="AA3464:AA3527" si="9382">IF(Z3464&gt;120,10,0)</f>
        <v>0</v>
      </c>
      <c r="AB3464" s="53">
        <f t="shared" ref="AB3464:AB3527" si="9383">-0.071+0.735*X3464+0.75*X3464^2-8.759*X3464^3+21.838*X3464^4-21.998*X3464^5+8.097*X3464^6</f>
        <v>0.23650767195036898</v>
      </c>
      <c r="AC3464" s="61" t="s">
        <v>204</v>
      </c>
    </row>
    <row r="3465" spans="1:46">
      <c r="A3465" s="11">
        <v>3465</v>
      </c>
      <c r="B3465" s="69">
        <v>44617</v>
      </c>
      <c r="C3465" s="70">
        <v>1.3888888888888888E-2</v>
      </c>
      <c r="D3465">
        <v>-2.1</v>
      </c>
      <c r="E3465">
        <v>12.8</v>
      </c>
      <c r="F3465">
        <v>0</v>
      </c>
      <c r="G3465">
        <v>0</v>
      </c>
      <c r="H3465">
        <v>0</v>
      </c>
      <c r="I3465">
        <v>1.3</v>
      </c>
      <c r="J3465" t="s">
        <v>151</v>
      </c>
      <c r="K3465">
        <v>1.4</v>
      </c>
      <c r="L3465" t="s">
        <v>151</v>
      </c>
      <c r="M3465" s="70">
        <v>1.2407407407407409E-2</v>
      </c>
      <c r="N3465">
        <v>2.2000000000000002</v>
      </c>
      <c r="O3465" t="s">
        <v>151</v>
      </c>
      <c r="P3465" s="70">
        <v>7.8240740740740753E-3</v>
      </c>
      <c r="Q3465">
        <v>2.1</v>
      </c>
      <c r="R3465" t="s">
        <v>151</v>
      </c>
      <c r="S3465">
        <v>0.3</v>
      </c>
      <c r="T3465">
        <v>78.400000000000006</v>
      </c>
      <c r="U3465">
        <v>0</v>
      </c>
      <c r="V3465">
        <v>86</v>
      </c>
      <c r="W3465">
        <v>0</v>
      </c>
      <c r="X3465">
        <v>0.58399999999999996</v>
      </c>
      <c r="Y3465">
        <v>18.3</v>
      </c>
      <c r="Z3465" s="11">
        <f t="shared" si="9381"/>
        <v>0</v>
      </c>
      <c r="AA3465" s="11">
        <f t="shared" si="9382"/>
        <v>0</v>
      </c>
      <c r="AB3465" s="53">
        <f t="shared" si="9383"/>
        <v>0.23650767195036898</v>
      </c>
      <c r="AC3465" s="61" t="s">
        <v>204</v>
      </c>
    </row>
    <row r="3466" spans="1:46">
      <c r="A3466" s="11">
        <v>3466</v>
      </c>
      <c r="B3466" s="69">
        <v>44617</v>
      </c>
      <c r="C3466" s="70">
        <v>2.0833333333333332E-2</v>
      </c>
      <c r="D3466">
        <v>-2</v>
      </c>
      <c r="E3466">
        <v>12.8</v>
      </c>
      <c r="F3466">
        <v>0</v>
      </c>
      <c r="G3466">
        <v>0.4</v>
      </c>
      <c r="H3466">
        <v>0</v>
      </c>
      <c r="I3466">
        <v>1.3</v>
      </c>
      <c r="J3466" t="s">
        <v>159</v>
      </c>
      <c r="K3466">
        <v>1.4</v>
      </c>
      <c r="L3466" t="s">
        <v>151</v>
      </c>
      <c r="M3466" s="70">
        <v>1.8981481481481481E-2</v>
      </c>
      <c r="N3466">
        <v>2.5</v>
      </c>
      <c r="O3466" t="s">
        <v>159</v>
      </c>
      <c r="P3466" s="70">
        <v>1.6840277777777777E-2</v>
      </c>
      <c r="Q3466">
        <v>0.7</v>
      </c>
      <c r="R3466" t="s">
        <v>153</v>
      </c>
      <c r="S3466">
        <v>0.4</v>
      </c>
      <c r="T3466">
        <v>77.3</v>
      </c>
      <c r="U3466">
        <v>0</v>
      </c>
      <c r="V3466">
        <v>108</v>
      </c>
      <c r="W3466">
        <v>0</v>
      </c>
      <c r="X3466">
        <v>0.58399999999999996</v>
      </c>
      <c r="Y3466">
        <v>18.32</v>
      </c>
      <c r="Z3466" s="11">
        <f t="shared" si="9381"/>
        <v>0</v>
      </c>
      <c r="AA3466" s="11">
        <f t="shared" si="9382"/>
        <v>0</v>
      </c>
      <c r="AB3466" s="53">
        <f t="shared" si="9383"/>
        <v>0.23650767195036898</v>
      </c>
      <c r="AC3466" s="61" t="s">
        <v>204</v>
      </c>
    </row>
    <row r="3467" spans="1:46">
      <c r="A3467" s="11">
        <v>3467</v>
      </c>
      <c r="B3467" s="69">
        <v>44617</v>
      </c>
      <c r="C3467" s="70">
        <v>2.7777777777777776E-2</v>
      </c>
      <c r="D3467">
        <v>-2</v>
      </c>
      <c r="E3467">
        <v>12.8</v>
      </c>
      <c r="F3467">
        <v>0</v>
      </c>
      <c r="G3467">
        <v>-0.2</v>
      </c>
      <c r="H3467">
        <v>-2E-3</v>
      </c>
      <c r="I3467">
        <v>0.2</v>
      </c>
      <c r="J3467" t="s">
        <v>159</v>
      </c>
      <c r="K3467">
        <v>1.3</v>
      </c>
      <c r="L3467" t="s">
        <v>159</v>
      </c>
      <c r="M3467" s="70">
        <v>2.0844907407407406E-2</v>
      </c>
      <c r="N3467">
        <v>1.1000000000000001</v>
      </c>
      <c r="O3467" t="s">
        <v>151</v>
      </c>
      <c r="P3467" s="70">
        <v>2.5659722222222223E-2</v>
      </c>
      <c r="Q3467">
        <v>0.6</v>
      </c>
      <c r="R3467" t="s">
        <v>151</v>
      </c>
      <c r="S3467">
        <v>0.3</v>
      </c>
      <c r="T3467">
        <v>76.599999999999994</v>
      </c>
      <c r="U3467">
        <v>0</v>
      </c>
      <c r="V3467">
        <v>78</v>
      </c>
      <c r="W3467">
        <v>0</v>
      </c>
      <c r="X3467">
        <v>0.58399999999999996</v>
      </c>
      <c r="Y3467">
        <v>18.3</v>
      </c>
      <c r="Z3467" s="11">
        <f t="shared" si="9381"/>
        <v>-1.2000000000000002</v>
      </c>
      <c r="AA3467" s="11">
        <f t="shared" si="9382"/>
        <v>0</v>
      </c>
      <c r="AB3467" s="53">
        <f t="shared" si="9383"/>
        <v>0.23650767195036898</v>
      </c>
      <c r="AC3467" s="61" t="s">
        <v>204</v>
      </c>
    </row>
    <row r="3468" spans="1:46">
      <c r="A3468" s="11">
        <v>3468</v>
      </c>
      <c r="B3468" s="69">
        <v>44617</v>
      </c>
      <c r="C3468" s="70">
        <v>3.4722222222222224E-2</v>
      </c>
      <c r="D3468">
        <v>-2</v>
      </c>
      <c r="E3468">
        <v>12.8</v>
      </c>
      <c r="F3468">
        <v>0</v>
      </c>
      <c r="G3468">
        <v>-0.5</v>
      </c>
      <c r="H3468">
        <v>-1E-3</v>
      </c>
      <c r="I3468">
        <v>0.4</v>
      </c>
      <c r="J3468" t="s">
        <v>159</v>
      </c>
      <c r="K3468">
        <v>0.4</v>
      </c>
      <c r="L3468" t="s">
        <v>159</v>
      </c>
      <c r="M3468" s="70">
        <v>3.4606481481481481E-2</v>
      </c>
      <c r="N3468">
        <v>1.3</v>
      </c>
      <c r="O3468" t="s">
        <v>151</v>
      </c>
      <c r="P3468" s="70">
        <v>3.079861111111111E-2</v>
      </c>
      <c r="Q3468">
        <v>0.7</v>
      </c>
      <c r="R3468" t="s">
        <v>153</v>
      </c>
      <c r="S3468">
        <v>0.3</v>
      </c>
      <c r="T3468">
        <v>76.900000000000006</v>
      </c>
      <c r="U3468">
        <v>0</v>
      </c>
      <c r="V3468">
        <v>92</v>
      </c>
      <c r="W3468">
        <v>0</v>
      </c>
      <c r="X3468">
        <v>0.58399999999999996</v>
      </c>
      <c r="Y3468">
        <v>18.329999999999998</v>
      </c>
      <c r="Z3468" s="11">
        <f t="shared" si="9381"/>
        <v>-0.60000000000000009</v>
      </c>
      <c r="AA3468" s="11">
        <f t="shared" si="9382"/>
        <v>0</v>
      </c>
      <c r="AB3468" s="53">
        <f t="shared" si="9383"/>
        <v>0.23650767195036898</v>
      </c>
      <c r="AC3468" s="61" t="s">
        <v>204</v>
      </c>
    </row>
    <row r="3469" spans="1:46">
      <c r="A3469" s="11">
        <v>3469</v>
      </c>
      <c r="B3469" s="69">
        <v>44617</v>
      </c>
      <c r="C3469" s="70">
        <v>4.1666666666666664E-2</v>
      </c>
      <c r="D3469">
        <v>-2.2000000000000002</v>
      </c>
      <c r="E3469">
        <v>12.8</v>
      </c>
      <c r="F3469">
        <v>0</v>
      </c>
      <c r="G3469">
        <v>0.3</v>
      </c>
      <c r="H3469">
        <v>2E-3</v>
      </c>
      <c r="I3469">
        <v>1.5</v>
      </c>
      <c r="J3469" t="s">
        <v>159</v>
      </c>
      <c r="K3469">
        <v>1.5</v>
      </c>
      <c r="L3469" t="s">
        <v>159</v>
      </c>
      <c r="M3469" s="70">
        <v>4.1666666666666664E-2</v>
      </c>
      <c r="N3469">
        <v>2.7</v>
      </c>
      <c r="O3469" t="s">
        <v>151</v>
      </c>
      <c r="P3469" s="70">
        <v>4.1076388888888891E-2</v>
      </c>
      <c r="Q3469">
        <v>2.2000000000000002</v>
      </c>
      <c r="R3469" t="s">
        <v>151</v>
      </c>
      <c r="S3469">
        <v>0.5</v>
      </c>
      <c r="T3469">
        <v>77.2</v>
      </c>
      <c r="U3469">
        <v>0</v>
      </c>
      <c r="V3469">
        <v>129</v>
      </c>
      <c r="W3469">
        <v>0</v>
      </c>
      <c r="X3469">
        <v>0.58299999999999996</v>
      </c>
      <c r="Y3469">
        <v>18.329999999999998</v>
      </c>
      <c r="Z3469" s="11">
        <f t="shared" si="9381"/>
        <v>1.2000000000000002</v>
      </c>
      <c r="AA3469" s="11">
        <f t="shared" si="9382"/>
        <v>0</v>
      </c>
      <c r="AB3469" s="53">
        <f t="shared" si="9383"/>
        <v>0.23595427540026381</v>
      </c>
      <c r="AC3469" s="61" t="s">
        <v>204</v>
      </c>
      <c r="AE3469" s="11">
        <f t="shared" ref="AE3469" si="9384">SUM(F3469:F3474)</f>
        <v>0</v>
      </c>
      <c r="AF3469" s="11">
        <f t="shared" ref="AF3469" si="9385">AVERAGE(AB3469:AB3474)</f>
        <v>0.23595427540026384</v>
      </c>
      <c r="AG3469" s="11">
        <f t="shared" ref="AG3469" si="9386">AVERAGE(G3469:G3474)</f>
        <v>-0.15</v>
      </c>
      <c r="AH3469" s="11" t="e">
        <f t="shared" ref="AH3469" si="9387">AVERAGE(AC3469:AC3474)</f>
        <v>#DIV/0!</v>
      </c>
      <c r="AI3469" s="11">
        <f t="shared" ref="AI3469" si="9388">AVERAGE(T3469:T3474)</f>
        <v>75.250000000000014</v>
      </c>
      <c r="AJ3469" s="11">
        <f t="shared" ref="AJ3469" si="9389">SUMIF(H3469:H3474,"&gt;0",H3469:H3474)</f>
        <v>4.0000000000000001E-3</v>
      </c>
      <c r="AK3469" s="17">
        <f t="shared" ref="AK3469" si="9390">SUM(AA3469:AA3474)/60</f>
        <v>0</v>
      </c>
      <c r="AL3469" s="17">
        <f t="shared" ref="AL3469" si="9391">SUM(V3469:V3474)</f>
        <v>638</v>
      </c>
      <c r="AM3469" s="17">
        <f t="shared" ref="AM3469" si="9392">AVERAGE(W3469:W3474)</f>
        <v>0</v>
      </c>
      <c r="AN3469" s="11">
        <f t="shared" ref="AN3469" si="9393">AVERAGE(I3469:I3474)</f>
        <v>0.81666666666666676</v>
      </c>
      <c r="AO3469" s="11">
        <f t="shared" ref="AO3469" si="9394">MAX(K3469:K3474)</f>
        <v>1.9</v>
      </c>
      <c r="AP3469" s="13" t="str">
        <f t="shared" ref="AP3469" ca="1" si="9395">INDIRECT(ADDRESS(MATCH(AO3469,K3469:K3474,0)+A3469-1,12))</f>
        <v>SE</v>
      </c>
      <c r="AQ3469" s="13">
        <f t="shared" ref="AQ3469" ca="1" si="9396">INDIRECT(ADDRESS(MATCH(AO3469,K3469:K3474,0)+A3469-1,13))</f>
        <v>4.4756944444444446E-2</v>
      </c>
      <c r="AR3469" s="11">
        <f t="shared" ref="AR3469" si="9397">MAX(N3469:N3474)</f>
        <v>3</v>
      </c>
      <c r="AS3469" s="13" t="str">
        <f t="shared" ref="AS3469" ca="1" si="9398">INDIRECT(ADDRESS(MATCH(AR3469,N3469:N3474,0)+A3469-1,15))</f>
        <v>SE</v>
      </c>
      <c r="AT3469" s="13">
        <f t="shared" ref="AT3469" ca="1" si="9399">INDIRECT(ADDRESS(MATCH(AR3469,N3469:N3474,0)+A3469-1,16))</f>
        <v>7.6354166666666667E-2</v>
      </c>
    </row>
    <row r="3470" spans="1:46">
      <c r="A3470" s="11">
        <v>3470</v>
      </c>
      <c r="B3470" s="69">
        <v>44617</v>
      </c>
      <c r="C3470" s="70">
        <v>4.8611111111111112E-2</v>
      </c>
      <c r="D3470">
        <v>-2.1</v>
      </c>
      <c r="E3470">
        <v>12.8</v>
      </c>
      <c r="F3470">
        <v>0</v>
      </c>
      <c r="G3470">
        <v>0.5</v>
      </c>
      <c r="H3470">
        <v>0</v>
      </c>
      <c r="I3470">
        <v>1</v>
      </c>
      <c r="J3470" t="s">
        <v>159</v>
      </c>
      <c r="K3470">
        <v>1.9</v>
      </c>
      <c r="L3470" t="s">
        <v>151</v>
      </c>
      <c r="M3470" s="70">
        <v>4.4756944444444446E-2</v>
      </c>
      <c r="N3470">
        <v>2.5</v>
      </c>
      <c r="O3470" t="s">
        <v>159</v>
      </c>
      <c r="P3470" s="70">
        <v>4.3900462962962961E-2</v>
      </c>
      <c r="Q3470">
        <v>0.4</v>
      </c>
      <c r="R3470" t="s">
        <v>150</v>
      </c>
      <c r="S3470">
        <v>0.8</v>
      </c>
      <c r="T3470">
        <v>73.400000000000006</v>
      </c>
      <c r="U3470">
        <v>0</v>
      </c>
      <c r="V3470">
        <v>87</v>
      </c>
      <c r="W3470">
        <v>0</v>
      </c>
      <c r="X3470">
        <v>0.58299999999999996</v>
      </c>
      <c r="Y3470">
        <v>18.38</v>
      </c>
      <c r="Z3470" s="11">
        <f t="shared" si="9381"/>
        <v>0</v>
      </c>
      <c r="AA3470" s="11">
        <f t="shared" si="9382"/>
        <v>0</v>
      </c>
      <c r="AB3470" s="53">
        <f t="shared" si="9383"/>
        <v>0.23595427540026381</v>
      </c>
      <c r="AC3470" s="61" t="s">
        <v>204</v>
      </c>
    </row>
    <row r="3471" spans="1:46">
      <c r="A3471" s="11">
        <v>3471</v>
      </c>
      <c r="B3471" s="69">
        <v>44617</v>
      </c>
      <c r="C3471" s="70">
        <v>5.5555555555555552E-2</v>
      </c>
      <c r="D3471">
        <v>-2</v>
      </c>
      <c r="E3471">
        <v>12.8</v>
      </c>
      <c r="F3471">
        <v>0</v>
      </c>
      <c r="G3471">
        <v>0.1</v>
      </c>
      <c r="H3471">
        <v>-2E-3</v>
      </c>
      <c r="I3471">
        <v>0.1</v>
      </c>
      <c r="J3471" t="s">
        <v>152</v>
      </c>
      <c r="K3471">
        <v>1</v>
      </c>
      <c r="L3471" t="s">
        <v>159</v>
      </c>
      <c r="M3471" s="70">
        <v>4.8622685185185179E-2</v>
      </c>
      <c r="N3471">
        <v>0.6</v>
      </c>
      <c r="O3471" t="s">
        <v>151</v>
      </c>
      <c r="P3471" s="70">
        <v>5.4456018518518522E-2</v>
      </c>
      <c r="Q3471">
        <v>0.2</v>
      </c>
      <c r="R3471" t="s">
        <v>159</v>
      </c>
      <c r="S3471">
        <v>0.2</v>
      </c>
      <c r="T3471">
        <v>73.3</v>
      </c>
      <c r="U3471">
        <v>0</v>
      </c>
      <c r="V3471">
        <v>94</v>
      </c>
      <c r="W3471">
        <v>0</v>
      </c>
      <c r="X3471">
        <v>0.58299999999999996</v>
      </c>
      <c r="Y3471">
        <v>18.350000000000001</v>
      </c>
      <c r="Z3471" s="11">
        <f t="shared" si="9381"/>
        <v>-1.2000000000000002</v>
      </c>
      <c r="AA3471" s="11">
        <f t="shared" si="9382"/>
        <v>0</v>
      </c>
      <c r="AB3471" s="53">
        <f t="shared" si="9383"/>
        <v>0.23595427540026381</v>
      </c>
      <c r="AC3471" s="61" t="s">
        <v>204</v>
      </c>
    </row>
    <row r="3472" spans="1:46">
      <c r="A3472" s="11">
        <v>3472</v>
      </c>
      <c r="B3472" s="69">
        <v>44617</v>
      </c>
      <c r="C3472" s="70">
        <v>6.25E-2</v>
      </c>
      <c r="D3472">
        <v>-2</v>
      </c>
      <c r="E3472">
        <v>12.8</v>
      </c>
      <c r="F3472">
        <v>0</v>
      </c>
      <c r="G3472">
        <v>-0.7</v>
      </c>
      <c r="H3472">
        <v>-2E-3</v>
      </c>
      <c r="I3472">
        <v>0.4</v>
      </c>
      <c r="J3472" t="s">
        <v>162</v>
      </c>
      <c r="K3472">
        <v>0.4</v>
      </c>
      <c r="L3472" t="s">
        <v>162</v>
      </c>
      <c r="M3472" s="70">
        <v>6.25E-2</v>
      </c>
      <c r="N3472">
        <v>0.9</v>
      </c>
      <c r="O3472" t="s">
        <v>149</v>
      </c>
      <c r="P3472" s="70">
        <v>6.1493055555555558E-2</v>
      </c>
      <c r="Q3472">
        <v>0.4</v>
      </c>
      <c r="R3472" t="s">
        <v>162</v>
      </c>
      <c r="S3472">
        <v>0.2</v>
      </c>
      <c r="T3472">
        <v>74.400000000000006</v>
      </c>
      <c r="U3472">
        <v>1</v>
      </c>
      <c r="V3472">
        <v>85</v>
      </c>
      <c r="W3472">
        <v>0</v>
      </c>
      <c r="X3472">
        <v>0.58299999999999996</v>
      </c>
      <c r="Y3472">
        <v>18.38</v>
      </c>
      <c r="Z3472" s="11">
        <f t="shared" si="9381"/>
        <v>-1.2000000000000002</v>
      </c>
      <c r="AA3472" s="11">
        <f t="shared" si="9382"/>
        <v>0</v>
      </c>
      <c r="AB3472" s="53">
        <f t="shared" si="9383"/>
        <v>0.23595427540026381</v>
      </c>
      <c r="AC3472" s="61" t="s">
        <v>204</v>
      </c>
    </row>
    <row r="3473" spans="1:46">
      <c r="A3473" s="11">
        <v>3473</v>
      </c>
      <c r="B3473" s="69">
        <v>44617</v>
      </c>
      <c r="C3473" s="70">
        <v>6.9444444444444434E-2</v>
      </c>
      <c r="D3473">
        <v>-2.2000000000000002</v>
      </c>
      <c r="E3473">
        <v>12.8</v>
      </c>
      <c r="F3473">
        <v>0</v>
      </c>
      <c r="G3473">
        <v>-0.9</v>
      </c>
      <c r="H3473">
        <v>-1E-3</v>
      </c>
      <c r="I3473">
        <v>0.3</v>
      </c>
      <c r="J3473" t="s">
        <v>151</v>
      </c>
      <c r="K3473">
        <v>0.4</v>
      </c>
      <c r="L3473" t="s">
        <v>162</v>
      </c>
      <c r="M3473" s="70">
        <v>6.2546296296296294E-2</v>
      </c>
      <c r="N3473">
        <v>1.3</v>
      </c>
      <c r="O3473" t="s">
        <v>151</v>
      </c>
      <c r="P3473" s="70">
        <v>6.8935185185185183E-2</v>
      </c>
      <c r="Q3473">
        <v>1</v>
      </c>
      <c r="R3473" t="s">
        <v>159</v>
      </c>
      <c r="S3473">
        <v>0.4</v>
      </c>
      <c r="T3473">
        <v>76.8</v>
      </c>
      <c r="U3473">
        <v>1</v>
      </c>
      <c r="V3473">
        <v>89</v>
      </c>
      <c r="W3473">
        <v>0</v>
      </c>
      <c r="X3473">
        <v>0.58299999999999996</v>
      </c>
      <c r="Y3473">
        <v>18.420000000000002</v>
      </c>
      <c r="Z3473" s="11">
        <f t="shared" si="9381"/>
        <v>-0.60000000000000009</v>
      </c>
      <c r="AA3473" s="11">
        <f t="shared" si="9382"/>
        <v>0</v>
      </c>
      <c r="AB3473" s="53">
        <f t="shared" si="9383"/>
        <v>0.23595427540026381</v>
      </c>
      <c r="AC3473" s="61" t="s">
        <v>204</v>
      </c>
    </row>
    <row r="3474" spans="1:46">
      <c r="A3474" s="11">
        <v>3474</v>
      </c>
      <c r="B3474" s="69">
        <v>44617</v>
      </c>
      <c r="C3474" s="70">
        <v>7.6388888888888895E-2</v>
      </c>
      <c r="D3474">
        <v>-2.4</v>
      </c>
      <c r="E3474">
        <v>12.8</v>
      </c>
      <c r="F3474">
        <v>0</v>
      </c>
      <c r="G3474">
        <v>-0.2</v>
      </c>
      <c r="H3474">
        <v>2E-3</v>
      </c>
      <c r="I3474">
        <v>1.6</v>
      </c>
      <c r="J3474" t="s">
        <v>151</v>
      </c>
      <c r="K3474">
        <v>1.6</v>
      </c>
      <c r="L3474" t="s">
        <v>151</v>
      </c>
      <c r="M3474" s="70">
        <v>7.6388888888888895E-2</v>
      </c>
      <c r="N3474">
        <v>3</v>
      </c>
      <c r="O3474" t="s">
        <v>151</v>
      </c>
      <c r="P3474" s="70">
        <v>7.6354166666666667E-2</v>
      </c>
      <c r="Q3474">
        <v>2.8</v>
      </c>
      <c r="R3474" t="s">
        <v>151</v>
      </c>
      <c r="S3474">
        <v>0.6</v>
      </c>
      <c r="T3474">
        <v>76.400000000000006</v>
      </c>
      <c r="U3474">
        <v>0</v>
      </c>
      <c r="V3474">
        <v>154</v>
      </c>
      <c r="W3474">
        <v>0</v>
      </c>
      <c r="X3474">
        <v>0.58299999999999996</v>
      </c>
      <c r="Y3474">
        <v>18.43</v>
      </c>
      <c r="Z3474" s="11">
        <f t="shared" si="9381"/>
        <v>1.2000000000000002</v>
      </c>
      <c r="AA3474" s="11">
        <f t="shared" si="9382"/>
        <v>0</v>
      </c>
      <c r="AB3474" s="53">
        <f t="shared" si="9383"/>
        <v>0.23595427540026381</v>
      </c>
      <c r="AC3474" s="61" t="s">
        <v>204</v>
      </c>
    </row>
    <row r="3475" spans="1:46">
      <c r="A3475" s="11">
        <v>3475</v>
      </c>
      <c r="B3475" s="69">
        <v>44617</v>
      </c>
      <c r="C3475" s="70">
        <v>8.3333333333333329E-2</v>
      </c>
      <c r="D3475">
        <v>-2.2999999999999998</v>
      </c>
      <c r="E3475">
        <v>12.8</v>
      </c>
      <c r="F3475">
        <v>0</v>
      </c>
      <c r="G3475">
        <v>-0.2</v>
      </c>
      <c r="H3475">
        <v>0</v>
      </c>
      <c r="I3475">
        <v>1.4</v>
      </c>
      <c r="J3475" t="s">
        <v>150</v>
      </c>
      <c r="K3475">
        <v>2</v>
      </c>
      <c r="L3475" t="s">
        <v>151</v>
      </c>
      <c r="M3475" s="70">
        <v>7.9895833333333333E-2</v>
      </c>
      <c r="N3475">
        <v>3</v>
      </c>
      <c r="O3475" t="s">
        <v>151</v>
      </c>
      <c r="P3475" s="70">
        <v>7.6574074074074072E-2</v>
      </c>
      <c r="Q3475">
        <v>0</v>
      </c>
      <c r="R3475" t="s">
        <v>155</v>
      </c>
      <c r="S3475">
        <v>0.8</v>
      </c>
      <c r="T3475">
        <v>73.5</v>
      </c>
      <c r="U3475">
        <v>0</v>
      </c>
      <c r="V3475">
        <v>126</v>
      </c>
      <c r="W3475">
        <v>0</v>
      </c>
      <c r="X3475">
        <v>0.58299999999999996</v>
      </c>
      <c r="Y3475">
        <v>18.440000000000001</v>
      </c>
      <c r="Z3475" s="11">
        <f t="shared" si="9381"/>
        <v>0</v>
      </c>
      <c r="AA3475" s="11">
        <f t="shared" si="9382"/>
        <v>0</v>
      </c>
      <c r="AB3475" s="53">
        <f t="shared" si="9383"/>
        <v>0.23595427540026381</v>
      </c>
      <c r="AC3475" s="61" t="s">
        <v>204</v>
      </c>
      <c r="AE3475" s="11">
        <f t="shared" ref="AE3475" si="9400">SUM(F3475:F3480)</f>
        <v>0</v>
      </c>
      <c r="AF3475" s="11">
        <f t="shared" ref="AF3475" si="9401">AVERAGE(AB3475:AB3480)</f>
        <v>0.23567798344113747</v>
      </c>
      <c r="AG3475" s="11">
        <f t="shared" ref="AG3475" si="9402">AVERAGE(G3475:G3480)</f>
        <v>0.51666666666666672</v>
      </c>
      <c r="AH3475" s="11" t="e">
        <f t="shared" ref="AH3475" si="9403">AVERAGE(AC3475:AC3480)</f>
        <v>#DIV/0!</v>
      </c>
      <c r="AI3475" s="11">
        <f t="shared" ref="AI3475" si="9404">AVERAGE(T3475:T3480)</f>
        <v>70.100000000000009</v>
      </c>
      <c r="AJ3475" s="11">
        <f t="shared" ref="AJ3475" si="9405">SUMIF(H3475:H3480,"&gt;0",H3475:H3480)</f>
        <v>2E-3</v>
      </c>
      <c r="AK3475" s="17">
        <f t="shared" ref="AK3475" si="9406">SUM(AA3475:AA3480)/60</f>
        <v>0</v>
      </c>
      <c r="AL3475" s="17">
        <f t="shared" ref="AL3475" si="9407">SUM(V3475:V3480)</f>
        <v>662</v>
      </c>
      <c r="AM3475" s="17">
        <f t="shared" ref="AM3475" si="9408">AVERAGE(W3475:W3480)</f>
        <v>0</v>
      </c>
      <c r="AN3475" s="11">
        <f t="shared" ref="AN3475" si="9409">AVERAGE(I3475:I3480)</f>
        <v>1.8</v>
      </c>
      <c r="AO3475" s="11">
        <f t="shared" ref="AO3475" si="9410">MAX(K3475:K3480)</f>
        <v>2.6</v>
      </c>
      <c r="AP3475" s="13" t="str">
        <f t="shared" ref="AP3475" ca="1" si="9411">INDIRECT(ADDRESS(MATCH(AO3475,K3475:K3480,0)+A3475-1,12))</f>
        <v>SE</v>
      </c>
      <c r="AQ3475" s="13">
        <f t="shared" ref="AQ3475" ca="1" si="9412">INDIRECT(ADDRESS(MATCH(AO3475,K3475:K3480,0)+A3475-1,13))</f>
        <v>0.10398148148148149</v>
      </c>
      <c r="AR3475" s="11">
        <f t="shared" ref="AR3475" si="9413">MAX(N3475:N3480)</f>
        <v>3.8</v>
      </c>
      <c r="AS3475" s="13" t="str">
        <f t="shared" ref="AS3475" ca="1" si="9414">INDIRECT(ADDRESS(MATCH(AR3475,N3475:N3480,0)+A3475-1,15))</f>
        <v>SSE</v>
      </c>
      <c r="AT3475" s="13">
        <f t="shared" ref="AT3475" ca="1" si="9415">INDIRECT(ADDRESS(MATCH(AR3475,N3475:N3480,0)+A3475-1,16))</f>
        <v>0.1032175925925926</v>
      </c>
    </row>
    <row r="3476" spans="1:46">
      <c r="A3476" s="11">
        <v>3476</v>
      </c>
      <c r="B3476" s="69">
        <v>44617</v>
      </c>
      <c r="C3476" s="70">
        <v>9.0277777777777776E-2</v>
      </c>
      <c r="D3476">
        <v>-2.2000000000000002</v>
      </c>
      <c r="E3476">
        <v>12.8</v>
      </c>
      <c r="F3476">
        <v>0</v>
      </c>
      <c r="G3476">
        <v>-0.2</v>
      </c>
      <c r="H3476">
        <v>-2E-3</v>
      </c>
      <c r="I3476">
        <v>0.6</v>
      </c>
      <c r="J3476" t="s">
        <v>159</v>
      </c>
      <c r="K3476">
        <v>1.4</v>
      </c>
      <c r="L3476" t="s">
        <v>150</v>
      </c>
      <c r="M3476" s="70">
        <v>8.3344907407407409E-2</v>
      </c>
      <c r="N3476">
        <v>1.4</v>
      </c>
      <c r="O3476" t="s">
        <v>151</v>
      </c>
      <c r="P3476" s="70">
        <v>8.5555555555555551E-2</v>
      </c>
      <c r="Q3476">
        <v>0.7</v>
      </c>
      <c r="R3476" t="s">
        <v>159</v>
      </c>
      <c r="S3476">
        <v>0.4</v>
      </c>
      <c r="T3476">
        <v>73.2</v>
      </c>
      <c r="U3476">
        <v>0</v>
      </c>
      <c r="V3476">
        <v>104</v>
      </c>
      <c r="W3476">
        <v>0</v>
      </c>
      <c r="X3476">
        <v>0.58299999999999996</v>
      </c>
      <c r="Y3476">
        <v>18.43</v>
      </c>
      <c r="Z3476" s="11">
        <f t="shared" si="9381"/>
        <v>-1.2000000000000002</v>
      </c>
      <c r="AA3476" s="11">
        <f t="shared" si="9382"/>
        <v>0</v>
      </c>
      <c r="AB3476" s="53">
        <f t="shared" si="9383"/>
        <v>0.23595427540026381</v>
      </c>
      <c r="AC3476" s="61" t="s">
        <v>204</v>
      </c>
    </row>
    <row r="3477" spans="1:46">
      <c r="A3477" s="11">
        <v>3477</v>
      </c>
      <c r="B3477" s="69">
        <v>44617</v>
      </c>
      <c r="C3477" s="70">
        <v>9.7222222222222224E-2</v>
      </c>
      <c r="D3477">
        <v>-2.2999999999999998</v>
      </c>
      <c r="E3477">
        <v>12.8</v>
      </c>
      <c r="F3477">
        <v>0</v>
      </c>
      <c r="G3477">
        <v>0.3</v>
      </c>
      <c r="H3477">
        <v>1E-3</v>
      </c>
      <c r="I3477">
        <v>1.8</v>
      </c>
      <c r="J3477" t="s">
        <v>151</v>
      </c>
      <c r="K3477">
        <v>1.8</v>
      </c>
      <c r="L3477" t="s">
        <v>151</v>
      </c>
      <c r="M3477" s="70">
        <v>9.7222222222222224E-2</v>
      </c>
      <c r="N3477">
        <v>2.9</v>
      </c>
      <c r="O3477" t="s">
        <v>151</v>
      </c>
      <c r="P3477" s="70">
        <v>9.7094907407407408E-2</v>
      </c>
      <c r="Q3477">
        <v>2.1</v>
      </c>
      <c r="R3477" t="s">
        <v>151</v>
      </c>
      <c r="S3477">
        <v>0.6</v>
      </c>
      <c r="T3477">
        <v>72.7</v>
      </c>
      <c r="U3477">
        <v>0</v>
      </c>
      <c r="V3477">
        <v>143</v>
      </c>
      <c r="W3477">
        <v>0</v>
      </c>
      <c r="X3477">
        <v>0.58199999999999996</v>
      </c>
      <c r="Y3477">
        <v>18.45</v>
      </c>
      <c r="Z3477" s="11">
        <f t="shared" si="9381"/>
        <v>0.60000000000000009</v>
      </c>
      <c r="AA3477" s="11">
        <f t="shared" si="9382"/>
        <v>0</v>
      </c>
      <c r="AB3477" s="53">
        <f t="shared" si="9383"/>
        <v>0.23540169148201107</v>
      </c>
      <c r="AC3477" s="61" t="s">
        <v>204</v>
      </c>
    </row>
    <row r="3478" spans="1:46">
      <c r="A3478" s="11">
        <v>3478</v>
      </c>
      <c r="B3478" s="69">
        <v>44617</v>
      </c>
      <c r="C3478" s="70">
        <v>0.10416666666666667</v>
      </c>
      <c r="D3478">
        <v>-2.1</v>
      </c>
      <c r="E3478">
        <v>12.8</v>
      </c>
      <c r="F3478">
        <v>0</v>
      </c>
      <c r="G3478">
        <v>0.9</v>
      </c>
      <c r="H3478">
        <v>1E-3</v>
      </c>
      <c r="I3478">
        <v>2.6</v>
      </c>
      <c r="J3478" t="s">
        <v>151</v>
      </c>
      <c r="K3478">
        <v>2.6</v>
      </c>
      <c r="L3478" t="s">
        <v>151</v>
      </c>
      <c r="M3478" s="70">
        <v>0.10398148148148149</v>
      </c>
      <c r="N3478">
        <v>3.8</v>
      </c>
      <c r="O3478" t="s">
        <v>159</v>
      </c>
      <c r="P3478" s="70">
        <v>0.1032175925925926</v>
      </c>
      <c r="Q3478">
        <v>2.4</v>
      </c>
      <c r="R3478" t="s">
        <v>159</v>
      </c>
      <c r="S3478">
        <v>0.4</v>
      </c>
      <c r="T3478">
        <v>68.5</v>
      </c>
      <c r="U3478">
        <v>0</v>
      </c>
      <c r="V3478">
        <v>100</v>
      </c>
      <c r="W3478">
        <v>0</v>
      </c>
      <c r="X3478">
        <v>0.58299999999999996</v>
      </c>
      <c r="Y3478">
        <v>18.489999999999998</v>
      </c>
      <c r="Z3478" s="11">
        <f t="shared" si="9381"/>
        <v>0.60000000000000009</v>
      </c>
      <c r="AA3478" s="11">
        <f t="shared" si="9382"/>
        <v>0</v>
      </c>
      <c r="AB3478" s="53">
        <f t="shared" si="9383"/>
        <v>0.23595427540026381</v>
      </c>
      <c r="AC3478" s="61" t="s">
        <v>204</v>
      </c>
    </row>
    <row r="3479" spans="1:46">
      <c r="A3479" s="11">
        <v>3479</v>
      </c>
      <c r="B3479" s="69">
        <v>44617</v>
      </c>
      <c r="C3479" s="70">
        <v>0.1111111111111111</v>
      </c>
      <c r="D3479">
        <v>-1.9</v>
      </c>
      <c r="E3479">
        <v>12.8</v>
      </c>
      <c r="F3479">
        <v>0</v>
      </c>
      <c r="G3479">
        <v>1.1000000000000001</v>
      </c>
      <c r="H3479">
        <v>0</v>
      </c>
      <c r="I3479">
        <v>2.1</v>
      </c>
      <c r="J3479" t="s">
        <v>151</v>
      </c>
      <c r="K3479">
        <v>2.6</v>
      </c>
      <c r="L3479" t="s">
        <v>151</v>
      </c>
      <c r="M3479" s="70">
        <v>0.1046875</v>
      </c>
      <c r="N3479">
        <v>3.4</v>
      </c>
      <c r="O3479" t="s">
        <v>151</v>
      </c>
      <c r="P3479" s="70">
        <v>0.11092592592592593</v>
      </c>
      <c r="Q3479">
        <v>2</v>
      </c>
      <c r="R3479" t="s">
        <v>150</v>
      </c>
      <c r="S3479">
        <v>0.4</v>
      </c>
      <c r="T3479">
        <v>66.3</v>
      </c>
      <c r="U3479">
        <v>1</v>
      </c>
      <c r="V3479">
        <v>92</v>
      </c>
      <c r="W3479">
        <v>0</v>
      </c>
      <c r="X3479">
        <v>0.58199999999999996</v>
      </c>
      <c r="Y3479">
        <v>18.47</v>
      </c>
      <c r="Z3479" s="11">
        <f t="shared" si="9381"/>
        <v>0</v>
      </c>
      <c r="AA3479" s="11">
        <f t="shared" si="9382"/>
        <v>0</v>
      </c>
      <c r="AB3479" s="53">
        <f t="shared" si="9383"/>
        <v>0.23540169148201107</v>
      </c>
      <c r="AC3479" s="61" t="s">
        <v>204</v>
      </c>
    </row>
    <row r="3480" spans="1:46">
      <c r="A3480" s="11">
        <v>3480</v>
      </c>
      <c r="B3480" s="69">
        <v>44617</v>
      </c>
      <c r="C3480" s="70">
        <v>0.11805555555555557</v>
      </c>
      <c r="D3480">
        <v>-1.6</v>
      </c>
      <c r="E3480">
        <v>12.8</v>
      </c>
      <c r="F3480">
        <v>0</v>
      </c>
      <c r="G3480">
        <v>1.2</v>
      </c>
      <c r="H3480">
        <v>-1E-3</v>
      </c>
      <c r="I3480">
        <v>2.2999999999999998</v>
      </c>
      <c r="J3480" t="s">
        <v>151</v>
      </c>
      <c r="K3480">
        <v>2.4</v>
      </c>
      <c r="L3480" t="s">
        <v>151</v>
      </c>
      <c r="M3480" s="70">
        <v>0.11719907407407408</v>
      </c>
      <c r="N3480">
        <v>3.3</v>
      </c>
      <c r="O3480" t="s">
        <v>151</v>
      </c>
      <c r="P3480" s="70">
        <v>0.11241898148148148</v>
      </c>
      <c r="Q3480">
        <v>2.2000000000000002</v>
      </c>
      <c r="R3480" t="s">
        <v>150</v>
      </c>
      <c r="S3480">
        <v>0.4</v>
      </c>
      <c r="T3480">
        <v>66.400000000000006</v>
      </c>
      <c r="U3480">
        <v>0</v>
      </c>
      <c r="V3480">
        <v>97</v>
      </c>
      <c r="W3480">
        <v>0</v>
      </c>
      <c r="X3480">
        <v>0.58199999999999996</v>
      </c>
      <c r="Y3480">
        <v>18.5</v>
      </c>
      <c r="Z3480" s="11">
        <f t="shared" si="9381"/>
        <v>-0.60000000000000009</v>
      </c>
      <c r="AA3480" s="11">
        <f t="shared" si="9382"/>
        <v>0</v>
      </c>
      <c r="AB3480" s="53">
        <f t="shared" si="9383"/>
        <v>0.23540169148201107</v>
      </c>
      <c r="AC3480" s="61" t="s">
        <v>204</v>
      </c>
    </row>
    <row r="3481" spans="1:46">
      <c r="A3481" s="11">
        <v>3481</v>
      </c>
      <c r="B3481" s="69">
        <v>44617</v>
      </c>
      <c r="C3481" s="70">
        <v>0.125</v>
      </c>
      <c r="D3481">
        <v>-1.3</v>
      </c>
      <c r="E3481">
        <v>12.8</v>
      </c>
      <c r="F3481">
        <v>0</v>
      </c>
      <c r="G3481">
        <v>1.2</v>
      </c>
      <c r="H3481">
        <v>-1E-3</v>
      </c>
      <c r="I3481">
        <v>2.2000000000000002</v>
      </c>
      <c r="J3481" t="s">
        <v>151</v>
      </c>
      <c r="K3481">
        <v>2.2999999999999998</v>
      </c>
      <c r="L3481" t="s">
        <v>151</v>
      </c>
      <c r="M3481" s="70">
        <v>0.11806712962962962</v>
      </c>
      <c r="N3481">
        <v>3.4</v>
      </c>
      <c r="O3481" t="s">
        <v>151</v>
      </c>
      <c r="P3481" s="70">
        <v>0.12490740740740741</v>
      </c>
      <c r="Q3481">
        <v>3.3</v>
      </c>
      <c r="R3481" t="s">
        <v>150</v>
      </c>
      <c r="S3481">
        <v>0.5</v>
      </c>
      <c r="T3481">
        <v>66.5</v>
      </c>
      <c r="U3481">
        <v>0</v>
      </c>
      <c r="V3481">
        <v>91</v>
      </c>
      <c r="W3481">
        <v>0</v>
      </c>
      <c r="X3481">
        <v>0.58199999999999996</v>
      </c>
      <c r="Y3481">
        <v>18.52</v>
      </c>
      <c r="Z3481" s="11">
        <f t="shared" si="9381"/>
        <v>-0.60000000000000009</v>
      </c>
      <c r="AA3481" s="11">
        <f t="shared" si="9382"/>
        <v>0</v>
      </c>
      <c r="AB3481" s="53">
        <f t="shared" si="9383"/>
        <v>0.23540169148201107</v>
      </c>
      <c r="AC3481" s="61" t="s">
        <v>204</v>
      </c>
      <c r="AE3481" s="11">
        <f t="shared" ref="AE3481" si="9416">SUM(F3481:F3486)</f>
        <v>0</v>
      </c>
      <c r="AF3481" s="11">
        <f t="shared" ref="AF3481" si="9417">AVERAGE(AB3481:AB3486)</f>
        <v>0.23530973011120174</v>
      </c>
      <c r="AG3481" s="11">
        <f t="shared" ref="AG3481" si="9418">AVERAGE(G3481:G3486)</f>
        <v>0.71666666666666667</v>
      </c>
      <c r="AH3481" s="11" t="e">
        <f t="shared" ref="AH3481" si="9419">AVERAGE(AC3481:AC3486)</f>
        <v>#DIV/0!</v>
      </c>
      <c r="AI3481" s="11">
        <f t="shared" ref="AI3481" si="9420">AVERAGE(T3481:T3486)</f>
        <v>68.100000000000009</v>
      </c>
      <c r="AJ3481" s="11">
        <f t="shared" ref="AJ3481" si="9421">SUMIF(H3481:H3486,"&gt;0",H3481:H3486)</f>
        <v>0</v>
      </c>
      <c r="AK3481" s="17">
        <f t="shared" ref="AK3481" si="9422">SUM(AA3481:AA3486)/60</f>
        <v>0</v>
      </c>
      <c r="AL3481" s="17">
        <f t="shared" ref="AL3481" si="9423">SUM(V3481:V3486)</f>
        <v>591</v>
      </c>
      <c r="AM3481" s="17">
        <f t="shared" ref="AM3481" si="9424">AVERAGE(W3481:W3486)</f>
        <v>0</v>
      </c>
      <c r="AN3481" s="11">
        <f t="shared" ref="AN3481" si="9425">AVERAGE(I3481:I3486)</f>
        <v>1.6000000000000003</v>
      </c>
      <c r="AO3481" s="11">
        <f t="shared" ref="AO3481" si="9426">MAX(K3481:K3486)</f>
        <v>2.6</v>
      </c>
      <c r="AP3481" s="13" t="str">
        <f t="shared" ref="AP3481" ca="1" si="9427">INDIRECT(ADDRESS(MATCH(AO3481,K3481:K3486,0)+A3481-1,12))</f>
        <v>ESE</v>
      </c>
      <c r="AQ3481" s="13">
        <f t="shared" ref="AQ3481" ca="1" si="9428">INDIRECT(ADDRESS(MATCH(AO3481,K3481:K3486,0)+A3481-1,13))</f>
        <v>0.13065972222222222</v>
      </c>
      <c r="AR3481" s="11">
        <f t="shared" ref="AR3481" si="9429">MAX(N3481:N3486)</f>
        <v>3.4</v>
      </c>
      <c r="AS3481" s="13" t="str">
        <f t="shared" ref="AS3481" ca="1" si="9430">INDIRECT(ADDRESS(MATCH(AR3481,N3481:N3486,0)+A3481-1,15))</f>
        <v>SE</v>
      </c>
      <c r="AT3481" s="13">
        <f t="shared" ref="AT3481" ca="1" si="9431">INDIRECT(ADDRESS(MATCH(AR3481,N3481:N3486,0)+A3481-1,16))</f>
        <v>0.12490740740740741</v>
      </c>
    </row>
    <row r="3482" spans="1:46">
      <c r="A3482" s="11">
        <v>3482</v>
      </c>
      <c r="B3482" s="69">
        <v>44617</v>
      </c>
      <c r="C3482" s="70">
        <v>0.13194444444444445</v>
      </c>
      <c r="D3482">
        <v>-1.1000000000000001</v>
      </c>
      <c r="E3482">
        <v>12.8</v>
      </c>
      <c r="F3482">
        <v>0</v>
      </c>
      <c r="G3482">
        <v>1.2</v>
      </c>
      <c r="H3482">
        <v>0</v>
      </c>
      <c r="I3482">
        <v>2.5</v>
      </c>
      <c r="J3482" t="s">
        <v>150</v>
      </c>
      <c r="K3482">
        <v>2.6</v>
      </c>
      <c r="L3482" t="s">
        <v>150</v>
      </c>
      <c r="M3482" s="70">
        <v>0.13065972222222222</v>
      </c>
      <c r="N3482">
        <v>3.4</v>
      </c>
      <c r="O3482" t="s">
        <v>150</v>
      </c>
      <c r="P3482" s="70">
        <v>0.12828703703703703</v>
      </c>
      <c r="Q3482">
        <v>1.7</v>
      </c>
      <c r="R3482" t="s">
        <v>151</v>
      </c>
      <c r="S3482">
        <v>0.4</v>
      </c>
      <c r="T3482">
        <v>66</v>
      </c>
      <c r="U3482">
        <v>0</v>
      </c>
      <c r="V3482">
        <v>89</v>
      </c>
      <c r="W3482">
        <v>0</v>
      </c>
      <c r="X3482">
        <v>0.58199999999999996</v>
      </c>
      <c r="Y3482">
        <v>18.54</v>
      </c>
      <c r="Z3482" s="11">
        <f t="shared" si="9381"/>
        <v>0</v>
      </c>
      <c r="AA3482" s="11">
        <f t="shared" si="9382"/>
        <v>0</v>
      </c>
      <c r="AB3482" s="53">
        <f t="shared" si="9383"/>
        <v>0.23540169148201107</v>
      </c>
      <c r="AC3482" s="61" t="s">
        <v>204</v>
      </c>
    </row>
    <row r="3483" spans="1:46">
      <c r="A3483" s="11">
        <v>3483</v>
      </c>
      <c r="B3483" s="69">
        <v>44617</v>
      </c>
      <c r="C3483" s="70">
        <v>0.1388888888888889</v>
      </c>
      <c r="D3483">
        <v>-0.9</v>
      </c>
      <c r="E3483">
        <v>12.8</v>
      </c>
      <c r="F3483">
        <v>0</v>
      </c>
      <c r="G3483">
        <v>0.3</v>
      </c>
      <c r="H3483">
        <v>-3.0000000000000001E-3</v>
      </c>
      <c r="I3483">
        <v>1.1000000000000001</v>
      </c>
      <c r="J3483" t="s">
        <v>147</v>
      </c>
      <c r="K3483">
        <v>2.5</v>
      </c>
      <c r="L3483" t="s">
        <v>150</v>
      </c>
      <c r="M3483" s="70">
        <v>0.13195601851851851</v>
      </c>
      <c r="N3483">
        <v>2.9</v>
      </c>
      <c r="O3483" t="s">
        <v>151</v>
      </c>
      <c r="P3483" s="70">
        <v>0.13212962962962962</v>
      </c>
      <c r="Q3483">
        <v>0</v>
      </c>
      <c r="R3483" t="s">
        <v>162</v>
      </c>
      <c r="S3483">
        <v>0.8</v>
      </c>
      <c r="T3483">
        <v>68.599999999999994</v>
      </c>
      <c r="U3483">
        <v>0</v>
      </c>
      <c r="V3483">
        <v>87</v>
      </c>
      <c r="W3483">
        <v>0</v>
      </c>
      <c r="X3483">
        <v>0.58199999999999996</v>
      </c>
      <c r="Y3483">
        <v>18.54</v>
      </c>
      <c r="Z3483" s="11">
        <f t="shared" si="9381"/>
        <v>-1.8000000000000003</v>
      </c>
      <c r="AA3483" s="11">
        <f t="shared" si="9382"/>
        <v>0</v>
      </c>
      <c r="AB3483" s="53">
        <f t="shared" si="9383"/>
        <v>0.23540169148201107</v>
      </c>
      <c r="AC3483" s="61" t="s">
        <v>204</v>
      </c>
    </row>
    <row r="3484" spans="1:46">
      <c r="A3484" s="11">
        <v>3484</v>
      </c>
      <c r="B3484" s="69">
        <v>44617</v>
      </c>
      <c r="C3484" s="70">
        <v>0.14583333333333334</v>
      </c>
      <c r="D3484">
        <v>-0.9</v>
      </c>
      <c r="E3484">
        <v>12.8</v>
      </c>
      <c r="F3484">
        <v>0</v>
      </c>
      <c r="G3484">
        <v>0.3</v>
      </c>
      <c r="H3484">
        <v>0</v>
      </c>
      <c r="I3484">
        <v>1.2</v>
      </c>
      <c r="J3484" t="s">
        <v>152</v>
      </c>
      <c r="K3484">
        <v>1.2</v>
      </c>
      <c r="L3484" t="s">
        <v>152</v>
      </c>
      <c r="M3484" s="70">
        <v>0.14583333333333334</v>
      </c>
      <c r="N3484">
        <v>2.6</v>
      </c>
      <c r="O3484" t="s">
        <v>151</v>
      </c>
      <c r="P3484" s="70">
        <v>0.14474537037037036</v>
      </c>
      <c r="Q3484">
        <v>1.4</v>
      </c>
      <c r="R3484" t="s">
        <v>150</v>
      </c>
      <c r="S3484">
        <v>0.6</v>
      </c>
      <c r="T3484">
        <v>70.099999999999994</v>
      </c>
      <c r="U3484">
        <v>1</v>
      </c>
      <c r="V3484">
        <v>105</v>
      </c>
      <c r="W3484">
        <v>0</v>
      </c>
      <c r="X3484">
        <v>0.58199999999999996</v>
      </c>
      <c r="Y3484">
        <v>18.54</v>
      </c>
      <c r="Z3484" s="11">
        <f t="shared" si="9381"/>
        <v>0</v>
      </c>
      <c r="AA3484" s="11">
        <f t="shared" si="9382"/>
        <v>0</v>
      </c>
      <c r="AB3484" s="53">
        <f t="shared" si="9383"/>
        <v>0.23540169148201107</v>
      </c>
      <c r="AC3484" s="61" t="s">
        <v>204</v>
      </c>
    </row>
    <row r="3485" spans="1:46">
      <c r="A3485" s="11">
        <v>3485</v>
      </c>
      <c r="B3485" s="69">
        <v>44617</v>
      </c>
      <c r="C3485" s="70">
        <v>0.15277777777777776</v>
      </c>
      <c r="D3485">
        <v>-1</v>
      </c>
      <c r="E3485">
        <v>12.8</v>
      </c>
      <c r="F3485">
        <v>0</v>
      </c>
      <c r="G3485">
        <v>0.5</v>
      </c>
      <c r="H3485">
        <v>0</v>
      </c>
      <c r="I3485">
        <v>1.3</v>
      </c>
      <c r="J3485" t="s">
        <v>150</v>
      </c>
      <c r="K3485">
        <v>1.6</v>
      </c>
      <c r="L3485" t="s">
        <v>150</v>
      </c>
      <c r="M3485" s="70">
        <v>0.14875000000000002</v>
      </c>
      <c r="N3485">
        <v>2.6</v>
      </c>
      <c r="O3485" t="s">
        <v>150</v>
      </c>
      <c r="P3485" s="70">
        <v>0.14606481481481481</v>
      </c>
      <c r="Q3485">
        <v>1</v>
      </c>
      <c r="R3485" t="s">
        <v>151</v>
      </c>
      <c r="S3485">
        <v>0.4</v>
      </c>
      <c r="T3485">
        <v>69.5</v>
      </c>
      <c r="U3485">
        <v>0</v>
      </c>
      <c r="V3485">
        <v>105</v>
      </c>
      <c r="W3485">
        <v>0</v>
      </c>
      <c r="X3485">
        <v>0.58199999999999996</v>
      </c>
      <c r="Y3485">
        <v>18.579999999999998</v>
      </c>
      <c r="Z3485" s="11">
        <f t="shared" si="9381"/>
        <v>0</v>
      </c>
      <c r="AA3485" s="11">
        <f t="shared" si="9382"/>
        <v>0</v>
      </c>
      <c r="AB3485" s="53">
        <f t="shared" si="9383"/>
        <v>0.23540169148201107</v>
      </c>
      <c r="AC3485" s="61" t="s">
        <v>204</v>
      </c>
    </row>
    <row r="3486" spans="1:46">
      <c r="A3486" s="11">
        <v>3486</v>
      </c>
      <c r="B3486" s="69">
        <v>44617</v>
      </c>
      <c r="C3486" s="70">
        <v>0.15972222222222224</v>
      </c>
      <c r="D3486">
        <v>-1</v>
      </c>
      <c r="E3486">
        <v>12.7</v>
      </c>
      <c r="F3486">
        <v>0</v>
      </c>
      <c r="G3486">
        <v>0.8</v>
      </c>
      <c r="H3486">
        <v>0</v>
      </c>
      <c r="I3486">
        <v>1.3</v>
      </c>
      <c r="J3486" t="s">
        <v>151</v>
      </c>
      <c r="K3486">
        <v>1.3</v>
      </c>
      <c r="L3486" t="s">
        <v>151</v>
      </c>
      <c r="M3486" s="70">
        <v>0.15972222222222224</v>
      </c>
      <c r="N3486">
        <v>2.4</v>
      </c>
      <c r="O3486" t="s">
        <v>151</v>
      </c>
      <c r="P3486" s="70">
        <v>0.15425925925925926</v>
      </c>
      <c r="Q3486">
        <v>1.7</v>
      </c>
      <c r="R3486" t="s">
        <v>152</v>
      </c>
      <c r="S3486">
        <v>0.4</v>
      </c>
      <c r="T3486">
        <v>67.900000000000006</v>
      </c>
      <c r="U3486">
        <v>0</v>
      </c>
      <c r="V3486">
        <v>114</v>
      </c>
      <c r="W3486">
        <v>0</v>
      </c>
      <c r="X3486">
        <v>0.58099999999999996</v>
      </c>
      <c r="Y3486">
        <v>18.59</v>
      </c>
      <c r="Z3486" s="11">
        <f t="shared" si="9381"/>
        <v>0</v>
      </c>
      <c r="AA3486" s="11">
        <f t="shared" si="9382"/>
        <v>0</v>
      </c>
      <c r="AB3486" s="53">
        <f t="shared" si="9383"/>
        <v>0.23484992325715498</v>
      </c>
      <c r="AC3486" s="61" t="s">
        <v>204</v>
      </c>
    </row>
    <row r="3487" spans="1:46">
      <c r="A3487" s="11">
        <v>3487</v>
      </c>
      <c r="B3487" s="69">
        <v>44617</v>
      </c>
      <c r="C3487" s="70">
        <v>0.16666666666666666</v>
      </c>
      <c r="D3487">
        <v>-1</v>
      </c>
      <c r="E3487">
        <v>12.7</v>
      </c>
      <c r="F3487">
        <v>0</v>
      </c>
      <c r="G3487">
        <v>1</v>
      </c>
      <c r="H3487">
        <v>0</v>
      </c>
      <c r="I3487">
        <v>2.1</v>
      </c>
      <c r="J3487" t="s">
        <v>150</v>
      </c>
      <c r="K3487">
        <v>2.1</v>
      </c>
      <c r="L3487" t="s">
        <v>150</v>
      </c>
      <c r="M3487" s="70">
        <v>0.16666666666666666</v>
      </c>
      <c r="N3487">
        <v>3</v>
      </c>
      <c r="O3487" t="s">
        <v>151</v>
      </c>
      <c r="P3487" s="70">
        <v>0.16571759259259258</v>
      </c>
      <c r="Q3487">
        <v>2.4</v>
      </c>
      <c r="R3487" t="s">
        <v>151</v>
      </c>
      <c r="S3487">
        <v>0.5</v>
      </c>
      <c r="T3487">
        <v>64.8</v>
      </c>
      <c r="U3487">
        <v>0</v>
      </c>
      <c r="V3487">
        <v>108</v>
      </c>
      <c r="W3487">
        <v>0</v>
      </c>
      <c r="X3487">
        <v>0.58099999999999996</v>
      </c>
      <c r="Y3487">
        <v>18.579999999999998</v>
      </c>
      <c r="Z3487" s="11">
        <f t="shared" si="9381"/>
        <v>0</v>
      </c>
      <c r="AA3487" s="11">
        <f t="shared" si="9382"/>
        <v>0</v>
      </c>
      <c r="AB3487" s="53">
        <f t="shared" si="9383"/>
        <v>0.23484992325715498</v>
      </c>
      <c r="AC3487" s="61" t="s">
        <v>204</v>
      </c>
      <c r="AE3487" s="11">
        <f t="shared" ref="AE3487" si="9432">SUM(F3487:F3492)</f>
        <v>0</v>
      </c>
      <c r="AF3487" s="11">
        <f t="shared" ref="AF3487" si="9433">AVERAGE(AB3487:AB3492)</f>
        <v>0.23484992325715501</v>
      </c>
      <c r="AG3487" s="11">
        <f t="shared" ref="AG3487" si="9434">AVERAGE(G3487:G3492)</f>
        <v>0.56666666666666665</v>
      </c>
      <c r="AH3487" s="11" t="e">
        <f t="shared" ref="AH3487" si="9435">AVERAGE(AC3487:AC3492)</f>
        <v>#DIV/0!</v>
      </c>
      <c r="AI3487" s="11">
        <f t="shared" ref="AI3487" si="9436">AVERAGE(T3487:T3492)</f>
        <v>64.850000000000009</v>
      </c>
      <c r="AJ3487" s="11">
        <f t="shared" ref="AJ3487" si="9437">SUMIF(H3487:H3492,"&gt;0",H3487:H3492)</f>
        <v>1E-3</v>
      </c>
      <c r="AK3487" s="17">
        <f t="shared" ref="AK3487" si="9438">SUM(AA3487:AA3492)/60</f>
        <v>0</v>
      </c>
      <c r="AL3487" s="17">
        <f t="shared" ref="AL3487" si="9439">SUM(V3487:V3492)</f>
        <v>562</v>
      </c>
      <c r="AM3487" s="17">
        <f t="shared" ref="AM3487" si="9440">AVERAGE(W3487:W3492)</f>
        <v>0</v>
      </c>
      <c r="AN3487" s="11">
        <f t="shared" ref="AN3487" si="9441">AVERAGE(I3487:I3492)</f>
        <v>1.5166666666666668</v>
      </c>
      <c r="AO3487" s="11">
        <f t="shared" ref="AO3487" si="9442">MAX(K3487:K3492)</f>
        <v>2.6</v>
      </c>
      <c r="AP3487" s="13" t="str">
        <f t="shared" ref="AP3487" ca="1" si="9443">INDIRECT(ADDRESS(MATCH(AO3487,K3487:K3492,0)+A3487-1,12))</f>
        <v>SE</v>
      </c>
      <c r="AQ3487" s="13">
        <f t="shared" ref="AQ3487" ca="1" si="9444">INDIRECT(ADDRESS(MATCH(AO3487,K3487:K3492,0)+A3487-1,13))</f>
        <v>0.18649305555555554</v>
      </c>
      <c r="AR3487" s="11">
        <f t="shared" ref="AR3487" si="9445">MAX(N3487:N3492)</f>
        <v>3.5</v>
      </c>
      <c r="AS3487" s="13" t="str">
        <f t="shared" ref="AS3487" ca="1" si="9446">INDIRECT(ADDRESS(MATCH(AR3487,N3487:N3492,0)+A3487-1,15))</f>
        <v>SE</v>
      </c>
      <c r="AT3487" s="13">
        <f t="shared" ref="AT3487" ca="1" si="9447">INDIRECT(ADDRESS(MATCH(AR3487,N3487:N3492,0)+A3487-1,16))</f>
        <v>0.18467592592592594</v>
      </c>
    </row>
    <row r="3488" spans="1:46">
      <c r="A3488" s="11">
        <v>3488</v>
      </c>
      <c r="B3488" s="69">
        <v>44617</v>
      </c>
      <c r="C3488" s="70">
        <v>0.17361111111111113</v>
      </c>
      <c r="D3488">
        <v>-0.9</v>
      </c>
      <c r="E3488">
        <v>12.7</v>
      </c>
      <c r="F3488">
        <v>0</v>
      </c>
      <c r="G3488">
        <v>1.1000000000000001</v>
      </c>
      <c r="H3488">
        <v>0</v>
      </c>
      <c r="I3488">
        <v>2.2000000000000002</v>
      </c>
      <c r="J3488" t="s">
        <v>150</v>
      </c>
      <c r="K3488">
        <v>2.2999999999999998</v>
      </c>
      <c r="L3488" t="s">
        <v>151</v>
      </c>
      <c r="M3488" s="70">
        <v>0.17218750000000002</v>
      </c>
      <c r="N3488">
        <v>3.3</v>
      </c>
      <c r="O3488" t="s">
        <v>151</v>
      </c>
      <c r="P3488" s="70">
        <v>0.16784722222222223</v>
      </c>
      <c r="Q3488">
        <v>1.1000000000000001</v>
      </c>
      <c r="R3488" t="s">
        <v>150</v>
      </c>
      <c r="S3488">
        <v>0.4</v>
      </c>
      <c r="T3488">
        <v>63.1</v>
      </c>
      <c r="U3488">
        <v>0</v>
      </c>
      <c r="V3488">
        <v>109</v>
      </c>
      <c r="W3488">
        <v>0</v>
      </c>
      <c r="X3488">
        <v>0.58099999999999996</v>
      </c>
      <c r="Y3488">
        <v>18.579999999999998</v>
      </c>
      <c r="Z3488" s="11">
        <f t="shared" si="9381"/>
        <v>0</v>
      </c>
      <c r="AA3488" s="11">
        <f t="shared" si="9382"/>
        <v>0</v>
      </c>
      <c r="AB3488" s="53">
        <f t="shared" si="9383"/>
        <v>0.23484992325715498</v>
      </c>
      <c r="AC3488" s="61" t="s">
        <v>204</v>
      </c>
    </row>
    <row r="3489" spans="1:46">
      <c r="A3489" s="11">
        <v>3489</v>
      </c>
      <c r="B3489" s="69">
        <v>44617</v>
      </c>
      <c r="C3489" s="70">
        <v>0.18055555555555555</v>
      </c>
      <c r="D3489">
        <v>-0.8</v>
      </c>
      <c r="E3489">
        <v>12.7</v>
      </c>
      <c r="F3489">
        <v>0</v>
      </c>
      <c r="G3489">
        <v>0.6</v>
      </c>
      <c r="H3489">
        <v>-2E-3</v>
      </c>
      <c r="I3489">
        <v>0.9</v>
      </c>
      <c r="J3489" t="s">
        <v>152</v>
      </c>
      <c r="K3489">
        <v>2.2000000000000002</v>
      </c>
      <c r="L3489" t="s">
        <v>150</v>
      </c>
      <c r="M3489" s="70">
        <v>0.1736226851851852</v>
      </c>
      <c r="N3489">
        <v>3.4</v>
      </c>
      <c r="O3489" t="s">
        <v>151</v>
      </c>
      <c r="P3489" s="70">
        <v>0.18039351851851851</v>
      </c>
      <c r="Q3489">
        <v>3</v>
      </c>
      <c r="R3489" t="s">
        <v>150</v>
      </c>
      <c r="S3489">
        <v>1</v>
      </c>
      <c r="T3489">
        <v>64.7</v>
      </c>
      <c r="U3489">
        <v>0</v>
      </c>
      <c r="V3489">
        <v>90</v>
      </c>
      <c r="W3489">
        <v>0</v>
      </c>
      <c r="X3489">
        <v>0.58099999999999996</v>
      </c>
      <c r="Y3489">
        <v>18.600000000000001</v>
      </c>
      <c r="Z3489" s="11">
        <f t="shared" si="9381"/>
        <v>-1.2000000000000002</v>
      </c>
      <c r="AA3489" s="11">
        <f t="shared" si="9382"/>
        <v>0</v>
      </c>
      <c r="AB3489" s="53">
        <f t="shared" si="9383"/>
        <v>0.23484992325715498</v>
      </c>
      <c r="AC3489" s="61" t="s">
        <v>204</v>
      </c>
    </row>
    <row r="3490" spans="1:46">
      <c r="A3490" s="11">
        <v>3490</v>
      </c>
      <c r="B3490" s="69">
        <v>44617</v>
      </c>
      <c r="C3490" s="70">
        <v>0.1875</v>
      </c>
      <c r="D3490">
        <v>-0.8</v>
      </c>
      <c r="E3490">
        <v>12.7</v>
      </c>
      <c r="F3490">
        <v>0</v>
      </c>
      <c r="G3490">
        <v>1.1000000000000001</v>
      </c>
      <c r="H3490">
        <v>1E-3</v>
      </c>
      <c r="I3490">
        <v>2.5</v>
      </c>
      <c r="J3490" t="s">
        <v>151</v>
      </c>
      <c r="K3490">
        <v>2.6</v>
      </c>
      <c r="L3490" t="s">
        <v>151</v>
      </c>
      <c r="M3490" s="70">
        <v>0.18649305555555554</v>
      </c>
      <c r="N3490">
        <v>3.5</v>
      </c>
      <c r="O3490" t="s">
        <v>151</v>
      </c>
      <c r="P3490" s="70">
        <v>0.18467592592592594</v>
      </c>
      <c r="Q3490">
        <v>1.2</v>
      </c>
      <c r="R3490" t="s">
        <v>151</v>
      </c>
      <c r="S3490">
        <v>0.4</v>
      </c>
      <c r="T3490">
        <v>62.6</v>
      </c>
      <c r="U3490">
        <v>0</v>
      </c>
      <c r="V3490">
        <v>110</v>
      </c>
      <c r="W3490">
        <v>0</v>
      </c>
      <c r="X3490">
        <v>0.58099999999999996</v>
      </c>
      <c r="Y3490">
        <v>18.59</v>
      </c>
      <c r="Z3490" s="11">
        <f t="shared" si="9381"/>
        <v>0.60000000000000009</v>
      </c>
      <c r="AA3490" s="11">
        <f t="shared" si="9382"/>
        <v>0</v>
      </c>
      <c r="AB3490" s="53">
        <f t="shared" si="9383"/>
        <v>0.23484992325715498</v>
      </c>
      <c r="AC3490" s="61" t="s">
        <v>204</v>
      </c>
    </row>
    <row r="3491" spans="1:46">
      <c r="A3491" s="11">
        <v>3491</v>
      </c>
      <c r="B3491" s="69">
        <v>44617</v>
      </c>
      <c r="C3491" s="70">
        <v>0.19444444444444445</v>
      </c>
      <c r="D3491">
        <v>-0.8</v>
      </c>
      <c r="E3491">
        <v>12.7</v>
      </c>
      <c r="F3491">
        <v>0</v>
      </c>
      <c r="G3491">
        <v>0.2</v>
      </c>
      <c r="H3491">
        <v>-4.0000000000000001E-3</v>
      </c>
      <c r="I3491">
        <v>0.5</v>
      </c>
      <c r="J3491" t="s">
        <v>153</v>
      </c>
      <c r="K3491">
        <v>2.5</v>
      </c>
      <c r="L3491" t="s">
        <v>151</v>
      </c>
      <c r="M3491" s="70">
        <v>0.18751157407407407</v>
      </c>
      <c r="N3491">
        <v>1.7</v>
      </c>
      <c r="O3491" t="s">
        <v>151</v>
      </c>
      <c r="P3491" s="70">
        <v>0.18783564814814815</v>
      </c>
      <c r="Q3491">
        <v>0</v>
      </c>
      <c r="R3491" t="s">
        <v>156</v>
      </c>
      <c r="S3491">
        <v>0.4</v>
      </c>
      <c r="T3491">
        <v>65.5</v>
      </c>
      <c r="U3491">
        <v>0</v>
      </c>
      <c r="V3491">
        <v>65</v>
      </c>
      <c r="W3491">
        <v>0</v>
      </c>
      <c r="X3491">
        <v>0.58099999999999996</v>
      </c>
      <c r="Y3491">
        <v>18.62</v>
      </c>
      <c r="Z3491" s="11">
        <f t="shared" si="9381"/>
        <v>-2.4000000000000004</v>
      </c>
      <c r="AA3491" s="11">
        <f t="shared" si="9382"/>
        <v>0</v>
      </c>
      <c r="AB3491" s="53">
        <f t="shared" si="9383"/>
        <v>0.23484992325715498</v>
      </c>
      <c r="AC3491" s="61" t="s">
        <v>204</v>
      </c>
    </row>
    <row r="3492" spans="1:46">
      <c r="A3492" s="11">
        <v>3492</v>
      </c>
      <c r="B3492" s="69">
        <v>44617</v>
      </c>
      <c r="C3492" s="70">
        <v>0.20138888888888887</v>
      </c>
      <c r="D3492">
        <v>-0.9</v>
      </c>
      <c r="E3492">
        <v>12.7</v>
      </c>
      <c r="F3492">
        <v>0</v>
      </c>
      <c r="G3492">
        <v>-0.6</v>
      </c>
      <c r="H3492">
        <v>-2E-3</v>
      </c>
      <c r="I3492">
        <v>0.9</v>
      </c>
      <c r="J3492" t="s">
        <v>149</v>
      </c>
      <c r="K3492">
        <v>0.9</v>
      </c>
      <c r="L3492" t="s">
        <v>149</v>
      </c>
      <c r="M3492" s="70">
        <v>0.19989583333333336</v>
      </c>
      <c r="N3492">
        <v>2</v>
      </c>
      <c r="O3492" t="s">
        <v>149</v>
      </c>
      <c r="P3492" s="70">
        <v>0.19798611111111111</v>
      </c>
      <c r="Q3492">
        <v>0</v>
      </c>
      <c r="R3492" t="s">
        <v>147</v>
      </c>
      <c r="S3492">
        <v>0.6</v>
      </c>
      <c r="T3492">
        <v>68.400000000000006</v>
      </c>
      <c r="U3492">
        <v>0</v>
      </c>
      <c r="V3492">
        <v>80</v>
      </c>
      <c r="W3492">
        <v>0</v>
      </c>
      <c r="X3492">
        <v>0.58099999999999996</v>
      </c>
      <c r="Y3492">
        <v>18.649999999999999</v>
      </c>
      <c r="Z3492" s="11">
        <f t="shared" si="9381"/>
        <v>-1.2000000000000002</v>
      </c>
      <c r="AA3492" s="11">
        <f t="shared" si="9382"/>
        <v>0</v>
      </c>
      <c r="AB3492" s="53">
        <f t="shared" si="9383"/>
        <v>0.23484992325715498</v>
      </c>
      <c r="AC3492" s="61" t="s">
        <v>204</v>
      </c>
    </row>
    <row r="3493" spans="1:46">
      <c r="A3493" s="11">
        <v>3493</v>
      </c>
      <c r="B3493" s="69">
        <v>44617</v>
      </c>
      <c r="C3493" s="70">
        <v>0.20833333333333334</v>
      </c>
      <c r="D3493">
        <v>-1.2</v>
      </c>
      <c r="E3493">
        <v>12.7</v>
      </c>
      <c r="F3493">
        <v>0</v>
      </c>
      <c r="G3493">
        <v>-0.9</v>
      </c>
      <c r="H3493">
        <v>0</v>
      </c>
      <c r="I3493">
        <v>0.6</v>
      </c>
      <c r="J3493" t="s">
        <v>150</v>
      </c>
      <c r="K3493">
        <v>0.9</v>
      </c>
      <c r="L3493" t="s">
        <v>149</v>
      </c>
      <c r="M3493" s="70">
        <v>0.20140046296296296</v>
      </c>
      <c r="N3493">
        <v>2</v>
      </c>
      <c r="O3493" t="s">
        <v>150</v>
      </c>
      <c r="P3493" s="70">
        <v>0.20387731481481483</v>
      </c>
      <c r="Q3493">
        <v>0.4</v>
      </c>
      <c r="R3493" t="s">
        <v>155</v>
      </c>
      <c r="S3493">
        <v>0.6</v>
      </c>
      <c r="T3493">
        <v>70</v>
      </c>
      <c r="U3493">
        <v>0</v>
      </c>
      <c r="V3493">
        <v>84</v>
      </c>
      <c r="W3493">
        <v>0</v>
      </c>
      <c r="X3493">
        <v>0.58099999999999996</v>
      </c>
      <c r="Y3493">
        <v>18.61</v>
      </c>
      <c r="Z3493" s="11">
        <f t="shared" si="9381"/>
        <v>0</v>
      </c>
      <c r="AA3493" s="11">
        <f t="shared" si="9382"/>
        <v>0</v>
      </c>
      <c r="AB3493" s="53">
        <f t="shared" si="9383"/>
        <v>0.23484992325715498</v>
      </c>
      <c r="AC3493" s="61" t="s">
        <v>204</v>
      </c>
      <c r="AE3493" s="11">
        <f t="shared" ref="AE3493" si="9448">SUM(F3493:F3498)</f>
        <v>0</v>
      </c>
      <c r="AF3493" s="11">
        <f t="shared" ref="AF3493" si="9449">AVERAGE(AB3493:AB3498)</f>
        <v>0.23448262359396363</v>
      </c>
      <c r="AG3493" s="11">
        <f t="shared" ref="AG3493" si="9450">AVERAGE(G3493:G3498)</f>
        <v>-1.3333333333333333</v>
      </c>
      <c r="AH3493" s="11" t="e">
        <f t="shared" ref="AH3493" si="9451">AVERAGE(AC3493:AC3498)</f>
        <v>#DIV/0!</v>
      </c>
      <c r="AI3493" s="11">
        <f t="shared" ref="AI3493" si="9452">AVERAGE(T3493:T3498)</f>
        <v>72.966666666666654</v>
      </c>
      <c r="AJ3493" s="11">
        <f t="shared" ref="AJ3493" si="9453">SUMIF(H3493:H3498,"&gt;0",H3493:H3498)</f>
        <v>0</v>
      </c>
      <c r="AK3493" s="17">
        <f t="shared" ref="AK3493" si="9454">SUM(AA3493:AA3498)/60</f>
        <v>0</v>
      </c>
      <c r="AL3493" s="17">
        <f t="shared" ref="AL3493" si="9455">SUM(V3493:V3498)</f>
        <v>576</v>
      </c>
      <c r="AM3493" s="17">
        <f t="shared" ref="AM3493" si="9456">AVERAGE(W3493:W3498)</f>
        <v>0</v>
      </c>
      <c r="AN3493" s="11">
        <f t="shared" ref="AN3493" si="9457">AVERAGE(I3493:I3498)</f>
        <v>0.23333333333333336</v>
      </c>
      <c r="AO3493" s="11">
        <f t="shared" ref="AO3493" si="9458">MAX(K3493:K3498)</f>
        <v>0.9</v>
      </c>
      <c r="AP3493" s="13" t="str">
        <f t="shared" ref="AP3493" ca="1" si="9459">INDIRECT(ADDRESS(MATCH(AO3493,K3493:K3498,0)+A3493-1,12))</f>
        <v>NNE</v>
      </c>
      <c r="AQ3493" s="13">
        <f t="shared" ref="AQ3493" ca="1" si="9460">INDIRECT(ADDRESS(MATCH(AO3493,K3493:K3498,0)+A3493-1,13))</f>
        <v>0.20140046296296296</v>
      </c>
      <c r="AR3493" s="11">
        <f t="shared" ref="AR3493" si="9461">MAX(N3493:N3498)</f>
        <v>2.2000000000000002</v>
      </c>
      <c r="AS3493" s="13" t="str">
        <f t="shared" ref="AS3493" ca="1" si="9462">INDIRECT(ADDRESS(MATCH(AR3493,N3493:N3498,0)+A3493-1,15))</f>
        <v>S</v>
      </c>
      <c r="AT3493" s="13">
        <f t="shared" ref="AT3493" ca="1" si="9463">INDIRECT(ADDRESS(MATCH(AR3493,N3493:N3498,0)+A3493-1,16))</f>
        <v>0.22306712962962963</v>
      </c>
    </row>
    <row r="3494" spans="1:46">
      <c r="A3494" s="11">
        <v>3494</v>
      </c>
      <c r="B3494" s="69">
        <v>44617</v>
      </c>
      <c r="C3494" s="70">
        <v>0.21527777777777779</v>
      </c>
      <c r="D3494">
        <v>-1.5</v>
      </c>
      <c r="E3494">
        <v>12.7</v>
      </c>
      <c r="F3494">
        <v>0</v>
      </c>
      <c r="G3494">
        <v>-1.1000000000000001</v>
      </c>
      <c r="H3494">
        <v>-1E-3</v>
      </c>
      <c r="I3494">
        <v>0.2</v>
      </c>
      <c r="J3494" t="s">
        <v>162</v>
      </c>
      <c r="K3494">
        <v>0.7</v>
      </c>
      <c r="L3494" t="s">
        <v>148</v>
      </c>
      <c r="M3494" s="70">
        <v>0.20978009259259259</v>
      </c>
      <c r="N3494">
        <v>1</v>
      </c>
      <c r="O3494" t="s">
        <v>152</v>
      </c>
      <c r="P3494" s="70">
        <v>0.21379629629629629</v>
      </c>
      <c r="Q3494">
        <v>0.4</v>
      </c>
      <c r="R3494" t="s">
        <v>148</v>
      </c>
      <c r="S3494">
        <v>0.3</v>
      </c>
      <c r="T3494">
        <v>70</v>
      </c>
      <c r="U3494">
        <v>0</v>
      </c>
      <c r="V3494">
        <v>101</v>
      </c>
      <c r="W3494">
        <v>0</v>
      </c>
      <c r="X3494">
        <v>0.58099999999999996</v>
      </c>
      <c r="Y3494">
        <v>18.63</v>
      </c>
      <c r="Z3494" s="11">
        <f t="shared" si="9381"/>
        <v>-0.60000000000000009</v>
      </c>
      <c r="AA3494" s="11">
        <f t="shared" si="9382"/>
        <v>0</v>
      </c>
      <c r="AB3494" s="53">
        <f t="shared" si="9383"/>
        <v>0.23484992325715498</v>
      </c>
      <c r="AC3494" s="61" t="s">
        <v>204</v>
      </c>
    </row>
    <row r="3495" spans="1:46">
      <c r="A3495" s="11">
        <v>3495</v>
      </c>
      <c r="B3495" s="69">
        <v>44617</v>
      </c>
      <c r="C3495" s="70">
        <v>0.22222222222222221</v>
      </c>
      <c r="D3495">
        <v>-1.7</v>
      </c>
      <c r="E3495">
        <v>12.7</v>
      </c>
      <c r="F3495">
        <v>0</v>
      </c>
      <c r="G3495">
        <v>-1.2</v>
      </c>
      <c r="H3495">
        <v>0</v>
      </c>
      <c r="I3495">
        <v>0</v>
      </c>
      <c r="J3495" t="s">
        <v>149</v>
      </c>
      <c r="K3495">
        <v>0.2</v>
      </c>
      <c r="L3495" t="s">
        <v>162</v>
      </c>
      <c r="M3495" s="70">
        <v>0.21528935185185186</v>
      </c>
      <c r="N3495">
        <v>0.8</v>
      </c>
      <c r="O3495" t="s">
        <v>156</v>
      </c>
      <c r="P3495" s="70">
        <v>0.22219907407407405</v>
      </c>
      <c r="Q3495">
        <v>0.8</v>
      </c>
      <c r="R3495" t="s">
        <v>156</v>
      </c>
      <c r="S3495">
        <v>0.1</v>
      </c>
      <c r="T3495">
        <v>73.7</v>
      </c>
      <c r="U3495">
        <v>0</v>
      </c>
      <c r="V3495">
        <v>88</v>
      </c>
      <c r="W3495">
        <v>0</v>
      </c>
      <c r="X3495">
        <v>0.57999999999999996</v>
      </c>
      <c r="Y3495">
        <v>18.62</v>
      </c>
      <c r="Z3495" s="11">
        <f t="shared" si="9381"/>
        <v>0</v>
      </c>
      <c r="AA3495" s="11">
        <f t="shared" si="9382"/>
        <v>0</v>
      </c>
      <c r="AB3495" s="53">
        <f t="shared" si="9383"/>
        <v>0.23429897376236791</v>
      </c>
      <c r="AC3495" s="61" t="s">
        <v>204</v>
      </c>
    </row>
    <row r="3496" spans="1:46">
      <c r="A3496" s="11">
        <v>3496</v>
      </c>
      <c r="B3496" s="69">
        <v>44617</v>
      </c>
      <c r="C3496" s="70">
        <v>0.22916666666666666</v>
      </c>
      <c r="D3496">
        <v>-2</v>
      </c>
      <c r="E3496">
        <v>12.7</v>
      </c>
      <c r="F3496">
        <v>0</v>
      </c>
      <c r="G3496">
        <v>-1.4</v>
      </c>
      <c r="H3496">
        <v>0</v>
      </c>
      <c r="I3496">
        <v>0.4</v>
      </c>
      <c r="J3496" t="s">
        <v>153</v>
      </c>
      <c r="K3496">
        <v>0.4</v>
      </c>
      <c r="L3496" t="s">
        <v>159</v>
      </c>
      <c r="M3496" s="70">
        <v>0.22533564814814813</v>
      </c>
      <c r="N3496">
        <v>2.2000000000000002</v>
      </c>
      <c r="O3496" t="s">
        <v>153</v>
      </c>
      <c r="P3496" s="70">
        <v>0.22306712962962963</v>
      </c>
      <c r="Q3496">
        <v>0</v>
      </c>
      <c r="R3496" t="s">
        <v>153</v>
      </c>
      <c r="S3496">
        <v>0.6</v>
      </c>
      <c r="T3496">
        <v>74.099999999999994</v>
      </c>
      <c r="U3496">
        <v>0</v>
      </c>
      <c r="V3496">
        <v>89</v>
      </c>
      <c r="W3496">
        <v>0</v>
      </c>
      <c r="X3496">
        <v>0.57999999999999996</v>
      </c>
      <c r="Y3496">
        <v>18.649999999999999</v>
      </c>
      <c r="Z3496" s="11">
        <f t="shared" si="9381"/>
        <v>0</v>
      </c>
      <c r="AA3496" s="11">
        <f t="shared" si="9382"/>
        <v>0</v>
      </c>
      <c r="AB3496" s="53">
        <f t="shared" si="9383"/>
        <v>0.23429897376236791</v>
      </c>
      <c r="AC3496" s="61" t="s">
        <v>204</v>
      </c>
    </row>
    <row r="3497" spans="1:46">
      <c r="A3497" s="11">
        <v>3497</v>
      </c>
      <c r="B3497" s="69">
        <v>44617</v>
      </c>
      <c r="C3497" s="70">
        <v>0.23611111111111113</v>
      </c>
      <c r="D3497">
        <v>-2.2000000000000002</v>
      </c>
      <c r="E3497">
        <v>12.7</v>
      </c>
      <c r="F3497">
        <v>0</v>
      </c>
      <c r="G3497">
        <v>-1.6</v>
      </c>
      <c r="H3497">
        <v>-1E-3</v>
      </c>
      <c r="I3497">
        <v>0</v>
      </c>
      <c r="J3497" t="s">
        <v>153</v>
      </c>
      <c r="K3497">
        <v>0.4</v>
      </c>
      <c r="L3497" t="s">
        <v>153</v>
      </c>
      <c r="M3497" s="70">
        <v>0.22917824074074075</v>
      </c>
      <c r="N3497">
        <v>0.7</v>
      </c>
      <c r="O3497" t="s">
        <v>154</v>
      </c>
      <c r="P3497" s="70">
        <v>0.23483796296296297</v>
      </c>
      <c r="Q3497">
        <v>0</v>
      </c>
      <c r="R3497" t="s">
        <v>154</v>
      </c>
      <c r="S3497">
        <v>0.1</v>
      </c>
      <c r="T3497">
        <v>75.099999999999994</v>
      </c>
      <c r="U3497">
        <v>0</v>
      </c>
      <c r="V3497">
        <v>75</v>
      </c>
      <c r="W3497">
        <v>0</v>
      </c>
      <c r="X3497">
        <v>0.57999999999999996</v>
      </c>
      <c r="Y3497">
        <v>18.670000000000002</v>
      </c>
      <c r="Z3497" s="11">
        <f t="shared" si="9381"/>
        <v>-0.60000000000000009</v>
      </c>
      <c r="AA3497" s="11">
        <f t="shared" si="9382"/>
        <v>0</v>
      </c>
      <c r="AB3497" s="53">
        <f t="shared" si="9383"/>
        <v>0.23429897376236791</v>
      </c>
      <c r="AC3497" s="61" t="s">
        <v>204</v>
      </c>
    </row>
    <row r="3498" spans="1:46">
      <c r="A3498" s="11">
        <v>3498</v>
      </c>
      <c r="B3498" s="69">
        <v>44617</v>
      </c>
      <c r="C3498" s="70">
        <v>0.24305555555555555</v>
      </c>
      <c r="D3498">
        <v>-2.5</v>
      </c>
      <c r="E3498">
        <v>12.7</v>
      </c>
      <c r="F3498">
        <v>0</v>
      </c>
      <c r="G3498">
        <v>-1.8</v>
      </c>
      <c r="H3498">
        <v>0</v>
      </c>
      <c r="I3498">
        <v>0.2</v>
      </c>
      <c r="J3498" t="s">
        <v>158</v>
      </c>
      <c r="K3498">
        <v>0.2</v>
      </c>
      <c r="L3498" t="s">
        <v>158</v>
      </c>
      <c r="M3498" s="70">
        <v>0.24305555555555555</v>
      </c>
      <c r="N3498">
        <v>1.1000000000000001</v>
      </c>
      <c r="O3498" t="s">
        <v>147</v>
      </c>
      <c r="P3498" s="70">
        <v>0.24206018518518521</v>
      </c>
      <c r="Q3498">
        <v>0</v>
      </c>
      <c r="R3498" t="s">
        <v>147</v>
      </c>
      <c r="S3498">
        <v>0.3</v>
      </c>
      <c r="T3498">
        <v>74.900000000000006</v>
      </c>
      <c r="U3498">
        <v>1</v>
      </c>
      <c r="V3498">
        <v>139</v>
      </c>
      <c r="W3498">
        <v>0</v>
      </c>
      <c r="X3498">
        <v>0.57999999999999996</v>
      </c>
      <c r="Y3498">
        <v>18.68</v>
      </c>
      <c r="Z3498" s="11">
        <f t="shared" si="9381"/>
        <v>0</v>
      </c>
      <c r="AA3498" s="11">
        <f t="shared" si="9382"/>
        <v>0</v>
      </c>
      <c r="AB3498" s="53">
        <f t="shared" si="9383"/>
        <v>0.23429897376236791</v>
      </c>
      <c r="AC3498" s="61" t="s">
        <v>204</v>
      </c>
    </row>
    <row r="3499" spans="1:46">
      <c r="A3499" s="11">
        <v>3499</v>
      </c>
      <c r="B3499" s="69">
        <v>44617</v>
      </c>
      <c r="C3499" s="70">
        <v>0.25</v>
      </c>
      <c r="D3499">
        <v>-2.7</v>
      </c>
      <c r="E3499">
        <v>12.6</v>
      </c>
      <c r="F3499">
        <v>0</v>
      </c>
      <c r="G3499">
        <v>-1.8</v>
      </c>
      <c r="H3499">
        <v>0</v>
      </c>
      <c r="I3499">
        <v>0.1</v>
      </c>
      <c r="J3499" t="s">
        <v>148</v>
      </c>
      <c r="K3499">
        <v>0.2</v>
      </c>
      <c r="L3499" t="s">
        <v>149</v>
      </c>
      <c r="M3499" s="70">
        <v>0.24662037037037035</v>
      </c>
      <c r="N3499">
        <v>0.4</v>
      </c>
      <c r="O3499" t="s">
        <v>147</v>
      </c>
      <c r="P3499" s="70">
        <v>0.24379629629629629</v>
      </c>
      <c r="Q3499">
        <v>0</v>
      </c>
      <c r="R3499" t="s">
        <v>150</v>
      </c>
      <c r="S3499">
        <v>0.1</v>
      </c>
      <c r="T3499">
        <v>76</v>
      </c>
      <c r="U3499">
        <v>0</v>
      </c>
      <c r="V3499">
        <v>92</v>
      </c>
      <c r="W3499">
        <v>0</v>
      </c>
      <c r="X3499">
        <v>0.57999999999999996</v>
      </c>
      <c r="Y3499">
        <v>18.66</v>
      </c>
      <c r="Z3499" s="11">
        <f t="shared" si="9381"/>
        <v>0</v>
      </c>
      <c r="AA3499" s="11">
        <f t="shared" si="9382"/>
        <v>0</v>
      </c>
      <c r="AB3499" s="53">
        <f t="shared" si="9383"/>
        <v>0.23429897376236791</v>
      </c>
      <c r="AC3499" s="61" t="s">
        <v>204</v>
      </c>
      <c r="AE3499" s="11">
        <f t="shared" ref="AE3499" si="9464">SUM(F3499:F3504)</f>
        <v>0</v>
      </c>
      <c r="AF3499" s="11">
        <f t="shared" ref="AF3499" si="9465">AVERAGE(AB3499:AB3504)</f>
        <v>0.23402390988553243</v>
      </c>
      <c r="AG3499" s="11">
        <f t="shared" ref="AG3499" si="9466">AVERAGE(G3499:G3504)</f>
        <v>-1.7666666666666668</v>
      </c>
      <c r="AH3499" s="11" t="e">
        <f t="shared" ref="AH3499" si="9467">AVERAGE(AC3499:AC3504)</f>
        <v>#DIV/0!</v>
      </c>
      <c r="AI3499" s="11">
        <f t="shared" ref="AI3499" si="9468">AVERAGE(T3499:T3504)</f>
        <v>77.766666666666652</v>
      </c>
      <c r="AJ3499" s="11">
        <f t="shared" ref="AJ3499" si="9469">SUMIF(H3499:H3504,"&gt;0",H3499:H3504)</f>
        <v>0.01</v>
      </c>
      <c r="AK3499" s="17">
        <f t="shared" ref="AK3499" si="9470">SUM(AA3499:AA3504)/60</f>
        <v>0</v>
      </c>
      <c r="AL3499" s="17">
        <f t="shared" ref="AL3499" si="9471">SUM(V3499:V3504)</f>
        <v>23941</v>
      </c>
      <c r="AM3499" s="17">
        <f t="shared" ref="AM3499" si="9472">AVERAGE(W3499:W3504)</f>
        <v>6.666666666666667</v>
      </c>
      <c r="AN3499" s="11">
        <f t="shared" ref="AN3499" si="9473">AVERAGE(I3499:I3504)</f>
        <v>0.5</v>
      </c>
      <c r="AO3499" s="11">
        <f t="shared" ref="AO3499" si="9474">MAX(K3499:K3504)</f>
        <v>1.1000000000000001</v>
      </c>
      <c r="AP3499" s="13" t="str">
        <f t="shared" ref="AP3499" ca="1" si="9475">INDIRECT(ADDRESS(MATCH(AO3499,K3499:K3504,0)+A3499-1,12))</f>
        <v>SE</v>
      </c>
      <c r="AQ3499" s="13">
        <f t="shared" ref="AQ3499" ca="1" si="9476">INDIRECT(ADDRESS(MATCH(AO3499,K3499:K3504,0)+A3499-1,13))</f>
        <v>0.26814814814814814</v>
      </c>
      <c r="AR3499" s="11">
        <f t="shared" ref="AR3499" si="9477">MAX(N3499:N3504)</f>
        <v>2.4</v>
      </c>
      <c r="AS3499" s="13" t="str">
        <f t="shared" ref="AS3499" ca="1" si="9478">INDIRECT(ADDRESS(MATCH(AR3499,N3499:N3504,0)+A3499-1,15))</f>
        <v>SE</v>
      </c>
      <c r="AT3499" s="13">
        <f t="shared" ref="AT3499" ca="1" si="9479">INDIRECT(ADDRESS(MATCH(AR3499,N3499:N3504,0)+A3499-1,16))</f>
        <v>0.26252314814814814</v>
      </c>
    </row>
    <row r="3500" spans="1:46">
      <c r="A3500" s="11">
        <v>3500</v>
      </c>
      <c r="B3500" s="69">
        <v>44617</v>
      </c>
      <c r="C3500" s="70">
        <v>0.25694444444444448</v>
      </c>
      <c r="D3500">
        <v>-2.9</v>
      </c>
      <c r="E3500">
        <v>12.7</v>
      </c>
      <c r="F3500">
        <v>0</v>
      </c>
      <c r="G3500">
        <v>-1.8</v>
      </c>
      <c r="H3500">
        <v>-1E-3</v>
      </c>
      <c r="I3500">
        <v>0.2</v>
      </c>
      <c r="J3500" t="s">
        <v>149</v>
      </c>
      <c r="K3500">
        <v>0.2</v>
      </c>
      <c r="L3500" t="s">
        <v>148</v>
      </c>
      <c r="M3500" s="70">
        <v>0.25502314814814814</v>
      </c>
      <c r="N3500">
        <v>0.9</v>
      </c>
      <c r="O3500" t="s">
        <v>157</v>
      </c>
      <c r="P3500" s="70">
        <v>0.2537962962962963</v>
      </c>
      <c r="Q3500">
        <v>0.6</v>
      </c>
      <c r="R3500" t="s">
        <v>150</v>
      </c>
      <c r="S3500">
        <v>0.2</v>
      </c>
      <c r="T3500">
        <v>77.2</v>
      </c>
      <c r="U3500">
        <v>1</v>
      </c>
      <c r="V3500">
        <v>98</v>
      </c>
      <c r="W3500">
        <v>0</v>
      </c>
      <c r="X3500">
        <v>0.57999999999999996</v>
      </c>
      <c r="Y3500">
        <v>18.7</v>
      </c>
      <c r="Z3500" s="11">
        <f t="shared" si="9381"/>
        <v>-0.60000000000000009</v>
      </c>
      <c r="AA3500" s="11">
        <f t="shared" si="9382"/>
        <v>0</v>
      </c>
      <c r="AB3500" s="53">
        <f t="shared" si="9383"/>
        <v>0.23429897376236791</v>
      </c>
      <c r="AC3500" s="61" t="s">
        <v>204</v>
      </c>
    </row>
    <row r="3501" spans="1:46">
      <c r="A3501" s="11">
        <v>3501</v>
      </c>
      <c r="B3501" s="69">
        <v>44617</v>
      </c>
      <c r="C3501" s="70">
        <v>0.2638888888888889</v>
      </c>
      <c r="D3501">
        <v>-3.1</v>
      </c>
      <c r="E3501">
        <v>12.6</v>
      </c>
      <c r="F3501">
        <v>0</v>
      </c>
      <c r="G3501">
        <v>-1.8</v>
      </c>
      <c r="H3501">
        <v>0</v>
      </c>
      <c r="I3501">
        <v>0.6</v>
      </c>
      <c r="J3501" t="s">
        <v>159</v>
      </c>
      <c r="K3501">
        <v>0.6</v>
      </c>
      <c r="L3501" t="s">
        <v>159</v>
      </c>
      <c r="M3501" s="70">
        <v>0.2638773148148148</v>
      </c>
      <c r="N3501">
        <v>2.4</v>
      </c>
      <c r="O3501" t="s">
        <v>151</v>
      </c>
      <c r="P3501" s="70">
        <v>0.26252314814814814</v>
      </c>
      <c r="Q3501">
        <v>0.6</v>
      </c>
      <c r="R3501" t="s">
        <v>156</v>
      </c>
      <c r="S3501">
        <v>0.5</v>
      </c>
      <c r="T3501">
        <v>78.2</v>
      </c>
      <c r="U3501">
        <v>1</v>
      </c>
      <c r="V3501">
        <v>333</v>
      </c>
      <c r="W3501">
        <v>1</v>
      </c>
      <c r="X3501">
        <v>0.57999999999999996</v>
      </c>
      <c r="Y3501">
        <v>18.73</v>
      </c>
      <c r="Z3501" s="11">
        <f t="shared" si="9381"/>
        <v>0</v>
      </c>
      <c r="AA3501" s="11">
        <f t="shared" si="9382"/>
        <v>0</v>
      </c>
      <c r="AB3501" s="53">
        <f t="shared" si="9383"/>
        <v>0.23429897376236791</v>
      </c>
      <c r="AC3501" s="61" t="s">
        <v>204</v>
      </c>
    </row>
    <row r="3502" spans="1:46">
      <c r="A3502" s="11">
        <v>3502</v>
      </c>
      <c r="B3502" s="69">
        <v>44617</v>
      </c>
      <c r="C3502" s="70">
        <v>0.27083333333333331</v>
      </c>
      <c r="D3502">
        <v>-3.2</v>
      </c>
      <c r="E3502">
        <v>12.7</v>
      </c>
      <c r="F3502">
        <v>0</v>
      </c>
      <c r="G3502">
        <v>-1.7</v>
      </c>
      <c r="H3502">
        <v>1E-3</v>
      </c>
      <c r="I3502">
        <v>0.8</v>
      </c>
      <c r="J3502" t="s">
        <v>151</v>
      </c>
      <c r="K3502">
        <v>1.1000000000000001</v>
      </c>
      <c r="L3502" t="s">
        <v>151</v>
      </c>
      <c r="M3502" s="70">
        <v>0.26814814814814814</v>
      </c>
      <c r="N3502">
        <v>2.2000000000000002</v>
      </c>
      <c r="O3502" t="s">
        <v>151</v>
      </c>
      <c r="P3502" s="70">
        <v>0.26546296296296296</v>
      </c>
      <c r="Q3502">
        <v>0</v>
      </c>
      <c r="R3502" t="s">
        <v>158</v>
      </c>
      <c r="S3502">
        <v>0.5</v>
      </c>
      <c r="T3502">
        <v>78.400000000000006</v>
      </c>
      <c r="U3502">
        <v>6</v>
      </c>
      <c r="V3502">
        <v>2016</v>
      </c>
      <c r="W3502">
        <v>3</v>
      </c>
      <c r="X3502">
        <v>0.57899999999999996</v>
      </c>
      <c r="Y3502">
        <v>18.72</v>
      </c>
      <c r="Z3502" s="11">
        <f t="shared" si="9381"/>
        <v>0.60000000000000009</v>
      </c>
      <c r="AA3502" s="11">
        <f t="shared" si="9382"/>
        <v>0</v>
      </c>
      <c r="AB3502" s="53">
        <f t="shared" si="9383"/>
        <v>0.23374884600869694</v>
      </c>
      <c r="AC3502" s="61" t="s">
        <v>204</v>
      </c>
    </row>
    <row r="3503" spans="1:46">
      <c r="A3503" s="11">
        <v>3503</v>
      </c>
      <c r="B3503" s="69">
        <v>44617</v>
      </c>
      <c r="C3503" s="70">
        <v>0.27777777777777779</v>
      </c>
      <c r="D3503">
        <v>-3.2</v>
      </c>
      <c r="E3503">
        <v>12.7</v>
      </c>
      <c r="F3503">
        <v>0</v>
      </c>
      <c r="G3503">
        <v>-1.5</v>
      </c>
      <c r="H3503">
        <v>3.0000000000000001E-3</v>
      </c>
      <c r="I3503">
        <v>0.8</v>
      </c>
      <c r="J3503" t="s">
        <v>151</v>
      </c>
      <c r="K3503">
        <v>0.8</v>
      </c>
      <c r="L3503" t="s">
        <v>151</v>
      </c>
      <c r="M3503" s="70">
        <v>0.27777777777777779</v>
      </c>
      <c r="N3503">
        <v>2.2999999999999998</v>
      </c>
      <c r="O3503" t="s">
        <v>150</v>
      </c>
      <c r="P3503" s="70">
        <v>0.27387731481481481</v>
      </c>
      <c r="Q3503">
        <v>0.6</v>
      </c>
      <c r="R3503" t="s">
        <v>155</v>
      </c>
      <c r="S3503">
        <v>0.6</v>
      </c>
      <c r="T3503">
        <v>78.900000000000006</v>
      </c>
      <c r="U3503">
        <v>17</v>
      </c>
      <c r="V3503">
        <v>6944</v>
      </c>
      <c r="W3503">
        <v>12</v>
      </c>
      <c r="X3503">
        <v>0.57899999999999996</v>
      </c>
      <c r="Y3503">
        <v>18.739999999999998</v>
      </c>
      <c r="Z3503" s="11">
        <f t="shared" si="9381"/>
        <v>1.8000000000000003</v>
      </c>
      <c r="AA3503" s="11">
        <f t="shared" si="9382"/>
        <v>0</v>
      </c>
      <c r="AB3503" s="53">
        <f t="shared" si="9383"/>
        <v>0.23374884600869694</v>
      </c>
      <c r="AC3503" s="61" t="s">
        <v>204</v>
      </c>
    </row>
    <row r="3504" spans="1:46">
      <c r="A3504" s="11">
        <v>3504</v>
      </c>
      <c r="B3504" s="69">
        <v>44617</v>
      </c>
      <c r="C3504" s="70">
        <v>0.28472222222222221</v>
      </c>
      <c r="D3504">
        <v>-3.2</v>
      </c>
      <c r="E3504">
        <v>12.7</v>
      </c>
      <c r="F3504">
        <v>0</v>
      </c>
      <c r="G3504">
        <v>-2</v>
      </c>
      <c r="H3504">
        <v>6.0000000000000001E-3</v>
      </c>
      <c r="I3504">
        <v>0.5</v>
      </c>
      <c r="J3504" t="s">
        <v>155</v>
      </c>
      <c r="K3504">
        <v>0.9</v>
      </c>
      <c r="L3504" t="s">
        <v>152</v>
      </c>
      <c r="M3504" s="70">
        <v>0.27967592592592594</v>
      </c>
      <c r="N3504">
        <v>1.2</v>
      </c>
      <c r="O3504" t="s">
        <v>149</v>
      </c>
      <c r="P3504" s="70">
        <v>0.28467592592592594</v>
      </c>
      <c r="Q3504">
        <v>1.1000000000000001</v>
      </c>
      <c r="R3504" t="s">
        <v>149</v>
      </c>
      <c r="S3504">
        <v>0.2</v>
      </c>
      <c r="T3504">
        <v>77.900000000000006</v>
      </c>
      <c r="U3504">
        <v>31</v>
      </c>
      <c r="V3504">
        <v>14458</v>
      </c>
      <c r="W3504">
        <v>24</v>
      </c>
      <c r="X3504">
        <v>0.57899999999999996</v>
      </c>
      <c r="Y3504">
        <v>18.75</v>
      </c>
      <c r="Z3504" s="11">
        <f t="shared" si="9381"/>
        <v>3.6000000000000005</v>
      </c>
      <c r="AA3504" s="11">
        <f t="shared" si="9382"/>
        <v>0</v>
      </c>
      <c r="AB3504" s="53">
        <f t="shared" si="9383"/>
        <v>0.23374884600869694</v>
      </c>
      <c r="AC3504" s="61" t="s">
        <v>204</v>
      </c>
    </row>
    <row r="3505" spans="1:46">
      <c r="A3505" s="11">
        <v>3505</v>
      </c>
      <c r="B3505" s="69">
        <v>44617</v>
      </c>
      <c r="C3505" s="70">
        <v>0.29166666666666669</v>
      </c>
      <c r="D3505">
        <v>-3.3</v>
      </c>
      <c r="E3505">
        <v>12.7</v>
      </c>
      <c r="F3505">
        <v>0</v>
      </c>
      <c r="G3505">
        <v>-1.8</v>
      </c>
      <c r="H3505">
        <v>1.2999999999999999E-2</v>
      </c>
      <c r="I3505">
        <v>0.5</v>
      </c>
      <c r="J3505" t="s">
        <v>155</v>
      </c>
      <c r="K3505">
        <v>0.6</v>
      </c>
      <c r="L3505" t="s">
        <v>149</v>
      </c>
      <c r="M3505" s="70">
        <v>0.28899305555555554</v>
      </c>
      <c r="N3505">
        <v>1.5</v>
      </c>
      <c r="O3505" t="s">
        <v>160</v>
      </c>
      <c r="P3505" s="70">
        <v>0.28875000000000001</v>
      </c>
      <c r="Q3505">
        <v>0</v>
      </c>
      <c r="R3505" t="s">
        <v>160</v>
      </c>
      <c r="S3505">
        <v>0.4</v>
      </c>
      <c r="T3505">
        <v>78.900000000000006</v>
      </c>
      <c r="U3505">
        <v>45</v>
      </c>
      <c r="V3505">
        <v>23251</v>
      </c>
      <c r="W3505">
        <v>39</v>
      </c>
      <c r="X3505">
        <v>0.57899999999999996</v>
      </c>
      <c r="Y3505">
        <v>18.760000000000002</v>
      </c>
      <c r="Z3505" s="11">
        <f t="shared" si="9381"/>
        <v>7.8</v>
      </c>
      <c r="AA3505" s="11">
        <f t="shared" si="9382"/>
        <v>0</v>
      </c>
      <c r="AB3505" s="53">
        <f t="shared" si="9383"/>
        <v>0.23374884600869694</v>
      </c>
      <c r="AC3505" s="61" t="s">
        <v>204</v>
      </c>
      <c r="AE3505" s="11">
        <f t="shared" ref="AE3505" si="9480">SUM(F3505:F3510)</f>
        <v>0</v>
      </c>
      <c r="AF3505" s="11">
        <f t="shared" ref="AF3505" si="9481">AVERAGE(AB3505:AB3510)</f>
        <v>0.23365729550405093</v>
      </c>
      <c r="AG3505" s="11">
        <f t="shared" ref="AG3505" si="9482">AVERAGE(G3505:G3510)</f>
        <v>-0.79999999999999993</v>
      </c>
      <c r="AH3505" s="11" t="e">
        <f t="shared" ref="AH3505" si="9483">AVERAGE(AC3505:AC3510)</f>
        <v>#DIV/0!</v>
      </c>
      <c r="AI3505" s="11">
        <f t="shared" ref="AI3505" si="9484">AVERAGE(T3505:T3510)</f>
        <v>79.533333333333317</v>
      </c>
      <c r="AJ3505" s="11">
        <f t="shared" ref="AJ3505" si="9485">SUMIF(H3505:H3510,"&gt;0",H3505:H3510)</f>
        <v>0.16699999999999998</v>
      </c>
      <c r="AK3505" s="17">
        <f t="shared" ref="AK3505" si="9486">SUM(AA3505:AA3510)/60</f>
        <v>0</v>
      </c>
      <c r="AL3505" s="17">
        <f t="shared" ref="AL3505" si="9487">SUM(V3505:V3510)</f>
        <v>347654</v>
      </c>
      <c r="AM3505" s="17">
        <f t="shared" ref="AM3505" si="9488">AVERAGE(W3505:W3510)</f>
        <v>96.666666666666671</v>
      </c>
      <c r="AN3505" s="11">
        <f t="shared" ref="AN3505" si="9489">AVERAGE(I3505:I3510)</f>
        <v>0.81666666666666676</v>
      </c>
      <c r="AO3505" s="11">
        <f t="shared" ref="AO3505" si="9490">MAX(K3505:K3510)</f>
        <v>1.7</v>
      </c>
      <c r="AP3505" s="13" t="str">
        <f t="shared" ref="AP3505" ca="1" si="9491">INDIRECT(ADDRESS(MATCH(AO3505,K3505:K3510,0)+A3505-1,12))</f>
        <v>ESE</v>
      </c>
      <c r="AQ3505" s="13">
        <f t="shared" ref="AQ3505" ca="1" si="9492">INDIRECT(ADDRESS(MATCH(AO3505,K3505:K3510,0)+A3505-1,13))</f>
        <v>0.31626157407407407</v>
      </c>
      <c r="AR3505" s="11">
        <f t="shared" ref="AR3505" si="9493">MAX(N3505:N3510)</f>
        <v>4.3</v>
      </c>
      <c r="AS3505" s="13" t="str">
        <f t="shared" ref="AS3505" ca="1" si="9494">INDIRECT(ADDRESS(MATCH(AR3505,N3505:N3510,0)+A3505-1,15))</f>
        <v>W</v>
      </c>
      <c r="AT3505" s="13">
        <f t="shared" ref="AT3505" ca="1" si="9495">INDIRECT(ADDRESS(MATCH(AR3505,N3505:N3510,0)+A3505-1,16))</f>
        <v>0.30233796296296295</v>
      </c>
    </row>
    <row r="3506" spans="1:46">
      <c r="A3506" s="11">
        <v>3506</v>
      </c>
      <c r="B3506" s="69">
        <v>44617</v>
      </c>
      <c r="C3506" s="70">
        <v>0.2986111111111111</v>
      </c>
      <c r="D3506">
        <v>-3.1</v>
      </c>
      <c r="E3506">
        <v>12.7</v>
      </c>
      <c r="F3506">
        <v>0</v>
      </c>
      <c r="G3506">
        <v>-1.6</v>
      </c>
      <c r="H3506">
        <v>1.4999999999999999E-2</v>
      </c>
      <c r="I3506">
        <v>0.4</v>
      </c>
      <c r="J3506" t="s">
        <v>151</v>
      </c>
      <c r="K3506">
        <v>0.5</v>
      </c>
      <c r="L3506" t="s">
        <v>155</v>
      </c>
      <c r="M3506" s="70">
        <v>0.29167824074074072</v>
      </c>
      <c r="N3506">
        <v>1.2</v>
      </c>
      <c r="O3506" t="s">
        <v>153</v>
      </c>
      <c r="P3506" s="70">
        <v>0.29638888888888887</v>
      </c>
      <c r="Q3506">
        <v>0.6</v>
      </c>
      <c r="R3506" t="s">
        <v>147</v>
      </c>
      <c r="S3506">
        <v>0.4</v>
      </c>
      <c r="T3506">
        <v>79.900000000000006</v>
      </c>
      <c r="U3506">
        <v>58</v>
      </c>
      <c r="V3506">
        <v>30354</v>
      </c>
      <c r="W3506">
        <v>51</v>
      </c>
      <c r="X3506">
        <v>0.57899999999999996</v>
      </c>
      <c r="Y3506">
        <v>18.77</v>
      </c>
      <c r="Z3506" s="11">
        <f t="shared" si="9381"/>
        <v>9</v>
      </c>
      <c r="AA3506" s="11">
        <f t="shared" si="9382"/>
        <v>0</v>
      </c>
      <c r="AB3506" s="53">
        <f t="shared" si="9383"/>
        <v>0.23374884600869694</v>
      </c>
      <c r="AC3506" s="61" t="s">
        <v>204</v>
      </c>
    </row>
    <row r="3507" spans="1:46">
      <c r="A3507" s="11">
        <v>3507</v>
      </c>
      <c r="B3507" s="69">
        <v>44617</v>
      </c>
      <c r="C3507" s="70">
        <v>0.30555555555555552</v>
      </c>
      <c r="D3507">
        <v>-2.9</v>
      </c>
      <c r="E3507">
        <v>12.8</v>
      </c>
      <c r="F3507">
        <v>0</v>
      </c>
      <c r="G3507">
        <v>-1.1000000000000001</v>
      </c>
      <c r="H3507">
        <v>2.1000000000000001E-2</v>
      </c>
      <c r="I3507">
        <v>1</v>
      </c>
      <c r="J3507" t="s">
        <v>157</v>
      </c>
      <c r="K3507">
        <v>1.1000000000000001</v>
      </c>
      <c r="L3507" t="s">
        <v>148</v>
      </c>
      <c r="M3507" s="70">
        <v>0.30314814814814817</v>
      </c>
      <c r="N3507">
        <v>4.3</v>
      </c>
      <c r="O3507" t="s">
        <v>154</v>
      </c>
      <c r="P3507" s="70">
        <v>0.30233796296296295</v>
      </c>
      <c r="Q3507">
        <v>0.6</v>
      </c>
      <c r="R3507" t="s">
        <v>158</v>
      </c>
      <c r="S3507">
        <v>1</v>
      </c>
      <c r="T3507">
        <v>80.7</v>
      </c>
      <c r="U3507">
        <v>90</v>
      </c>
      <c r="V3507">
        <v>42374</v>
      </c>
      <c r="W3507">
        <v>71</v>
      </c>
      <c r="X3507">
        <v>0.57899999999999996</v>
      </c>
      <c r="Y3507">
        <v>18.79</v>
      </c>
      <c r="Z3507" s="11">
        <f t="shared" si="9381"/>
        <v>12.6</v>
      </c>
      <c r="AA3507" s="11">
        <f t="shared" si="9382"/>
        <v>0</v>
      </c>
      <c r="AB3507" s="53">
        <f t="shared" si="9383"/>
        <v>0.23374884600869694</v>
      </c>
      <c r="AC3507" s="61" t="s">
        <v>204</v>
      </c>
    </row>
    <row r="3508" spans="1:46">
      <c r="A3508" s="11">
        <v>3508</v>
      </c>
      <c r="B3508" s="69">
        <v>44617</v>
      </c>
      <c r="C3508" s="70">
        <v>0.3125</v>
      </c>
      <c r="D3508">
        <v>-2.6</v>
      </c>
      <c r="E3508">
        <v>12.9</v>
      </c>
      <c r="F3508">
        <v>0</v>
      </c>
      <c r="G3508">
        <v>-0.7</v>
      </c>
      <c r="H3508">
        <v>2.8000000000000001E-2</v>
      </c>
      <c r="I3508">
        <v>1.1000000000000001</v>
      </c>
      <c r="J3508" t="s">
        <v>159</v>
      </c>
      <c r="K3508">
        <v>1.1000000000000001</v>
      </c>
      <c r="L3508" t="s">
        <v>159</v>
      </c>
      <c r="M3508" s="70">
        <v>0.3125</v>
      </c>
      <c r="N3508">
        <v>2.5</v>
      </c>
      <c r="O3508" t="s">
        <v>150</v>
      </c>
      <c r="P3508" s="70">
        <v>0.31208333333333332</v>
      </c>
      <c r="Q3508">
        <v>2.2999999999999998</v>
      </c>
      <c r="R3508" t="s">
        <v>150</v>
      </c>
      <c r="S3508">
        <v>0.6</v>
      </c>
      <c r="T3508">
        <v>80.400000000000006</v>
      </c>
      <c r="U3508">
        <v>106</v>
      </c>
      <c r="V3508">
        <v>60580</v>
      </c>
      <c r="W3508">
        <v>101</v>
      </c>
      <c r="X3508">
        <v>0.57899999999999996</v>
      </c>
      <c r="Y3508">
        <v>18.79</v>
      </c>
      <c r="Z3508" s="11">
        <f t="shared" si="9381"/>
        <v>16.8</v>
      </c>
      <c r="AA3508" s="11">
        <f t="shared" si="9382"/>
        <v>0</v>
      </c>
      <c r="AB3508" s="53">
        <f t="shared" si="9383"/>
        <v>0.23374884600869694</v>
      </c>
      <c r="AC3508" s="61" t="s">
        <v>204</v>
      </c>
    </row>
    <row r="3509" spans="1:46">
      <c r="A3509" s="11">
        <v>3509</v>
      </c>
      <c r="B3509" s="69">
        <v>44617</v>
      </c>
      <c r="C3509" s="70">
        <v>0.31944444444444448</v>
      </c>
      <c r="D3509">
        <v>-2.2999999999999998</v>
      </c>
      <c r="E3509">
        <v>13.1</v>
      </c>
      <c r="F3509">
        <v>0</v>
      </c>
      <c r="G3509">
        <v>-0.1</v>
      </c>
      <c r="H3509">
        <v>4.2999999999999997E-2</v>
      </c>
      <c r="I3509">
        <v>1.2</v>
      </c>
      <c r="J3509" t="s">
        <v>148</v>
      </c>
      <c r="K3509">
        <v>1.7</v>
      </c>
      <c r="L3509" t="s">
        <v>150</v>
      </c>
      <c r="M3509" s="70">
        <v>0.31626157407407407</v>
      </c>
      <c r="N3509">
        <v>2.6</v>
      </c>
      <c r="O3509" t="s">
        <v>150</v>
      </c>
      <c r="P3509" s="70">
        <v>0.31287037037037035</v>
      </c>
      <c r="Q3509">
        <v>0.8</v>
      </c>
      <c r="R3509" t="s">
        <v>154</v>
      </c>
      <c r="S3509">
        <v>0.6</v>
      </c>
      <c r="T3509">
        <v>79.7</v>
      </c>
      <c r="U3509">
        <v>170</v>
      </c>
      <c r="V3509">
        <v>88359</v>
      </c>
      <c r="W3509">
        <v>147</v>
      </c>
      <c r="X3509">
        <v>0.57899999999999996</v>
      </c>
      <c r="Y3509">
        <v>18.84</v>
      </c>
      <c r="Z3509" s="11">
        <f t="shared" si="9381"/>
        <v>25.799999999999997</v>
      </c>
      <c r="AA3509" s="11">
        <f t="shared" si="9382"/>
        <v>0</v>
      </c>
      <c r="AB3509" s="53">
        <f t="shared" si="9383"/>
        <v>0.23374884600869694</v>
      </c>
      <c r="AC3509" s="61" t="s">
        <v>204</v>
      </c>
    </row>
    <row r="3510" spans="1:46">
      <c r="A3510" s="11">
        <v>3510</v>
      </c>
      <c r="B3510" s="69">
        <v>44617</v>
      </c>
      <c r="C3510" s="70">
        <v>0.3263888888888889</v>
      </c>
      <c r="D3510">
        <v>-1.9</v>
      </c>
      <c r="E3510">
        <v>13.4</v>
      </c>
      <c r="F3510">
        <v>0</v>
      </c>
      <c r="G3510">
        <v>0.5</v>
      </c>
      <c r="H3510">
        <v>4.7E-2</v>
      </c>
      <c r="I3510">
        <v>0.7</v>
      </c>
      <c r="J3510" t="s">
        <v>151</v>
      </c>
      <c r="K3510">
        <v>1.2</v>
      </c>
      <c r="L3510" t="s">
        <v>148</v>
      </c>
      <c r="M3510" s="70">
        <v>0.31945601851851851</v>
      </c>
      <c r="N3510">
        <v>1.5</v>
      </c>
      <c r="O3510" t="s">
        <v>152</v>
      </c>
      <c r="P3510" s="70">
        <v>0.32465277777777779</v>
      </c>
      <c r="Q3510">
        <v>0.2</v>
      </c>
      <c r="R3510" t="s">
        <v>161</v>
      </c>
      <c r="S3510">
        <v>0.4</v>
      </c>
      <c r="T3510">
        <v>77.599999999999994</v>
      </c>
      <c r="U3510">
        <v>152</v>
      </c>
      <c r="V3510">
        <v>102736</v>
      </c>
      <c r="W3510">
        <v>171</v>
      </c>
      <c r="X3510">
        <v>0.57799999999999996</v>
      </c>
      <c r="Y3510">
        <v>18.809999999999999</v>
      </c>
      <c r="Z3510" s="11">
        <f t="shared" si="9381"/>
        <v>28.200000000000003</v>
      </c>
      <c r="AA3510" s="11">
        <f t="shared" si="9382"/>
        <v>0</v>
      </c>
      <c r="AB3510" s="53">
        <f t="shared" si="9383"/>
        <v>0.23319954298082096</v>
      </c>
      <c r="AC3510" s="61" t="s">
        <v>204</v>
      </c>
    </row>
    <row r="3511" spans="1:46">
      <c r="A3511" s="11">
        <v>3511</v>
      </c>
      <c r="B3511" s="69">
        <v>44617</v>
      </c>
      <c r="C3511" s="70">
        <v>0.33333333333333331</v>
      </c>
      <c r="D3511">
        <v>-1.5</v>
      </c>
      <c r="E3511">
        <v>13.7</v>
      </c>
      <c r="F3511">
        <v>0</v>
      </c>
      <c r="G3511">
        <v>1.1000000000000001</v>
      </c>
      <c r="H3511">
        <v>6.2E-2</v>
      </c>
      <c r="I3511">
        <v>0.6</v>
      </c>
      <c r="J3511" t="s">
        <v>154</v>
      </c>
      <c r="K3511">
        <v>0.7</v>
      </c>
      <c r="L3511" t="s">
        <v>151</v>
      </c>
      <c r="M3511" s="70">
        <v>0.32640046296296293</v>
      </c>
      <c r="N3511">
        <v>1.7</v>
      </c>
      <c r="O3511" t="s">
        <v>158</v>
      </c>
      <c r="P3511" s="70">
        <v>0.33150462962962962</v>
      </c>
      <c r="Q3511">
        <v>0.9</v>
      </c>
      <c r="R3511" t="s">
        <v>147</v>
      </c>
      <c r="S3511">
        <v>0.5</v>
      </c>
      <c r="T3511">
        <v>76.099999999999994</v>
      </c>
      <c r="U3511">
        <v>383</v>
      </c>
      <c r="V3511">
        <v>135052</v>
      </c>
      <c r="W3511">
        <v>225</v>
      </c>
      <c r="X3511">
        <v>0.57899999999999996</v>
      </c>
      <c r="Y3511">
        <v>18.84</v>
      </c>
      <c r="Z3511" s="11">
        <f t="shared" si="9381"/>
        <v>37.200000000000003</v>
      </c>
      <c r="AA3511" s="11">
        <f t="shared" si="9382"/>
        <v>0</v>
      </c>
      <c r="AB3511" s="53">
        <f t="shared" si="9383"/>
        <v>0.23374884600869694</v>
      </c>
      <c r="AC3511" s="61" t="s">
        <v>204</v>
      </c>
      <c r="AE3511" s="11">
        <f t="shared" ref="AE3511" si="9496">SUM(F3511:F3516)</f>
        <v>0</v>
      </c>
      <c r="AF3511" s="11">
        <f t="shared" ref="AF3511" si="9497">AVERAGE(AB3511:AB3516)</f>
        <v>0.23329109348546695</v>
      </c>
      <c r="AG3511" s="11">
        <f t="shared" ref="AG3511" si="9498">AVERAGE(G3511:G3516)</f>
        <v>5.0666666666666664</v>
      </c>
      <c r="AH3511" s="11" t="e">
        <f t="shared" ref="AH3511" si="9499">AVERAGE(AC3511:AC3516)</f>
        <v>#DIV/0!</v>
      </c>
      <c r="AI3511" s="11">
        <f t="shared" ref="AI3511" si="9500">AVERAGE(T3511:T3516)</f>
        <v>61.6</v>
      </c>
      <c r="AJ3511" s="11">
        <f t="shared" ref="AJ3511" si="9501">SUMIF(H3511:H3516,"&gt;0",H3511:H3516)</f>
        <v>1.004</v>
      </c>
      <c r="AK3511" s="17">
        <f t="shared" ref="AK3511" si="9502">SUM(AA3511:AA3516)/60</f>
        <v>0.33333333333333331</v>
      </c>
      <c r="AL3511" s="17">
        <f t="shared" ref="AL3511" si="9503">SUM(V3511:V3516)</f>
        <v>1927325</v>
      </c>
      <c r="AM3511" s="17">
        <f t="shared" ref="AM3511" si="9504">AVERAGE(W3511:W3516)</f>
        <v>535.5</v>
      </c>
      <c r="AN3511" s="11">
        <f t="shared" ref="AN3511" si="9505">AVERAGE(I3511:I3516)</f>
        <v>1.8833333333333335</v>
      </c>
      <c r="AO3511" s="11">
        <f t="shared" ref="AO3511" si="9506">MAX(K3511:K3516)</f>
        <v>3.7</v>
      </c>
      <c r="AP3511" s="13" t="str">
        <f t="shared" ref="AP3511" ca="1" si="9507">INDIRECT(ADDRESS(MATCH(AO3511,K3511:K3516,0)+A3511-1,12))</f>
        <v>S</v>
      </c>
      <c r="AQ3511" s="13">
        <f t="shared" ref="AQ3511" ca="1" si="9508">INDIRECT(ADDRESS(MATCH(AO3511,K3511:K3516,0)+A3511-1,13))</f>
        <v>0.36799768518518516</v>
      </c>
      <c r="AR3511" s="11">
        <f t="shared" ref="AR3511" si="9509">MAX(N3511:N3516)</f>
        <v>5.9</v>
      </c>
      <c r="AS3511" s="13" t="str">
        <f t="shared" ref="AS3511" ca="1" si="9510">INDIRECT(ADDRESS(MATCH(AR3511,N3511:N3516,0)+A3511-1,15))</f>
        <v>S</v>
      </c>
      <c r="AT3511" s="13">
        <f t="shared" ref="AT3511" ca="1" si="9511">INDIRECT(ADDRESS(MATCH(AR3511,N3511:N3516,0)+A3511-1,16))</f>
        <v>0.36152777777777773</v>
      </c>
    </row>
    <row r="3512" spans="1:46">
      <c r="A3512" s="11">
        <v>3512</v>
      </c>
      <c r="B3512" s="69">
        <v>44617</v>
      </c>
      <c r="C3512" s="70">
        <v>0.34027777777777773</v>
      </c>
      <c r="D3512">
        <v>-1</v>
      </c>
      <c r="E3512">
        <v>14.3</v>
      </c>
      <c r="F3512">
        <v>0</v>
      </c>
      <c r="G3512">
        <v>2.4</v>
      </c>
      <c r="H3512">
        <v>0.14799999999999999</v>
      </c>
      <c r="I3512">
        <v>0.5</v>
      </c>
      <c r="J3512" t="s">
        <v>152</v>
      </c>
      <c r="K3512">
        <v>0.9</v>
      </c>
      <c r="L3512" t="s">
        <v>157</v>
      </c>
      <c r="M3512" s="70">
        <v>0.3359375</v>
      </c>
      <c r="N3512">
        <v>1.6</v>
      </c>
      <c r="O3512" t="s">
        <v>150</v>
      </c>
      <c r="P3512" s="70">
        <v>0.34019675925925924</v>
      </c>
      <c r="Q3512">
        <v>1.5</v>
      </c>
      <c r="R3512" t="s">
        <v>151</v>
      </c>
      <c r="S3512">
        <v>0.5</v>
      </c>
      <c r="T3512">
        <v>73.5</v>
      </c>
      <c r="U3512">
        <v>501</v>
      </c>
      <c r="V3512">
        <v>269446</v>
      </c>
      <c r="W3512">
        <v>449</v>
      </c>
      <c r="X3512">
        <v>0.57799999999999996</v>
      </c>
      <c r="Y3512">
        <v>18.86</v>
      </c>
      <c r="Z3512" s="11">
        <f t="shared" si="9381"/>
        <v>88.799999999999983</v>
      </c>
      <c r="AA3512" s="11">
        <f t="shared" si="9382"/>
        <v>0</v>
      </c>
      <c r="AB3512" s="53">
        <f t="shared" si="9383"/>
        <v>0.23319954298082096</v>
      </c>
      <c r="AC3512" s="61" t="s">
        <v>204</v>
      </c>
    </row>
    <row r="3513" spans="1:46">
      <c r="A3513" s="11">
        <v>3513</v>
      </c>
      <c r="B3513" s="69">
        <v>44617</v>
      </c>
      <c r="C3513" s="70">
        <v>0.34722222222222227</v>
      </c>
      <c r="D3513">
        <v>-0.2</v>
      </c>
      <c r="E3513">
        <v>14.9</v>
      </c>
      <c r="F3513">
        <v>0</v>
      </c>
      <c r="G3513">
        <v>4.5999999999999996</v>
      </c>
      <c r="H3513">
        <v>0.16900000000000001</v>
      </c>
      <c r="I3513">
        <v>1.6</v>
      </c>
      <c r="J3513" t="s">
        <v>159</v>
      </c>
      <c r="K3513">
        <v>1.7</v>
      </c>
      <c r="L3513" t="s">
        <v>159</v>
      </c>
      <c r="M3513" s="70">
        <v>0.34638888888888886</v>
      </c>
      <c r="N3513">
        <v>3.1</v>
      </c>
      <c r="O3513" t="s">
        <v>159</v>
      </c>
      <c r="P3513" s="70">
        <v>0.34363425925925922</v>
      </c>
      <c r="Q3513">
        <v>0.3</v>
      </c>
      <c r="R3513" t="s">
        <v>153</v>
      </c>
      <c r="S3513">
        <v>0.6</v>
      </c>
      <c r="T3513">
        <v>65.2</v>
      </c>
      <c r="U3513">
        <v>562</v>
      </c>
      <c r="V3513">
        <v>315116</v>
      </c>
      <c r="W3513">
        <v>525</v>
      </c>
      <c r="X3513">
        <v>0.57799999999999996</v>
      </c>
      <c r="Y3513">
        <v>18.850000000000001</v>
      </c>
      <c r="Z3513" s="11">
        <f t="shared" si="9381"/>
        <v>101.40000000000002</v>
      </c>
      <c r="AA3513" s="11">
        <f t="shared" si="9382"/>
        <v>0</v>
      </c>
      <c r="AB3513" s="53">
        <f t="shared" si="9383"/>
        <v>0.23319954298082096</v>
      </c>
      <c r="AC3513" s="61" t="s">
        <v>204</v>
      </c>
    </row>
    <row r="3514" spans="1:46">
      <c r="A3514" s="11">
        <v>3514</v>
      </c>
      <c r="B3514" s="69">
        <v>44617</v>
      </c>
      <c r="C3514" s="70">
        <v>0.35416666666666669</v>
      </c>
      <c r="D3514">
        <v>1.1000000000000001</v>
      </c>
      <c r="E3514">
        <v>14.9</v>
      </c>
      <c r="F3514">
        <v>0</v>
      </c>
      <c r="G3514">
        <v>6.6</v>
      </c>
      <c r="H3514">
        <v>0.189</v>
      </c>
      <c r="I3514">
        <v>2.6</v>
      </c>
      <c r="J3514" t="s">
        <v>159</v>
      </c>
      <c r="K3514">
        <v>2.6</v>
      </c>
      <c r="L3514" t="s">
        <v>159</v>
      </c>
      <c r="M3514" s="70">
        <v>0.35416666666666669</v>
      </c>
      <c r="N3514">
        <v>4.7</v>
      </c>
      <c r="O3514" t="s">
        <v>153</v>
      </c>
      <c r="P3514" s="70">
        <v>0.35070601851851851</v>
      </c>
      <c r="Q3514">
        <v>2.9</v>
      </c>
      <c r="R3514" t="s">
        <v>159</v>
      </c>
      <c r="S3514">
        <v>0.9</v>
      </c>
      <c r="T3514">
        <v>53.5</v>
      </c>
      <c r="U3514">
        <v>634</v>
      </c>
      <c r="V3514">
        <v>359772</v>
      </c>
      <c r="W3514">
        <v>600</v>
      </c>
      <c r="X3514">
        <v>0.57799999999999996</v>
      </c>
      <c r="Y3514">
        <v>18.829999999999998</v>
      </c>
      <c r="Z3514" s="11">
        <f t="shared" si="9381"/>
        <v>113.4</v>
      </c>
      <c r="AA3514" s="11">
        <f t="shared" si="9382"/>
        <v>0</v>
      </c>
      <c r="AB3514" s="53">
        <f t="shared" si="9383"/>
        <v>0.23319954298082096</v>
      </c>
      <c r="AC3514" s="61" t="s">
        <v>204</v>
      </c>
    </row>
    <row r="3515" spans="1:46">
      <c r="A3515" s="11">
        <v>3515</v>
      </c>
      <c r="B3515" s="69">
        <v>44617</v>
      </c>
      <c r="C3515" s="70">
        <v>0.3611111111111111</v>
      </c>
      <c r="D3515">
        <v>2.6</v>
      </c>
      <c r="E3515">
        <v>14.8</v>
      </c>
      <c r="F3515">
        <v>0</v>
      </c>
      <c r="G3515">
        <v>7.6</v>
      </c>
      <c r="H3515">
        <v>0.20899999999999999</v>
      </c>
      <c r="I3515">
        <v>2.2999999999999998</v>
      </c>
      <c r="J3515" t="s">
        <v>153</v>
      </c>
      <c r="K3515">
        <v>3</v>
      </c>
      <c r="L3515" t="s">
        <v>153</v>
      </c>
      <c r="M3515" s="70">
        <v>0.35571759259259261</v>
      </c>
      <c r="N3515">
        <v>4.5999999999999996</v>
      </c>
      <c r="O3515" t="s">
        <v>153</v>
      </c>
      <c r="P3515" s="70">
        <v>0.36108796296296292</v>
      </c>
      <c r="Q3515">
        <v>3.7</v>
      </c>
      <c r="R3515" t="s">
        <v>153</v>
      </c>
      <c r="S3515">
        <v>0.9</v>
      </c>
      <c r="T3515">
        <v>50.1</v>
      </c>
      <c r="U3515">
        <v>712</v>
      </c>
      <c r="V3515">
        <v>404171</v>
      </c>
      <c r="W3515">
        <v>674</v>
      </c>
      <c r="X3515">
        <v>0.57799999999999996</v>
      </c>
      <c r="Y3515">
        <v>18.8</v>
      </c>
      <c r="Z3515" s="11">
        <f t="shared" si="9381"/>
        <v>125.39999999999998</v>
      </c>
      <c r="AA3515" s="11">
        <f t="shared" si="9382"/>
        <v>10</v>
      </c>
      <c r="AB3515" s="53">
        <f t="shared" si="9383"/>
        <v>0.23319954298082096</v>
      </c>
      <c r="AC3515" s="61" t="s">
        <v>204</v>
      </c>
    </row>
    <row r="3516" spans="1:46">
      <c r="A3516" s="11">
        <v>3516</v>
      </c>
      <c r="B3516" s="69">
        <v>44617</v>
      </c>
      <c r="C3516" s="70">
        <v>0.36805555555555558</v>
      </c>
      <c r="D3516">
        <v>4.0999999999999996</v>
      </c>
      <c r="E3516">
        <v>14.8</v>
      </c>
      <c r="F3516">
        <v>0</v>
      </c>
      <c r="G3516">
        <v>8.1</v>
      </c>
      <c r="H3516">
        <v>0.22700000000000001</v>
      </c>
      <c r="I3516">
        <v>3.7</v>
      </c>
      <c r="J3516" t="s">
        <v>153</v>
      </c>
      <c r="K3516">
        <v>3.7</v>
      </c>
      <c r="L3516" t="s">
        <v>153</v>
      </c>
      <c r="M3516" s="70">
        <v>0.36799768518518516</v>
      </c>
      <c r="N3516">
        <v>5.9</v>
      </c>
      <c r="O3516" t="s">
        <v>153</v>
      </c>
      <c r="P3516" s="70">
        <v>0.36152777777777773</v>
      </c>
      <c r="Q3516">
        <v>2.6</v>
      </c>
      <c r="R3516" t="s">
        <v>160</v>
      </c>
      <c r="S3516">
        <v>0.8</v>
      </c>
      <c r="T3516">
        <v>51.2</v>
      </c>
      <c r="U3516">
        <v>760</v>
      </c>
      <c r="V3516">
        <v>443768</v>
      </c>
      <c r="W3516">
        <v>740</v>
      </c>
      <c r="X3516">
        <v>0.57799999999999996</v>
      </c>
      <c r="Y3516">
        <v>18.79</v>
      </c>
      <c r="Z3516" s="11">
        <f t="shared" si="9381"/>
        <v>136.19999999999999</v>
      </c>
      <c r="AA3516" s="11">
        <f t="shared" si="9382"/>
        <v>10</v>
      </c>
      <c r="AB3516" s="53">
        <f t="shared" si="9383"/>
        <v>0.23319954298082096</v>
      </c>
      <c r="AC3516" s="61" t="s">
        <v>204</v>
      </c>
    </row>
    <row r="3517" spans="1:46">
      <c r="A3517" s="11">
        <v>3517</v>
      </c>
      <c r="B3517" s="69">
        <v>44617</v>
      </c>
      <c r="C3517" s="70">
        <v>0.375</v>
      </c>
      <c r="D3517">
        <v>5.4</v>
      </c>
      <c r="E3517">
        <v>14.8</v>
      </c>
      <c r="F3517">
        <v>0</v>
      </c>
      <c r="G3517">
        <v>8.4</v>
      </c>
      <c r="H3517">
        <v>0.247</v>
      </c>
      <c r="I3517">
        <v>3.7</v>
      </c>
      <c r="J3517" t="s">
        <v>156</v>
      </c>
      <c r="K3517">
        <v>3.8</v>
      </c>
      <c r="L3517" t="s">
        <v>156</v>
      </c>
      <c r="M3517" s="70">
        <v>0.37254629629629626</v>
      </c>
      <c r="N3517">
        <v>6.7</v>
      </c>
      <c r="O3517" t="s">
        <v>156</v>
      </c>
      <c r="P3517" s="70">
        <v>0.37232638888888886</v>
      </c>
      <c r="Q3517">
        <v>2.6</v>
      </c>
      <c r="R3517" t="s">
        <v>153</v>
      </c>
      <c r="S3517">
        <v>0.9</v>
      </c>
      <c r="T3517">
        <v>51.1</v>
      </c>
      <c r="U3517">
        <v>827</v>
      </c>
      <c r="V3517">
        <v>478192</v>
      </c>
      <c r="W3517">
        <v>797</v>
      </c>
      <c r="X3517">
        <v>0.57799999999999996</v>
      </c>
      <c r="Y3517">
        <v>18.82</v>
      </c>
      <c r="Z3517" s="11">
        <f t="shared" si="9381"/>
        <v>148.19999999999999</v>
      </c>
      <c r="AA3517" s="11">
        <f t="shared" si="9382"/>
        <v>10</v>
      </c>
      <c r="AB3517" s="53">
        <f t="shared" si="9383"/>
        <v>0.23319954298082096</v>
      </c>
      <c r="AC3517" s="61" t="s">
        <v>204</v>
      </c>
      <c r="AE3517" s="11">
        <f t="shared" ref="AE3517" si="9512">SUM(F3517:F3522)</f>
        <v>0</v>
      </c>
      <c r="AF3517" s="11">
        <f t="shared" ref="AF3517" si="9513">AVERAGE(AB3517:AB3522)</f>
        <v>0.23292530530856562</v>
      </c>
      <c r="AG3517" s="11">
        <f t="shared" ref="AG3517" si="9514">AVERAGE(G3517:G3522)</f>
        <v>9.1166666666666671</v>
      </c>
      <c r="AH3517" s="11" t="e">
        <f t="shared" ref="AH3517" si="9515">AVERAGE(AC3517:AC3522)</f>
        <v>#DIV/0!</v>
      </c>
      <c r="AI3517" s="11">
        <f t="shared" ref="AI3517" si="9516">AVERAGE(T3517:T3522)</f>
        <v>48.883333333333333</v>
      </c>
      <c r="AJ3517" s="11">
        <f t="shared" ref="AJ3517" si="9517">SUMIF(H3517:H3522,"&gt;0",H3517:H3522)</f>
        <v>1.6279999999999999</v>
      </c>
      <c r="AK3517" s="17">
        <f t="shared" ref="AK3517" si="9518">SUM(AA3517:AA3522)/60</f>
        <v>1</v>
      </c>
      <c r="AL3517" s="17">
        <f t="shared" ref="AL3517" si="9519">SUM(V3517:V3522)</f>
        <v>3183326</v>
      </c>
      <c r="AM3517" s="17">
        <f t="shared" ref="AM3517" si="9520">AVERAGE(W3517:W3522)</f>
        <v>884.16666666666663</v>
      </c>
      <c r="AN3517" s="11">
        <f t="shared" ref="AN3517" si="9521">AVERAGE(I3517:I3522)</f>
        <v>3.4166666666666674</v>
      </c>
      <c r="AO3517" s="11">
        <f t="shared" ref="AO3517" si="9522">MAX(K3517:K3522)</f>
        <v>4.2</v>
      </c>
      <c r="AP3517" s="13" t="str">
        <f t="shared" ref="AP3517" ca="1" si="9523">INDIRECT(ADDRESS(MATCH(AO3517,K3517:K3522,0)+A3517-1,12))</f>
        <v>SSW</v>
      </c>
      <c r="AQ3517" s="13">
        <f t="shared" ref="AQ3517" ca="1" si="9524">INDIRECT(ADDRESS(MATCH(AO3517,K3517:K3522,0)+A3517-1,13))</f>
        <v>0.37841435185185185</v>
      </c>
      <c r="AR3517" s="11">
        <f t="shared" ref="AR3517" si="9525">MAX(N3517:N3522)</f>
        <v>7.2</v>
      </c>
      <c r="AS3517" s="13" t="str">
        <f t="shared" ref="AS3517" ca="1" si="9526">INDIRECT(ADDRESS(MATCH(AR3517,N3517:N3522,0)+A3517-1,15))</f>
        <v>SSW</v>
      </c>
      <c r="AT3517" s="13">
        <f t="shared" ref="AT3517" ca="1" si="9527">INDIRECT(ADDRESS(MATCH(AR3517,N3517:N3522,0)+A3517-1,16))</f>
        <v>0.37643518518518521</v>
      </c>
    </row>
    <row r="3518" spans="1:46">
      <c r="A3518" s="11">
        <v>3518</v>
      </c>
      <c r="B3518" s="69">
        <v>44617</v>
      </c>
      <c r="C3518" s="70">
        <v>0.38194444444444442</v>
      </c>
      <c r="D3518">
        <v>6.4</v>
      </c>
      <c r="E3518">
        <v>14.7</v>
      </c>
      <c r="F3518">
        <v>0</v>
      </c>
      <c r="G3518">
        <v>8.6</v>
      </c>
      <c r="H3518">
        <v>0.26100000000000001</v>
      </c>
      <c r="I3518">
        <v>3.6</v>
      </c>
      <c r="J3518" t="s">
        <v>156</v>
      </c>
      <c r="K3518">
        <v>4.2</v>
      </c>
      <c r="L3518" t="s">
        <v>156</v>
      </c>
      <c r="M3518" s="70">
        <v>0.37841435185185185</v>
      </c>
      <c r="N3518">
        <v>7.2</v>
      </c>
      <c r="O3518" t="s">
        <v>156</v>
      </c>
      <c r="P3518" s="70">
        <v>0.37643518518518521</v>
      </c>
      <c r="Q3518">
        <v>3.2</v>
      </c>
      <c r="R3518" t="s">
        <v>156</v>
      </c>
      <c r="S3518">
        <v>1.4</v>
      </c>
      <c r="T3518">
        <v>50.9</v>
      </c>
      <c r="U3518">
        <v>802</v>
      </c>
      <c r="V3518">
        <v>502445</v>
      </c>
      <c r="W3518">
        <v>837</v>
      </c>
      <c r="X3518">
        <v>0.57799999999999996</v>
      </c>
      <c r="Y3518">
        <v>18.8</v>
      </c>
      <c r="Z3518" s="11">
        <f t="shared" si="9381"/>
        <v>156.60000000000002</v>
      </c>
      <c r="AA3518" s="11">
        <f t="shared" si="9382"/>
        <v>10</v>
      </c>
      <c r="AB3518" s="53">
        <f t="shared" si="9383"/>
        <v>0.23319954298082096</v>
      </c>
      <c r="AC3518" s="61" t="s">
        <v>204</v>
      </c>
    </row>
    <row r="3519" spans="1:46">
      <c r="A3519" s="11">
        <v>3519</v>
      </c>
      <c r="B3519" s="69">
        <v>44617</v>
      </c>
      <c r="C3519" s="70">
        <v>0.3888888888888889</v>
      </c>
      <c r="D3519">
        <v>7.4</v>
      </c>
      <c r="E3519">
        <v>14.7</v>
      </c>
      <c r="F3519">
        <v>0</v>
      </c>
      <c r="G3519">
        <v>9.1999999999999993</v>
      </c>
      <c r="H3519">
        <v>0.23599999999999999</v>
      </c>
      <c r="I3519">
        <v>3</v>
      </c>
      <c r="J3519" t="s">
        <v>160</v>
      </c>
      <c r="K3519">
        <v>3.6</v>
      </c>
      <c r="L3519" t="s">
        <v>156</v>
      </c>
      <c r="M3519" s="70">
        <v>0.38202546296296297</v>
      </c>
      <c r="N3519">
        <v>5.6</v>
      </c>
      <c r="O3519" t="s">
        <v>161</v>
      </c>
      <c r="P3519" s="70">
        <v>0.38826388888888891</v>
      </c>
      <c r="Q3519">
        <v>2.7</v>
      </c>
      <c r="R3519" t="s">
        <v>154</v>
      </c>
      <c r="S3519">
        <v>0.8</v>
      </c>
      <c r="T3519">
        <v>47.8</v>
      </c>
      <c r="U3519">
        <v>973</v>
      </c>
      <c r="V3519">
        <v>468023</v>
      </c>
      <c r="W3519">
        <v>780</v>
      </c>
      <c r="X3519">
        <v>0.57799999999999996</v>
      </c>
      <c r="Y3519">
        <v>18.829999999999998</v>
      </c>
      <c r="Z3519" s="11">
        <f t="shared" si="9381"/>
        <v>141.6</v>
      </c>
      <c r="AA3519" s="11">
        <f t="shared" si="9382"/>
        <v>10</v>
      </c>
      <c r="AB3519" s="53">
        <f t="shared" si="9383"/>
        <v>0.23319954298082096</v>
      </c>
      <c r="AC3519" s="61" t="s">
        <v>204</v>
      </c>
    </row>
    <row r="3520" spans="1:46">
      <c r="A3520" s="11">
        <v>3520</v>
      </c>
      <c r="B3520" s="69">
        <v>44617</v>
      </c>
      <c r="C3520" s="70">
        <v>0.39583333333333331</v>
      </c>
      <c r="D3520">
        <v>8.1</v>
      </c>
      <c r="E3520">
        <v>14.7</v>
      </c>
      <c r="F3520">
        <v>0</v>
      </c>
      <c r="G3520">
        <v>9</v>
      </c>
      <c r="H3520">
        <v>0.23400000000000001</v>
      </c>
      <c r="I3520">
        <v>2.8</v>
      </c>
      <c r="J3520" t="s">
        <v>160</v>
      </c>
      <c r="K3520">
        <v>3</v>
      </c>
      <c r="L3520" t="s">
        <v>160</v>
      </c>
      <c r="M3520" s="70">
        <v>0.39486111111111111</v>
      </c>
      <c r="N3520">
        <v>6</v>
      </c>
      <c r="O3520" t="s">
        <v>156</v>
      </c>
      <c r="P3520" s="70">
        <v>0.39142361111111112</v>
      </c>
      <c r="Q3520">
        <v>1.7</v>
      </c>
      <c r="R3520" t="s">
        <v>160</v>
      </c>
      <c r="S3520">
        <v>1</v>
      </c>
      <c r="T3520">
        <v>48.7</v>
      </c>
      <c r="U3520">
        <v>1042</v>
      </c>
      <c r="V3520">
        <v>471915</v>
      </c>
      <c r="W3520">
        <v>787</v>
      </c>
      <c r="X3520">
        <v>0.57699999999999996</v>
      </c>
      <c r="Y3520">
        <v>18.8</v>
      </c>
      <c r="Z3520" s="11">
        <f t="shared" si="9381"/>
        <v>140.4</v>
      </c>
      <c r="AA3520" s="11">
        <f t="shared" si="9382"/>
        <v>10</v>
      </c>
      <c r="AB3520" s="53">
        <f t="shared" si="9383"/>
        <v>0.23265106763631033</v>
      </c>
      <c r="AC3520" s="61" t="s">
        <v>204</v>
      </c>
    </row>
    <row r="3521" spans="1:46">
      <c r="A3521" s="11">
        <v>3521</v>
      </c>
      <c r="B3521" s="69">
        <v>44617</v>
      </c>
      <c r="C3521" s="70">
        <v>0.40277777777777773</v>
      </c>
      <c r="D3521">
        <v>8.8000000000000007</v>
      </c>
      <c r="E3521">
        <v>14.7</v>
      </c>
      <c r="F3521">
        <v>0</v>
      </c>
      <c r="G3521">
        <v>9.5</v>
      </c>
      <c r="H3521">
        <v>0.309</v>
      </c>
      <c r="I3521">
        <v>3.6</v>
      </c>
      <c r="J3521" t="s">
        <v>156</v>
      </c>
      <c r="K3521">
        <v>3.6</v>
      </c>
      <c r="L3521" t="s">
        <v>156</v>
      </c>
      <c r="M3521" s="70">
        <v>0.40277777777777773</v>
      </c>
      <c r="N3521">
        <v>6.1</v>
      </c>
      <c r="O3521" t="s">
        <v>156</v>
      </c>
      <c r="P3521" s="70">
        <v>0.40265046296296297</v>
      </c>
      <c r="Q3521">
        <v>5.8</v>
      </c>
      <c r="R3521" t="s">
        <v>160</v>
      </c>
      <c r="S3521">
        <v>0.9</v>
      </c>
      <c r="T3521">
        <v>48.2</v>
      </c>
      <c r="U3521">
        <v>1066</v>
      </c>
      <c r="V3521">
        <v>626069</v>
      </c>
      <c r="W3521">
        <v>1043</v>
      </c>
      <c r="X3521">
        <v>0.57699999999999996</v>
      </c>
      <c r="Y3521">
        <v>18.8</v>
      </c>
      <c r="Z3521" s="11">
        <f t="shared" si="9381"/>
        <v>185.4</v>
      </c>
      <c r="AA3521" s="11">
        <f t="shared" si="9382"/>
        <v>10</v>
      </c>
      <c r="AB3521" s="53">
        <f t="shared" si="9383"/>
        <v>0.23265106763631033</v>
      </c>
      <c r="AC3521" s="61" t="s">
        <v>204</v>
      </c>
    </row>
    <row r="3522" spans="1:46">
      <c r="A3522" s="11">
        <v>3522</v>
      </c>
      <c r="B3522" s="69">
        <v>44617</v>
      </c>
      <c r="C3522" s="70">
        <v>0.40972222222222227</v>
      </c>
      <c r="D3522">
        <v>9.5</v>
      </c>
      <c r="E3522">
        <v>14.6</v>
      </c>
      <c r="F3522">
        <v>0</v>
      </c>
      <c r="G3522">
        <v>10</v>
      </c>
      <c r="H3522">
        <v>0.34100000000000003</v>
      </c>
      <c r="I3522">
        <v>3.8</v>
      </c>
      <c r="J3522" t="s">
        <v>156</v>
      </c>
      <c r="K3522">
        <v>4.2</v>
      </c>
      <c r="L3522" t="s">
        <v>156</v>
      </c>
      <c r="M3522" s="70">
        <v>0.40844907407407405</v>
      </c>
      <c r="N3522">
        <v>6.7</v>
      </c>
      <c r="O3522" t="s">
        <v>160</v>
      </c>
      <c r="P3522" s="70">
        <v>0.40287037037037038</v>
      </c>
      <c r="Q3522">
        <v>2.6</v>
      </c>
      <c r="R3522" t="s">
        <v>160</v>
      </c>
      <c r="S3522">
        <v>1.2</v>
      </c>
      <c r="T3522">
        <v>46.6</v>
      </c>
      <c r="U3522">
        <v>1014</v>
      </c>
      <c r="V3522">
        <v>636682</v>
      </c>
      <c r="W3522">
        <v>1061</v>
      </c>
      <c r="X3522">
        <v>0.57699999999999996</v>
      </c>
      <c r="Y3522">
        <v>18.8</v>
      </c>
      <c r="Z3522" s="11">
        <f t="shared" si="9381"/>
        <v>204.6</v>
      </c>
      <c r="AA3522" s="11">
        <f t="shared" si="9382"/>
        <v>10</v>
      </c>
      <c r="AB3522" s="53">
        <f t="shared" si="9383"/>
        <v>0.23265106763631033</v>
      </c>
      <c r="AC3522" s="61" t="s">
        <v>204</v>
      </c>
    </row>
    <row r="3523" spans="1:46">
      <c r="A3523" s="11">
        <v>3523</v>
      </c>
      <c r="B3523" s="69">
        <v>44617</v>
      </c>
      <c r="C3523" s="70">
        <v>0.41666666666666669</v>
      </c>
      <c r="D3523">
        <v>10.1</v>
      </c>
      <c r="E3523">
        <v>14.6</v>
      </c>
      <c r="F3523">
        <v>0</v>
      </c>
      <c r="G3523">
        <v>10</v>
      </c>
      <c r="H3523">
        <v>0.33500000000000002</v>
      </c>
      <c r="I3523">
        <v>4.0999999999999996</v>
      </c>
      <c r="J3523" t="s">
        <v>160</v>
      </c>
      <c r="K3523">
        <v>4.0999999999999996</v>
      </c>
      <c r="L3523" t="s">
        <v>160</v>
      </c>
      <c r="M3523" s="70">
        <v>0.41666666666666669</v>
      </c>
      <c r="N3523">
        <v>7.1</v>
      </c>
      <c r="O3523" t="s">
        <v>156</v>
      </c>
      <c r="P3523" s="70">
        <v>0.41295138888888888</v>
      </c>
      <c r="Q3523">
        <v>6.8</v>
      </c>
      <c r="R3523" t="s">
        <v>156</v>
      </c>
      <c r="S3523">
        <v>1.2</v>
      </c>
      <c r="T3523">
        <v>44.6</v>
      </c>
      <c r="U3523">
        <v>1190</v>
      </c>
      <c r="V3523">
        <v>654084</v>
      </c>
      <c r="W3523">
        <v>1090</v>
      </c>
      <c r="X3523">
        <v>0.57699999999999996</v>
      </c>
      <c r="Y3523">
        <v>18.79</v>
      </c>
      <c r="Z3523" s="11">
        <f t="shared" si="9381"/>
        <v>201.00000000000003</v>
      </c>
      <c r="AA3523" s="11">
        <f t="shared" si="9382"/>
        <v>10</v>
      </c>
      <c r="AB3523" s="53">
        <f t="shared" si="9383"/>
        <v>0.23265106763631033</v>
      </c>
      <c r="AC3523" s="61" t="s">
        <v>204</v>
      </c>
      <c r="AE3523" s="11">
        <f t="shared" ref="AE3523" si="9528">SUM(F3523:F3528)</f>
        <v>0</v>
      </c>
      <c r="AF3523" s="11">
        <f t="shared" ref="AF3523" si="9529">AVERAGE(AB3523:AB3528)</f>
        <v>0.2326510676363103</v>
      </c>
      <c r="AG3523" s="11">
        <f t="shared" ref="AG3523" si="9530">AVERAGE(G3523:G3528)</f>
        <v>10.216666666666667</v>
      </c>
      <c r="AH3523" s="11" t="e">
        <f t="shared" ref="AH3523" si="9531">AVERAGE(AC3523:AC3528)</f>
        <v>#DIV/0!</v>
      </c>
      <c r="AI3523" s="11">
        <f t="shared" ref="AI3523" si="9532">AVERAGE(T3523:T3528)</f>
        <v>42.68333333333333</v>
      </c>
      <c r="AJ3523" s="11">
        <f t="shared" ref="AJ3523" si="9533">SUMIF(H3523:H3528,"&gt;0",H3523:H3528)</f>
        <v>2.02</v>
      </c>
      <c r="AK3523" s="17">
        <f t="shared" ref="AK3523" si="9534">SUM(AA3523:AA3528)/60</f>
        <v>1</v>
      </c>
      <c r="AL3523" s="17">
        <f t="shared" ref="AL3523" si="9535">SUM(V3523:V3528)</f>
        <v>3961343</v>
      </c>
      <c r="AM3523" s="17">
        <f t="shared" ref="AM3523" si="9536">AVERAGE(W3523:W3528)</f>
        <v>1100.3333333333333</v>
      </c>
      <c r="AN3523" s="11">
        <f t="shared" ref="AN3523" si="9537">AVERAGE(I3523:I3528)</f>
        <v>3.8166666666666664</v>
      </c>
      <c r="AO3523" s="11">
        <f t="shared" ref="AO3523" si="9538">MAX(K3523:K3528)</f>
        <v>4.7</v>
      </c>
      <c r="AP3523" s="13" t="str">
        <f t="shared" ref="AP3523" ca="1" si="9539">INDIRECT(ADDRESS(MATCH(AO3523,K3523:K3528,0)+A3523-1,12))</f>
        <v>SSW</v>
      </c>
      <c r="AQ3523" s="13">
        <f t="shared" ref="AQ3523" ca="1" si="9540">INDIRECT(ADDRESS(MATCH(AO3523,K3523:K3528,0)+A3523-1,13))</f>
        <v>0.4183796296296296</v>
      </c>
      <c r="AR3523" s="11">
        <f t="shared" ref="AR3523" si="9541">MAX(N3523:N3528)</f>
        <v>7.3</v>
      </c>
      <c r="AS3523" s="13" t="str">
        <f t="shared" ref="AS3523" ca="1" si="9542">INDIRECT(ADDRESS(MATCH(AR3523,N3523:N3528,0)+A3523-1,15))</f>
        <v>SSW</v>
      </c>
      <c r="AT3523" s="13">
        <f t="shared" ref="AT3523" ca="1" si="9543">INDIRECT(ADDRESS(MATCH(AR3523,N3523:N3528,0)+A3523-1,16))</f>
        <v>0.41752314814814812</v>
      </c>
    </row>
    <row r="3524" spans="1:46">
      <c r="A3524" s="11">
        <v>3524</v>
      </c>
      <c r="B3524" s="69">
        <v>44617</v>
      </c>
      <c r="C3524" s="70">
        <v>0.4236111111111111</v>
      </c>
      <c r="D3524">
        <v>10.6</v>
      </c>
      <c r="E3524">
        <v>14.6</v>
      </c>
      <c r="F3524">
        <v>0</v>
      </c>
      <c r="G3524">
        <v>10.1</v>
      </c>
      <c r="H3524">
        <v>0.36599999999999999</v>
      </c>
      <c r="I3524">
        <v>4</v>
      </c>
      <c r="J3524" t="s">
        <v>156</v>
      </c>
      <c r="K3524">
        <v>4.7</v>
      </c>
      <c r="L3524" t="s">
        <v>156</v>
      </c>
      <c r="M3524" s="70">
        <v>0.4183796296296296</v>
      </c>
      <c r="N3524">
        <v>7.3</v>
      </c>
      <c r="O3524" t="s">
        <v>156</v>
      </c>
      <c r="P3524" s="70">
        <v>0.41752314814814812</v>
      </c>
      <c r="Q3524">
        <v>2.4</v>
      </c>
      <c r="R3524" t="s">
        <v>161</v>
      </c>
      <c r="S3524">
        <v>1.3</v>
      </c>
      <c r="T3524">
        <v>42.8</v>
      </c>
      <c r="U3524">
        <v>1266</v>
      </c>
      <c r="V3524">
        <v>727280</v>
      </c>
      <c r="W3524">
        <v>1212</v>
      </c>
      <c r="X3524">
        <v>0.57699999999999996</v>
      </c>
      <c r="Y3524">
        <v>18.8</v>
      </c>
      <c r="Z3524" s="11">
        <f t="shared" si="9381"/>
        <v>219.60000000000002</v>
      </c>
      <c r="AA3524" s="11">
        <f t="shared" si="9382"/>
        <v>10</v>
      </c>
      <c r="AB3524" s="53">
        <f t="shared" si="9383"/>
        <v>0.23265106763631033</v>
      </c>
      <c r="AC3524" s="61" t="s">
        <v>204</v>
      </c>
    </row>
    <row r="3525" spans="1:46">
      <c r="A3525" s="11">
        <v>3525</v>
      </c>
      <c r="B3525" s="69">
        <v>44617</v>
      </c>
      <c r="C3525" s="70">
        <v>0.43055555555555558</v>
      </c>
      <c r="D3525">
        <v>11.1</v>
      </c>
      <c r="E3525">
        <v>14.6</v>
      </c>
      <c r="F3525">
        <v>0</v>
      </c>
      <c r="G3525">
        <v>10.7</v>
      </c>
      <c r="H3525">
        <v>0.33500000000000002</v>
      </c>
      <c r="I3525">
        <v>3.8</v>
      </c>
      <c r="J3525" t="s">
        <v>156</v>
      </c>
      <c r="K3525">
        <v>4</v>
      </c>
      <c r="L3525" t="s">
        <v>156</v>
      </c>
      <c r="M3525" s="70">
        <v>0.4236226851851852</v>
      </c>
      <c r="N3525">
        <v>6.1</v>
      </c>
      <c r="O3525" t="s">
        <v>159</v>
      </c>
      <c r="P3525" s="70">
        <v>0.42627314814814815</v>
      </c>
      <c r="Q3525">
        <v>3.1</v>
      </c>
      <c r="R3525" t="s">
        <v>160</v>
      </c>
      <c r="S3525">
        <v>0.9</v>
      </c>
      <c r="T3525">
        <v>42.1</v>
      </c>
      <c r="U3525">
        <v>277</v>
      </c>
      <c r="V3525">
        <v>645175</v>
      </c>
      <c r="W3525">
        <v>1075</v>
      </c>
      <c r="X3525">
        <v>0.57699999999999996</v>
      </c>
      <c r="Y3525">
        <v>18.82</v>
      </c>
      <c r="Z3525" s="11">
        <f t="shared" si="9381"/>
        <v>201.00000000000003</v>
      </c>
      <c r="AA3525" s="11">
        <f t="shared" si="9382"/>
        <v>10</v>
      </c>
      <c r="AB3525" s="53">
        <f t="shared" si="9383"/>
        <v>0.23265106763631033</v>
      </c>
      <c r="AC3525" s="61" t="s">
        <v>204</v>
      </c>
    </row>
    <row r="3526" spans="1:46">
      <c r="A3526" s="11">
        <v>3526</v>
      </c>
      <c r="B3526" s="69">
        <v>44617</v>
      </c>
      <c r="C3526" s="70">
        <v>0.4375</v>
      </c>
      <c r="D3526">
        <v>11.6</v>
      </c>
      <c r="E3526">
        <v>14.6</v>
      </c>
      <c r="F3526">
        <v>0</v>
      </c>
      <c r="G3526">
        <v>9.8000000000000007</v>
      </c>
      <c r="H3526">
        <v>0.27100000000000002</v>
      </c>
      <c r="I3526">
        <v>3.8</v>
      </c>
      <c r="J3526" t="s">
        <v>156</v>
      </c>
      <c r="K3526">
        <v>3.9</v>
      </c>
      <c r="L3526" t="s">
        <v>160</v>
      </c>
      <c r="M3526" s="70">
        <v>0.43199074074074079</v>
      </c>
      <c r="N3526">
        <v>6.7</v>
      </c>
      <c r="O3526" t="s">
        <v>156</v>
      </c>
      <c r="P3526" s="70">
        <v>0.43114583333333334</v>
      </c>
      <c r="Q3526">
        <v>2.9</v>
      </c>
      <c r="R3526" t="s">
        <v>156</v>
      </c>
      <c r="S3526">
        <v>0.7</v>
      </c>
      <c r="T3526">
        <v>43.1</v>
      </c>
      <c r="U3526">
        <v>1387</v>
      </c>
      <c r="V3526">
        <v>540464</v>
      </c>
      <c r="W3526">
        <v>901</v>
      </c>
      <c r="X3526">
        <v>0.57699999999999996</v>
      </c>
      <c r="Y3526">
        <v>18.8</v>
      </c>
      <c r="Z3526" s="11">
        <f t="shared" si="9381"/>
        <v>162.60000000000002</v>
      </c>
      <c r="AA3526" s="11">
        <f t="shared" si="9382"/>
        <v>10</v>
      </c>
      <c r="AB3526" s="53">
        <f t="shared" si="9383"/>
        <v>0.23265106763631033</v>
      </c>
      <c r="AC3526" s="61" t="s">
        <v>204</v>
      </c>
    </row>
    <row r="3527" spans="1:46">
      <c r="A3527" s="11">
        <v>3527</v>
      </c>
      <c r="B3527" s="69">
        <v>44617</v>
      </c>
      <c r="C3527" s="70">
        <v>0.44444444444444442</v>
      </c>
      <c r="D3527">
        <v>11.7</v>
      </c>
      <c r="E3527">
        <v>14.5</v>
      </c>
      <c r="F3527">
        <v>0</v>
      </c>
      <c r="G3527">
        <v>10.1</v>
      </c>
      <c r="H3527">
        <v>0.318</v>
      </c>
      <c r="I3527">
        <v>3.7</v>
      </c>
      <c r="J3527" t="s">
        <v>156</v>
      </c>
      <c r="K3527">
        <v>3.9</v>
      </c>
      <c r="L3527" t="s">
        <v>156</v>
      </c>
      <c r="M3527" s="70">
        <v>0.44314814814814812</v>
      </c>
      <c r="N3527">
        <v>6.4</v>
      </c>
      <c r="O3527" t="s">
        <v>160</v>
      </c>
      <c r="P3527" s="70">
        <v>0.44265046296296301</v>
      </c>
      <c r="Q3527">
        <v>2.6</v>
      </c>
      <c r="R3527" t="s">
        <v>156</v>
      </c>
      <c r="S3527">
        <v>0.9</v>
      </c>
      <c r="T3527">
        <v>41.1</v>
      </c>
      <c r="U3527">
        <v>457</v>
      </c>
      <c r="V3527">
        <v>627658</v>
      </c>
      <c r="W3527">
        <v>1046</v>
      </c>
      <c r="X3527">
        <v>0.57699999999999996</v>
      </c>
      <c r="Y3527">
        <v>18.77</v>
      </c>
      <c r="Z3527" s="11">
        <f t="shared" si="9381"/>
        <v>190.8</v>
      </c>
      <c r="AA3527" s="11">
        <f t="shared" si="9382"/>
        <v>10</v>
      </c>
      <c r="AB3527" s="53">
        <f t="shared" si="9383"/>
        <v>0.23265106763631033</v>
      </c>
      <c r="AC3527" s="61" t="s">
        <v>204</v>
      </c>
    </row>
    <row r="3528" spans="1:46">
      <c r="A3528" s="11">
        <v>3528</v>
      </c>
      <c r="B3528" s="69">
        <v>44617</v>
      </c>
      <c r="C3528" s="70">
        <v>0.4513888888888889</v>
      </c>
      <c r="D3528">
        <v>12</v>
      </c>
      <c r="E3528">
        <v>14.6</v>
      </c>
      <c r="F3528">
        <v>0</v>
      </c>
      <c r="G3528">
        <v>10.6</v>
      </c>
      <c r="H3528">
        <v>0.39500000000000002</v>
      </c>
      <c r="I3528">
        <v>3.5</v>
      </c>
      <c r="J3528" t="s">
        <v>156</v>
      </c>
      <c r="K3528">
        <v>3.7</v>
      </c>
      <c r="L3528" t="s">
        <v>156</v>
      </c>
      <c r="M3528" s="70">
        <v>0.44445601851851851</v>
      </c>
      <c r="N3528">
        <v>6.6</v>
      </c>
      <c r="O3528" t="s">
        <v>156</v>
      </c>
      <c r="P3528" s="70">
        <v>0.44839120370370367</v>
      </c>
      <c r="Q3528">
        <v>4.5</v>
      </c>
      <c r="R3528" t="s">
        <v>161</v>
      </c>
      <c r="S3528">
        <v>1</v>
      </c>
      <c r="T3528">
        <v>42.4</v>
      </c>
      <c r="U3528">
        <v>856</v>
      </c>
      <c r="V3528">
        <v>766682</v>
      </c>
      <c r="W3528">
        <v>1278</v>
      </c>
      <c r="X3528">
        <v>0.57699999999999996</v>
      </c>
      <c r="Y3528">
        <v>18.75</v>
      </c>
      <c r="Z3528" s="11">
        <f t="shared" ref="Z3528:Z3591" si="9544">H3528*3.6/(60)*10*10^3</f>
        <v>237.00000000000003</v>
      </c>
      <c r="AA3528" s="11">
        <f t="shared" ref="AA3528:AA3591" si="9545">IF(Z3528&gt;120,10,0)</f>
        <v>10</v>
      </c>
      <c r="AB3528" s="53">
        <f t="shared" ref="AB3528:AB3591" si="9546">-0.071+0.735*X3528+0.75*X3528^2-8.759*X3528^3+21.838*X3528^4-21.998*X3528^5+8.097*X3528^6</f>
        <v>0.23265106763631033</v>
      </c>
      <c r="AC3528" s="61" t="s">
        <v>204</v>
      </c>
    </row>
    <row r="3529" spans="1:46">
      <c r="A3529" s="11">
        <v>3529</v>
      </c>
      <c r="B3529" s="69">
        <v>44617</v>
      </c>
      <c r="C3529" s="70">
        <v>0.45833333333333331</v>
      </c>
      <c r="D3529">
        <v>12.2</v>
      </c>
      <c r="E3529">
        <v>14.6</v>
      </c>
      <c r="F3529">
        <v>0</v>
      </c>
      <c r="G3529">
        <v>10.8</v>
      </c>
      <c r="H3529">
        <v>0.439</v>
      </c>
      <c r="I3529">
        <v>4.0999999999999996</v>
      </c>
      <c r="J3529" t="s">
        <v>160</v>
      </c>
      <c r="K3529">
        <v>4.2</v>
      </c>
      <c r="L3529" t="s">
        <v>160</v>
      </c>
      <c r="M3529" s="70">
        <v>0.4541203703703704</v>
      </c>
      <c r="N3529">
        <v>7.4</v>
      </c>
      <c r="O3529" t="s">
        <v>161</v>
      </c>
      <c r="P3529" s="70">
        <v>0.4528935185185185</v>
      </c>
      <c r="Q3529">
        <v>4.5</v>
      </c>
      <c r="R3529" t="s">
        <v>154</v>
      </c>
      <c r="S3529">
        <v>1.1000000000000001</v>
      </c>
      <c r="T3529">
        <v>43.2</v>
      </c>
      <c r="U3529">
        <v>1553</v>
      </c>
      <c r="V3529">
        <v>847766</v>
      </c>
      <c r="W3529">
        <v>1413</v>
      </c>
      <c r="X3529">
        <v>0.57699999999999996</v>
      </c>
      <c r="Y3529">
        <v>18.75</v>
      </c>
      <c r="Z3529" s="11">
        <f t="shared" si="9544"/>
        <v>263.39999999999998</v>
      </c>
      <c r="AA3529" s="11">
        <f t="shared" si="9545"/>
        <v>10</v>
      </c>
      <c r="AB3529" s="53">
        <f t="shared" si="9546"/>
        <v>0.23265106763631033</v>
      </c>
      <c r="AC3529" s="61" t="s">
        <v>204</v>
      </c>
      <c r="AE3529" s="11">
        <f t="shared" ref="AE3529" si="9547">SUM(F3529:F3534)</f>
        <v>0</v>
      </c>
      <c r="AF3529" s="11">
        <f t="shared" ref="AF3529" si="9548">AVERAGE(AB3529:AB3534)</f>
        <v>0.23228597114870131</v>
      </c>
      <c r="AG3529" s="11">
        <f t="shared" ref="AG3529" si="9549">AVERAGE(G3529:G3534)</f>
        <v>10.466666666666667</v>
      </c>
      <c r="AH3529" s="11" t="e">
        <f t="shared" ref="AH3529" si="9550">AVERAGE(AC3529:AC3534)</f>
        <v>#DIV/0!</v>
      </c>
      <c r="AI3529" s="11">
        <f t="shared" ref="AI3529" si="9551">AVERAGE(T3529:T3534)</f>
        <v>42.833333333333336</v>
      </c>
      <c r="AJ3529" s="11">
        <f t="shared" ref="AJ3529" si="9552">SUMIF(H3529:H3534,"&gt;0",H3529:H3534)</f>
        <v>2.6259999999999999</v>
      </c>
      <c r="AK3529" s="17">
        <f t="shared" ref="AK3529" si="9553">SUM(AA3529:AA3534)/60</f>
        <v>1</v>
      </c>
      <c r="AL3529" s="17">
        <f t="shared" ref="AL3529" si="9554">SUM(V3529:V3534)</f>
        <v>5111060</v>
      </c>
      <c r="AM3529" s="17">
        <f t="shared" ref="AM3529" si="9555">AVERAGE(W3529:W3534)</f>
        <v>1419.8333333333333</v>
      </c>
      <c r="AN3529" s="11">
        <f t="shared" ref="AN3529" si="9556">AVERAGE(I3529:I3534)</f>
        <v>3.9499999999999997</v>
      </c>
      <c r="AO3529" s="11">
        <f t="shared" ref="AO3529" si="9557">MAX(K3529:K3534)</f>
        <v>4.4000000000000004</v>
      </c>
      <c r="AP3529" s="13" t="str">
        <f t="shared" ref="AP3529" ca="1" si="9558">INDIRECT(ADDRESS(MATCH(AO3529,K3529:K3534,0)+A3529-1,12))</f>
        <v>WSW</v>
      </c>
      <c r="AQ3529" s="13">
        <f t="shared" ref="AQ3529" ca="1" si="9559">INDIRECT(ADDRESS(MATCH(AO3529,K3529:K3534,0)+A3529-1,13))</f>
        <v>0.48703703703703699</v>
      </c>
      <c r="AR3529" s="11">
        <f t="shared" ref="AR3529" si="9560">MAX(N3529:N3534)</f>
        <v>7.4</v>
      </c>
      <c r="AS3529" s="13" t="str">
        <f t="shared" ref="AS3529" ca="1" si="9561">INDIRECT(ADDRESS(MATCH(AR3529,N3529:N3534,0)+A3529-1,15))</f>
        <v>WSW</v>
      </c>
      <c r="AT3529" s="13">
        <f t="shared" ref="AT3529" ca="1" si="9562">INDIRECT(ADDRESS(MATCH(AR3529,N3529:N3534,0)+A3529-1,16))</f>
        <v>0.4528935185185185</v>
      </c>
    </row>
    <row r="3530" spans="1:46">
      <c r="A3530" s="11">
        <v>3530</v>
      </c>
      <c r="B3530" s="69">
        <v>44617</v>
      </c>
      <c r="C3530" s="70">
        <v>0.46527777777777773</v>
      </c>
      <c r="D3530">
        <v>12.5</v>
      </c>
      <c r="E3530">
        <v>14.1</v>
      </c>
      <c r="F3530">
        <v>0</v>
      </c>
      <c r="G3530">
        <v>10.199999999999999</v>
      </c>
      <c r="H3530">
        <v>0.377</v>
      </c>
      <c r="I3530">
        <v>4.0999999999999996</v>
      </c>
      <c r="J3530" t="s">
        <v>161</v>
      </c>
      <c r="K3530">
        <v>4.3</v>
      </c>
      <c r="L3530" t="s">
        <v>161</v>
      </c>
      <c r="M3530" s="70">
        <v>0.46384259259259258</v>
      </c>
      <c r="N3530">
        <v>6.4</v>
      </c>
      <c r="O3530" t="s">
        <v>161</v>
      </c>
      <c r="P3530" s="70">
        <v>0.4591898148148148</v>
      </c>
      <c r="Q3530">
        <v>3.2</v>
      </c>
      <c r="R3530" t="s">
        <v>160</v>
      </c>
      <c r="S3530">
        <v>0.9</v>
      </c>
      <c r="T3530">
        <v>44.5</v>
      </c>
      <c r="U3530">
        <v>1431</v>
      </c>
      <c r="V3530">
        <v>742637</v>
      </c>
      <c r="W3530">
        <v>1238</v>
      </c>
      <c r="X3530">
        <v>0.57599999999999996</v>
      </c>
      <c r="Y3530">
        <v>18.7</v>
      </c>
      <c r="Z3530" s="11">
        <f t="shared" si="9544"/>
        <v>226.2</v>
      </c>
      <c r="AA3530" s="11">
        <f t="shared" si="9545"/>
        <v>10</v>
      </c>
      <c r="AB3530" s="53">
        <f t="shared" si="9546"/>
        <v>0.23210342290489683</v>
      </c>
      <c r="AC3530" s="61" t="s">
        <v>204</v>
      </c>
    </row>
    <row r="3531" spans="1:46">
      <c r="A3531" s="11">
        <v>3531</v>
      </c>
      <c r="B3531" s="69">
        <v>44617</v>
      </c>
      <c r="C3531" s="70">
        <v>0.47222222222222227</v>
      </c>
      <c r="D3531">
        <v>12.6</v>
      </c>
      <c r="E3531">
        <v>14.1</v>
      </c>
      <c r="F3531">
        <v>0</v>
      </c>
      <c r="G3531">
        <v>10.3</v>
      </c>
      <c r="H3531">
        <v>0.44400000000000001</v>
      </c>
      <c r="I3531">
        <v>3.9</v>
      </c>
      <c r="J3531" t="s">
        <v>161</v>
      </c>
      <c r="K3531">
        <v>4.0999999999999996</v>
      </c>
      <c r="L3531" t="s">
        <v>161</v>
      </c>
      <c r="M3531" s="70">
        <v>0.46528935185185188</v>
      </c>
      <c r="N3531">
        <v>6.8</v>
      </c>
      <c r="O3531" t="s">
        <v>154</v>
      </c>
      <c r="P3531" s="70">
        <v>0.47091435185185188</v>
      </c>
      <c r="Q3531">
        <v>4.5999999999999996</v>
      </c>
      <c r="R3531" t="s">
        <v>158</v>
      </c>
      <c r="S3531">
        <v>0.9</v>
      </c>
      <c r="T3531">
        <v>41.7</v>
      </c>
      <c r="U3531">
        <v>1454</v>
      </c>
      <c r="V3531">
        <v>860416</v>
      </c>
      <c r="W3531">
        <v>1434</v>
      </c>
      <c r="X3531">
        <v>0.57599999999999996</v>
      </c>
      <c r="Y3531">
        <v>18.690000000000001</v>
      </c>
      <c r="Z3531" s="11">
        <f t="shared" si="9544"/>
        <v>266.40000000000003</v>
      </c>
      <c r="AA3531" s="11">
        <f t="shared" si="9545"/>
        <v>10</v>
      </c>
      <c r="AB3531" s="53">
        <f t="shared" si="9546"/>
        <v>0.23210342290489683</v>
      </c>
      <c r="AC3531" s="61" t="s">
        <v>204</v>
      </c>
    </row>
    <row r="3532" spans="1:46">
      <c r="A3532" s="11">
        <v>3532</v>
      </c>
      <c r="B3532" s="69">
        <v>44617</v>
      </c>
      <c r="C3532" s="70">
        <v>0.47916666666666669</v>
      </c>
      <c r="D3532">
        <v>12.7</v>
      </c>
      <c r="E3532">
        <v>14.1</v>
      </c>
      <c r="F3532">
        <v>0</v>
      </c>
      <c r="G3532">
        <v>10.5</v>
      </c>
      <c r="H3532">
        <v>0.44900000000000001</v>
      </c>
      <c r="I3532">
        <v>3.7</v>
      </c>
      <c r="J3532" t="s">
        <v>161</v>
      </c>
      <c r="K3532">
        <v>4</v>
      </c>
      <c r="L3532" t="s">
        <v>161</v>
      </c>
      <c r="M3532" s="70">
        <v>0.4757291666666667</v>
      </c>
      <c r="N3532">
        <v>6.7</v>
      </c>
      <c r="O3532" t="s">
        <v>154</v>
      </c>
      <c r="P3532" s="70">
        <v>0.4728472222222222</v>
      </c>
      <c r="Q3532">
        <v>3.2</v>
      </c>
      <c r="R3532" t="s">
        <v>161</v>
      </c>
      <c r="S3532">
        <v>0.9</v>
      </c>
      <c r="T3532">
        <v>42</v>
      </c>
      <c r="U3532">
        <v>1481</v>
      </c>
      <c r="V3532">
        <v>875020</v>
      </c>
      <c r="W3532">
        <v>1458</v>
      </c>
      <c r="X3532">
        <v>0.57699999999999996</v>
      </c>
      <c r="Y3532">
        <v>18.68</v>
      </c>
      <c r="Z3532" s="11">
        <f t="shared" si="9544"/>
        <v>269.40000000000003</v>
      </c>
      <c r="AA3532" s="11">
        <f t="shared" si="9545"/>
        <v>10</v>
      </c>
      <c r="AB3532" s="53">
        <f t="shared" si="9546"/>
        <v>0.23265106763631033</v>
      </c>
      <c r="AC3532" s="61" t="s">
        <v>204</v>
      </c>
    </row>
    <row r="3533" spans="1:46">
      <c r="A3533" s="11">
        <v>3533</v>
      </c>
      <c r="B3533" s="69">
        <v>44617</v>
      </c>
      <c r="C3533" s="70">
        <v>0.4861111111111111</v>
      </c>
      <c r="D3533">
        <v>12.8</v>
      </c>
      <c r="E3533">
        <v>14.1</v>
      </c>
      <c r="F3533">
        <v>0</v>
      </c>
      <c r="G3533">
        <v>10.4</v>
      </c>
      <c r="H3533">
        <v>0.45300000000000001</v>
      </c>
      <c r="I3533">
        <v>4.0999999999999996</v>
      </c>
      <c r="J3533" t="s">
        <v>161</v>
      </c>
      <c r="K3533">
        <v>4.0999999999999996</v>
      </c>
      <c r="L3533" t="s">
        <v>161</v>
      </c>
      <c r="M3533" s="70">
        <v>0.4861111111111111</v>
      </c>
      <c r="N3533">
        <v>6.5</v>
      </c>
      <c r="O3533" t="s">
        <v>154</v>
      </c>
      <c r="P3533" s="70">
        <v>0.48585648148148147</v>
      </c>
      <c r="Q3533">
        <v>4.0999999999999996</v>
      </c>
      <c r="R3533" t="s">
        <v>154</v>
      </c>
      <c r="S3533">
        <v>0.9</v>
      </c>
      <c r="T3533">
        <v>42.2</v>
      </c>
      <c r="U3533">
        <v>1492</v>
      </c>
      <c r="V3533">
        <v>883588</v>
      </c>
      <c r="W3533">
        <v>1473</v>
      </c>
      <c r="X3533">
        <v>0.57599999999999996</v>
      </c>
      <c r="Y3533">
        <v>18.68</v>
      </c>
      <c r="Z3533" s="11">
        <f t="shared" si="9544"/>
        <v>271.8</v>
      </c>
      <c r="AA3533" s="11">
        <f t="shared" si="9545"/>
        <v>10</v>
      </c>
      <c r="AB3533" s="53">
        <f t="shared" si="9546"/>
        <v>0.23210342290489683</v>
      </c>
      <c r="AC3533" s="61" t="s">
        <v>204</v>
      </c>
    </row>
    <row r="3534" spans="1:46">
      <c r="A3534" s="11">
        <v>3534</v>
      </c>
      <c r="B3534" s="69">
        <v>44617</v>
      </c>
      <c r="C3534" s="70">
        <v>0.49305555555555558</v>
      </c>
      <c r="D3534">
        <v>13</v>
      </c>
      <c r="E3534">
        <v>14.1</v>
      </c>
      <c r="F3534">
        <v>0</v>
      </c>
      <c r="G3534">
        <v>10.6</v>
      </c>
      <c r="H3534">
        <v>0.46400000000000002</v>
      </c>
      <c r="I3534">
        <v>3.8</v>
      </c>
      <c r="J3534" t="s">
        <v>161</v>
      </c>
      <c r="K3534">
        <v>4.4000000000000004</v>
      </c>
      <c r="L3534" t="s">
        <v>161</v>
      </c>
      <c r="M3534" s="70">
        <v>0.48703703703703699</v>
      </c>
      <c r="N3534">
        <v>6.4</v>
      </c>
      <c r="O3534" t="s">
        <v>161</v>
      </c>
      <c r="P3534" s="70">
        <v>0.4863425925925926</v>
      </c>
      <c r="Q3534">
        <v>3.2</v>
      </c>
      <c r="R3534" t="s">
        <v>160</v>
      </c>
      <c r="S3534">
        <v>0.9</v>
      </c>
      <c r="T3534">
        <v>43.4</v>
      </c>
      <c r="U3534">
        <v>1517</v>
      </c>
      <c r="V3534">
        <v>901633</v>
      </c>
      <c r="W3534">
        <v>1503</v>
      </c>
      <c r="X3534">
        <v>0.57599999999999996</v>
      </c>
      <c r="Y3534">
        <v>18.66</v>
      </c>
      <c r="Z3534" s="11">
        <f t="shared" si="9544"/>
        <v>278.39999999999998</v>
      </c>
      <c r="AA3534" s="11">
        <f t="shared" si="9545"/>
        <v>10</v>
      </c>
      <c r="AB3534" s="53">
        <f t="shared" si="9546"/>
        <v>0.23210342290489683</v>
      </c>
      <c r="AC3534" s="61" t="s">
        <v>204</v>
      </c>
    </row>
    <row r="3535" spans="1:46">
      <c r="A3535" s="11">
        <v>3535</v>
      </c>
      <c r="B3535" s="69">
        <v>44617</v>
      </c>
      <c r="C3535" s="70">
        <v>0.5</v>
      </c>
      <c r="D3535">
        <v>13.1</v>
      </c>
      <c r="E3535">
        <v>14</v>
      </c>
      <c r="F3535">
        <v>0</v>
      </c>
      <c r="G3535">
        <v>11</v>
      </c>
      <c r="H3535">
        <v>0.46200000000000002</v>
      </c>
      <c r="I3535">
        <v>3.7</v>
      </c>
      <c r="J3535" t="s">
        <v>156</v>
      </c>
      <c r="K3535">
        <v>3.8</v>
      </c>
      <c r="L3535" t="s">
        <v>161</v>
      </c>
      <c r="M3535" s="70">
        <v>0.49306712962962962</v>
      </c>
      <c r="N3535">
        <v>6.7</v>
      </c>
      <c r="O3535" t="s">
        <v>156</v>
      </c>
      <c r="P3535" s="70">
        <v>0.49890046296296298</v>
      </c>
      <c r="Q3535">
        <v>3.6</v>
      </c>
      <c r="R3535" t="s">
        <v>160</v>
      </c>
      <c r="S3535">
        <v>1</v>
      </c>
      <c r="T3535">
        <v>41.2</v>
      </c>
      <c r="U3535">
        <v>1507</v>
      </c>
      <c r="V3535">
        <v>902044</v>
      </c>
      <c r="W3535">
        <v>1503</v>
      </c>
      <c r="X3535">
        <v>0.57599999999999996</v>
      </c>
      <c r="Y3535">
        <v>18.64</v>
      </c>
      <c r="Z3535" s="11">
        <f t="shared" si="9544"/>
        <v>277.2</v>
      </c>
      <c r="AA3535" s="11">
        <f t="shared" si="9545"/>
        <v>10</v>
      </c>
      <c r="AB3535" s="53">
        <f t="shared" si="9546"/>
        <v>0.23210342290489683</v>
      </c>
      <c r="AC3535" s="61" t="s">
        <v>204</v>
      </c>
      <c r="AE3535" s="11">
        <f t="shared" ref="AE3535" si="9563">SUM(F3535:F3540)</f>
        <v>0</v>
      </c>
      <c r="AF3535" s="11">
        <f t="shared" ref="AF3535" si="9564">AVERAGE(AB3535:AB3540)</f>
        <v>0.23210342290489683</v>
      </c>
      <c r="AG3535" s="11">
        <f t="shared" ref="AG3535" si="9565">AVERAGE(G3535:G3540)</f>
        <v>11.316666666666668</v>
      </c>
      <c r="AH3535" s="11" t="e">
        <f t="shared" ref="AH3535" si="9566">AVERAGE(AC3535:AC3540)</f>
        <v>#DIV/0!</v>
      </c>
      <c r="AI3535" s="11">
        <f t="shared" ref="AI3535" si="9567">AVERAGE(T3535:T3540)</f>
        <v>39.216666666666661</v>
      </c>
      <c r="AJ3535" s="11">
        <f t="shared" ref="AJ3535" si="9568">SUMIF(H3535:H3540,"&gt;0",H3535:H3540)</f>
        <v>2.7570000000000001</v>
      </c>
      <c r="AK3535" s="17">
        <f t="shared" ref="AK3535" si="9569">SUM(AA3535:AA3540)/60</f>
        <v>1</v>
      </c>
      <c r="AL3535" s="17">
        <f t="shared" ref="AL3535" si="9570">SUM(V3535:V3540)</f>
        <v>5376841</v>
      </c>
      <c r="AM3535" s="17">
        <f t="shared" ref="AM3535" si="9571">AVERAGE(W3535:W3540)</f>
        <v>1493.5</v>
      </c>
      <c r="AN3535" s="11">
        <f t="shared" ref="AN3535" si="9572">AVERAGE(I3535:I3540)</f>
        <v>4.1166666666666671</v>
      </c>
      <c r="AO3535" s="11">
        <f t="shared" ref="AO3535" si="9573">MAX(K3535:K3540)</f>
        <v>4.5999999999999996</v>
      </c>
      <c r="AP3535" s="13" t="str">
        <f t="shared" ref="AP3535" ca="1" si="9574">INDIRECT(ADDRESS(MATCH(AO3535,K3535:K3540,0)+A3535-1,12))</f>
        <v>WSW</v>
      </c>
      <c r="AQ3535" s="13">
        <f t="shared" ref="AQ3535" ca="1" si="9575">INDIRECT(ADDRESS(MATCH(AO3535,K3535:K3540,0)+A3535-1,13))</f>
        <v>0.51832175925925927</v>
      </c>
      <c r="AR3535" s="11">
        <f t="shared" ref="AR3535" si="9576">MAX(N3535:N3540)</f>
        <v>8</v>
      </c>
      <c r="AS3535" s="13" t="str">
        <f t="shared" ref="AS3535" ca="1" si="9577">INDIRECT(ADDRESS(MATCH(AR3535,N3535:N3540,0)+A3535-1,15))</f>
        <v>WSW</v>
      </c>
      <c r="AT3535" s="13">
        <f t="shared" ref="AT3535" ca="1" si="9578">INDIRECT(ADDRESS(MATCH(AR3535,N3535:N3540,0)+A3535-1,16))</f>
        <v>0.53385416666666663</v>
      </c>
    </row>
    <row r="3536" spans="1:46">
      <c r="A3536" s="11">
        <v>3536</v>
      </c>
      <c r="B3536" s="69">
        <v>44617</v>
      </c>
      <c r="C3536" s="70">
        <v>0.50694444444444442</v>
      </c>
      <c r="D3536">
        <v>13.3</v>
      </c>
      <c r="E3536">
        <v>14</v>
      </c>
      <c r="F3536">
        <v>0</v>
      </c>
      <c r="G3536">
        <v>11.4</v>
      </c>
      <c r="H3536">
        <v>0.46300000000000002</v>
      </c>
      <c r="I3536">
        <v>4.0999999999999996</v>
      </c>
      <c r="J3536" t="s">
        <v>160</v>
      </c>
      <c r="K3536">
        <v>4.2</v>
      </c>
      <c r="L3536" t="s">
        <v>160</v>
      </c>
      <c r="M3536" s="70">
        <v>0.50265046296296301</v>
      </c>
      <c r="N3536">
        <v>6.7</v>
      </c>
      <c r="O3536" t="s">
        <v>156</v>
      </c>
      <c r="P3536" s="70">
        <v>0.50350694444444444</v>
      </c>
      <c r="Q3536">
        <v>4</v>
      </c>
      <c r="R3536" t="s">
        <v>161</v>
      </c>
      <c r="S3536">
        <v>1</v>
      </c>
      <c r="T3536">
        <v>39.799999999999997</v>
      </c>
      <c r="U3536">
        <v>1516</v>
      </c>
      <c r="V3536">
        <v>904171</v>
      </c>
      <c r="W3536">
        <v>1507</v>
      </c>
      <c r="X3536">
        <v>0.57599999999999996</v>
      </c>
      <c r="Y3536">
        <v>18.61</v>
      </c>
      <c r="Z3536" s="11">
        <f t="shared" si="9544"/>
        <v>277.80000000000007</v>
      </c>
      <c r="AA3536" s="11">
        <f t="shared" si="9545"/>
        <v>10</v>
      </c>
      <c r="AB3536" s="53">
        <f t="shared" si="9546"/>
        <v>0.23210342290489683</v>
      </c>
      <c r="AC3536" s="61" t="s">
        <v>204</v>
      </c>
    </row>
    <row r="3537" spans="1:46">
      <c r="A3537" s="11">
        <v>3537</v>
      </c>
      <c r="B3537" s="69">
        <v>44617</v>
      </c>
      <c r="C3537" s="70">
        <v>0.51388888888888895</v>
      </c>
      <c r="D3537">
        <v>13.4</v>
      </c>
      <c r="E3537">
        <v>14.1</v>
      </c>
      <c r="F3537">
        <v>0</v>
      </c>
      <c r="G3537">
        <v>11.5</v>
      </c>
      <c r="H3537">
        <v>0.46200000000000002</v>
      </c>
      <c r="I3537">
        <v>3.7</v>
      </c>
      <c r="J3537" t="s">
        <v>160</v>
      </c>
      <c r="K3537">
        <v>4.0999999999999996</v>
      </c>
      <c r="L3537" t="s">
        <v>160</v>
      </c>
      <c r="M3537" s="70">
        <v>0.50695601851851857</v>
      </c>
      <c r="N3537">
        <v>6.3</v>
      </c>
      <c r="O3537" t="s">
        <v>161</v>
      </c>
      <c r="P3537" s="70">
        <v>0.51247685185185188</v>
      </c>
      <c r="Q3537">
        <v>4.2</v>
      </c>
      <c r="R3537" t="s">
        <v>161</v>
      </c>
      <c r="S3537">
        <v>1.1000000000000001</v>
      </c>
      <c r="T3537">
        <v>39.1</v>
      </c>
      <c r="U3537">
        <v>1495</v>
      </c>
      <c r="V3537">
        <v>900503</v>
      </c>
      <c r="W3537">
        <v>1501</v>
      </c>
      <c r="X3537">
        <v>0.57599999999999996</v>
      </c>
      <c r="Y3537">
        <v>18.57</v>
      </c>
      <c r="Z3537" s="11">
        <f t="shared" si="9544"/>
        <v>277.2</v>
      </c>
      <c r="AA3537" s="11">
        <f t="shared" si="9545"/>
        <v>10</v>
      </c>
      <c r="AB3537" s="53">
        <f t="shared" si="9546"/>
        <v>0.23210342290489683</v>
      </c>
      <c r="AC3537" s="61" t="s">
        <v>204</v>
      </c>
    </row>
    <row r="3538" spans="1:46">
      <c r="A3538" s="11">
        <v>3538</v>
      </c>
      <c r="B3538" s="69">
        <v>44617</v>
      </c>
      <c r="C3538" s="70">
        <v>0.52083333333333337</v>
      </c>
      <c r="D3538">
        <v>13.4</v>
      </c>
      <c r="E3538">
        <v>14</v>
      </c>
      <c r="F3538">
        <v>0</v>
      </c>
      <c r="G3538">
        <v>11.3</v>
      </c>
      <c r="H3538">
        <v>0.46</v>
      </c>
      <c r="I3538">
        <v>4.4000000000000004</v>
      </c>
      <c r="J3538" t="s">
        <v>160</v>
      </c>
      <c r="K3538">
        <v>4.5999999999999996</v>
      </c>
      <c r="L3538" t="s">
        <v>161</v>
      </c>
      <c r="M3538" s="70">
        <v>0.51832175925925927</v>
      </c>
      <c r="N3538">
        <v>7.3</v>
      </c>
      <c r="O3538" t="s">
        <v>161</v>
      </c>
      <c r="P3538" s="70">
        <v>0.51648148148148143</v>
      </c>
      <c r="Q3538">
        <v>3.7</v>
      </c>
      <c r="R3538" t="s">
        <v>160</v>
      </c>
      <c r="S3538">
        <v>1.2</v>
      </c>
      <c r="T3538">
        <v>38.1</v>
      </c>
      <c r="U3538">
        <v>1487</v>
      </c>
      <c r="V3538">
        <v>894641</v>
      </c>
      <c r="W3538">
        <v>1491</v>
      </c>
      <c r="X3538">
        <v>0.57599999999999996</v>
      </c>
      <c r="Y3538">
        <v>18.559999999999999</v>
      </c>
      <c r="Z3538" s="11">
        <f t="shared" si="9544"/>
        <v>276</v>
      </c>
      <c r="AA3538" s="11">
        <f t="shared" si="9545"/>
        <v>10</v>
      </c>
      <c r="AB3538" s="53">
        <f t="shared" si="9546"/>
        <v>0.23210342290489683</v>
      </c>
      <c r="AC3538" s="61" t="s">
        <v>204</v>
      </c>
    </row>
    <row r="3539" spans="1:46">
      <c r="A3539" s="11">
        <v>3539</v>
      </c>
      <c r="B3539" s="69">
        <v>44617</v>
      </c>
      <c r="C3539" s="70">
        <v>0.52777777777777779</v>
      </c>
      <c r="D3539">
        <v>13.4</v>
      </c>
      <c r="E3539">
        <v>14</v>
      </c>
      <c r="F3539">
        <v>0</v>
      </c>
      <c r="G3539">
        <v>11.4</v>
      </c>
      <c r="H3539">
        <v>0.45800000000000002</v>
      </c>
      <c r="I3539">
        <v>4.2</v>
      </c>
      <c r="J3539" t="s">
        <v>160</v>
      </c>
      <c r="K3539">
        <v>4.5999999999999996</v>
      </c>
      <c r="L3539" t="s">
        <v>160</v>
      </c>
      <c r="M3539" s="70">
        <v>0.52232638888888883</v>
      </c>
      <c r="N3539">
        <v>7.2</v>
      </c>
      <c r="O3539" t="s">
        <v>160</v>
      </c>
      <c r="P3539" s="70">
        <v>0.52559027777777778</v>
      </c>
      <c r="Q3539">
        <v>3.5</v>
      </c>
      <c r="R3539" t="s">
        <v>160</v>
      </c>
      <c r="S3539">
        <v>1.1000000000000001</v>
      </c>
      <c r="T3539">
        <v>39.1</v>
      </c>
      <c r="U3539">
        <v>1485</v>
      </c>
      <c r="V3539">
        <v>892432</v>
      </c>
      <c r="W3539">
        <v>1487</v>
      </c>
      <c r="X3539">
        <v>0.57599999999999996</v>
      </c>
      <c r="Y3539">
        <v>18.54</v>
      </c>
      <c r="Z3539" s="11">
        <f t="shared" si="9544"/>
        <v>274.8</v>
      </c>
      <c r="AA3539" s="11">
        <f t="shared" si="9545"/>
        <v>10</v>
      </c>
      <c r="AB3539" s="53">
        <f t="shared" si="9546"/>
        <v>0.23210342290489683</v>
      </c>
      <c r="AC3539" s="61" t="s">
        <v>204</v>
      </c>
    </row>
    <row r="3540" spans="1:46">
      <c r="A3540" s="11">
        <v>3540</v>
      </c>
      <c r="B3540" s="69">
        <v>44617</v>
      </c>
      <c r="C3540" s="70">
        <v>0.53472222222222221</v>
      </c>
      <c r="D3540">
        <v>13.3</v>
      </c>
      <c r="E3540">
        <v>14</v>
      </c>
      <c r="F3540">
        <v>0</v>
      </c>
      <c r="G3540">
        <v>11.3</v>
      </c>
      <c r="H3540">
        <v>0.45200000000000001</v>
      </c>
      <c r="I3540">
        <v>4.5999999999999996</v>
      </c>
      <c r="J3540" t="s">
        <v>160</v>
      </c>
      <c r="K3540">
        <v>4.5999999999999996</v>
      </c>
      <c r="L3540" t="s">
        <v>160</v>
      </c>
      <c r="M3540" s="70">
        <v>0.53472222222222221</v>
      </c>
      <c r="N3540">
        <v>8</v>
      </c>
      <c r="O3540" t="s">
        <v>161</v>
      </c>
      <c r="P3540" s="70">
        <v>0.53385416666666663</v>
      </c>
      <c r="Q3540">
        <v>3.8</v>
      </c>
      <c r="R3540" t="s">
        <v>161</v>
      </c>
      <c r="S3540">
        <v>1</v>
      </c>
      <c r="T3540">
        <v>38</v>
      </c>
      <c r="U3540">
        <v>1471</v>
      </c>
      <c r="V3540">
        <v>883050</v>
      </c>
      <c r="W3540">
        <v>1472</v>
      </c>
      <c r="X3540">
        <v>0.57599999999999996</v>
      </c>
      <c r="Y3540">
        <v>18.5</v>
      </c>
      <c r="Z3540" s="11">
        <f t="shared" si="9544"/>
        <v>271.2</v>
      </c>
      <c r="AA3540" s="11">
        <f t="shared" si="9545"/>
        <v>10</v>
      </c>
      <c r="AB3540" s="53">
        <f t="shared" si="9546"/>
        <v>0.23210342290489683</v>
      </c>
      <c r="AC3540" s="61" t="s">
        <v>204</v>
      </c>
    </row>
    <row r="3541" spans="1:46">
      <c r="A3541" s="11">
        <v>3541</v>
      </c>
      <c r="B3541" s="69">
        <v>44617</v>
      </c>
      <c r="C3541" s="70">
        <v>0.54166666666666663</v>
      </c>
      <c r="D3541">
        <v>13.2</v>
      </c>
      <c r="E3541">
        <v>14</v>
      </c>
      <c r="F3541">
        <v>0</v>
      </c>
      <c r="G3541">
        <v>11.3</v>
      </c>
      <c r="H3541">
        <v>0.443</v>
      </c>
      <c r="I3541">
        <v>4.4000000000000004</v>
      </c>
      <c r="J3541" t="s">
        <v>161</v>
      </c>
      <c r="K3541">
        <v>4.7</v>
      </c>
      <c r="L3541" t="s">
        <v>160</v>
      </c>
      <c r="M3541" s="70">
        <v>0.53719907407407408</v>
      </c>
      <c r="N3541">
        <v>7.6</v>
      </c>
      <c r="O3541" t="s">
        <v>161</v>
      </c>
      <c r="P3541" s="70">
        <v>0.53672453703703704</v>
      </c>
      <c r="Q3541">
        <v>6.4</v>
      </c>
      <c r="R3541" t="s">
        <v>161</v>
      </c>
      <c r="S3541">
        <v>1.2</v>
      </c>
      <c r="T3541">
        <v>40.799999999999997</v>
      </c>
      <c r="U3541">
        <v>1387</v>
      </c>
      <c r="V3541">
        <v>863587</v>
      </c>
      <c r="W3541">
        <v>1439</v>
      </c>
      <c r="X3541">
        <v>0.57599999999999996</v>
      </c>
      <c r="Y3541">
        <v>18.47</v>
      </c>
      <c r="Z3541" s="11">
        <f t="shared" si="9544"/>
        <v>265.79999999999995</v>
      </c>
      <c r="AA3541" s="11">
        <f t="shared" si="9545"/>
        <v>10</v>
      </c>
      <c r="AB3541" s="53">
        <f t="shared" si="9546"/>
        <v>0.23210342290489683</v>
      </c>
      <c r="AC3541" s="61" t="s">
        <v>204</v>
      </c>
      <c r="AE3541" s="11">
        <f t="shared" ref="AE3541" si="9579">SUM(F3541:F3546)</f>
        <v>0</v>
      </c>
      <c r="AF3541" s="11">
        <f t="shared" ref="AF3541" si="9580">AVERAGE(AB3541:AB3546)</f>
        <v>0.23210342290489683</v>
      </c>
      <c r="AG3541" s="11">
        <f t="shared" ref="AG3541" si="9581">AVERAGE(G3541:G3546)</f>
        <v>11.833333333333334</v>
      </c>
      <c r="AH3541" s="11" t="e">
        <f t="shared" ref="AH3541" si="9582">AVERAGE(AC3541:AC3546)</f>
        <v>#DIV/0!</v>
      </c>
      <c r="AI3541" s="11">
        <f t="shared" ref="AI3541" si="9583">AVERAGE(T3541:T3546)</f>
        <v>38</v>
      </c>
      <c r="AJ3541" s="11">
        <f t="shared" ref="AJ3541" si="9584">SUMIF(H3541:H3546,"&gt;0",H3541:H3546)</f>
        <v>2.5249999999999999</v>
      </c>
      <c r="AK3541" s="17">
        <f t="shared" ref="AK3541" si="9585">SUM(AA3541:AA3546)/60</f>
        <v>1</v>
      </c>
      <c r="AL3541" s="17">
        <f t="shared" ref="AL3541" si="9586">SUM(V3541:V3546)</f>
        <v>4939218</v>
      </c>
      <c r="AM3541" s="17">
        <f t="shared" ref="AM3541" si="9587">AVERAGE(W3541:W3546)</f>
        <v>1372</v>
      </c>
      <c r="AN3541" s="11">
        <f t="shared" ref="AN3541" si="9588">AVERAGE(I3541:I3546)</f>
        <v>3.8000000000000003</v>
      </c>
      <c r="AO3541" s="11">
        <f t="shared" ref="AO3541" si="9589">MAX(K3541:K3546)</f>
        <v>4.7</v>
      </c>
      <c r="AP3541" s="13" t="str">
        <f t="shared" ref="AP3541" ca="1" si="9590">INDIRECT(ADDRESS(MATCH(AO3541,K3541:K3546,0)+A3541-1,12))</f>
        <v>SW</v>
      </c>
      <c r="AQ3541" s="13">
        <f t="shared" ref="AQ3541" ca="1" si="9591">INDIRECT(ADDRESS(MATCH(AO3541,K3541:K3546,0)+A3541-1,13))</f>
        <v>0.53719907407407408</v>
      </c>
      <c r="AR3541" s="11">
        <f t="shared" ref="AR3541" si="9592">MAX(N3541:N3546)</f>
        <v>7.6</v>
      </c>
      <c r="AS3541" s="13" t="str">
        <f t="shared" ref="AS3541" ca="1" si="9593">INDIRECT(ADDRESS(MATCH(AR3541,N3541:N3546,0)+A3541-1,15))</f>
        <v>WSW</v>
      </c>
      <c r="AT3541" s="13">
        <f t="shared" ref="AT3541" ca="1" si="9594">INDIRECT(ADDRESS(MATCH(AR3541,N3541:N3546,0)+A3541-1,16))</f>
        <v>0.53672453703703704</v>
      </c>
    </row>
    <row r="3542" spans="1:46">
      <c r="A3542" s="11">
        <v>3542</v>
      </c>
      <c r="B3542" s="69">
        <v>44617</v>
      </c>
      <c r="C3542" s="70">
        <v>0.54861111111111105</v>
      </c>
      <c r="D3542">
        <v>13</v>
      </c>
      <c r="E3542">
        <v>14</v>
      </c>
      <c r="F3542">
        <v>0</v>
      </c>
      <c r="G3542">
        <v>11.1</v>
      </c>
      <c r="H3542">
        <v>0.43</v>
      </c>
      <c r="I3542">
        <v>4.5</v>
      </c>
      <c r="J3542" t="s">
        <v>160</v>
      </c>
      <c r="K3542">
        <v>4.5</v>
      </c>
      <c r="L3542" t="s">
        <v>160</v>
      </c>
      <c r="M3542" s="70">
        <v>0.54224537037037035</v>
      </c>
      <c r="N3542">
        <v>7.2</v>
      </c>
      <c r="O3542" t="s">
        <v>160</v>
      </c>
      <c r="P3542" s="70">
        <v>0.54171296296296301</v>
      </c>
      <c r="Q3542">
        <v>3.5</v>
      </c>
      <c r="R3542" t="s">
        <v>161</v>
      </c>
      <c r="S3542">
        <v>1</v>
      </c>
      <c r="T3542">
        <v>37.700000000000003</v>
      </c>
      <c r="U3542">
        <v>1424</v>
      </c>
      <c r="V3542">
        <v>836961</v>
      </c>
      <c r="W3542">
        <v>1395</v>
      </c>
      <c r="X3542">
        <v>0.57599999999999996</v>
      </c>
      <c r="Y3542">
        <v>18.46</v>
      </c>
      <c r="Z3542" s="11">
        <f t="shared" si="9544"/>
        <v>258</v>
      </c>
      <c r="AA3542" s="11">
        <f t="shared" si="9545"/>
        <v>10</v>
      </c>
      <c r="AB3542" s="53">
        <f t="shared" si="9546"/>
        <v>0.23210342290489683</v>
      </c>
      <c r="AC3542" s="61" t="s">
        <v>204</v>
      </c>
    </row>
    <row r="3543" spans="1:46">
      <c r="A3543" s="11">
        <v>3543</v>
      </c>
      <c r="B3543" s="69">
        <v>44617</v>
      </c>
      <c r="C3543" s="70">
        <v>0.55555555555555558</v>
      </c>
      <c r="D3543">
        <v>12.9</v>
      </c>
      <c r="E3543">
        <v>14</v>
      </c>
      <c r="F3543">
        <v>0</v>
      </c>
      <c r="G3543">
        <v>11.6</v>
      </c>
      <c r="H3543">
        <v>0.43099999999999999</v>
      </c>
      <c r="I3543">
        <v>3.4</v>
      </c>
      <c r="J3543" t="s">
        <v>160</v>
      </c>
      <c r="K3543">
        <v>4.5</v>
      </c>
      <c r="L3543" t="s">
        <v>160</v>
      </c>
      <c r="M3543" s="70">
        <v>0.5486226851851852</v>
      </c>
      <c r="N3543">
        <v>6.6</v>
      </c>
      <c r="O3543" t="s">
        <v>160</v>
      </c>
      <c r="P3543" s="70">
        <v>0.55210648148148145</v>
      </c>
      <c r="Q3543">
        <v>5</v>
      </c>
      <c r="R3543" t="s">
        <v>160</v>
      </c>
      <c r="S3543">
        <v>1</v>
      </c>
      <c r="T3543">
        <v>41.2</v>
      </c>
      <c r="U3543">
        <v>1380</v>
      </c>
      <c r="V3543">
        <v>838853</v>
      </c>
      <c r="W3543">
        <v>1398</v>
      </c>
      <c r="X3543">
        <v>0.57599999999999996</v>
      </c>
      <c r="Y3543">
        <v>18.420000000000002</v>
      </c>
      <c r="Z3543" s="11">
        <f t="shared" si="9544"/>
        <v>258.60000000000002</v>
      </c>
      <c r="AA3543" s="11">
        <f t="shared" si="9545"/>
        <v>10</v>
      </c>
      <c r="AB3543" s="53">
        <f t="shared" si="9546"/>
        <v>0.23210342290489683</v>
      </c>
      <c r="AC3543" s="61" t="s">
        <v>204</v>
      </c>
    </row>
    <row r="3544" spans="1:46">
      <c r="A3544" s="11">
        <v>3544</v>
      </c>
      <c r="B3544" s="69">
        <v>44617</v>
      </c>
      <c r="C3544" s="70">
        <v>0.5625</v>
      </c>
      <c r="D3544">
        <v>12.9</v>
      </c>
      <c r="E3544">
        <v>14</v>
      </c>
      <c r="F3544">
        <v>0</v>
      </c>
      <c r="G3544">
        <v>12.3</v>
      </c>
      <c r="H3544">
        <v>0.41899999999999998</v>
      </c>
      <c r="I3544">
        <v>3.4</v>
      </c>
      <c r="J3544" t="s">
        <v>160</v>
      </c>
      <c r="K3544">
        <v>3.7</v>
      </c>
      <c r="L3544" t="s">
        <v>156</v>
      </c>
      <c r="M3544" s="70">
        <v>0.55743055555555554</v>
      </c>
      <c r="N3544">
        <v>5.9</v>
      </c>
      <c r="O3544" t="s">
        <v>153</v>
      </c>
      <c r="P3544" s="70">
        <v>0.56057870370370366</v>
      </c>
      <c r="Q3544">
        <v>2.9</v>
      </c>
      <c r="R3544" t="s">
        <v>156</v>
      </c>
      <c r="S3544">
        <v>0.8</v>
      </c>
      <c r="T3544">
        <v>36.6</v>
      </c>
      <c r="U3544">
        <v>1362</v>
      </c>
      <c r="V3544">
        <v>822161</v>
      </c>
      <c r="W3544">
        <v>1370</v>
      </c>
      <c r="X3544">
        <v>0.57599999999999996</v>
      </c>
      <c r="Y3544">
        <v>18.38</v>
      </c>
      <c r="Z3544" s="11">
        <f t="shared" si="9544"/>
        <v>251.4</v>
      </c>
      <c r="AA3544" s="11">
        <f t="shared" si="9545"/>
        <v>10</v>
      </c>
      <c r="AB3544" s="53">
        <f t="shared" si="9546"/>
        <v>0.23210342290489683</v>
      </c>
      <c r="AC3544" s="61" t="s">
        <v>204</v>
      </c>
    </row>
    <row r="3545" spans="1:46">
      <c r="A3545" s="11">
        <v>3545</v>
      </c>
      <c r="B3545" s="69">
        <v>44617</v>
      </c>
      <c r="C3545" s="70">
        <v>0.56944444444444442</v>
      </c>
      <c r="D3545">
        <v>13</v>
      </c>
      <c r="E3545">
        <v>14</v>
      </c>
      <c r="F3545">
        <v>0</v>
      </c>
      <c r="G3545">
        <v>12.3</v>
      </c>
      <c r="H3545">
        <v>0.40600000000000003</v>
      </c>
      <c r="I3545">
        <v>3.6</v>
      </c>
      <c r="J3545" t="s">
        <v>160</v>
      </c>
      <c r="K3545">
        <v>3.6</v>
      </c>
      <c r="L3545" t="s">
        <v>160</v>
      </c>
      <c r="M3545" s="70">
        <v>0.56687500000000002</v>
      </c>
      <c r="N3545">
        <v>6.3</v>
      </c>
      <c r="O3545" t="s">
        <v>160</v>
      </c>
      <c r="P3545" s="70">
        <v>0.56648148148148147</v>
      </c>
      <c r="Q3545">
        <v>4.8</v>
      </c>
      <c r="R3545" t="s">
        <v>161</v>
      </c>
      <c r="S3545">
        <v>1</v>
      </c>
      <c r="T3545">
        <v>35.9</v>
      </c>
      <c r="U3545">
        <v>1300</v>
      </c>
      <c r="V3545">
        <v>798329</v>
      </c>
      <c r="W3545">
        <v>1331</v>
      </c>
      <c r="X3545">
        <v>0.57599999999999996</v>
      </c>
      <c r="Y3545">
        <v>18.38</v>
      </c>
      <c r="Z3545" s="11">
        <f t="shared" si="9544"/>
        <v>243.60000000000005</v>
      </c>
      <c r="AA3545" s="11">
        <f t="shared" si="9545"/>
        <v>10</v>
      </c>
      <c r="AB3545" s="53">
        <f t="shared" si="9546"/>
        <v>0.23210342290489683</v>
      </c>
      <c r="AC3545" s="61" t="s">
        <v>204</v>
      </c>
    </row>
    <row r="3546" spans="1:46">
      <c r="A3546" s="11">
        <v>3546</v>
      </c>
      <c r="B3546" s="69">
        <v>44617</v>
      </c>
      <c r="C3546" s="70">
        <v>0.57638888888888895</v>
      </c>
      <c r="D3546">
        <v>13</v>
      </c>
      <c r="E3546">
        <v>14</v>
      </c>
      <c r="F3546">
        <v>0</v>
      </c>
      <c r="G3546">
        <v>12.4</v>
      </c>
      <c r="H3546">
        <v>0.39600000000000002</v>
      </c>
      <c r="I3546">
        <v>3.5</v>
      </c>
      <c r="J3546" t="s">
        <v>161</v>
      </c>
      <c r="K3546">
        <v>3.6</v>
      </c>
      <c r="L3546" t="s">
        <v>160</v>
      </c>
      <c r="M3546" s="70">
        <v>0.56974537037037043</v>
      </c>
      <c r="N3546">
        <v>5.5</v>
      </c>
      <c r="O3546" t="s">
        <v>161</v>
      </c>
      <c r="P3546" s="70">
        <v>0.57329861111111113</v>
      </c>
      <c r="Q3546">
        <v>2.4</v>
      </c>
      <c r="R3546" t="s">
        <v>161</v>
      </c>
      <c r="S3546">
        <v>0.7</v>
      </c>
      <c r="T3546">
        <v>35.799999999999997</v>
      </c>
      <c r="U3546">
        <v>1292</v>
      </c>
      <c r="V3546">
        <v>779327</v>
      </c>
      <c r="W3546">
        <v>1299</v>
      </c>
      <c r="X3546">
        <v>0.57599999999999996</v>
      </c>
      <c r="Y3546">
        <v>18.329999999999998</v>
      </c>
      <c r="Z3546" s="11">
        <f t="shared" si="9544"/>
        <v>237.60000000000002</v>
      </c>
      <c r="AA3546" s="11">
        <f t="shared" si="9545"/>
        <v>10</v>
      </c>
      <c r="AB3546" s="53">
        <f t="shared" si="9546"/>
        <v>0.23210342290489683</v>
      </c>
      <c r="AC3546" s="61" t="s">
        <v>204</v>
      </c>
    </row>
    <row r="3547" spans="1:46">
      <c r="A3547" s="11">
        <v>3547</v>
      </c>
      <c r="B3547" s="69">
        <v>44617</v>
      </c>
      <c r="C3547" s="70">
        <v>0.58333333333333337</v>
      </c>
      <c r="D3547">
        <v>13</v>
      </c>
      <c r="E3547">
        <v>14</v>
      </c>
      <c r="F3547">
        <v>0</v>
      </c>
      <c r="G3547">
        <v>12.1</v>
      </c>
      <c r="H3547">
        <v>0.38700000000000001</v>
      </c>
      <c r="I3547">
        <v>3.8</v>
      </c>
      <c r="J3547" t="s">
        <v>161</v>
      </c>
      <c r="K3547">
        <v>3.8</v>
      </c>
      <c r="L3547" t="s">
        <v>161</v>
      </c>
      <c r="M3547" s="70">
        <v>0.58333333333333337</v>
      </c>
      <c r="N3547">
        <v>6</v>
      </c>
      <c r="O3547" t="s">
        <v>154</v>
      </c>
      <c r="P3547" s="70">
        <v>0.578587962962963</v>
      </c>
      <c r="Q3547">
        <v>4.5999999999999996</v>
      </c>
      <c r="R3547" t="s">
        <v>161</v>
      </c>
      <c r="S3547">
        <v>0.9</v>
      </c>
      <c r="T3547">
        <v>35.700000000000003</v>
      </c>
      <c r="U3547">
        <v>1253</v>
      </c>
      <c r="V3547">
        <v>763958</v>
      </c>
      <c r="W3547">
        <v>1273</v>
      </c>
      <c r="X3547">
        <v>0.57599999999999996</v>
      </c>
      <c r="Y3547">
        <v>18.29</v>
      </c>
      <c r="Z3547" s="11">
        <f t="shared" si="9544"/>
        <v>232.20000000000002</v>
      </c>
      <c r="AA3547" s="11">
        <f t="shared" si="9545"/>
        <v>10</v>
      </c>
      <c r="AB3547" s="53">
        <f t="shared" si="9546"/>
        <v>0.23210342290489683</v>
      </c>
      <c r="AC3547" s="61" t="s">
        <v>204</v>
      </c>
      <c r="AE3547" s="11">
        <f t="shared" ref="AE3547" si="9595">SUM(F3547:F3552)</f>
        <v>0</v>
      </c>
      <c r="AF3547" s="11">
        <f t="shared" ref="AF3547" si="9596">AVERAGE(AB3547:AB3552)</f>
        <v>0.23201228770203799</v>
      </c>
      <c r="AG3547" s="11">
        <f t="shared" ref="AG3547" si="9597">AVERAGE(G3547:G3552)</f>
        <v>11.933333333333335</v>
      </c>
      <c r="AH3547" s="11" t="e">
        <f t="shared" ref="AH3547" si="9598">AVERAGE(AC3547:AC3552)</f>
        <v>#DIV/0!</v>
      </c>
      <c r="AI3547" s="11">
        <f t="shared" ref="AI3547" si="9599">AVERAGE(T3547:T3552)</f>
        <v>38.06666666666667</v>
      </c>
      <c r="AJ3547" s="11">
        <f t="shared" ref="AJ3547" si="9600">SUMIF(H3547:H3552,"&gt;0",H3547:H3552)</f>
        <v>2.0990000000000002</v>
      </c>
      <c r="AK3547" s="17">
        <f t="shared" ref="AK3547" si="9601">SUM(AA3547:AA3552)/60</f>
        <v>1</v>
      </c>
      <c r="AL3547" s="17">
        <f t="shared" ref="AL3547" si="9602">SUM(V3547:V3552)</f>
        <v>4149272</v>
      </c>
      <c r="AM3547" s="17">
        <f t="shared" ref="AM3547" si="9603">AVERAGE(W3547:W3552)</f>
        <v>1152.5</v>
      </c>
      <c r="AN3547" s="11">
        <f t="shared" ref="AN3547" si="9604">AVERAGE(I3547:I3552)</f>
        <v>3.9499999999999997</v>
      </c>
      <c r="AO3547" s="11">
        <f t="shared" ref="AO3547" si="9605">MAX(K3547:K3552)</f>
        <v>4.4000000000000004</v>
      </c>
      <c r="AP3547" s="13" t="str">
        <f t="shared" ref="AP3547" ca="1" si="9606">INDIRECT(ADDRESS(MATCH(AO3547,K3547:K3552,0)+A3547-1,12))</f>
        <v>WSW</v>
      </c>
      <c r="AQ3547" s="13">
        <f t="shared" ref="AQ3547" ca="1" si="9607">INDIRECT(ADDRESS(MATCH(AO3547,K3547:K3552,0)+A3547-1,13))</f>
        <v>0.60879629629629628</v>
      </c>
      <c r="AR3547" s="11">
        <f t="shared" ref="AR3547" si="9608">MAX(N3547:N3552)</f>
        <v>7.3</v>
      </c>
      <c r="AS3547" s="13" t="str">
        <f t="shared" ref="AS3547" ca="1" si="9609">INDIRECT(ADDRESS(MATCH(AR3547,N3547:N3552,0)+A3547-1,15))</f>
        <v>WSW</v>
      </c>
      <c r="AT3547" s="13">
        <f t="shared" ref="AT3547" ca="1" si="9610">INDIRECT(ADDRESS(MATCH(AR3547,N3547:N3552,0)+A3547-1,16))</f>
        <v>0.61685185185185187</v>
      </c>
    </row>
    <row r="3548" spans="1:46">
      <c r="A3548" s="11">
        <v>3548</v>
      </c>
      <c r="B3548" s="69">
        <v>44617</v>
      </c>
      <c r="C3548" s="70">
        <v>0.59027777777777779</v>
      </c>
      <c r="D3548">
        <v>13</v>
      </c>
      <c r="E3548">
        <v>14</v>
      </c>
      <c r="F3548">
        <v>0</v>
      </c>
      <c r="G3548">
        <v>12</v>
      </c>
      <c r="H3548">
        <v>0.372</v>
      </c>
      <c r="I3548">
        <v>3.8</v>
      </c>
      <c r="J3548" t="s">
        <v>161</v>
      </c>
      <c r="K3548">
        <v>4</v>
      </c>
      <c r="L3548" t="s">
        <v>161</v>
      </c>
      <c r="M3548" s="70">
        <v>0.58719907407407412</v>
      </c>
      <c r="N3548">
        <v>6.3</v>
      </c>
      <c r="O3548" t="s">
        <v>160</v>
      </c>
      <c r="P3548" s="70">
        <v>0.58925925925925926</v>
      </c>
      <c r="Q3548">
        <v>4.4000000000000004</v>
      </c>
      <c r="R3548" t="s">
        <v>154</v>
      </c>
      <c r="S3548">
        <v>1</v>
      </c>
      <c r="T3548">
        <v>36.4</v>
      </c>
      <c r="U3548">
        <v>1201</v>
      </c>
      <c r="V3548">
        <v>734092</v>
      </c>
      <c r="W3548">
        <v>1223</v>
      </c>
      <c r="X3548">
        <v>0.57599999999999996</v>
      </c>
      <c r="Y3548">
        <v>18.28</v>
      </c>
      <c r="Z3548" s="11">
        <f t="shared" si="9544"/>
        <v>223.20000000000002</v>
      </c>
      <c r="AA3548" s="11">
        <f t="shared" si="9545"/>
        <v>10</v>
      </c>
      <c r="AB3548" s="53">
        <f t="shared" si="9546"/>
        <v>0.23210342290489683</v>
      </c>
      <c r="AC3548" s="61" t="s">
        <v>204</v>
      </c>
    </row>
    <row r="3549" spans="1:46">
      <c r="A3549" s="11">
        <v>3549</v>
      </c>
      <c r="B3549" s="69">
        <v>44617</v>
      </c>
      <c r="C3549" s="70">
        <v>0.59722222222222221</v>
      </c>
      <c r="D3549">
        <v>13</v>
      </c>
      <c r="E3549">
        <v>14</v>
      </c>
      <c r="F3549">
        <v>0</v>
      </c>
      <c r="G3549">
        <v>12.1</v>
      </c>
      <c r="H3549">
        <v>0.35599999999999998</v>
      </c>
      <c r="I3549">
        <v>3.5</v>
      </c>
      <c r="J3549" t="s">
        <v>161</v>
      </c>
      <c r="K3549">
        <v>3.8</v>
      </c>
      <c r="L3549" t="s">
        <v>161</v>
      </c>
      <c r="M3549" s="70">
        <v>0.59028935185185183</v>
      </c>
      <c r="N3549">
        <v>6.7</v>
      </c>
      <c r="O3549" t="s">
        <v>160</v>
      </c>
      <c r="P3549" s="70">
        <v>0.59337962962962965</v>
      </c>
      <c r="Q3549">
        <v>2.4</v>
      </c>
      <c r="R3549" t="s">
        <v>156</v>
      </c>
      <c r="S3549">
        <v>0.9</v>
      </c>
      <c r="T3549">
        <v>39.200000000000003</v>
      </c>
      <c r="U3549">
        <v>1151</v>
      </c>
      <c r="V3549">
        <v>701360</v>
      </c>
      <c r="W3549">
        <v>1169</v>
      </c>
      <c r="X3549">
        <v>0.57599999999999996</v>
      </c>
      <c r="Y3549">
        <v>18.239999999999998</v>
      </c>
      <c r="Z3549" s="11">
        <f t="shared" si="9544"/>
        <v>213.60000000000002</v>
      </c>
      <c r="AA3549" s="11">
        <f t="shared" si="9545"/>
        <v>10</v>
      </c>
      <c r="AB3549" s="53">
        <f t="shared" si="9546"/>
        <v>0.23210342290489683</v>
      </c>
      <c r="AC3549" s="61" t="s">
        <v>204</v>
      </c>
    </row>
    <row r="3550" spans="1:46">
      <c r="A3550" s="11">
        <v>3550</v>
      </c>
      <c r="B3550" s="69">
        <v>44617</v>
      </c>
      <c r="C3550" s="70">
        <v>0.60416666666666663</v>
      </c>
      <c r="D3550">
        <v>12.9</v>
      </c>
      <c r="E3550">
        <v>14</v>
      </c>
      <c r="F3550">
        <v>0</v>
      </c>
      <c r="G3550">
        <v>12</v>
      </c>
      <c r="H3550">
        <v>0.34399999999999997</v>
      </c>
      <c r="I3550">
        <v>4.2</v>
      </c>
      <c r="J3550" t="s">
        <v>160</v>
      </c>
      <c r="K3550">
        <v>4.2</v>
      </c>
      <c r="L3550" t="s">
        <v>160</v>
      </c>
      <c r="M3550" s="70">
        <v>0.60332175925925924</v>
      </c>
      <c r="N3550">
        <v>6.6</v>
      </c>
      <c r="O3550" t="s">
        <v>160</v>
      </c>
      <c r="P3550" s="70">
        <v>0.60189814814814813</v>
      </c>
      <c r="Q3550">
        <v>6.1</v>
      </c>
      <c r="R3550" t="s">
        <v>161</v>
      </c>
      <c r="S3550">
        <v>1</v>
      </c>
      <c r="T3550">
        <v>39</v>
      </c>
      <c r="U3550">
        <v>1123</v>
      </c>
      <c r="V3550">
        <v>680035</v>
      </c>
      <c r="W3550">
        <v>1133</v>
      </c>
      <c r="X3550">
        <v>0.57599999999999996</v>
      </c>
      <c r="Y3550">
        <v>18.2</v>
      </c>
      <c r="Z3550" s="11">
        <f t="shared" si="9544"/>
        <v>206.39999999999998</v>
      </c>
      <c r="AA3550" s="11">
        <f t="shared" si="9545"/>
        <v>10</v>
      </c>
      <c r="AB3550" s="53">
        <f t="shared" si="9546"/>
        <v>0.23210342290489683</v>
      </c>
      <c r="AC3550" s="61" t="s">
        <v>204</v>
      </c>
    </row>
    <row r="3551" spans="1:46">
      <c r="A3551" s="11">
        <v>3551</v>
      </c>
      <c r="B3551" s="69">
        <v>44617</v>
      </c>
      <c r="C3551" s="70">
        <v>0.61111111111111105</v>
      </c>
      <c r="D3551">
        <v>12.8</v>
      </c>
      <c r="E3551">
        <v>14</v>
      </c>
      <c r="F3551">
        <v>0</v>
      </c>
      <c r="G3551">
        <v>11.7</v>
      </c>
      <c r="H3551">
        <v>0.32900000000000001</v>
      </c>
      <c r="I3551">
        <v>4.2</v>
      </c>
      <c r="J3551" t="s">
        <v>161</v>
      </c>
      <c r="K3551">
        <v>4.4000000000000004</v>
      </c>
      <c r="L3551" t="s">
        <v>161</v>
      </c>
      <c r="M3551" s="70">
        <v>0.60879629629629628</v>
      </c>
      <c r="N3551">
        <v>6.8</v>
      </c>
      <c r="O3551" t="s">
        <v>161</v>
      </c>
      <c r="P3551" s="70">
        <v>0.60741898148148155</v>
      </c>
      <c r="Q3551">
        <v>3.1</v>
      </c>
      <c r="R3551" t="s">
        <v>160</v>
      </c>
      <c r="S3551">
        <v>1.1000000000000001</v>
      </c>
      <c r="T3551">
        <v>39.6</v>
      </c>
      <c r="U3551">
        <v>1060</v>
      </c>
      <c r="V3551">
        <v>651386</v>
      </c>
      <c r="W3551">
        <v>1086</v>
      </c>
      <c r="X3551">
        <v>0.57599999999999996</v>
      </c>
      <c r="Y3551">
        <v>18.18</v>
      </c>
      <c r="Z3551" s="11">
        <f t="shared" si="9544"/>
        <v>197.40000000000003</v>
      </c>
      <c r="AA3551" s="11">
        <f t="shared" si="9545"/>
        <v>10</v>
      </c>
      <c r="AB3551" s="53">
        <f t="shared" si="9546"/>
        <v>0.23210342290489683</v>
      </c>
      <c r="AC3551" s="61" t="s">
        <v>204</v>
      </c>
    </row>
    <row r="3552" spans="1:46">
      <c r="A3552" s="11">
        <v>3552</v>
      </c>
      <c r="B3552" s="69">
        <v>44617</v>
      </c>
      <c r="C3552" s="70">
        <v>0.61805555555555558</v>
      </c>
      <c r="D3552">
        <v>12.7</v>
      </c>
      <c r="E3552">
        <v>14</v>
      </c>
      <c r="F3552">
        <v>0</v>
      </c>
      <c r="G3552">
        <v>11.7</v>
      </c>
      <c r="H3552">
        <v>0.311</v>
      </c>
      <c r="I3552">
        <v>4.2</v>
      </c>
      <c r="J3552" t="s">
        <v>161</v>
      </c>
      <c r="K3552">
        <v>4.2</v>
      </c>
      <c r="L3552" t="s">
        <v>161</v>
      </c>
      <c r="M3552" s="70">
        <v>0.6111226851851852</v>
      </c>
      <c r="N3552">
        <v>7.3</v>
      </c>
      <c r="O3552" t="s">
        <v>161</v>
      </c>
      <c r="P3552" s="70">
        <v>0.61685185185185187</v>
      </c>
      <c r="Q3552">
        <v>3.6</v>
      </c>
      <c r="R3552" t="s">
        <v>160</v>
      </c>
      <c r="S3552">
        <v>1</v>
      </c>
      <c r="T3552">
        <v>38.5</v>
      </c>
      <c r="U3552">
        <v>1001</v>
      </c>
      <c r="V3552">
        <v>618441</v>
      </c>
      <c r="W3552">
        <v>1031</v>
      </c>
      <c r="X3552">
        <v>0.57499999999999996</v>
      </c>
      <c r="Y3552">
        <v>18.170000000000002</v>
      </c>
      <c r="Z3552" s="11">
        <f t="shared" si="9544"/>
        <v>186.6</v>
      </c>
      <c r="AA3552" s="11">
        <f t="shared" si="9545"/>
        <v>10</v>
      </c>
      <c r="AB3552" s="53">
        <f t="shared" si="9546"/>
        <v>0.23155661168774394</v>
      </c>
      <c r="AC3552" s="61" t="s">
        <v>204</v>
      </c>
    </row>
    <row r="3553" spans="1:46">
      <c r="A3553" s="11">
        <v>3553</v>
      </c>
      <c r="B3553" s="69">
        <v>44617</v>
      </c>
      <c r="C3553" s="70">
        <v>0.625</v>
      </c>
      <c r="D3553">
        <v>12.7</v>
      </c>
      <c r="E3553">
        <v>14</v>
      </c>
      <c r="F3553">
        <v>0</v>
      </c>
      <c r="G3553">
        <v>11.7</v>
      </c>
      <c r="H3553">
        <v>0.29599999999999999</v>
      </c>
      <c r="I3553">
        <v>4.2</v>
      </c>
      <c r="J3553" t="s">
        <v>160</v>
      </c>
      <c r="K3553">
        <v>4.4000000000000004</v>
      </c>
      <c r="L3553" t="s">
        <v>161</v>
      </c>
      <c r="M3553" s="70">
        <v>0.62012731481481487</v>
      </c>
      <c r="N3553">
        <v>6.8</v>
      </c>
      <c r="O3553" t="s">
        <v>160</v>
      </c>
      <c r="P3553" s="70">
        <v>0.62476851851851845</v>
      </c>
      <c r="Q3553">
        <v>5.2</v>
      </c>
      <c r="R3553" t="s">
        <v>160</v>
      </c>
      <c r="S3553">
        <v>0.8</v>
      </c>
      <c r="T3553">
        <v>39.1</v>
      </c>
      <c r="U3553">
        <v>953</v>
      </c>
      <c r="V3553">
        <v>587680</v>
      </c>
      <c r="W3553">
        <v>979</v>
      </c>
      <c r="X3553">
        <v>0.57499999999999996</v>
      </c>
      <c r="Y3553">
        <v>18.149999999999999</v>
      </c>
      <c r="Z3553" s="11">
        <f t="shared" si="9544"/>
        <v>177.59999999999997</v>
      </c>
      <c r="AA3553" s="11">
        <f t="shared" si="9545"/>
        <v>10</v>
      </c>
      <c r="AB3553" s="53">
        <f t="shared" si="9546"/>
        <v>0.23155661168774394</v>
      </c>
      <c r="AC3553" s="61" t="s">
        <v>204</v>
      </c>
      <c r="AE3553" s="11">
        <f t="shared" ref="AE3553" si="9611">SUM(F3553:F3558)</f>
        <v>0</v>
      </c>
      <c r="AF3553" s="11">
        <f t="shared" ref="AF3553" si="9612">AVERAGE(AB3553:AB3558)</f>
        <v>0.23155661168774391</v>
      </c>
      <c r="AG3553" s="11">
        <f t="shared" ref="AG3553" si="9613">AVERAGE(G3553:G3558)</f>
        <v>11.233333333333334</v>
      </c>
      <c r="AH3553" s="11" t="e">
        <f t="shared" ref="AH3553" si="9614">AVERAGE(AC3553:AC3558)</f>
        <v>#DIV/0!</v>
      </c>
      <c r="AI3553" s="11">
        <f t="shared" ref="AI3553" si="9615">AVERAGE(T3553:T3558)</f>
        <v>40</v>
      </c>
      <c r="AJ3553" s="11">
        <f t="shared" ref="AJ3553" si="9616">SUMIF(H3553:H3558,"&gt;0",H3553:H3558)</f>
        <v>1.4950000000000001</v>
      </c>
      <c r="AK3553" s="17">
        <f t="shared" ref="AK3553" si="9617">SUM(AA3553:AA3558)/60</f>
        <v>1</v>
      </c>
      <c r="AL3553" s="17">
        <f t="shared" ref="AL3553" si="9618">SUM(V3553:V3558)</f>
        <v>2974619</v>
      </c>
      <c r="AM3553" s="17">
        <f t="shared" ref="AM3553" si="9619">AVERAGE(W3553:W3558)</f>
        <v>826.16666666666663</v>
      </c>
      <c r="AN3553" s="11">
        <f t="shared" ref="AN3553" si="9620">AVERAGE(I3553:I3558)</f>
        <v>4.2</v>
      </c>
      <c r="AO3553" s="11">
        <f t="shared" ref="AO3553" si="9621">MAX(K3553:K3558)</f>
        <v>4.7</v>
      </c>
      <c r="AP3553" s="13" t="str">
        <f t="shared" ref="AP3553" ca="1" si="9622">INDIRECT(ADDRESS(MATCH(AO3553,K3553:K3558,0)+A3553-1,12))</f>
        <v>WSW</v>
      </c>
      <c r="AQ3553" s="13">
        <f t="shared" ref="AQ3553" ca="1" si="9623">INDIRECT(ADDRESS(MATCH(AO3553,K3553:K3558,0)+A3553-1,13))</f>
        <v>0.64815972222222229</v>
      </c>
      <c r="AR3553" s="11">
        <f t="shared" ref="AR3553" si="9624">MAX(N3553:N3558)</f>
        <v>7.5</v>
      </c>
      <c r="AS3553" s="13" t="str">
        <f t="shared" ref="AS3553" ca="1" si="9625">INDIRECT(ADDRESS(MATCH(AR3553,N3553:N3558,0)+A3553-1,15))</f>
        <v>SSW</v>
      </c>
      <c r="AT3553" s="13">
        <f t="shared" ref="AT3553" ca="1" si="9626">INDIRECT(ADDRESS(MATCH(AR3553,N3553:N3558,0)+A3553-1,16))</f>
        <v>0.62814814814814812</v>
      </c>
    </row>
    <row r="3554" spans="1:46">
      <c r="A3554" s="11">
        <v>3554</v>
      </c>
      <c r="B3554" s="69">
        <v>44617</v>
      </c>
      <c r="C3554" s="70">
        <v>0.63194444444444442</v>
      </c>
      <c r="D3554">
        <v>12.7</v>
      </c>
      <c r="E3554">
        <v>14</v>
      </c>
      <c r="F3554">
        <v>0</v>
      </c>
      <c r="G3554">
        <v>11.5</v>
      </c>
      <c r="H3554">
        <v>0.27700000000000002</v>
      </c>
      <c r="I3554">
        <v>4</v>
      </c>
      <c r="J3554" t="s">
        <v>160</v>
      </c>
      <c r="K3554">
        <v>4.2</v>
      </c>
      <c r="L3554" t="s">
        <v>160</v>
      </c>
      <c r="M3554" s="70">
        <v>0.62563657407407403</v>
      </c>
      <c r="N3554">
        <v>7.5</v>
      </c>
      <c r="O3554" t="s">
        <v>156</v>
      </c>
      <c r="P3554" s="70">
        <v>0.62814814814814812</v>
      </c>
      <c r="Q3554">
        <v>5.6</v>
      </c>
      <c r="R3554" t="s">
        <v>156</v>
      </c>
      <c r="S3554">
        <v>0.9</v>
      </c>
      <c r="T3554">
        <v>40.299999999999997</v>
      </c>
      <c r="U3554">
        <v>879</v>
      </c>
      <c r="V3554">
        <v>549649</v>
      </c>
      <c r="W3554">
        <v>916</v>
      </c>
      <c r="X3554">
        <v>0.57499999999999996</v>
      </c>
      <c r="Y3554">
        <v>18.11</v>
      </c>
      <c r="Z3554" s="11">
        <f t="shared" si="9544"/>
        <v>166.20000000000002</v>
      </c>
      <c r="AA3554" s="11">
        <f t="shared" si="9545"/>
        <v>10</v>
      </c>
      <c r="AB3554" s="53">
        <f t="shared" si="9546"/>
        <v>0.23155661168774394</v>
      </c>
      <c r="AC3554" s="61" t="s">
        <v>204</v>
      </c>
    </row>
    <row r="3555" spans="1:46">
      <c r="A3555" s="11">
        <v>3555</v>
      </c>
      <c r="B3555" s="69">
        <v>44617</v>
      </c>
      <c r="C3555" s="70">
        <v>0.63888888888888895</v>
      </c>
      <c r="D3555">
        <v>12.6</v>
      </c>
      <c r="E3555">
        <v>14</v>
      </c>
      <c r="F3555">
        <v>0</v>
      </c>
      <c r="G3555">
        <v>11.4</v>
      </c>
      <c r="H3555">
        <v>0.25700000000000001</v>
      </c>
      <c r="I3555">
        <v>4.4000000000000004</v>
      </c>
      <c r="J3555" t="s">
        <v>160</v>
      </c>
      <c r="K3555">
        <v>4.4000000000000004</v>
      </c>
      <c r="L3555" t="s">
        <v>160</v>
      </c>
      <c r="M3555" s="70">
        <v>0.6388773148148148</v>
      </c>
      <c r="N3555">
        <v>6.7</v>
      </c>
      <c r="O3555" t="s">
        <v>160</v>
      </c>
      <c r="P3555" s="70">
        <v>0.6337962962962963</v>
      </c>
      <c r="Q3555">
        <v>5.4</v>
      </c>
      <c r="R3555" t="s">
        <v>161</v>
      </c>
      <c r="S3555">
        <v>0.8</v>
      </c>
      <c r="T3555">
        <v>39.799999999999997</v>
      </c>
      <c r="U3555">
        <v>826</v>
      </c>
      <c r="V3555">
        <v>512638</v>
      </c>
      <c r="W3555">
        <v>854</v>
      </c>
      <c r="X3555">
        <v>0.57499999999999996</v>
      </c>
      <c r="Y3555">
        <v>18.100000000000001</v>
      </c>
      <c r="Z3555" s="11">
        <f t="shared" si="9544"/>
        <v>154.20000000000002</v>
      </c>
      <c r="AA3555" s="11">
        <f t="shared" si="9545"/>
        <v>10</v>
      </c>
      <c r="AB3555" s="53">
        <f t="shared" si="9546"/>
        <v>0.23155661168774394</v>
      </c>
      <c r="AC3555" s="61" t="s">
        <v>204</v>
      </c>
    </row>
    <row r="3556" spans="1:46">
      <c r="A3556" s="11">
        <v>3556</v>
      </c>
      <c r="B3556" s="69">
        <v>44617</v>
      </c>
      <c r="C3556" s="70">
        <v>0.64583333333333337</v>
      </c>
      <c r="D3556">
        <v>12.6</v>
      </c>
      <c r="E3556">
        <v>14</v>
      </c>
      <c r="F3556">
        <v>0</v>
      </c>
      <c r="G3556">
        <v>11</v>
      </c>
      <c r="H3556">
        <v>0.24099999999999999</v>
      </c>
      <c r="I3556">
        <v>4.5999999999999996</v>
      </c>
      <c r="J3556" t="s">
        <v>161</v>
      </c>
      <c r="K3556">
        <v>4.5999999999999996</v>
      </c>
      <c r="L3556" t="s">
        <v>161</v>
      </c>
      <c r="M3556" s="70">
        <v>0.64576388888888892</v>
      </c>
      <c r="N3556">
        <v>6.8</v>
      </c>
      <c r="O3556" t="s">
        <v>161</v>
      </c>
      <c r="P3556" s="70">
        <v>0.64526620370370369</v>
      </c>
      <c r="Q3556">
        <v>3.5</v>
      </c>
      <c r="R3556" t="s">
        <v>161</v>
      </c>
      <c r="S3556">
        <v>0.9</v>
      </c>
      <c r="T3556">
        <v>39.5</v>
      </c>
      <c r="U3556">
        <v>767</v>
      </c>
      <c r="V3556">
        <v>480887</v>
      </c>
      <c r="W3556">
        <v>801</v>
      </c>
      <c r="X3556">
        <v>0.57499999999999996</v>
      </c>
      <c r="Y3556">
        <v>18.059999999999999</v>
      </c>
      <c r="Z3556" s="11">
        <f t="shared" si="9544"/>
        <v>144.6</v>
      </c>
      <c r="AA3556" s="11">
        <f t="shared" si="9545"/>
        <v>10</v>
      </c>
      <c r="AB3556" s="53">
        <f t="shared" si="9546"/>
        <v>0.23155661168774394</v>
      </c>
      <c r="AC3556" s="61" t="s">
        <v>204</v>
      </c>
    </row>
    <row r="3557" spans="1:46">
      <c r="A3557" s="11">
        <v>3557</v>
      </c>
      <c r="B3557" s="69">
        <v>44617</v>
      </c>
      <c r="C3557" s="70">
        <v>0.65277777777777779</v>
      </c>
      <c r="D3557">
        <v>12.4</v>
      </c>
      <c r="E3557">
        <v>14</v>
      </c>
      <c r="F3557">
        <v>0</v>
      </c>
      <c r="G3557">
        <v>10.9</v>
      </c>
      <c r="H3557">
        <v>0.221</v>
      </c>
      <c r="I3557">
        <v>4.2</v>
      </c>
      <c r="J3557" t="s">
        <v>161</v>
      </c>
      <c r="K3557">
        <v>4.7</v>
      </c>
      <c r="L3557" t="s">
        <v>161</v>
      </c>
      <c r="M3557" s="70">
        <v>0.64815972222222229</v>
      </c>
      <c r="N3557">
        <v>6.8</v>
      </c>
      <c r="O3557" t="s">
        <v>161</v>
      </c>
      <c r="P3557" s="70">
        <v>0.65166666666666673</v>
      </c>
      <c r="Q3557">
        <v>5.6</v>
      </c>
      <c r="R3557" t="s">
        <v>161</v>
      </c>
      <c r="S3557">
        <v>1.1000000000000001</v>
      </c>
      <c r="T3557">
        <v>40.4</v>
      </c>
      <c r="U3557">
        <v>703</v>
      </c>
      <c r="V3557">
        <v>440180</v>
      </c>
      <c r="W3557">
        <v>734</v>
      </c>
      <c r="X3557">
        <v>0.57499999999999996</v>
      </c>
      <c r="Y3557">
        <v>18.059999999999999</v>
      </c>
      <c r="Z3557" s="11">
        <f t="shared" si="9544"/>
        <v>132.6</v>
      </c>
      <c r="AA3557" s="11">
        <f t="shared" si="9545"/>
        <v>10</v>
      </c>
      <c r="AB3557" s="53">
        <f t="shared" si="9546"/>
        <v>0.23155661168774394</v>
      </c>
      <c r="AC3557" s="61" t="s">
        <v>204</v>
      </c>
    </row>
    <row r="3558" spans="1:46">
      <c r="A3558" s="11">
        <v>3558</v>
      </c>
      <c r="B3558" s="69">
        <v>44617</v>
      </c>
      <c r="C3558" s="70">
        <v>0.65972222222222221</v>
      </c>
      <c r="D3558">
        <v>12.3</v>
      </c>
      <c r="E3558">
        <v>14.1</v>
      </c>
      <c r="F3558">
        <v>0</v>
      </c>
      <c r="G3558">
        <v>10.9</v>
      </c>
      <c r="H3558">
        <v>0.20300000000000001</v>
      </c>
      <c r="I3558">
        <v>3.8</v>
      </c>
      <c r="J3558" t="s">
        <v>160</v>
      </c>
      <c r="K3558">
        <v>4.3</v>
      </c>
      <c r="L3558" t="s">
        <v>161</v>
      </c>
      <c r="M3558" s="70">
        <v>0.65379629629629632</v>
      </c>
      <c r="N3558">
        <v>6</v>
      </c>
      <c r="O3558" t="s">
        <v>156</v>
      </c>
      <c r="P3558" s="70">
        <v>0.65619212962962969</v>
      </c>
      <c r="Q3558">
        <v>1.8</v>
      </c>
      <c r="R3558" t="s">
        <v>160</v>
      </c>
      <c r="S3558">
        <v>0.9</v>
      </c>
      <c r="T3558">
        <v>40.9</v>
      </c>
      <c r="U3558">
        <v>643</v>
      </c>
      <c r="V3558">
        <v>403585</v>
      </c>
      <c r="W3558">
        <v>673</v>
      </c>
      <c r="X3558">
        <v>0.57499999999999996</v>
      </c>
      <c r="Y3558">
        <v>18.03</v>
      </c>
      <c r="Z3558" s="11">
        <f t="shared" si="9544"/>
        <v>121.80000000000003</v>
      </c>
      <c r="AA3558" s="11">
        <f t="shared" si="9545"/>
        <v>10</v>
      </c>
      <c r="AB3558" s="53">
        <f t="shared" si="9546"/>
        <v>0.23155661168774394</v>
      </c>
      <c r="AC3558" s="61" t="s">
        <v>204</v>
      </c>
    </row>
    <row r="3559" spans="1:46">
      <c r="A3559" s="11">
        <v>3559</v>
      </c>
      <c r="B3559" s="69">
        <v>44617</v>
      </c>
      <c r="C3559" s="70">
        <v>0.66666666666666663</v>
      </c>
      <c r="D3559">
        <v>12.3</v>
      </c>
      <c r="E3559">
        <v>14</v>
      </c>
      <c r="F3559">
        <v>0</v>
      </c>
      <c r="G3559">
        <v>10.7</v>
      </c>
      <c r="H3559">
        <v>0.18</v>
      </c>
      <c r="I3559">
        <v>4.5</v>
      </c>
      <c r="J3559" t="s">
        <v>160</v>
      </c>
      <c r="K3559">
        <v>4.5</v>
      </c>
      <c r="L3559" t="s">
        <v>160</v>
      </c>
      <c r="M3559" s="70">
        <v>0.66666666666666663</v>
      </c>
      <c r="N3559">
        <v>7.3</v>
      </c>
      <c r="O3559" t="s">
        <v>160</v>
      </c>
      <c r="P3559" s="70">
        <v>0.66217592592592589</v>
      </c>
      <c r="Q3559">
        <v>4</v>
      </c>
      <c r="R3559" t="s">
        <v>161</v>
      </c>
      <c r="S3559">
        <v>1.1000000000000001</v>
      </c>
      <c r="T3559">
        <v>41</v>
      </c>
      <c r="U3559">
        <v>566</v>
      </c>
      <c r="V3559">
        <v>362552</v>
      </c>
      <c r="W3559">
        <v>604</v>
      </c>
      <c r="X3559">
        <v>0.57499999999999996</v>
      </c>
      <c r="Y3559">
        <v>18.010000000000002</v>
      </c>
      <c r="Z3559" s="11">
        <f t="shared" si="9544"/>
        <v>108.00000000000001</v>
      </c>
      <c r="AA3559" s="11">
        <f t="shared" si="9545"/>
        <v>0</v>
      </c>
      <c r="AB3559" s="53">
        <f t="shared" si="9546"/>
        <v>0.23155661168774394</v>
      </c>
      <c r="AC3559" s="61" t="s">
        <v>204</v>
      </c>
      <c r="AE3559" s="11">
        <f t="shared" ref="AE3559" si="9627">SUM(F3559:F3564)</f>
        <v>0</v>
      </c>
      <c r="AF3559" s="11">
        <f t="shared" ref="AF3559" si="9628">AVERAGE(AB3559:AB3564)</f>
        <v>0.23128362427223584</v>
      </c>
      <c r="AG3559" s="11">
        <f t="shared" ref="AG3559" si="9629">AVERAGE(G3559:G3564)</f>
        <v>10.416666666666666</v>
      </c>
      <c r="AH3559" s="11" t="e">
        <f t="shared" ref="AH3559" si="9630">AVERAGE(AC3559:AC3564)</f>
        <v>#DIV/0!</v>
      </c>
      <c r="AI3559" s="11">
        <f t="shared" ref="AI3559" si="9631">AVERAGE(T3559:T3564)</f>
        <v>42.999999999999993</v>
      </c>
      <c r="AJ3559" s="11">
        <f t="shared" ref="AJ3559" si="9632">SUMIF(H3559:H3564,"&gt;0",H3559:H3564)</f>
        <v>0.7659999999999999</v>
      </c>
      <c r="AK3559" s="17">
        <f t="shared" ref="AK3559" si="9633">SUM(AA3559:AA3564)/60</f>
        <v>0</v>
      </c>
      <c r="AL3559" s="17">
        <f t="shared" ref="AL3559" si="9634">SUM(V3559:V3564)</f>
        <v>1527934</v>
      </c>
      <c r="AM3559" s="17">
        <f t="shared" ref="AM3559" si="9635">AVERAGE(W3559:W3564)</f>
        <v>424.66666666666669</v>
      </c>
      <c r="AN3559" s="11">
        <f t="shared" ref="AN3559" si="9636">AVERAGE(I3559:I3564)</f>
        <v>4.0666666666666664</v>
      </c>
      <c r="AO3559" s="11">
        <f t="shared" ref="AO3559" si="9637">MAX(K3559:K3564)</f>
        <v>4.5</v>
      </c>
      <c r="AP3559" s="13" t="str">
        <f t="shared" ref="AP3559" ca="1" si="9638">INDIRECT(ADDRESS(MATCH(AO3559,K3559:K3564,0)+A3559-1,12))</f>
        <v>SW</v>
      </c>
      <c r="AQ3559" s="13">
        <f t="shared" ref="AQ3559" ca="1" si="9639">INDIRECT(ADDRESS(MATCH(AO3559,K3559:K3564,0)+A3559-1,13))</f>
        <v>0.66666666666666663</v>
      </c>
      <c r="AR3559" s="11">
        <f t="shared" ref="AR3559" si="9640">MAX(N3559:N3564)</f>
        <v>7.3</v>
      </c>
      <c r="AS3559" s="13" t="str">
        <f t="shared" ref="AS3559" ca="1" si="9641">INDIRECT(ADDRESS(MATCH(AR3559,N3559:N3564,0)+A3559-1,15))</f>
        <v>SW</v>
      </c>
      <c r="AT3559" s="13">
        <f t="shared" ref="AT3559" ca="1" si="9642">INDIRECT(ADDRESS(MATCH(AR3559,N3559:N3564,0)+A3559-1,16))</f>
        <v>0.66217592592592589</v>
      </c>
    </row>
    <row r="3560" spans="1:46">
      <c r="A3560" s="11">
        <v>3560</v>
      </c>
      <c r="B3560" s="69">
        <v>44617</v>
      </c>
      <c r="C3560" s="70">
        <v>0.67361111111111116</v>
      </c>
      <c r="D3560">
        <v>12.3</v>
      </c>
      <c r="E3560">
        <v>14.1</v>
      </c>
      <c r="F3560">
        <v>0</v>
      </c>
      <c r="G3560">
        <v>10.7</v>
      </c>
      <c r="H3560">
        <v>0.16200000000000001</v>
      </c>
      <c r="I3560">
        <v>3.8</v>
      </c>
      <c r="J3560" t="s">
        <v>160</v>
      </c>
      <c r="K3560">
        <v>4.5</v>
      </c>
      <c r="L3560" t="s">
        <v>160</v>
      </c>
      <c r="M3560" s="70">
        <v>0.66675925925925927</v>
      </c>
      <c r="N3560">
        <v>6.3</v>
      </c>
      <c r="O3560" t="s">
        <v>160</v>
      </c>
      <c r="P3560" s="70">
        <v>0.67271990740740739</v>
      </c>
      <c r="Q3560">
        <v>4.4000000000000004</v>
      </c>
      <c r="R3560" t="s">
        <v>156</v>
      </c>
      <c r="S3560">
        <v>1.1000000000000001</v>
      </c>
      <c r="T3560">
        <v>42.7</v>
      </c>
      <c r="U3560">
        <v>501</v>
      </c>
      <c r="V3560">
        <v>315497</v>
      </c>
      <c r="W3560">
        <v>526</v>
      </c>
      <c r="X3560">
        <v>0.57499999999999996</v>
      </c>
      <c r="Y3560">
        <v>17.98</v>
      </c>
      <c r="Z3560" s="11">
        <f t="shared" si="9544"/>
        <v>97.2</v>
      </c>
      <c r="AA3560" s="11">
        <f t="shared" si="9545"/>
        <v>0</v>
      </c>
      <c r="AB3560" s="53">
        <f t="shared" si="9546"/>
        <v>0.23155661168774394</v>
      </c>
      <c r="AC3560" s="61" t="s">
        <v>204</v>
      </c>
    </row>
    <row r="3561" spans="1:46">
      <c r="A3561" s="11">
        <v>3561</v>
      </c>
      <c r="B3561" s="69">
        <v>44617</v>
      </c>
      <c r="C3561" s="70">
        <v>0.68055555555555547</v>
      </c>
      <c r="D3561">
        <v>12.1</v>
      </c>
      <c r="E3561">
        <v>14.1</v>
      </c>
      <c r="F3561">
        <v>0</v>
      </c>
      <c r="G3561">
        <v>10.6</v>
      </c>
      <c r="H3561">
        <v>0.13600000000000001</v>
      </c>
      <c r="I3561">
        <v>4</v>
      </c>
      <c r="J3561" t="s">
        <v>160</v>
      </c>
      <c r="K3561">
        <v>4.0999999999999996</v>
      </c>
      <c r="L3561" t="s">
        <v>160</v>
      </c>
      <c r="M3561" s="70">
        <v>0.67921296296296296</v>
      </c>
      <c r="N3561">
        <v>6.1</v>
      </c>
      <c r="O3561" t="s">
        <v>161</v>
      </c>
      <c r="P3561" s="70">
        <v>0.67829861111111101</v>
      </c>
      <c r="Q3561">
        <v>2.7</v>
      </c>
      <c r="R3561" t="s">
        <v>160</v>
      </c>
      <c r="S3561">
        <v>0.8</v>
      </c>
      <c r="T3561">
        <v>42.4</v>
      </c>
      <c r="U3561">
        <v>421</v>
      </c>
      <c r="V3561">
        <v>278137</v>
      </c>
      <c r="W3561">
        <v>464</v>
      </c>
      <c r="X3561">
        <v>0.57399999999999995</v>
      </c>
      <c r="Y3561">
        <v>17.98</v>
      </c>
      <c r="Z3561" s="11">
        <f t="shared" si="9544"/>
        <v>81.600000000000009</v>
      </c>
      <c r="AA3561" s="11">
        <f t="shared" si="9545"/>
        <v>0</v>
      </c>
      <c r="AB3561" s="53">
        <f t="shared" si="9546"/>
        <v>0.23101063685672779</v>
      </c>
      <c r="AC3561" s="61" t="s">
        <v>204</v>
      </c>
    </row>
    <row r="3562" spans="1:46">
      <c r="A3562" s="11">
        <v>3562</v>
      </c>
      <c r="B3562" s="69">
        <v>44617</v>
      </c>
      <c r="C3562" s="70">
        <v>0.6875</v>
      </c>
      <c r="D3562">
        <v>12.1</v>
      </c>
      <c r="E3562">
        <v>14.1</v>
      </c>
      <c r="F3562">
        <v>0</v>
      </c>
      <c r="G3562">
        <v>10.4</v>
      </c>
      <c r="H3562">
        <v>0.11600000000000001</v>
      </c>
      <c r="I3562">
        <v>4.0999999999999996</v>
      </c>
      <c r="J3562" t="s">
        <v>156</v>
      </c>
      <c r="K3562">
        <v>4.2</v>
      </c>
      <c r="L3562" t="s">
        <v>156</v>
      </c>
      <c r="M3562" s="70">
        <v>0.68657407407407411</v>
      </c>
      <c r="N3562">
        <v>6.6</v>
      </c>
      <c r="O3562" t="s">
        <v>160</v>
      </c>
      <c r="P3562" s="70">
        <v>0.68197916666666669</v>
      </c>
      <c r="Q3562">
        <v>2.1</v>
      </c>
      <c r="R3562" t="s">
        <v>156</v>
      </c>
      <c r="S3562">
        <v>0.8</v>
      </c>
      <c r="T3562">
        <v>43.8</v>
      </c>
      <c r="U3562">
        <v>348</v>
      </c>
      <c r="V3562">
        <v>231349</v>
      </c>
      <c r="W3562">
        <v>386</v>
      </c>
      <c r="X3562">
        <v>0.57399999999999995</v>
      </c>
      <c r="Y3562">
        <v>17.95</v>
      </c>
      <c r="Z3562" s="11">
        <f t="shared" si="9544"/>
        <v>69.599999999999994</v>
      </c>
      <c r="AA3562" s="11">
        <f t="shared" si="9545"/>
        <v>0</v>
      </c>
      <c r="AB3562" s="53">
        <f t="shared" si="9546"/>
        <v>0.23101063685672779</v>
      </c>
      <c r="AC3562" s="61" t="s">
        <v>204</v>
      </c>
    </row>
    <row r="3563" spans="1:46">
      <c r="A3563" s="11">
        <v>3563</v>
      </c>
      <c r="B3563" s="69">
        <v>44617</v>
      </c>
      <c r="C3563" s="70">
        <v>0.69444444444444453</v>
      </c>
      <c r="D3563">
        <v>11.9</v>
      </c>
      <c r="E3563">
        <v>14.1</v>
      </c>
      <c r="F3563">
        <v>0</v>
      </c>
      <c r="G3563">
        <v>10.199999999999999</v>
      </c>
      <c r="H3563">
        <v>9.4E-2</v>
      </c>
      <c r="I3563">
        <v>4.0999999999999996</v>
      </c>
      <c r="J3563" t="s">
        <v>156</v>
      </c>
      <c r="K3563">
        <v>4.0999999999999996</v>
      </c>
      <c r="L3563" t="s">
        <v>156</v>
      </c>
      <c r="M3563" s="70">
        <v>0.69444444444444453</v>
      </c>
      <c r="N3563">
        <v>7.2</v>
      </c>
      <c r="O3563" t="s">
        <v>156</v>
      </c>
      <c r="P3563" s="70">
        <v>0.69263888888888892</v>
      </c>
      <c r="Q3563">
        <v>3.9</v>
      </c>
      <c r="R3563" t="s">
        <v>153</v>
      </c>
      <c r="S3563">
        <v>1</v>
      </c>
      <c r="T3563">
        <v>43.7</v>
      </c>
      <c r="U3563">
        <v>283</v>
      </c>
      <c r="V3563">
        <v>184505</v>
      </c>
      <c r="W3563">
        <v>308</v>
      </c>
      <c r="X3563">
        <v>0.57499999999999996</v>
      </c>
      <c r="Y3563">
        <v>17.93</v>
      </c>
      <c r="Z3563" s="11">
        <f t="shared" si="9544"/>
        <v>56.400000000000006</v>
      </c>
      <c r="AA3563" s="11">
        <f t="shared" si="9545"/>
        <v>0</v>
      </c>
      <c r="AB3563" s="53">
        <f t="shared" si="9546"/>
        <v>0.23155661168774394</v>
      </c>
      <c r="AC3563" s="61" t="s">
        <v>204</v>
      </c>
    </row>
    <row r="3564" spans="1:46">
      <c r="A3564" s="11">
        <v>3564</v>
      </c>
      <c r="B3564" s="69">
        <v>44617</v>
      </c>
      <c r="C3564" s="70">
        <v>0.70138888888888884</v>
      </c>
      <c r="D3564">
        <v>11.7</v>
      </c>
      <c r="E3564">
        <v>14.1</v>
      </c>
      <c r="F3564">
        <v>0</v>
      </c>
      <c r="G3564">
        <v>9.9</v>
      </c>
      <c r="H3564">
        <v>7.8E-2</v>
      </c>
      <c r="I3564">
        <v>3.9</v>
      </c>
      <c r="J3564" t="s">
        <v>156</v>
      </c>
      <c r="K3564">
        <v>4.3</v>
      </c>
      <c r="L3564" t="s">
        <v>156</v>
      </c>
      <c r="M3564" s="70">
        <v>0.69543981481481476</v>
      </c>
      <c r="N3564">
        <v>6.3</v>
      </c>
      <c r="O3564" t="s">
        <v>153</v>
      </c>
      <c r="P3564" s="70">
        <v>0.70106481481481486</v>
      </c>
      <c r="Q3564">
        <v>4.5999999999999996</v>
      </c>
      <c r="R3564" t="s">
        <v>153</v>
      </c>
      <c r="S3564">
        <v>1</v>
      </c>
      <c r="T3564">
        <v>44.4</v>
      </c>
      <c r="U3564">
        <v>235</v>
      </c>
      <c r="V3564">
        <v>155894</v>
      </c>
      <c r="W3564">
        <v>260</v>
      </c>
      <c r="X3564">
        <v>0.57399999999999995</v>
      </c>
      <c r="Y3564">
        <v>17.920000000000002</v>
      </c>
      <c r="Z3564" s="11">
        <f t="shared" si="9544"/>
        <v>46.800000000000004</v>
      </c>
      <c r="AA3564" s="11">
        <f t="shared" si="9545"/>
        <v>0</v>
      </c>
      <c r="AB3564" s="53">
        <f t="shared" si="9546"/>
        <v>0.23101063685672779</v>
      </c>
      <c r="AC3564" s="61" t="s">
        <v>204</v>
      </c>
    </row>
    <row r="3565" spans="1:46">
      <c r="A3565" s="11">
        <v>3565</v>
      </c>
      <c r="B3565" s="69">
        <v>44617</v>
      </c>
      <c r="C3565" s="70">
        <v>0.70833333333333337</v>
      </c>
      <c r="D3565">
        <v>11.4</v>
      </c>
      <c r="E3565">
        <v>14.1</v>
      </c>
      <c r="F3565">
        <v>0</v>
      </c>
      <c r="G3565">
        <v>9.5</v>
      </c>
      <c r="H3565">
        <v>6.0999999999999999E-2</v>
      </c>
      <c r="I3565">
        <v>4.3</v>
      </c>
      <c r="J3565" t="s">
        <v>156</v>
      </c>
      <c r="K3565">
        <v>4.4000000000000004</v>
      </c>
      <c r="L3565" t="s">
        <v>156</v>
      </c>
      <c r="M3565" s="70">
        <v>0.70795138888888898</v>
      </c>
      <c r="N3565">
        <v>6.5</v>
      </c>
      <c r="O3565" t="s">
        <v>156</v>
      </c>
      <c r="P3565" s="70">
        <v>0.7024421296296296</v>
      </c>
      <c r="Q3565">
        <v>4.7</v>
      </c>
      <c r="R3565" t="s">
        <v>156</v>
      </c>
      <c r="S3565">
        <v>0.9</v>
      </c>
      <c r="T3565">
        <v>44.4</v>
      </c>
      <c r="U3565">
        <v>187</v>
      </c>
      <c r="V3565">
        <v>126871</v>
      </c>
      <c r="W3565">
        <v>211</v>
      </c>
      <c r="X3565">
        <v>0.57399999999999995</v>
      </c>
      <c r="Y3565">
        <v>17.91</v>
      </c>
      <c r="Z3565" s="11">
        <f t="shared" si="9544"/>
        <v>36.599999999999994</v>
      </c>
      <c r="AA3565" s="11">
        <f t="shared" si="9545"/>
        <v>0</v>
      </c>
      <c r="AB3565" s="53">
        <f t="shared" si="9546"/>
        <v>0.23101063685672779</v>
      </c>
      <c r="AC3565" s="61" t="s">
        <v>204</v>
      </c>
      <c r="AE3565" s="11">
        <f t="shared" ref="AE3565" si="9643">SUM(F3565:F3570)</f>
        <v>0</v>
      </c>
      <c r="AF3565" s="11">
        <f t="shared" ref="AF3565" si="9644">AVERAGE(AB3565:AB3570)</f>
        <v>0.23101063685672776</v>
      </c>
      <c r="AG3565" s="11">
        <f t="shared" ref="AG3565" si="9645">AVERAGE(G3565:G3570)</f>
        <v>8.5666666666666664</v>
      </c>
      <c r="AH3565" s="11" t="e">
        <f t="shared" ref="AH3565" si="9646">AVERAGE(AC3565:AC3570)</f>
        <v>#DIV/0!</v>
      </c>
      <c r="AI3565" s="11">
        <f t="shared" ref="AI3565" si="9647">AVERAGE(T3565:T3570)</f>
        <v>48.550000000000004</v>
      </c>
      <c r="AJ3565" s="11">
        <f t="shared" ref="AJ3565" si="9648">SUMIF(H3565:H3570,"&gt;0",H3565:H3570)</f>
        <v>0.17400000000000002</v>
      </c>
      <c r="AK3565" s="17">
        <f t="shared" ref="AK3565" si="9649">SUM(AA3565:AA3570)/60</f>
        <v>0</v>
      </c>
      <c r="AL3565" s="17">
        <f t="shared" ref="AL3565" si="9650">SUM(V3565:V3570)</f>
        <v>370946</v>
      </c>
      <c r="AM3565" s="17">
        <f t="shared" ref="AM3565" si="9651">AVERAGE(W3565:W3570)</f>
        <v>103</v>
      </c>
      <c r="AN3565" s="11">
        <f t="shared" ref="AN3565" si="9652">AVERAGE(I3565:I3570)</f>
        <v>3.4333333333333336</v>
      </c>
      <c r="AO3565" s="11">
        <f t="shared" ref="AO3565" si="9653">MAX(K3565:K3570)</f>
        <v>4.4000000000000004</v>
      </c>
      <c r="AP3565" s="13" t="str">
        <f t="shared" ref="AP3565" ca="1" si="9654">INDIRECT(ADDRESS(MATCH(AO3565,K3565:K3570,0)+A3565-1,12))</f>
        <v>SSW</v>
      </c>
      <c r="AQ3565" s="13">
        <f t="shared" ref="AQ3565" ca="1" si="9655">INDIRECT(ADDRESS(MATCH(AO3565,K3565:K3570,0)+A3565-1,13))</f>
        <v>0.70795138888888898</v>
      </c>
      <c r="AR3565" s="11">
        <f t="shared" ref="AR3565" si="9656">MAX(N3565:N3570)</f>
        <v>6.5</v>
      </c>
      <c r="AS3565" s="13" t="str">
        <f t="shared" ref="AS3565" ca="1" si="9657">INDIRECT(ADDRESS(MATCH(AR3565,N3565:N3570,0)+A3565-1,15))</f>
        <v>SSW</v>
      </c>
      <c r="AT3565" s="13">
        <f t="shared" ref="AT3565" ca="1" si="9658">INDIRECT(ADDRESS(MATCH(AR3565,N3565:N3570,0)+A3565-1,16))</f>
        <v>0.7024421296296296</v>
      </c>
    </row>
    <row r="3566" spans="1:46">
      <c r="A3566" s="11">
        <v>3566</v>
      </c>
      <c r="B3566" s="69">
        <v>44617</v>
      </c>
      <c r="C3566" s="70">
        <v>0.71527777777777779</v>
      </c>
      <c r="D3566">
        <v>11.1</v>
      </c>
      <c r="E3566">
        <v>14.2</v>
      </c>
      <c r="F3566">
        <v>0</v>
      </c>
      <c r="G3566">
        <v>9.1</v>
      </c>
      <c r="H3566">
        <v>4.8000000000000001E-2</v>
      </c>
      <c r="I3566">
        <v>3.8</v>
      </c>
      <c r="J3566" t="s">
        <v>156</v>
      </c>
      <c r="K3566">
        <v>4.3</v>
      </c>
      <c r="L3566" t="s">
        <v>156</v>
      </c>
      <c r="M3566" s="70">
        <v>0.70834490740740741</v>
      </c>
      <c r="N3566">
        <v>6.5</v>
      </c>
      <c r="O3566" t="s">
        <v>156</v>
      </c>
      <c r="P3566" s="70">
        <v>0.71098379629629627</v>
      </c>
      <c r="Q3566">
        <v>2.4</v>
      </c>
      <c r="R3566" t="s">
        <v>153</v>
      </c>
      <c r="S3566">
        <v>0.9</v>
      </c>
      <c r="T3566">
        <v>46.9</v>
      </c>
      <c r="U3566">
        <v>137</v>
      </c>
      <c r="V3566">
        <v>97096</v>
      </c>
      <c r="W3566">
        <v>162</v>
      </c>
      <c r="X3566">
        <v>0.57399999999999995</v>
      </c>
      <c r="Y3566">
        <v>17.91</v>
      </c>
      <c r="Z3566" s="11">
        <f t="shared" si="9544"/>
        <v>28.800000000000004</v>
      </c>
      <c r="AA3566" s="11">
        <f t="shared" si="9545"/>
        <v>0</v>
      </c>
      <c r="AB3566" s="53">
        <f t="shared" si="9546"/>
        <v>0.23101063685672779</v>
      </c>
      <c r="AC3566" s="61" t="s">
        <v>204</v>
      </c>
    </row>
    <row r="3567" spans="1:46">
      <c r="A3567" s="11">
        <v>3567</v>
      </c>
      <c r="B3567" s="69">
        <v>44617</v>
      </c>
      <c r="C3567" s="70">
        <v>0.72222222222222221</v>
      </c>
      <c r="D3567">
        <v>10.9</v>
      </c>
      <c r="E3567">
        <v>14.2</v>
      </c>
      <c r="F3567">
        <v>0</v>
      </c>
      <c r="G3567">
        <v>9</v>
      </c>
      <c r="H3567">
        <v>3.2000000000000001E-2</v>
      </c>
      <c r="I3567">
        <v>3.6</v>
      </c>
      <c r="J3567" t="s">
        <v>156</v>
      </c>
      <c r="K3567">
        <v>3.8</v>
      </c>
      <c r="L3567" t="s">
        <v>156</v>
      </c>
      <c r="M3567" s="70">
        <v>0.71528935185185183</v>
      </c>
      <c r="N3567">
        <v>5.4</v>
      </c>
      <c r="O3567" t="s">
        <v>156</v>
      </c>
      <c r="P3567" s="70">
        <v>0.71658564814814818</v>
      </c>
      <c r="Q3567">
        <v>2.1</v>
      </c>
      <c r="R3567" t="s">
        <v>156</v>
      </c>
      <c r="S3567">
        <v>0.7</v>
      </c>
      <c r="T3567">
        <v>47.3</v>
      </c>
      <c r="U3567">
        <v>90</v>
      </c>
      <c r="V3567">
        <v>67266</v>
      </c>
      <c r="W3567">
        <v>112</v>
      </c>
      <c r="X3567">
        <v>0.57399999999999995</v>
      </c>
      <c r="Y3567">
        <v>17.89</v>
      </c>
      <c r="Z3567" s="11">
        <f t="shared" si="9544"/>
        <v>19.200000000000003</v>
      </c>
      <c r="AA3567" s="11">
        <f t="shared" si="9545"/>
        <v>0</v>
      </c>
      <c r="AB3567" s="53">
        <f t="shared" si="9546"/>
        <v>0.23101063685672779</v>
      </c>
      <c r="AC3567" s="61" t="s">
        <v>204</v>
      </c>
    </row>
    <row r="3568" spans="1:46">
      <c r="A3568" s="11">
        <v>3568</v>
      </c>
      <c r="B3568" s="69">
        <v>44617</v>
      </c>
      <c r="C3568" s="70">
        <v>0.72916666666666663</v>
      </c>
      <c r="D3568">
        <v>10.4</v>
      </c>
      <c r="E3568">
        <v>13.4</v>
      </c>
      <c r="F3568">
        <v>0</v>
      </c>
      <c r="G3568">
        <v>8.5</v>
      </c>
      <c r="H3568">
        <v>1.9E-2</v>
      </c>
      <c r="I3568">
        <v>3.4</v>
      </c>
      <c r="J3568" t="s">
        <v>153</v>
      </c>
      <c r="K3568">
        <v>3.6</v>
      </c>
      <c r="L3568" t="s">
        <v>156</v>
      </c>
      <c r="M3568" s="70">
        <v>0.72223379629629625</v>
      </c>
      <c r="N3568">
        <v>5.0999999999999996</v>
      </c>
      <c r="O3568" t="s">
        <v>156</v>
      </c>
      <c r="P3568" s="70">
        <v>0.72540509259259256</v>
      </c>
      <c r="Q3568">
        <v>3.1</v>
      </c>
      <c r="R3568" t="s">
        <v>153</v>
      </c>
      <c r="S3568">
        <v>0.7</v>
      </c>
      <c r="T3568">
        <v>48.7</v>
      </c>
      <c r="U3568">
        <v>55</v>
      </c>
      <c r="V3568">
        <v>43093</v>
      </c>
      <c r="W3568">
        <v>72</v>
      </c>
      <c r="X3568">
        <v>0.57399999999999995</v>
      </c>
      <c r="Y3568">
        <v>17.760000000000002</v>
      </c>
      <c r="Z3568" s="11">
        <f t="shared" si="9544"/>
        <v>11.4</v>
      </c>
      <c r="AA3568" s="11">
        <f t="shared" si="9545"/>
        <v>0</v>
      </c>
      <c r="AB3568" s="53">
        <f t="shared" si="9546"/>
        <v>0.23101063685672779</v>
      </c>
      <c r="AC3568" s="61" t="s">
        <v>204</v>
      </c>
    </row>
    <row r="3569" spans="1:46">
      <c r="A3569" s="11">
        <v>3569</v>
      </c>
      <c r="B3569" s="69">
        <v>44617</v>
      </c>
      <c r="C3569" s="70">
        <v>0.73611111111111116</v>
      </c>
      <c r="D3569">
        <v>10</v>
      </c>
      <c r="E3569">
        <v>13.2</v>
      </c>
      <c r="F3569">
        <v>0</v>
      </c>
      <c r="G3569">
        <v>7.9</v>
      </c>
      <c r="H3569">
        <v>0.01</v>
      </c>
      <c r="I3569">
        <v>3.2</v>
      </c>
      <c r="J3569" t="s">
        <v>153</v>
      </c>
      <c r="K3569">
        <v>3.5</v>
      </c>
      <c r="L3569" t="s">
        <v>153</v>
      </c>
      <c r="M3569" s="70">
        <v>0.73054398148148147</v>
      </c>
      <c r="N3569">
        <v>5</v>
      </c>
      <c r="O3569" t="s">
        <v>159</v>
      </c>
      <c r="P3569" s="70">
        <v>0.73201388888888896</v>
      </c>
      <c r="Q3569">
        <v>2.4</v>
      </c>
      <c r="R3569" t="s">
        <v>159</v>
      </c>
      <c r="S3569">
        <v>0.6</v>
      </c>
      <c r="T3569">
        <v>51.3</v>
      </c>
      <c r="U3569">
        <v>29</v>
      </c>
      <c r="V3569">
        <v>24853</v>
      </c>
      <c r="W3569">
        <v>41</v>
      </c>
      <c r="X3569">
        <v>0.57399999999999995</v>
      </c>
      <c r="Y3569">
        <v>17.850000000000001</v>
      </c>
      <c r="Z3569" s="11">
        <f t="shared" si="9544"/>
        <v>6</v>
      </c>
      <c r="AA3569" s="11">
        <f t="shared" si="9545"/>
        <v>0</v>
      </c>
      <c r="AB3569" s="53">
        <f t="shared" si="9546"/>
        <v>0.23101063685672779</v>
      </c>
      <c r="AC3569" s="61" t="s">
        <v>204</v>
      </c>
    </row>
    <row r="3570" spans="1:46">
      <c r="A3570" s="11">
        <v>3570</v>
      </c>
      <c r="B3570" s="69">
        <v>44617</v>
      </c>
      <c r="C3570" s="70">
        <v>0.74305555555555547</v>
      </c>
      <c r="D3570">
        <v>9.6</v>
      </c>
      <c r="E3570">
        <v>13.1</v>
      </c>
      <c r="F3570">
        <v>0</v>
      </c>
      <c r="G3570">
        <v>7.4</v>
      </c>
      <c r="H3570">
        <v>4.0000000000000001E-3</v>
      </c>
      <c r="I3570">
        <v>2.2999999999999998</v>
      </c>
      <c r="J3570" t="s">
        <v>159</v>
      </c>
      <c r="K3570">
        <v>3.2</v>
      </c>
      <c r="L3570" t="s">
        <v>153</v>
      </c>
      <c r="M3570" s="70">
        <v>0.73612268518518509</v>
      </c>
      <c r="N3570">
        <v>3.9</v>
      </c>
      <c r="O3570" t="s">
        <v>159</v>
      </c>
      <c r="P3570" s="70">
        <v>0.73841435185185189</v>
      </c>
      <c r="Q3570">
        <v>2.1</v>
      </c>
      <c r="R3570" t="s">
        <v>159</v>
      </c>
      <c r="S3570">
        <v>0.4</v>
      </c>
      <c r="T3570">
        <v>52.7</v>
      </c>
      <c r="U3570">
        <v>11</v>
      </c>
      <c r="V3570">
        <v>11767</v>
      </c>
      <c r="W3570">
        <v>20</v>
      </c>
      <c r="X3570">
        <v>0.57399999999999995</v>
      </c>
      <c r="Y3570">
        <v>17.87</v>
      </c>
      <c r="Z3570" s="11">
        <f t="shared" si="9544"/>
        <v>2.4000000000000004</v>
      </c>
      <c r="AA3570" s="11">
        <f t="shared" si="9545"/>
        <v>0</v>
      </c>
      <c r="AB3570" s="53">
        <f t="shared" si="9546"/>
        <v>0.23101063685672779</v>
      </c>
      <c r="AC3570" s="61" t="s">
        <v>204</v>
      </c>
    </row>
    <row r="3571" spans="1:46">
      <c r="A3571" s="11">
        <v>3571</v>
      </c>
      <c r="B3571" s="69">
        <v>44617</v>
      </c>
      <c r="C3571" s="70">
        <v>0.75</v>
      </c>
      <c r="D3571">
        <v>9</v>
      </c>
      <c r="E3571">
        <v>13</v>
      </c>
      <c r="F3571">
        <v>0</v>
      </c>
      <c r="G3571">
        <v>7.1</v>
      </c>
      <c r="H3571">
        <v>1E-3</v>
      </c>
      <c r="I3571">
        <v>2</v>
      </c>
      <c r="J3571" t="s">
        <v>159</v>
      </c>
      <c r="K3571">
        <v>2.2999999999999998</v>
      </c>
      <c r="L3571" t="s">
        <v>159</v>
      </c>
      <c r="M3571" s="70">
        <v>0.74309027777777781</v>
      </c>
      <c r="N3571">
        <v>3.4</v>
      </c>
      <c r="O3571" t="s">
        <v>151</v>
      </c>
      <c r="P3571" s="70">
        <v>0.74775462962962969</v>
      </c>
      <c r="Q3571">
        <v>2.4</v>
      </c>
      <c r="R3571" t="s">
        <v>159</v>
      </c>
      <c r="S3571">
        <v>0.4</v>
      </c>
      <c r="T3571">
        <v>53.9</v>
      </c>
      <c r="U3571">
        <v>3</v>
      </c>
      <c r="V3571">
        <v>4038</v>
      </c>
      <c r="W3571">
        <v>7</v>
      </c>
      <c r="X3571">
        <v>0.57399999999999995</v>
      </c>
      <c r="Y3571">
        <v>17.88</v>
      </c>
      <c r="Z3571" s="11">
        <f t="shared" si="9544"/>
        <v>0.60000000000000009</v>
      </c>
      <c r="AA3571" s="11">
        <f t="shared" si="9545"/>
        <v>0</v>
      </c>
      <c r="AB3571" s="53">
        <f t="shared" si="9546"/>
        <v>0.23101063685672779</v>
      </c>
      <c r="AC3571" s="61" t="s">
        <v>204</v>
      </c>
      <c r="AE3571" s="11">
        <f t="shared" ref="AE3571" si="9659">SUM(F3571:F3576)</f>
        <v>0</v>
      </c>
      <c r="AF3571" s="11">
        <f t="shared" ref="AF3571" si="9660">AVERAGE(AB3571:AB3576)</f>
        <v>0.23091978092289311</v>
      </c>
      <c r="AG3571" s="11">
        <f t="shared" ref="AG3571" si="9661">AVERAGE(G3571:G3576)</f>
        <v>6.8499999999999988</v>
      </c>
      <c r="AH3571" s="11" t="e">
        <f t="shared" ref="AH3571" si="9662">AVERAGE(AC3571:AC3576)</f>
        <v>#DIV/0!</v>
      </c>
      <c r="AI3571" s="11">
        <f t="shared" ref="AI3571" si="9663">AVERAGE(T3571:T3576)</f>
        <v>54.533333333333339</v>
      </c>
      <c r="AJ3571" s="11">
        <f t="shared" ref="AJ3571" si="9664">SUMIF(H3571:H3576,"&gt;0",H3571:H3576)</f>
        <v>1E-3</v>
      </c>
      <c r="AK3571" s="17">
        <f t="shared" ref="AK3571" si="9665">SUM(AA3571:AA3576)/60</f>
        <v>0</v>
      </c>
      <c r="AL3571" s="17">
        <f t="shared" ref="AL3571" si="9666">SUM(V3571:V3576)</f>
        <v>5422</v>
      </c>
      <c r="AM3571" s="17">
        <f t="shared" ref="AM3571" si="9667">AVERAGE(W3571:W3576)</f>
        <v>1.3333333333333333</v>
      </c>
      <c r="AN3571" s="11">
        <f t="shared" ref="AN3571" si="9668">AVERAGE(I3571:I3576)</f>
        <v>2.75</v>
      </c>
      <c r="AO3571" s="11">
        <f t="shared" ref="AO3571" si="9669">MAX(K3571:K3576)</f>
        <v>3.4</v>
      </c>
      <c r="AP3571" s="13" t="str">
        <f t="shared" ref="AP3571" ca="1" si="9670">INDIRECT(ADDRESS(MATCH(AO3571,K3571:K3576,0)+A3571-1,12))</f>
        <v>SSE</v>
      </c>
      <c r="AQ3571" s="13">
        <f t="shared" ref="AQ3571" ca="1" si="9671">INDIRECT(ADDRESS(MATCH(AO3571,K3571:K3576,0)+A3571-1,13))</f>
        <v>0.78472222222222221</v>
      </c>
      <c r="AR3571" s="11">
        <f t="shared" ref="AR3571" si="9672">MAX(N3571:N3576)</f>
        <v>5.5</v>
      </c>
      <c r="AS3571" s="13" t="str">
        <f t="shared" ref="AS3571" ca="1" si="9673">INDIRECT(ADDRESS(MATCH(AR3571,N3571:N3576,0)+A3571-1,15))</f>
        <v>SSE</v>
      </c>
      <c r="AT3571" s="13">
        <f t="shared" ref="AT3571" ca="1" si="9674">INDIRECT(ADDRESS(MATCH(AR3571,N3571:N3576,0)+A3571-1,16))</f>
        <v>0.78149305555555559</v>
      </c>
    </row>
    <row r="3572" spans="1:46">
      <c r="A3572" s="11">
        <v>3572</v>
      </c>
      <c r="B3572" s="69">
        <v>44617</v>
      </c>
      <c r="C3572" s="70">
        <v>0.75694444444444453</v>
      </c>
      <c r="D3572">
        <v>8.4</v>
      </c>
      <c r="E3572">
        <v>13</v>
      </c>
      <c r="F3572">
        <v>0</v>
      </c>
      <c r="G3572">
        <v>6.8</v>
      </c>
      <c r="H3572">
        <v>0</v>
      </c>
      <c r="I3572">
        <v>2.2999999999999998</v>
      </c>
      <c r="J3572" t="s">
        <v>159</v>
      </c>
      <c r="K3572">
        <v>2.2999999999999998</v>
      </c>
      <c r="L3572" t="s">
        <v>159</v>
      </c>
      <c r="M3572" s="70">
        <v>0.75694444444444453</v>
      </c>
      <c r="N3572">
        <v>4</v>
      </c>
      <c r="O3572" t="s">
        <v>153</v>
      </c>
      <c r="P3572" s="70">
        <v>0.7557060185185186</v>
      </c>
      <c r="Q3572">
        <v>2.6</v>
      </c>
      <c r="R3572" t="s">
        <v>151</v>
      </c>
      <c r="S3572">
        <v>0.5</v>
      </c>
      <c r="T3572">
        <v>55</v>
      </c>
      <c r="U3572">
        <v>1</v>
      </c>
      <c r="V3572">
        <v>886</v>
      </c>
      <c r="W3572">
        <v>1</v>
      </c>
      <c r="X3572">
        <v>0.57399999999999995</v>
      </c>
      <c r="Y3572">
        <v>17.87</v>
      </c>
      <c r="Z3572" s="11">
        <f t="shared" si="9544"/>
        <v>0</v>
      </c>
      <c r="AA3572" s="11">
        <f t="shared" si="9545"/>
        <v>0</v>
      </c>
      <c r="AB3572" s="53">
        <f t="shared" si="9546"/>
        <v>0.23101063685672779</v>
      </c>
      <c r="AC3572" s="61" t="s">
        <v>204</v>
      </c>
    </row>
    <row r="3573" spans="1:46">
      <c r="A3573" s="11">
        <v>3573</v>
      </c>
      <c r="B3573" s="69">
        <v>44617</v>
      </c>
      <c r="C3573" s="70">
        <v>0.76388888888888884</v>
      </c>
      <c r="D3573">
        <v>8</v>
      </c>
      <c r="E3573">
        <v>13</v>
      </c>
      <c r="F3573">
        <v>0</v>
      </c>
      <c r="G3573">
        <v>6.8</v>
      </c>
      <c r="H3573">
        <v>0</v>
      </c>
      <c r="I3573">
        <v>2.9</v>
      </c>
      <c r="J3573" t="s">
        <v>159</v>
      </c>
      <c r="K3573">
        <v>2.9</v>
      </c>
      <c r="L3573" t="s">
        <v>159</v>
      </c>
      <c r="M3573" s="70">
        <v>0.76388888888888884</v>
      </c>
      <c r="N3573">
        <v>5.2</v>
      </c>
      <c r="O3573" t="s">
        <v>159</v>
      </c>
      <c r="P3573" s="70">
        <v>0.76366898148148143</v>
      </c>
      <c r="Q3573">
        <v>2.8</v>
      </c>
      <c r="R3573" t="s">
        <v>151</v>
      </c>
      <c r="S3573">
        <v>0.7</v>
      </c>
      <c r="T3573">
        <v>54.9</v>
      </c>
      <c r="U3573">
        <v>1</v>
      </c>
      <c r="V3573">
        <v>166</v>
      </c>
      <c r="W3573">
        <v>0</v>
      </c>
      <c r="X3573">
        <v>0.57399999999999995</v>
      </c>
      <c r="Y3573">
        <v>17.87</v>
      </c>
      <c r="Z3573" s="11">
        <f t="shared" si="9544"/>
        <v>0</v>
      </c>
      <c r="AA3573" s="11">
        <f t="shared" si="9545"/>
        <v>0</v>
      </c>
      <c r="AB3573" s="53">
        <f t="shared" si="9546"/>
        <v>0.23101063685672779</v>
      </c>
      <c r="AC3573" s="61" t="s">
        <v>204</v>
      </c>
    </row>
    <row r="3574" spans="1:46">
      <c r="A3574" s="11">
        <v>3574</v>
      </c>
      <c r="B3574" s="69">
        <v>44617</v>
      </c>
      <c r="C3574" s="70">
        <v>0.77083333333333337</v>
      </c>
      <c r="D3574">
        <v>7.6</v>
      </c>
      <c r="E3574">
        <v>13</v>
      </c>
      <c r="F3574">
        <v>0</v>
      </c>
      <c r="G3574">
        <v>6.7</v>
      </c>
      <c r="H3574">
        <v>0</v>
      </c>
      <c r="I3574">
        <v>2.9</v>
      </c>
      <c r="J3574" t="s">
        <v>159</v>
      </c>
      <c r="K3574">
        <v>3.1</v>
      </c>
      <c r="L3574" t="s">
        <v>159</v>
      </c>
      <c r="M3574" s="70">
        <v>0.76767361111111121</v>
      </c>
      <c r="N3574">
        <v>4.9000000000000004</v>
      </c>
      <c r="O3574" t="s">
        <v>159</v>
      </c>
      <c r="P3574" s="70">
        <v>0.76413194444444443</v>
      </c>
      <c r="Q3574">
        <v>3.2</v>
      </c>
      <c r="R3574" t="s">
        <v>151</v>
      </c>
      <c r="S3574">
        <v>0.7</v>
      </c>
      <c r="T3574">
        <v>54.8</v>
      </c>
      <c r="U3574">
        <v>0</v>
      </c>
      <c r="V3574">
        <v>139</v>
      </c>
      <c r="W3574">
        <v>0</v>
      </c>
      <c r="X3574">
        <v>0.57399999999999995</v>
      </c>
      <c r="Y3574">
        <v>17.86</v>
      </c>
      <c r="Z3574" s="11">
        <f t="shared" si="9544"/>
        <v>0</v>
      </c>
      <c r="AA3574" s="11">
        <f t="shared" si="9545"/>
        <v>0</v>
      </c>
      <c r="AB3574" s="53">
        <f t="shared" si="9546"/>
        <v>0.23101063685672779</v>
      </c>
      <c r="AC3574" s="61" t="s">
        <v>204</v>
      </c>
    </row>
    <row r="3575" spans="1:46">
      <c r="A3575" s="11">
        <v>3575</v>
      </c>
      <c r="B3575" s="69">
        <v>44617</v>
      </c>
      <c r="C3575" s="70">
        <v>0.77777777777777779</v>
      </c>
      <c r="D3575">
        <v>7.2</v>
      </c>
      <c r="E3575">
        <v>13</v>
      </c>
      <c r="F3575">
        <v>0</v>
      </c>
      <c r="G3575">
        <v>6.8</v>
      </c>
      <c r="H3575">
        <v>0</v>
      </c>
      <c r="I3575">
        <v>3</v>
      </c>
      <c r="J3575" t="s">
        <v>159</v>
      </c>
      <c r="K3575">
        <v>3.1</v>
      </c>
      <c r="L3575" t="s">
        <v>159</v>
      </c>
      <c r="M3575" s="70">
        <v>0.77273148148148152</v>
      </c>
      <c r="N3575">
        <v>5.0999999999999996</v>
      </c>
      <c r="O3575" t="s">
        <v>153</v>
      </c>
      <c r="P3575" s="70">
        <v>0.77527777777777773</v>
      </c>
      <c r="Q3575">
        <v>2.8</v>
      </c>
      <c r="R3575" t="s">
        <v>159</v>
      </c>
      <c r="S3575">
        <v>0.7</v>
      </c>
      <c r="T3575">
        <v>54.6</v>
      </c>
      <c r="U3575">
        <v>0</v>
      </c>
      <c r="V3575">
        <v>94</v>
      </c>
      <c r="W3575">
        <v>0</v>
      </c>
      <c r="X3575">
        <v>0.57399999999999995</v>
      </c>
      <c r="Y3575">
        <v>17.89</v>
      </c>
      <c r="Z3575" s="11">
        <f t="shared" si="9544"/>
        <v>0</v>
      </c>
      <c r="AA3575" s="11">
        <f t="shared" si="9545"/>
        <v>0</v>
      </c>
      <c r="AB3575" s="53">
        <f t="shared" si="9546"/>
        <v>0.23101063685672779</v>
      </c>
      <c r="AC3575" s="61" t="s">
        <v>204</v>
      </c>
    </row>
    <row r="3576" spans="1:46">
      <c r="A3576" s="11">
        <v>3576</v>
      </c>
      <c r="B3576" s="69">
        <v>44617</v>
      </c>
      <c r="C3576" s="70">
        <v>0.78472222222222221</v>
      </c>
      <c r="D3576">
        <v>7</v>
      </c>
      <c r="E3576">
        <v>13</v>
      </c>
      <c r="F3576">
        <v>0</v>
      </c>
      <c r="G3576">
        <v>6.9</v>
      </c>
      <c r="H3576">
        <v>0</v>
      </c>
      <c r="I3576">
        <v>3.4</v>
      </c>
      <c r="J3576" t="s">
        <v>159</v>
      </c>
      <c r="K3576">
        <v>3.4</v>
      </c>
      <c r="L3576" t="s">
        <v>159</v>
      </c>
      <c r="M3576" s="70">
        <v>0.78472222222222221</v>
      </c>
      <c r="N3576">
        <v>5.5</v>
      </c>
      <c r="O3576" t="s">
        <v>159</v>
      </c>
      <c r="P3576" s="70">
        <v>0.78149305555555559</v>
      </c>
      <c r="Q3576">
        <v>3.1</v>
      </c>
      <c r="R3576" t="s">
        <v>151</v>
      </c>
      <c r="S3576">
        <v>0.7</v>
      </c>
      <c r="T3576">
        <v>54</v>
      </c>
      <c r="U3576">
        <v>0</v>
      </c>
      <c r="V3576">
        <v>99</v>
      </c>
      <c r="W3576">
        <v>0</v>
      </c>
      <c r="X3576">
        <v>0.57299999999999995</v>
      </c>
      <c r="Y3576">
        <v>17.89</v>
      </c>
      <c r="Z3576" s="11">
        <f t="shared" si="9544"/>
        <v>0</v>
      </c>
      <c r="AA3576" s="11">
        <f t="shared" si="9545"/>
        <v>0</v>
      </c>
      <c r="AB3576" s="53">
        <f t="shared" si="9546"/>
        <v>0.23046550125371978</v>
      </c>
      <c r="AC3576" s="61" t="s">
        <v>204</v>
      </c>
    </row>
    <row r="3577" spans="1:46">
      <c r="A3577" s="11">
        <v>3577</v>
      </c>
      <c r="B3577" s="69">
        <v>44617</v>
      </c>
      <c r="C3577" s="70">
        <v>0.79166666666666663</v>
      </c>
      <c r="D3577">
        <v>6.7</v>
      </c>
      <c r="E3577">
        <v>13</v>
      </c>
      <c r="F3577">
        <v>0</v>
      </c>
      <c r="G3577">
        <v>6.8</v>
      </c>
      <c r="H3577">
        <v>-1E-3</v>
      </c>
      <c r="I3577">
        <v>3.3</v>
      </c>
      <c r="J3577" t="s">
        <v>159</v>
      </c>
      <c r="K3577">
        <v>3.5</v>
      </c>
      <c r="L3577" t="s">
        <v>159</v>
      </c>
      <c r="M3577" s="70">
        <v>0.78618055555555555</v>
      </c>
      <c r="N3577">
        <v>5.7</v>
      </c>
      <c r="O3577" t="s">
        <v>151</v>
      </c>
      <c r="P3577" s="70">
        <v>0.78611111111111109</v>
      </c>
      <c r="Q3577">
        <v>4.2</v>
      </c>
      <c r="R3577" t="s">
        <v>153</v>
      </c>
      <c r="S3577">
        <v>0.7</v>
      </c>
      <c r="T3577">
        <v>54</v>
      </c>
      <c r="U3577">
        <v>1</v>
      </c>
      <c r="V3577">
        <v>107</v>
      </c>
      <c r="W3577">
        <v>0</v>
      </c>
      <c r="X3577">
        <v>0.57299999999999995</v>
      </c>
      <c r="Y3577">
        <v>17.89</v>
      </c>
      <c r="Z3577" s="11">
        <f t="shared" si="9544"/>
        <v>-0.60000000000000009</v>
      </c>
      <c r="AA3577" s="11">
        <f t="shared" si="9545"/>
        <v>0</v>
      </c>
      <c r="AB3577" s="53">
        <f t="shared" si="9546"/>
        <v>0.23046550125371978</v>
      </c>
      <c r="AC3577" s="61" t="s">
        <v>204</v>
      </c>
      <c r="AE3577" s="11">
        <f t="shared" ref="AE3577" si="9675">SUM(F3577:F3582)</f>
        <v>0</v>
      </c>
      <c r="AF3577" s="11">
        <f t="shared" ref="AF3577" si="9676">AVERAGE(AB3577:AB3582)</f>
        <v>0.23019335447179934</v>
      </c>
      <c r="AG3577" s="11">
        <f t="shared" ref="AG3577" si="9677">AVERAGE(G3577:G3582)</f>
        <v>6.9666666666666677</v>
      </c>
      <c r="AH3577" s="11" t="e">
        <f t="shared" ref="AH3577" si="9678">AVERAGE(AC3577:AC3582)</f>
        <v>#DIV/0!</v>
      </c>
      <c r="AI3577" s="11">
        <f t="shared" ref="AI3577" si="9679">AVERAGE(T3577:T3582)</f>
        <v>53.183333333333337</v>
      </c>
      <c r="AJ3577" s="11">
        <f t="shared" ref="AJ3577" si="9680">SUMIF(H3577:H3582,"&gt;0",H3577:H3582)</f>
        <v>0</v>
      </c>
      <c r="AK3577" s="17">
        <f t="shared" ref="AK3577" si="9681">SUM(AA3577:AA3582)/60</f>
        <v>0</v>
      </c>
      <c r="AL3577" s="17">
        <f t="shared" ref="AL3577" si="9682">SUM(V3577:V3582)</f>
        <v>633</v>
      </c>
      <c r="AM3577" s="17">
        <f t="shared" ref="AM3577" si="9683">AVERAGE(W3577:W3582)</f>
        <v>0</v>
      </c>
      <c r="AN3577" s="11">
        <f t="shared" ref="AN3577" si="9684">AVERAGE(I3577:I3582)</f>
        <v>3.3666666666666667</v>
      </c>
      <c r="AO3577" s="11">
        <f t="shared" ref="AO3577" si="9685">MAX(K3577:K3582)</f>
        <v>3.9</v>
      </c>
      <c r="AP3577" s="13" t="str">
        <f t="shared" ref="AP3577" ca="1" si="9686">INDIRECT(ADDRESS(MATCH(AO3577,K3577:K3582,0)+A3577-1,12))</f>
        <v>SSE</v>
      </c>
      <c r="AQ3577" s="13">
        <f t="shared" ref="AQ3577" ca="1" si="9687">INDIRECT(ADDRESS(MATCH(AO3577,K3577:K3582,0)+A3577-1,13))</f>
        <v>0.80961805555555555</v>
      </c>
      <c r="AR3577" s="11">
        <f t="shared" ref="AR3577" si="9688">MAX(N3577:N3582)</f>
        <v>6</v>
      </c>
      <c r="AS3577" s="13" t="str">
        <f t="shared" ref="AS3577" ca="1" si="9689">INDIRECT(ADDRESS(MATCH(AR3577,N3577:N3582,0)+A3577-1,15))</f>
        <v>SSE</v>
      </c>
      <c r="AT3577" s="13">
        <f t="shared" ref="AT3577" ca="1" si="9690">INDIRECT(ADDRESS(MATCH(AR3577,N3577:N3582,0)+A3577-1,16))</f>
        <v>0.80613425925925919</v>
      </c>
    </row>
    <row r="3578" spans="1:46">
      <c r="A3578" s="11">
        <v>3578</v>
      </c>
      <c r="B3578" s="69">
        <v>44617</v>
      </c>
      <c r="C3578" s="70">
        <v>0.79861111111111116</v>
      </c>
      <c r="D3578">
        <v>6.6</v>
      </c>
      <c r="E3578">
        <v>12.9</v>
      </c>
      <c r="F3578">
        <v>0</v>
      </c>
      <c r="G3578">
        <v>6.9</v>
      </c>
      <c r="H3578">
        <v>0</v>
      </c>
      <c r="I3578">
        <v>3.4</v>
      </c>
      <c r="J3578" t="s">
        <v>159</v>
      </c>
      <c r="K3578">
        <v>3.6</v>
      </c>
      <c r="L3578" t="s">
        <v>159</v>
      </c>
      <c r="M3578" s="70">
        <v>0.79707175925925933</v>
      </c>
      <c r="N3578">
        <v>5.7</v>
      </c>
      <c r="O3578" t="s">
        <v>159</v>
      </c>
      <c r="P3578" s="70">
        <v>0.79170138888888886</v>
      </c>
      <c r="Q3578">
        <v>3.1</v>
      </c>
      <c r="R3578" t="s">
        <v>151</v>
      </c>
      <c r="S3578">
        <v>0.8</v>
      </c>
      <c r="T3578">
        <v>53.5</v>
      </c>
      <c r="U3578">
        <v>0</v>
      </c>
      <c r="V3578">
        <v>101</v>
      </c>
      <c r="W3578">
        <v>0</v>
      </c>
      <c r="X3578">
        <v>0.57299999999999995</v>
      </c>
      <c r="Y3578">
        <v>17.89</v>
      </c>
      <c r="Z3578" s="11">
        <f t="shared" si="9544"/>
        <v>0</v>
      </c>
      <c r="AA3578" s="11">
        <f t="shared" si="9545"/>
        <v>0</v>
      </c>
      <c r="AB3578" s="53">
        <f t="shared" si="9546"/>
        <v>0.23046550125371978</v>
      </c>
      <c r="AC3578" s="61" t="s">
        <v>204</v>
      </c>
    </row>
    <row r="3579" spans="1:46">
      <c r="A3579" s="11">
        <v>3579</v>
      </c>
      <c r="B3579" s="69">
        <v>44617</v>
      </c>
      <c r="C3579" s="70">
        <v>0.80555555555555547</v>
      </c>
      <c r="D3579">
        <v>6.5</v>
      </c>
      <c r="E3579">
        <v>12.9</v>
      </c>
      <c r="F3579">
        <v>0</v>
      </c>
      <c r="G3579">
        <v>7</v>
      </c>
      <c r="H3579">
        <v>0</v>
      </c>
      <c r="I3579">
        <v>3.5</v>
      </c>
      <c r="J3579" t="s">
        <v>159</v>
      </c>
      <c r="K3579">
        <v>3.5</v>
      </c>
      <c r="L3579" t="s">
        <v>159</v>
      </c>
      <c r="M3579" s="70">
        <v>0.80554398148148154</v>
      </c>
      <c r="N3579">
        <v>5.6</v>
      </c>
      <c r="O3579" t="s">
        <v>151</v>
      </c>
      <c r="P3579" s="70">
        <v>0.80297453703703703</v>
      </c>
      <c r="Q3579">
        <v>2.5</v>
      </c>
      <c r="R3579" t="s">
        <v>151</v>
      </c>
      <c r="S3579">
        <v>0.7</v>
      </c>
      <c r="T3579">
        <v>53.2</v>
      </c>
      <c r="U3579">
        <v>1</v>
      </c>
      <c r="V3579">
        <v>101</v>
      </c>
      <c r="W3579">
        <v>0</v>
      </c>
      <c r="X3579">
        <v>0.57299999999999995</v>
      </c>
      <c r="Y3579">
        <v>17.88</v>
      </c>
      <c r="Z3579" s="11">
        <f t="shared" si="9544"/>
        <v>0</v>
      </c>
      <c r="AA3579" s="11">
        <f t="shared" si="9545"/>
        <v>0</v>
      </c>
      <c r="AB3579" s="53">
        <f t="shared" si="9546"/>
        <v>0.23046550125371978</v>
      </c>
      <c r="AC3579" s="61" t="s">
        <v>204</v>
      </c>
    </row>
    <row r="3580" spans="1:46">
      <c r="A3580" s="11">
        <v>3580</v>
      </c>
      <c r="B3580" s="69">
        <v>44617</v>
      </c>
      <c r="C3580" s="70">
        <v>0.8125</v>
      </c>
      <c r="D3580">
        <v>6.4</v>
      </c>
      <c r="E3580">
        <v>12.9</v>
      </c>
      <c r="F3580">
        <v>0</v>
      </c>
      <c r="G3580">
        <v>7</v>
      </c>
      <c r="H3580">
        <v>0</v>
      </c>
      <c r="I3580">
        <v>3.7</v>
      </c>
      <c r="J3580" t="s">
        <v>159</v>
      </c>
      <c r="K3580">
        <v>3.9</v>
      </c>
      <c r="L3580" t="s">
        <v>159</v>
      </c>
      <c r="M3580" s="70">
        <v>0.80961805555555555</v>
      </c>
      <c r="N3580">
        <v>6</v>
      </c>
      <c r="O3580" t="s">
        <v>159</v>
      </c>
      <c r="P3580" s="70">
        <v>0.80613425925925919</v>
      </c>
      <c r="Q3580">
        <v>3.9</v>
      </c>
      <c r="R3580" t="s">
        <v>151</v>
      </c>
      <c r="S3580">
        <v>0.8</v>
      </c>
      <c r="T3580">
        <v>52.8</v>
      </c>
      <c r="U3580">
        <v>0</v>
      </c>
      <c r="V3580">
        <v>100</v>
      </c>
      <c r="W3580">
        <v>0</v>
      </c>
      <c r="X3580">
        <v>0.57199999999999995</v>
      </c>
      <c r="Y3580">
        <v>17.91</v>
      </c>
      <c r="Z3580" s="11">
        <f t="shared" si="9544"/>
        <v>0</v>
      </c>
      <c r="AA3580" s="11">
        <f t="shared" si="9545"/>
        <v>0</v>
      </c>
      <c r="AB3580" s="53">
        <f t="shared" si="9546"/>
        <v>0.22992120768987884</v>
      </c>
      <c r="AC3580" s="61" t="s">
        <v>204</v>
      </c>
    </row>
    <row r="3581" spans="1:46">
      <c r="A3581" s="11">
        <v>3581</v>
      </c>
      <c r="B3581" s="69">
        <v>44617</v>
      </c>
      <c r="C3581" s="70">
        <v>0.81944444444444453</v>
      </c>
      <c r="D3581">
        <v>6.4</v>
      </c>
      <c r="E3581">
        <v>12.9</v>
      </c>
      <c r="F3581">
        <v>0</v>
      </c>
      <c r="G3581">
        <v>7</v>
      </c>
      <c r="H3581">
        <v>-1E-3</v>
      </c>
      <c r="I3581">
        <v>3.2</v>
      </c>
      <c r="J3581" t="s">
        <v>159</v>
      </c>
      <c r="K3581">
        <v>3.7</v>
      </c>
      <c r="L3581" t="s">
        <v>159</v>
      </c>
      <c r="M3581" s="70">
        <v>0.81268518518518518</v>
      </c>
      <c r="N3581">
        <v>5.7</v>
      </c>
      <c r="O3581" t="s">
        <v>153</v>
      </c>
      <c r="P3581" s="70">
        <v>0.81401620370370376</v>
      </c>
      <c r="Q3581">
        <v>4</v>
      </c>
      <c r="R3581" t="s">
        <v>159</v>
      </c>
      <c r="S3581">
        <v>0.6</v>
      </c>
      <c r="T3581">
        <v>52.8</v>
      </c>
      <c r="U3581">
        <v>0</v>
      </c>
      <c r="V3581">
        <v>105</v>
      </c>
      <c r="W3581">
        <v>0</v>
      </c>
      <c r="X3581">
        <v>0.57199999999999995</v>
      </c>
      <c r="Y3581">
        <v>17.91</v>
      </c>
      <c r="Z3581" s="11">
        <f t="shared" si="9544"/>
        <v>-0.60000000000000009</v>
      </c>
      <c r="AA3581" s="11">
        <f t="shared" si="9545"/>
        <v>0</v>
      </c>
      <c r="AB3581" s="53">
        <f t="shared" si="9546"/>
        <v>0.22992120768987884</v>
      </c>
      <c r="AC3581" s="61" t="s">
        <v>204</v>
      </c>
    </row>
    <row r="3582" spans="1:46">
      <c r="A3582" s="11">
        <v>3582</v>
      </c>
      <c r="B3582" s="69">
        <v>44617</v>
      </c>
      <c r="C3582" s="70">
        <v>0.82638888888888884</v>
      </c>
      <c r="D3582">
        <v>6.3</v>
      </c>
      <c r="E3582">
        <v>12.9</v>
      </c>
      <c r="F3582">
        <v>0</v>
      </c>
      <c r="G3582">
        <v>7.1</v>
      </c>
      <c r="H3582">
        <v>0</v>
      </c>
      <c r="I3582">
        <v>3.1</v>
      </c>
      <c r="J3582" t="s">
        <v>159</v>
      </c>
      <c r="K3582">
        <v>3.3</v>
      </c>
      <c r="L3582" t="s">
        <v>159</v>
      </c>
      <c r="M3582" s="70">
        <v>0.82391203703703697</v>
      </c>
      <c r="N3582">
        <v>5.2</v>
      </c>
      <c r="O3582" t="s">
        <v>159</v>
      </c>
      <c r="P3582" s="70">
        <v>0.82576388888888896</v>
      </c>
      <c r="Q3582">
        <v>4.7</v>
      </c>
      <c r="R3582" t="s">
        <v>159</v>
      </c>
      <c r="S3582">
        <v>0.7</v>
      </c>
      <c r="T3582">
        <v>52.8</v>
      </c>
      <c r="U3582">
        <v>0</v>
      </c>
      <c r="V3582">
        <v>119</v>
      </c>
      <c r="W3582">
        <v>0</v>
      </c>
      <c r="X3582">
        <v>0.57199999999999995</v>
      </c>
      <c r="Y3582">
        <v>17.920000000000002</v>
      </c>
      <c r="Z3582" s="11">
        <f t="shared" si="9544"/>
        <v>0</v>
      </c>
      <c r="AA3582" s="11">
        <f t="shared" si="9545"/>
        <v>0</v>
      </c>
      <c r="AB3582" s="53">
        <f t="shared" si="9546"/>
        <v>0.22992120768987884</v>
      </c>
      <c r="AC3582" s="61" t="s">
        <v>204</v>
      </c>
    </row>
    <row r="3583" spans="1:46">
      <c r="A3583" s="11">
        <v>3583</v>
      </c>
      <c r="B3583" s="69">
        <v>44617</v>
      </c>
      <c r="C3583" s="70">
        <v>0.83333333333333337</v>
      </c>
      <c r="D3583">
        <v>6.2</v>
      </c>
      <c r="E3583">
        <v>12.9</v>
      </c>
      <c r="F3583">
        <v>0</v>
      </c>
      <c r="G3583">
        <v>7.2</v>
      </c>
      <c r="H3583">
        <v>0</v>
      </c>
      <c r="I3583">
        <v>3.4</v>
      </c>
      <c r="J3583" t="s">
        <v>159</v>
      </c>
      <c r="K3583">
        <v>3.5</v>
      </c>
      <c r="L3583" t="s">
        <v>159</v>
      </c>
      <c r="M3583" s="70">
        <v>0.83254629629629628</v>
      </c>
      <c r="N3583">
        <v>5.9</v>
      </c>
      <c r="O3583" t="s">
        <v>159</v>
      </c>
      <c r="P3583" s="70">
        <v>0.82886574074074071</v>
      </c>
      <c r="Q3583">
        <v>2.1</v>
      </c>
      <c r="R3583" t="s">
        <v>159</v>
      </c>
      <c r="S3583">
        <v>0.7</v>
      </c>
      <c r="T3583">
        <v>52.4</v>
      </c>
      <c r="U3583">
        <v>0</v>
      </c>
      <c r="V3583">
        <v>128</v>
      </c>
      <c r="W3583">
        <v>0</v>
      </c>
      <c r="X3583">
        <v>0.57199999999999995</v>
      </c>
      <c r="Y3583">
        <v>17.920000000000002</v>
      </c>
      <c r="Z3583" s="11">
        <f t="shared" si="9544"/>
        <v>0</v>
      </c>
      <c r="AA3583" s="11">
        <f t="shared" si="9545"/>
        <v>0</v>
      </c>
      <c r="AB3583" s="53">
        <f t="shared" si="9546"/>
        <v>0.22992120768987884</v>
      </c>
      <c r="AC3583" s="61" t="s">
        <v>204</v>
      </c>
      <c r="AE3583" s="11">
        <f t="shared" ref="AE3583" si="9691">SUM(F3583:F3588)</f>
        <v>0</v>
      </c>
      <c r="AF3583" s="11">
        <f t="shared" ref="AF3583" si="9692">AVERAGE(AB3583:AB3588)</f>
        <v>0.22992120768987886</v>
      </c>
      <c r="AG3583" s="11">
        <f t="shared" ref="AG3583" si="9693">AVERAGE(G3583:G3588)</f>
        <v>7.1499999999999995</v>
      </c>
      <c r="AH3583" s="11" t="e">
        <f t="shared" ref="AH3583" si="9694">AVERAGE(AC3583:AC3588)</f>
        <v>#DIV/0!</v>
      </c>
      <c r="AI3583" s="11">
        <f t="shared" ref="AI3583" si="9695">AVERAGE(T3583:T3588)</f>
        <v>53.433333333333337</v>
      </c>
      <c r="AJ3583" s="11">
        <f t="shared" ref="AJ3583" si="9696">SUMIF(H3583:H3588,"&gt;0",H3583:H3588)</f>
        <v>0</v>
      </c>
      <c r="AK3583" s="17">
        <f t="shared" ref="AK3583" si="9697">SUM(AA3583:AA3588)/60</f>
        <v>0</v>
      </c>
      <c r="AL3583" s="17">
        <f t="shared" ref="AL3583" si="9698">SUM(V3583:V3588)</f>
        <v>651</v>
      </c>
      <c r="AM3583" s="17">
        <f t="shared" ref="AM3583" si="9699">AVERAGE(W3583:W3588)</f>
        <v>0</v>
      </c>
      <c r="AN3583" s="11">
        <f t="shared" ref="AN3583" si="9700">AVERAGE(I3583:I3588)</f>
        <v>3.3499999999999996</v>
      </c>
      <c r="AO3583" s="11">
        <f t="shared" ref="AO3583" si="9701">MAX(K3583:K3588)</f>
        <v>4.0999999999999996</v>
      </c>
      <c r="AP3583" s="13" t="str">
        <f t="shared" ref="AP3583" ca="1" si="9702">INDIRECT(ADDRESS(MATCH(AO3583,K3583:K3588,0)+A3583-1,12))</f>
        <v>SE</v>
      </c>
      <c r="AQ3583" s="13">
        <f t="shared" ref="AQ3583" ca="1" si="9703">INDIRECT(ADDRESS(MATCH(AO3583,K3583:K3588,0)+A3583-1,13))</f>
        <v>0.85391203703703711</v>
      </c>
      <c r="AR3583" s="11">
        <f t="shared" ref="AR3583" si="9704">MAX(N3583:N3588)</f>
        <v>6.2</v>
      </c>
      <c r="AS3583" s="13" t="str">
        <f t="shared" ref="AS3583" ca="1" si="9705">INDIRECT(ADDRESS(MATCH(AR3583,N3583:N3588,0)+A3583-1,15))</f>
        <v>SSE</v>
      </c>
      <c r="AT3583" s="13">
        <f t="shared" ref="AT3583" ca="1" si="9706">INDIRECT(ADDRESS(MATCH(AR3583,N3583:N3588,0)+A3583-1,16))</f>
        <v>0.83947916666666667</v>
      </c>
    </row>
    <row r="3584" spans="1:46">
      <c r="A3584" s="11">
        <v>3584</v>
      </c>
      <c r="B3584" s="69">
        <v>44617</v>
      </c>
      <c r="C3584" s="70">
        <v>0.84027777777777779</v>
      </c>
      <c r="D3584">
        <v>6.2</v>
      </c>
      <c r="E3584">
        <v>12.9</v>
      </c>
      <c r="F3584">
        <v>0</v>
      </c>
      <c r="G3584">
        <v>7.1</v>
      </c>
      <c r="H3584">
        <v>-1E-3</v>
      </c>
      <c r="I3584">
        <v>3.5</v>
      </c>
      <c r="J3584" t="s">
        <v>159</v>
      </c>
      <c r="K3584">
        <v>3.5</v>
      </c>
      <c r="L3584" t="s">
        <v>159</v>
      </c>
      <c r="M3584" s="70">
        <v>0.84027777777777779</v>
      </c>
      <c r="N3584">
        <v>6.2</v>
      </c>
      <c r="O3584" t="s">
        <v>159</v>
      </c>
      <c r="P3584" s="70">
        <v>0.83947916666666667</v>
      </c>
      <c r="Q3584">
        <v>3.9</v>
      </c>
      <c r="R3584" t="s">
        <v>159</v>
      </c>
      <c r="S3584">
        <v>0.7</v>
      </c>
      <c r="T3584">
        <v>52.7</v>
      </c>
      <c r="U3584">
        <v>0</v>
      </c>
      <c r="V3584">
        <v>94</v>
      </c>
      <c r="W3584">
        <v>0</v>
      </c>
      <c r="X3584">
        <v>0.57199999999999995</v>
      </c>
      <c r="Y3584">
        <v>17.93</v>
      </c>
      <c r="Z3584" s="11">
        <f t="shared" si="9544"/>
        <v>-0.60000000000000009</v>
      </c>
      <c r="AA3584" s="11">
        <f t="shared" si="9545"/>
        <v>0</v>
      </c>
      <c r="AB3584" s="53">
        <f t="shared" si="9546"/>
        <v>0.22992120768987884</v>
      </c>
      <c r="AC3584" s="61" t="s">
        <v>204</v>
      </c>
    </row>
    <row r="3585" spans="1:46">
      <c r="A3585" s="11">
        <v>3585</v>
      </c>
      <c r="B3585" s="69">
        <v>44617</v>
      </c>
      <c r="C3585" s="70">
        <v>0.84722222222222221</v>
      </c>
      <c r="D3585">
        <v>6.3</v>
      </c>
      <c r="E3585">
        <v>12.9</v>
      </c>
      <c r="F3585">
        <v>0</v>
      </c>
      <c r="G3585">
        <v>7.1</v>
      </c>
      <c r="H3585">
        <v>0</v>
      </c>
      <c r="I3585">
        <v>3.5</v>
      </c>
      <c r="J3585" t="s">
        <v>151</v>
      </c>
      <c r="K3585">
        <v>3.6</v>
      </c>
      <c r="L3585" t="s">
        <v>159</v>
      </c>
      <c r="M3585" s="70">
        <v>0.84561342592592592</v>
      </c>
      <c r="N3585">
        <v>5.8</v>
      </c>
      <c r="O3585" t="s">
        <v>159</v>
      </c>
      <c r="P3585" s="70">
        <v>0.84704861111111107</v>
      </c>
      <c r="Q3585">
        <v>3.6</v>
      </c>
      <c r="R3585" t="s">
        <v>159</v>
      </c>
      <c r="S3585">
        <v>0.8</v>
      </c>
      <c r="T3585">
        <v>53.2</v>
      </c>
      <c r="U3585">
        <v>1</v>
      </c>
      <c r="V3585">
        <v>111</v>
      </c>
      <c r="W3585">
        <v>0</v>
      </c>
      <c r="X3585">
        <v>0.57199999999999995</v>
      </c>
      <c r="Y3585">
        <v>17.920000000000002</v>
      </c>
      <c r="Z3585" s="11">
        <f t="shared" si="9544"/>
        <v>0</v>
      </c>
      <c r="AA3585" s="11">
        <f t="shared" si="9545"/>
        <v>0</v>
      </c>
      <c r="AB3585" s="53">
        <f t="shared" si="9546"/>
        <v>0.22992120768987884</v>
      </c>
      <c r="AC3585" s="61" t="s">
        <v>204</v>
      </c>
    </row>
    <row r="3586" spans="1:46">
      <c r="A3586" s="11">
        <v>3586</v>
      </c>
      <c r="B3586" s="69">
        <v>44617</v>
      </c>
      <c r="C3586" s="70">
        <v>0.85416666666666663</v>
      </c>
      <c r="D3586">
        <v>6.2</v>
      </c>
      <c r="E3586">
        <v>12.9</v>
      </c>
      <c r="F3586">
        <v>0</v>
      </c>
      <c r="G3586">
        <v>7.4</v>
      </c>
      <c r="H3586">
        <v>0</v>
      </c>
      <c r="I3586">
        <v>4</v>
      </c>
      <c r="J3586" t="s">
        <v>151</v>
      </c>
      <c r="K3586">
        <v>4.0999999999999996</v>
      </c>
      <c r="L3586" t="s">
        <v>151</v>
      </c>
      <c r="M3586" s="70">
        <v>0.85391203703703711</v>
      </c>
      <c r="N3586">
        <v>6.2</v>
      </c>
      <c r="O3586" t="s">
        <v>151</v>
      </c>
      <c r="P3586" s="70">
        <v>0.85244212962962962</v>
      </c>
      <c r="Q3586">
        <v>3.2</v>
      </c>
      <c r="R3586" t="s">
        <v>151</v>
      </c>
      <c r="S3586">
        <v>0.9</v>
      </c>
      <c r="T3586">
        <v>53.5</v>
      </c>
      <c r="U3586">
        <v>1</v>
      </c>
      <c r="V3586">
        <v>116</v>
      </c>
      <c r="W3586">
        <v>0</v>
      </c>
      <c r="X3586">
        <v>0.57199999999999995</v>
      </c>
      <c r="Y3586">
        <v>17.940000000000001</v>
      </c>
      <c r="Z3586" s="11">
        <f t="shared" si="9544"/>
        <v>0</v>
      </c>
      <c r="AA3586" s="11">
        <f t="shared" si="9545"/>
        <v>0</v>
      </c>
      <c r="AB3586" s="53">
        <f t="shared" si="9546"/>
        <v>0.22992120768987884</v>
      </c>
      <c r="AC3586" s="61" t="s">
        <v>204</v>
      </c>
    </row>
    <row r="3587" spans="1:46">
      <c r="A3587" s="11">
        <v>3587</v>
      </c>
      <c r="B3587" s="69">
        <v>44617</v>
      </c>
      <c r="C3587" s="70">
        <v>0.86111111111111116</v>
      </c>
      <c r="D3587">
        <v>6.3</v>
      </c>
      <c r="E3587">
        <v>12.9</v>
      </c>
      <c r="F3587">
        <v>0</v>
      </c>
      <c r="G3587">
        <v>7.1</v>
      </c>
      <c r="H3587">
        <v>-1E-3</v>
      </c>
      <c r="I3587">
        <v>3</v>
      </c>
      <c r="J3587" t="s">
        <v>151</v>
      </c>
      <c r="K3587">
        <v>4</v>
      </c>
      <c r="L3587" t="s">
        <v>151</v>
      </c>
      <c r="M3587" s="70">
        <v>0.85417824074074078</v>
      </c>
      <c r="N3587">
        <v>4.8</v>
      </c>
      <c r="O3587" t="s">
        <v>151</v>
      </c>
      <c r="P3587" s="70">
        <v>0.85476851851851843</v>
      </c>
      <c r="Q3587">
        <v>4.2</v>
      </c>
      <c r="R3587" t="s">
        <v>150</v>
      </c>
      <c r="S3587">
        <v>0.6</v>
      </c>
      <c r="T3587">
        <v>54.3</v>
      </c>
      <c r="U3587">
        <v>1</v>
      </c>
      <c r="V3587">
        <v>106</v>
      </c>
      <c r="W3587">
        <v>0</v>
      </c>
      <c r="X3587">
        <v>0.57199999999999995</v>
      </c>
      <c r="Y3587">
        <v>17.96</v>
      </c>
      <c r="Z3587" s="11">
        <f t="shared" si="9544"/>
        <v>-0.60000000000000009</v>
      </c>
      <c r="AA3587" s="11">
        <f t="shared" si="9545"/>
        <v>0</v>
      </c>
      <c r="AB3587" s="53">
        <f t="shared" si="9546"/>
        <v>0.22992120768987884</v>
      </c>
      <c r="AC3587" s="61" t="s">
        <v>204</v>
      </c>
    </row>
    <row r="3588" spans="1:46">
      <c r="A3588" s="11">
        <v>3588</v>
      </c>
      <c r="B3588" s="69">
        <v>44617</v>
      </c>
      <c r="C3588" s="70">
        <v>0.86805555555555547</v>
      </c>
      <c r="D3588">
        <v>6.3</v>
      </c>
      <c r="E3588">
        <v>12.9</v>
      </c>
      <c r="F3588">
        <v>0</v>
      </c>
      <c r="G3588">
        <v>7</v>
      </c>
      <c r="H3588">
        <v>-1E-3</v>
      </c>
      <c r="I3588">
        <v>2.7</v>
      </c>
      <c r="J3588" t="s">
        <v>159</v>
      </c>
      <c r="K3588">
        <v>3.1</v>
      </c>
      <c r="L3588" t="s">
        <v>151</v>
      </c>
      <c r="M3588" s="70">
        <v>0.86209490740740735</v>
      </c>
      <c r="N3588">
        <v>4.8</v>
      </c>
      <c r="O3588" t="s">
        <v>159</v>
      </c>
      <c r="P3588" s="70">
        <v>0.86185185185185187</v>
      </c>
      <c r="Q3588">
        <v>3.9</v>
      </c>
      <c r="R3588" t="s">
        <v>159</v>
      </c>
      <c r="S3588">
        <v>0.6</v>
      </c>
      <c r="T3588">
        <v>54.5</v>
      </c>
      <c r="U3588">
        <v>0</v>
      </c>
      <c r="V3588">
        <v>96</v>
      </c>
      <c r="W3588">
        <v>0</v>
      </c>
      <c r="X3588">
        <v>0.57199999999999995</v>
      </c>
      <c r="Y3588">
        <v>17.95</v>
      </c>
      <c r="Z3588" s="11">
        <f t="shared" si="9544"/>
        <v>-0.60000000000000009</v>
      </c>
      <c r="AA3588" s="11">
        <f t="shared" si="9545"/>
        <v>0</v>
      </c>
      <c r="AB3588" s="53">
        <f t="shared" si="9546"/>
        <v>0.22992120768987884</v>
      </c>
      <c r="AC3588" s="61" t="s">
        <v>204</v>
      </c>
    </row>
    <row r="3589" spans="1:46">
      <c r="A3589" s="11">
        <v>3589</v>
      </c>
      <c r="B3589" s="69">
        <v>44617</v>
      </c>
      <c r="C3589" s="70">
        <v>0.875</v>
      </c>
      <c r="D3589">
        <v>6.2</v>
      </c>
      <c r="E3589">
        <v>12.9</v>
      </c>
      <c r="F3589">
        <v>0</v>
      </c>
      <c r="G3589">
        <v>6.6</v>
      </c>
      <c r="H3589">
        <v>-2E-3</v>
      </c>
      <c r="I3589">
        <v>2.7</v>
      </c>
      <c r="J3589" t="s">
        <v>156</v>
      </c>
      <c r="K3589">
        <v>2.8</v>
      </c>
      <c r="L3589" t="s">
        <v>156</v>
      </c>
      <c r="M3589" s="70">
        <v>0.87365740740740738</v>
      </c>
      <c r="N3589">
        <v>4.3</v>
      </c>
      <c r="O3589" t="s">
        <v>159</v>
      </c>
      <c r="P3589" s="70">
        <v>0.86818287037037034</v>
      </c>
      <c r="Q3589">
        <v>2.4</v>
      </c>
      <c r="R3589" t="s">
        <v>156</v>
      </c>
      <c r="S3589">
        <v>0.6</v>
      </c>
      <c r="T3589">
        <v>56.6</v>
      </c>
      <c r="U3589">
        <v>0</v>
      </c>
      <c r="V3589">
        <v>84</v>
      </c>
      <c r="W3589">
        <v>0</v>
      </c>
      <c r="X3589">
        <v>0.57199999999999995</v>
      </c>
      <c r="Y3589">
        <v>17.96</v>
      </c>
      <c r="Z3589" s="11">
        <f t="shared" si="9544"/>
        <v>-1.2000000000000002</v>
      </c>
      <c r="AA3589" s="11">
        <f t="shared" si="9545"/>
        <v>0</v>
      </c>
      <c r="AB3589" s="53">
        <f t="shared" si="9546"/>
        <v>0.22992120768987884</v>
      </c>
      <c r="AC3589" s="61" t="s">
        <v>204</v>
      </c>
      <c r="AE3589" s="11">
        <f t="shared" ref="AE3589" si="9707">SUM(F3589:F3594)</f>
        <v>0</v>
      </c>
      <c r="AF3589" s="11">
        <f t="shared" ref="AF3589" si="9708">AVERAGE(AB3589:AB3594)</f>
        <v>0.22983063289905695</v>
      </c>
      <c r="AG3589" s="11">
        <f t="shared" ref="AG3589" si="9709">AVERAGE(G3589:G3594)</f>
        <v>6.333333333333333</v>
      </c>
      <c r="AH3589" s="11" t="e">
        <f t="shared" ref="AH3589" si="9710">AVERAGE(AC3589:AC3594)</f>
        <v>#DIV/0!</v>
      </c>
      <c r="AI3589" s="11">
        <f t="shared" ref="AI3589" si="9711">AVERAGE(T3589:T3594)</f>
        <v>57.349999999999994</v>
      </c>
      <c r="AJ3589" s="11">
        <f t="shared" ref="AJ3589" si="9712">SUMIF(H3589:H3594,"&gt;0",H3589:H3594)</f>
        <v>1E-3</v>
      </c>
      <c r="AK3589" s="17">
        <f t="shared" ref="AK3589" si="9713">SUM(AA3589:AA3594)/60</f>
        <v>0</v>
      </c>
      <c r="AL3589" s="17">
        <f t="shared" ref="AL3589" si="9714">SUM(V3589:V3594)</f>
        <v>621</v>
      </c>
      <c r="AM3589" s="17">
        <f t="shared" ref="AM3589" si="9715">AVERAGE(W3589:W3594)</f>
        <v>0</v>
      </c>
      <c r="AN3589" s="11">
        <f t="shared" ref="AN3589" si="9716">AVERAGE(I3589:I3594)</f>
        <v>2.5500000000000003</v>
      </c>
      <c r="AO3589" s="11">
        <f t="shared" ref="AO3589" si="9717">MAX(K3589:K3594)</f>
        <v>3.1</v>
      </c>
      <c r="AP3589" s="13" t="str">
        <f t="shared" ref="AP3589" ca="1" si="9718">INDIRECT(ADDRESS(MATCH(AO3589,K3589:K3594,0)+A3589-1,12))</f>
        <v>SSE</v>
      </c>
      <c r="AQ3589" s="13">
        <f t="shared" ref="AQ3589" ca="1" si="9719">INDIRECT(ADDRESS(MATCH(AO3589,K3589:K3594,0)+A3589-1,13))</f>
        <v>0.88590277777777782</v>
      </c>
      <c r="AR3589" s="11">
        <f t="shared" ref="AR3589" si="9720">MAX(N3589:N3594)</f>
        <v>4.5</v>
      </c>
      <c r="AS3589" s="13" t="str">
        <f t="shared" ref="AS3589" ca="1" si="9721">INDIRECT(ADDRESS(MATCH(AR3589,N3589:N3594,0)+A3589-1,15))</f>
        <v>SSE</v>
      </c>
      <c r="AT3589" s="13">
        <f t="shared" ref="AT3589" ca="1" si="9722">INDIRECT(ADDRESS(MATCH(AR3589,N3589:N3594,0)+A3589-1,16))</f>
        <v>0.8815277777777778</v>
      </c>
    </row>
    <row r="3590" spans="1:46">
      <c r="A3590" s="11">
        <v>3590</v>
      </c>
      <c r="B3590" s="69">
        <v>44617</v>
      </c>
      <c r="C3590" s="70">
        <v>0.88194444444444453</v>
      </c>
      <c r="D3590">
        <v>6</v>
      </c>
      <c r="E3590">
        <v>12.9</v>
      </c>
      <c r="F3590">
        <v>0</v>
      </c>
      <c r="G3590">
        <v>6.2</v>
      </c>
      <c r="H3590">
        <v>-1E-3</v>
      </c>
      <c r="I3590">
        <v>2.4</v>
      </c>
      <c r="J3590" t="s">
        <v>153</v>
      </c>
      <c r="K3590">
        <v>2.7</v>
      </c>
      <c r="L3590" t="s">
        <v>156</v>
      </c>
      <c r="M3590" s="70">
        <v>0.87501157407407415</v>
      </c>
      <c r="N3590">
        <v>4.5</v>
      </c>
      <c r="O3590" t="s">
        <v>159</v>
      </c>
      <c r="P3590" s="70">
        <v>0.8815277777777778</v>
      </c>
      <c r="Q3590">
        <v>3.5</v>
      </c>
      <c r="R3590" t="s">
        <v>159</v>
      </c>
      <c r="S3590">
        <v>0.8</v>
      </c>
      <c r="T3590">
        <v>57.9</v>
      </c>
      <c r="U3590">
        <v>1</v>
      </c>
      <c r="V3590">
        <v>107</v>
      </c>
      <c r="W3590">
        <v>0</v>
      </c>
      <c r="X3590">
        <v>0.57199999999999995</v>
      </c>
      <c r="Y3590">
        <v>17.98</v>
      </c>
      <c r="Z3590" s="11">
        <f t="shared" si="9544"/>
        <v>-0.60000000000000009</v>
      </c>
      <c r="AA3590" s="11">
        <f t="shared" si="9545"/>
        <v>0</v>
      </c>
      <c r="AB3590" s="53">
        <f t="shared" si="9546"/>
        <v>0.22992120768987884</v>
      </c>
      <c r="AC3590" s="61" t="s">
        <v>204</v>
      </c>
    </row>
    <row r="3591" spans="1:46">
      <c r="A3591" s="11">
        <v>3591</v>
      </c>
      <c r="B3591" s="69">
        <v>44617</v>
      </c>
      <c r="C3591" s="70">
        <v>0.88888888888888884</v>
      </c>
      <c r="D3591">
        <v>5.9</v>
      </c>
      <c r="E3591">
        <v>12.9</v>
      </c>
      <c r="F3591">
        <v>0</v>
      </c>
      <c r="G3591">
        <v>6.5</v>
      </c>
      <c r="H3591">
        <v>1E-3</v>
      </c>
      <c r="I3591">
        <v>2.9</v>
      </c>
      <c r="J3591" t="s">
        <v>159</v>
      </c>
      <c r="K3591">
        <v>3.1</v>
      </c>
      <c r="L3591" t="s">
        <v>159</v>
      </c>
      <c r="M3591" s="70">
        <v>0.88590277777777782</v>
      </c>
      <c r="N3591">
        <v>4.5</v>
      </c>
      <c r="O3591" t="s">
        <v>159</v>
      </c>
      <c r="P3591" s="70">
        <v>0.88483796296296291</v>
      </c>
      <c r="Q3591">
        <v>2.4</v>
      </c>
      <c r="R3591" t="s">
        <v>151</v>
      </c>
      <c r="S3591">
        <v>0.5</v>
      </c>
      <c r="T3591">
        <v>56.5</v>
      </c>
      <c r="U3591">
        <v>0</v>
      </c>
      <c r="V3591">
        <v>127</v>
      </c>
      <c r="W3591">
        <v>0</v>
      </c>
      <c r="X3591">
        <v>0.57199999999999995</v>
      </c>
      <c r="Y3591">
        <v>17.97</v>
      </c>
      <c r="Z3591" s="11">
        <f t="shared" si="9544"/>
        <v>0.60000000000000009</v>
      </c>
      <c r="AA3591" s="11">
        <f t="shared" si="9545"/>
        <v>0</v>
      </c>
      <c r="AB3591" s="53">
        <f t="shared" si="9546"/>
        <v>0.22992120768987884</v>
      </c>
      <c r="AC3591" s="61" t="s">
        <v>204</v>
      </c>
    </row>
    <row r="3592" spans="1:46">
      <c r="A3592" s="11">
        <v>3592</v>
      </c>
      <c r="B3592" s="69">
        <v>44617</v>
      </c>
      <c r="C3592" s="70">
        <v>0.89583333333333337</v>
      </c>
      <c r="D3592">
        <v>5.8</v>
      </c>
      <c r="E3592">
        <v>12.9</v>
      </c>
      <c r="F3592">
        <v>0</v>
      </c>
      <c r="G3592">
        <v>6.5</v>
      </c>
      <c r="H3592">
        <v>0</v>
      </c>
      <c r="I3592">
        <v>2.8</v>
      </c>
      <c r="J3592" t="s">
        <v>159</v>
      </c>
      <c r="K3592">
        <v>2.9</v>
      </c>
      <c r="L3592" t="s">
        <v>159</v>
      </c>
      <c r="M3592" s="70">
        <v>0.88890046296296299</v>
      </c>
      <c r="N3592">
        <v>4.5</v>
      </c>
      <c r="O3592" t="s">
        <v>159</v>
      </c>
      <c r="P3592" s="70">
        <v>0.8919097222222222</v>
      </c>
      <c r="Q3592">
        <v>3.3</v>
      </c>
      <c r="R3592" t="s">
        <v>153</v>
      </c>
      <c r="S3592">
        <v>0.5</v>
      </c>
      <c r="T3592">
        <v>56.1</v>
      </c>
      <c r="U3592">
        <v>0</v>
      </c>
      <c r="V3592">
        <v>113</v>
      </c>
      <c r="W3592">
        <v>0</v>
      </c>
      <c r="X3592">
        <v>0.57199999999999995</v>
      </c>
      <c r="Y3592">
        <v>17.989999999999998</v>
      </c>
      <c r="Z3592" s="11">
        <f t="shared" ref="Z3592:Z3655" si="9723">H3592*3.6/(60)*10*10^3</f>
        <v>0</v>
      </c>
      <c r="AA3592" s="11">
        <f t="shared" ref="AA3592:AA3655" si="9724">IF(Z3592&gt;120,10,0)</f>
        <v>0</v>
      </c>
      <c r="AB3592" s="53">
        <f t="shared" ref="AB3592:AB3655" si="9725">-0.071+0.735*X3592+0.75*X3592^2-8.759*X3592^3+21.838*X3592^4-21.998*X3592^5+8.097*X3592^6</f>
        <v>0.22992120768987884</v>
      </c>
      <c r="AC3592" s="61" t="s">
        <v>204</v>
      </c>
    </row>
    <row r="3593" spans="1:46">
      <c r="A3593" s="11">
        <v>3593</v>
      </c>
      <c r="B3593" s="69">
        <v>44617</v>
      </c>
      <c r="C3593" s="70">
        <v>0.90277777777777779</v>
      </c>
      <c r="D3593">
        <v>5.7</v>
      </c>
      <c r="E3593">
        <v>12.9</v>
      </c>
      <c r="F3593">
        <v>0</v>
      </c>
      <c r="G3593">
        <v>6.3</v>
      </c>
      <c r="H3593">
        <v>-1E-3</v>
      </c>
      <c r="I3593">
        <v>2.2999999999999998</v>
      </c>
      <c r="J3593" t="s">
        <v>153</v>
      </c>
      <c r="K3593">
        <v>2.9</v>
      </c>
      <c r="L3593" t="s">
        <v>159</v>
      </c>
      <c r="M3593" s="70">
        <v>0.89611111111111119</v>
      </c>
      <c r="N3593">
        <v>4.2</v>
      </c>
      <c r="O3593" t="s">
        <v>159</v>
      </c>
      <c r="P3593" s="70">
        <v>0.89690972222222232</v>
      </c>
      <c r="Q3593">
        <v>1.7</v>
      </c>
      <c r="R3593" t="s">
        <v>156</v>
      </c>
      <c r="S3593">
        <v>0.7</v>
      </c>
      <c r="T3593">
        <v>57.8</v>
      </c>
      <c r="U3593">
        <v>0</v>
      </c>
      <c r="V3593">
        <v>72</v>
      </c>
      <c r="W3593">
        <v>0</v>
      </c>
      <c r="X3593">
        <v>0.57199999999999995</v>
      </c>
      <c r="Y3593">
        <v>18</v>
      </c>
      <c r="Z3593" s="11">
        <f t="shared" si="9723"/>
        <v>-0.60000000000000009</v>
      </c>
      <c r="AA3593" s="11">
        <f t="shared" si="9724"/>
        <v>0</v>
      </c>
      <c r="AB3593" s="53">
        <f t="shared" si="9725"/>
        <v>0.22992120768987884</v>
      </c>
      <c r="AC3593" s="61" t="s">
        <v>204</v>
      </c>
    </row>
    <row r="3594" spans="1:46">
      <c r="A3594" s="11">
        <v>3594</v>
      </c>
      <c r="B3594" s="69">
        <v>44617</v>
      </c>
      <c r="C3594" s="70">
        <v>0.90972222222222221</v>
      </c>
      <c r="D3594">
        <v>5.5</v>
      </c>
      <c r="E3594">
        <v>12.9</v>
      </c>
      <c r="F3594">
        <v>0</v>
      </c>
      <c r="G3594">
        <v>5.9</v>
      </c>
      <c r="H3594">
        <v>-1E-3</v>
      </c>
      <c r="I3594">
        <v>2.2000000000000002</v>
      </c>
      <c r="J3594" t="s">
        <v>153</v>
      </c>
      <c r="K3594">
        <v>2.2999999999999998</v>
      </c>
      <c r="L3594" t="s">
        <v>153</v>
      </c>
      <c r="M3594" s="70">
        <v>0.90278935185185183</v>
      </c>
      <c r="N3594">
        <v>4.5</v>
      </c>
      <c r="O3594" t="s">
        <v>153</v>
      </c>
      <c r="P3594" s="70">
        <v>0.90763888888888899</v>
      </c>
      <c r="Q3594">
        <v>2.7</v>
      </c>
      <c r="R3594" t="s">
        <v>159</v>
      </c>
      <c r="S3594">
        <v>0.7</v>
      </c>
      <c r="T3594">
        <v>59.2</v>
      </c>
      <c r="U3594">
        <v>0</v>
      </c>
      <c r="V3594">
        <v>118</v>
      </c>
      <c r="W3594">
        <v>0</v>
      </c>
      <c r="X3594">
        <v>0.57099999999999995</v>
      </c>
      <c r="Y3594">
        <v>18</v>
      </c>
      <c r="Z3594" s="11">
        <f t="shared" si="9723"/>
        <v>-0.60000000000000009</v>
      </c>
      <c r="AA3594" s="11">
        <f t="shared" si="9724"/>
        <v>0</v>
      </c>
      <c r="AB3594" s="53">
        <f t="shared" si="9725"/>
        <v>0.22937775894494755</v>
      </c>
      <c r="AC3594" s="61" t="s">
        <v>204</v>
      </c>
    </row>
    <row r="3595" spans="1:46">
      <c r="A3595" s="11">
        <v>3595</v>
      </c>
      <c r="B3595" s="69">
        <v>44617</v>
      </c>
      <c r="C3595" s="70">
        <v>0.91666666666666663</v>
      </c>
      <c r="D3595">
        <v>5.3</v>
      </c>
      <c r="E3595">
        <v>12.9</v>
      </c>
      <c r="F3595">
        <v>0</v>
      </c>
      <c r="G3595">
        <v>6</v>
      </c>
      <c r="H3595">
        <v>0</v>
      </c>
      <c r="I3595">
        <v>2</v>
      </c>
      <c r="J3595" t="s">
        <v>159</v>
      </c>
      <c r="K3595">
        <v>2.7</v>
      </c>
      <c r="L3595" t="s">
        <v>159</v>
      </c>
      <c r="M3595" s="70">
        <v>0.91371527777777783</v>
      </c>
      <c r="N3595">
        <v>4.0999999999999996</v>
      </c>
      <c r="O3595" t="s">
        <v>159</v>
      </c>
      <c r="P3595" s="70">
        <v>0.91314814814814815</v>
      </c>
      <c r="Q3595">
        <v>0.7</v>
      </c>
      <c r="R3595" t="s">
        <v>151</v>
      </c>
      <c r="S3595">
        <v>1</v>
      </c>
      <c r="T3595">
        <v>58.4</v>
      </c>
      <c r="U3595">
        <v>0</v>
      </c>
      <c r="V3595">
        <v>100</v>
      </c>
      <c r="W3595">
        <v>0</v>
      </c>
      <c r="X3595">
        <v>0.57199999999999995</v>
      </c>
      <c r="Y3595">
        <v>18.03</v>
      </c>
      <c r="Z3595" s="11">
        <f t="shared" si="9723"/>
        <v>0</v>
      </c>
      <c r="AA3595" s="11">
        <f t="shared" si="9724"/>
        <v>0</v>
      </c>
      <c r="AB3595" s="53">
        <f t="shared" si="9725"/>
        <v>0.22992120768987884</v>
      </c>
      <c r="AC3595" s="61" t="s">
        <v>204</v>
      </c>
      <c r="AE3595" s="11">
        <f t="shared" ref="AE3595" si="9726">SUM(F3595:F3600)</f>
        <v>0</v>
      </c>
      <c r="AF3595" s="11">
        <f t="shared" ref="AF3595" si="9727">AVERAGE(AB3595:AB3600)</f>
        <v>0.22946833373576939</v>
      </c>
      <c r="AG3595" s="11">
        <f t="shared" ref="AG3595" si="9728">AVERAGE(G3595:G3600)</f>
        <v>5.0333333333333332</v>
      </c>
      <c r="AH3595" s="11" t="e">
        <f t="shared" ref="AH3595" si="9729">AVERAGE(AC3595:AC3600)</f>
        <v>#DIV/0!</v>
      </c>
      <c r="AI3595" s="11">
        <f t="shared" ref="AI3595" si="9730">AVERAGE(T3595:T3600)</f>
        <v>62.45000000000001</v>
      </c>
      <c r="AJ3595" s="11">
        <f t="shared" ref="AJ3595" si="9731">SUMIF(H3595:H3600,"&gt;0",H3595:H3600)</f>
        <v>0</v>
      </c>
      <c r="AK3595" s="17">
        <f t="shared" ref="AK3595" si="9732">SUM(AA3595:AA3600)/60</f>
        <v>0</v>
      </c>
      <c r="AL3595" s="17">
        <f t="shared" ref="AL3595" si="9733">SUM(V3595:V3600)</f>
        <v>548</v>
      </c>
      <c r="AM3595" s="17">
        <f t="shared" ref="AM3595" si="9734">AVERAGE(W3595:W3600)</f>
        <v>0</v>
      </c>
      <c r="AN3595" s="11">
        <f t="shared" ref="AN3595" si="9735">AVERAGE(I3595:I3600)</f>
        <v>1.5666666666666667</v>
      </c>
      <c r="AO3595" s="11">
        <f t="shared" ref="AO3595" si="9736">MAX(K3595:K3600)</f>
        <v>2.7</v>
      </c>
      <c r="AP3595" s="13" t="str">
        <f t="shared" ref="AP3595" ca="1" si="9737">INDIRECT(ADDRESS(MATCH(AO3595,K3595:K3600,0)+A3595-1,12))</f>
        <v>SSE</v>
      </c>
      <c r="AQ3595" s="13">
        <f t="shared" ref="AQ3595" ca="1" si="9738">INDIRECT(ADDRESS(MATCH(AO3595,K3595:K3600,0)+A3595-1,13))</f>
        <v>0.91371527777777783</v>
      </c>
      <c r="AR3595" s="11">
        <f t="shared" ref="AR3595" si="9739">MAX(N3595:N3600)</f>
        <v>4.0999999999999996</v>
      </c>
      <c r="AS3595" s="13" t="str">
        <f t="shared" ref="AS3595" ca="1" si="9740">INDIRECT(ADDRESS(MATCH(AR3595,N3595:N3600,0)+A3595-1,15))</f>
        <v>SSE</v>
      </c>
      <c r="AT3595" s="13">
        <f t="shared" ref="AT3595" ca="1" si="9741">INDIRECT(ADDRESS(MATCH(AR3595,N3595:N3600,0)+A3595-1,16))</f>
        <v>0.91314814814814815</v>
      </c>
    </row>
    <row r="3596" spans="1:46">
      <c r="A3596" s="11">
        <v>3596</v>
      </c>
      <c r="B3596" s="69">
        <v>44617</v>
      </c>
      <c r="C3596" s="70">
        <v>0.92361111111111116</v>
      </c>
      <c r="D3596">
        <v>5.2</v>
      </c>
      <c r="E3596">
        <v>12.9</v>
      </c>
      <c r="F3596">
        <v>0</v>
      </c>
      <c r="G3596">
        <v>5.8</v>
      </c>
      <c r="H3596">
        <v>-1E-3</v>
      </c>
      <c r="I3596">
        <v>2</v>
      </c>
      <c r="J3596" t="s">
        <v>153</v>
      </c>
      <c r="K3596">
        <v>2</v>
      </c>
      <c r="L3596" t="s">
        <v>153</v>
      </c>
      <c r="M3596" s="70">
        <v>0.92361111111111116</v>
      </c>
      <c r="N3596">
        <v>3.5</v>
      </c>
      <c r="O3596" t="s">
        <v>159</v>
      </c>
      <c r="P3596" s="70">
        <v>0.91965277777777776</v>
      </c>
      <c r="Q3596">
        <v>2.4</v>
      </c>
      <c r="R3596" t="s">
        <v>159</v>
      </c>
      <c r="S3596">
        <v>0.6</v>
      </c>
      <c r="T3596">
        <v>59.6</v>
      </c>
      <c r="U3596">
        <v>0</v>
      </c>
      <c r="V3596">
        <v>95</v>
      </c>
      <c r="W3596">
        <v>0</v>
      </c>
      <c r="X3596">
        <v>0.57099999999999995</v>
      </c>
      <c r="Y3596">
        <v>18.010000000000002</v>
      </c>
      <c r="Z3596" s="11">
        <f t="shared" si="9723"/>
        <v>-0.60000000000000009</v>
      </c>
      <c r="AA3596" s="11">
        <f t="shared" si="9724"/>
        <v>0</v>
      </c>
      <c r="AB3596" s="53">
        <f t="shared" si="9725"/>
        <v>0.22937775894494755</v>
      </c>
      <c r="AC3596" s="61" t="s">
        <v>204</v>
      </c>
    </row>
    <row r="3597" spans="1:46">
      <c r="A3597" s="11">
        <v>3597</v>
      </c>
      <c r="B3597" s="69">
        <v>44617</v>
      </c>
      <c r="C3597" s="70">
        <v>0.93055555555555547</v>
      </c>
      <c r="D3597">
        <v>5</v>
      </c>
      <c r="E3597">
        <v>12.9</v>
      </c>
      <c r="F3597">
        <v>0</v>
      </c>
      <c r="G3597">
        <v>5.0999999999999996</v>
      </c>
      <c r="H3597">
        <v>-1E-3</v>
      </c>
      <c r="I3597">
        <v>1</v>
      </c>
      <c r="J3597" t="s">
        <v>160</v>
      </c>
      <c r="K3597">
        <v>2.2999999999999998</v>
      </c>
      <c r="L3597" t="s">
        <v>159</v>
      </c>
      <c r="M3597" s="70">
        <v>0.92605324074074069</v>
      </c>
      <c r="N3597">
        <v>3</v>
      </c>
      <c r="O3597" t="s">
        <v>151</v>
      </c>
      <c r="P3597" s="70">
        <v>0.92547453703703697</v>
      </c>
      <c r="Q3597">
        <v>0.6</v>
      </c>
      <c r="R3597" t="s">
        <v>154</v>
      </c>
      <c r="S3597">
        <v>0.9</v>
      </c>
      <c r="T3597">
        <v>61.6</v>
      </c>
      <c r="U3597">
        <v>0</v>
      </c>
      <c r="V3597">
        <v>80</v>
      </c>
      <c r="W3597">
        <v>0</v>
      </c>
      <c r="X3597">
        <v>0.57099999999999995</v>
      </c>
      <c r="Y3597">
        <v>18.03</v>
      </c>
      <c r="Z3597" s="11">
        <f t="shared" si="9723"/>
        <v>-0.60000000000000009</v>
      </c>
      <c r="AA3597" s="11">
        <f t="shared" si="9724"/>
        <v>0</v>
      </c>
      <c r="AB3597" s="53">
        <f t="shared" si="9725"/>
        <v>0.22937775894494755</v>
      </c>
      <c r="AC3597" s="61" t="s">
        <v>204</v>
      </c>
    </row>
    <row r="3598" spans="1:46">
      <c r="A3598" s="11">
        <v>3598</v>
      </c>
      <c r="B3598" s="69">
        <v>44617</v>
      </c>
      <c r="C3598" s="70">
        <v>0.9375</v>
      </c>
      <c r="D3598">
        <v>4.7</v>
      </c>
      <c r="E3598">
        <v>12.9</v>
      </c>
      <c r="F3598">
        <v>0</v>
      </c>
      <c r="G3598">
        <v>4.7</v>
      </c>
      <c r="H3598">
        <v>-2E-3</v>
      </c>
      <c r="I3598">
        <v>1.4</v>
      </c>
      <c r="J3598" t="s">
        <v>156</v>
      </c>
      <c r="K3598">
        <v>1.4</v>
      </c>
      <c r="L3598" t="s">
        <v>156</v>
      </c>
      <c r="M3598" s="70">
        <v>0.9375</v>
      </c>
      <c r="N3598">
        <v>2.5</v>
      </c>
      <c r="O3598" t="s">
        <v>153</v>
      </c>
      <c r="P3598" s="70">
        <v>0.93526620370370372</v>
      </c>
      <c r="Q3598">
        <v>1.7</v>
      </c>
      <c r="R3598" t="s">
        <v>160</v>
      </c>
      <c r="S3598">
        <v>0.5</v>
      </c>
      <c r="T3598">
        <v>64.099999999999994</v>
      </c>
      <c r="U3598">
        <v>0</v>
      </c>
      <c r="V3598">
        <v>90</v>
      </c>
      <c r="W3598">
        <v>0</v>
      </c>
      <c r="X3598">
        <v>0.57099999999999995</v>
      </c>
      <c r="Y3598">
        <v>18.04</v>
      </c>
      <c r="Z3598" s="11">
        <f t="shared" si="9723"/>
        <v>-1.2000000000000002</v>
      </c>
      <c r="AA3598" s="11">
        <f t="shared" si="9724"/>
        <v>0</v>
      </c>
      <c r="AB3598" s="53">
        <f t="shared" si="9725"/>
        <v>0.22937775894494755</v>
      </c>
      <c r="AC3598" s="61" t="s">
        <v>204</v>
      </c>
    </row>
    <row r="3599" spans="1:46">
      <c r="A3599" s="11">
        <v>3599</v>
      </c>
      <c r="B3599" s="69">
        <v>44617</v>
      </c>
      <c r="C3599" s="70">
        <v>0.94444444444444453</v>
      </c>
      <c r="D3599">
        <v>4.4000000000000004</v>
      </c>
      <c r="E3599">
        <v>12.9</v>
      </c>
      <c r="F3599">
        <v>0</v>
      </c>
      <c r="G3599">
        <v>4.4000000000000004</v>
      </c>
      <c r="H3599">
        <v>-1E-3</v>
      </c>
      <c r="I3599">
        <v>1.7</v>
      </c>
      <c r="J3599" t="s">
        <v>156</v>
      </c>
      <c r="K3599">
        <v>1.8</v>
      </c>
      <c r="L3599" t="s">
        <v>156</v>
      </c>
      <c r="M3599" s="70">
        <v>0.94133101851851853</v>
      </c>
      <c r="N3599">
        <v>3.2</v>
      </c>
      <c r="O3599" t="s">
        <v>153</v>
      </c>
      <c r="P3599" s="70">
        <v>0.94326388888888879</v>
      </c>
      <c r="Q3599">
        <v>2.2999999999999998</v>
      </c>
      <c r="R3599" t="s">
        <v>156</v>
      </c>
      <c r="S3599">
        <v>0.4</v>
      </c>
      <c r="T3599">
        <v>65.400000000000006</v>
      </c>
      <c r="U3599">
        <v>0</v>
      </c>
      <c r="V3599">
        <v>96</v>
      </c>
      <c r="W3599">
        <v>0</v>
      </c>
      <c r="X3599">
        <v>0.57099999999999995</v>
      </c>
      <c r="Y3599">
        <v>18.04</v>
      </c>
      <c r="Z3599" s="11">
        <f t="shared" si="9723"/>
        <v>-0.60000000000000009</v>
      </c>
      <c r="AA3599" s="11">
        <f t="shared" si="9724"/>
        <v>0</v>
      </c>
      <c r="AB3599" s="53">
        <f t="shared" si="9725"/>
        <v>0.22937775894494755</v>
      </c>
      <c r="AC3599" s="61" t="s">
        <v>204</v>
      </c>
    </row>
    <row r="3600" spans="1:46">
      <c r="A3600" s="11">
        <v>3600</v>
      </c>
      <c r="B3600" s="69">
        <v>44617</v>
      </c>
      <c r="C3600" s="70">
        <v>0.95138888888888884</v>
      </c>
      <c r="D3600">
        <v>4</v>
      </c>
      <c r="E3600">
        <v>12.9</v>
      </c>
      <c r="F3600">
        <v>0</v>
      </c>
      <c r="G3600">
        <v>4.2</v>
      </c>
      <c r="H3600">
        <v>-1E-3</v>
      </c>
      <c r="I3600">
        <v>1.3</v>
      </c>
      <c r="J3600" t="s">
        <v>156</v>
      </c>
      <c r="K3600">
        <v>1.8</v>
      </c>
      <c r="L3600" t="s">
        <v>156</v>
      </c>
      <c r="M3600" s="70">
        <v>0.94597222222222221</v>
      </c>
      <c r="N3600">
        <v>2.6</v>
      </c>
      <c r="O3600" t="s">
        <v>153</v>
      </c>
      <c r="P3600" s="70">
        <v>0.94582175925925915</v>
      </c>
      <c r="Q3600">
        <v>0.7</v>
      </c>
      <c r="R3600" t="s">
        <v>160</v>
      </c>
      <c r="S3600">
        <v>0.5</v>
      </c>
      <c r="T3600">
        <v>65.599999999999994</v>
      </c>
      <c r="U3600">
        <v>1</v>
      </c>
      <c r="V3600">
        <v>87</v>
      </c>
      <c r="W3600">
        <v>0</v>
      </c>
      <c r="X3600">
        <v>0.57099999999999995</v>
      </c>
      <c r="Y3600">
        <v>18.05</v>
      </c>
      <c r="Z3600" s="11">
        <f t="shared" si="9723"/>
        <v>-0.60000000000000009</v>
      </c>
      <c r="AA3600" s="11">
        <f t="shared" si="9724"/>
        <v>0</v>
      </c>
      <c r="AB3600" s="53">
        <f t="shared" si="9725"/>
        <v>0.22937775894494755</v>
      </c>
      <c r="AC3600" s="61" t="s">
        <v>204</v>
      </c>
    </row>
    <row r="3601" spans="1:46">
      <c r="A3601" s="11">
        <v>3601</v>
      </c>
      <c r="B3601" s="69">
        <v>44617</v>
      </c>
      <c r="C3601" s="70">
        <v>0.95833333333333337</v>
      </c>
      <c r="D3601">
        <v>3.7</v>
      </c>
      <c r="E3601">
        <v>12.9</v>
      </c>
      <c r="F3601">
        <v>0</v>
      </c>
      <c r="G3601">
        <v>3.9</v>
      </c>
      <c r="H3601">
        <v>-1E-3</v>
      </c>
      <c r="I3601">
        <v>1.2</v>
      </c>
      <c r="J3601" t="s">
        <v>160</v>
      </c>
      <c r="K3601">
        <v>1.4</v>
      </c>
      <c r="L3601" t="s">
        <v>160</v>
      </c>
      <c r="M3601" s="70">
        <v>0.95484953703703701</v>
      </c>
      <c r="N3601">
        <v>2.8</v>
      </c>
      <c r="O3601" t="s">
        <v>156</v>
      </c>
      <c r="P3601" s="70">
        <v>0.95468750000000002</v>
      </c>
      <c r="Q3601">
        <v>0.7</v>
      </c>
      <c r="R3601" t="s">
        <v>156</v>
      </c>
      <c r="S3601">
        <v>0.7</v>
      </c>
      <c r="T3601">
        <v>65.7</v>
      </c>
      <c r="U3601">
        <v>0</v>
      </c>
      <c r="V3601">
        <v>75</v>
      </c>
      <c r="W3601">
        <v>0</v>
      </c>
      <c r="X3601">
        <v>0.57099999999999995</v>
      </c>
      <c r="Y3601">
        <v>18.059999999999999</v>
      </c>
      <c r="Z3601" s="11">
        <f t="shared" si="9723"/>
        <v>-0.60000000000000009</v>
      </c>
      <c r="AA3601" s="11">
        <f t="shared" si="9724"/>
        <v>0</v>
      </c>
      <c r="AB3601" s="53">
        <f t="shared" si="9725"/>
        <v>0.22937775894494755</v>
      </c>
      <c r="AC3601" s="61" t="s">
        <v>204</v>
      </c>
      <c r="AE3601" s="11">
        <f t="shared" ref="AE3601" si="9742">SUM(F3601:F3606)</f>
        <v>0</v>
      </c>
      <c r="AF3601" s="11">
        <f t="shared" ref="AF3601" si="9743">AVERAGE(AB3601:AB3606)</f>
        <v>0.22937775894494752</v>
      </c>
      <c r="AG3601" s="11">
        <f t="shared" ref="AG3601" si="9744">AVERAGE(G3601:G3606)</f>
        <v>3.6833333333333336</v>
      </c>
      <c r="AH3601" s="11" t="e">
        <f t="shared" ref="AH3601" si="9745">AVERAGE(AC3601:AC3606)</f>
        <v>#DIV/0!</v>
      </c>
      <c r="AI3601" s="11">
        <f t="shared" ref="AI3601" si="9746">AVERAGE(T3601:T3606)</f>
        <v>67.183333333333337</v>
      </c>
      <c r="AJ3601" s="11">
        <f t="shared" ref="AJ3601" si="9747">SUMIF(H3601:H3606,"&gt;0",H3601:H3606)</f>
        <v>0</v>
      </c>
      <c r="AK3601" s="17">
        <f t="shared" ref="AK3601" si="9748">SUM(AA3601:AA3606)/60</f>
        <v>0</v>
      </c>
      <c r="AL3601" s="17">
        <f t="shared" ref="AL3601" si="9749">SUM(V3601:V3606)</f>
        <v>405</v>
      </c>
      <c r="AM3601" s="17">
        <f t="shared" ref="AM3601" si="9750">AVERAGE(W3601:W3606)</f>
        <v>0</v>
      </c>
      <c r="AN3601" s="11">
        <f t="shared" ref="AN3601" si="9751">AVERAGE(I3601:I3606)</f>
        <v>1.55</v>
      </c>
      <c r="AO3601" s="11">
        <f t="shared" ref="AO3601" si="9752">MAX(K3601:K3606)</f>
        <v>2.5</v>
      </c>
      <c r="AP3601" s="13" t="str">
        <f t="shared" ref="AP3601" ca="1" si="9753">INDIRECT(ADDRESS(MATCH(AO3601,K3601:K3606,0)+A3601-1,12))</f>
        <v>S</v>
      </c>
      <c r="AQ3601" s="13">
        <f t="shared" ref="AQ3601" ca="1" si="9754">INDIRECT(ADDRESS(MATCH(AO3601,K3601:K3606,0)+A3601-1,13))</f>
        <v>0.98802083333333324</v>
      </c>
      <c r="AR3601" s="11">
        <f t="shared" ref="AR3601" si="9755">MAX(N3601:N3606)</f>
        <v>3.5</v>
      </c>
      <c r="AS3601" s="13" t="str">
        <f t="shared" ref="AS3601" ca="1" si="9756">INDIRECT(ADDRESS(MATCH(AR3601,N3601:N3606,0)+A3601-1,15))</f>
        <v>S</v>
      </c>
      <c r="AT3601" s="13">
        <f t="shared" ref="AT3601" ca="1" si="9757">INDIRECT(ADDRESS(MATCH(AR3601,N3601:N3606,0)+A3601-1,16))</f>
        <v>0.98328703703703713</v>
      </c>
    </row>
    <row r="3602" spans="1:46">
      <c r="A3602" s="11">
        <v>3602</v>
      </c>
      <c r="B3602" s="69">
        <v>44617</v>
      </c>
      <c r="C3602" s="70">
        <v>0.96527777777777779</v>
      </c>
      <c r="D3602">
        <v>3.3</v>
      </c>
      <c r="E3602">
        <v>12.9</v>
      </c>
      <c r="F3602">
        <v>0</v>
      </c>
      <c r="G3602">
        <v>3.3</v>
      </c>
      <c r="H3602">
        <v>-2E-3</v>
      </c>
      <c r="I3602">
        <v>0.6</v>
      </c>
      <c r="J3602" t="s">
        <v>161</v>
      </c>
      <c r="K3602">
        <v>1.2</v>
      </c>
      <c r="L3602" t="s">
        <v>160</v>
      </c>
      <c r="M3602" s="70">
        <v>0.9588078703703703</v>
      </c>
      <c r="N3602">
        <v>2.2999999999999998</v>
      </c>
      <c r="O3602" t="s">
        <v>159</v>
      </c>
      <c r="P3602" s="70">
        <v>0.95937499999999998</v>
      </c>
      <c r="Q3602">
        <v>0.5</v>
      </c>
      <c r="R3602" t="s">
        <v>154</v>
      </c>
      <c r="S3602">
        <v>0.4</v>
      </c>
      <c r="T3602">
        <v>67.3</v>
      </c>
      <c r="U3602">
        <v>0</v>
      </c>
      <c r="V3602">
        <v>63</v>
      </c>
      <c r="W3602">
        <v>0</v>
      </c>
      <c r="X3602">
        <v>0.57099999999999995</v>
      </c>
      <c r="Y3602">
        <v>18.079999999999998</v>
      </c>
      <c r="Z3602" s="11">
        <f t="shared" si="9723"/>
        <v>-1.2000000000000002</v>
      </c>
      <c r="AA3602" s="11">
        <f t="shared" si="9724"/>
        <v>0</v>
      </c>
      <c r="AB3602" s="53">
        <f t="shared" si="9725"/>
        <v>0.22937775894494755</v>
      </c>
      <c r="AC3602" s="61" t="s">
        <v>204</v>
      </c>
    </row>
    <row r="3603" spans="1:46">
      <c r="A3603" s="11">
        <v>3603</v>
      </c>
      <c r="B3603" s="69">
        <v>44617</v>
      </c>
      <c r="C3603" s="70">
        <v>0.97222222222222221</v>
      </c>
      <c r="D3603">
        <v>2.9</v>
      </c>
      <c r="E3603">
        <v>12.9</v>
      </c>
      <c r="F3603">
        <v>0</v>
      </c>
      <c r="G3603">
        <v>3.3</v>
      </c>
      <c r="H3603">
        <v>0</v>
      </c>
      <c r="I3603">
        <v>1.4</v>
      </c>
      <c r="J3603" t="s">
        <v>156</v>
      </c>
      <c r="K3603">
        <v>1.4</v>
      </c>
      <c r="L3603" t="s">
        <v>156</v>
      </c>
      <c r="M3603" s="70">
        <v>0.97222222222222221</v>
      </c>
      <c r="N3603">
        <v>2.8</v>
      </c>
      <c r="O3603" t="s">
        <v>153</v>
      </c>
      <c r="P3603" s="70">
        <v>0.96834490740740742</v>
      </c>
      <c r="Q3603">
        <v>2</v>
      </c>
      <c r="R3603" t="s">
        <v>160</v>
      </c>
      <c r="S3603">
        <v>0.6</v>
      </c>
      <c r="T3603">
        <v>67.2</v>
      </c>
      <c r="U3603">
        <v>0</v>
      </c>
      <c r="V3603">
        <v>86</v>
      </c>
      <c r="W3603">
        <v>0</v>
      </c>
      <c r="X3603">
        <v>0.57099999999999995</v>
      </c>
      <c r="Y3603">
        <v>18.079999999999998</v>
      </c>
      <c r="Z3603" s="11">
        <f t="shared" si="9723"/>
        <v>0</v>
      </c>
      <c r="AA3603" s="11">
        <f t="shared" si="9724"/>
        <v>0</v>
      </c>
      <c r="AB3603" s="53">
        <f t="shared" si="9725"/>
        <v>0.22937775894494755</v>
      </c>
      <c r="AC3603" s="61" t="s">
        <v>204</v>
      </c>
    </row>
    <row r="3604" spans="1:46">
      <c r="A3604" s="11">
        <v>3604</v>
      </c>
      <c r="B3604" s="69">
        <v>44617</v>
      </c>
      <c r="C3604" s="70">
        <v>0.97916666666666663</v>
      </c>
      <c r="D3604">
        <v>2.6</v>
      </c>
      <c r="E3604">
        <v>12.8</v>
      </c>
      <c r="F3604">
        <v>0</v>
      </c>
      <c r="G3604">
        <v>3.5</v>
      </c>
      <c r="H3604">
        <v>0</v>
      </c>
      <c r="I3604">
        <v>1.8</v>
      </c>
      <c r="J3604" t="s">
        <v>153</v>
      </c>
      <c r="K3604">
        <v>1.9</v>
      </c>
      <c r="L3604" t="s">
        <v>153</v>
      </c>
      <c r="M3604" s="70">
        <v>0.97870370370370363</v>
      </c>
      <c r="N3604">
        <v>3</v>
      </c>
      <c r="O3604" t="s">
        <v>153</v>
      </c>
      <c r="P3604" s="70">
        <v>0.97442129629629637</v>
      </c>
      <c r="Q3604">
        <v>1.9</v>
      </c>
      <c r="R3604" t="s">
        <v>156</v>
      </c>
      <c r="S3604">
        <v>0.5</v>
      </c>
      <c r="T3604">
        <v>67.400000000000006</v>
      </c>
      <c r="U3604">
        <v>0</v>
      </c>
      <c r="V3604">
        <v>46</v>
      </c>
      <c r="W3604">
        <v>0</v>
      </c>
      <c r="X3604">
        <v>0.57099999999999995</v>
      </c>
      <c r="Y3604">
        <v>18.09</v>
      </c>
      <c r="Z3604" s="11">
        <f t="shared" si="9723"/>
        <v>0</v>
      </c>
      <c r="AA3604" s="11">
        <f t="shared" si="9724"/>
        <v>0</v>
      </c>
      <c r="AB3604" s="53">
        <f t="shared" si="9725"/>
        <v>0.22937775894494755</v>
      </c>
      <c r="AC3604" s="61" t="s">
        <v>204</v>
      </c>
    </row>
    <row r="3605" spans="1:46">
      <c r="A3605" s="11">
        <v>3605</v>
      </c>
      <c r="B3605" s="69">
        <v>44617</v>
      </c>
      <c r="C3605" s="70">
        <v>0.98611111111111116</v>
      </c>
      <c r="D3605">
        <v>2.4</v>
      </c>
      <c r="E3605">
        <v>12.8</v>
      </c>
      <c r="F3605">
        <v>0</v>
      </c>
      <c r="G3605">
        <v>3.8</v>
      </c>
      <c r="H3605">
        <v>0</v>
      </c>
      <c r="I3605">
        <v>2.4</v>
      </c>
      <c r="J3605" t="s">
        <v>153</v>
      </c>
      <c r="K3605">
        <v>2.4</v>
      </c>
      <c r="L3605" t="s">
        <v>153</v>
      </c>
      <c r="M3605" s="70">
        <v>0.98611111111111116</v>
      </c>
      <c r="N3605">
        <v>3.5</v>
      </c>
      <c r="O3605" t="s">
        <v>153</v>
      </c>
      <c r="P3605" s="70">
        <v>0.98328703703703713</v>
      </c>
      <c r="Q3605">
        <v>2.4</v>
      </c>
      <c r="R3605" t="s">
        <v>159</v>
      </c>
      <c r="S3605">
        <v>0.5</v>
      </c>
      <c r="T3605">
        <v>67.900000000000006</v>
      </c>
      <c r="U3605">
        <v>0</v>
      </c>
      <c r="V3605">
        <v>51</v>
      </c>
      <c r="W3605">
        <v>0</v>
      </c>
      <c r="X3605">
        <v>0.57099999999999995</v>
      </c>
      <c r="Y3605">
        <v>18.079999999999998</v>
      </c>
      <c r="Z3605" s="11">
        <f t="shared" si="9723"/>
        <v>0</v>
      </c>
      <c r="AA3605" s="11">
        <f t="shared" si="9724"/>
        <v>0</v>
      </c>
      <c r="AB3605" s="53">
        <f t="shared" si="9725"/>
        <v>0.22937775894494755</v>
      </c>
      <c r="AC3605" s="61" t="s">
        <v>204</v>
      </c>
    </row>
    <row r="3606" spans="1:46">
      <c r="A3606" s="11">
        <v>3606</v>
      </c>
      <c r="B3606" s="69">
        <v>44617</v>
      </c>
      <c r="C3606" s="70">
        <v>0.99305555555555547</v>
      </c>
      <c r="D3606">
        <v>2.2999999999999998</v>
      </c>
      <c r="E3606">
        <v>12.8</v>
      </c>
      <c r="F3606">
        <v>0</v>
      </c>
      <c r="G3606">
        <v>4.3</v>
      </c>
      <c r="H3606">
        <v>0</v>
      </c>
      <c r="I3606">
        <v>1.9</v>
      </c>
      <c r="J3606" t="s">
        <v>153</v>
      </c>
      <c r="K3606">
        <v>2.5</v>
      </c>
      <c r="L3606" t="s">
        <v>153</v>
      </c>
      <c r="M3606" s="70">
        <v>0.98802083333333324</v>
      </c>
      <c r="N3606">
        <v>3.5</v>
      </c>
      <c r="O3606" t="s">
        <v>159</v>
      </c>
      <c r="P3606" s="70">
        <v>0.98651620370370363</v>
      </c>
      <c r="Q3606">
        <v>1.4</v>
      </c>
      <c r="R3606" t="s">
        <v>159</v>
      </c>
      <c r="S3606">
        <v>0.5</v>
      </c>
      <c r="T3606">
        <v>67.599999999999994</v>
      </c>
      <c r="U3606">
        <v>0</v>
      </c>
      <c r="V3606">
        <v>84</v>
      </c>
      <c r="W3606">
        <v>0</v>
      </c>
      <c r="X3606">
        <v>0.57099999999999995</v>
      </c>
      <c r="Y3606">
        <v>18.09</v>
      </c>
      <c r="Z3606" s="11">
        <f t="shared" si="9723"/>
        <v>0</v>
      </c>
      <c r="AA3606" s="11">
        <f t="shared" si="9724"/>
        <v>0</v>
      </c>
      <c r="AB3606" s="53">
        <f t="shared" si="9725"/>
        <v>0.22937775894494755</v>
      </c>
      <c r="AC3606" s="61" t="s">
        <v>204</v>
      </c>
    </row>
    <row r="3607" spans="1:46">
      <c r="A3607" s="11">
        <v>3607</v>
      </c>
      <c r="B3607" s="69">
        <v>44618</v>
      </c>
      <c r="C3607" s="70">
        <v>0</v>
      </c>
      <c r="D3607">
        <v>2.2999999999999998</v>
      </c>
      <c r="E3607">
        <v>12.8</v>
      </c>
      <c r="F3607">
        <v>0</v>
      </c>
      <c r="G3607">
        <v>4</v>
      </c>
      <c r="H3607">
        <v>-1E-3</v>
      </c>
      <c r="I3607">
        <v>1.3</v>
      </c>
      <c r="J3607" t="s">
        <v>156</v>
      </c>
      <c r="K3607">
        <v>1.9</v>
      </c>
      <c r="L3607" t="s">
        <v>153</v>
      </c>
      <c r="M3607" s="70">
        <v>0.99306712962962962</v>
      </c>
      <c r="N3607">
        <v>2.4</v>
      </c>
      <c r="O3607" t="s">
        <v>153</v>
      </c>
      <c r="P3607" s="70">
        <v>0.99340277777777775</v>
      </c>
      <c r="Q3607">
        <v>1.2</v>
      </c>
      <c r="R3607" t="s">
        <v>160</v>
      </c>
      <c r="S3607">
        <v>0.4</v>
      </c>
      <c r="T3607">
        <v>66.599999999999994</v>
      </c>
      <c r="U3607">
        <v>0</v>
      </c>
      <c r="V3607">
        <v>56</v>
      </c>
      <c r="W3607">
        <v>0</v>
      </c>
      <c r="X3607">
        <v>0.56999999999999995</v>
      </c>
      <c r="Y3607">
        <v>18.13</v>
      </c>
      <c r="Z3607" s="11">
        <f t="shared" si="9723"/>
        <v>-0.60000000000000009</v>
      </c>
      <c r="AA3607" s="11">
        <f t="shared" si="9724"/>
        <v>0</v>
      </c>
      <c r="AB3607" s="53">
        <f t="shared" si="9725"/>
        <v>0.22883515776655289</v>
      </c>
      <c r="AC3607" s="61" t="s">
        <v>204</v>
      </c>
      <c r="AE3607" s="11">
        <f t="shared" ref="AE3607" si="9758">SUM(F3607:F3612)</f>
        <v>0</v>
      </c>
      <c r="AF3607" s="11">
        <f t="shared" ref="AF3607" si="9759">AVERAGE(AB3607:AB3612)</f>
        <v>0.22919689188548265</v>
      </c>
      <c r="AG3607" s="11">
        <f t="shared" ref="AG3607" si="9760">AVERAGE(G3607:G3612)</f>
        <v>4.6499999999999995</v>
      </c>
      <c r="AH3607" s="11" t="e">
        <f t="shared" ref="AH3607" si="9761">AVERAGE(AC3607:AC3612)</f>
        <v>#DIV/0!</v>
      </c>
      <c r="AI3607" s="11">
        <f t="shared" ref="AI3607" si="9762">AVERAGE(T3607:T3612)</f>
        <v>62.550000000000004</v>
      </c>
      <c r="AJ3607" s="11">
        <f t="shared" ref="AJ3607" si="9763">SUMIF(H3607:H3612,"&gt;0",H3607:H3612)</f>
        <v>2E-3</v>
      </c>
      <c r="AK3607" s="17">
        <f t="shared" ref="AK3607" si="9764">SUM(AA3607:AA3612)/60</f>
        <v>0</v>
      </c>
      <c r="AL3607" s="17">
        <f t="shared" ref="AL3607" si="9765">SUM(V3607:V3612)</f>
        <v>506</v>
      </c>
      <c r="AM3607" s="17">
        <f t="shared" ref="AM3607" si="9766">AVERAGE(W3607:W3612)</f>
        <v>0</v>
      </c>
      <c r="AN3607" s="11">
        <f t="shared" ref="AN3607" si="9767">AVERAGE(I3607:I3612)</f>
        <v>2.416666666666667</v>
      </c>
      <c r="AO3607" s="11">
        <f t="shared" ref="AO3607" si="9768">MAX(K3607:K3612)</f>
        <v>3.4</v>
      </c>
      <c r="AP3607" s="13" t="str">
        <f t="shared" ref="AP3607" ca="1" si="9769">INDIRECT(ADDRESS(MATCH(AO3607,K3607:K3612,0)+A3607-1,12))</f>
        <v>SSE</v>
      </c>
      <c r="AQ3607" s="13">
        <f t="shared" ref="AQ3607" ca="1" si="9770">INDIRECT(ADDRESS(MATCH(AO3607,K3607:K3612,0)+A3607-1,13))</f>
        <v>2.4340277777777777E-2</v>
      </c>
      <c r="AR3607" s="11">
        <f t="shared" ref="AR3607" si="9771">MAX(N3607:N3612)</f>
        <v>5.0999999999999996</v>
      </c>
      <c r="AS3607" s="13" t="str">
        <f t="shared" ref="AS3607" ca="1" si="9772">INDIRECT(ADDRESS(MATCH(AR3607,N3607:N3612,0)+A3607-1,15))</f>
        <v>SSE</v>
      </c>
      <c r="AT3607" s="13">
        <f t="shared" ref="AT3607" ca="1" si="9773">INDIRECT(ADDRESS(MATCH(AR3607,N3607:N3612,0)+A3607-1,16))</f>
        <v>2.3460648148148147E-2</v>
      </c>
    </row>
    <row r="3608" spans="1:46">
      <c r="A3608" s="11">
        <v>3608</v>
      </c>
      <c r="B3608" s="69">
        <v>44618</v>
      </c>
      <c r="C3608" s="70">
        <v>6.9444444444444441E-3</v>
      </c>
      <c r="D3608">
        <v>2.2999999999999998</v>
      </c>
      <c r="E3608">
        <v>12.8</v>
      </c>
      <c r="F3608">
        <v>0</v>
      </c>
      <c r="G3608">
        <v>3.6</v>
      </c>
      <c r="H3608">
        <v>-2E-3</v>
      </c>
      <c r="I3608">
        <v>1.2</v>
      </c>
      <c r="J3608" t="s">
        <v>156</v>
      </c>
      <c r="K3608">
        <v>1.3</v>
      </c>
      <c r="L3608" t="s">
        <v>156</v>
      </c>
      <c r="M3608" s="70">
        <v>7.5231481481481471E-4</v>
      </c>
      <c r="N3608">
        <v>2.1</v>
      </c>
      <c r="O3608" t="s">
        <v>160</v>
      </c>
      <c r="P3608" s="70">
        <v>3.8194444444444446E-4</v>
      </c>
      <c r="Q3608">
        <v>1.1000000000000001</v>
      </c>
      <c r="R3608" t="s">
        <v>156</v>
      </c>
      <c r="S3608">
        <v>0.3</v>
      </c>
      <c r="T3608">
        <v>68.400000000000006</v>
      </c>
      <c r="U3608">
        <v>0</v>
      </c>
      <c r="V3608">
        <v>72</v>
      </c>
      <c r="W3608">
        <v>0</v>
      </c>
      <c r="X3608">
        <v>0.56999999999999995</v>
      </c>
      <c r="Y3608">
        <v>18.100000000000001</v>
      </c>
      <c r="Z3608" s="11">
        <f t="shared" si="9723"/>
        <v>-1.2000000000000002</v>
      </c>
      <c r="AA3608" s="11">
        <f t="shared" si="9724"/>
        <v>0</v>
      </c>
      <c r="AB3608" s="53">
        <f t="shared" si="9725"/>
        <v>0.22883515776655289</v>
      </c>
      <c r="AC3608" s="61" t="s">
        <v>204</v>
      </c>
    </row>
    <row r="3609" spans="1:46">
      <c r="A3609" s="11">
        <v>3609</v>
      </c>
      <c r="B3609" s="69">
        <v>44618</v>
      </c>
      <c r="C3609" s="70">
        <v>1.3888888888888888E-2</v>
      </c>
      <c r="D3609">
        <v>2.2000000000000002</v>
      </c>
      <c r="E3609">
        <v>12.8</v>
      </c>
      <c r="F3609">
        <v>0</v>
      </c>
      <c r="G3609">
        <v>4.4000000000000004</v>
      </c>
      <c r="H3609">
        <v>1E-3</v>
      </c>
      <c r="I3609">
        <v>2.4</v>
      </c>
      <c r="J3609" t="s">
        <v>159</v>
      </c>
      <c r="K3609">
        <v>2.4</v>
      </c>
      <c r="L3609" t="s">
        <v>159</v>
      </c>
      <c r="M3609" s="70">
        <v>1.3888888888888888E-2</v>
      </c>
      <c r="N3609">
        <v>4.5</v>
      </c>
      <c r="O3609" t="s">
        <v>153</v>
      </c>
      <c r="P3609" s="70">
        <v>1.1238425925925928E-2</v>
      </c>
      <c r="Q3609">
        <v>3.1</v>
      </c>
      <c r="R3609" t="s">
        <v>153</v>
      </c>
      <c r="S3609">
        <v>0.9</v>
      </c>
      <c r="T3609">
        <v>64.900000000000006</v>
      </c>
      <c r="U3609">
        <v>1</v>
      </c>
      <c r="V3609">
        <v>118</v>
      </c>
      <c r="W3609">
        <v>0</v>
      </c>
      <c r="X3609">
        <v>0.57099999999999995</v>
      </c>
      <c r="Y3609">
        <v>18.149999999999999</v>
      </c>
      <c r="Z3609" s="11">
        <f t="shared" si="9723"/>
        <v>0.60000000000000009</v>
      </c>
      <c r="AA3609" s="11">
        <f t="shared" si="9724"/>
        <v>0</v>
      </c>
      <c r="AB3609" s="53">
        <f t="shared" si="9725"/>
        <v>0.22937775894494755</v>
      </c>
      <c r="AC3609" s="61" t="s">
        <v>204</v>
      </c>
    </row>
    <row r="3610" spans="1:46">
      <c r="A3610" s="11">
        <v>3610</v>
      </c>
      <c r="B3610" s="69">
        <v>44618</v>
      </c>
      <c r="C3610" s="70">
        <v>2.0833333333333332E-2</v>
      </c>
      <c r="D3610">
        <v>2.2999999999999998</v>
      </c>
      <c r="E3610">
        <v>12.8</v>
      </c>
      <c r="F3610">
        <v>0</v>
      </c>
      <c r="G3610">
        <v>4.9000000000000004</v>
      </c>
      <c r="H3610">
        <v>1E-3</v>
      </c>
      <c r="I3610">
        <v>2.9</v>
      </c>
      <c r="J3610" t="s">
        <v>159</v>
      </c>
      <c r="K3610">
        <v>2.9</v>
      </c>
      <c r="L3610" t="s">
        <v>159</v>
      </c>
      <c r="M3610" s="70">
        <v>1.800925925925926E-2</v>
      </c>
      <c r="N3610">
        <v>4.5999999999999996</v>
      </c>
      <c r="O3610" t="s">
        <v>151</v>
      </c>
      <c r="P3610" s="70">
        <v>2.0428240740740743E-2</v>
      </c>
      <c r="Q3610">
        <v>3.2</v>
      </c>
      <c r="R3610" t="s">
        <v>159</v>
      </c>
      <c r="S3610">
        <v>0.6</v>
      </c>
      <c r="T3610">
        <v>59.8</v>
      </c>
      <c r="U3610">
        <v>0</v>
      </c>
      <c r="V3610">
        <v>121</v>
      </c>
      <c r="W3610">
        <v>0</v>
      </c>
      <c r="X3610">
        <v>0.57099999999999995</v>
      </c>
      <c r="Y3610">
        <v>18.16</v>
      </c>
      <c r="Z3610" s="11">
        <f t="shared" si="9723"/>
        <v>0.60000000000000009</v>
      </c>
      <c r="AA3610" s="11">
        <f t="shared" si="9724"/>
        <v>0</v>
      </c>
      <c r="AB3610" s="53">
        <f t="shared" si="9725"/>
        <v>0.22937775894494755</v>
      </c>
      <c r="AC3610" s="61" t="s">
        <v>204</v>
      </c>
    </row>
    <row r="3611" spans="1:46">
      <c r="A3611" s="11">
        <v>3611</v>
      </c>
      <c r="B3611" s="69">
        <v>44618</v>
      </c>
      <c r="C3611" s="70">
        <v>2.7777777777777776E-2</v>
      </c>
      <c r="D3611">
        <v>2.5</v>
      </c>
      <c r="E3611">
        <v>12.8</v>
      </c>
      <c r="F3611">
        <v>0</v>
      </c>
      <c r="G3611">
        <v>5.4</v>
      </c>
      <c r="H3611">
        <v>0</v>
      </c>
      <c r="I3611">
        <v>3.3</v>
      </c>
      <c r="J3611" t="s">
        <v>159</v>
      </c>
      <c r="K3611">
        <v>3.4</v>
      </c>
      <c r="L3611" t="s">
        <v>159</v>
      </c>
      <c r="M3611" s="70">
        <v>2.4340277777777777E-2</v>
      </c>
      <c r="N3611">
        <v>5.0999999999999996</v>
      </c>
      <c r="O3611" t="s">
        <v>159</v>
      </c>
      <c r="P3611" s="70">
        <v>2.3460648148148147E-2</v>
      </c>
      <c r="Q3611">
        <v>3.6</v>
      </c>
      <c r="R3611" t="s">
        <v>159</v>
      </c>
      <c r="S3611">
        <v>0.7</v>
      </c>
      <c r="T3611">
        <v>57.6</v>
      </c>
      <c r="U3611">
        <v>0</v>
      </c>
      <c r="V3611">
        <v>84</v>
      </c>
      <c r="W3611">
        <v>0</v>
      </c>
      <c r="X3611">
        <v>0.57099999999999995</v>
      </c>
      <c r="Y3611">
        <v>18.170000000000002</v>
      </c>
      <c r="Z3611" s="11">
        <f t="shared" si="9723"/>
        <v>0</v>
      </c>
      <c r="AA3611" s="11">
        <f t="shared" si="9724"/>
        <v>0</v>
      </c>
      <c r="AB3611" s="53">
        <f t="shared" si="9725"/>
        <v>0.22937775894494755</v>
      </c>
      <c r="AC3611" s="61" t="s">
        <v>204</v>
      </c>
    </row>
    <row r="3612" spans="1:46">
      <c r="A3612" s="11">
        <v>3612</v>
      </c>
      <c r="B3612" s="69">
        <v>44618</v>
      </c>
      <c r="C3612" s="70">
        <v>3.4722222222222224E-2</v>
      </c>
      <c r="D3612">
        <v>2.8</v>
      </c>
      <c r="E3612">
        <v>12.8</v>
      </c>
      <c r="F3612">
        <v>0</v>
      </c>
      <c r="G3612">
        <v>5.6</v>
      </c>
      <c r="H3612">
        <v>0</v>
      </c>
      <c r="I3612">
        <v>3.4</v>
      </c>
      <c r="J3612" t="s">
        <v>159</v>
      </c>
      <c r="K3612">
        <v>3.4</v>
      </c>
      <c r="L3612" t="s">
        <v>159</v>
      </c>
      <c r="M3612" s="70">
        <v>3.4722222222222224E-2</v>
      </c>
      <c r="N3612">
        <v>4.9000000000000004</v>
      </c>
      <c r="O3612" t="s">
        <v>159</v>
      </c>
      <c r="P3612" s="70">
        <v>3.3414351851851855E-2</v>
      </c>
      <c r="Q3612">
        <v>3.6</v>
      </c>
      <c r="R3612" t="s">
        <v>153</v>
      </c>
      <c r="S3612">
        <v>0.6</v>
      </c>
      <c r="T3612">
        <v>58</v>
      </c>
      <c r="U3612">
        <v>0</v>
      </c>
      <c r="V3612">
        <v>55</v>
      </c>
      <c r="W3612">
        <v>0</v>
      </c>
      <c r="X3612">
        <v>0.57099999999999995</v>
      </c>
      <c r="Y3612">
        <v>18.149999999999999</v>
      </c>
      <c r="Z3612" s="11">
        <f t="shared" si="9723"/>
        <v>0</v>
      </c>
      <c r="AA3612" s="11">
        <f t="shared" si="9724"/>
        <v>0</v>
      </c>
      <c r="AB3612" s="53">
        <f t="shared" si="9725"/>
        <v>0.22937775894494755</v>
      </c>
      <c r="AC3612" s="61" t="s">
        <v>204</v>
      </c>
    </row>
    <row r="3613" spans="1:46">
      <c r="A3613" s="11">
        <v>3613</v>
      </c>
      <c r="B3613" s="69">
        <v>44618</v>
      </c>
      <c r="C3613" s="70">
        <v>4.1666666666666664E-2</v>
      </c>
      <c r="D3613">
        <v>3.2</v>
      </c>
      <c r="E3613">
        <v>12.8</v>
      </c>
      <c r="F3613">
        <v>0</v>
      </c>
      <c r="G3613">
        <v>5.5</v>
      </c>
      <c r="H3613">
        <v>0</v>
      </c>
      <c r="I3613">
        <v>3.6</v>
      </c>
      <c r="J3613" t="s">
        <v>159</v>
      </c>
      <c r="K3613">
        <v>3.8</v>
      </c>
      <c r="L3613" t="s">
        <v>159</v>
      </c>
      <c r="M3613" s="70">
        <v>3.9675925925925927E-2</v>
      </c>
      <c r="N3613">
        <v>5.6</v>
      </c>
      <c r="O3613" t="s">
        <v>151</v>
      </c>
      <c r="P3613" s="70">
        <v>3.6932870370370366E-2</v>
      </c>
      <c r="Q3613">
        <v>3.7</v>
      </c>
      <c r="R3613" t="s">
        <v>159</v>
      </c>
      <c r="S3613">
        <v>0.7</v>
      </c>
      <c r="T3613">
        <v>58.8</v>
      </c>
      <c r="U3613">
        <v>0</v>
      </c>
      <c r="V3613">
        <v>61</v>
      </c>
      <c r="W3613">
        <v>0</v>
      </c>
      <c r="X3613">
        <v>0.57099999999999995</v>
      </c>
      <c r="Y3613">
        <v>18.190000000000001</v>
      </c>
      <c r="Z3613" s="11">
        <f t="shared" si="9723"/>
        <v>0</v>
      </c>
      <c r="AA3613" s="11">
        <f t="shared" si="9724"/>
        <v>0</v>
      </c>
      <c r="AB3613" s="53">
        <f t="shared" si="9725"/>
        <v>0.22937775894494755</v>
      </c>
      <c r="AC3613" s="61" t="s">
        <v>204</v>
      </c>
      <c r="AE3613" s="11">
        <f t="shared" ref="AE3613" si="9774">SUM(F3613:F3618)</f>
        <v>0</v>
      </c>
      <c r="AF3613" s="11">
        <f t="shared" ref="AF3613" si="9775">AVERAGE(AB3613:AB3618)</f>
        <v>0.22937775894494752</v>
      </c>
      <c r="AG3613" s="11">
        <f t="shared" ref="AG3613" si="9776">AVERAGE(G3613:G3618)</f>
        <v>5.4000000000000012</v>
      </c>
      <c r="AH3613" s="11" t="e">
        <f t="shared" ref="AH3613" si="9777">AVERAGE(AC3613:AC3618)</f>
        <v>#DIV/0!</v>
      </c>
      <c r="AI3613" s="11">
        <f t="shared" ref="AI3613" si="9778">AVERAGE(T3613:T3618)</f>
        <v>59.366666666666674</v>
      </c>
      <c r="AJ3613" s="11">
        <f t="shared" ref="AJ3613" si="9779">SUMIF(H3613:H3618,"&gt;0",H3613:H3618)</f>
        <v>0</v>
      </c>
      <c r="AK3613" s="17">
        <f t="shared" ref="AK3613" si="9780">SUM(AA3613:AA3618)/60</f>
        <v>0</v>
      </c>
      <c r="AL3613" s="17">
        <f t="shared" ref="AL3613" si="9781">SUM(V3613:V3618)</f>
        <v>536</v>
      </c>
      <c r="AM3613" s="17">
        <f t="shared" ref="AM3613" si="9782">AVERAGE(W3613:W3618)</f>
        <v>0</v>
      </c>
      <c r="AN3613" s="11">
        <f t="shared" ref="AN3613" si="9783">AVERAGE(I3613:I3618)</f>
        <v>3.6</v>
      </c>
      <c r="AO3613" s="11">
        <f t="shared" ref="AO3613" si="9784">MAX(K3613:K3618)</f>
        <v>4</v>
      </c>
      <c r="AP3613" s="13" t="str">
        <f t="shared" ref="AP3613" ca="1" si="9785">INDIRECT(ADDRESS(MATCH(AO3613,K3613:K3618,0)+A3613-1,12))</f>
        <v>SSE</v>
      </c>
      <c r="AQ3613" s="13">
        <f t="shared" ref="AQ3613" ca="1" si="9786">INDIRECT(ADDRESS(MATCH(AO3613,K3613:K3618,0)+A3613-1,13))</f>
        <v>7.2002314814814811E-2</v>
      </c>
      <c r="AR3613" s="11">
        <f t="shared" ref="AR3613" si="9787">MAX(N3613:N3618)</f>
        <v>6.2</v>
      </c>
      <c r="AS3613" s="13" t="str">
        <f t="shared" ref="AS3613" ca="1" si="9788">INDIRECT(ADDRESS(MATCH(AR3613,N3613:N3618,0)+A3613-1,15))</f>
        <v>SSE</v>
      </c>
      <c r="AT3613" s="13">
        <f t="shared" ref="AT3613" ca="1" si="9789">INDIRECT(ADDRESS(MATCH(AR3613,N3613:N3618,0)+A3613-1,16))</f>
        <v>5.0532407407407408E-2</v>
      </c>
    </row>
    <row r="3614" spans="1:46">
      <c r="A3614" s="11">
        <v>3614</v>
      </c>
      <c r="B3614" s="69">
        <v>44618</v>
      </c>
      <c r="C3614" s="70">
        <v>4.8611111111111112E-2</v>
      </c>
      <c r="D3614">
        <v>3.4</v>
      </c>
      <c r="E3614">
        <v>12.8</v>
      </c>
      <c r="F3614">
        <v>0</v>
      </c>
      <c r="G3614">
        <v>5.6</v>
      </c>
      <c r="H3614">
        <v>0</v>
      </c>
      <c r="I3614">
        <v>3.5</v>
      </c>
      <c r="J3614" t="s">
        <v>159</v>
      </c>
      <c r="K3614">
        <v>3.6</v>
      </c>
      <c r="L3614" t="s">
        <v>159</v>
      </c>
      <c r="M3614" s="70">
        <v>4.1678240740740745E-2</v>
      </c>
      <c r="N3614">
        <v>6</v>
      </c>
      <c r="O3614" t="s">
        <v>151</v>
      </c>
      <c r="P3614" s="70">
        <v>4.2650462962962959E-2</v>
      </c>
      <c r="Q3614">
        <v>3.6</v>
      </c>
      <c r="R3614" t="s">
        <v>159</v>
      </c>
      <c r="S3614">
        <v>0.7</v>
      </c>
      <c r="T3614">
        <v>59</v>
      </c>
      <c r="U3614">
        <v>0</v>
      </c>
      <c r="V3614">
        <v>78</v>
      </c>
      <c r="W3614">
        <v>0</v>
      </c>
      <c r="X3614">
        <v>0.57099999999999995</v>
      </c>
      <c r="Y3614">
        <v>18.2</v>
      </c>
      <c r="Z3614" s="11">
        <f t="shared" si="9723"/>
        <v>0</v>
      </c>
      <c r="AA3614" s="11">
        <f t="shared" si="9724"/>
        <v>0</v>
      </c>
      <c r="AB3614" s="53">
        <f t="shared" si="9725"/>
        <v>0.22937775894494755</v>
      </c>
      <c r="AC3614" s="61" t="s">
        <v>204</v>
      </c>
    </row>
    <row r="3615" spans="1:46">
      <c r="A3615" s="11">
        <v>3615</v>
      </c>
      <c r="B3615" s="69">
        <v>44618</v>
      </c>
      <c r="C3615" s="70">
        <v>5.5555555555555552E-2</v>
      </c>
      <c r="D3615">
        <v>3.7</v>
      </c>
      <c r="E3615">
        <v>12.8</v>
      </c>
      <c r="F3615">
        <v>0</v>
      </c>
      <c r="G3615">
        <v>5.4</v>
      </c>
      <c r="H3615">
        <v>-1E-3</v>
      </c>
      <c r="I3615">
        <v>3.7</v>
      </c>
      <c r="J3615" t="s">
        <v>159</v>
      </c>
      <c r="K3615">
        <v>3.8</v>
      </c>
      <c r="L3615" t="s">
        <v>159</v>
      </c>
      <c r="M3615" s="70">
        <v>5.4872685185185184E-2</v>
      </c>
      <c r="N3615">
        <v>6.2</v>
      </c>
      <c r="O3615" t="s">
        <v>159</v>
      </c>
      <c r="P3615" s="70">
        <v>5.0532407407407408E-2</v>
      </c>
      <c r="Q3615">
        <v>2.9</v>
      </c>
      <c r="R3615" t="s">
        <v>159</v>
      </c>
      <c r="S3615">
        <v>0.6</v>
      </c>
      <c r="T3615">
        <v>59.1</v>
      </c>
      <c r="U3615">
        <v>0</v>
      </c>
      <c r="V3615">
        <v>82</v>
      </c>
      <c r="W3615">
        <v>0</v>
      </c>
      <c r="X3615">
        <v>0.57099999999999995</v>
      </c>
      <c r="Y3615">
        <v>18.21</v>
      </c>
      <c r="Z3615" s="11">
        <f t="shared" si="9723"/>
        <v>-0.60000000000000009</v>
      </c>
      <c r="AA3615" s="11">
        <f t="shared" si="9724"/>
        <v>0</v>
      </c>
      <c r="AB3615" s="53">
        <f t="shared" si="9725"/>
        <v>0.22937775894494755</v>
      </c>
      <c r="AC3615" s="61" t="s">
        <v>204</v>
      </c>
    </row>
    <row r="3616" spans="1:46">
      <c r="A3616" s="11">
        <v>3616</v>
      </c>
      <c r="B3616" s="69">
        <v>44618</v>
      </c>
      <c r="C3616" s="70">
        <v>6.25E-2</v>
      </c>
      <c r="D3616">
        <v>3.9</v>
      </c>
      <c r="E3616">
        <v>12.8</v>
      </c>
      <c r="F3616">
        <v>0</v>
      </c>
      <c r="G3616">
        <v>5.3</v>
      </c>
      <c r="H3616">
        <v>-1E-3</v>
      </c>
      <c r="I3616">
        <v>3.4</v>
      </c>
      <c r="J3616" t="s">
        <v>159</v>
      </c>
      <c r="K3616">
        <v>3.7</v>
      </c>
      <c r="L3616" t="s">
        <v>159</v>
      </c>
      <c r="M3616" s="70">
        <v>5.8819444444444445E-2</v>
      </c>
      <c r="N3616">
        <v>4.9000000000000004</v>
      </c>
      <c r="O3616" t="s">
        <v>159</v>
      </c>
      <c r="P3616" s="70">
        <v>6.010416666666666E-2</v>
      </c>
      <c r="Q3616">
        <v>3.6</v>
      </c>
      <c r="R3616" t="s">
        <v>159</v>
      </c>
      <c r="S3616">
        <v>0.6</v>
      </c>
      <c r="T3616">
        <v>59.9</v>
      </c>
      <c r="U3616">
        <v>0</v>
      </c>
      <c r="V3616">
        <v>102</v>
      </c>
      <c r="W3616">
        <v>0</v>
      </c>
      <c r="X3616">
        <v>0.57099999999999995</v>
      </c>
      <c r="Y3616">
        <v>18.22</v>
      </c>
      <c r="Z3616" s="11">
        <f t="shared" si="9723"/>
        <v>-0.60000000000000009</v>
      </c>
      <c r="AA3616" s="11">
        <f t="shared" si="9724"/>
        <v>0</v>
      </c>
      <c r="AB3616" s="53">
        <f t="shared" si="9725"/>
        <v>0.22937775894494755</v>
      </c>
      <c r="AC3616" s="61" t="s">
        <v>204</v>
      </c>
    </row>
    <row r="3617" spans="1:46">
      <c r="A3617" s="11">
        <v>3617</v>
      </c>
      <c r="B3617" s="69">
        <v>44618</v>
      </c>
      <c r="C3617" s="70">
        <v>6.9444444444444434E-2</v>
      </c>
      <c r="D3617">
        <v>4</v>
      </c>
      <c r="E3617">
        <v>12.8</v>
      </c>
      <c r="F3617">
        <v>0</v>
      </c>
      <c r="G3617">
        <v>5.4</v>
      </c>
      <c r="H3617">
        <v>0</v>
      </c>
      <c r="I3617">
        <v>3.8</v>
      </c>
      <c r="J3617" t="s">
        <v>159</v>
      </c>
      <c r="K3617">
        <v>3.8</v>
      </c>
      <c r="L3617" t="s">
        <v>159</v>
      </c>
      <c r="M3617" s="70">
        <v>6.8657407407407403E-2</v>
      </c>
      <c r="N3617">
        <v>6</v>
      </c>
      <c r="O3617" t="s">
        <v>153</v>
      </c>
      <c r="P3617" s="70">
        <v>6.8125000000000005E-2</v>
      </c>
      <c r="Q3617">
        <v>3.5</v>
      </c>
      <c r="R3617" t="s">
        <v>159</v>
      </c>
      <c r="S3617">
        <v>0.7</v>
      </c>
      <c r="T3617">
        <v>59.3</v>
      </c>
      <c r="U3617">
        <v>0</v>
      </c>
      <c r="V3617">
        <v>110</v>
      </c>
      <c r="W3617">
        <v>0</v>
      </c>
      <c r="X3617">
        <v>0.57099999999999995</v>
      </c>
      <c r="Y3617">
        <v>18.239999999999998</v>
      </c>
      <c r="Z3617" s="11">
        <f t="shared" si="9723"/>
        <v>0</v>
      </c>
      <c r="AA3617" s="11">
        <f t="shared" si="9724"/>
        <v>0</v>
      </c>
      <c r="AB3617" s="53">
        <f t="shared" si="9725"/>
        <v>0.22937775894494755</v>
      </c>
      <c r="AC3617" s="61" t="s">
        <v>204</v>
      </c>
    </row>
    <row r="3618" spans="1:46">
      <c r="A3618" s="11">
        <v>3618</v>
      </c>
      <c r="B3618" s="69">
        <v>44618</v>
      </c>
      <c r="C3618" s="70">
        <v>7.6388888888888895E-2</v>
      </c>
      <c r="D3618">
        <v>4.0999999999999996</v>
      </c>
      <c r="E3618">
        <v>12.8</v>
      </c>
      <c r="F3618">
        <v>0</v>
      </c>
      <c r="G3618">
        <v>5.2</v>
      </c>
      <c r="H3618">
        <v>-1E-3</v>
      </c>
      <c r="I3618">
        <v>3.6</v>
      </c>
      <c r="J3618" t="s">
        <v>159</v>
      </c>
      <c r="K3618">
        <v>4</v>
      </c>
      <c r="L3618" t="s">
        <v>159</v>
      </c>
      <c r="M3618" s="70">
        <v>7.2002314814814811E-2</v>
      </c>
      <c r="N3618">
        <v>5.8</v>
      </c>
      <c r="O3618" t="s">
        <v>159</v>
      </c>
      <c r="P3618" s="70">
        <v>7.3993055555555562E-2</v>
      </c>
      <c r="Q3618">
        <v>2.2999999999999998</v>
      </c>
      <c r="R3618" t="s">
        <v>159</v>
      </c>
      <c r="S3618">
        <v>0.7</v>
      </c>
      <c r="T3618">
        <v>60.1</v>
      </c>
      <c r="U3618">
        <v>0</v>
      </c>
      <c r="V3618">
        <v>103</v>
      </c>
      <c r="W3618">
        <v>0</v>
      </c>
      <c r="X3618">
        <v>0.57099999999999995</v>
      </c>
      <c r="Y3618">
        <v>18.23</v>
      </c>
      <c r="Z3618" s="11">
        <f t="shared" si="9723"/>
        <v>-0.60000000000000009</v>
      </c>
      <c r="AA3618" s="11">
        <f t="shared" si="9724"/>
        <v>0</v>
      </c>
      <c r="AB3618" s="53">
        <f t="shared" si="9725"/>
        <v>0.22937775894494755</v>
      </c>
      <c r="AC3618" s="61" t="s">
        <v>204</v>
      </c>
    </row>
    <row r="3619" spans="1:46">
      <c r="A3619" s="11">
        <v>3619</v>
      </c>
      <c r="B3619" s="69">
        <v>44618</v>
      </c>
      <c r="C3619" s="70">
        <v>8.3333333333333329E-2</v>
      </c>
      <c r="D3619">
        <v>4.0999999999999996</v>
      </c>
      <c r="E3619">
        <v>12.8</v>
      </c>
      <c r="F3619">
        <v>0</v>
      </c>
      <c r="G3619">
        <v>5</v>
      </c>
      <c r="H3619">
        <v>-1E-3</v>
      </c>
      <c r="I3619">
        <v>3.4</v>
      </c>
      <c r="J3619" t="s">
        <v>159</v>
      </c>
      <c r="K3619">
        <v>3.6</v>
      </c>
      <c r="L3619" t="s">
        <v>159</v>
      </c>
      <c r="M3619" s="70">
        <v>7.7511574074074066E-2</v>
      </c>
      <c r="N3619">
        <v>5</v>
      </c>
      <c r="O3619" t="s">
        <v>153</v>
      </c>
      <c r="P3619" s="70">
        <v>8.2812499999999997E-2</v>
      </c>
      <c r="Q3619">
        <v>3.1</v>
      </c>
      <c r="R3619" t="s">
        <v>153</v>
      </c>
      <c r="S3619">
        <v>0.6</v>
      </c>
      <c r="T3619">
        <v>60.9</v>
      </c>
      <c r="U3619">
        <v>0</v>
      </c>
      <c r="V3619">
        <v>96</v>
      </c>
      <c r="W3619">
        <v>0</v>
      </c>
      <c r="X3619">
        <v>0.57099999999999995</v>
      </c>
      <c r="Y3619">
        <v>18.239999999999998</v>
      </c>
      <c r="Z3619" s="11">
        <f t="shared" si="9723"/>
        <v>-0.60000000000000009</v>
      </c>
      <c r="AA3619" s="11">
        <f t="shared" si="9724"/>
        <v>0</v>
      </c>
      <c r="AB3619" s="53">
        <f t="shared" si="9725"/>
        <v>0.22937775894494755</v>
      </c>
      <c r="AC3619" s="61" t="s">
        <v>204</v>
      </c>
      <c r="AE3619" s="11">
        <f t="shared" ref="AE3619" si="9790">SUM(F3619:F3624)</f>
        <v>0</v>
      </c>
      <c r="AF3619" s="11">
        <f t="shared" ref="AF3619" si="9791">AVERAGE(AB3619:AB3624)</f>
        <v>0.22892559129628531</v>
      </c>
      <c r="AG3619" s="11">
        <f t="shared" ref="AG3619" si="9792">AVERAGE(G3619:G3624)</f>
        <v>5.1499999999999995</v>
      </c>
      <c r="AH3619" s="11" t="e">
        <f t="shared" ref="AH3619" si="9793">AVERAGE(AC3619:AC3624)</f>
        <v>#DIV/0!</v>
      </c>
      <c r="AI3619" s="11">
        <f t="shared" ref="AI3619" si="9794">AVERAGE(T3619:T3624)</f>
        <v>59.550000000000004</v>
      </c>
      <c r="AJ3619" s="11">
        <f t="shared" ref="AJ3619" si="9795">SUMIF(H3619:H3624,"&gt;0",H3619:H3624)</f>
        <v>0</v>
      </c>
      <c r="AK3619" s="17">
        <f t="shared" ref="AK3619" si="9796">SUM(AA3619:AA3624)/60</f>
        <v>0</v>
      </c>
      <c r="AL3619" s="17">
        <f t="shared" ref="AL3619" si="9797">SUM(V3619:V3624)</f>
        <v>632</v>
      </c>
      <c r="AM3619" s="17">
        <f t="shared" ref="AM3619" si="9798">AVERAGE(W3619:W3624)</f>
        <v>0</v>
      </c>
      <c r="AN3619" s="11">
        <f t="shared" ref="AN3619" si="9799">AVERAGE(I3619:I3624)</f>
        <v>3.6166666666666667</v>
      </c>
      <c r="AO3619" s="11">
        <f t="shared" ref="AO3619" si="9800">MAX(K3619:K3624)</f>
        <v>4</v>
      </c>
      <c r="AP3619" s="13" t="str">
        <f t="shared" ref="AP3619" ca="1" si="9801">INDIRECT(ADDRESS(MATCH(AO3619,K3619:K3624,0)+A3619-1,12))</f>
        <v>SSE</v>
      </c>
      <c r="AQ3619" s="13">
        <f t="shared" ref="AQ3619" ca="1" si="9802">INDIRECT(ADDRESS(MATCH(AO3619,K3619:K3624,0)+A3619-1,13))</f>
        <v>0.10206018518518518</v>
      </c>
      <c r="AR3619" s="11">
        <f t="shared" ref="AR3619" si="9803">MAX(N3619:N3624)</f>
        <v>6.2</v>
      </c>
      <c r="AS3619" s="13" t="str">
        <f t="shared" ref="AS3619" ca="1" si="9804">INDIRECT(ADDRESS(MATCH(AR3619,N3619:N3624,0)+A3619-1,15))</f>
        <v>SE</v>
      </c>
      <c r="AT3619" s="13">
        <f t="shared" ref="AT3619" ca="1" si="9805">INDIRECT(ADDRESS(MATCH(AR3619,N3619:N3624,0)+A3619-1,16))</f>
        <v>9.5439814814814825E-2</v>
      </c>
    </row>
    <row r="3620" spans="1:46">
      <c r="A3620" s="11">
        <v>3620</v>
      </c>
      <c r="B3620" s="69">
        <v>44618</v>
      </c>
      <c r="C3620" s="70">
        <v>9.0277777777777776E-2</v>
      </c>
      <c r="D3620">
        <v>4.0999999999999996</v>
      </c>
      <c r="E3620">
        <v>12.8</v>
      </c>
      <c r="F3620">
        <v>0</v>
      </c>
      <c r="G3620">
        <v>5</v>
      </c>
      <c r="H3620">
        <v>0</v>
      </c>
      <c r="I3620">
        <v>3.4</v>
      </c>
      <c r="J3620" t="s">
        <v>159</v>
      </c>
      <c r="K3620">
        <v>3.5</v>
      </c>
      <c r="L3620" t="s">
        <v>159</v>
      </c>
      <c r="M3620" s="70">
        <v>8.9479166666666665E-2</v>
      </c>
      <c r="N3620">
        <v>5.6</v>
      </c>
      <c r="O3620" t="s">
        <v>159</v>
      </c>
      <c r="P3620" s="70">
        <v>8.8865740740740731E-2</v>
      </c>
      <c r="Q3620">
        <v>3.8</v>
      </c>
      <c r="R3620" t="s">
        <v>159</v>
      </c>
      <c r="S3620">
        <v>0.7</v>
      </c>
      <c r="T3620">
        <v>60.5</v>
      </c>
      <c r="U3620">
        <v>0</v>
      </c>
      <c r="V3620">
        <v>108</v>
      </c>
      <c r="W3620">
        <v>0</v>
      </c>
      <c r="X3620">
        <v>0.56999999999999995</v>
      </c>
      <c r="Y3620">
        <v>18.27</v>
      </c>
      <c r="Z3620" s="11">
        <f t="shared" si="9723"/>
        <v>0</v>
      </c>
      <c r="AA3620" s="11">
        <f t="shared" si="9724"/>
        <v>0</v>
      </c>
      <c r="AB3620" s="53">
        <f t="shared" si="9725"/>
        <v>0.22883515776655289</v>
      </c>
      <c r="AC3620" s="61" t="s">
        <v>204</v>
      </c>
    </row>
    <row r="3621" spans="1:46">
      <c r="A3621" s="11">
        <v>3621</v>
      </c>
      <c r="B3621" s="69">
        <v>44618</v>
      </c>
      <c r="C3621" s="70">
        <v>9.7222222222222224E-2</v>
      </c>
      <c r="D3621">
        <v>4.0999999999999996</v>
      </c>
      <c r="E3621">
        <v>12.8</v>
      </c>
      <c r="F3621">
        <v>0</v>
      </c>
      <c r="G3621">
        <v>5.3</v>
      </c>
      <c r="H3621">
        <v>0</v>
      </c>
      <c r="I3621">
        <v>3.9</v>
      </c>
      <c r="J3621" t="s">
        <v>159</v>
      </c>
      <c r="K3621">
        <v>3.9</v>
      </c>
      <c r="L3621" t="s">
        <v>159</v>
      </c>
      <c r="M3621" s="70">
        <v>9.7222222222222224E-2</v>
      </c>
      <c r="N3621">
        <v>6.2</v>
      </c>
      <c r="O3621" t="s">
        <v>151</v>
      </c>
      <c r="P3621" s="70">
        <v>9.5439814814814825E-2</v>
      </c>
      <c r="Q3621">
        <v>3.9</v>
      </c>
      <c r="R3621" t="s">
        <v>159</v>
      </c>
      <c r="S3621">
        <v>0.7</v>
      </c>
      <c r="T3621">
        <v>58.8</v>
      </c>
      <c r="U3621">
        <v>1</v>
      </c>
      <c r="V3621">
        <v>105</v>
      </c>
      <c r="W3621">
        <v>0</v>
      </c>
      <c r="X3621">
        <v>0.56999999999999995</v>
      </c>
      <c r="Y3621">
        <v>18.25</v>
      </c>
      <c r="Z3621" s="11">
        <f t="shared" si="9723"/>
        <v>0</v>
      </c>
      <c r="AA3621" s="11">
        <f t="shared" si="9724"/>
        <v>0</v>
      </c>
      <c r="AB3621" s="53">
        <f t="shared" si="9725"/>
        <v>0.22883515776655289</v>
      </c>
      <c r="AC3621" s="61" t="s">
        <v>204</v>
      </c>
    </row>
    <row r="3622" spans="1:46">
      <c r="A3622" s="11">
        <v>3622</v>
      </c>
      <c r="B3622" s="69">
        <v>44618</v>
      </c>
      <c r="C3622" s="70">
        <v>0.10416666666666667</v>
      </c>
      <c r="D3622">
        <v>4.0999999999999996</v>
      </c>
      <c r="E3622">
        <v>12.8</v>
      </c>
      <c r="F3622">
        <v>0</v>
      </c>
      <c r="G3622">
        <v>5.2</v>
      </c>
      <c r="H3622">
        <v>-1E-3</v>
      </c>
      <c r="I3622">
        <v>3.7</v>
      </c>
      <c r="J3622" t="s">
        <v>159</v>
      </c>
      <c r="K3622">
        <v>4</v>
      </c>
      <c r="L3622" t="s">
        <v>159</v>
      </c>
      <c r="M3622" s="70">
        <v>0.10206018518518518</v>
      </c>
      <c r="N3622">
        <v>5.6</v>
      </c>
      <c r="O3622" t="s">
        <v>159</v>
      </c>
      <c r="P3622" s="70">
        <v>0.10172453703703704</v>
      </c>
      <c r="Q3622">
        <v>4.9000000000000004</v>
      </c>
      <c r="R3622" t="s">
        <v>159</v>
      </c>
      <c r="S3622">
        <v>0.6</v>
      </c>
      <c r="T3622">
        <v>59</v>
      </c>
      <c r="U3622">
        <v>1</v>
      </c>
      <c r="V3622">
        <v>101</v>
      </c>
      <c r="W3622">
        <v>0</v>
      </c>
      <c r="X3622">
        <v>0.56999999999999995</v>
      </c>
      <c r="Y3622">
        <v>18.260000000000002</v>
      </c>
      <c r="Z3622" s="11">
        <f t="shared" si="9723"/>
        <v>-0.60000000000000009</v>
      </c>
      <c r="AA3622" s="11">
        <f t="shared" si="9724"/>
        <v>0</v>
      </c>
      <c r="AB3622" s="53">
        <f t="shared" si="9725"/>
        <v>0.22883515776655289</v>
      </c>
      <c r="AC3622" s="61" t="s">
        <v>204</v>
      </c>
    </row>
    <row r="3623" spans="1:46">
      <c r="A3623" s="11">
        <v>3623</v>
      </c>
      <c r="B3623" s="69">
        <v>44618</v>
      </c>
      <c r="C3623" s="70">
        <v>0.1111111111111111</v>
      </c>
      <c r="D3623">
        <v>4.2</v>
      </c>
      <c r="E3623">
        <v>12.8</v>
      </c>
      <c r="F3623">
        <v>0</v>
      </c>
      <c r="G3623">
        <v>5.3</v>
      </c>
      <c r="H3623">
        <v>0</v>
      </c>
      <c r="I3623">
        <v>3.6</v>
      </c>
      <c r="J3623" t="s">
        <v>159</v>
      </c>
      <c r="K3623">
        <v>3.7</v>
      </c>
      <c r="L3623" t="s">
        <v>159</v>
      </c>
      <c r="M3623" s="70">
        <v>0.10504629629629629</v>
      </c>
      <c r="N3623">
        <v>5.4</v>
      </c>
      <c r="O3623" t="s">
        <v>159</v>
      </c>
      <c r="P3623" s="70">
        <v>0.1042013888888889</v>
      </c>
      <c r="Q3623">
        <v>5.4</v>
      </c>
      <c r="R3623" t="s">
        <v>159</v>
      </c>
      <c r="S3623">
        <v>0.7</v>
      </c>
      <c r="T3623">
        <v>58.6</v>
      </c>
      <c r="U3623">
        <v>0</v>
      </c>
      <c r="V3623">
        <v>119</v>
      </c>
      <c r="W3623">
        <v>0</v>
      </c>
      <c r="X3623">
        <v>0.56999999999999995</v>
      </c>
      <c r="Y3623">
        <v>18.27</v>
      </c>
      <c r="Z3623" s="11">
        <f t="shared" si="9723"/>
        <v>0</v>
      </c>
      <c r="AA3623" s="11">
        <f t="shared" si="9724"/>
        <v>0</v>
      </c>
      <c r="AB3623" s="53">
        <f t="shared" si="9725"/>
        <v>0.22883515776655289</v>
      </c>
      <c r="AC3623" s="61" t="s">
        <v>204</v>
      </c>
    </row>
    <row r="3624" spans="1:46">
      <c r="A3624" s="11">
        <v>3624</v>
      </c>
      <c r="B3624" s="69">
        <v>44618</v>
      </c>
      <c r="C3624" s="70">
        <v>0.11805555555555557</v>
      </c>
      <c r="D3624">
        <v>4.2</v>
      </c>
      <c r="E3624">
        <v>12.8</v>
      </c>
      <c r="F3624">
        <v>0</v>
      </c>
      <c r="G3624">
        <v>5.0999999999999996</v>
      </c>
      <c r="H3624">
        <v>-1E-3</v>
      </c>
      <c r="I3624">
        <v>3.7</v>
      </c>
      <c r="J3624" t="s">
        <v>159</v>
      </c>
      <c r="K3624">
        <v>3.9</v>
      </c>
      <c r="L3624" t="s">
        <v>159</v>
      </c>
      <c r="M3624" s="70">
        <v>0.11721064814814815</v>
      </c>
      <c r="N3624">
        <v>5.3</v>
      </c>
      <c r="O3624" t="s">
        <v>159</v>
      </c>
      <c r="P3624" s="70">
        <v>0.11112268518518519</v>
      </c>
      <c r="Q3624">
        <v>4.5</v>
      </c>
      <c r="R3624" t="s">
        <v>151</v>
      </c>
      <c r="S3624">
        <v>0.6</v>
      </c>
      <c r="T3624">
        <v>59.5</v>
      </c>
      <c r="U3624">
        <v>0</v>
      </c>
      <c r="V3624">
        <v>103</v>
      </c>
      <c r="W3624">
        <v>0</v>
      </c>
      <c r="X3624">
        <v>0.56999999999999995</v>
      </c>
      <c r="Y3624">
        <v>18.29</v>
      </c>
      <c r="Z3624" s="11">
        <f t="shared" si="9723"/>
        <v>-0.60000000000000009</v>
      </c>
      <c r="AA3624" s="11">
        <f t="shared" si="9724"/>
        <v>0</v>
      </c>
      <c r="AB3624" s="53">
        <f t="shared" si="9725"/>
        <v>0.22883515776655289</v>
      </c>
      <c r="AC3624" s="61" t="s">
        <v>204</v>
      </c>
    </row>
    <row r="3625" spans="1:46">
      <c r="A3625" s="11">
        <v>3625</v>
      </c>
      <c r="B3625" s="69">
        <v>44618</v>
      </c>
      <c r="C3625" s="70">
        <v>0.125</v>
      </c>
      <c r="D3625">
        <v>4.2</v>
      </c>
      <c r="E3625">
        <v>12.8</v>
      </c>
      <c r="F3625">
        <v>0</v>
      </c>
      <c r="G3625">
        <v>5.0999999999999996</v>
      </c>
      <c r="H3625">
        <v>0</v>
      </c>
      <c r="I3625">
        <v>3.9</v>
      </c>
      <c r="J3625" t="s">
        <v>159</v>
      </c>
      <c r="K3625">
        <v>3.9</v>
      </c>
      <c r="L3625" t="s">
        <v>159</v>
      </c>
      <c r="M3625" s="70">
        <v>0.12488425925925926</v>
      </c>
      <c r="N3625">
        <v>5.9</v>
      </c>
      <c r="O3625" t="s">
        <v>153</v>
      </c>
      <c r="P3625" s="70">
        <v>0.11810185185185185</v>
      </c>
      <c r="Q3625">
        <v>3.7</v>
      </c>
      <c r="R3625" t="s">
        <v>159</v>
      </c>
      <c r="S3625">
        <v>0.7</v>
      </c>
      <c r="T3625">
        <v>60.3</v>
      </c>
      <c r="U3625">
        <v>0</v>
      </c>
      <c r="V3625">
        <v>103</v>
      </c>
      <c r="W3625">
        <v>0</v>
      </c>
      <c r="X3625">
        <v>0.56999999999999995</v>
      </c>
      <c r="Y3625">
        <v>18.29</v>
      </c>
      <c r="Z3625" s="11">
        <f t="shared" si="9723"/>
        <v>0</v>
      </c>
      <c r="AA3625" s="11">
        <f t="shared" si="9724"/>
        <v>0</v>
      </c>
      <c r="AB3625" s="53">
        <f t="shared" si="9725"/>
        <v>0.22883515776655289</v>
      </c>
      <c r="AC3625" s="61" t="s">
        <v>204</v>
      </c>
      <c r="AE3625" s="11">
        <f t="shared" ref="AE3625" si="9806">SUM(F3625:F3630)</f>
        <v>0</v>
      </c>
      <c r="AF3625" s="11">
        <f t="shared" ref="AF3625" si="9807">AVERAGE(AB3625:AB3630)</f>
        <v>0.22865457413420742</v>
      </c>
      <c r="AG3625" s="11">
        <f t="shared" ref="AG3625" si="9808">AVERAGE(G3625:G3630)</f>
        <v>5.1833333333333327</v>
      </c>
      <c r="AH3625" s="11" t="e">
        <f t="shared" ref="AH3625" si="9809">AVERAGE(AC3625:AC3630)</f>
        <v>#DIV/0!</v>
      </c>
      <c r="AI3625" s="11">
        <f t="shared" ref="AI3625" si="9810">AVERAGE(T3625:T3630)</f>
        <v>61.68333333333333</v>
      </c>
      <c r="AJ3625" s="11">
        <f t="shared" ref="AJ3625" si="9811">SUMIF(H3625:H3630,"&gt;0",H3625:H3630)</f>
        <v>0</v>
      </c>
      <c r="AK3625" s="17">
        <f t="shared" ref="AK3625" si="9812">SUM(AA3625:AA3630)/60</f>
        <v>0</v>
      </c>
      <c r="AL3625" s="17">
        <f t="shared" ref="AL3625" si="9813">SUM(V3625:V3630)</f>
        <v>639</v>
      </c>
      <c r="AM3625" s="17">
        <f t="shared" ref="AM3625" si="9814">AVERAGE(W3625:W3630)</f>
        <v>0</v>
      </c>
      <c r="AN3625" s="11">
        <f t="shared" ref="AN3625" si="9815">AVERAGE(I3625:I3630)</f>
        <v>3.5499999999999994</v>
      </c>
      <c r="AO3625" s="11">
        <f t="shared" ref="AO3625" si="9816">MAX(K3625:K3630)</f>
        <v>3.9</v>
      </c>
      <c r="AP3625" s="13" t="str">
        <f t="shared" ref="AP3625" ca="1" si="9817">INDIRECT(ADDRESS(MATCH(AO3625,K3625:K3630,0)+A3625-1,12))</f>
        <v>SSE</v>
      </c>
      <c r="AQ3625" s="13">
        <f t="shared" ref="AQ3625" ca="1" si="9818">INDIRECT(ADDRESS(MATCH(AO3625,K3625:K3630,0)+A3625-1,13))</f>
        <v>0.12488425925925926</v>
      </c>
      <c r="AR3625" s="11">
        <f t="shared" ref="AR3625" si="9819">MAX(N3625:N3630)</f>
        <v>6.2</v>
      </c>
      <c r="AS3625" s="13" t="str">
        <f t="shared" ref="AS3625" ca="1" si="9820">INDIRECT(ADDRESS(MATCH(AR3625,N3625:N3630,0)+A3625-1,15))</f>
        <v>SSE</v>
      </c>
      <c r="AT3625" s="13">
        <f t="shared" ref="AT3625" ca="1" si="9821">INDIRECT(ADDRESS(MATCH(AR3625,N3625:N3630,0)+A3625-1,16))</f>
        <v>0.1315162037037037</v>
      </c>
    </row>
    <row r="3626" spans="1:46">
      <c r="A3626" s="11">
        <v>3626</v>
      </c>
      <c r="B3626" s="69">
        <v>44618</v>
      </c>
      <c r="C3626" s="70">
        <v>0.13194444444444445</v>
      </c>
      <c r="D3626">
        <v>4.2</v>
      </c>
      <c r="E3626">
        <v>12.8</v>
      </c>
      <c r="F3626">
        <v>0</v>
      </c>
      <c r="G3626">
        <v>5.0999999999999996</v>
      </c>
      <c r="H3626">
        <v>0</v>
      </c>
      <c r="I3626">
        <v>3.8</v>
      </c>
      <c r="J3626" t="s">
        <v>159</v>
      </c>
      <c r="K3626">
        <v>3.9</v>
      </c>
      <c r="L3626" t="s">
        <v>159</v>
      </c>
      <c r="M3626" s="70">
        <v>0.12501157407407407</v>
      </c>
      <c r="N3626">
        <v>6.2</v>
      </c>
      <c r="O3626" t="s">
        <v>159</v>
      </c>
      <c r="P3626" s="70">
        <v>0.1315162037037037</v>
      </c>
      <c r="Q3626">
        <v>3</v>
      </c>
      <c r="R3626" t="s">
        <v>159</v>
      </c>
      <c r="S3626">
        <v>0.7</v>
      </c>
      <c r="T3626">
        <v>60.9</v>
      </c>
      <c r="U3626">
        <v>0</v>
      </c>
      <c r="V3626">
        <v>118</v>
      </c>
      <c r="W3626">
        <v>0</v>
      </c>
      <c r="X3626">
        <v>0.56999999999999995</v>
      </c>
      <c r="Y3626">
        <v>18.29</v>
      </c>
      <c r="Z3626" s="11">
        <f t="shared" si="9723"/>
        <v>0</v>
      </c>
      <c r="AA3626" s="11">
        <f t="shared" si="9724"/>
        <v>0</v>
      </c>
      <c r="AB3626" s="53">
        <f t="shared" si="9725"/>
        <v>0.22883515776655289</v>
      </c>
      <c r="AC3626" s="61" t="s">
        <v>204</v>
      </c>
    </row>
    <row r="3627" spans="1:46">
      <c r="A3627" s="11">
        <v>3627</v>
      </c>
      <c r="B3627" s="69">
        <v>44618</v>
      </c>
      <c r="C3627" s="70">
        <v>0.1388888888888889</v>
      </c>
      <c r="D3627">
        <v>4.3</v>
      </c>
      <c r="E3627">
        <v>12.8</v>
      </c>
      <c r="F3627">
        <v>0</v>
      </c>
      <c r="G3627">
        <v>5.2</v>
      </c>
      <c r="H3627">
        <v>0</v>
      </c>
      <c r="I3627">
        <v>3.7</v>
      </c>
      <c r="J3627" t="s">
        <v>159</v>
      </c>
      <c r="K3627">
        <v>3.9</v>
      </c>
      <c r="L3627" t="s">
        <v>159</v>
      </c>
      <c r="M3627" s="70">
        <v>0.13416666666666668</v>
      </c>
      <c r="N3627">
        <v>5.7</v>
      </c>
      <c r="O3627" t="s">
        <v>159</v>
      </c>
      <c r="P3627" s="70">
        <v>0.13768518518518519</v>
      </c>
      <c r="Q3627">
        <v>4.7</v>
      </c>
      <c r="R3627" t="s">
        <v>159</v>
      </c>
      <c r="S3627">
        <v>0.7</v>
      </c>
      <c r="T3627">
        <v>61.8</v>
      </c>
      <c r="U3627">
        <v>0</v>
      </c>
      <c r="V3627">
        <v>85</v>
      </c>
      <c r="W3627">
        <v>0</v>
      </c>
      <c r="X3627">
        <v>0.56999999999999995</v>
      </c>
      <c r="Y3627">
        <v>18.309999999999999</v>
      </c>
      <c r="Z3627" s="11">
        <f t="shared" si="9723"/>
        <v>0</v>
      </c>
      <c r="AA3627" s="11">
        <f t="shared" si="9724"/>
        <v>0</v>
      </c>
      <c r="AB3627" s="53">
        <f t="shared" si="9725"/>
        <v>0.22883515776655289</v>
      </c>
      <c r="AC3627" s="61" t="s">
        <v>204</v>
      </c>
    </row>
    <row r="3628" spans="1:46">
      <c r="A3628" s="11">
        <v>3628</v>
      </c>
      <c r="B3628" s="69">
        <v>44618</v>
      </c>
      <c r="C3628" s="70">
        <v>0.14583333333333334</v>
      </c>
      <c r="D3628">
        <v>4.3</v>
      </c>
      <c r="E3628">
        <v>12.8</v>
      </c>
      <c r="F3628">
        <v>0</v>
      </c>
      <c r="G3628">
        <v>5.3</v>
      </c>
      <c r="H3628">
        <v>0</v>
      </c>
      <c r="I3628">
        <v>3.3</v>
      </c>
      <c r="J3628" t="s">
        <v>159</v>
      </c>
      <c r="K3628">
        <v>3.7</v>
      </c>
      <c r="L3628" t="s">
        <v>159</v>
      </c>
      <c r="M3628" s="70">
        <v>0.13936342592592593</v>
      </c>
      <c r="N3628">
        <v>4.9000000000000004</v>
      </c>
      <c r="O3628" t="s">
        <v>159</v>
      </c>
      <c r="P3628" s="70">
        <v>0.13892361111111109</v>
      </c>
      <c r="Q3628">
        <v>2.9</v>
      </c>
      <c r="R3628" t="s">
        <v>159</v>
      </c>
      <c r="S3628">
        <v>0.6</v>
      </c>
      <c r="T3628">
        <v>62.1</v>
      </c>
      <c r="U3628">
        <v>0</v>
      </c>
      <c r="V3628">
        <v>95</v>
      </c>
      <c r="W3628">
        <v>0</v>
      </c>
      <c r="X3628">
        <v>0.56999999999999995</v>
      </c>
      <c r="Y3628">
        <v>18.3</v>
      </c>
      <c r="Z3628" s="11">
        <f t="shared" si="9723"/>
        <v>0</v>
      </c>
      <c r="AA3628" s="11">
        <f t="shared" si="9724"/>
        <v>0</v>
      </c>
      <c r="AB3628" s="53">
        <f t="shared" si="9725"/>
        <v>0.22883515776655289</v>
      </c>
      <c r="AC3628" s="61" t="s">
        <v>204</v>
      </c>
    </row>
    <row r="3629" spans="1:46">
      <c r="A3629" s="11">
        <v>3629</v>
      </c>
      <c r="B3629" s="69">
        <v>44618</v>
      </c>
      <c r="C3629" s="70">
        <v>0.15277777777777776</v>
      </c>
      <c r="D3629">
        <v>4.3</v>
      </c>
      <c r="E3629">
        <v>12.8</v>
      </c>
      <c r="F3629">
        <v>0</v>
      </c>
      <c r="G3629">
        <v>5.2</v>
      </c>
      <c r="H3629">
        <v>0</v>
      </c>
      <c r="I3629">
        <v>3.4</v>
      </c>
      <c r="J3629" t="s">
        <v>151</v>
      </c>
      <c r="K3629">
        <v>3.5</v>
      </c>
      <c r="L3629" t="s">
        <v>159</v>
      </c>
      <c r="M3629" s="70">
        <v>0.14988425925925927</v>
      </c>
      <c r="N3629">
        <v>5.6</v>
      </c>
      <c r="O3629" t="s">
        <v>159</v>
      </c>
      <c r="P3629" s="70">
        <v>0.15103009259259259</v>
      </c>
      <c r="Q3629">
        <v>3.4</v>
      </c>
      <c r="R3629" t="s">
        <v>151</v>
      </c>
      <c r="S3629">
        <v>0.7</v>
      </c>
      <c r="T3629">
        <v>62.3</v>
      </c>
      <c r="U3629">
        <v>0</v>
      </c>
      <c r="V3629">
        <v>141</v>
      </c>
      <c r="W3629">
        <v>0</v>
      </c>
      <c r="X3629">
        <v>0.56899999999999995</v>
      </c>
      <c r="Y3629">
        <v>18.32</v>
      </c>
      <c r="Z3629" s="11">
        <f t="shared" si="9723"/>
        <v>0</v>
      </c>
      <c r="AA3629" s="11">
        <f t="shared" si="9724"/>
        <v>0</v>
      </c>
      <c r="AB3629" s="53">
        <f t="shared" si="9725"/>
        <v>0.22829340686951649</v>
      </c>
      <c r="AC3629" s="61" t="s">
        <v>204</v>
      </c>
    </row>
    <row r="3630" spans="1:46">
      <c r="A3630" s="11">
        <v>3630</v>
      </c>
      <c r="B3630" s="69">
        <v>44618</v>
      </c>
      <c r="C3630" s="70">
        <v>0.15972222222222224</v>
      </c>
      <c r="D3630">
        <v>4.3</v>
      </c>
      <c r="E3630">
        <v>12.7</v>
      </c>
      <c r="F3630">
        <v>0</v>
      </c>
      <c r="G3630">
        <v>5.2</v>
      </c>
      <c r="H3630">
        <v>-1E-3</v>
      </c>
      <c r="I3630">
        <v>3.2</v>
      </c>
      <c r="J3630" t="s">
        <v>151</v>
      </c>
      <c r="K3630">
        <v>3.4</v>
      </c>
      <c r="L3630" t="s">
        <v>151</v>
      </c>
      <c r="M3630" s="70">
        <v>0.15346064814814817</v>
      </c>
      <c r="N3630">
        <v>5.7</v>
      </c>
      <c r="O3630" t="s">
        <v>159</v>
      </c>
      <c r="P3630" s="70">
        <v>0.15572916666666667</v>
      </c>
      <c r="Q3630">
        <v>3.2</v>
      </c>
      <c r="R3630" t="s">
        <v>153</v>
      </c>
      <c r="S3630">
        <v>0.7</v>
      </c>
      <c r="T3630">
        <v>62.7</v>
      </c>
      <c r="U3630">
        <v>1</v>
      </c>
      <c r="V3630">
        <v>97</v>
      </c>
      <c r="W3630">
        <v>0</v>
      </c>
      <c r="X3630">
        <v>0.56899999999999995</v>
      </c>
      <c r="Y3630">
        <v>18.309999999999999</v>
      </c>
      <c r="Z3630" s="11">
        <f t="shared" si="9723"/>
        <v>-0.60000000000000009</v>
      </c>
      <c r="AA3630" s="11">
        <f t="shared" si="9724"/>
        <v>0</v>
      </c>
      <c r="AB3630" s="53">
        <f t="shared" si="9725"/>
        <v>0.22829340686951649</v>
      </c>
      <c r="AC3630" s="61" t="s">
        <v>204</v>
      </c>
    </row>
    <row r="3631" spans="1:46">
      <c r="A3631" s="11">
        <v>3631</v>
      </c>
      <c r="B3631" s="69">
        <v>44618</v>
      </c>
      <c r="C3631" s="70">
        <v>0.16666666666666666</v>
      </c>
      <c r="D3631">
        <v>4.3</v>
      </c>
      <c r="E3631">
        <v>12.8</v>
      </c>
      <c r="F3631">
        <v>0</v>
      </c>
      <c r="G3631">
        <v>5.3</v>
      </c>
      <c r="H3631">
        <v>0</v>
      </c>
      <c r="I3631">
        <v>3.2</v>
      </c>
      <c r="J3631" t="s">
        <v>151</v>
      </c>
      <c r="K3631">
        <v>3.3</v>
      </c>
      <c r="L3631" t="s">
        <v>151</v>
      </c>
      <c r="M3631" s="70">
        <v>0.16223379629629631</v>
      </c>
      <c r="N3631">
        <v>4.9000000000000004</v>
      </c>
      <c r="O3631" t="s">
        <v>151</v>
      </c>
      <c r="P3631" s="70">
        <v>0.16168981481481481</v>
      </c>
      <c r="Q3631">
        <v>3.3</v>
      </c>
      <c r="R3631" t="s">
        <v>151</v>
      </c>
      <c r="S3631">
        <v>0.6</v>
      </c>
      <c r="T3631">
        <v>63</v>
      </c>
      <c r="U3631">
        <v>0</v>
      </c>
      <c r="V3631">
        <v>114</v>
      </c>
      <c r="W3631">
        <v>0</v>
      </c>
      <c r="X3631">
        <v>0.56899999999999995</v>
      </c>
      <c r="Y3631">
        <v>18.32</v>
      </c>
      <c r="Z3631" s="11">
        <f t="shared" si="9723"/>
        <v>0</v>
      </c>
      <c r="AA3631" s="11">
        <f t="shared" si="9724"/>
        <v>0</v>
      </c>
      <c r="AB3631" s="53">
        <f t="shared" si="9725"/>
        <v>0.22829340686951649</v>
      </c>
      <c r="AC3631" s="61" t="s">
        <v>204</v>
      </c>
      <c r="AE3631" s="11">
        <f t="shared" ref="AE3631" si="9822">SUM(F3631:F3636)</f>
        <v>0</v>
      </c>
      <c r="AF3631" s="11">
        <f t="shared" ref="AF3631" si="9823">AVERAGE(AB3631:AB3636)</f>
        <v>0.22829340686951652</v>
      </c>
      <c r="AG3631" s="11">
        <f t="shared" ref="AG3631" si="9824">AVERAGE(G3631:G3636)</f>
        <v>5.25</v>
      </c>
      <c r="AH3631" s="11" t="e">
        <f t="shared" ref="AH3631" si="9825">AVERAGE(AC3631:AC3636)</f>
        <v>#DIV/0!</v>
      </c>
      <c r="AI3631" s="11">
        <f t="shared" ref="AI3631" si="9826">AVERAGE(T3631:T3636)</f>
        <v>63.133333333333326</v>
      </c>
      <c r="AJ3631" s="11">
        <f t="shared" ref="AJ3631" si="9827">SUMIF(H3631:H3636,"&gt;0",H3631:H3636)</f>
        <v>0</v>
      </c>
      <c r="AK3631" s="17">
        <f t="shared" ref="AK3631" si="9828">SUM(AA3631:AA3636)/60</f>
        <v>0</v>
      </c>
      <c r="AL3631" s="17">
        <f t="shared" ref="AL3631" si="9829">SUM(V3631:V3636)</f>
        <v>698</v>
      </c>
      <c r="AM3631" s="17">
        <f t="shared" ref="AM3631" si="9830">AVERAGE(W3631:W3636)</f>
        <v>0</v>
      </c>
      <c r="AN3631" s="11">
        <f t="shared" ref="AN3631" si="9831">AVERAGE(I3631:I3636)</f>
        <v>3.1</v>
      </c>
      <c r="AO3631" s="11">
        <f t="shared" ref="AO3631" si="9832">MAX(K3631:K3636)</f>
        <v>3.5</v>
      </c>
      <c r="AP3631" s="13" t="str">
        <f t="shared" ref="AP3631" ca="1" si="9833">INDIRECT(ADDRESS(MATCH(AO3631,K3631:K3636,0)+A3631-1,12))</f>
        <v>SSE</v>
      </c>
      <c r="AQ3631" s="13">
        <f t="shared" ref="AQ3631" ca="1" si="9834">INDIRECT(ADDRESS(MATCH(AO3631,K3631:K3636,0)+A3631-1,13))</f>
        <v>0.18379629629629632</v>
      </c>
      <c r="AR3631" s="11">
        <f t="shared" ref="AR3631" si="9835">MAX(N3631:N3636)</f>
        <v>5.3</v>
      </c>
      <c r="AS3631" s="13" t="str">
        <f t="shared" ref="AS3631" ca="1" si="9836">INDIRECT(ADDRESS(MATCH(AR3631,N3631:N3636,0)+A3631-1,15))</f>
        <v>SE</v>
      </c>
      <c r="AT3631" s="13">
        <f t="shared" ref="AT3631" ca="1" si="9837">INDIRECT(ADDRESS(MATCH(AR3631,N3631:N3636,0)+A3631-1,16))</f>
        <v>0.18225694444444443</v>
      </c>
    </row>
    <row r="3632" spans="1:46">
      <c r="A3632" s="11">
        <v>3632</v>
      </c>
      <c r="B3632" s="69">
        <v>44618</v>
      </c>
      <c r="C3632" s="70">
        <v>0.17361111111111113</v>
      </c>
      <c r="D3632">
        <v>4.3</v>
      </c>
      <c r="E3632">
        <v>12.7</v>
      </c>
      <c r="F3632">
        <v>0</v>
      </c>
      <c r="G3632">
        <v>5.3</v>
      </c>
      <c r="H3632">
        <v>-1E-3</v>
      </c>
      <c r="I3632">
        <v>2.9</v>
      </c>
      <c r="J3632" t="s">
        <v>159</v>
      </c>
      <c r="K3632">
        <v>3.2</v>
      </c>
      <c r="L3632" t="s">
        <v>151</v>
      </c>
      <c r="M3632" s="70">
        <v>0.16690972222222222</v>
      </c>
      <c r="N3632">
        <v>4.5999999999999996</v>
      </c>
      <c r="O3632" t="s">
        <v>151</v>
      </c>
      <c r="P3632" s="70">
        <v>0.16673611111111111</v>
      </c>
      <c r="Q3632">
        <v>2.6</v>
      </c>
      <c r="R3632" t="s">
        <v>153</v>
      </c>
      <c r="S3632">
        <v>0.6</v>
      </c>
      <c r="T3632">
        <v>62.6</v>
      </c>
      <c r="U3632">
        <v>0</v>
      </c>
      <c r="V3632">
        <v>116</v>
      </c>
      <c r="W3632">
        <v>0</v>
      </c>
      <c r="X3632">
        <v>0.56899999999999995</v>
      </c>
      <c r="Y3632">
        <v>18.32</v>
      </c>
      <c r="Z3632" s="11">
        <f t="shared" si="9723"/>
        <v>-0.60000000000000009</v>
      </c>
      <c r="AA3632" s="11">
        <f t="shared" si="9724"/>
        <v>0</v>
      </c>
      <c r="AB3632" s="53">
        <f t="shared" si="9725"/>
        <v>0.22829340686951649</v>
      </c>
      <c r="AC3632" s="61" t="s">
        <v>204</v>
      </c>
    </row>
    <row r="3633" spans="1:46">
      <c r="A3633" s="11">
        <v>3633</v>
      </c>
      <c r="B3633" s="69">
        <v>44618</v>
      </c>
      <c r="C3633" s="70">
        <v>0.18055555555555555</v>
      </c>
      <c r="D3633">
        <v>4.3</v>
      </c>
      <c r="E3633">
        <v>12.7</v>
      </c>
      <c r="F3633">
        <v>0</v>
      </c>
      <c r="G3633">
        <v>5.3</v>
      </c>
      <c r="H3633">
        <v>-1E-3</v>
      </c>
      <c r="I3633">
        <v>3.3</v>
      </c>
      <c r="J3633" t="s">
        <v>159</v>
      </c>
      <c r="K3633">
        <v>3.3</v>
      </c>
      <c r="L3633" t="s">
        <v>159</v>
      </c>
      <c r="M3633" s="70">
        <v>0.18055555555555555</v>
      </c>
      <c r="N3633">
        <v>5.0999999999999996</v>
      </c>
      <c r="O3633" t="s">
        <v>159</v>
      </c>
      <c r="P3633" s="70">
        <v>0.17943287037037037</v>
      </c>
      <c r="Q3633">
        <v>3.6</v>
      </c>
      <c r="R3633" t="s">
        <v>159</v>
      </c>
      <c r="S3633">
        <v>0.6</v>
      </c>
      <c r="T3633">
        <v>62.8</v>
      </c>
      <c r="U3633">
        <v>1</v>
      </c>
      <c r="V3633">
        <v>114</v>
      </c>
      <c r="W3633">
        <v>0</v>
      </c>
      <c r="X3633">
        <v>0.56899999999999995</v>
      </c>
      <c r="Y3633">
        <v>18.36</v>
      </c>
      <c r="Z3633" s="11">
        <f t="shared" si="9723"/>
        <v>-0.60000000000000009</v>
      </c>
      <c r="AA3633" s="11">
        <f t="shared" si="9724"/>
        <v>0</v>
      </c>
      <c r="AB3633" s="53">
        <f t="shared" si="9725"/>
        <v>0.22829340686951649</v>
      </c>
      <c r="AC3633" s="61" t="s">
        <v>204</v>
      </c>
    </row>
    <row r="3634" spans="1:46">
      <c r="A3634" s="11">
        <v>3634</v>
      </c>
      <c r="B3634" s="69">
        <v>44618</v>
      </c>
      <c r="C3634" s="70">
        <v>0.1875</v>
      </c>
      <c r="D3634">
        <v>4.4000000000000004</v>
      </c>
      <c r="E3634">
        <v>12.7</v>
      </c>
      <c r="F3634">
        <v>0</v>
      </c>
      <c r="G3634">
        <v>5.3</v>
      </c>
      <c r="H3634">
        <v>0</v>
      </c>
      <c r="I3634">
        <v>3.4</v>
      </c>
      <c r="J3634" t="s">
        <v>159</v>
      </c>
      <c r="K3634">
        <v>3.5</v>
      </c>
      <c r="L3634" t="s">
        <v>159</v>
      </c>
      <c r="M3634" s="70">
        <v>0.18379629629629632</v>
      </c>
      <c r="N3634">
        <v>5.3</v>
      </c>
      <c r="O3634" t="s">
        <v>151</v>
      </c>
      <c r="P3634" s="70">
        <v>0.18225694444444443</v>
      </c>
      <c r="Q3634">
        <v>3.1</v>
      </c>
      <c r="R3634" t="s">
        <v>159</v>
      </c>
      <c r="S3634">
        <v>0.7</v>
      </c>
      <c r="T3634">
        <v>63.2</v>
      </c>
      <c r="U3634">
        <v>0</v>
      </c>
      <c r="V3634">
        <v>125</v>
      </c>
      <c r="W3634">
        <v>0</v>
      </c>
      <c r="X3634">
        <v>0.56899999999999995</v>
      </c>
      <c r="Y3634">
        <v>18.34</v>
      </c>
      <c r="Z3634" s="11">
        <f t="shared" si="9723"/>
        <v>0</v>
      </c>
      <c r="AA3634" s="11">
        <f t="shared" si="9724"/>
        <v>0</v>
      </c>
      <c r="AB3634" s="53">
        <f t="shared" si="9725"/>
        <v>0.22829340686951649</v>
      </c>
      <c r="AC3634" s="61" t="s">
        <v>204</v>
      </c>
    </row>
    <row r="3635" spans="1:46">
      <c r="A3635" s="11">
        <v>3635</v>
      </c>
      <c r="B3635" s="69">
        <v>44618</v>
      </c>
      <c r="C3635" s="70">
        <v>0.19444444444444445</v>
      </c>
      <c r="D3635">
        <v>4.4000000000000004</v>
      </c>
      <c r="E3635">
        <v>12.7</v>
      </c>
      <c r="F3635">
        <v>0</v>
      </c>
      <c r="G3635">
        <v>5.2</v>
      </c>
      <c r="H3635">
        <v>0</v>
      </c>
      <c r="I3635">
        <v>3.2</v>
      </c>
      <c r="J3635" t="s">
        <v>159</v>
      </c>
      <c r="K3635">
        <v>3.4</v>
      </c>
      <c r="L3635" t="s">
        <v>159</v>
      </c>
      <c r="M3635" s="70">
        <v>0.1885300925925926</v>
      </c>
      <c r="N3635">
        <v>5</v>
      </c>
      <c r="O3635" t="s">
        <v>159</v>
      </c>
      <c r="P3635" s="70">
        <v>0.19067129629629631</v>
      </c>
      <c r="Q3635">
        <v>3.8</v>
      </c>
      <c r="R3635" t="s">
        <v>151</v>
      </c>
      <c r="S3635">
        <v>0.6</v>
      </c>
      <c r="T3635">
        <v>63.5</v>
      </c>
      <c r="U3635">
        <v>0</v>
      </c>
      <c r="V3635">
        <v>121</v>
      </c>
      <c r="W3635">
        <v>0</v>
      </c>
      <c r="X3635">
        <v>0.56899999999999995</v>
      </c>
      <c r="Y3635">
        <v>18.36</v>
      </c>
      <c r="Z3635" s="11">
        <f t="shared" si="9723"/>
        <v>0</v>
      </c>
      <c r="AA3635" s="11">
        <f t="shared" si="9724"/>
        <v>0</v>
      </c>
      <c r="AB3635" s="53">
        <f t="shared" si="9725"/>
        <v>0.22829340686951649</v>
      </c>
      <c r="AC3635" s="61" t="s">
        <v>204</v>
      </c>
    </row>
    <row r="3636" spans="1:46">
      <c r="A3636" s="11">
        <v>3636</v>
      </c>
      <c r="B3636" s="69">
        <v>44618</v>
      </c>
      <c r="C3636" s="70">
        <v>0.20138888888888887</v>
      </c>
      <c r="D3636">
        <v>4.4000000000000004</v>
      </c>
      <c r="E3636">
        <v>12.7</v>
      </c>
      <c r="F3636">
        <v>0</v>
      </c>
      <c r="G3636">
        <v>5.0999999999999996</v>
      </c>
      <c r="H3636">
        <v>-1E-3</v>
      </c>
      <c r="I3636">
        <v>2.6</v>
      </c>
      <c r="J3636" t="s">
        <v>151</v>
      </c>
      <c r="K3636">
        <v>3.3</v>
      </c>
      <c r="L3636" t="s">
        <v>151</v>
      </c>
      <c r="M3636" s="70">
        <v>0.19472222222222224</v>
      </c>
      <c r="N3636">
        <v>4.5</v>
      </c>
      <c r="O3636" t="s">
        <v>159</v>
      </c>
      <c r="P3636" s="70">
        <v>0.19533564814814816</v>
      </c>
      <c r="Q3636">
        <v>2.2000000000000002</v>
      </c>
      <c r="R3636" t="s">
        <v>152</v>
      </c>
      <c r="S3636">
        <v>0.6</v>
      </c>
      <c r="T3636">
        <v>63.7</v>
      </c>
      <c r="U3636">
        <v>1</v>
      </c>
      <c r="V3636">
        <v>108</v>
      </c>
      <c r="W3636">
        <v>0</v>
      </c>
      <c r="X3636">
        <v>0.56899999999999995</v>
      </c>
      <c r="Y3636">
        <v>18.34</v>
      </c>
      <c r="Z3636" s="11">
        <f t="shared" si="9723"/>
        <v>-0.60000000000000009</v>
      </c>
      <c r="AA3636" s="11">
        <f t="shared" si="9724"/>
        <v>0</v>
      </c>
      <c r="AB3636" s="53">
        <f t="shared" si="9725"/>
        <v>0.22829340686951649</v>
      </c>
      <c r="AC3636" s="61" t="s">
        <v>204</v>
      </c>
    </row>
    <row r="3637" spans="1:46">
      <c r="A3637" s="11">
        <v>3637</v>
      </c>
      <c r="B3637" s="69">
        <v>44618</v>
      </c>
      <c r="C3637" s="70">
        <v>0.20833333333333334</v>
      </c>
      <c r="D3637">
        <v>4.3</v>
      </c>
      <c r="E3637">
        <v>12.7</v>
      </c>
      <c r="F3637">
        <v>0</v>
      </c>
      <c r="G3637">
        <v>4.9000000000000004</v>
      </c>
      <c r="H3637">
        <v>-1E-3</v>
      </c>
      <c r="I3637">
        <v>2.2000000000000002</v>
      </c>
      <c r="J3637" t="s">
        <v>151</v>
      </c>
      <c r="K3637">
        <v>2.6</v>
      </c>
      <c r="L3637" t="s">
        <v>151</v>
      </c>
      <c r="M3637" s="70">
        <v>0.20140046296296296</v>
      </c>
      <c r="N3637">
        <v>3.9</v>
      </c>
      <c r="O3637" t="s">
        <v>151</v>
      </c>
      <c r="P3637" s="70">
        <v>0.2081712962962963</v>
      </c>
      <c r="Q3637">
        <v>2.2000000000000002</v>
      </c>
      <c r="R3637" t="s">
        <v>151</v>
      </c>
      <c r="S3637">
        <v>0.6</v>
      </c>
      <c r="T3637">
        <v>64.5</v>
      </c>
      <c r="U3637">
        <v>0</v>
      </c>
      <c r="V3637">
        <v>105</v>
      </c>
      <c r="W3637">
        <v>0</v>
      </c>
      <c r="X3637">
        <v>0.56899999999999995</v>
      </c>
      <c r="Y3637">
        <v>18.38</v>
      </c>
      <c r="Z3637" s="11">
        <f t="shared" si="9723"/>
        <v>-0.60000000000000009</v>
      </c>
      <c r="AA3637" s="11">
        <f t="shared" si="9724"/>
        <v>0</v>
      </c>
      <c r="AB3637" s="53">
        <f t="shared" si="9725"/>
        <v>0.22829340686951649</v>
      </c>
      <c r="AC3637" s="61" t="s">
        <v>204</v>
      </c>
      <c r="AE3637" s="11">
        <f t="shared" ref="AE3637" si="9838">SUM(F3637:F3642)</f>
        <v>0</v>
      </c>
      <c r="AF3637" s="11">
        <f t="shared" ref="AF3637" si="9839">AVERAGE(AB3637:AB3642)</f>
        <v>0.22811310755806632</v>
      </c>
      <c r="AG3637" s="11">
        <f t="shared" ref="AG3637" si="9840">AVERAGE(G3637:G3642)</f>
        <v>4.6833333333333336</v>
      </c>
      <c r="AH3637" s="11" t="e">
        <f t="shared" ref="AH3637" si="9841">AVERAGE(AC3637:AC3642)</f>
        <v>#DIV/0!</v>
      </c>
      <c r="AI3637" s="11">
        <f t="shared" ref="AI3637" si="9842">AVERAGE(T3637:T3642)</f>
        <v>66.233333333333334</v>
      </c>
      <c r="AJ3637" s="11">
        <f t="shared" ref="AJ3637" si="9843">SUMIF(H3637:H3642,"&gt;0",H3637:H3642)</f>
        <v>0</v>
      </c>
      <c r="AK3637" s="17">
        <f t="shared" ref="AK3637" si="9844">SUM(AA3637:AA3642)/60</f>
        <v>0</v>
      </c>
      <c r="AL3637" s="17">
        <f t="shared" ref="AL3637" si="9845">SUM(V3637:V3642)</f>
        <v>635</v>
      </c>
      <c r="AM3637" s="17">
        <f t="shared" ref="AM3637" si="9846">AVERAGE(W3637:W3642)</f>
        <v>0</v>
      </c>
      <c r="AN3637" s="11">
        <f t="shared" ref="AN3637" si="9847">AVERAGE(I3637:I3642)</f>
        <v>2.15</v>
      </c>
      <c r="AO3637" s="11">
        <f t="shared" ref="AO3637" si="9848">MAX(K3637:K3642)</f>
        <v>2.6</v>
      </c>
      <c r="AP3637" s="13" t="str">
        <f t="shared" ref="AP3637" ca="1" si="9849">INDIRECT(ADDRESS(MATCH(AO3637,K3637:K3642,0)+A3637-1,12))</f>
        <v>SE</v>
      </c>
      <c r="AQ3637" s="13">
        <f t="shared" ref="AQ3637" ca="1" si="9850">INDIRECT(ADDRESS(MATCH(AO3637,K3637:K3642,0)+A3637-1,13))</f>
        <v>0.20140046296296296</v>
      </c>
      <c r="AR3637" s="11">
        <f t="shared" ref="AR3637" si="9851">MAX(N3637:N3642)</f>
        <v>4.2</v>
      </c>
      <c r="AS3637" s="13" t="str">
        <f t="shared" ref="AS3637" ca="1" si="9852">INDIRECT(ADDRESS(MATCH(AR3637,N3637:N3642,0)+A3637-1,15))</f>
        <v>SSE</v>
      </c>
      <c r="AT3637" s="13">
        <f t="shared" ref="AT3637" ca="1" si="9853">INDIRECT(ADDRESS(MATCH(AR3637,N3637:N3642,0)+A3637-1,16))</f>
        <v>0.23947916666666669</v>
      </c>
    </row>
    <row r="3638" spans="1:46">
      <c r="A3638" s="11">
        <v>3638</v>
      </c>
      <c r="B3638" s="69">
        <v>44618</v>
      </c>
      <c r="C3638" s="70">
        <v>0.21527777777777779</v>
      </c>
      <c r="D3638">
        <v>4.2</v>
      </c>
      <c r="E3638">
        <v>12.7</v>
      </c>
      <c r="F3638">
        <v>0</v>
      </c>
      <c r="G3638">
        <v>4.9000000000000004</v>
      </c>
      <c r="H3638">
        <v>-1E-3</v>
      </c>
      <c r="I3638">
        <v>2.2000000000000002</v>
      </c>
      <c r="J3638" t="s">
        <v>151</v>
      </c>
      <c r="K3638">
        <v>2.2999999999999998</v>
      </c>
      <c r="L3638" t="s">
        <v>151</v>
      </c>
      <c r="M3638" s="70">
        <v>0.20972222222222223</v>
      </c>
      <c r="N3638">
        <v>4</v>
      </c>
      <c r="O3638" t="s">
        <v>159</v>
      </c>
      <c r="P3638" s="70">
        <v>0.20954861111111112</v>
      </c>
      <c r="Q3638">
        <v>2.5</v>
      </c>
      <c r="R3638" t="s">
        <v>151</v>
      </c>
      <c r="S3638">
        <v>0.6</v>
      </c>
      <c r="T3638">
        <v>65.2</v>
      </c>
      <c r="U3638">
        <v>0</v>
      </c>
      <c r="V3638">
        <v>109</v>
      </c>
      <c r="W3638">
        <v>0</v>
      </c>
      <c r="X3638">
        <v>0.56899999999999995</v>
      </c>
      <c r="Y3638">
        <v>18.38</v>
      </c>
      <c r="Z3638" s="11">
        <f t="shared" si="9723"/>
        <v>-0.60000000000000009</v>
      </c>
      <c r="AA3638" s="11">
        <f t="shared" si="9724"/>
        <v>0</v>
      </c>
      <c r="AB3638" s="53">
        <f t="shared" si="9725"/>
        <v>0.22829340686951649</v>
      </c>
      <c r="AC3638" s="61" t="s">
        <v>204</v>
      </c>
    </row>
    <row r="3639" spans="1:46">
      <c r="A3639" s="11">
        <v>3639</v>
      </c>
      <c r="B3639" s="69">
        <v>44618</v>
      </c>
      <c r="C3639" s="70">
        <v>0.22222222222222221</v>
      </c>
      <c r="D3639">
        <v>4.0999999999999996</v>
      </c>
      <c r="E3639">
        <v>12.7</v>
      </c>
      <c r="F3639">
        <v>0</v>
      </c>
      <c r="G3639">
        <v>4.8</v>
      </c>
      <c r="H3639">
        <v>-1E-3</v>
      </c>
      <c r="I3639">
        <v>2.2000000000000002</v>
      </c>
      <c r="J3639" t="s">
        <v>151</v>
      </c>
      <c r="K3639">
        <v>2.4</v>
      </c>
      <c r="L3639" t="s">
        <v>151</v>
      </c>
      <c r="M3639" s="70">
        <v>0.2204976851851852</v>
      </c>
      <c r="N3639">
        <v>4.0999999999999996</v>
      </c>
      <c r="O3639" t="s">
        <v>159</v>
      </c>
      <c r="P3639" s="70">
        <v>0.21920138888888888</v>
      </c>
      <c r="Q3639">
        <v>1.7</v>
      </c>
      <c r="R3639" t="s">
        <v>151</v>
      </c>
      <c r="S3639">
        <v>0.7</v>
      </c>
      <c r="T3639">
        <v>65.7</v>
      </c>
      <c r="U3639">
        <v>0</v>
      </c>
      <c r="V3639">
        <v>111</v>
      </c>
      <c r="W3639">
        <v>0</v>
      </c>
      <c r="X3639">
        <v>0.56899999999999995</v>
      </c>
      <c r="Y3639">
        <v>18.38</v>
      </c>
      <c r="Z3639" s="11">
        <f t="shared" si="9723"/>
        <v>-0.60000000000000009</v>
      </c>
      <c r="AA3639" s="11">
        <f t="shared" si="9724"/>
        <v>0</v>
      </c>
      <c r="AB3639" s="53">
        <f t="shared" si="9725"/>
        <v>0.22829340686951649</v>
      </c>
      <c r="AC3639" s="61" t="s">
        <v>204</v>
      </c>
    </row>
    <row r="3640" spans="1:46">
      <c r="A3640" s="11">
        <v>3640</v>
      </c>
      <c r="B3640" s="69">
        <v>44618</v>
      </c>
      <c r="C3640" s="70">
        <v>0.22916666666666666</v>
      </c>
      <c r="D3640">
        <v>4</v>
      </c>
      <c r="E3640">
        <v>12.7</v>
      </c>
      <c r="F3640">
        <v>0</v>
      </c>
      <c r="G3640">
        <v>4.4000000000000004</v>
      </c>
      <c r="H3640">
        <v>-1E-3</v>
      </c>
      <c r="I3640">
        <v>1.6</v>
      </c>
      <c r="J3640" t="s">
        <v>151</v>
      </c>
      <c r="K3640">
        <v>2.1</v>
      </c>
      <c r="L3640" t="s">
        <v>151</v>
      </c>
      <c r="M3640" s="70">
        <v>0.22223379629629628</v>
      </c>
      <c r="N3640">
        <v>3.4</v>
      </c>
      <c r="O3640" t="s">
        <v>159</v>
      </c>
      <c r="P3640" s="70">
        <v>0.22890046296296296</v>
      </c>
      <c r="Q3640">
        <v>2.8</v>
      </c>
      <c r="R3640" t="s">
        <v>150</v>
      </c>
      <c r="S3640">
        <v>0.7</v>
      </c>
      <c r="T3640">
        <v>66.8</v>
      </c>
      <c r="U3640">
        <v>1</v>
      </c>
      <c r="V3640">
        <v>95</v>
      </c>
      <c r="W3640">
        <v>0</v>
      </c>
      <c r="X3640">
        <v>0.56899999999999995</v>
      </c>
      <c r="Y3640">
        <v>18.38</v>
      </c>
      <c r="Z3640" s="11">
        <f t="shared" si="9723"/>
        <v>-0.60000000000000009</v>
      </c>
      <c r="AA3640" s="11">
        <f t="shared" si="9724"/>
        <v>0</v>
      </c>
      <c r="AB3640" s="53">
        <f t="shared" si="9725"/>
        <v>0.22829340686951649</v>
      </c>
      <c r="AC3640" s="61" t="s">
        <v>204</v>
      </c>
    </row>
    <row r="3641" spans="1:46">
      <c r="A3641" s="11">
        <v>3641</v>
      </c>
      <c r="B3641" s="69">
        <v>44618</v>
      </c>
      <c r="C3641" s="70">
        <v>0.23611111111111113</v>
      </c>
      <c r="D3641">
        <v>3.8</v>
      </c>
      <c r="E3641">
        <v>12.7</v>
      </c>
      <c r="F3641">
        <v>0</v>
      </c>
      <c r="G3641">
        <v>4.5</v>
      </c>
      <c r="H3641">
        <v>0</v>
      </c>
      <c r="I3641">
        <v>2.2999999999999998</v>
      </c>
      <c r="J3641" t="s">
        <v>151</v>
      </c>
      <c r="K3641">
        <v>2.2999999999999998</v>
      </c>
      <c r="L3641" t="s">
        <v>151</v>
      </c>
      <c r="M3641" s="70">
        <v>0.23578703703703704</v>
      </c>
      <c r="N3641">
        <v>4.0999999999999996</v>
      </c>
      <c r="O3641" t="s">
        <v>151</v>
      </c>
      <c r="P3641" s="70">
        <v>0.23550925925925925</v>
      </c>
      <c r="Q3641">
        <v>2.2000000000000002</v>
      </c>
      <c r="R3641" t="s">
        <v>150</v>
      </c>
      <c r="S3641">
        <v>0.6</v>
      </c>
      <c r="T3641">
        <v>67.7</v>
      </c>
      <c r="U3641">
        <v>0</v>
      </c>
      <c r="V3641">
        <v>109</v>
      </c>
      <c r="W3641">
        <v>0</v>
      </c>
      <c r="X3641">
        <v>0.56799999999999995</v>
      </c>
      <c r="Y3641">
        <v>18.41</v>
      </c>
      <c r="Z3641" s="11">
        <f t="shared" si="9723"/>
        <v>0</v>
      </c>
      <c r="AA3641" s="11">
        <f t="shared" si="9724"/>
        <v>0</v>
      </c>
      <c r="AB3641" s="53">
        <f t="shared" si="9725"/>
        <v>0.22775250893516602</v>
      </c>
      <c r="AC3641" s="61" t="s">
        <v>204</v>
      </c>
    </row>
    <row r="3642" spans="1:46">
      <c r="A3642" s="11">
        <v>3642</v>
      </c>
      <c r="B3642" s="69">
        <v>44618</v>
      </c>
      <c r="C3642" s="70">
        <v>0.24305555555555555</v>
      </c>
      <c r="D3642">
        <v>3.7</v>
      </c>
      <c r="E3642">
        <v>12.7</v>
      </c>
      <c r="F3642">
        <v>0</v>
      </c>
      <c r="G3642">
        <v>4.5999999999999996</v>
      </c>
      <c r="H3642">
        <v>0</v>
      </c>
      <c r="I3642">
        <v>2.4</v>
      </c>
      <c r="J3642" t="s">
        <v>151</v>
      </c>
      <c r="K3642">
        <v>2.5</v>
      </c>
      <c r="L3642" t="s">
        <v>151</v>
      </c>
      <c r="M3642" s="70">
        <v>0.24238425925925924</v>
      </c>
      <c r="N3642">
        <v>4.2</v>
      </c>
      <c r="O3642" t="s">
        <v>159</v>
      </c>
      <c r="P3642" s="70">
        <v>0.23947916666666669</v>
      </c>
      <c r="Q3642">
        <v>2.1</v>
      </c>
      <c r="R3642" t="s">
        <v>151</v>
      </c>
      <c r="S3642">
        <v>0.6</v>
      </c>
      <c r="T3642">
        <v>67.5</v>
      </c>
      <c r="U3642">
        <v>0</v>
      </c>
      <c r="V3642">
        <v>106</v>
      </c>
      <c r="W3642">
        <v>0</v>
      </c>
      <c r="X3642">
        <v>0.56799999999999995</v>
      </c>
      <c r="Y3642">
        <v>18.420000000000002</v>
      </c>
      <c r="Z3642" s="11">
        <f t="shared" si="9723"/>
        <v>0</v>
      </c>
      <c r="AA3642" s="11">
        <f t="shared" si="9724"/>
        <v>0</v>
      </c>
      <c r="AB3642" s="53">
        <f t="shared" si="9725"/>
        <v>0.22775250893516602</v>
      </c>
      <c r="AC3642" s="61" t="s">
        <v>204</v>
      </c>
    </row>
    <row r="3643" spans="1:46">
      <c r="A3643" s="11">
        <v>3643</v>
      </c>
      <c r="B3643" s="69">
        <v>44618</v>
      </c>
      <c r="C3643" s="70">
        <v>0.25</v>
      </c>
      <c r="D3643">
        <v>3.7</v>
      </c>
      <c r="E3643">
        <v>12.7</v>
      </c>
      <c r="F3643">
        <v>0</v>
      </c>
      <c r="G3643">
        <v>4.5</v>
      </c>
      <c r="H3643">
        <v>-1E-3</v>
      </c>
      <c r="I3643">
        <v>1.8</v>
      </c>
      <c r="J3643" t="s">
        <v>151</v>
      </c>
      <c r="K3643">
        <v>2.6</v>
      </c>
      <c r="L3643" t="s">
        <v>151</v>
      </c>
      <c r="M3643" s="70">
        <v>0.24496527777777777</v>
      </c>
      <c r="N3643">
        <v>3.7</v>
      </c>
      <c r="O3643" t="s">
        <v>159</v>
      </c>
      <c r="P3643" s="70">
        <v>0.24320601851851853</v>
      </c>
      <c r="Q3643">
        <v>2.8</v>
      </c>
      <c r="R3643" t="s">
        <v>159</v>
      </c>
      <c r="S3643">
        <v>0.8</v>
      </c>
      <c r="T3643">
        <v>66.7</v>
      </c>
      <c r="U3643">
        <v>1</v>
      </c>
      <c r="V3643">
        <v>93</v>
      </c>
      <c r="W3643">
        <v>0</v>
      </c>
      <c r="X3643">
        <v>0.56799999999999995</v>
      </c>
      <c r="Y3643">
        <v>18.399999999999999</v>
      </c>
      <c r="Z3643" s="11">
        <f t="shared" si="9723"/>
        <v>-0.60000000000000009</v>
      </c>
      <c r="AA3643" s="11">
        <f t="shared" si="9724"/>
        <v>0</v>
      </c>
      <c r="AB3643" s="53">
        <f t="shared" si="9725"/>
        <v>0.22775250893516602</v>
      </c>
      <c r="AC3643" s="61" t="s">
        <v>204</v>
      </c>
      <c r="AE3643" s="11">
        <f t="shared" ref="AE3643" si="9854">SUM(F3643:F3648)</f>
        <v>0</v>
      </c>
      <c r="AF3643" s="11">
        <f t="shared" ref="AF3643" si="9855">AVERAGE(AB3643:AB3648)</f>
        <v>0.22775250893516599</v>
      </c>
      <c r="AG3643" s="11">
        <f t="shared" ref="AG3643" si="9856">AVERAGE(G3643:G3648)</f>
        <v>3.2166666666666672</v>
      </c>
      <c r="AH3643" s="11" t="e">
        <f t="shared" ref="AH3643" si="9857">AVERAGE(AC3643:AC3648)</f>
        <v>#DIV/0!</v>
      </c>
      <c r="AI3643" s="11">
        <f t="shared" ref="AI3643" si="9858">AVERAGE(T3643:T3648)</f>
        <v>70.983333333333334</v>
      </c>
      <c r="AJ3643" s="11">
        <f t="shared" ref="AJ3643" si="9859">SUMIF(H3643:H3648,"&gt;0",H3643:H3648)</f>
        <v>0.01</v>
      </c>
      <c r="AK3643" s="17">
        <f t="shared" ref="AK3643" si="9860">SUM(AA3643:AA3648)/60</f>
        <v>0</v>
      </c>
      <c r="AL3643" s="17">
        <f t="shared" ref="AL3643" si="9861">SUM(V3643:V3648)</f>
        <v>24417</v>
      </c>
      <c r="AM3643" s="17">
        <f t="shared" ref="AM3643" si="9862">AVERAGE(W3643:W3648)</f>
        <v>6.666666666666667</v>
      </c>
      <c r="AN3643" s="11">
        <f t="shared" ref="AN3643" si="9863">AVERAGE(I3643:I3648)</f>
        <v>1.2000000000000002</v>
      </c>
      <c r="AO3643" s="11">
        <f t="shared" ref="AO3643" si="9864">MAX(K3643:K3648)</f>
        <v>2.6</v>
      </c>
      <c r="AP3643" s="13" t="str">
        <f t="shared" ref="AP3643" ca="1" si="9865">INDIRECT(ADDRESS(MATCH(AO3643,K3643:K3648,0)+A3643-1,12))</f>
        <v>SE</v>
      </c>
      <c r="AQ3643" s="13">
        <f t="shared" ref="AQ3643" ca="1" si="9866">INDIRECT(ADDRESS(MATCH(AO3643,K3643:K3648,0)+A3643-1,13))</f>
        <v>0.24496527777777777</v>
      </c>
      <c r="AR3643" s="11">
        <f t="shared" ref="AR3643" si="9867">MAX(N3643:N3648)</f>
        <v>3.7</v>
      </c>
      <c r="AS3643" s="13" t="str">
        <f t="shared" ref="AS3643" ca="1" si="9868">INDIRECT(ADDRESS(MATCH(AR3643,N3643:N3648,0)+A3643-1,15))</f>
        <v>SSE</v>
      </c>
      <c r="AT3643" s="13">
        <f t="shared" ref="AT3643" ca="1" si="9869">INDIRECT(ADDRESS(MATCH(AR3643,N3643:N3648,0)+A3643-1,16))</f>
        <v>0.24320601851851853</v>
      </c>
    </row>
    <row r="3644" spans="1:46">
      <c r="A3644" s="11">
        <v>3644</v>
      </c>
      <c r="B3644" s="69">
        <v>44618</v>
      </c>
      <c r="C3644" s="70">
        <v>0.25694444444444448</v>
      </c>
      <c r="D3644">
        <v>3.6</v>
      </c>
      <c r="E3644">
        <v>12.7</v>
      </c>
      <c r="F3644">
        <v>0</v>
      </c>
      <c r="G3644">
        <v>3.8</v>
      </c>
      <c r="H3644">
        <v>-2E-3</v>
      </c>
      <c r="I3644">
        <v>0.9</v>
      </c>
      <c r="J3644" t="s">
        <v>159</v>
      </c>
      <c r="K3644">
        <v>1.8</v>
      </c>
      <c r="L3644" t="s">
        <v>151</v>
      </c>
      <c r="M3644" s="70">
        <v>0.25004629629629632</v>
      </c>
      <c r="N3644">
        <v>2.6</v>
      </c>
      <c r="O3644" t="s">
        <v>153</v>
      </c>
      <c r="P3644" s="70">
        <v>0.25001157407407409</v>
      </c>
      <c r="Q3644">
        <v>0.5</v>
      </c>
      <c r="R3644" t="s">
        <v>151</v>
      </c>
      <c r="S3644">
        <v>0.5</v>
      </c>
      <c r="T3644">
        <v>68.2</v>
      </c>
      <c r="U3644">
        <v>0</v>
      </c>
      <c r="V3644">
        <v>113</v>
      </c>
      <c r="W3644">
        <v>0</v>
      </c>
      <c r="X3644">
        <v>0.56799999999999995</v>
      </c>
      <c r="Y3644">
        <v>18.41</v>
      </c>
      <c r="Z3644" s="11">
        <f t="shared" si="9723"/>
        <v>-1.2000000000000002</v>
      </c>
      <c r="AA3644" s="11">
        <f t="shared" si="9724"/>
        <v>0</v>
      </c>
      <c r="AB3644" s="53">
        <f t="shared" si="9725"/>
        <v>0.22775250893516602</v>
      </c>
      <c r="AC3644" s="61" t="s">
        <v>204</v>
      </c>
    </row>
    <row r="3645" spans="1:46">
      <c r="A3645" s="11">
        <v>3645</v>
      </c>
      <c r="B3645" s="69">
        <v>44618</v>
      </c>
      <c r="C3645" s="70">
        <v>0.2638888888888889</v>
      </c>
      <c r="D3645">
        <v>3.3</v>
      </c>
      <c r="E3645">
        <v>12.7</v>
      </c>
      <c r="F3645">
        <v>0</v>
      </c>
      <c r="G3645">
        <v>2.9</v>
      </c>
      <c r="H3645">
        <v>-2E-3</v>
      </c>
      <c r="I3645">
        <v>1</v>
      </c>
      <c r="J3645" t="s">
        <v>158</v>
      </c>
      <c r="K3645">
        <v>1.4</v>
      </c>
      <c r="L3645" t="s">
        <v>159</v>
      </c>
      <c r="M3645" s="70">
        <v>0.26090277777777776</v>
      </c>
      <c r="N3645">
        <v>2.7</v>
      </c>
      <c r="O3645" t="s">
        <v>159</v>
      </c>
      <c r="P3645" s="70">
        <v>0.2580439814814815</v>
      </c>
      <c r="Q3645">
        <v>0</v>
      </c>
      <c r="R3645" t="s">
        <v>158</v>
      </c>
      <c r="S3645">
        <v>0.7</v>
      </c>
      <c r="T3645">
        <v>69.8</v>
      </c>
      <c r="U3645">
        <v>2</v>
      </c>
      <c r="V3645">
        <v>323</v>
      </c>
      <c r="W3645">
        <v>1</v>
      </c>
      <c r="X3645">
        <v>0.56799999999999995</v>
      </c>
      <c r="Y3645">
        <v>18.399999999999999</v>
      </c>
      <c r="Z3645" s="11">
        <f t="shared" si="9723"/>
        <v>-1.2000000000000002</v>
      </c>
      <c r="AA3645" s="11">
        <f t="shared" si="9724"/>
        <v>0</v>
      </c>
      <c r="AB3645" s="53">
        <f t="shared" si="9725"/>
        <v>0.22775250893516602</v>
      </c>
      <c r="AC3645" s="61" t="s">
        <v>204</v>
      </c>
    </row>
    <row r="3646" spans="1:46">
      <c r="A3646" s="11">
        <v>3646</v>
      </c>
      <c r="B3646" s="69">
        <v>44618</v>
      </c>
      <c r="C3646" s="70">
        <v>0.27083333333333331</v>
      </c>
      <c r="D3646">
        <v>2.9</v>
      </c>
      <c r="E3646">
        <v>12.7</v>
      </c>
      <c r="F3646">
        <v>0</v>
      </c>
      <c r="G3646">
        <v>2.7</v>
      </c>
      <c r="H3646">
        <v>1E-3</v>
      </c>
      <c r="I3646">
        <v>1</v>
      </c>
      <c r="J3646" t="s">
        <v>159</v>
      </c>
      <c r="K3646">
        <v>1</v>
      </c>
      <c r="L3646" t="s">
        <v>158</v>
      </c>
      <c r="M3646" s="70">
        <v>0.26390046296296293</v>
      </c>
      <c r="N3646">
        <v>2.8</v>
      </c>
      <c r="O3646" t="s">
        <v>151</v>
      </c>
      <c r="P3646" s="70">
        <v>0.26702546296296298</v>
      </c>
      <c r="Q3646">
        <v>0.5</v>
      </c>
      <c r="R3646" t="s">
        <v>156</v>
      </c>
      <c r="S3646">
        <v>0.7</v>
      </c>
      <c r="T3646">
        <v>72</v>
      </c>
      <c r="U3646">
        <v>5</v>
      </c>
      <c r="V3646">
        <v>1877</v>
      </c>
      <c r="W3646">
        <v>3</v>
      </c>
      <c r="X3646">
        <v>0.56799999999999995</v>
      </c>
      <c r="Y3646">
        <v>18.43</v>
      </c>
      <c r="Z3646" s="11">
        <f t="shared" si="9723"/>
        <v>0.60000000000000009</v>
      </c>
      <c r="AA3646" s="11">
        <f t="shared" si="9724"/>
        <v>0</v>
      </c>
      <c r="AB3646" s="53">
        <f t="shared" si="9725"/>
        <v>0.22775250893516602</v>
      </c>
      <c r="AC3646" s="61" t="s">
        <v>204</v>
      </c>
    </row>
    <row r="3647" spans="1:46">
      <c r="A3647" s="11">
        <v>3647</v>
      </c>
      <c r="B3647" s="69">
        <v>44618</v>
      </c>
      <c r="C3647" s="70">
        <v>0.27777777777777779</v>
      </c>
      <c r="D3647">
        <v>2.6</v>
      </c>
      <c r="E3647">
        <v>12.7</v>
      </c>
      <c r="F3647">
        <v>0</v>
      </c>
      <c r="G3647">
        <v>3.3</v>
      </c>
      <c r="H3647">
        <v>4.0000000000000001E-3</v>
      </c>
      <c r="I3647">
        <v>1.6</v>
      </c>
      <c r="J3647" t="s">
        <v>159</v>
      </c>
      <c r="K3647">
        <v>1.6</v>
      </c>
      <c r="L3647" t="s">
        <v>159</v>
      </c>
      <c r="M3647" s="70">
        <v>0.27777777777777779</v>
      </c>
      <c r="N3647">
        <v>3</v>
      </c>
      <c r="O3647" t="s">
        <v>159</v>
      </c>
      <c r="P3647" s="70">
        <v>0.27590277777777777</v>
      </c>
      <c r="Q3647">
        <v>1.3</v>
      </c>
      <c r="R3647" t="s">
        <v>153</v>
      </c>
      <c r="S3647">
        <v>0.9</v>
      </c>
      <c r="T3647">
        <v>74.5</v>
      </c>
      <c r="U3647">
        <v>17</v>
      </c>
      <c r="V3647">
        <v>6233</v>
      </c>
      <c r="W3647">
        <v>10</v>
      </c>
      <c r="X3647">
        <v>0.56799999999999995</v>
      </c>
      <c r="Y3647">
        <v>18.43</v>
      </c>
      <c r="Z3647" s="11">
        <f t="shared" si="9723"/>
        <v>2.4000000000000004</v>
      </c>
      <c r="AA3647" s="11">
        <f t="shared" si="9724"/>
        <v>0</v>
      </c>
      <c r="AB3647" s="53">
        <f t="shared" si="9725"/>
        <v>0.22775250893516602</v>
      </c>
      <c r="AC3647" s="61" t="s">
        <v>204</v>
      </c>
    </row>
    <row r="3648" spans="1:46">
      <c r="A3648" s="11">
        <v>3648</v>
      </c>
      <c r="B3648" s="69">
        <v>44618</v>
      </c>
      <c r="C3648" s="70">
        <v>0.28472222222222221</v>
      </c>
      <c r="D3648">
        <v>2.4</v>
      </c>
      <c r="E3648">
        <v>12.7</v>
      </c>
      <c r="F3648">
        <v>0</v>
      </c>
      <c r="G3648">
        <v>2.1</v>
      </c>
      <c r="H3648">
        <v>5.0000000000000001E-3</v>
      </c>
      <c r="I3648">
        <v>0.9</v>
      </c>
      <c r="J3648" t="s">
        <v>162</v>
      </c>
      <c r="K3648">
        <v>1.7</v>
      </c>
      <c r="L3648" t="s">
        <v>159</v>
      </c>
      <c r="M3648" s="70">
        <v>0.28006944444444443</v>
      </c>
      <c r="N3648">
        <v>2</v>
      </c>
      <c r="O3648" t="s">
        <v>159</v>
      </c>
      <c r="P3648" s="70">
        <v>0.27872685185185186</v>
      </c>
      <c r="Q3648">
        <v>1.4</v>
      </c>
      <c r="R3648" t="s">
        <v>155</v>
      </c>
      <c r="S3648">
        <v>0.3</v>
      </c>
      <c r="T3648">
        <v>74.7</v>
      </c>
      <c r="U3648">
        <v>38</v>
      </c>
      <c r="V3648">
        <v>15778</v>
      </c>
      <c r="W3648">
        <v>26</v>
      </c>
      <c r="X3648">
        <v>0.56799999999999995</v>
      </c>
      <c r="Y3648">
        <v>18.420000000000002</v>
      </c>
      <c r="Z3648" s="11">
        <f t="shared" si="9723"/>
        <v>3</v>
      </c>
      <c r="AA3648" s="11">
        <f t="shared" si="9724"/>
        <v>0</v>
      </c>
      <c r="AB3648" s="53">
        <f t="shared" si="9725"/>
        <v>0.22775250893516602</v>
      </c>
      <c r="AC3648" s="61" t="s">
        <v>204</v>
      </c>
    </row>
    <row r="3649" spans="1:46">
      <c r="A3649" s="11">
        <v>3649</v>
      </c>
      <c r="B3649" s="69">
        <v>44618</v>
      </c>
      <c r="C3649" s="70">
        <v>0.29166666666666669</v>
      </c>
      <c r="D3649">
        <v>2.2000000000000002</v>
      </c>
      <c r="E3649">
        <v>12.8</v>
      </c>
      <c r="F3649">
        <v>0</v>
      </c>
      <c r="G3649">
        <v>1.9</v>
      </c>
      <c r="H3649">
        <v>1.2E-2</v>
      </c>
      <c r="I3649">
        <v>0.7</v>
      </c>
      <c r="J3649" t="s">
        <v>149</v>
      </c>
      <c r="K3649">
        <v>1</v>
      </c>
      <c r="L3649" t="s">
        <v>162</v>
      </c>
      <c r="M3649" s="70">
        <v>0.28828703703703701</v>
      </c>
      <c r="N3649">
        <v>1.5</v>
      </c>
      <c r="O3649" t="s">
        <v>149</v>
      </c>
      <c r="P3649" s="70">
        <v>0.28791666666666665</v>
      </c>
      <c r="Q3649">
        <v>0.4</v>
      </c>
      <c r="R3649" t="s">
        <v>148</v>
      </c>
      <c r="S3649">
        <v>0.4</v>
      </c>
      <c r="T3649">
        <v>75.7</v>
      </c>
      <c r="U3649">
        <v>68</v>
      </c>
      <c r="V3649">
        <v>31750</v>
      </c>
      <c r="W3649">
        <v>53</v>
      </c>
      <c r="X3649">
        <v>0.56799999999999995</v>
      </c>
      <c r="Y3649">
        <v>18.43</v>
      </c>
      <c r="Z3649" s="11">
        <f t="shared" si="9723"/>
        <v>7.2000000000000011</v>
      </c>
      <c r="AA3649" s="11">
        <f t="shared" si="9724"/>
        <v>0</v>
      </c>
      <c r="AB3649" s="53">
        <f t="shared" si="9725"/>
        <v>0.22775250893516602</v>
      </c>
      <c r="AC3649" s="61" t="s">
        <v>204</v>
      </c>
      <c r="AE3649" s="11">
        <f t="shared" ref="AE3649" si="9870">SUM(F3649:F3654)</f>
        <v>0</v>
      </c>
      <c r="AF3649" s="11">
        <f t="shared" ref="AF3649" si="9871">AVERAGE(AB3649:AB3654)</f>
        <v>0.22739248071882698</v>
      </c>
      <c r="AG3649" s="11">
        <f t="shared" ref="AG3649" si="9872">AVERAGE(G3649:G3654)</f>
        <v>3.1833333333333336</v>
      </c>
      <c r="AH3649" s="11" t="e">
        <f t="shared" ref="AH3649" si="9873">AVERAGE(AC3649:AC3654)</f>
        <v>#DIV/0!</v>
      </c>
      <c r="AI3649" s="11">
        <f t="shared" ref="AI3649" si="9874">AVERAGE(T3649:T3654)</f>
        <v>74.7</v>
      </c>
      <c r="AJ3649" s="11">
        <f t="shared" ref="AJ3649" si="9875">SUMIF(H3649:H3654,"&gt;0",H3649:H3654)</f>
        <v>0.34400000000000003</v>
      </c>
      <c r="AK3649" s="17">
        <f t="shared" ref="AK3649" si="9876">SUM(AA3649:AA3654)/60</f>
        <v>0</v>
      </c>
      <c r="AL3649" s="17">
        <f t="shared" ref="AL3649" si="9877">SUM(V3649:V3654)</f>
        <v>643932</v>
      </c>
      <c r="AM3649" s="17">
        <f t="shared" ref="AM3649" si="9878">AVERAGE(W3649:W3654)</f>
        <v>178.83333333333334</v>
      </c>
      <c r="AN3649" s="11">
        <f t="shared" ref="AN3649" si="9879">AVERAGE(I3649:I3654)</f>
        <v>1</v>
      </c>
      <c r="AO3649" s="11">
        <f t="shared" ref="AO3649" si="9880">MAX(K3649:K3654)</f>
        <v>2.6</v>
      </c>
      <c r="AP3649" s="13" t="str">
        <f t="shared" ref="AP3649" ca="1" si="9881">INDIRECT(ADDRESS(MATCH(AO3649,K3649:K3654,0)+A3649-1,12))</f>
        <v>SSE</v>
      </c>
      <c r="AQ3649" s="13">
        <f t="shared" ref="AQ3649" ca="1" si="9882">INDIRECT(ADDRESS(MATCH(AO3649,K3649:K3654,0)+A3649-1,13))</f>
        <v>0.32553240740740741</v>
      </c>
      <c r="AR3649" s="11">
        <f t="shared" ref="AR3649" si="9883">MAX(N3649:N3654)</f>
        <v>4.0999999999999996</v>
      </c>
      <c r="AS3649" s="13" t="str">
        <f t="shared" ref="AS3649" ca="1" si="9884">INDIRECT(ADDRESS(MATCH(AR3649,N3649:N3654,0)+A3649-1,15))</f>
        <v>SE</v>
      </c>
      <c r="AT3649" s="13">
        <f t="shared" ref="AT3649" ca="1" si="9885">INDIRECT(ADDRESS(MATCH(AR3649,N3649:N3654,0)+A3649-1,16))</f>
        <v>0.32094907407407408</v>
      </c>
    </row>
    <row r="3650" spans="1:46">
      <c r="A3650" s="11">
        <v>3650</v>
      </c>
      <c r="B3650" s="69">
        <v>44618</v>
      </c>
      <c r="C3650" s="70">
        <v>0.2986111111111111</v>
      </c>
      <c r="D3650">
        <v>2</v>
      </c>
      <c r="E3650">
        <v>12.9</v>
      </c>
      <c r="F3650">
        <v>0</v>
      </c>
      <c r="G3650">
        <v>1.9</v>
      </c>
      <c r="H3650">
        <v>2.5000000000000001E-2</v>
      </c>
      <c r="I3650">
        <v>0.5</v>
      </c>
      <c r="J3650" t="s">
        <v>147</v>
      </c>
      <c r="K3650">
        <v>0.7</v>
      </c>
      <c r="L3650" t="s">
        <v>149</v>
      </c>
      <c r="M3650" s="70">
        <v>0.29167824074074072</v>
      </c>
      <c r="N3650">
        <v>1.2</v>
      </c>
      <c r="O3650" t="s">
        <v>147</v>
      </c>
      <c r="P3650" s="70">
        <v>0.296875</v>
      </c>
      <c r="Q3650">
        <v>0.5</v>
      </c>
      <c r="R3650" t="s">
        <v>149</v>
      </c>
      <c r="S3650">
        <v>0.4</v>
      </c>
      <c r="T3650">
        <v>75.7</v>
      </c>
      <c r="U3650">
        <v>105</v>
      </c>
      <c r="V3650">
        <v>52049</v>
      </c>
      <c r="W3650">
        <v>87</v>
      </c>
      <c r="X3650">
        <v>0.56799999999999995</v>
      </c>
      <c r="Y3650">
        <v>18.46</v>
      </c>
      <c r="Z3650" s="11">
        <f t="shared" si="9723"/>
        <v>15.000000000000004</v>
      </c>
      <c r="AA3650" s="11">
        <f t="shared" si="9724"/>
        <v>0</v>
      </c>
      <c r="AB3650" s="53">
        <f t="shared" si="9725"/>
        <v>0.22775250893516602</v>
      </c>
      <c r="AC3650" s="61" t="s">
        <v>204</v>
      </c>
    </row>
    <row r="3651" spans="1:46">
      <c r="A3651" s="11">
        <v>3651</v>
      </c>
      <c r="B3651" s="69">
        <v>44618</v>
      </c>
      <c r="C3651" s="70">
        <v>0.30555555555555552</v>
      </c>
      <c r="D3651">
        <v>1.7</v>
      </c>
      <c r="E3651">
        <v>13.2</v>
      </c>
      <c r="F3651">
        <v>0</v>
      </c>
      <c r="G3651">
        <v>2.1</v>
      </c>
      <c r="H3651">
        <v>3.9E-2</v>
      </c>
      <c r="I3651">
        <v>0.5</v>
      </c>
      <c r="J3651" t="s">
        <v>149</v>
      </c>
      <c r="K3651">
        <v>0.6</v>
      </c>
      <c r="L3651" t="s">
        <v>149</v>
      </c>
      <c r="M3651" s="70">
        <v>0.30148148148148152</v>
      </c>
      <c r="N3651">
        <v>1.4</v>
      </c>
      <c r="O3651" t="s">
        <v>149</v>
      </c>
      <c r="P3651" s="70">
        <v>0.30442129629629627</v>
      </c>
      <c r="Q3651">
        <v>0.6</v>
      </c>
      <c r="R3651" t="s">
        <v>149</v>
      </c>
      <c r="S3651">
        <v>0.3</v>
      </c>
      <c r="T3651">
        <v>77.7</v>
      </c>
      <c r="U3651">
        <v>156</v>
      </c>
      <c r="V3651">
        <v>78610</v>
      </c>
      <c r="W3651">
        <v>131</v>
      </c>
      <c r="X3651">
        <v>0.56699999999999995</v>
      </c>
      <c r="Y3651">
        <v>18.43</v>
      </c>
      <c r="Z3651" s="11">
        <f t="shared" si="9723"/>
        <v>23.400000000000002</v>
      </c>
      <c r="AA3651" s="11">
        <f t="shared" si="9724"/>
        <v>0</v>
      </c>
      <c r="AB3651" s="53">
        <f t="shared" si="9725"/>
        <v>0.22721246661065747</v>
      </c>
      <c r="AC3651" s="61" t="s">
        <v>204</v>
      </c>
    </row>
    <row r="3652" spans="1:46">
      <c r="A3652" s="11">
        <v>3652</v>
      </c>
      <c r="B3652" s="69">
        <v>44618</v>
      </c>
      <c r="C3652" s="70">
        <v>0.3125</v>
      </c>
      <c r="D3652">
        <v>1.7</v>
      </c>
      <c r="E3652">
        <v>13.5</v>
      </c>
      <c r="F3652">
        <v>0</v>
      </c>
      <c r="G3652">
        <v>2.7</v>
      </c>
      <c r="H3652">
        <v>6.7000000000000004E-2</v>
      </c>
      <c r="I3652">
        <v>0.8</v>
      </c>
      <c r="J3652" t="s">
        <v>149</v>
      </c>
      <c r="K3652">
        <v>0.9</v>
      </c>
      <c r="L3652" t="s">
        <v>149</v>
      </c>
      <c r="M3652" s="70">
        <v>0.30976851851851855</v>
      </c>
      <c r="N3652">
        <v>1.9</v>
      </c>
      <c r="O3652" t="s">
        <v>149</v>
      </c>
      <c r="P3652" s="70">
        <v>0.30842592592592594</v>
      </c>
      <c r="Q3652">
        <v>0.9</v>
      </c>
      <c r="R3652" t="s">
        <v>149</v>
      </c>
      <c r="S3652">
        <v>0.4</v>
      </c>
      <c r="T3652">
        <v>77.7</v>
      </c>
      <c r="U3652">
        <v>235</v>
      </c>
      <c r="V3652">
        <v>122992</v>
      </c>
      <c r="W3652">
        <v>205</v>
      </c>
      <c r="X3652">
        <v>0.56699999999999995</v>
      </c>
      <c r="Y3652">
        <v>18.510000000000002</v>
      </c>
      <c r="Z3652" s="11">
        <f t="shared" si="9723"/>
        <v>40.200000000000003</v>
      </c>
      <c r="AA3652" s="11">
        <f t="shared" si="9724"/>
        <v>0</v>
      </c>
      <c r="AB3652" s="53">
        <f t="shared" si="9725"/>
        <v>0.22721246661065747</v>
      </c>
      <c r="AC3652" s="61" t="s">
        <v>204</v>
      </c>
    </row>
    <row r="3653" spans="1:46">
      <c r="A3653" s="11">
        <v>3653</v>
      </c>
      <c r="B3653" s="69">
        <v>44618</v>
      </c>
      <c r="C3653" s="70">
        <v>0.31944444444444448</v>
      </c>
      <c r="D3653">
        <v>1.8</v>
      </c>
      <c r="E3653">
        <v>13.8</v>
      </c>
      <c r="F3653">
        <v>0</v>
      </c>
      <c r="G3653">
        <v>4.2</v>
      </c>
      <c r="H3653">
        <v>8.7999999999999995E-2</v>
      </c>
      <c r="I3653">
        <v>1</v>
      </c>
      <c r="J3653" t="s">
        <v>152</v>
      </c>
      <c r="K3653">
        <v>1</v>
      </c>
      <c r="L3653" t="s">
        <v>152</v>
      </c>
      <c r="M3653" s="70">
        <v>0.31944444444444448</v>
      </c>
      <c r="N3653">
        <v>3.9</v>
      </c>
      <c r="O3653" t="s">
        <v>159</v>
      </c>
      <c r="P3653" s="70">
        <v>0.31873842592592594</v>
      </c>
      <c r="Q3653">
        <v>2.4</v>
      </c>
      <c r="R3653" t="s">
        <v>151</v>
      </c>
      <c r="S3653">
        <v>0.9</v>
      </c>
      <c r="T3653">
        <v>75.900000000000006</v>
      </c>
      <c r="U3653">
        <v>292</v>
      </c>
      <c r="V3653">
        <v>157347</v>
      </c>
      <c r="W3653">
        <v>262</v>
      </c>
      <c r="X3653">
        <v>0.56699999999999995</v>
      </c>
      <c r="Y3653">
        <v>18.48</v>
      </c>
      <c r="Z3653" s="11">
        <f t="shared" si="9723"/>
        <v>52.79999999999999</v>
      </c>
      <c r="AA3653" s="11">
        <f t="shared" si="9724"/>
        <v>0</v>
      </c>
      <c r="AB3653" s="53">
        <f t="shared" si="9725"/>
        <v>0.22721246661065747</v>
      </c>
      <c r="AC3653" s="61" t="s">
        <v>204</v>
      </c>
    </row>
    <row r="3654" spans="1:46">
      <c r="A3654" s="11">
        <v>3654</v>
      </c>
      <c r="B3654" s="69">
        <v>44618</v>
      </c>
      <c r="C3654" s="70">
        <v>0.3263888888888889</v>
      </c>
      <c r="D3654">
        <v>2.2999999999999998</v>
      </c>
      <c r="E3654">
        <v>14</v>
      </c>
      <c r="F3654">
        <v>0</v>
      </c>
      <c r="G3654">
        <v>6.3</v>
      </c>
      <c r="H3654">
        <v>0.113</v>
      </c>
      <c r="I3654">
        <v>2.5</v>
      </c>
      <c r="J3654" t="s">
        <v>159</v>
      </c>
      <c r="K3654">
        <v>2.6</v>
      </c>
      <c r="L3654" t="s">
        <v>159</v>
      </c>
      <c r="M3654" s="70">
        <v>0.32553240740740741</v>
      </c>
      <c r="N3654">
        <v>4.0999999999999996</v>
      </c>
      <c r="O3654" t="s">
        <v>151</v>
      </c>
      <c r="P3654" s="70">
        <v>0.32094907407407408</v>
      </c>
      <c r="Q3654">
        <v>2.7</v>
      </c>
      <c r="R3654" t="s">
        <v>153</v>
      </c>
      <c r="S3654">
        <v>0.6</v>
      </c>
      <c r="T3654">
        <v>65.5</v>
      </c>
      <c r="U3654">
        <v>370</v>
      </c>
      <c r="V3654">
        <v>201184</v>
      </c>
      <c r="W3654">
        <v>335</v>
      </c>
      <c r="X3654">
        <v>0.56699999999999995</v>
      </c>
      <c r="Y3654">
        <v>18.5</v>
      </c>
      <c r="Z3654" s="11">
        <f t="shared" si="9723"/>
        <v>67.8</v>
      </c>
      <c r="AA3654" s="11">
        <f t="shared" si="9724"/>
        <v>0</v>
      </c>
      <c r="AB3654" s="53">
        <f t="shared" si="9725"/>
        <v>0.22721246661065747</v>
      </c>
      <c r="AC3654" s="61" t="s">
        <v>204</v>
      </c>
    </row>
    <row r="3655" spans="1:46">
      <c r="A3655" s="11">
        <v>3655</v>
      </c>
      <c r="B3655" s="69">
        <v>44618</v>
      </c>
      <c r="C3655" s="70">
        <v>0.33333333333333331</v>
      </c>
      <c r="D3655">
        <v>3.2</v>
      </c>
      <c r="E3655">
        <v>14.8</v>
      </c>
      <c r="F3655">
        <v>0</v>
      </c>
      <c r="G3655">
        <v>7.2</v>
      </c>
      <c r="H3655">
        <v>0.128</v>
      </c>
      <c r="I3655">
        <v>2.9</v>
      </c>
      <c r="J3655" t="s">
        <v>159</v>
      </c>
      <c r="K3655">
        <v>2.9</v>
      </c>
      <c r="L3655" t="s">
        <v>159</v>
      </c>
      <c r="M3655" s="70">
        <v>0.33328703703703705</v>
      </c>
      <c r="N3655">
        <v>5.2</v>
      </c>
      <c r="O3655" t="s">
        <v>159</v>
      </c>
      <c r="P3655" s="70">
        <v>0.3275925925925926</v>
      </c>
      <c r="Q3655">
        <v>2.9</v>
      </c>
      <c r="R3655" t="s">
        <v>159</v>
      </c>
      <c r="S3655">
        <v>0.7</v>
      </c>
      <c r="T3655">
        <v>61.2</v>
      </c>
      <c r="U3655">
        <v>433</v>
      </c>
      <c r="V3655">
        <v>235455</v>
      </c>
      <c r="W3655">
        <v>392</v>
      </c>
      <c r="X3655">
        <v>0.56699999999999995</v>
      </c>
      <c r="Y3655">
        <v>18.5</v>
      </c>
      <c r="Z3655" s="11">
        <f t="shared" si="9723"/>
        <v>76.800000000000011</v>
      </c>
      <c r="AA3655" s="11">
        <f t="shared" si="9724"/>
        <v>0</v>
      </c>
      <c r="AB3655" s="53">
        <f t="shared" si="9725"/>
        <v>0.22721246661065747</v>
      </c>
      <c r="AC3655" s="61" t="s">
        <v>204</v>
      </c>
      <c r="AE3655" s="11">
        <f t="shared" ref="AE3655" si="9886">SUM(F3655:F3660)</f>
        <v>0</v>
      </c>
      <c r="AF3655" s="11">
        <f t="shared" ref="AF3655" si="9887">AVERAGE(AB3655:AB3660)</f>
        <v>0.22703273857653761</v>
      </c>
      <c r="AG3655" s="11">
        <f t="shared" ref="AG3655" si="9888">AVERAGE(G3655:G3660)</f>
        <v>8.3833333333333346</v>
      </c>
      <c r="AH3655" s="11" t="e">
        <f t="shared" ref="AH3655" si="9889">AVERAGE(AC3655:AC3660)</f>
        <v>#DIV/0!</v>
      </c>
      <c r="AI3655" s="11">
        <f t="shared" ref="AI3655" si="9890">AVERAGE(T3655:T3660)</f>
        <v>56.550000000000004</v>
      </c>
      <c r="AJ3655" s="11">
        <f t="shared" ref="AJ3655" si="9891">SUMIF(H3655:H3660,"&gt;0",H3655:H3660)</f>
        <v>1.01</v>
      </c>
      <c r="AK3655" s="17">
        <f t="shared" ref="AK3655" si="9892">SUM(AA3655:AA3660)/60</f>
        <v>0.16666666666666666</v>
      </c>
      <c r="AL3655" s="17">
        <f t="shared" ref="AL3655" si="9893">SUM(V3655:V3660)</f>
        <v>1907115</v>
      </c>
      <c r="AM3655" s="17">
        <f t="shared" ref="AM3655" si="9894">AVERAGE(W3655:W3660)</f>
        <v>529.83333333333337</v>
      </c>
      <c r="AN3655" s="11">
        <f t="shared" ref="AN3655" si="9895">AVERAGE(I3655:I3660)</f>
        <v>3.2666666666666662</v>
      </c>
      <c r="AO3655" s="11">
        <f t="shared" ref="AO3655" si="9896">MAX(K3655:K3660)</f>
        <v>4</v>
      </c>
      <c r="AP3655" s="13" t="str">
        <f t="shared" ref="AP3655" ca="1" si="9897">INDIRECT(ADDRESS(MATCH(AO3655,K3655:K3660,0)+A3655-1,12))</f>
        <v>SSE</v>
      </c>
      <c r="AQ3655" s="13">
        <f t="shared" ref="AQ3655" ca="1" si="9898">INDIRECT(ADDRESS(MATCH(AO3655,K3655:K3660,0)+A3655-1,13))</f>
        <v>0.36805555555555558</v>
      </c>
      <c r="AR3655" s="11">
        <f t="shared" ref="AR3655" si="9899">MAX(N3655:N3660)</f>
        <v>6.5</v>
      </c>
      <c r="AS3655" s="13" t="str">
        <f t="shared" ref="AS3655" ca="1" si="9900">INDIRECT(ADDRESS(MATCH(AR3655,N3655:N3660,0)+A3655-1,15))</f>
        <v>SE</v>
      </c>
      <c r="AT3655" s="13">
        <f t="shared" ref="AT3655" ca="1" si="9901">INDIRECT(ADDRESS(MATCH(AR3655,N3655:N3660,0)+A3655-1,16))</f>
        <v>0.36670138888888887</v>
      </c>
    </row>
    <row r="3656" spans="1:46">
      <c r="A3656" s="11">
        <v>3656</v>
      </c>
      <c r="B3656" s="69">
        <v>44618</v>
      </c>
      <c r="C3656" s="70">
        <v>0.34027777777777773</v>
      </c>
      <c r="D3656">
        <v>4.2</v>
      </c>
      <c r="E3656">
        <v>14.7</v>
      </c>
      <c r="F3656">
        <v>0</v>
      </c>
      <c r="G3656">
        <v>7.9</v>
      </c>
      <c r="H3656">
        <v>0.13</v>
      </c>
      <c r="I3656">
        <v>2.6</v>
      </c>
      <c r="J3656" t="s">
        <v>159</v>
      </c>
      <c r="K3656">
        <v>2.9</v>
      </c>
      <c r="L3656" t="s">
        <v>159</v>
      </c>
      <c r="M3656" s="70">
        <v>0.33336805555555554</v>
      </c>
      <c r="N3656">
        <v>5.2</v>
      </c>
      <c r="O3656" t="s">
        <v>153</v>
      </c>
      <c r="P3656" s="70">
        <v>0.3371527777777778</v>
      </c>
      <c r="Q3656">
        <v>2.2000000000000002</v>
      </c>
      <c r="R3656" t="s">
        <v>153</v>
      </c>
      <c r="S3656">
        <v>0.7</v>
      </c>
      <c r="T3656">
        <v>57.9</v>
      </c>
      <c r="U3656">
        <v>281</v>
      </c>
      <c r="V3656">
        <v>246970</v>
      </c>
      <c r="W3656">
        <v>412</v>
      </c>
      <c r="X3656">
        <v>0.56699999999999995</v>
      </c>
      <c r="Y3656">
        <v>18.46</v>
      </c>
      <c r="Z3656" s="11">
        <f t="shared" ref="Z3656:Z3719" si="9902">H3656*3.6/(60)*10*10^3</f>
        <v>78</v>
      </c>
      <c r="AA3656" s="11">
        <f t="shared" ref="AA3656:AA3719" si="9903">IF(Z3656&gt;120,10,0)</f>
        <v>0</v>
      </c>
      <c r="AB3656" s="53">
        <f t="shared" ref="AB3656:AB3719" si="9904">-0.071+0.735*X3656+0.75*X3656^2-8.759*X3656^3+21.838*X3656^4-21.998*X3656^5+8.097*X3656^6</f>
        <v>0.22721246661065747</v>
      </c>
      <c r="AC3656" s="61" t="s">
        <v>204</v>
      </c>
    </row>
    <row r="3657" spans="1:46">
      <c r="A3657" s="11">
        <v>3657</v>
      </c>
      <c r="B3657" s="69">
        <v>44618</v>
      </c>
      <c r="C3657" s="70">
        <v>0.34722222222222227</v>
      </c>
      <c r="D3657">
        <v>5.2</v>
      </c>
      <c r="E3657">
        <v>14.8</v>
      </c>
      <c r="F3657">
        <v>0</v>
      </c>
      <c r="G3657">
        <v>8.1</v>
      </c>
      <c r="H3657">
        <v>0.155</v>
      </c>
      <c r="I3657">
        <v>3.6</v>
      </c>
      <c r="J3657" t="s">
        <v>159</v>
      </c>
      <c r="K3657">
        <v>3.6</v>
      </c>
      <c r="L3657" t="s">
        <v>159</v>
      </c>
      <c r="M3657" s="70">
        <v>0.34722222222222227</v>
      </c>
      <c r="N3657">
        <v>6.2</v>
      </c>
      <c r="O3657" t="s">
        <v>151</v>
      </c>
      <c r="P3657" s="70">
        <v>0.34689814814814812</v>
      </c>
      <c r="Q3657">
        <v>4.3</v>
      </c>
      <c r="R3657" t="s">
        <v>151</v>
      </c>
      <c r="S3657">
        <v>0.9</v>
      </c>
      <c r="T3657">
        <v>56.3</v>
      </c>
      <c r="U3657">
        <v>540</v>
      </c>
      <c r="V3657">
        <v>295081</v>
      </c>
      <c r="W3657">
        <v>492</v>
      </c>
      <c r="X3657">
        <v>0.56699999999999995</v>
      </c>
      <c r="Y3657">
        <v>18.46</v>
      </c>
      <c r="Z3657" s="11">
        <f t="shared" si="9902"/>
        <v>93.000000000000014</v>
      </c>
      <c r="AA3657" s="11">
        <f t="shared" si="9903"/>
        <v>0</v>
      </c>
      <c r="AB3657" s="53">
        <f t="shared" si="9904"/>
        <v>0.22721246661065747</v>
      </c>
      <c r="AC3657" s="61" t="s">
        <v>204</v>
      </c>
    </row>
    <row r="3658" spans="1:46">
      <c r="A3658" s="11">
        <v>3658</v>
      </c>
      <c r="B3658" s="69">
        <v>44618</v>
      </c>
      <c r="C3658" s="70">
        <v>0.35416666666666669</v>
      </c>
      <c r="D3658">
        <v>6.2</v>
      </c>
      <c r="E3658">
        <v>14.8</v>
      </c>
      <c r="F3658">
        <v>0</v>
      </c>
      <c r="G3658">
        <v>8.6</v>
      </c>
      <c r="H3658">
        <v>0.17899999999999999</v>
      </c>
      <c r="I3658">
        <v>3.3</v>
      </c>
      <c r="J3658" t="s">
        <v>159</v>
      </c>
      <c r="K3658">
        <v>3.7</v>
      </c>
      <c r="L3658" t="s">
        <v>159</v>
      </c>
      <c r="M3658" s="70">
        <v>0.34968749999999998</v>
      </c>
      <c r="N3658">
        <v>5.6</v>
      </c>
      <c r="O3658" t="s">
        <v>159</v>
      </c>
      <c r="P3658" s="70">
        <v>0.35358796296296297</v>
      </c>
      <c r="Q3658">
        <v>2.4</v>
      </c>
      <c r="R3658" t="s">
        <v>156</v>
      </c>
      <c r="S3658">
        <v>0.7</v>
      </c>
      <c r="T3658">
        <v>55.5</v>
      </c>
      <c r="U3658">
        <v>562</v>
      </c>
      <c r="V3658">
        <v>337697</v>
      </c>
      <c r="W3658">
        <v>563</v>
      </c>
      <c r="X3658">
        <v>0.56699999999999995</v>
      </c>
      <c r="Y3658">
        <v>18.45</v>
      </c>
      <c r="Z3658" s="11">
        <f t="shared" si="9902"/>
        <v>107.39999999999999</v>
      </c>
      <c r="AA3658" s="11">
        <f t="shared" si="9903"/>
        <v>0</v>
      </c>
      <c r="AB3658" s="53">
        <f t="shared" si="9904"/>
        <v>0.22721246661065747</v>
      </c>
      <c r="AC3658" s="61" t="s">
        <v>204</v>
      </c>
    </row>
    <row r="3659" spans="1:46">
      <c r="A3659" s="11">
        <v>3659</v>
      </c>
      <c r="B3659" s="69">
        <v>44618</v>
      </c>
      <c r="C3659" s="70">
        <v>0.3611111111111111</v>
      </c>
      <c r="D3659">
        <v>7.1</v>
      </c>
      <c r="E3659">
        <v>14.7</v>
      </c>
      <c r="F3659">
        <v>0</v>
      </c>
      <c r="G3659">
        <v>9.1</v>
      </c>
      <c r="H3659">
        <v>0.2</v>
      </c>
      <c r="I3659">
        <v>3.2</v>
      </c>
      <c r="J3659" t="s">
        <v>153</v>
      </c>
      <c r="K3659">
        <v>3.4</v>
      </c>
      <c r="L3659" t="s">
        <v>153</v>
      </c>
      <c r="M3659" s="70">
        <v>0.3601273148148148</v>
      </c>
      <c r="N3659">
        <v>4.8</v>
      </c>
      <c r="O3659" t="s">
        <v>159</v>
      </c>
      <c r="P3659" s="70">
        <v>0.35638888888888887</v>
      </c>
      <c r="Q3659">
        <v>4</v>
      </c>
      <c r="R3659" t="s">
        <v>159</v>
      </c>
      <c r="S3659">
        <v>0.8</v>
      </c>
      <c r="T3659">
        <v>54.8</v>
      </c>
      <c r="U3659">
        <v>719</v>
      </c>
      <c r="V3659">
        <v>377495</v>
      </c>
      <c r="W3659">
        <v>629</v>
      </c>
      <c r="X3659">
        <v>0.56599999999999995</v>
      </c>
      <c r="Y3659">
        <v>18.47</v>
      </c>
      <c r="Z3659" s="11">
        <f t="shared" si="9902"/>
        <v>120.00000000000003</v>
      </c>
      <c r="AA3659" s="11">
        <f t="shared" si="9903"/>
        <v>0</v>
      </c>
      <c r="AB3659" s="53">
        <f t="shared" si="9904"/>
        <v>0.22667328250829788</v>
      </c>
      <c r="AC3659" s="61" t="s">
        <v>204</v>
      </c>
    </row>
    <row r="3660" spans="1:46">
      <c r="A3660" s="11">
        <v>3660</v>
      </c>
      <c r="B3660" s="69">
        <v>44618</v>
      </c>
      <c r="C3660" s="70">
        <v>0.36805555555555558</v>
      </c>
      <c r="D3660">
        <v>8</v>
      </c>
      <c r="E3660">
        <v>14.7</v>
      </c>
      <c r="F3660">
        <v>0</v>
      </c>
      <c r="G3660">
        <v>9.4</v>
      </c>
      <c r="H3660">
        <v>0.218</v>
      </c>
      <c r="I3660">
        <v>4</v>
      </c>
      <c r="J3660" t="s">
        <v>159</v>
      </c>
      <c r="K3660">
        <v>4</v>
      </c>
      <c r="L3660" t="s">
        <v>159</v>
      </c>
      <c r="M3660" s="70">
        <v>0.36805555555555558</v>
      </c>
      <c r="N3660">
        <v>6.5</v>
      </c>
      <c r="O3660" t="s">
        <v>151</v>
      </c>
      <c r="P3660" s="70">
        <v>0.36670138888888887</v>
      </c>
      <c r="Q3660">
        <v>4.8</v>
      </c>
      <c r="R3660" t="s">
        <v>159</v>
      </c>
      <c r="S3660">
        <v>1</v>
      </c>
      <c r="T3660">
        <v>53.6</v>
      </c>
      <c r="U3660">
        <v>702</v>
      </c>
      <c r="V3660">
        <v>414417</v>
      </c>
      <c r="W3660">
        <v>691</v>
      </c>
      <c r="X3660">
        <v>0.56599999999999995</v>
      </c>
      <c r="Y3660">
        <v>18.46</v>
      </c>
      <c r="Z3660" s="11">
        <f t="shared" si="9902"/>
        <v>130.80000000000004</v>
      </c>
      <c r="AA3660" s="11">
        <f t="shared" si="9903"/>
        <v>10</v>
      </c>
      <c r="AB3660" s="53">
        <f t="shared" si="9904"/>
        <v>0.22667328250829788</v>
      </c>
      <c r="AC3660" s="61" t="s">
        <v>204</v>
      </c>
    </row>
    <row r="3661" spans="1:46">
      <c r="A3661" s="11">
        <v>3661</v>
      </c>
      <c r="B3661" s="69">
        <v>44618</v>
      </c>
      <c r="C3661" s="70">
        <v>0.375</v>
      </c>
      <c r="D3661">
        <v>8.8000000000000007</v>
      </c>
      <c r="E3661">
        <v>14.7</v>
      </c>
      <c r="F3661">
        <v>0</v>
      </c>
      <c r="G3661">
        <v>9.1</v>
      </c>
      <c r="H3661">
        <v>0.17699999999999999</v>
      </c>
      <c r="I3661">
        <v>4.2</v>
      </c>
      <c r="J3661" t="s">
        <v>159</v>
      </c>
      <c r="K3661">
        <v>4.5999999999999996</v>
      </c>
      <c r="L3661" t="s">
        <v>159</v>
      </c>
      <c r="M3661" s="70">
        <v>0.3714351851851852</v>
      </c>
      <c r="N3661">
        <v>6.9</v>
      </c>
      <c r="O3661" t="s">
        <v>151</v>
      </c>
      <c r="P3661" s="70">
        <v>0.37039351851851854</v>
      </c>
      <c r="Q3661">
        <v>5.0999999999999996</v>
      </c>
      <c r="R3661" t="s">
        <v>153</v>
      </c>
      <c r="S3661">
        <v>1.2</v>
      </c>
      <c r="T3661">
        <v>56.4</v>
      </c>
      <c r="U3661">
        <v>575</v>
      </c>
      <c r="V3661">
        <v>355280</v>
      </c>
      <c r="W3661">
        <v>592</v>
      </c>
      <c r="X3661">
        <v>0.56599999999999995</v>
      </c>
      <c r="Y3661">
        <v>18.48</v>
      </c>
      <c r="Z3661" s="11">
        <f t="shared" si="9902"/>
        <v>106.19999999999999</v>
      </c>
      <c r="AA3661" s="11">
        <f t="shared" si="9903"/>
        <v>0</v>
      </c>
      <c r="AB3661" s="53">
        <f t="shared" si="9904"/>
        <v>0.22667328250829788</v>
      </c>
      <c r="AC3661" s="61" t="s">
        <v>204</v>
      </c>
      <c r="AE3661" s="11">
        <f t="shared" ref="AE3661" si="9905">SUM(F3661:F3666)</f>
        <v>0</v>
      </c>
      <c r="AF3661" s="11">
        <f t="shared" ref="AF3661" si="9906">AVERAGE(AB3661:AB3666)</f>
        <v>0.226763289991848</v>
      </c>
      <c r="AG3661" s="11">
        <f t="shared" ref="AG3661" si="9907">AVERAGE(G3661:G3666)</f>
        <v>10.616666666666667</v>
      </c>
      <c r="AH3661" s="11" t="e">
        <f t="shared" ref="AH3661" si="9908">AVERAGE(AC3661:AC3666)</f>
        <v>#DIV/0!</v>
      </c>
      <c r="AI3661" s="11">
        <f t="shared" ref="AI3661" si="9909">AVERAGE(T3661:T3666)</f>
        <v>51.800000000000004</v>
      </c>
      <c r="AJ3661" s="11">
        <f t="shared" ref="AJ3661" si="9910">SUMIF(H3661:H3666,"&gt;0",H3661:H3666)</f>
        <v>1.5459999999999998</v>
      </c>
      <c r="AK3661" s="17">
        <f t="shared" ref="AK3661" si="9911">SUM(AA3661:AA3666)/60</f>
        <v>0.83333333333333337</v>
      </c>
      <c r="AL3661" s="17">
        <f t="shared" ref="AL3661" si="9912">SUM(V3661:V3666)</f>
        <v>3035101</v>
      </c>
      <c r="AM3661" s="17">
        <f t="shared" ref="AM3661" si="9913">AVERAGE(W3661:W3666)</f>
        <v>843</v>
      </c>
      <c r="AN3661" s="11">
        <f t="shared" ref="AN3661" si="9914">AVERAGE(I3661:I3666)</f>
        <v>3.6</v>
      </c>
      <c r="AO3661" s="11">
        <f t="shared" ref="AO3661" si="9915">MAX(K3661:K3666)</f>
        <v>4.5999999999999996</v>
      </c>
      <c r="AP3661" s="13" t="str">
        <f t="shared" ref="AP3661" ca="1" si="9916">INDIRECT(ADDRESS(MATCH(AO3661,K3661:K3666,0)+A3661-1,12))</f>
        <v>SSE</v>
      </c>
      <c r="AQ3661" s="13">
        <f t="shared" ref="AQ3661" ca="1" si="9917">INDIRECT(ADDRESS(MATCH(AO3661,K3661:K3666,0)+A3661-1,13))</f>
        <v>0.3714351851851852</v>
      </c>
      <c r="AR3661" s="11">
        <f t="shared" ref="AR3661" si="9918">MAX(N3661:N3666)</f>
        <v>7.8</v>
      </c>
      <c r="AS3661" s="13" t="str">
        <f t="shared" ref="AS3661" ca="1" si="9919">INDIRECT(ADDRESS(MATCH(AR3661,N3661:N3666,0)+A3661-1,15))</f>
        <v>SSW</v>
      </c>
      <c r="AT3661" s="13">
        <f t="shared" ref="AT3661" ca="1" si="9920">INDIRECT(ADDRESS(MATCH(AR3661,N3661:N3666,0)+A3661-1,16))</f>
        <v>0.40858796296296296</v>
      </c>
    </row>
    <row r="3662" spans="1:46">
      <c r="A3662" s="11">
        <v>3662</v>
      </c>
      <c r="B3662" s="69">
        <v>44618</v>
      </c>
      <c r="C3662" s="70">
        <v>0.38194444444444442</v>
      </c>
      <c r="D3662">
        <v>9.4</v>
      </c>
      <c r="E3662">
        <v>14.6</v>
      </c>
      <c r="F3662">
        <v>0</v>
      </c>
      <c r="G3662">
        <v>10.1</v>
      </c>
      <c r="H3662">
        <v>0.255</v>
      </c>
      <c r="I3662">
        <v>3</v>
      </c>
      <c r="J3662" t="s">
        <v>153</v>
      </c>
      <c r="K3662">
        <v>4.2</v>
      </c>
      <c r="L3662" t="s">
        <v>159</v>
      </c>
      <c r="M3662" s="70">
        <v>0.37501157407407404</v>
      </c>
      <c r="N3662">
        <v>5.7</v>
      </c>
      <c r="O3662" t="s">
        <v>153</v>
      </c>
      <c r="P3662" s="70">
        <v>0.37607638888888889</v>
      </c>
      <c r="Q3662">
        <v>2.4</v>
      </c>
      <c r="R3662" t="s">
        <v>156</v>
      </c>
      <c r="S3662">
        <v>0.9</v>
      </c>
      <c r="T3662">
        <v>54.7</v>
      </c>
      <c r="U3662">
        <v>865</v>
      </c>
      <c r="V3662">
        <v>482661</v>
      </c>
      <c r="W3662">
        <v>804</v>
      </c>
      <c r="X3662">
        <v>0.56499999999999995</v>
      </c>
      <c r="Y3662">
        <v>18.48</v>
      </c>
      <c r="Z3662" s="11">
        <f t="shared" si="9902"/>
        <v>153.00000000000003</v>
      </c>
      <c r="AA3662" s="11">
        <f t="shared" si="9903"/>
        <v>10</v>
      </c>
      <c r="AB3662" s="53">
        <f t="shared" si="9904"/>
        <v>0.2261349592048793</v>
      </c>
      <c r="AC3662" s="61" t="s">
        <v>204</v>
      </c>
    </row>
    <row r="3663" spans="1:46">
      <c r="A3663" s="11">
        <v>3663</v>
      </c>
      <c r="B3663" s="69">
        <v>44618</v>
      </c>
      <c r="C3663" s="70">
        <v>0.3888888888888889</v>
      </c>
      <c r="D3663">
        <v>10</v>
      </c>
      <c r="E3663">
        <v>14.6</v>
      </c>
      <c r="F3663">
        <v>0</v>
      </c>
      <c r="G3663">
        <v>10.9</v>
      </c>
      <c r="H3663">
        <v>0.27500000000000002</v>
      </c>
      <c r="I3663">
        <v>3.1</v>
      </c>
      <c r="J3663" t="s">
        <v>160</v>
      </c>
      <c r="K3663">
        <v>3.3</v>
      </c>
      <c r="L3663" t="s">
        <v>160</v>
      </c>
      <c r="M3663" s="70">
        <v>0.38686342592592587</v>
      </c>
      <c r="N3663">
        <v>6</v>
      </c>
      <c r="O3663" t="s">
        <v>160</v>
      </c>
      <c r="P3663" s="70">
        <v>0.38232638888888887</v>
      </c>
      <c r="Q3663">
        <v>3.1</v>
      </c>
      <c r="R3663" t="s">
        <v>153</v>
      </c>
      <c r="S3663">
        <v>0.8</v>
      </c>
      <c r="T3663">
        <v>50.9</v>
      </c>
      <c r="U3663">
        <v>937</v>
      </c>
      <c r="V3663">
        <v>532869</v>
      </c>
      <c r="W3663">
        <v>888</v>
      </c>
      <c r="X3663">
        <v>0.56599999999999995</v>
      </c>
      <c r="Y3663">
        <v>18.46</v>
      </c>
      <c r="Z3663" s="11">
        <f t="shared" si="9902"/>
        <v>165</v>
      </c>
      <c r="AA3663" s="11">
        <f t="shared" si="9903"/>
        <v>10</v>
      </c>
      <c r="AB3663" s="53">
        <f t="shared" si="9904"/>
        <v>0.22667328250829788</v>
      </c>
      <c r="AC3663" s="61" t="s">
        <v>204</v>
      </c>
    </row>
    <row r="3664" spans="1:46">
      <c r="A3664" s="11">
        <v>3664</v>
      </c>
      <c r="B3664" s="69">
        <v>44618</v>
      </c>
      <c r="C3664" s="70">
        <v>0.39583333333333331</v>
      </c>
      <c r="D3664">
        <v>10.5</v>
      </c>
      <c r="E3664">
        <v>14.6</v>
      </c>
      <c r="F3664">
        <v>0</v>
      </c>
      <c r="G3664">
        <v>11</v>
      </c>
      <c r="H3664">
        <v>0.28499999999999998</v>
      </c>
      <c r="I3664">
        <v>3.5</v>
      </c>
      <c r="J3664" t="s">
        <v>156</v>
      </c>
      <c r="K3664">
        <v>3.5</v>
      </c>
      <c r="L3664" t="s">
        <v>156</v>
      </c>
      <c r="M3664" s="70">
        <v>0.39577546296296301</v>
      </c>
      <c r="N3664">
        <v>6.4</v>
      </c>
      <c r="O3664" t="s">
        <v>156</v>
      </c>
      <c r="P3664" s="70">
        <v>0.3911574074074074</v>
      </c>
      <c r="Q3664">
        <v>2.1</v>
      </c>
      <c r="R3664" t="s">
        <v>153</v>
      </c>
      <c r="S3664">
        <v>0.9</v>
      </c>
      <c r="T3664">
        <v>49.8</v>
      </c>
      <c r="U3664">
        <v>975</v>
      </c>
      <c r="V3664">
        <v>549392</v>
      </c>
      <c r="W3664">
        <v>916</v>
      </c>
      <c r="X3664">
        <v>0.56699999999999995</v>
      </c>
      <c r="Y3664">
        <v>18.5</v>
      </c>
      <c r="Z3664" s="11">
        <f t="shared" si="9902"/>
        <v>171</v>
      </c>
      <c r="AA3664" s="11">
        <f t="shared" si="9903"/>
        <v>10</v>
      </c>
      <c r="AB3664" s="53">
        <f t="shared" si="9904"/>
        <v>0.22721246661065747</v>
      </c>
      <c r="AC3664" s="61" t="s">
        <v>204</v>
      </c>
    </row>
    <row r="3665" spans="1:46">
      <c r="A3665" s="11">
        <v>3665</v>
      </c>
      <c r="B3665" s="69">
        <v>44618</v>
      </c>
      <c r="C3665" s="70">
        <v>0.40277777777777773</v>
      </c>
      <c r="D3665">
        <v>11.2</v>
      </c>
      <c r="E3665">
        <v>14.6</v>
      </c>
      <c r="F3665">
        <v>0</v>
      </c>
      <c r="G3665">
        <v>11.3</v>
      </c>
      <c r="H3665">
        <v>0.28899999999999998</v>
      </c>
      <c r="I3665">
        <v>3.8</v>
      </c>
      <c r="J3665" t="s">
        <v>153</v>
      </c>
      <c r="K3665">
        <v>3.8</v>
      </c>
      <c r="L3665" t="s">
        <v>153</v>
      </c>
      <c r="M3665" s="70">
        <v>0.40202546296296293</v>
      </c>
      <c r="N3665">
        <v>6.7</v>
      </c>
      <c r="O3665" t="s">
        <v>156</v>
      </c>
      <c r="P3665" s="70">
        <v>0.401400462962963</v>
      </c>
      <c r="Q3665">
        <v>2.9</v>
      </c>
      <c r="R3665" t="s">
        <v>156</v>
      </c>
      <c r="S3665">
        <v>1</v>
      </c>
      <c r="T3665">
        <v>49.8</v>
      </c>
      <c r="U3665">
        <v>1018</v>
      </c>
      <c r="V3665">
        <v>586467</v>
      </c>
      <c r="W3665">
        <v>977</v>
      </c>
      <c r="X3665">
        <v>0.56699999999999995</v>
      </c>
      <c r="Y3665">
        <v>18.45</v>
      </c>
      <c r="Z3665" s="11">
        <f t="shared" si="9902"/>
        <v>173.4</v>
      </c>
      <c r="AA3665" s="11">
        <f t="shared" si="9903"/>
        <v>10</v>
      </c>
      <c r="AB3665" s="53">
        <f t="shared" si="9904"/>
        <v>0.22721246661065747</v>
      </c>
      <c r="AC3665" s="61" t="s">
        <v>204</v>
      </c>
    </row>
    <row r="3666" spans="1:46">
      <c r="A3666" s="11">
        <v>3666</v>
      </c>
      <c r="B3666" s="69">
        <v>44618</v>
      </c>
      <c r="C3666" s="70">
        <v>0.40972222222222227</v>
      </c>
      <c r="D3666">
        <v>11.8</v>
      </c>
      <c r="E3666">
        <v>14.6</v>
      </c>
      <c r="F3666">
        <v>0</v>
      </c>
      <c r="G3666">
        <v>11.3</v>
      </c>
      <c r="H3666">
        <v>0.26500000000000001</v>
      </c>
      <c r="I3666">
        <v>4</v>
      </c>
      <c r="J3666" t="s">
        <v>156</v>
      </c>
      <c r="K3666">
        <v>4</v>
      </c>
      <c r="L3666" t="s">
        <v>156</v>
      </c>
      <c r="M3666" s="70">
        <v>0.40972222222222227</v>
      </c>
      <c r="N3666">
        <v>7.8</v>
      </c>
      <c r="O3666" t="s">
        <v>156</v>
      </c>
      <c r="P3666" s="70">
        <v>0.40858796296296296</v>
      </c>
      <c r="Q3666">
        <v>3.8</v>
      </c>
      <c r="R3666" t="s">
        <v>156</v>
      </c>
      <c r="S3666">
        <v>1.1000000000000001</v>
      </c>
      <c r="T3666">
        <v>49.2</v>
      </c>
      <c r="U3666">
        <v>712</v>
      </c>
      <c r="V3666">
        <v>528432</v>
      </c>
      <c r="W3666">
        <v>881</v>
      </c>
      <c r="X3666">
        <v>0.56599999999999995</v>
      </c>
      <c r="Y3666">
        <v>18.46</v>
      </c>
      <c r="Z3666" s="11">
        <f t="shared" si="9902"/>
        <v>159</v>
      </c>
      <c r="AA3666" s="11">
        <f t="shared" si="9903"/>
        <v>10</v>
      </c>
      <c r="AB3666" s="53">
        <f t="shared" si="9904"/>
        <v>0.22667328250829788</v>
      </c>
      <c r="AC3666" s="61" t="s">
        <v>204</v>
      </c>
    </row>
    <row r="3667" spans="1:46">
      <c r="A3667" s="11">
        <v>3667</v>
      </c>
      <c r="B3667" s="69">
        <v>44618</v>
      </c>
      <c r="C3667" s="70">
        <v>0.41666666666666669</v>
      </c>
      <c r="D3667">
        <v>12.1</v>
      </c>
      <c r="E3667">
        <v>14.5</v>
      </c>
      <c r="F3667">
        <v>0</v>
      </c>
      <c r="G3667">
        <v>11.4</v>
      </c>
      <c r="H3667">
        <v>0.3</v>
      </c>
      <c r="I3667">
        <v>4.5</v>
      </c>
      <c r="J3667" t="s">
        <v>153</v>
      </c>
      <c r="K3667">
        <v>4.8</v>
      </c>
      <c r="L3667" t="s">
        <v>153</v>
      </c>
      <c r="M3667" s="70">
        <v>0.41469907407407408</v>
      </c>
      <c r="N3667">
        <v>7.9</v>
      </c>
      <c r="O3667" t="s">
        <v>153</v>
      </c>
      <c r="P3667" s="70">
        <v>0.41043981481481479</v>
      </c>
      <c r="Q3667">
        <v>3.4</v>
      </c>
      <c r="R3667" t="s">
        <v>153</v>
      </c>
      <c r="S3667">
        <v>1.2</v>
      </c>
      <c r="T3667">
        <v>51.1</v>
      </c>
      <c r="U3667">
        <v>1083</v>
      </c>
      <c r="V3667">
        <v>587515</v>
      </c>
      <c r="W3667">
        <v>979</v>
      </c>
      <c r="X3667">
        <v>0.56599999999999995</v>
      </c>
      <c r="Y3667">
        <v>18.48</v>
      </c>
      <c r="Z3667" s="11">
        <f t="shared" si="9902"/>
        <v>180.00000000000003</v>
      </c>
      <c r="AA3667" s="11">
        <f t="shared" si="9903"/>
        <v>10</v>
      </c>
      <c r="AB3667" s="53">
        <f t="shared" si="9904"/>
        <v>0.22667328250829788</v>
      </c>
      <c r="AC3667" s="61" t="s">
        <v>204</v>
      </c>
      <c r="AE3667" s="11">
        <f t="shared" ref="AE3667" si="9921">SUM(F3667:F3672)</f>
        <v>0</v>
      </c>
      <c r="AF3667" s="11">
        <f t="shared" ref="AF3667" si="9922">AVERAGE(AB3667:AB3672)</f>
        <v>0.22667328250829791</v>
      </c>
      <c r="AG3667" s="11">
        <f t="shared" ref="AG3667" si="9923">AVERAGE(G3667:G3672)</f>
        <v>11.716666666666669</v>
      </c>
      <c r="AH3667" s="11" t="e">
        <f t="shared" ref="AH3667" si="9924">AVERAGE(AC3667:AC3672)</f>
        <v>#DIV/0!</v>
      </c>
      <c r="AI3667" s="11">
        <f t="shared" ref="AI3667" si="9925">AVERAGE(T3667:T3672)</f>
        <v>48.70000000000001</v>
      </c>
      <c r="AJ3667" s="11">
        <f t="shared" ref="AJ3667" si="9926">SUMIF(H3667:H3672,"&gt;0",H3667:H3672)</f>
        <v>2.1429999999999998</v>
      </c>
      <c r="AK3667" s="17">
        <f t="shared" ref="AK3667" si="9927">SUM(AA3667:AA3672)/60</f>
        <v>1</v>
      </c>
      <c r="AL3667" s="17">
        <f t="shared" ref="AL3667" si="9928">SUM(V3667:V3672)</f>
        <v>4168589</v>
      </c>
      <c r="AM3667" s="17">
        <f t="shared" ref="AM3667" si="9929">AVERAGE(W3667:W3672)</f>
        <v>1157.8333333333333</v>
      </c>
      <c r="AN3667" s="11">
        <f t="shared" ref="AN3667" si="9930">AVERAGE(I3667:I3672)</f>
        <v>4.6666666666666661</v>
      </c>
      <c r="AO3667" s="11">
        <f t="shared" ref="AO3667" si="9931">MAX(K3667:K3672)</f>
        <v>5.0999999999999996</v>
      </c>
      <c r="AP3667" s="13" t="str">
        <f t="shared" ref="AP3667" ca="1" si="9932">INDIRECT(ADDRESS(MATCH(AO3667,K3667:K3672,0)+A3667-1,12))</f>
        <v>SSW</v>
      </c>
      <c r="AQ3667" s="13">
        <f t="shared" ref="AQ3667" ca="1" si="9933">INDIRECT(ADDRESS(MATCH(AO3667,K3667:K3672,0)+A3667-1,13))</f>
        <v>0.42310185185185184</v>
      </c>
      <c r="AR3667" s="11">
        <f t="shared" ref="AR3667" si="9934">MAX(N3667:N3672)</f>
        <v>8.4</v>
      </c>
      <c r="AS3667" s="13" t="str">
        <f t="shared" ref="AS3667" ca="1" si="9935">INDIRECT(ADDRESS(MATCH(AR3667,N3667:N3672,0)+A3667-1,15))</f>
        <v>SSW</v>
      </c>
      <c r="AT3667" s="13">
        <f t="shared" ref="AT3667" ca="1" si="9936">INDIRECT(ADDRESS(MATCH(AR3667,N3667:N3672,0)+A3667-1,16))</f>
        <v>0.41692129629629626</v>
      </c>
    </row>
    <row r="3668" spans="1:46">
      <c r="A3668" s="11">
        <v>3668</v>
      </c>
      <c r="B3668" s="69">
        <v>44618</v>
      </c>
      <c r="C3668" s="70">
        <v>0.4236111111111111</v>
      </c>
      <c r="D3668">
        <v>12.4</v>
      </c>
      <c r="E3668">
        <v>14.5</v>
      </c>
      <c r="F3668">
        <v>0</v>
      </c>
      <c r="G3668">
        <v>11.1</v>
      </c>
      <c r="H3668">
        <v>0.32500000000000001</v>
      </c>
      <c r="I3668">
        <v>5.0999999999999996</v>
      </c>
      <c r="J3668" t="s">
        <v>156</v>
      </c>
      <c r="K3668">
        <v>5.0999999999999996</v>
      </c>
      <c r="L3668" t="s">
        <v>156</v>
      </c>
      <c r="M3668" s="70">
        <v>0.42310185185185184</v>
      </c>
      <c r="N3668">
        <v>8.4</v>
      </c>
      <c r="O3668" t="s">
        <v>156</v>
      </c>
      <c r="P3668" s="70">
        <v>0.41692129629629626</v>
      </c>
      <c r="Q3668">
        <v>4.4000000000000004</v>
      </c>
      <c r="R3668" t="s">
        <v>153</v>
      </c>
      <c r="S3668">
        <v>1.1000000000000001</v>
      </c>
      <c r="T3668">
        <v>51.2</v>
      </c>
      <c r="U3668">
        <v>1189</v>
      </c>
      <c r="V3668">
        <v>639035</v>
      </c>
      <c r="W3668">
        <v>1065</v>
      </c>
      <c r="X3668">
        <v>0.56599999999999995</v>
      </c>
      <c r="Y3668">
        <v>18.440000000000001</v>
      </c>
      <c r="Z3668" s="11">
        <f t="shared" si="9902"/>
        <v>195.00000000000003</v>
      </c>
      <c r="AA3668" s="11">
        <f t="shared" si="9903"/>
        <v>10</v>
      </c>
      <c r="AB3668" s="53">
        <f t="shared" si="9904"/>
        <v>0.22667328250829788</v>
      </c>
      <c r="AC3668" s="61" t="s">
        <v>204</v>
      </c>
    </row>
    <row r="3669" spans="1:46">
      <c r="A3669" s="11">
        <v>3669</v>
      </c>
      <c r="B3669" s="69">
        <v>44618</v>
      </c>
      <c r="C3669" s="70">
        <v>0.43055555555555558</v>
      </c>
      <c r="D3669">
        <v>12.7</v>
      </c>
      <c r="E3669">
        <v>14.5</v>
      </c>
      <c r="F3669">
        <v>0</v>
      </c>
      <c r="G3669">
        <v>11.6</v>
      </c>
      <c r="H3669">
        <v>0.374</v>
      </c>
      <c r="I3669">
        <v>4.5999999999999996</v>
      </c>
      <c r="J3669" t="s">
        <v>156</v>
      </c>
      <c r="K3669">
        <v>5.0999999999999996</v>
      </c>
      <c r="L3669" t="s">
        <v>156</v>
      </c>
      <c r="M3669" s="70">
        <v>0.42365740740740737</v>
      </c>
      <c r="N3669">
        <v>7.3</v>
      </c>
      <c r="O3669" t="s">
        <v>156</v>
      </c>
      <c r="P3669" s="70">
        <v>0.42440972222222223</v>
      </c>
      <c r="Q3669">
        <v>4.5</v>
      </c>
      <c r="R3669" t="s">
        <v>160</v>
      </c>
      <c r="S3669">
        <v>1.2</v>
      </c>
      <c r="T3669">
        <v>48.3</v>
      </c>
      <c r="U3669">
        <v>1273</v>
      </c>
      <c r="V3669">
        <v>715705</v>
      </c>
      <c r="W3669">
        <v>1193</v>
      </c>
      <c r="X3669">
        <v>0.56599999999999995</v>
      </c>
      <c r="Y3669">
        <v>18.47</v>
      </c>
      <c r="Z3669" s="11">
        <f t="shared" si="9902"/>
        <v>224.4</v>
      </c>
      <c r="AA3669" s="11">
        <f t="shared" si="9903"/>
        <v>10</v>
      </c>
      <c r="AB3669" s="53">
        <f t="shared" si="9904"/>
        <v>0.22667328250829788</v>
      </c>
      <c r="AC3669" s="61" t="s">
        <v>204</v>
      </c>
    </row>
    <row r="3670" spans="1:46">
      <c r="A3670" s="11">
        <v>3670</v>
      </c>
      <c r="B3670" s="69">
        <v>44618</v>
      </c>
      <c r="C3670" s="70">
        <v>0.4375</v>
      </c>
      <c r="D3670">
        <v>12.9</v>
      </c>
      <c r="E3670">
        <v>14.5</v>
      </c>
      <c r="F3670">
        <v>0</v>
      </c>
      <c r="G3670">
        <v>12.1</v>
      </c>
      <c r="H3670">
        <v>0.39700000000000002</v>
      </c>
      <c r="I3670">
        <v>4.5999999999999996</v>
      </c>
      <c r="J3670" t="s">
        <v>156</v>
      </c>
      <c r="K3670">
        <v>4.7</v>
      </c>
      <c r="L3670" t="s">
        <v>156</v>
      </c>
      <c r="M3670" s="70">
        <v>0.43615740740740744</v>
      </c>
      <c r="N3670">
        <v>7.5</v>
      </c>
      <c r="O3670" t="s">
        <v>156</v>
      </c>
      <c r="P3670" s="70">
        <v>0.43496527777777777</v>
      </c>
      <c r="Q3670">
        <v>4.5999999999999996</v>
      </c>
      <c r="R3670" t="s">
        <v>161</v>
      </c>
      <c r="S3670">
        <v>1.1000000000000001</v>
      </c>
      <c r="T3670">
        <v>47.3</v>
      </c>
      <c r="U3670">
        <v>529</v>
      </c>
      <c r="V3670">
        <v>764675</v>
      </c>
      <c r="W3670">
        <v>1274</v>
      </c>
      <c r="X3670">
        <v>0.56599999999999995</v>
      </c>
      <c r="Y3670">
        <v>18.43</v>
      </c>
      <c r="Z3670" s="11">
        <f t="shared" si="9902"/>
        <v>238.20000000000002</v>
      </c>
      <c r="AA3670" s="11">
        <f t="shared" si="9903"/>
        <v>10</v>
      </c>
      <c r="AB3670" s="53">
        <f t="shared" si="9904"/>
        <v>0.22667328250829788</v>
      </c>
      <c r="AC3670" s="61" t="s">
        <v>204</v>
      </c>
    </row>
    <row r="3671" spans="1:46">
      <c r="A3671" s="11">
        <v>3671</v>
      </c>
      <c r="B3671" s="69">
        <v>44618</v>
      </c>
      <c r="C3671" s="70">
        <v>0.44444444444444442</v>
      </c>
      <c r="D3671">
        <v>13.3</v>
      </c>
      <c r="E3671">
        <v>14.5</v>
      </c>
      <c r="F3671">
        <v>0</v>
      </c>
      <c r="G3671">
        <v>12.1</v>
      </c>
      <c r="H3671">
        <v>0.38800000000000001</v>
      </c>
      <c r="I3671">
        <v>4.5</v>
      </c>
      <c r="J3671" t="s">
        <v>160</v>
      </c>
      <c r="K3671">
        <v>4.8</v>
      </c>
      <c r="L3671" t="s">
        <v>156</v>
      </c>
      <c r="M3671" s="70">
        <v>0.43920138888888888</v>
      </c>
      <c r="N3671">
        <v>7.2</v>
      </c>
      <c r="O3671" t="s">
        <v>160</v>
      </c>
      <c r="P3671" s="70">
        <v>0.44262731481481482</v>
      </c>
      <c r="Q3671">
        <v>4.9000000000000004</v>
      </c>
      <c r="R3671" t="s">
        <v>156</v>
      </c>
      <c r="S3671">
        <v>1.1000000000000001</v>
      </c>
      <c r="T3671">
        <v>47</v>
      </c>
      <c r="U3671">
        <v>1280</v>
      </c>
      <c r="V3671">
        <v>750741</v>
      </c>
      <c r="W3671">
        <v>1251</v>
      </c>
      <c r="X3671">
        <v>0.56599999999999995</v>
      </c>
      <c r="Y3671">
        <v>18.41</v>
      </c>
      <c r="Z3671" s="11">
        <f t="shared" si="9902"/>
        <v>232.8</v>
      </c>
      <c r="AA3671" s="11">
        <f t="shared" si="9903"/>
        <v>10</v>
      </c>
      <c r="AB3671" s="53">
        <f t="shared" si="9904"/>
        <v>0.22667328250829788</v>
      </c>
      <c r="AC3671" s="61" t="s">
        <v>204</v>
      </c>
    </row>
    <row r="3672" spans="1:46">
      <c r="A3672" s="11">
        <v>3672</v>
      </c>
      <c r="B3672" s="69">
        <v>44618</v>
      </c>
      <c r="C3672" s="70">
        <v>0.4513888888888889</v>
      </c>
      <c r="D3672">
        <v>13.5</v>
      </c>
      <c r="E3672">
        <v>14.1</v>
      </c>
      <c r="F3672">
        <v>0</v>
      </c>
      <c r="G3672">
        <v>12</v>
      </c>
      <c r="H3672">
        <v>0.35899999999999999</v>
      </c>
      <c r="I3672">
        <v>4.7</v>
      </c>
      <c r="J3672" t="s">
        <v>160</v>
      </c>
      <c r="K3672">
        <v>4.8</v>
      </c>
      <c r="L3672" t="s">
        <v>156</v>
      </c>
      <c r="M3672" s="70">
        <v>0.44869212962962962</v>
      </c>
      <c r="N3672">
        <v>7.3</v>
      </c>
      <c r="O3672" t="s">
        <v>160</v>
      </c>
      <c r="P3672" s="70">
        <v>0.4480555555555556</v>
      </c>
      <c r="Q3672">
        <v>5.5</v>
      </c>
      <c r="R3672" t="s">
        <v>156</v>
      </c>
      <c r="S3672">
        <v>1</v>
      </c>
      <c r="T3672">
        <v>47.3</v>
      </c>
      <c r="U3672">
        <v>1304</v>
      </c>
      <c r="V3672">
        <v>710918</v>
      </c>
      <c r="W3672">
        <v>1185</v>
      </c>
      <c r="X3672">
        <v>0.56599999999999995</v>
      </c>
      <c r="Y3672">
        <v>18.34</v>
      </c>
      <c r="Z3672" s="11">
        <f t="shared" si="9902"/>
        <v>215.4</v>
      </c>
      <c r="AA3672" s="11">
        <f t="shared" si="9903"/>
        <v>10</v>
      </c>
      <c r="AB3672" s="53">
        <f t="shared" si="9904"/>
        <v>0.22667328250829788</v>
      </c>
      <c r="AC3672" s="61" t="s">
        <v>204</v>
      </c>
    </row>
    <row r="3673" spans="1:46">
      <c r="A3673" s="11">
        <v>3673</v>
      </c>
      <c r="B3673" s="69">
        <v>44618</v>
      </c>
      <c r="C3673" s="70">
        <v>0.45833333333333331</v>
      </c>
      <c r="D3673">
        <v>13.8</v>
      </c>
      <c r="E3673">
        <v>14.1</v>
      </c>
      <c r="F3673">
        <v>0</v>
      </c>
      <c r="G3673">
        <v>12.3</v>
      </c>
      <c r="H3673">
        <v>0.40500000000000003</v>
      </c>
      <c r="I3673">
        <v>3.8</v>
      </c>
      <c r="J3673" t="s">
        <v>156</v>
      </c>
      <c r="K3673">
        <v>4.7</v>
      </c>
      <c r="L3673" t="s">
        <v>160</v>
      </c>
      <c r="M3673" s="70">
        <v>0.45156250000000003</v>
      </c>
      <c r="N3673">
        <v>6.4</v>
      </c>
      <c r="O3673" t="s">
        <v>160</v>
      </c>
      <c r="P3673" s="70">
        <v>0.45238425925925929</v>
      </c>
      <c r="Q3673">
        <v>3.7</v>
      </c>
      <c r="R3673" t="s">
        <v>156</v>
      </c>
      <c r="S3673">
        <v>1</v>
      </c>
      <c r="T3673">
        <v>47.3</v>
      </c>
      <c r="U3673">
        <v>1355</v>
      </c>
      <c r="V3673">
        <v>778332</v>
      </c>
      <c r="W3673">
        <v>1297</v>
      </c>
      <c r="X3673">
        <v>0.56599999999999995</v>
      </c>
      <c r="Y3673">
        <v>18.399999999999999</v>
      </c>
      <c r="Z3673" s="11">
        <f t="shared" si="9902"/>
        <v>243.00000000000003</v>
      </c>
      <c r="AA3673" s="11">
        <f t="shared" si="9903"/>
        <v>10</v>
      </c>
      <c r="AB3673" s="53">
        <f t="shared" si="9904"/>
        <v>0.22667328250829788</v>
      </c>
      <c r="AC3673" s="61" t="s">
        <v>204</v>
      </c>
      <c r="AE3673" s="11">
        <f t="shared" ref="AE3673" si="9937">SUM(F3673:F3678)</f>
        <v>0</v>
      </c>
      <c r="AF3673" s="11">
        <f t="shared" ref="AF3673" si="9938">AVERAGE(AB3673:AB3678)</f>
        <v>0.22649384140715834</v>
      </c>
      <c r="AG3673" s="11">
        <f t="shared" ref="AG3673" si="9939">AVERAGE(G3673:G3678)</f>
        <v>12.566666666666668</v>
      </c>
      <c r="AH3673" s="11" t="e">
        <f t="shared" ref="AH3673" si="9940">AVERAGE(AC3673:AC3678)</f>
        <v>#DIV/0!</v>
      </c>
      <c r="AI3673" s="11">
        <f t="shared" ref="AI3673" si="9941">AVERAGE(T3673:T3678)</f>
        <v>45.766666666666673</v>
      </c>
      <c r="AJ3673" s="11">
        <f t="shared" ref="AJ3673" si="9942">SUMIF(H3673:H3678,"&gt;0",H3673:H3678)</f>
        <v>2.355</v>
      </c>
      <c r="AK3673" s="17">
        <f t="shared" ref="AK3673" si="9943">SUM(AA3673:AA3678)/60</f>
        <v>1</v>
      </c>
      <c r="AL3673" s="17">
        <f t="shared" ref="AL3673" si="9944">SUM(V3673:V3678)</f>
        <v>4594718</v>
      </c>
      <c r="AM3673" s="17">
        <f t="shared" ref="AM3673" si="9945">AVERAGE(W3673:W3678)</f>
        <v>1276.3333333333333</v>
      </c>
      <c r="AN3673" s="11">
        <f t="shared" ref="AN3673" si="9946">AVERAGE(I3673:I3678)</f>
        <v>4.0333333333333323</v>
      </c>
      <c r="AO3673" s="11">
        <f t="shared" ref="AO3673" si="9947">MAX(K3673:K3678)</f>
        <v>4.7</v>
      </c>
      <c r="AP3673" s="13" t="str">
        <f t="shared" ref="AP3673" ca="1" si="9948">INDIRECT(ADDRESS(MATCH(AO3673,K3673:K3678,0)+A3673-1,12))</f>
        <v>SW</v>
      </c>
      <c r="AQ3673" s="13">
        <f t="shared" ref="AQ3673" ca="1" si="9949">INDIRECT(ADDRESS(MATCH(AO3673,K3673:K3678,0)+A3673-1,13))</f>
        <v>0.45156250000000003</v>
      </c>
      <c r="AR3673" s="11">
        <f t="shared" ref="AR3673" si="9950">MAX(N3673:N3678)</f>
        <v>6.9</v>
      </c>
      <c r="AS3673" s="13" t="str">
        <f t="shared" ref="AS3673" ca="1" si="9951">INDIRECT(ADDRESS(MATCH(AR3673,N3673:N3678,0)+A3673-1,15))</f>
        <v>WSW</v>
      </c>
      <c r="AT3673" s="13">
        <f t="shared" ref="AT3673" ca="1" si="9952">INDIRECT(ADDRESS(MATCH(AR3673,N3673:N3678,0)+A3673-1,16))</f>
        <v>0.45980324074074069</v>
      </c>
    </row>
    <row r="3674" spans="1:46">
      <c r="A3674" s="11">
        <v>3674</v>
      </c>
      <c r="B3674" s="69">
        <v>44618</v>
      </c>
      <c r="C3674" s="70">
        <v>0.46527777777777773</v>
      </c>
      <c r="D3674">
        <v>14</v>
      </c>
      <c r="E3674">
        <v>14.1</v>
      </c>
      <c r="F3674">
        <v>0</v>
      </c>
      <c r="G3674">
        <v>12.4</v>
      </c>
      <c r="H3674">
        <v>0.41399999999999998</v>
      </c>
      <c r="I3674">
        <v>4.0999999999999996</v>
      </c>
      <c r="J3674" t="s">
        <v>160</v>
      </c>
      <c r="K3674">
        <v>4.3</v>
      </c>
      <c r="L3674" t="s">
        <v>160</v>
      </c>
      <c r="M3674" s="70">
        <v>0.46313657407407405</v>
      </c>
      <c r="N3674">
        <v>6.9</v>
      </c>
      <c r="O3674" t="s">
        <v>161</v>
      </c>
      <c r="P3674" s="70">
        <v>0.45980324074074069</v>
      </c>
      <c r="Q3674">
        <v>3.5</v>
      </c>
      <c r="R3674" t="s">
        <v>161</v>
      </c>
      <c r="S3674">
        <v>1</v>
      </c>
      <c r="T3674">
        <v>47.5</v>
      </c>
      <c r="U3674">
        <v>1319</v>
      </c>
      <c r="V3674">
        <v>804435</v>
      </c>
      <c r="W3674">
        <v>1341</v>
      </c>
      <c r="X3674">
        <v>0.56599999999999995</v>
      </c>
      <c r="Y3674">
        <v>18.39</v>
      </c>
      <c r="Z3674" s="11">
        <f t="shared" si="9902"/>
        <v>248.39999999999998</v>
      </c>
      <c r="AA3674" s="11">
        <f t="shared" si="9903"/>
        <v>10</v>
      </c>
      <c r="AB3674" s="53">
        <f t="shared" si="9904"/>
        <v>0.22667328250829788</v>
      </c>
      <c r="AC3674" s="61" t="s">
        <v>204</v>
      </c>
    </row>
    <row r="3675" spans="1:46">
      <c r="A3675" s="11">
        <v>3675</v>
      </c>
      <c r="B3675" s="69">
        <v>44618</v>
      </c>
      <c r="C3675" s="70">
        <v>0.47222222222222227</v>
      </c>
      <c r="D3675">
        <v>14.2</v>
      </c>
      <c r="E3675">
        <v>14</v>
      </c>
      <c r="F3675">
        <v>0</v>
      </c>
      <c r="G3675">
        <v>12.6</v>
      </c>
      <c r="H3675">
        <v>0.42299999999999999</v>
      </c>
      <c r="I3675">
        <v>4</v>
      </c>
      <c r="J3675" t="s">
        <v>160</v>
      </c>
      <c r="K3675">
        <v>4.0999999999999996</v>
      </c>
      <c r="L3675" t="s">
        <v>160</v>
      </c>
      <c r="M3675" s="70">
        <v>0.46537037037037038</v>
      </c>
      <c r="N3675">
        <v>6.6</v>
      </c>
      <c r="O3675" t="s">
        <v>160</v>
      </c>
      <c r="P3675" s="70">
        <v>0.46672453703703703</v>
      </c>
      <c r="Q3675">
        <v>3.5</v>
      </c>
      <c r="R3675" t="s">
        <v>156</v>
      </c>
      <c r="S3675">
        <v>0.9</v>
      </c>
      <c r="T3675">
        <v>46.2</v>
      </c>
      <c r="U3675">
        <v>1371</v>
      </c>
      <c r="V3675">
        <v>819500</v>
      </c>
      <c r="W3675">
        <v>1366</v>
      </c>
      <c r="X3675">
        <v>0.56599999999999995</v>
      </c>
      <c r="Y3675">
        <v>18.37</v>
      </c>
      <c r="Z3675" s="11">
        <f t="shared" si="9902"/>
        <v>253.8</v>
      </c>
      <c r="AA3675" s="11">
        <f t="shared" si="9903"/>
        <v>10</v>
      </c>
      <c r="AB3675" s="53">
        <f t="shared" si="9904"/>
        <v>0.22667328250829788</v>
      </c>
      <c r="AC3675" s="61" t="s">
        <v>204</v>
      </c>
    </row>
    <row r="3676" spans="1:46">
      <c r="A3676" s="11">
        <v>3676</v>
      </c>
      <c r="B3676" s="69">
        <v>44618</v>
      </c>
      <c r="C3676" s="70">
        <v>0.47916666666666669</v>
      </c>
      <c r="D3676">
        <v>14.5</v>
      </c>
      <c r="E3676">
        <v>14</v>
      </c>
      <c r="F3676">
        <v>0</v>
      </c>
      <c r="G3676">
        <v>12.9</v>
      </c>
      <c r="H3676">
        <v>0.43099999999999999</v>
      </c>
      <c r="I3676">
        <v>3.7</v>
      </c>
      <c r="J3676" t="s">
        <v>160</v>
      </c>
      <c r="K3676">
        <v>4</v>
      </c>
      <c r="L3676" t="s">
        <v>160</v>
      </c>
      <c r="M3676" s="70">
        <v>0.4748263888888889</v>
      </c>
      <c r="N3676">
        <v>6.7</v>
      </c>
      <c r="O3676" t="s">
        <v>156</v>
      </c>
      <c r="P3676" s="70">
        <v>0.47895833333333332</v>
      </c>
      <c r="Q3676">
        <v>5.7</v>
      </c>
      <c r="R3676" t="s">
        <v>156</v>
      </c>
      <c r="S3676">
        <v>1.1000000000000001</v>
      </c>
      <c r="T3676">
        <v>45.6</v>
      </c>
      <c r="U3676">
        <v>1441</v>
      </c>
      <c r="V3676">
        <v>835795</v>
      </c>
      <c r="W3676">
        <v>1393</v>
      </c>
      <c r="X3676">
        <v>0.56499999999999995</v>
      </c>
      <c r="Y3676">
        <v>18.36</v>
      </c>
      <c r="Z3676" s="11">
        <f t="shared" si="9902"/>
        <v>258.60000000000002</v>
      </c>
      <c r="AA3676" s="11">
        <f t="shared" si="9903"/>
        <v>10</v>
      </c>
      <c r="AB3676" s="53">
        <f t="shared" si="9904"/>
        <v>0.2261349592048793</v>
      </c>
      <c r="AC3676" s="61" t="s">
        <v>204</v>
      </c>
    </row>
    <row r="3677" spans="1:46">
      <c r="A3677" s="11">
        <v>3677</v>
      </c>
      <c r="B3677" s="69">
        <v>44618</v>
      </c>
      <c r="C3677" s="70">
        <v>0.4861111111111111</v>
      </c>
      <c r="D3677">
        <v>14.8</v>
      </c>
      <c r="E3677">
        <v>14</v>
      </c>
      <c r="F3677">
        <v>0</v>
      </c>
      <c r="G3677">
        <v>12.9</v>
      </c>
      <c r="H3677">
        <v>0.40300000000000002</v>
      </c>
      <c r="I3677">
        <v>4.5</v>
      </c>
      <c r="J3677" t="s">
        <v>156</v>
      </c>
      <c r="K3677">
        <v>4.5</v>
      </c>
      <c r="L3677" t="s">
        <v>156</v>
      </c>
      <c r="M3677" s="70">
        <v>0.48585648148148147</v>
      </c>
      <c r="N3677">
        <v>6.8</v>
      </c>
      <c r="O3677" t="s">
        <v>161</v>
      </c>
      <c r="P3677" s="70">
        <v>0.48523148148148149</v>
      </c>
      <c r="Q3677">
        <v>4.5999999999999996</v>
      </c>
      <c r="R3677" t="s">
        <v>161</v>
      </c>
      <c r="S3677">
        <v>1</v>
      </c>
      <c r="T3677">
        <v>44</v>
      </c>
      <c r="U3677">
        <v>1382</v>
      </c>
      <c r="V3677">
        <v>784283</v>
      </c>
      <c r="W3677">
        <v>1307</v>
      </c>
      <c r="X3677">
        <v>0.56599999999999995</v>
      </c>
      <c r="Y3677">
        <v>18.32</v>
      </c>
      <c r="Z3677" s="11">
        <f t="shared" si="9902"/>
        <v>241.8</v>
      </c>
      <c r="AA3677" s="11">
        <f t="shared" si="9903"/>
        <v>10</v>
      </c>
      <c r="AB3677" s="53">
        <f t="shared" si="9904"/>
        <v>0.22667328250829788</v>
      </c>
      <c r="AC3677" s="61" t="s">
        <v>204</v>
      </c>
    </row>
    <row r="3678" spans="1:46">
      <c r="A3678" s="11">
        <v>3678</v>
      </c>
      <c r="B3678" s="69">
        <v>44618</v>
      </c>
      <c r="C3678" s="70">
        <v>0.49305555555555558</v>
      </c>
      <c r="D3678">
        <v>14.9</v>
      </c>
      <c r="E3678">
        <v>14</v>
      </c>
      <c r="F3678">
        <v>0</v>
      </c>
      <c r="G3678">
        <v>12.3</v>
      </c>
      <c r="H3678">
        <v>0.27900000000000003</v>
      </c>
      <c r="I3678">
        <v>4.0999999999999996</v>
      </c>
      <c r="J3678" t="s">
        <v>160</v>
      </c>
      <c r="K3678">
        <v>4.5999999999999996</v>
      </c>
      <c r="L3678" t="s">
        <v>160</v>
      </c>
      <c r="M3678" s="70">
        <v>0.48714120370370373</v>
      </c>
      <c r="N3678">
        <v>6.8</v>
      </c>
      <c r="O3678" t="s">
        <v>161</v>
      </c>
      <c r="P3678" s="70">
        <v>0.4864236111111111</v>
      </c>
      <c r="Q3678">
        <v>2.2000000000000002</v>
      </c>
      <c r="R3678" t="s">
        <v>161</v>
      </c>
      <c r="S3678">
        <v>0.9</v>
      </c>
      <c r="T3678">
        <v>44</v>
      </c>
      <c r="U3678">
        <v>1453</v>
      </c>
      <c r="V3678">
        <v>572373</v>
      </c>
      <c r="W3678">
        <v>954</v>
      </c>
      <c r="X3678">
        <v>0.56499999999999995</v>
      </c>
      <c r="Y3678">
        <v>18.32</v>
      </c>
      <c r="Z3678" s="11">
        <f t="shared" si="9902"/>
        <v>167.40000000000003</v>
      </c>
      <c r="AA3678" s="11">
        <f t="shared" si="9903"/>
        <v>10</v>
      </c>
      <c r="AB3678" s="53">
        <f t="shared" si="9904"/>
        <v>0.2261349592048793</v>
      </c>
      <c r="AC3678" s="61" t="s">
        <v>204</v>
      </c>
    </row>
    <row r="3679" spans="1:46">
      <c r="A3679" s="11">
        <v>3679</v>
      </c>
      <c r="B3679" s="69">
        <v>44618</v>
      </c>
      <c r="C3679" s="70">
        <v>0.5</v>
      </c>
      <c r="D3679">
        <v>14.8</v>
      </c>
      <c r="E3679">
        <v>14</v>
      </c>
      <c r="F3679">
        <v>0</v>
      </c>
      <c r="G3679">
        <v>12.3</v>
      </c>
      <c r="H3679">
        <v>0.38200000000000001</v>
      </c>
      <c r="I3679">
        <v>4.3</v>
      </c>
      <c r="J3679" t="s">
        <v>160</v>
      </c>
      <c r="K3679">
        <v>4.4000000000000004</v>
      </c>
      <c r="L3679" t="s">
        <v>160</v>
      </c>
      <c r="M3679" s="70">
        <v>0.49850694444444449</v>
      </c>
      <c r="N3679">
        <v>7.3</v>
      </c>
      <c r="O3679" t="s">
        <v>160</v>
      </c>
      <c r="P3679" s="70">
        <v>0.49390046296296292</v>
      </c>
      <c r="Q3679">
        <v>4.2</v>
      </c>
      <c r="R3679" t="s">
        <v>160</v>
      </c>
      <c r="S3679">
        <v>1.3</v>
      </c>
      <c r="T3679">
        <v>44.4</v>
      </c>
      <c r="U3679">
        <v>1423</v>
      </c>
      <c r="V3679">
        <v>757307</v>
      </c>
      <c r="W3679">
        <v>1262</v>
      </c>
      <c r="X3679">
        <v>0.56499999999999995</v>
      </c>
      <c r="Y3679">
        <v>18.29</v>
      </c>
      <c r="Z3679" s="11">
        <f t="shared" si="9902"/>
        <v>229.2</v>
      </c>
      <c r="AA3679" s="11">
        <f t="shared" si="9903"/>
        <v>10</v>
      </c>
      <c r="AB3679" s="53">
        <f t="shared" si="9904"/>
        <v>0.2261349592048793</v>
      </c>
      <c r="AC3679" s="61" t="s">
        <v>204</v>
      </c>
      <c r="AE3679" s="11">
        <f t="shared" ref="AE3679" si="9953">SUM(F3679:F3684)</f>
        <v>0</v>
      </c>
      <c r="AF3679" s="11">
        <f t="shared" ref="AF3679" si="9954">AVERAGE(AB3679:AB3684)</f>
        <v>0.22613495920487933</v>
      </c>
      <c r="AG3679" s="11">
        <f t="shared" ref="AG3679" si="9955">AVERAGE(G3679:G3684)</f>
        <v>13.183333333333335</v>
      </c>
      <c r="AH3679" s="11" t="e">
        <f t="shared" ref="AH3679" si="9956">AVERAGE(AC3679:AC3684)</f>
        <v>#DIV/0!</v>
      </c>
      <c r="AI3679" s="11">
        <f t="shared" ref="AI3679" si="9957">AVERAGE(T3679:T3684)</f>
        <v>41.699999999999996</v>
      </c>
      <c r="AJ3679" s="11">
        <f t="shared" ref="AJ3679" si="9958">SUMIF(H3679:H3684,"&gt;0",H3679:H3684)</f>
        <v>2.617</v>
      </c>
      <c r="AK3679" s="17">
        <f t="shared" ref="AK3679" si="9959">SUM(AA3679:AA3684)/60</f>
        <v>1</v>
      </c>
      <c r="AL3679" s="17">
        <f t="shared" ref="AL3679" si="9960">SUM(V3679:V3684)</f>
        <v>5093421</v>
      </c>
      <c r="AM3679" s="17">
        <f t="shared" ref="AM3679" si="9961">AVERAGE(W3679:W3684)</f>
        <v>1414.6666666666667</v>
      </c>
      <c r="AN3679" s="11">
        <f t="shared" ref="AN3679" si="9962">AVERAGE(I3679:I3684)</f>
        <v>4.3999999999999995</v>
      </c>
      <c r="AO3679" s="11">
        <f t="shared" ref="AO3679" si="9963">MAX(K3679:K3684)</f>
        <v>5.3</v>
      </c>
      <c r="AP3679" s="13" t="str">
        <f t="shared" ref="AP3679" ca="1" si="9964">INDIRECT(ADDRESS(MATCH(AO3679,K3679:K3684,0)+A3679-1,12))</f>
        <v>WSW</v>
      </c>
      <c r="AQ3679" s="13">
        <f t="shared" ref="AQ3679" ca="1" si="9965">INDIRECT(ADDRESS(MATCH(AO3679,K3679:K3684,0)+A3679-1,13))</f>
        <v>0.53224537037037034</v>
      </c>
      <c r="AR3679" s="11">
        <f t="shared" ref="AR3679" si="9966">MAX(N3679:N3684)</f>
        <v>8.3000000000000007</v>
      </c>
      <c r="AS3679" s="13" t="str">
        <f t="shared" ref="AS3679" ca="1" si="9967">INDIRECT(ADDRESS(MATCH(AR3679,N3679:N3684,0)+A3679-1,15))</f>
        <v>SSW</v>
      </c>
      <c r="AT3679" s="13">
        <f t="shared" ref="AT3679" ca="1" si="9968">INDIRECT(ADDRESS(MATCH(AR3679,N3679:N3684,0)+A3679-1,16))</f>
        <v>0.52167824074074076</v>
      </c>
    </row>
    <row r="3680" spans="1:46">
      <c r="A3680" s="11">
        <v>3680</v>
      </c>
      <c r="B3680" s="69">
        <v>44618</v>
      </c>
      <c r="C3680" s="70">
        <v>0.50694444444444442</v>
      </c>
      <c r="D3680">
        <v>14.7</v>
      </c>
      <c r="E3680">
        <v>14</v>
      </c>
      <c r="F3680">
        <v>0</v>
      </c>
      <c r="G3680">
        <v>13</v>
      </c>
      <c r="H3680">
        <v>0.46500000000000002</v>
      </c>
      <c r="I3680">
        <v>4</v>
      </c>
      <c r="J3680" t="s">
        <v>160</v>
      </c>
      <c r="K3680">
        <v>4.4000000000000004</v>
      </c>
      <c r="L3680" t="s">
        <v>160</v>
      </c>
      <c r="M3680" s="70">
        <v>0.50069444444444444</v>
      </c>
      <c r="N3680">
        <v>7</v>
      </c>
      <c r="O3680" t="s">
        <v>156</v>
      </c>
      <c r="P3680" s="70">
        <v>0.50114583333333329</v>
      </c>
      <c r="Q3680">
        <v>2.4</v>
      </c>
      <c r="R3680" t="s">
        <v>156</v>
      </c>
      <c r="S3680">
        <v>0.9</v>
      </c>
      <c r="T3680">
        <v>42.6</v>
      </c>
      <c r="U3680">
        <v>1469</v>
      </c>
      <c r="V3680">
        <v>894297</v>
      </c>
      <c r="W3680">
        <v>1490</v>
      </c>
      <c r="X3680">
        <v>0.56499999999999995</v>
      </c>
      <c r="Y3680">
        <v>18.25</v>
      </c>
      <c r="Z3680" s="11">
        <f t="shared" si="9902"/>
        <v>279</v>
      </c>
      <c r="AA3680" s="11">
        <f t="shared" si="9903"/>
        <v>10</v>
      </c>
      <c r="AB3680" s="53">
        <f t="shared" si="9904"/>
        <v>0.2261349592048793</v>
      </c>
      <c r="AC3680" s="61" t="s">
        <v>204</v>
      </c>
    </row>
    <row r="3681" spans="1:46">
      <c r="A3681" s="11">
        <v>3681</v>
      </c>
      <c r="B3681" s="69">
        <v>44618</v>
      </c>
      <c r="C3681" s="70">
        <v>0.51388888888888895</v>
      </c>
      <c r="D3681">
        <v>14.8</v>
      </c>
      <c r="E3681">
        <v>14</v>
      </c>
      <c r="F3681">
        <v>0</v>
      </c>
      <c r="G3681">
        <v>13.5</v>
      </c>
      <c r="H3681">
        <v>0.44</v>
      </c>
      <c r="I3681">
        <v>3.9</v>
      </c>
      <c r="J3681" t="s">
        <v>160</v>
      </c>
      <c r="K3681">
        <v>4</v>
      </c>
      <c r="L3681" t="s">
        <v>160</v>
      </c>
      <c r="M3681" s="70">
        <v>0.50695601851851857</v>
      </c>
      <c r="N3681">
        <v>7.1</v>
      </c>
      <c r="O3681" t="s">
        <v>160</v>
      </c>
      <c r="P3681" s="70">
        <v>0.51091435185185186</v>
      </c>
      <c r="Q3681">
        <v>6.3</v>
      </c>
      <c r="R3681" t="s">
        <v>161</v>
      </c>
      <c r="S3681">
        <v>1.1000000000000001</v>
      </c>
      <c r="T3681">
        <v>41.1</v>
      </c>
      <c r="U3681">
        <v>1400</v>
      </c>
      <c r="V3681">
        <v>851948</v>
      </c>
      <c r="W3681">
        <v>1420</v>
      </c>
      <c r="X3681">
        <v>0.56499999999999995</v>
      </c>
      <c r="Y3681">
        <v>18.23</v>
      </c>
      <c r="Z3681" s="11">
        <f t="shared" si="9902"/>
        <v>264</v>
      </c>
      <c r="AA3681" s="11">
        <f t="shared" si="9903"/>
        <v>10</v>
      </c>
      <c r="AB3681" s="53">
        <f t="shared" si="9904"/>
        <v>0.2261349592048793</v>
      </c>
      <c r="AC3681" s="61" t="s">
        <v>204</v>
      </c>
    </row>
    <row r="3682" spans="1:46">
      <c r="A3682" s="11">
        <v>3682</v>
      </c>
      <c r="B3682" s="69">
        <v>44618</v>
      </c>
      <c r="C3682" s="70">
        <v>0.52083333333333337</v>
      </c>
      <c r="D3682">
        <v>14.9</v>
      </c>
      <c r="E3682">
        <v>14</v>
      </c>
      <c r="F3682">
        <v>0</v>
      </c>
      <c r="G3682">
        <v>13.6</v>
      </c>
      <c r="H3682">
        <v>0.441</v>
      </c>
      <c r="I3682">
        <v>4.3</v>
      </c>
      <c r="J3682" t="s">
        <v>160</v>
      </c>
      <c r="K3682">
        <v>4.3</v>
      </c>
      <c r="L3682" t="s">
        <v>160</v>
      </c>
      <c r="M3682" s="70">
        <v>0.52055555555555555</v>
      </c>
      <c r="N3682">
        <v>7.5</v>
      </c>
      <c r="O3682" t="s">
        <v>153</v>
      </c>
      <c r="P3682" s="70">
        <v>0.51827546296296301</v>
      </c>
      <c r="Q3682">
        <v>4.0999999999999996</v>
      </c>
      <c r="R3682" t="s">
        <v>160</v>
      </c>
      <c r="S3682">
        <v>1.1000000000000001</v>
      </c>
      <c r="T3682">
        <v>39.6</v>
      </c>
      <c r="U3682">
        <v>1458</v>
      </c>
      <c r="V3682">
        <v>856401</v>
      </c>
      <c r="W3682">
        <v>1427</v>
      </c>
      <c r="X3682">
        <v>0.56499999999999995</v>
      </c>
      <c r="Y3682">
        <v>18.239999999999998</v>
      </c>
      <c r="Z3682" s="11">
        <f t="shared" si="9902"/>
        <v>264.60000000000002</v>
      </c>
      <c r="AA3682" s="11">
        <f t="shared" si="9903"/>
        <v>10</v>
      </c>
      <c r="AB3682" s="53">
        <f t="shared" si="9904"/>
        <v>0.2261349592048793</v>
      </c>
      <c r="AC3682" s="61" t="s">
        <v>204</v>
      </c>
    </row>
    <row r="3683" spans="1:46">
      <c r="A3683" s="11">
        <v>3683</v>
      </c>
      <c r="B3683" s="69">
        <v>44618</v>
      </c>
      <c r="C3683" s="70">
        <v>0.52777777777777779</v>
      </c>
      <c r="D3683">
        <v>15</v>
      </c>
      <c r="E3683">
        <v>14</v>
      </c>
      <c r="F3683">
        <v>0</v>
      </c>
      <c r="G3683">
        <v>13.5</v>
      </c>
      <c r="H3683">
        <v>0.44600000000000001</v>
      </c>
      <c r="I3683">
        <v>5</v>
      </c>
      <c r="J3683" t="s">
        <v>160</v>
      </c>
      <c r="K3683">
        <v>5</v>
      </c>
      <c r="L3683" t="s">
        <v>160</v>
      </c>
      <c r="M3683" s="70">
        <v>0.52777777777777779</v>
      </c>
      <c r="N3683">
        <v>8.3000000000000007</v>
      </c>
      <c r="O3683" t="s">
        <v>156</v>
      </c>
      <c r="P3683" s="70">
        <v>0.52167824074074076</v>
      </c>
      <c r="Q3683">
        <v>6.5</v>
      </c>
      <c r="R3683" t="s">
        <v>161</v>
      </c>
      <c r="S3683">
        <v>1.4</v>
      </c>
      <c r="T3683">
        <v>39.6</v>
      </c>
      <c r="U3683">
        <v>1459</v>
      </c>
      <c r="V3683">
        <v>871653</v>
      </c>
      <c r="W3683">
        <v>1453</v>
      </c>
      <c r="X3683">
        <v>0.56499999999999995</v>
      </c>
      <c r="Y3683">
        <v>18.21</v>
      </c>
      <c r="Z3683" s="11">
        <f t="shared" si="9902"/>
        <v>267.60000000000002</v>
      </c>
      <c r="AA3683" s="11">
        <f t="shared" si="9903"/>
        <v>10</v>
      </c>
      <c r="AB3683" s="53">
        <f t="shared" si="9904"/>
        <v>0.2261349592048793</v>
      </c>
      <c r="AC3683" s="61" t="s">
        <v>204</v>
      </c>
    </row>
    <row r="3684" spans="1:46">
      <c r="A3684" s="11">
        <v>3684</v>
      </c>
      <c r="B3684" s="69">
        <v>44618</v>
      </c>
      <c r="C3684" s="70">
        <v>0.53472222222222221</v>
      </c>
      <c r="D3684">
        <v>15</v>
      </c>
      <c r="E3684">
        <v>14</v>
      </c>
      <c r="F3684">
        <v>0</v>
      </c>
      <c r="G3684">
        <v>13.2</v>
      </c>
      <c r="H3684">
        <v>0.443</v>
      </c>
      <c r="I3684">
        <v>4.9000000000000004</v>
      </c>
      <c r="J3684" t="s">
        <v>161</v>
      </c>
      <c r="K3684">
        <v>5.3</v>
      </c>
      <c r="L3684" t="s">
        <v>161</v>
      </c>
      <c r="M3684" s="70">
        <v>0.53224537037037034</v>
      </c>
      <c r="N3684">
        <v>7.4</v>
      </c>
      <c r="O3684" t="s">
        <v>161</v>
      </c>
      <c r="P3684" s="70">
        <v>0.52780092592592587</v>
      </c>
      <c r="Q3684">
        <v>6.8</v>
      </c>
      <c r="R3684" t="s">
        <v>161</v>
      </c>
      <c r="S3684">
        <v>1</v>
      </c>
      <c r="T3684">
        <v>42.9</v>
      </c>
      <c r="U3684">
        <v>1440</v>
      </c>
      <c r="V3684">
        <v>861815</v>
      </c>
      <c r="W3684">
        <v>1436</v>
      </c>
      <c r="X3684">
        <v>0.56499999999999995</v>
      </c>
      <c r="Y3684">
        <v>18.170000000000002</v>
      </c>
      <c r="Z3684" s="11">
        <f t="shared" si="9902"/>
        <v>265.79999999999995</v>
      </c>
      <c r="AA3684" s="11">
        <f t="shared" si="9903"/>
        <v>10</v>
      </c>
      <c r="AB3684" s="53">
        <f t="shared" si="9904"/>
        <v>0.2261349592048793</v>
      </c>
      <c r="AC3684" s="61" t="s">
        <v>204</v>
      </c>
    </row>
    <row r="3685" spans="1:46">
      <c r="A3685" s="11">
        <v>3685</v>
      </c>
      <c r="B3685" s="69">
        <v>44618</v>
      </c>
      <c r="C3685" s="70">
        <v>0.54166666666666663</v>
      </c>
      <c r="D3685">
        <v>14.9</v>
      </c>
      <c r="E3685">
        <v>14</v>
      </c>
      <c r="F3685">
        <v>0</v>
      </c>
      <c r="G3685">
        <v>13.1</v>
      </c>
      <c r="H3685">
        <v>0.441</v>
      </c>
      <c r="I3685">
        <v>4.9000000000000004</v>
      </c>
      <c r="J3685" t="s">
        <v>161</v>
      </c>
      <c r="K3685">
        <v>5.0999999999999996</v>
      </c>
      <c r="L3685" t="s">
        <v>161</v>
      </c>
      <c r="M3685" s="70">
        <v>0.53662037037037036</v>
      </c>
      <c r="N3685">
        <v>7.7</v>
      </c>
      <c r="O3685" t="s">
        <v>154</v>
      </c>
      <c r="P3685" s="70">
        <v>0.53802083333333328</v>
      </c>
      <c r="Q3685">
        <v>3.1</v>
      </c>
      <c r="R3685" t="s">
        <v>161</v>
      </c>
      <c r="S3685">
        <v>1.1000000000000001</v>
      </c>
      <c r="T3685">
        <v>39.799999999999997</v>
      </c>
      <c r="U3685">
        <v>1411</v>
      </c>
      <c r="V3685">
        <v>857358</v>
      </c>
      <c r="W3685">
        <v>1429</v>
      </c>
      <c r="X3685">
        <v>0.56499999999999995</v>
      </c>
      <c r="Y3685">
        <v>18.149999999999999</v>
      </c>
      <c r="Z3685" s="11">
        <f t="shared" si="9902"/>
        <v>264.60000000000002</v>
      </c>
      <c r="AA3685" s="11">
        <f t="shared" si="9903"/>
        <v>10</v>
      </c>
      <c r="AB3685" s="53">
        <f t="shared" si="9904"/>
        <v>0.2261349592048793</v>
      </c>
      <c r="AC3685" s="61" t="s">
        <v>204</v>
      </c>
      <c r="AE3685" s="11">
        <f t="shared" ref="AE3685" si="9969">SUM(F3685:F3690)</f>
        <v>0</v>
      </c>
      <c r="AF3685" s="11">
        <f t="shared" ref="AF3685" si="9970">AVERAGE(AB3685:AB3690)</f>
        <v>0.22613495920487933</v>
      </c>
      <c r="AG3685" s="11">
        <f t="shared" ref="AG3685" si="9971">AVERAGE(G3685:G3690)</f>
        <v>13.133333333333333</v>
      </c>
      <c r="AH3685" s="11" t="e">
        <f t="shared" ref="AH3685" si="9972">AVERAGE(AC3685:AC3690)</f>
        <v>#DIV/0!</v>
      </c>
      <c r="AI3685" s="11">
        <f t="shared" ref="AI3685" si="9973">AVERAGE(T3685:T3690)</f>
        <v>40.766666666666666</v>
      </c>
      <c r="AJ3685" s="11">
        <f t="shared" ref="AJ3685" si="9974">SUMIF(H3685:H3690,"&gt;0",H3685:H3690)</f>
        <v>2.5010000000000003</v>
      </c>
      <c r="AK3685" s="17">
        <f t="shared" ref="AK3685" si="9975">SUM(AA3685:AA3690)/60</f>
        <v>1</v>
      </c>
      <c r="AL3685" s="17">
        <f t="shared" ref="AL3685" si="9976">SUM(V3685:V3690)</f>
        <v>4872357</v>
      </c>
      <c r="AM3685" s="17">
        <f t="shared" ref="AM3685" si="9977">AVERAGE(W3685:W3690)</f>
        <v>1353.5</v>
      </c>
      <c r="AN3685" s="11">
        <f t="shared" ref="AN3685" si="9978">AVERAGE(I3685:I3690)</f>
        <v>4.75</v>
      </c>
      <c r="AO3685" s="11">
        <f t="shared" ref="AO3685" si="9979">MAX(K3685:K3690)</f>
        <v>5.2</v>
      </c>
      <c r="AP3685" s="13" t="str">
        <f t="shared" ref="AP3685" ca="1" si="9980">INDIRECT(ADDRESS(MATCH(AO3685,K3685:K3690,0)+A3685-1,12))</f>
        <v>WSW</v>
      </c>
      <c r="AQ3685" s="13">
        <f t="shared" ref="AQ3685" ca="1" si="9981">INDIRECT(ADDRESS(MATCH(AO3685,K3685:K3690,0)+A3685-1,13))</f>
        <v>0.5687268518518519</v>
      </c>
      <c r="AR3685" s="11">
        <f t="shared" ref="AR3685" si="9982">MAX(N3685:N3690)</f>
        <v>7.7</v>
      </c>
      <c r="AS3685" s="13" t="str">
        <f t="shared" ref="AS3685" ca="1" si="9983">INDIRECT(ADDRESS(MATCH(AR3685,N3685:N3690,0)+A3685-1,15))</f>
        <v>W</v>
      </c>
      <c r="AT3685" s="13">
        <f t="shared" ref="AT3685" ca="1" si="9984">INDIRECT(ADDRESS(MATCH(AR3685,N3685:N3690,0)+A3685-1,16))</f>
        <v>0.53802083333333328</v>
      </c>
    </row>
    <row r="3686" spans="1:46">
      <c r="A3686" s="11">
        <v>3686</v>
      </c>
      <c r="B3686" s="69">
        <v>44618</v>
      </c>
      <c r="C3686" s="70">
        <v>0.54861111111111105</v>
      </c>
      <c r="D3686">
        <v>14.8</v>
      </c>
      <c r="E3686">
        <v>14</v>
      </c>
      <c r="F3686">
        <v>0</v>
      </c>
      <c r="G3686">
        <v>13</v>
      </c>
      <c r="H3686">
        <v>0.43</v>
      </c>
      <c r="I3686">
        <v>4.8</v>
      </c>
      <c r="J3686" t="s">
        <v>161</v>
      </c>
      <c r="K3686">
        <v>5.0999999999999996</v>
      </c>
      <c r="L3686" t="s">
        <v>161</v>
      </c>
      <c r="M3686" s="70">
        <v>0.54479166666666667</v>
      </c>
      <c r="N3686">
        <v>7</v>
      </c>
      <c r="O3686" t="s">
        <v>161</v>
      </c>
      <c r="P3686" s="70">
        <v>0.54270833333333335</v>
      </c>
      <c r="Q3686">
        <v>4.3</v>
      </c>
      <c r="R3686" t="s">
        <v>160</v>
      </c>
      <c r="S3686">
        <v>1.1000000000000001</v>
      </c>
      <c r="T3686">
        <v>40.5</v>
      </c>
      <c r="U3686">
        <v>1389</v>
      </c>
      <c r="V3686">
        <v>835770</v>
      </c>
      <c r="W3686">
        <v>1393</v>
      </c>
      <c r="X3686">
        <v>0.56499999999999995</v>
      </c>
      <c r="Y3686">
        <v>18.13</v>
      </c>
      <c r="Z3686" s="11">
        <f t="shared" si="9902"/>
        <v>258</v>
      </c>
      <c r="AA3686" s="11">
        <f t="shared" si="9903"/>
        <v>10</v>
      </c>
      <c r="AB3686" s="53">
        <f t="shared" si="9904"/>
        <v>0.2261349592048793</v>
      </c>
      <c r="AC3686" s="61" t="s">
        <v>204</v>
      </c>
    </row>
    <row r="3687" spans="1:46">
      <c r="A3687" s="11">
        <v>3687</v>
      </c>
      <c r="B3687" s="69">
        <v>44618</v>
      </c>
      <c r="C3687" s="70">
        <v>0.55555555555555558</v>
      </c>
      <c r="D3687">
        <v>14.7</v>
      </c>
      <c r="E3687">
        <v>14</v>
      </c>
      <c r="F3687">
        <v>0</v>
      </c>
      <c r="G3687">
        <v>13.1</v>
      </c>
      <c r="H3687">
        <v>0.42199999999999999</v>
      </c>
      <c r="I3687">
        <v>4.8</v>
      </c>
      <c r="J3687" t="s">
        <v>161</v>
      </c>
      <c r="K3687">
        <v>4.9000000000000004</v>
      </c>
      <c r="L3687" t="s">
        <v>161</v>
      </c>
      <c r="M3687" s="70">
        <v>0.55387731481481484</v>
      </c>
      <c r="N3687">
        <v>7.5</v>
      </c>
      <c r="O3687" t="s">
        <v>160</v>
      </c>
      <c r="P3687" s="70">
        <v>0.55491898148148155</v>
      </c>
      <c r="Q3687">
        <v>4.7</v>
      </c>
      <c r="R3687" t="s">
        <v>160</v>
      </c>
      <c r="S3687">
        <v>1.1000000000000001</v>
      </c>
      <c r="T3687">
        <v>40.799999999999997</v>
      </c>
      <c r="U3687">
        <v>1341</v>
      </c>
      <c r="V3687">
        <v>821254</v>
      </c>
      <c r="W3687">
        <v>1369</v>
      </c>
      <c r="X3687">
        <v>0.56499999999999995</v>
      </c>
      <c r="Y3687">
        <v>18.12</v>
      </c>
      <c r="Z3687" s="11">
        <f t="shared" si="9902"/>
        <v>253.2</v>
      </c>
      <c r="AA3687" s="11">
        <f t="shared" si="9903"/>
        <v>10</v>
      </c>
      <c r="AB3687" s="53">
        <f t="shared" si="9904"/>
        <v>0.2261349592048793</v>
      </c>
      <c r="AC3687" s="61" t="s">
        <v>204</v>
      </c>
    </row>
    <row r="3688" spans="1:46">
      <c r="A3688" s="11">
        <v>3688</v>
      </c>
      <c r="B3688" s="69">
        <v>44618</v>
      </c>
      <c r="C3688" s="70">
        <v>0.5625</v>
      </c>
      <c r="D3688">
        <v>14.6</v>
      </c>
      <c r="E3688">
        <v>14</v>
      </c>
      <c r="F3688">
        <v>0</v>
      </c>
      <c r="G3688">
        <v>13.3</v>
      </c>
      <c r="H3688">
        <v>0.41299999999999998</v>
      </c>
      <c r="I3688">
        <v>4.5</v>
      </c>
      <c r="J3688" t="s">
        <v>161</v>
      </c>
      <c r="K3688">
        <v>4.8</v>
      </c>
      <c r="L3688" t="s">
        <v>161</v>
      </c>
      <c r="M3688" s="70">
        <v>0.55987268518518518</v>
      </c>
      <c r="N3688">
        <v>7.3</v>
      </c>
      <c r="O3688" t="s">
        <v>161</v>
      </c>
      <c r="P3688" s="70">
        <v>0.55817129629629625</v>
      </c>
      <c r="Q3688">
        <v>5.8</v>
      </c>
      <c r="R3688" t="s">
        <v>161</v>
      </c>
      <c r="S3688">
        <v>1.2</v>
      </c>
      <c r="T3688">
        <v>40.200000000000003</v>
      </c>
      <c r="U3688">
        <v>1331</v>
      </c>
      <c r="V3688">
        <v>805167</v>
      </c>
      <c r="W3688">
        <v>1342</v>
      </c>
      <c r="X3688">
        <v>0.56499999999999995</v>
      </c>
      <c r="Y3688">
        <v>18.079999999999998</v>
      </c>
      <c r="Z3688" s="11">
        <f t="shared" si="9902"/>
        <v>247.79999999999998</v>
      </c>
      <c r="AA3688" s="11">
        <f t="shared" si="9903"/>
        <v>10</v>
      </c>
      <c r="AB3688" s="53">
        <f t="shared" si="9904"/>
        <v>0.2261349592048793</v>
      </c>
      <c r="AC3688" s="61" t="s">
        <v>204</v>
      </c>
    </row>
    <row r="3689" spans="1:46">
      <c r="A3689" s="11">
        <v>3689</v>
      </c>
      <c r="B3689" s="69">
        <v>44618</v>
      </c>
      <c r="C3689" s="70">
        <v>0.56944444444444442</v>
      </c>
      <c r="D3689">
        <v>14.6</v>
      </c>
      <c r="E3689">
        <v>14</v>
      </c>
      <c r="F3689">
        <v>0</v>
      </c>
      <c r="G3689">
        <v>13</v>
      </c>
      <c r="H3689">
        <v>0.40100000000000002</v>
      </c>
      <c r="I3689">
        <v>5.0999999999999996</v>
      </c>
      <c r="J3689" t="s">
        <v>161</v>
      </c>
      <c r="K3689">
        <v>5.2</v>
      </c>
      <c r="L3689" t="s">
        <v>161</v>
      </c>
      <c r="M3689" s="70">
        <v>0.5687268518518519</v>
      </c>
      <c r="N3689">
        <v>7.5</v>
      </c>
      <c r="O3689" t="s">
        <v>161</v>
      </c>
      <c r="P3689" s="70">
        <v>0.56628472222222226</v>
      </c>
      <c r="Q3689">
        <v>4.9000000000000004</v>
      </c>
      <c r="R3689" t="s">
        <v>160</v>
      </c>
      <c r="S3689">
        <v>1.1000000000000001</v>
      </c>
      <c r="T3689">
        <v>40.200000000000003</v>
      </c>
      <c r="U3689">
        <v>1313</v>
      </c>
      <c r="V3689">
        <v>783845</v>
      </c>
      <c r="W3689">
        <v>1306</v>
      </c>
      <c r="X3689">
        <v>0.56499999999999995</v>
      </c>
      <c r="Y3689">
        <v>18.03</v>
      </c>
      <c r="Z3689" s="11">
        <f t="shared" si="9902"/>
        <v>240.60000000000002</v>
      </c>
      <c r="AA3689" s="11">
        <f t="shared" si="9903"/>
        <v>10</v>
      </c>
      <c r="AB3689" s="53">
        <f t="shared" si="9904"/>
        <v>0.2261349592048793</v>
      </c>
      <c r="AC3689" s="61" t="s">
        <v>204</v>
      </c>
    </row>
    <row r="3690" spans="1:46">
      <c r="A3690" s="11">
        <v>3690</v>
      </c>
      <c r="B3690" s="69">
        <v>44618</v>
      </c>
      <c r="C3690" s="70">
        <v>0.57638888888888895</v>
      </c>
      <c r="D3690">
        <v>14.5</v>
      </c>
      <c r="E3690">
        <v>14</v>
      </c>
      <c r="F3690">
        <v>0</v>
      </c>
      <c r="G3690">
        <v>13.3</v>
      </c>
      <c r="H3690">
        <v>0.39400000000000002</v>
      </c>
      <c r="I3690">
        <v>4.4000000000000004</v>
      </c>
      <c r="J3690" t="s">
        <v>161</v>
      </c>
      <c r="K3690">
        <v>5.0999999999999996</v>
      </c>
      <c r="L3690" t="s">
        <v>161</v>
      </c>
      <c r="M3690" s="70">
        <v>0.57054398148148155</v>
      </c>
      <c r="N3690">
        <v>6.5</v>
      </c>
      <c r="O3690" t="s">
        <v>161</v>
      </c>
      <c r="P3690" s="70">
        <v>0.57096064814814818</v>
      </c>
      <c r="Q3690">
        <v>4.7</v>
      </c>
      <c r="R3690" t="s">
        <v>160</v>
      </c>
      <c r="S3690">
        <v>0.9</v>
      </c>
      <c r="T3690">
        <v>43.1</v>
      </c>
      <c r="U3690">
        <v>1272</v>
      </c>
      <c r="V3690">
        <v>768963</v>
      </c>
      <c r="W3690">
        <v>1282</v>
      </c>
      <c r="X3690">
        <v>0.56499999999999995</v>
      </c>
      <c r="Y3690">
        <v>18.05</v>
      </c>
      <c r="Z3690" s="11">
        <f t="shared" si="9902"/>
        <v>236.4</v>
      </c>
      <c r="AA3690" s="11">
        <f t="shared" si="9903"/>
        <v>10</v>
      </c>
      <c r="AB3690" s="53">
        <f t="shared" si="9904"/>
        <v>0.2261349592048793</v>
      </c>
      <c r="AC3690" s="61" t="s">
        <v>204</v>
      </c>
    </row>
    <row r="3691" spans="1:46">
      <c r="A3691" s="11">
        <v>3691</v>
      </c>
      <c r="B3691" s="69">
        <v>44618</v>
      </c>
      <c r="C3691" s="70">
        <v>0.58333333333333337</v>
      </c>
      <c r="D3691">
        <v>14.4</v>
      </c>
      <c r="E3691">
        <v>14</v>
      </c>
      <c r="F3691">
        <v>0</v>
      </c>
      <c r="G3691">
        <v>13.7</v>
      </c>
      <c r="H3691">
        <v>0.38</v>
      </c>
      <c r="I3691">
        <v>3.7</v>
      </c>
      <c r="J3691" t="s">
        <v>160</v>
      </c>
      <c r="K3691">
        <v>4.4000000000000004</v>
      </c>
      <c r="L3691" t="s">
        <v>161</v>
      </c>
      <c r="M3691" s="70">
        <v>0.57677083333333334</v>
      </c>
      <c r="N3691">
        <v>6.3</v>
      </c>
      <c r="O3691" t="s">
        <v>156</v>
      </c>
      <c r="P3691" s="70">
        <v>0.57972222222222225</v>
      </c>
      <c r="Q3691">
        <v>4</v>
      </c>
      <c r="R3691" t="s">
        <v>161</v>
      </c>
      <c r="S3691">
        <v>0.9</v>
      </c>
      <c r="T3691">
        <v>40.6</v>
      </c>
      <c r="U3691">
        <v>1217</v>
      </c>
      <c r="V3691">
        <v>745079</v>
      </c>
      <c r="W3691">
        <v>1242</v>
      </c>
      <c r="X3691">
        <v>0.56499999999999995</v>
      </c>
      <c r="Y3691">
        <v>18.010000000000002</v>
      </c>
      <c r="Z3691" s="11">
        <f t="shared" si="9902"/>
        <v>228</v>
      </c>
      <c r="AA3691" s="11">
        <f t="shared" si="9903"/>
        <v>10</v>
      </c>
      <c r="AB3691" s="53">
        <f t="shared" si="9904"/>
        <v>0.2261349592048793</v>
      </c>
      <c r="AC3691" s="61" t="s">
        <v>204</v>
      </c>
      <c r="AE3691" s="11">
        <f t="shared" ref="AE3691" si="9985">SUM(F3691:F3696)</f>
        <v>0</v>
      </c>
      <c r="AF3691" s="11">
        <f t="shared" ref="AF3691" si="9986">AVERAGE(AB3691:AB3696)</f>
        <v>0.22613495920487933</v>
      </c>
      <c r="AG3691" s="11">
        <f t="shared" ref="AG3691" si="9987">AVERAGE(G3691:G3696)</f>
        <v>13.833333333333336</v>
      </c>
      <c r="AH3691" s="11" t="e">
        <f t="shared" ref="AH3691" si="9988">AVERAGE(AC3691:AC3696)</f>
        <v>#DIV/0!</v>
      </c>
      <c r="AI3691" s="11">
        <f t="shared" ref="AI3691" si="9989">AVERAGE(T3691:T3696)</f>
        <v>37.800000000000004</v>
      </c>
      <c r="AJ3691" s="11">
        <f t="shared" ref="AJ3691" si="9990">SUMIF(H3691:H3696,"&gt;0",H3691:H3696)</f>
        <v>2.0870000000000002</v>
      </c>
      <c r="AK3691" s="17">
        <f t="shared" ref="AK3691" si="9991">SUM(AA3691:AA3696)/60</f>
        <v>1</v>
      </c>
      <c r="AL3691" s="17">
        <f t="shared" ref="AL3691" si="9992">SUM(V3691:V3696)</f>
        <v>4112316</v>
      </c>
      <c r="AM3691" s="17">
        <f t="shared" ref="AM3691" si="9993">AVERAGE(W3691:W3696)</f>
        <v>1142.3333333333333</v>
      </c>
      <c r="AN3691" s="11">
        <f t="shared" ref="AN3691" si="9994">AVERAGE(I3691:I3696)</f>
        <v>4.2666666666666666</v>
      </c>
      <c r="AO3691" s="11">
        <f t="shared" ref="AO3691" si="9995">MAX(K3691:K3696)</f>
        <v>4.8</v>
      </c>
      <c r="AP3691" s="13" t="str">
        <f t="shared" ref="AP3691" ca="1" si="9996">INDIRECT(ADDRESS(MATCH(AO3691,K3691:K3696,0)+A3691-1,12))</f>
        <v>SW</v>
      </c>
      <c r="AQ3691" s="13">
        <f t="shared" ref="AQ3691" ca="1" si="9997">INDIRECT(ADDRESS(MATCH(AO3691,K3691:K3696,0)+A3691-1,13))</f>
        <v>0.60622685185185188</v>
      </c>
      <c r="AR3691" s="11">
        <f t="shared" ref="AR3691" si="9998">MAX(N3691:N3696)</f>
        <v>8.3000000000000007</v>
      </c>
      <c r="AS3691" s="13" t="str">
        <f t="shared" ref="AS3691" ca="1" si="9999">INDIRECT(ADDRESS(MATCH(AR3691,N3691:N3696,0)+A3691-1,15))</f>
        <v>SW</v>
      </c>
      <c r="AT3691" s="13">
        <f t="shared" ref="AT3691" ca="1" si="10000">INDIRECT(ADDRESS(MATCH(AR3691,N3691:N3696,0)+A3691-1,16))</f>
        <v>0.60199074074074077</v>
      </c>
    </row>
    <row r="3692" spans="1:46">
      <c r="A3692" s="11">
        <v>3692</v>
      </c>
      <c r="B3692" s="69">
        <v>44618</v>
      </c>
      <c r="C3692" s="70">
        <v>0.59027777777777779</v>
      </c>
      <c r="D3692">
        <v>14.4</v>
      </c>
      <c r="E3692">
        <v>14</v>
      </c>
      <c r="F3692">
        <v>0</v>
      </c>
      <c r="G3692">
        <v>14</v>
      </c>
      <c r="H3692">
        <v>0.36699999999999999</v>
      </c>
      <c r="I3692">
        <v>3.9</v>
      </c>
      <c r="J3692" t="s">
        <v>160</v>
      </c>
      <c r="K3692">
        <v>4.0999999999999996</v>
      </c>
      <c r="L3692" t="s">
        <v>160</v>
      </c>
      <c r="M3692" s="70">
        <v>0.58719907407407412</v>
      </c>
      <c r="N3692">
        <v>5.9</v>
      </c>
      <c r="O3692" t="s">
        <v>161</v>
      </c>
      <c r="P3692" s="70">
        <v>0.59008101851851846</v>
      </c>
      <c r="Q3692">
        <v>5.0999999999999996</v>
      </c>
      <c r="R3692" t="s">
        <v>161</v>
      </c>
      <c r="S3692">
        <v>0.9</v>
      </c>
      <c r="T3692">
        <v>38.5</v>
      </c>
      <c r="U3692">
        <v>1177</v>
      </c>
      <c r="V3692">
        <v>720831</v>
      </c>
      <c r="W3692">
        <v>1201</v>
      </c>
      <c r="X3692">
        <v>0.56499999999999995</v>
      </c>
      <c r="Y3692">
        <v>17.97</v>
      </c>
      <c r="Z3692" s="11">
        <f t="shared" si="9902"/>
        <v>220.2</v>
      </c>
      <c r="AA3692" s="11">
        <f t="shared" si="9903"/>
        <v>10</v>
      </c>
      <c r="AB3692" s="53">
        <f t="shared" si="9904"/>
        <v>0.2261349592048793</v>
      </c>
      <c r="AC3692" s="61" t="s">
        <v>204</v>
      </c>
    </row>
    <row r="3693" spans="1:46">
      <c r="A3693" s="11">
        <v>3693</v>
      </c>
      <c r="B3693" s="69">
        <v>44618</v>
      </c>
      <c r="C3693" s="70">
        <v>0.59722222222222221</v>
      </c>
      <c r="D3693">
        <v>14.5</v>
      </c>
      <c r="E3693">
        <v>14</v>
      </c>
      <c r="F3693">
        <v>0</v>
      </c>
      <c r="G3693">
        <v>13.8</v>
      </c>
      <c r="H3693">
        <v>0.35599999999999998</v>
      </c>
      <c r="I3693">
        <v>4.2</v>
      </c>
      <c r="J3693" t="s">
        <v>160</v>
      </c>
      <c r="K3693">
        <v>4.3</v>
      </c>
      <c r="L3693" t="s">
        <v>161</v>
      </c>
      <c r="M3693" s="70">
        <v>0.59547453703703701</v>
      </c>
      <c r="N3693">
        <v>7.4</v>
      </c>
      <c r="O3693" t="s">
        <v>160</v>
      </c>
      <c r="P3693" s="70">
        <v>0.59326388888888892</v>
      </c>
      <c r="Q3693">
        <v>3.8</v>
      </c>
      <c r="R3693" t="s">
        <v>156</v>
      </c>
      <c r="S3693">
        <v>0.9</v>
      </c>
      <c r="T3693">
        <v>35</v>
      </c>
      <c r="U3693">
        <v>1136</v>
      </c>
      <c r="V3693">
        <v>700706</v>
      </c>
      <c r="W3693">
        <v>1168</v>
      </c>
      <c r="X3693">
        <v>0.56499999999999995</v>
      </c>
      <c r="Y3693">
        <v>17.95</v>
      </c>
      <c r="Z3693" s="11">
        <f t="shared" si="9902"/>
        <v>213.60000000000002</v>
      </c>
      <c r="AA3693" s="11">
        <f t="shared" si="9903"/>
        <v>10</v>
      </c>
      <c r="AB3693" s="53">
        <f t="shared" si="9904"/>
        <v>0.2261349592048793</v>
      </c>
      <c r="AC3693" s="61" t="s">
        <v>204</v>
      </c>
    </row>
    <row r="3694" spans="1:46">
      <c r="A3694" s="11">
        <v>3694</v>
      </c>
      <c r="B3694" s="69">
        <v>44618</v>
      </c>
      <c r="C3694" s="70">
        <v>0.60416666666666663</v>
      </c>
      <c r="D3694">
        <v>14.4</v>
      </c>
      <c r="E3694">
        <v>14</v>
      </c>
      <c r="F3694">
        <v>0</v>
      </c>
      <c r="G3694">
        <v>13.7</v>
      </c>
      <c r="H3694">
        <v>0.34200000000000003</v>
      </c>
      <c r="I3694">
        <v>4.5999999999999996</v>
      </c>
      <c r="J3694" t="s">
        <v>160</v>
      </c>
      <c r="K3694">
        <v>4.7</v>
      </c>
      <c r="L3694" t="s">
        <v>160</v>
      </c>
      <c r="M3694" s="70">
        <v>0.60269675925925925</v>
      </c>
      <c r="N3694">
        <v>8.3000000000000007</v>
      </c>
      <c r="O3694" t="s">
        <v>160</v>
      </c>
      <c r="P3694" s="70">
        <v>0.60199074074074077</v>
      </c>
      <c r="Q3694">
        <v>3.3</v>
      </c>
      <c r="R3694" t="s">
        <v>154</v>
      </c>
      <c r="S3694">
        <v>1.2</v>
      </c>
      <c r="T3694">
        <v>37.9</v>
      </c>
      <c r="U3694">
        <v>1099</v>
      </c>
      <c r="V3694">
        <v>676876</v>
      </c>
      <c r="W3694">
        <v>1128</v>
      </c>
      <c r="X3694">
        <v>0.56499999999999995</v>
      </c>
      <c r="Y3694">
        <v>17.920000000000002</v>
      </c>
      <c r="Z3694" s="11">
        <f t="shared" si="9902"/>
        <v>205.2</v>
      </c>
      <c r="AA3694" s="11">
        <f t="shared" si="9903"/>
        <v>10</v>
      </c>
      <c r="AB3694" s="53">
        <f t="shared" si="9904"/>
        <v>0.2261349592048793</v>
      </c>
      <c r="AC3694" s="61" t="s">
        <v>204</v>
      </c>
    </row>
    <row r="3695" spans="1:46">
      <c r="A3695" s="11">
        <v>3695</v>
      </c>
      <c r="B3695" s="69">
        <v>44618</v>
      </c>
      <c r="C3695" s="70">
        <v>0.61111111111111105</v>
      </c>
      <c r="D3695">
        <v>14.4</v>
      </c>
      <c r="E3695">
        <v>14</v>
      </c>
      <c r="F3695">
        <v>0</v>
      </c>
      <c r="G3695">
        <v>13.9</v>
      </c>
      <c r="H3695">
        <v>0.33</v>
      </c>
      <c r="I3695">
        <v>4.4000000000000004</v>
      </c>
      <c r="J3695" t="s">
        <v>156</v>
      </c>
      <c r="K3695">
        <v>4.8</v>
      </c>
      <c r="L3695" t="s">
        <v>160</v>
      </c>
      <c r="M3695" s="70">
        <v>0.60622685185185188</v>
      </c>
      <c r="N3695">
        <v>7.6</v>
      </c>
      <c r="O3695" t="s">
        <v>156</v>
      </c>
      <c r="P3695" s="70">
        <v>0.60453703703703698</v>
      </c>
      <c r="Q3695">
        <v>3.7</v>
      </c>
      <c r="R3695" t="s">
        <v>156</v>
      </c>
      <c r="S3695">
        <v>1.1000000000000001</v>
      </c>
      <c r="T3695">
        <v>37.5</v>
      </c>
      <c r="U3695">
        <v>1051</v>
      </c>
      <c r="V3695">
        <v>649278</v>
      </c>
      <c r="W3695">
        <v>1082</v>
      </c>
      <c r="X3695">
        <v>0.56499999999999995</v>
      </c>
      <c r="Y3695">
        <v>17.91</v>
      </c>
      <c r="Z3695" s="11">
        <f t="shared" si="9902"/>
        <v>198</v>
      </c>
      <c r="AA3695" s="11">
        <f t="shared" si="9903"/>
        <v>10</v>
      </c>
      <c r="AB3695" s="53">
        <f t="shared" si="9904"/>
        <v>0.2261349592048793</v>
      </c>
      <c r="AC3695" s="61" t="s">
        <v>204</v>
      </c>
    </row>
    <row r="3696" spans="1:46">
      <c r="A3696" s="11">
        <v>3696</v>
      </c>
      <c r="B3696" s="69">
        <v>44618</v>
      </c>
      <c r="C3696" s="70">
        <v>0.61805555555555558</v>
      </c>
      <c r="D3696">
        <v>14.4</v>
      </c>
      <c r="E3696">
        <v>14</v>
      </c>
      <c r="F3696">
        <v>0</v>
      </c>
      <c r="G3696">
        <v>13.9</v>
      </c>
      <c r="H3696">
        <v>0.312</v>
      </c>
      <c r="I3696">
        <v>4.8</v>
      </c>
      <c r="J3696" t="s">
        <v>156</v>
      </c>
      <c r="K3696">
        <v>4.8</v>
      </c>
      <c r="L3696" t="s">
        <v>156</v>
      </c>
      <c r="M3696" s="70">
        <v>0.61805555555555558</v>
      </c>
      <c r="N3696">
        <v>8.1</v>
      </c>
      <c r="O3696" t="s">
        <v>153</v>
      </c>
      <c r="P3696" s="70">
        <v>0.61530092592592589</v>
      </c>
      <c r="Q3696">
        <v>5.2</v>
      </c>
      <c r="R3696" t="s">
        <v>156</v>
      </c>
      <c r="S3696">
        <v>1.2</v>
      </c>
      <c r="T3696">
        <v>37.299999999999997</v>
      </c>
      <c r="U3696">
        <v>1018</v>
      </c>
      <c r="V3696">
        <v>619546</v>
      </c>
      <c r="W3696">
        <v>1033</v>
      </c>
      <c r="X3696">
        <v>0.56499999999999995</v>
      </c>
      <c r="Y3696">
        <v>17.88</v>
      </c>
      <c r="Z3696" s="11">
        <f t="shared" si="9902"/>
        <v>187.20000000000002</v>
      </c>
      <c r="AA3696" s="11">
        <f t="shared" si="9903"/>
        <v>10</v>
      </c>
      <c r="AB3696" s="53">
        <f t="shared" si="9904"/>
        <v>0.2261349592048793</v>
      </c>
      <c r="AC3696" s="61" t="s">
        <v>204</v>
      </c>
    </row>
    <row r="3697" spans="1:46">
      <c r="A3697" s="11">
        <v>3697</v>
      </c>
      <c r="B3697" s="69">
        <v>44618</v>
      </c>
      <c r="C3697" s="70">
        <v>0.625</v>
      </c>
      <c r="D3697">
        <v>14.4</v>
      </c>
      <c r="E3697">
        <v>14</v>
      </c>
      <c r="F3697">
        <v>0</v>
      </c>
      <c r="G3697">
        <v>13.9</v>
      </c>
      <c r="H3697">
        <v>0.29599999999999999</v>
      </c>
      <c r="I3697">
        <v>4.4000000000000004</v>
      </c>
      <c r="J3697" t="s">
        <v>156</v>
      </c>
      <c r="K3697">
        <v>5</v>
      </c>
      <c r="L3697" t="s">
        <v>156</v>
      </c>
      <c r="M3697" s="70">
        <v>0.61938657407407405</v>
      </c>
      <c r="N3697">
        <v>7.4</v>
      </c>
      <c r="O3697" t="s">
        <v>156</v>
      </c>
      <c r="P3697" s="70">
        <v>0.61835648148148148</v>
      </c>
      <c r="Q3697">
        <v>4.9000000000000004</v>
      </c>
      <c r="R3697" t="s">
        <v>156</v>
      </c>
      <c r="S3697">
        <v>1</v>
      </c>
      <c r="T3697">
        <v>33.299999999999997</v>
      </c>
      <c r="U3697">
        <v>926</v>
      </c>
      <c r="V3697">
        <v>589385</v>
      </c>
      <c r="W3697">
        <v>982</v>
      </c>
      <c r="X3697">
        <v>0.56499999999999995</v>
      </c>
      <c r="Y3697">
        <v>17.84</v>
      </c>
      <c r="Z3697" s="11">
        <f t="shared" si="9902"/>
        <v>177.59999999999997</v>
      </c>
      <c r="AA3697" s="11">
        <f t="shared" si="9903"/>
        <v>10</v>
      </c>
      <c r="AB3697" s="53">
        <f t="shared" si="9904"/>
        <v>0.2261349592048793</v>
      </c>
      <c r="AC3697" s="61" t="s">
        <v>204</v>
      </c>
      <c r="AE3697" s="11">
        <f t="shared" ref="AE3697" si="10001">SUM(F3697:F3702)</f>
        <v>0</v>
      </c>
      <c r="AF3697" s="11">
        <f t="shared" ref="AF3697" si="10002">AVERAGE(AB3697:AB3702)</f>
        <v>0.22613495920487933</v>
      </c>
      <c r="AG3697" s="11">
        <f t="shared" ref="AG3697" si="10003">AVERAGE(G3697:G3702)</f>
        <v>13.716666666666667</v>
      </c>
      <c r="AH3697" s="11" t="e">
        <f t="shared" ref="AH3697" si="10004">AVERAGE(AC3697:AC3702)</f>
        <v>#DIV/0!</v>
      </c>
      <c r="AI3697" s="11">
        <f t="shared" ref="AI3697" si="10005">AVERAGE(T3697:T3702)</f>
        <v>34.166666666666664</v>
      </c>
      <c r="AJ3697" s="11">
        <f t="shared" ref="AJ3697" si="10006">SUMIF(H3697:H3702,"&gt;0",H3697:H3702)</f>
        <v>1.4940000000000002</v>
      </c>
      <c r="AK3697" s="17">
        <f t="shared" ref="AK3697" si="10007">SUM(AA3697:AA3702)/60</f>
        <v>1</v>
      </c>
      <c r="AL3697" s="17">
        <f t="shared" ref="AL3697" si="10008">SUM(V3697:V3702)</f>
        <v>2976663</v>
      </c>
      <c r="AM3697" s="17">
        <f t="shared" ref="AM3697" si="10009">AVERAGE(W3697:W3702)</f>
        <v>827</v>
      </c>
      <c r="AN3697" s="11">
        <f t="shared" ref="AN3697" si="10010">AVERAGE(I3697:I3702)</f>
        <v>4.5333333333333341</v>
      </c>
      <c r="AO3697" s="11">
        <f t="shared" ref="AO3697" si="10011">MAX(K3697:K3702)</f>
        <v>5.4</v>
      </c>
      <c r="AP3697" s="13" t="str">
        <f t="shared" ref="AP3697" ca="1" si="10012">INDIRECT(ADDRESS(MATCH(AO3697,K3697:K3702,0)+A3697-1,12))</f>
        <v>SSW</v>
      </c>
      <c r="AQ3697" s="13">
        <f t="shared" ref="AQ3697" ca="1" si="10013">INDIRECT(ADDRESS(MATCH(AO3697,K3697:K3702,0)+A3697-1,13))</f>
        <v>0.63454861111111105</v>
      </c>
      <c r="AR3697" s="11">
        <f t="shared" ref="AR3697" si="10014">MAX(N3697:N3702)</f>
        <v>8.4</v>
      </c>
      <c r="AS3697" s="13" t="str">
        <f t="shared" ref="AS3697" ca="1" si="10015">INDIRECT(ADDRESS(MATCH(AR3697,N3697:N3702,0)+A3697-1,15))</f>
        <v>S</v>
      </c>
      <c r="AT3697" s="13">
        <f t="shared" ref="AT3697" ca="1" si="10016">INDIRECT(ADDRESS(MATCH(AR3697,N3697:N3702,0)+A3697-1,16))</f>
        <v>0.62611111111111117</v>
      </c>
    </row>
    <row r="3698" spans="1:46">
      <c r="A3698" s="11">
        <v>3698</v>
      </c>
      <c r="B3698" s="69">
        <v>44618</v>
      </c>
      <c r="C3698" s="70">
        <v>0.63194444444444442</v>
      </c>
      <c r="D3698">
        <v>14.4</v>
      </c>
      <c r="E3698">
        <v>14</v>
      </c>
      <c r="F3698">
        <v>0</v>
      </c>
      <c r="G3698">
        <v>13.9</v>
      </c>
      <c r="H3698">
        <v>0.27600000000000002</v>
      </c>
      <c r="I3698">
        <v>5.2</v>
      </c>
      <c r="J3698" t="s">
        <v>156</v>
      </c>
      <c r="K3698">
        <v>5.2</v>
      </c>
      <c r="L3698" t="s">
        <v>156</v>
      </c>
      <c r="M3698" s="70">
        <v>0.63194444444444442</v>
      </c>
      <c r="N3698">
        <v>8.4</v>
      </c>
      <c r="O3698" t="s">
        <v>153</v>
      </c>
      <c r="P3698" s="70">
        <v>0.62611111111111117</v>
      </c>
      <c r="Q3698">
        <v>6.2</v>
      </c>
      <c r="R3698" t="s">
        <v>156</v>
      </c>
      <c r="S3698">
        <v>1</v>
      </c>
      <c r="T3698">
        <v>34.200000000000003</v>
      </c>
      <c r="U3698">
        <v>906</v>
      </c>
      <c r="V3698">
        <v>550537</v>
      </c>
      <c r="W3698">
        <v>918</v>
      </c>
      <c r="X3698">
        <v>0.56499999999999995</v>
      </c>
      <c r="Y3698">
        <v>17.809999999999999</v>
      </c>
      <c r="Z3698" s="11">
        <f t="shared" si="9902"/>
        <v>165.60000000000002</v>
      </c>
      <c r="AA3698" s="11">
        <f t="shared" si="9903"/>
        <v>10</v>
      </c>
      <c r="AB3698" s="53">
        <f t="shared" si="9904"/>
        <v>0.2261349592048793</v>
      </c>
      <c r="AC3698" s="61" t="s">
        <v>204</v>
      </c>
    </row>
    <row r="3699" spans="1:46">
      <c r="A3699" s="11">
        <v>3699</v>
      </c>
      <c r="B3699" s="69">
        <v>44618</v>
      </c>
      <c r="C3699" s="70">
        <v>0.63888888888888895</v>
      </c>
      <c r="D3699">
        <v>14.4</v>
      </c>
      <c r="E3699">
        <v>14</v>
      </c>
      <c r="F3699">
        <v>0</v>
      </c>
      <c r="G3699">
        <v>13.7</v>
      </c>
      <c r="H3699">
        <v>0.26100000000000001</v>
      </c>
      <c r="I3699">
        <v>5</v>
      </c>
      <c r="J3699" t="s">
        <v>156</v>
      </c>
      <c r="K3699">
        <v>5.4</v>
      </c>
      <c r="L3699" t="s">
        <v>156</v>
      </c>
      <c r="M3699" s="70">
        <v>0.63454861111111105</v>
      </c>
      <c r="N3699">
        <v>7.4</v>
      </c>
      <c r="O3699" t="s">
        <v>153</v>
      </c>
      <c r="P3699" s="70">
        <v>0.63318287037037035</v>
      </c>
      <c r="Q3699">
        <v>4.4000000000000004</v>
      </c>
      <c r="R3699" t="s">
        <v>156</v>
      </c>
      <c r="S3699">
        <v>0.8</v>
      </c>
      <c r="T3699">
        <v>33.6</v>
      </c>
      <c r="U3699">
        <v>819</v>
      </c>
      <c r="V3699">
        <v>519310</v>
      </c>
      <c r="W3699">
        <v>866</v>
      </c>
      <c r="X3699">
        <v>0.56499999999999995</v>
      </c>
      <c r="Y3699">
        <v>17.78</v>
      </c>
      <c r="Z3699" s="11">
        <f t="shared" si="9902"/>
        <v>156.60000000000002</v>
      </c>
      <c r="AA3699" s="11">
        <f t="shared" si="9903"/>
        <v>10</v>
      </c>
      <c r="AB3699" s="53">
        <f t="shared" si="9904"/>
        <v>0.2261349592048793</v>
      </c>
      <c r="AC3699" s="61" t="s">
        <v>204</v>
      </c>
    </row>
    <row r="3700" spans="1:46">
      <c r="A3700" s="11">
        <v>3700</v>
      </c>
      <c r="B3700" s="69">
        <v>44618</v>
      </c>
      <c r="C3700" s="70">
        <v>0.64583333333333337</v>
      </c>
      <c r="D3700">
        <v>14.3</v>
      </c>
      <c r="E3700">
        <v>14</v>
      </c>
      <c r="F3700">
        <v>0</v>
      </c>
      <c r="G3700">
        <v>13.8</v>
      </c>
      <c r="H3700">
        <v>0.23899999999999999</v>
      </c>
      <c r="I3700">
        <v>4.3</v>
      </c>
      <c r="J3700" t="s">
        <v>156</v>
      </c>
      <c r="K3700">
        <v>5</v>
      </c>
      <c r="L3700" t="s">
        <v>156</v>
      </c>
      <c r="M3700" s="70">
        <v>0.63890046296296299</v>
      </c>
      <c r="N3700">
        <v>6.6</v>
      </c>
      <c r="O3700" t="s">
        <v>153</v>
      </c>
      <c r="P3700" s="70">
        <v>0.63929398148148142</v>
      </c>
      <c r="Q3700">
        <v>3.8</v>
      </c>
      <c r="R3700" t="s">
        <v>160</v>
      </c>
      <c r="S3700">
        <v>0.9</v>
      </c>
      <c r="T3700">
        <v>33.5</v>
      </c>
      <c r="U3700">
        <v>751</v>
      </c>
      <c r="V3700">
        <v>474204</v>
      </c>
      <c r="W3700">
        <v>790</v>
      </c>
      <c r="X3700">
        <v>0.56499999999999995</v>
      </c>
      <c r="Y3700">
        <v>17.75</v>
      </c>
      <c r="Z3700" s="11">
        <f t="shared" si="9902"/>
        <v>143.39999999999998</v>
      </c>
      <c r="AA3700" s="11">
        <f t="shared" si="9903"/>
        <v>10</v>
      </c>
      <c r="AB3700" s="53">
        <f t="shared" si="9904"/>
        <v>0.2261349592048793</v>
      </c>
      <c r="AC3700" s="61" t="s">
        <v>204</v>
      </c>
    </row>
    <row r="3701" spans="1:46">
      <c r="A3701" s="11">
        <v>3701</v>
      </c>
      <c r="B3701" s="69">
        <v>44618</v>
      </c>
      <c r="C3701" s="70">
        <v>0.65277777777777779</v>
      </c>
      <c r="D3701">
        <v>14.3</v>
      </c>
      <c r="E3701">
        <v>14</v>
      </c>
      <c r="F3701">
        <v>0</v>
      </c>
      <c r="G3701">
        <v>13.7</v>
      </c>
      <c r="H3701">
        <v>0.219</v>
      </c>
      <c r="I3701">
        <v>4.2</v>
      </c>
      <c r="J3701" t="s">
        <v>161</v>
      </c>
      <c r="K3701">
        <v>4.4000000000000004</v>
      </c>
      <c r="L3701" t="s">
        <v>156</v>
      </c>
      <c r="M3701" s="70">
        <v>0.64690972222222221</v>
      </c>
      <c r="N3701">
        <v>7.3</v>
      </c>
      <c r="O3701" t="s">
        <v>160</v>
      </c>
      <c r="P3701" s="70">
        <v>0.64800925925925923</v>
      </c>
      <c r="Q3701">
        <v>5.6</v>
      </c>
      <c r="R3701" t="s">
        <v>161</v>
      </c>
      <c r="S3701">
        <v>1</v>
      </c>
      <c r="T3701">
        <v>34.1</v>
      </c>
      <c r="U3701">
        <v>702</v>
      </c>
      <c r="V3701">
        <v>437131</v>
      </c>
      <c r="W3701">
        <v>729</v>
      </c>
      <c r="X3701">
        <v>0.56499999999999995</v>
      </c>
      <c r="Y3701">
        <v>17.75</v>
      </c>
      <c r="Z3701" s="11">
        <f t="shared" si="9902"/>
        <v>131.4</v>
      </c>
      <c r="AA3701" s="11">
        <f t="shared" si="9903"/>
        <v>10</v>
      </c>
      <c r="AB3701" s="53">
        <f t="shared" si="9904"/>
        <v>0.2261349592048793</v>
      </c>
      <c r="AC3701" s="61" t="s">
        <v>204</v>
      </c>
    </row>
    <row r="3702" spans="1:46">
      <c r="A3702" s="11">
        <v>3702</v>
      </c>
      <c r="B3702" s="69">
        <v>44618</v>
      </c>
      <c r="C3702" s="70">
        <v>0.65972222222222221</v>
      </c>
      <c r="D3702">
        <v>14.3</v>
      </c>
      <c r="E3702">
        <v>14</v>
      </c>
      <c r="F3702">
        <v>0</v>
      </c>
      <c r="G3702">
        <v>13.3</v>
      </c>
      <c r="H3702">
        <v>0.20300000000000001</v>
      </c>
      <c r="I3702">
        <v>4.0999999999999996</v>
      </c>
      <c r="J3702" t="s">
        <v>161</v>
      </c>
      <c r="K3702">
        <v>4.3</v>
      </c>
      <c r="L3702" t="s">
        <v>161</v>
      </c>
      <c r="M3702" s="70">
        <v>0.65410879629629626</v>
      </c>
      <c r="N3702">
        <v>6.1</v>
      </c>
      <c r="O3702" t="s">
        <v>161</v>
      </c>
      <c r="P3702" s="70">
        <v>0.65292824074074074</v>
      </c>
      <c r="Q3702">
        <v>4.4000000000000004</v>
      </c>
      <c r="R3702" t="s">
        <v>161</v>
      </c>
      <c r="S3702">
        <v>0.8</v>
      </c>
      <c r="T3702">
        <v>36.299999999999997</v>
      </c>
      <c r="U3702">
        <v>638</v>
      </c>
      <c r="V3702">
        <v>406096</v>
      </c>
      <c r="W3702">
        <v>677</v>
      </c>
      <c r="X3702">
        <v>0.56499999999999995</v>
      </c>
      <c r="Y3702">
        <v>17.72</v>
      </c>
      <c r="Z3702" s="11">
        <f t="shared" si="9902"/>
        <v>121.80000000000003</v>
      </c>
      <c r="AA3702" s="11">
        <f t="shared" si="9903"/>
        <v>10</v>
      </c>
      <c r="AB3702" s="53">
        <f t="shared" si="9904"/>
        <v>0.2261349592048793</v>
      </c>
      <c r="AC3702" s="61" t="s">
        <v>204</v>
      </c>
    </row>
    <row r="3703" spans="1:46">
      <c r="A3703" s="11">
        <v>3703</v>
      </c>
      <c r="B3703" s="69">
        <v>44618</v>
      </c>
      <c r="C3703" s="70">
        <v>0.66666666666666663</v>
      </c>
      <c r="D3703">
        <v>14.3</v>
      </c>
      <c r="E3703">
        <v>14</v>
      </c>
      <c r="F3703">
        <v>0</v>
      </c>
      <c r="G3703">
        <v>13.3</v>
      </c>
      <c r="H3703">
        <v>0.183</v>
      </c>
      <c r="I3703">
        <v>3.8</v>
      </c>
      <c r="J3703" t="s">
        <v>160</v>
      </c>
      <c r="K3703">
        <v>4.0999999999999996</v>
      </c>
      <c r="L3703" t="s">
        <v>161</v>
      </c>
      <c r="M3703" s="70">
        <v>0.65973379629629625</v>
      </c>
      <c r="N3703">
        <v>7.9</v>
      </c>
      <c r="O3703" t="s">
        <v>156</v>
      </c>
      <c r="P3703" s="70">
        <v>0.66565972222222225</v>
      </c>
      <c r="Q3703">
        <v>3.9</v>
      </c>
      <c r="R3703" t="s">
        <v>160</v>
      </c>
      <c r="S3703">
        <v>1.1000000000000001</v>
      </c>
      <c r="T3703">
        <v>36.5</v>
      </c>
      <c r="U3703">
        <v>542</v>
      </c>
      <c r="V3703">
        <v>362200</v>
      </c>
      <c r="W3703">
        <v>604</v>
      </c>
      <c r="X3703">
        <v>0.56499999999999995</v>
      </c>
      <c r="Y3703">
        <v>17.7</v>
      </c>
      <c r="Z3703" s="11">
        <f t="shared" si="9902"/>
        <v>109.80000000000001</v>
      </c>
      <c r="AA3703" s="11">
        <f t="shared" si="9903"/>
        <v>0</v>
      </c>
      <c r="AB3703" s="53">
        <f t="shared" si="9904"/>
        <v>0.2261349592048793</v>
      </c>
      <c r="AC3703" s="61" t="s">
        <v>204</v>
      </c>
      <c r="AE3703" s="11">
        <f t="shared" ref="AE3703" si="10017">SUM(F3703:F3708)</f>
        <v>0</v>
      </c>
      <c r="AF3703" s="11">
        <f t="shared" ref="AF3703" si="10018">AVERAGE(AB3703:AB3708)</f>
        <v>0.22613495920487933</v>
      </c>
      <c r="AG3703" s="11">
        <f t="shared" ref="AG3703" si="10019">AVERAGE(G3703:G3708)</f>
        <v>12.566666666666665</v>
      </c>
      <c r="AH3703" s="11" t="e">
        <f t="shared" ref="AH3703" si="10020">AVERAGE(AC3703:AC3708)</f>
        <v>#DIV/0!</v>
      </c>
      <c r="AI3703" s="11">
        <f t="shared" ref="AI3703" si="10021">AVERAGE(T3703:T3708)</f>
        <v>38.683333333333337</v>
      </c>
      <c r="AJ3703" s="11">
        <f t="shared" ref="AJ3703" si="10022">SUMIF(H3703:H3708,"&gt;0",H3703:H3708)</f>
        <v>0.7659999999999999</v>
      </c>
      <c r="AK3703" s="17">
        <f t="shared" ref="AK3703" si="10023">SUM(AA3703:AA3708)/60</f>
        <v>0</v>
      </c>
      <c r="AL3703" s="17">
        <f t="shared" ref="AL3703" si="10024">SUM(V3703:V3708)</f>
        <v>1528167</v>
      </c>
      <c r="AM3703" s="17">
        <f t="shared" ref="AM3703" si="10025">AVERAGE(W3703:W3708)</f>
        <v>424.5</v>
      </c>
      <c r="AN3703" s="11">
        <f t="shared" ref="AN3703" si="10026">AVERAGE(I3703:I3708)</f>
        <v>4.6333333333333329</v>
      </c>
      <c r="AO3703" s="11">
        <f t="shared" ref="AO3703" si="10027">MAX(K3703:K3708)</f>
        <v>5.4</v>
      </c>
      <c r="AP3703" s="13" t="str">
        <f t="shared" ref="AP3703" ca="1" si="10028">INDIRECT(ADDRESS(MATCH(AO3703,K3703:K3708,0)+A3703-1,12))</f>
        <v>SSW</v>
      </c>
      <c r="AQ3703" s="13">
        <f t="shared" ref="AQ3703" ca="1" si="10029">INDIRECT(ADDRESS(MATCH(AO3703,K3703:K3708,0)+A3703-1,13))</f>
        <v>0.67711805555555549</v>
      </c>
      <c r="AR3703" s="11">
        <f t="shared" ref="AR3703" si="10030">MAX(N3703:N3708)</f>
        <v>8</v>
      </c>
      <c r="AS3703" s="13" t="str">
        <f t="shared" ref="AS3703" ca="1" si="10031">INDIRECT(ADDRESS(MATCH(AR3703,N3703:N3708,0)+A3703-1,15))</f>
        <v>SSW</v>
      </c>
      <c r="AT3703" s="13">
        <f t="shared" ref="AT3703" ca="1" si="10032">INDIRECT(ADDRESS(MATCH(AR3703,N3703:N3708,0)+A3703-1,16))</f>
        <v>0.67399305555555555</v>
      </c>
    </row>
    <row r="3704" spans="1:46">
      <c r="A3704" s="11">
        <v>3704</v>
      </c>
      <c r="B3704" s="69">
        <v>44618</v>
      </c>
      <c r="C3704" s="70">
        <v>0.67361111111111116</v>
      </c>
      <c r="D3704">
        <v>14.4</v>
      </c>
      <c r="E3704">
        <v>14</v>
      </c>
      <c r="F3704">
        <v>0</v>
      </c>
      <c r="G3704">
        <v>13.1</v>
      </c>
      <c r="H3704">
        <v>0.16</v>
      </c>
      <c r="I3704">
        <v>4.5999999999999996</v>
      </c>
      <c r="J3704" t="s">
        <v>160</v>
      </c>
      <c r="K3704">
        <v>4.5999999999999996</v>
      </c>
      <c r="L3704" t="s">
        <v>160</v>
      </c>
      <c r="M3704" s="70">
        <v>0.67361111111111116</v>
      </c>
      <c r="N3704">
        <v>7.2</v>
      </c>
      <c r="O3704" t="s">
        <v>156</v>
      </c>
      <c r="P3704" s="70">
        <v>0.67168981481481482</v>
      </c>
      <c r="Q3704">
        <v>4.8</v>
      </c>
      <c r="R3704" t="s">
        <v>156</v>
      </c>
      <c r="S3704">
        <v>1</v>
      </c>
      <c r="T3704">
        <v>35.700000000000003</v>
      </c>
      <c r="U3704">
        <v>505</v>
      </c>
      <c r="V3704">
        <v>318077</v>
      </c>
      <c r="W3704">
        <v>530</v>
      </c>
      <c r="X3704">
        <v>0.56499999999999995</v>
      </c>
      <c r="Y3704">
        <v>17.670000000000002</v>
      </c>
      <c r="Z3704" s="11">
        <f t="shared" si="9902"/>
        <v>96</v>
      </c>
      <c r="AA3704" s="11">
        <f t="shared" si="9903"/>
        <v>0</v>
      </c>
      <c r="AB3704" s="53">
        <f t="shared" si="9904"/>
        <v>0.2261349592048793</v>
      </c>
      <c r="AC3704" s="61" t="s">
        <v>204</v>
      </c>
    </row>
    <row r="3705" spans="1:46">
      <c r="A3705" s="11">
        <v>3705</v>
      </c>
      <c r="B3705" s="69">
        <v>44618</v>
      </c>
      <c r="C3705" s="70">
        <v>0.68055555555555547</v>
      </c>
      <c r="D3705">
        <v>14.3</v>
      </c>
      <c r="E3705">
        <v>14</v>
      </c>
      <c r="F3705">
        <v>0</v>
      </c>
      <c r="G3705">
        <v>12.7</v>
      </c>
      <c r="H3705">
        <v>0.13700000000000001</v>
      </c>
      <c r="I3705">
        <v>5.2</v>
      </c>
      <c r="J3705" t="s">
        <v>156</v>
      </c>
      <c r="K3705">
        <v>5.4</v>
      </c>
      <c r="L3705" t="s">
        <v>156</v>
      </c>
      <c r="M3705" s="70">
        <v>0.67711805555555549</v>
      </c>
      <c r="N3705">
        <v>8</v>
      </c>
      <c r="O3705" t="s">
        <v>156</v>
      </c>
      <c r="P3705" s="70">
        <v>0.67399305555555555</v>
      </c>
      <c r="Q3705">
        <v>6.2</v>
      </c>
      <c r="R3705" t="s">
        <v>156</v>
      </c>
      <c r="S3705">
        <v>1.3</v>
      </c>
      <c r="T3705">
        <v>37.1</v>
      </c>
      <c r="U3705">
        <v>414</v>
      </c>
      <c r="V3705">
        <v>277411</v>
      </c>
      <c r="W3705">
        <v>462</v>
      </c>
      <c r="X3705">
        <v>0.56499999999999995</v>
      </c>
      <c r="Y3705">
        <v>17.66</v>
      </c>
      <c r="Z3705" s="11">
        <f t="shared" si="9902"/>
        <v>82.199999999999989</v>
      </c>
      <c r="AA3705" s="11">
        <f t="shared" si="9903"/>
        <v>0</v>
      </c>
      <c r="AB3705" s="53">
        <f t="shared" si="9904"/>
        <v>0.2261349592048793</v>
      </c>
      <c r="AC3705" s="61" t="s">
        <v>204</v>
      </c>
    </row>
    <row r="3706" spans="1:46">
      <c r="A3706" s="11">
        <v>3706</v>
      </c>
      <c r="B3706" s="69">
        <v>44618</v>
      </c>
      <c r="C3706" s="70">
        <v>0.6875</v>
      </c>
      <c r="D3706">
        <v>14.2</v>
      </c>
      <c r="E3706">
        <v>14</v>
      </c>
      <c r="F3706">
        <v>0</v>
      </c>
      <c r="G3706">
        <v>12.5</v>
      </c>
      <c r="H3706">
        <v>0.115</v>
      </c>
      <c r="I3706">
        <v>4.5999999999999996</v>
      </c>
      <c r="J3706" t="s">
        <v>156</v>
      </c>
      <c r="K3706">
        <v>5.2</v>
      </c>
      <c r="L3706" t="s">
        <v>156</v>
      </c>
      <c r="M3706" s="70">
        <v>0.68068287037037034</v>
      </c>
      <c r="N3706">
        <v>7.1</v>
      </c>
      <c r="O3706" t="s">
        <v>156</v>
      </c>
      <c r="P3706" s="70">
        <v>0.68331018518518516</v>
      </c>
      <c r="Q3706">
        <v>4.7</v>
      </c>
      <c r="R3706" t="s">
        <v>156</v>
      </c>
      <c r="S3706">
        <v>1</v>
      </c>
      <c r="T3706">
        <v>41.5</v>
      </c>
      <c r="U3706">
        <v>354</v>
      </c>
      <c r="V3706">
        <v>230245</v>
      </c>
      <c r="W3706">
        <v>384</v>
      </c>
      <c r="X3706">
        <v>0.56499999999999995</v>
      </c>
      <c r="Y3706">
        <v>17.66</v>
      </c>
      <c r="Z3706" s="11">
        <f t="shared" si="9902"/>
        <v>69</v>
      </c>
      <c r="AA3706" s="11">
        <f t="shared" si="9903"/>
        <v>0</v>
      </c>
      <c r="AB3706" s="53">
        <f t="shared" si="9904"/>
        <v>0.2261349592048793</v>
      </c>
      <c r="AC3706" s="61" t="s">
        <v>204</v>
      </c>
    </row>
    <row r="3707" spans="1:46">
      <c r="A3707" s="11">
        <v>3707</v>
      </c>
      <c r="B3707" s="69">
        <v>44618</v>
      </c>
      <c r="C3707" s="70">
        <v>0.69444444444444453</v>
      </c>
      <c r="D3707">
        <v>14</v>
      </c>
      <c r="E3707">
        <v>14.1</v>
      </c>
      <c r="F3707">
        <v>0</v>
      </c>
      <c r="G3707">
        <v>12.2</v>
      </c>
      <c r="H3707">
        <v>9.5000000000000001E-2</v>
      </c>
      <c r="I3707">
        <v>4.7</v>
      </c>
      <c r="J3707" t="s">
        <v>156</v>
      </c>
      <c r="K3707">
        <v>4.7</v>
      </c>
      <c r="L3707" t="s">
        <v>156</v>
      </c>
      <c r="M3707" s="70">
        <v>0.69444444444444453</v>
      </c>
      <c r="N3707">
        <v>7.6</v>
      </c>
      <c r="O3707" t="s">
        <v>153</v>
      </c>
      <c r="P3707" s="70">
        <v>0.6940277777777778</v>
      </c>
      <c r="Q3707">
        <v>5.0999999999999996</v>
      </c>
      <c r="R3707" t="s">
        <v>153</v>
      </c>
      <c r="S3707">
        <v>1.1000000000000001</v>
      </c>
      <c r="T3707">
        <v>40.1</v>
      </c>
      <c r="U3707">
        <v>283</v>
      </c>
      <c r="V3707">
        <v>187314</v>
      </c>
      <c r="W3707">
        <v>312</v>
      </c>
      <c r="X3707">
        <v>0.56499999999999995</v>
      </c>
      <c r="Y3707">
        <v>17.64</v>
      </c>
      <c r="Z3707" s="11">
        <f t="shared" si="9902"/>
        <v>57</v>
      </c>
      <c r="AA3707" s="11">
        <f t="shared" si="9903"/>
        <v>0</v>
      </c>
      <c r="AB3707" s="53">
        <f t="shared" si="9904"/>
        <v>0.2261349592048793</v>
      </c>
      <c r="AC3707" s="61" t="s">
        <v>204</v>
      </c>
    </row>
    <row r="3708" spans="1:46">
      <c r="A3708" s="11">
        <v>3708</v>
      </c>
      <c r="B3708" s="69">
        <v>44618</v>
      </c>
      <c r="C3708" s="70">
        <v>0.70138888888888884</v>
      </c>
      <c r="D3708">
        <v>13.7</v>
      </c>
      <c r="E3708">
        <v>14.1</v>
      </c>
      <c r="F3708">
        <v>0</v>
      </c>
      <c r="G3708">
        <v>11.6</v>
      </c>
      <c r="H3708">
        <v>7.5999999999999998E-2</v>
      </c>
      <c r="I3708">
        <v>4.9000000000000004</v>
      </c>
      <c r="J3708" t="s">
        <v>153</v>
      </c>
      <c r="K3708">
        <v>5</v>
      </c>
      <c r="L3708" t="s">
        <v>153</v>
      </c>
      <c r="M3708" s="70">
        <v>0.70083333333333331</v>
      </c>
      <c r="N3708">
        <v>7.8</v>
      </c>
      <c r="O3708" t="s">
        <v>159</v>
      </c>
      <c r="P3708" s="70">
        <v>0.69685185185185183</v>
      </c>
      <c r="Q3708">
        <v>4.7</v>
      </c>
      <c r="R3708" t="s">
        <v>159</v>
      </c>
      <c r="S3708">
        <v>1.1000000000000001</v>
      </c>
      <c r="T3708">
        <v>41.2</v>
      </c>
      <c r="U3708">
        <v>231</v>
      </c>
      <c r="V3708">
        <v>152920</v>
      </c>
      <c r="W3708">
        <v>255</v>
      </c>
      <c r="X3708">
        <v>0.56499999999999995</v>
      </c>
      <c r="Y3708">
        <v>17.63</v>
      </c>
      <c r="Z3708" s="11">
        <f t="shared" si="9902"/>
        <v>45.6</v>
      </c>
      <c r="AA3708" s="11">
        <f t="shared" si="9903"/>
        <v>0</v>
      </c>
      <c r="AB3708" s="53">
        <f t="shared" si="9904"/>
        <v>0.2261349592048793</v>
      </c>
      <c r="AC3708" s="61" t="s">
        <v>204</v>
      </c>
    </row>
    <row r="3709" spans="1:46">
      <c r="A3709" s="11">
        <v>3709</v>
      </c>
      <c r="B3709" s="69">
        <v>44618</v>
      </c>
      <c r="C3709" s="70">
        <v>0.70833333333333337</v>
      </c>
      <c r="D3709">
        <v>13.4</v>
      </c>
      <c r="E3709">
        <v>14.1</v>
      </c>
      <c r="F3709">
        <v>0</v>
      </c>
      <c r="G3709">
        <v>11.6</v>
      </c>
      <c r="H3709">
        <v>0.06</v>
      </c>
      <c r="I3709">
        <v>4.9000000000000004</v>
      </c>
      <c r="J3709" t="s">
        <v>153</v>
      </c>
      <c r="K3709">
        <v>4.9000000000000004</v>
      </c>
      <c r="L3709" t="s">
        <v>153</v>
      </c>
      <c r="M3709" s="70">
        <v>0.70825231481481488</v>
      </c>
      <c r="N3709">
        <v>8</v>
      </c>
      <c r="O3709" t="s">
        <v>153</v>
      </c>
      <c r="P3709" s="70">
        <v>0.70354166666666673</v>
      </c>
      <c r="Q3709">
        <v>4.2</v>
      </c>
      <c r="R3709" t="s">
        <v>153</v>
      </c>
      <c r="S3709">
        <v>1.4</v>
      </c>
      <c r="T3709">
        <v>40</v>
      </c>
      <c r="U3709">
        <v>180</v>
      </c>
      <c r="V3709">
        <v>123229</v>
      </c>
      <c r="W3709">
        <v>205</v>
      </c>
      <c r="X3709">
        <v>0.56499999999999995</v>
      </c>
      <c r="Y3709">
        <v>17.61</v>
      </c>
      <c r="Z3709" s="11">
        <f t="shared" si="9902"/>
        <v>36</v>
      </c>
      <c r="AA3709" s="11">
        <f t="shared" si="9903"/>
        <v>0</v>
      </c>
      <c r="AB3709" s="53">
        <f t="shared" si="9904"/>
        <v>0.2261349592048793</v>
      </c>
      <c r="AC3709" s="61" t="s">
        <v>204</v>
      </c>
      <c r="AE3709" s="11">
        <f t="shared" ref="AE3709" si="10033">SUM(F3709:F3714)</f>
        <v>0</v>
      </c>
      <c r="AF3709" s="11">
        <f t="shared" ref="AF3709" si="10034">AVERAGE(AB3709:AB3714)</f>
        <v>0.22577694117674529</v>
      </c>
      <c r="AG3709" s="11">
        <f t="shared" ref="AG3709" si="10035">AVERAGE(G3709:G3714)</f>
        <v>10.683333333333332</v>
      </c>
      <c r="AH3709" s="11" t="e">
        <f t="shared" ref="AH3709" si="10036">AVERAGE(AC3709:AC3714)</f>
        <v>#DIV/0!</v>
      </c>
      <c r="AI3709" s="11">
        <f t="shared" ref="AI3709" si="10037">AVERAGE(T3709:T3714)</f>
        <v>42.766666666666673</v>
      </c>
      <c r="AJ3709" s="11">
        <f t="shared" ref="AJ3709" si="10038">SUMIF(H3709:H3714,"&gt;0",H3709:H3714)</f>
        <v>0.17300000000000001</v>
      </c>
      <c r="AK3709" s="17">
        <f t="shared" ref="AK3709" si="10039">SUM(AA3709:AA3714)/60</f>
        <v>0</v>
      </c>
      <c r="AL3709" s="17">
        <f t="shared" ref="AL3709" si="10040">SUM(V3709:V3714)</f>
        <v>365640</v>
      </c>
      <c r="AM3709" s="17">
        <f t="shared" ref="AM3709" si="10041">AVERAGE(W3709:W3714)</f>
        <v>101.5</v>
      </c>
      <c r="AN3709" s="11">
        <f t="shared" ref="AN3709" si="10042">AVERAGE(I3709:I3714)</f>
        <v>4.3166666666666673</v>
      </c>
      <c r="AO3709" s="11">
        <f t="shared" ref="AO3709" si="10043">MAX(K3709:K3714)</f>
        <v>5.0999999999999996</v>
      </c>
      <c r="AP3709" s="13" t="str">
        <f t="shared" ref="AP3709" ca="1" si="10044">INDIRECT(ADDRESS(MATCH(AO3709,K3709:K3714,0)+A3709-1,12))</f>
        <v>S</v>
      </c>
      <c r="AQ3709" s="13">
        <f t="shared" ref="AQ3709" ca="1" si="10045">INDIRECT(ADDRESS(MATCH(AO3709,K3709:K3714,0)+A3709-1,13))</f>
        <v>0.70984953703703713</v>
      </c>
      <c r="AR3709" s="11">
        <f t="shared" ref="AR3709" si="10046">MAX(N3709:N3714)</f>
        <v>8</v>
      </c>
      <c r="AS3709" s="13" t="str">
        <f t="shared" ref="AS3709" ca="1" si="10047">INDIRECT(ADDRESS(MATCH(AR3709,N3709:N3714,0)+A3709-1,15))</f>
        <v>S</v>
      </c>
      <c r="AT3709" s="13">
        <f t="shared" ref="AT3709" ca="1" si="10048">INDIRECT(ADDRESS(MATCH(AR3709,N3709:N3714,0)+A3709-1,16))</f>
        <v>0.70354166666666673</v>
      </c>
    </row>
    <row r="3710" spans="1:46">
      <c r="A3710" s="11">
        <v>3710</v>
      </c>
      <c r="B3710" s="69">
        <v>44618</v>
      </c>
      <c r="C3710" s="70">
        <v>0.71527777777777779</v>
      </c>
      <c r="D3710">
        <v>13.2</v>
      </c>
      <c r="E3710">
        <v>14.1</v>
      </c>
      <c r="F3710">
        <v>0</v>
      </c>
      <c r="G3710">
        <v>11.3</v>
      </c>
      <c r="H3710">
        <v>4.5999999999999999E-2</v>
      </c>
      <c r="I3710">
        <v>4.5</v>
      </c>
      <c r="J3710" t="s">
        <v>153</v>
      </c>
      <c r="K3710">
        <v>5.0999999999999996</v>
      </c>
      <c r="L3710" t="s">
        <v>153</v>
      </c>
      <c r="M3710" s="70">
        <v>0.70984953703703713</v>
      </c>
      <c r="N3710">
        <v>7.1</v>
      </c>
      <c r="O3710" t="s">
        <v>153</v>
      </c>
      <c r="P3710" s="70">
        <v>0.71234953703703707</v>
      </c>
      <c r="Q3710">
        <v>5.2</v>
      </c>
      <c r="R3710" t="s">
        <v>156</v>
      </c>
      <c r="S3710">
        <v>1</v>
      </c>
      <c r="T3710">
        <v>40.799999999999997</v>
      </c>
      <c r="U3710">
        <v>133</v>
      </c>
      <c r="V3710">
        <v>93014</v>
      </c>
      <c r="W3710">
        <v>155</v>
      </c>
      <c r="X3710">
        <v>0.56499999999999995</v>
      </c>
      <c r="Y3710">
        <v>17.61</v>
      </c>
      <c r="Z3710" s="11">
        <f t="shared" si="9902"/>
        <v>27.599999999999998</v>
      </c>
      <c r="AA3710" s="11">
        <f t="shared" si="9903"/>
        <v>0</v>
      </c>
      <c r="AB3710" s="53">
        <f t="shared" si="9904"/>
        <v>0.2261349592048793</v>
      </c>
      <c r="AC3710" s="61" t="s">
        <v>204</v>
      </c>
    </row>
    <row r="3711" spans="1:46">
      <c r="A3711" s="11">
        <v>3711</v>
      </c>
      <c r="B3711" s="69">
        <v>44618</v>
      </c>
      <c r="C3711" s="70">
        <v>0.72222222222222221</v>
      </c>
      <c r="D3711">
        <v>12.9</v>
      </c>
      <c r="E3711">
        <v>14.1</v>
      </c>
      <c r="F3711">
        <v>0</v>
      </c>
      <c r="G3711">
        <v>10.9</v>
      </c>
      <c r="H3711">
        <v>3.2000000000000001E-2</v>
      </c>
      <c r="I3711">
        <v>4.2</v>
      </c>
      <c r="J3711" t="s">
        <v>153</v>
      </c>
      <c r="K3711">
        <v>4.5999999999999996</v>
      </c>
      <c r="L3711" t="s">
        <v>153</v>
      </c>
      <c r="M3711" s="70">
        <v>0.71568287037037026</v>
      </c>
      <c r="N3711">
        <v>6.7</v>
      </c>
      <c r="O3711" t="s">
        <v>156</v>
      </c>
      <c r="P3711" s="70">
        <v>0.71530092592592587</v>
      </c>
      <c r="Q3711">
        <v>3.4</v>
      </c>
      <c r="R3711" t="s">
        <v>159</v>
      </c>
      <c r="S3711">
        <v>1</v>
      </c>
      <c r="T3711">
        <v>42.6</v>
      </c>
      <c r="U3711">
        <v>93</v>
      </c>
      <c r="V3711">
        <v>66959</v>
      </c>
      <c r="W3711">
        <v>112</v>
      </c>
      <c r="X3711">
        <v>0.56499999999999995</v>
      </c>
      <c r="Y3711">
        <v>17.62</v>
      </c>
      <c r="Z3711" s="11">
        <f t="shared" si="9902"/>
        <v>19.200000000000003</v>
      </c>
      <c r="AA3711" s="11">
        <f t="shared" si="9903"/>
        <v>0</v>
      </c>
      <c r="AB3711" s="53">
        <f t="shared" si="9904"/>
        <v>0.2261349592048793</v>
      </c>
      <c r="AC3711" s="61" t="s">
        <v>204</v>
      </c>
    </row>
    <row r="3712" spans="1:46">
      <c r="A3712" s="11">
        <v>3712</v>
      </c>
      <c r="B3712" s="69">
        <v>44618</v>
      </c>
      <c r="C3712" s="70">
        <v>0.72916666666666663</v>
      </c>
      <c r="D3712">
        <v>12.5</v>
      </c>
      <c r="E3712">
        <v>13.4</v>
      </c>
      <c r="F3712">
        <v>0</v>
      </c>
      <c r="G3712">
        <v>10.6</v>
      </c>
      <c r="H3712">
        <v>0.02</v>
      </c>
      <c r="I3712">
        <v>3.8</v>
      </c>
      <c r="J3712" t="s">
        <v>153</v>
      </c>
      <c r="K3712">
        <v>4.2</v>
      </c>
      <c r="L3712" t="s">
        <v>153</v>
      </c>
      <c r="M3712" s="70">
        <v>0.72223379629629625</v>
      </c>
      <c r="N3712">
        <v>6.7</v>
      </c>
      <c r="O3712" t="s">
        <v>153</v>
      </c>
      <c r="P3712" s="70">
        <v>0.72328703703703701</v>
      </c>
      <c r="Q3712">
        <v>3.1</v>
      </c>
      <c r="R3712" t="s">
        <v>156</v>
      </c>
      <c r="S3712">
        <v>1</v>
      </c>
      <c r="T3712">
        <v>42.9</v>
      </c>
      <c r="U3712">
        <v>57</v>
      </c>
      <c r="V3712">
        <v>44688</v>
      </c>
      <c r="W3712">
        <v>74</v>
      </c>
      <c r="X3712">
        <v>0.56499999999999995</v>
      </c>
      <c r="Y3712">
        <v>17.48</v>
      </c>
      <c r="Z3712" s="11">
        <f t="shared" si="9902"/>
        <v>12</v>
      </c>
      <c r="AA3712" s="11">
        <f t="shared" si="9903"/>
        <v>0</v>
      </c>
      <c r="AB3712" s="53">
        <f t="shared" si="9904"/>
        <v>0.2261349592048793</v>
      </c>
      <c r="AC3712" s="61" t="s">
        <v>204</v>
      </c>
    </row>
    <row r="3713" spans="1:46">
      <c r="A3713" s="11">
        <v>3713</v>
      </c>
      <c r="B3713" s="69">
        <v>44618</v>
      </c>
      <c r="C3713" s="70">
        <v>0.73611111111111116</v>
      </c>
      <c r="D3713">
        <v>12.1</v>
      </c>
      <c r="E3713">
        <v>13.2</v>
      </c>
      <c r="F3713">
        <v>0</v>
      </c>
      <c r="G3713">
        <v>10</v>
      </c>
      <c r="H3713">
        <v>1.0999999999999999E-2</v>
      </c>
      <c r="I3713">
        <v>4.3</v>
      </c>
      <c r="J3713" t="s">
        <v>153</v>
      </c>
      <c r="K3713">
        <v>4.3</v>
      </c>
      <c r="L3713" t="s">
        <v>153</v>
      </c>
      <c r="M3713" s="70">
        <v>0.73606481481481489</v>
      </c>
      <c r="N3713">
        <v>7.6</v>
      </c>
      <c r="O3713" t="s">
        <v>153</v>
      </c>
      <c r="P3713" s="70">
        <v>0.73354166666666665</v>
      </c>
      <c r="Q3713">
        <v>2.7</v>
      </c>
      <c r="R3713" t="s">
        <v>153</v>
      </c>
      <c r="S3713">
        <v>1.1000000000000001</v>
      </c>
      <c r="T3713">
        <v>44.4</v>
      </c>
      <c r="U3713">
        <v>30</v>
      </c>
      <c r="V3713">
        <v>25536</v>
      </c>
      <c r="W3713">
        <v>43</v>
      </c>
      <c r="X3713">
        <v>0.56299999999999994</v>
      </c>
      <c r="Y3713">
        <v>17.579999999999998</v>
      </c>
      <c r="Z3713" s="11">
        <f t="shared" si="9902"/>
        <v>6.5999999999999988</v>
      </c>
      <c r="AA3713" s="11">
        <f t="shared" si="9903"/>
        <v>0</v>
      </c>
      <c r="AB3713" s="53">
        <f t="shared" si="9904"/>
        <v>0.22506090512047727</v>
      </c>
      <c r="AC3713" s="61" t="s">
        <v>204</v>
      </c>
    </row>
    <row r="3714" spans="1:46">
      <c r="A3714" s="11">
        <v>3714</v>
      </c>
      <c r="B3714" s="69">
        <v>44618</v>
      </c>
      <c r="C3714" s="70">
        <v>0.74305555555555547</v>
      </c>
      <c r="D3714">
        <v>11.6</v>
      </c>
      <c r="E3714">
        <v>13.1</v>
      </c>
      <c r="F3714">
        <v>0</v>
      </c>
      <c r="G3714">
        <v>9.6999999999999993</v>
      </c>
      <c r="H3714">
        <v>4.0000000000000001E-3</v>
      </c>
      <c r="I3714">
        <v>4.2</v>
      </c>
      <c r="J3714" t="s">
        <v>153</v>
      </c>
      <c r="K3714">
        <v>4.3</v>
      </c>
      <c r="L3714" t="s">
        <v>153</v>
      </c>
      <c r="M3714" s="70">
        <v>0.73765046296296299</v>
      </c>
      <c r="N3714">
        <v>6.7</v>
      </c>
      <c r="O3714" t="s">
        <v>153</v>
      </c>
      <c r="P3714" s="70">
        <v>0.73872685185185183</v>
      </c>
      <c r="Q3714">
        <v>4.4000000000000004</v>
      </c>
      <c r="R3714" t="s">
        <v>153</v>
      </c>
      <c r="S3714">
        <v>1</v>
      </c>
      <c r="T3714">
        <v>45.9</v>
      </c>
      <c r="U3714">
        <v>12</v>
      </c>
      <c r="V3714">
        <v>12214</v>
      </c>
      <c r="W3714">
        <v>20</v>
      </c>
      <c r="X3714">
        <v>0.56299999999999994</v>
      </c>
      <c r="Y3714">
        <v>17.579999999999998</v>
      </c>
      <c r="Z3714" s="11">
        <f t="shared" si="9902"/>
        <v>2.4000000000000004</v>
      </c>
      <c r="AA3714" s="11">
        <f t="shared" si="9903"/>
        <v>0</v>
      </c>
      <c r="AB3714" s="53">
        <f t="shared" si="9904"/>
        <v>0.22506090512047727</v>
      </c>
      <c r="AC3714" s="61" t="s">
        <v>204</v>
      </c>
    </row>
    <row r="3715" spans="1:46">
      <c r="A3715" s="11">
        <v>3715</v>
      </c>
      <c r="B3715" s="69">
        <v>44618</v>
      </c>
      <c r="C3715" s="70">
        <v>0.75</v>
      </c>
      <c r="D3715">
        <v>11.1</v>
      </c>
      <c r="E3715">
        <v>13</v>
      </c>
      <c r="F3715">
        <v>0</v>
      </c>
      <c r="G3715">
        <v>9.4</v>
      </c>
      <c r="H3715">
        <v>1E-3</v>
      </c>
      <c r="I3715">
        <v>4.3</v>
      </c>
      <c r="J3715" t="s">
        <v>159</v>
      </c>
      <c r="K3715">
        <v>4.3</v>
      </c>
      <c r="L3715" t="s">
        <v>159</v>
      </c>
      <c r="M3715" s="70">
        <v>0.75</v>
      </c>
      <c r="N3715">
        <v>7.7</v>
      </c>
      <c r="O3715" t="s">
        <v>153</v>
      </c>
      <c r="P3715" s="70">
        <v>0.74652777777777779</v>
      </c>
      <c r="Q3715">
        <v>5.0999999999999996</v>
      </c>
      <c r="R3715" t="s">
        <v>159</v>
      </c>
      <c r="S3715">
        <v>1.1000000000000001</v>
      </c>
      <c r="T3715">
        <v>45.6</v>
      </c>
      <c r="U3715">
        <v>3</v>
      </c>
      <c r="V3715">
        <v>4297</v>
      </c>
      <c r="W3715">
        <v>7</v>
      </c>
      <c r="X3715">
        <v>0.56399999999999995</v>
      </c>
      <c r="Y3715">
        <v>17.579999999999998</v>
      </c>
      <c r="Z3715" s="11">
        <f t="shared" si="9902"/>
        <v>0.60000000000000009</v>
      </c>
      <c r="AA3715" s="11">
        <f t="shared" si="9903"/>
        <v>0</v>
      </c>
      <c r="AB3715" s="53">
        <f t="shared" si="9904"/>
        <v>0.22559749924101336</v>
      </c>
      <c r="AC3715" s="61" t="s">
        <v>204</v>
      </c>
      <c r="AE3715" s="11">
        <f t="shared" ref="AE3715" si="10049">SUM(F3715:F3720)</f>
        <v>0</v>
      </c>
      <c r="AF3715" s="11">
        <f t="shared" ref="AF3715" si="10050">AVERAGE(AB3715:AB3720)</f>
        <v>0.22568707590165768</v>
      </c>
      <c r="AG3715" s="11">
        <f t="shared" ref="AG3715" si="10051">AVERAGE(G3715:G3720)</f>
        <v>9.1333333333333329</v>
      </c>
      <c r="AH3715" s="11" t="e">
        <f t="shared" ref="AH3715" si="10052">AVERAGE(AC3715:AC3720)</f>
        <v>#DIV/0!</v>
      </c>
      <c r="AI3715" s="11">
        <f t="shared" ref="AI3715" si="10053">AVERAGE(T3715:T3720)</f>
        <v>46.333333333333336</v>
      </c>
      <c r="AJ3715" s="11">
        <f t="shared" ref="AJ3715" si="10054">SUMIF(H3715:H3720,"&gt;0",H3715:H3720)</f>
        <v>1E-3</v>
      </c>
      <c r="AK3715" s="17">
        <f t="shared" ref="AK3715" si="10055">SUM(AA3715:AA3720)/60</f>
        <v>0</v>
      </c>
      <c r="AL3715" s="17">
        <f t="shared" ref="AL3715" si="10056">SUM(V3715:V3720)</f>
        <v>5695</v>
      </c>
      <c r="AM3715" s="17">
        <f t="shared" ref="AM3715" si="10057">AVERAGE(W3715:W3720)</f>
        <v>1.3333333333333333</v>
      </c>
      <c r="AN3715" s="11">
        <f t="shared" ref="AN3715" si="10058">AVERAGE(I3715:I3720)</f>
        <v>4.5666666666666664</v>
      </c>
      <c r="AO3715" s="11">
        <f t="shared" ref="AO3715" si="10059">MAX(K3715:K3720)</f>
        <v>5.3</v>
      </c>
      <c r="AP3715" s="13" t="str">
        <f t="shared" ref="AP3715" ca="1" si="10060">INDIRECT(ADDRESS(MATCH(AO3715,K3715:K3720,0)+A3715-1,12))</f>
        <v>S</v>
      </c>
      <c r="AQ3715" s="13">
        <f t="shared" ref="AQ3715" ca="1" si="10061">INDIRECT(ADDRESS(MATCH(AO3715,K3715:K3720,0)+A3715-1,13))</f>
        <v>0.78460648148148149</v>
      </c>
      <c r="AR3715" s="11">
        <f t="shared" ref="AR3715" si="10062">MAX(N3715:N3720)</f>
        <v>8.6</v>
      </c>
      <c r="AS3715" s="13" t="str">
        <f t="shared" ref="AS3715" ca="1" si="10063">INDIRECT(ADDRESS(MATCH(AR3715,N3715:N3720,0)+A3715-1,15))</f>
        <v>S</v>
      </c>
      <c r="AT3715" s="13">
        <f t="shared" ref="AT3715" ca="1" si="10064">INDIRECT(ADDRESS(MATCH(AR3715,N3715:N3720,0)+A3715-1,16))</f>
        <v>0.78130787037037042</v>
      </c>
    </row>
    <row r="3716" spans="1:46">
      <c r="A3716" s="11">
        <v>3716</v>
      </c>
      <c r="B3716" s="69">
        <v>44618</v>
      </c>
      <c r="C3716" s="70">
        <v>0.75694444444444453</v>
      </c>
      <c r="D3716">
        <v>10.7</v>
      </c>
      <c r="E3716">
        <v>13</v>
      </c>
      <c r="F3716">
        <v>0</v>
      </c>
      <c r="G3716">
        <v>9.3000000000000007</v>
      </c>
      <c r="H3716">
        <v>0</v>
      </c>
      <c r="I3716">
        <v>4.8</v>
      </c>
      <c r="J3716" t="s">
        <v>159</v>
      </c>
      <c r="K3716">
        <v>5</v>
      </c>
      <c r="L3716" t="s">
        <v>159</v>
      </c>
      <c r="M3716" s="70">
        <v>0.75517361111111114</v>
      </c>
      <c r="N3716">
        <v>7.4</v>
      </c>
      <c r="O3716" t="s">
        <v>159</v>
      </c>
      <c r="P3716" s="70">
        <v>0.75459490740740742</v>
      </c>
      <c r="Q3716">
        <v>3.6</v>
      </c>
      <c r="R3716" t="s">
        <v>153</v>
      </c>
      <c r="S3716">
        <v>0.9</v>
      </c>
      <c r="T3716">
        <v>46.5</v>
      </c>
      <c r="U3716">
        <v>0</v>
      </c>
      <c r="V3716">
        <v>882</v>
      </c>
      <c r="W3716">
        <v>1</v>
      </c>
      <c r="X3716">
        <v>0.56399999999999995</v>
      </c>
      <c r="Y3716">
        <v>17.579999999999998</v>
      </c>
      <c r="Z3716" s="11">
        <f t="shared" si="9902"/>
        <v>0</v>
      </c>
      <c r="AA3716" s="11">
        <f t="shared" si="9903"/>
        <v>0</v>
      </c>
      <c r="AB3716" s="53">
        <f t="shared" si="9904"/>
        <v>0.22559749924101336</v>
      </c>
      <c r="AC3716" s="61" t="s">
        <v>204</v>
      </c>
    </row>
    <row r="3717" spans="1:46">
      <c r="A3717" s="11">
        <v>3717</v>
      </c>
      <c r="B3717" s="69">
        <v>44618</v>
      </c>
      <c r="C3717" s="70">
        <v>0.76388888888888884</v>
      </c>
      <c r="D3717">
        <v>10.199999999999999</v>
      </c>
      <c r="E3717">
        <v>13</v>
      </c>
      <c r="F3717">
        <v>0</v>
      </c>
      <c r="G3717">
        <v>9.1</v>
      </c>
      <c r="H3717">
        <v>-1E-3</v>
      </c>
      <c r="I3717">
        <v>4.4000000000000004</v>
      </c>
      <c r="J3717" t="s">
        <v>159</v>
      </c>
      <c r="K3717">
        <v>4.8</v>
      </c>
      <c r="L3717" t="s">
        <v>159</v>
      </c>
      <c r="M3717" s="70">
        <v>0.75695601851851846</v>
      </c>
      <c r="N3717">
        <v>7.3</v>
      </c>
      <c r="O3717" t="s">
        <v>159</v>
      </c>
      <c r="P3717" s="70">
        <v>0.76046296296296301</v>
      </c>
      <c r="Q3717">
        <v>5.6</v>
      </c>
      <c r="R3717" t="s">
        <v>159</v>
      </c>
      <c r="S3717">
        <v>1</v>
      </c>
      <c r="T3717">
        <v>46.2</v>
      </c>
      <c r="U3717">
        <v>0</v>
      </c>
      <c r="V3717">
        <v>181</v>
      </c>
      <c r="W3717">
        <v>0</v>
      </c>
      <c r="X3717">
        <v>0.56499999999999995</v>
      </c>
      <c r="Y3717">
        <v>17.59</v>
      </c>
      <c r="Z3717" s="11">
        <f t="shared" si="9902"/>
        <v>-0.60000000000000009</v>
      </c>
      <c r="AA3717" s="11">
        <f t="shared" si="9903"/>
        <v>0</v>
      </c>
      <c r="AB3717" s="53">
        <f t="shared" si="9904"/>
        <v>0.2261349592048793</v>
      </c>
      <c r="AC3717" s="61" t="s">
        <v>204</v>
      </c>
    </row>
    <row r="3718" spans="1:46">
      <c r="A3718" s="11">
        <v>3718</v>
      </c>
      <c r="B3718" s="69">
        <v>44618</v>
      </c>
      <c r="C3718" s="70">
        <v>0.77083333333333337</v>
      </c>
      <c r="D3718">
        <v>10</v>
      </c>
      <c r="E3718">
        <v>13</v>
      </c>
      <c r="F3718">
        <v>0</v>
      </c>
      <c r="G3718">
        <v>8.9</v>
      </c>
      <c r="H3718">
        <v>-1E-3</v>
      </c>
      <c r="I3718">
        <v>4.5</v>
      </c>
      <c r="J3718" t="s">
        <v>153</v>
      </c>
      <c r="K3718">
        <v>4.5999999999999996</v>
      </c>
      <c r="L3718" t="s">
        <v>159</v>
      </c>
      <c r="M3718" s="70">
        <v>0.76687500000000008</v>
      </c>
      <c r="N3718">
        <v>7.1</v>
      </c>
      <c r="O3718" t="s">
        <v>159</v>
      </c>
      <c r="P3718" s="70">
        <v>0.76406249999999998</v>
      </c>
      <c r="Q3718">
        <v>5.2</v>
      </c>
      <c r="R3718" t="s">
        <v>159</v>
      </c>
      <c r="S3718">
        <v>0.9</v>
      </c>
      <c r="T3718">
        <v>46.7</v>
      </c>
      <c r="U3718">
        <v>0</v>
      </c>
      <c r="V3718">
        <v>108</v>
      </c>
      <c r="W3718">
        <v>0</v>
      </c>
      <c r="X3718">
        <v>0.56399999999999995</v>
      </c>
      <c r="Y3718">
        <v>17.559999999999999</v>
      </c>
      <c r="Z3718" s="11">
        <f t="shared" si="9902"/>
        <v>-0.60000000000000009</v>
      </c>
      <c r="AA3718" s="11">
        <f t="shared" si="9903"/>
        <v>0</v>
      </c>
      <c r="AB3718" s="53">
        <f t="shared" si="9904"/>
        <v>0.22559749924101336</v>
      </c>
      <c r="AC3718" s="61" t="s">
        <v>204</v>
      </c>
    </row>
    <row r="3719" spans="1:46">
      <c r="A3719" s="11">
        <v>3719</v>
      </c>
      <c r="B3719" s="69">
        <v>44618</v>
      </c>
      <c r="C3719" s="70">
        <v>0.77777777777777779</v>
      </c>
      <c r="D3719">
        <v>9.6</v>
      </c>
      <c r="E3719">
        <v>13</v>
      </c>
      <c r="F3719">
        <v>0</v>
      </c>
      <c r="G3719">
        <v>8.9</v>
      </c>
      <c r="H3719">
        <v>-1E-3</v>
      </c>
      <c r="I3719">
        <v>4.2</v>
      </c>
      <c r="J3719" t="s">
        <v>153</v>
      </c>
      <c r="K3719">
        <v>4.5</v>
      </c>
      <c r="L3719" t="s">
        <v>153</v>
      </c>
      <c r="M3719" s="70">
        <v>0.77089120370370379</v>
      </c>
      <c r="N3719">
        <v>7.2</v>
      </c>
      <c r="O3719" t="s">
        <v>153</v>
      </c>
      <c r="P3719" s="70">
        <v>0.77543981481481483</v>
      </c>
      <c r="Q3719">
        <v>5.2</v>
      </c>
      <c r="R3719" t="s">
        <v>153</v>
      </c>
      <c r="S3719">
        <v>1</v>
      </c>
      <c r="T3719">
        <v>46.6</v>
      </c>
      <c r="U3719">
        <v>0</v>
      </c>
      <c r="V3719">
        <v>112</v>
      </c>
      <c r="W3719">
        <v>0</v>
      </c>
      <c r="X3719">
        <v>0.56399999999999995</v>
      </c>
      <c r="Y3719">
        <v>17.600000000000001</v>
      </c>
      <c r="Z3719" s="11">
        <f t="shared" si="9902"/>
        <v>-0.60000000000000009</v>
      </c>
      <c r="AA3719" s="11">
        <f t="shared" si="9903"/>
        <v>0</v>
      </c>
      <c r="AB3719" s="53">
        <f t="shared" si="9904"/>
        <v>0.22559749924101336</v>
      </c>
      <c r="AC3719" s="61" t="s">
        <v>204</v>
      </c>
    </row>
    <row r="3720" spans="1:46">
      <c r="A3720" s="11">
        <v>3720</v>
      </c>
      <c r="B3720" s="69">
        <v>44618</v>
      </c>
      <c r="C3720" s="70">
        <v>0.78472222222222221</v>
      </c>
      <c r="D3720">
        <v>9.3000000000000007</v>
      </c>
      <c r="E3720">
        <v>13</v>
      </c>
      <c r="F3720">
        <v>0</v>
      </c>
      <c r="G3720">
        <v>9.1999999999999993</v>
      </c>
      <c r="H3720">
        <v>0</v>
      </c>
      <c r="I3720">
        <v>5.2</v>
      </c>
      <c r="J3720" t="s">
        <v>153</v>
      </c>
      <c r="K3720">
        <v>5.3</v>
      </c>
      <c r="L3720" t="s">
        <v>153</v>
      </c>
      <c r="M3720" s="70">
        <v>0.78460648148148149</v>
      </c>
      <c r="N3720">
        <v>8.6</v>
      </c>
      <c r="O3720" t="s">
        <v>153</v>
      </c>
      <c r="P3720" s="70">
        <v>0.78130787037037042</v>
      </c>
      <c r="Q3720">
        <v>5.0999999999999996</v>
      </c>
      <c r="R3720" t="s">
        <v>153</v>
      </c>
      <c r="S3720">
        <v>1.1000000000000001</v>
      </c>
      <c r="T3720">
        <v>46.4</v>
      </c>
      <c r="U3720">
        <v>0</v>
      </c>
      <c r="V3720">
        <v>115</v>
      </c>
      <c r="W3720">
        <v>0</v>
      </c>
      <c r="X3720">
        <v>0.56399999999999995</v>
      </c>
      <c r="Y3720">
        <v>17.61</v>
      </c>
      <c r="Z3720" s="11">
        <f t="shared" ref="Z3720:Z3783" si="10065">H3720*3.6/(60)*10*10^3</f>
        <v>0</v>
      </c>
      <c r="AA3720" s="11">
        <f t="shared" ref="AA3720:AA3783" si="10066">IF(Z3720&gt;120,10,0)</f>
        <v>0</v>
      </c>
      <c r="AB3720" s="53">
        <f t="shared" ref="AB3720:AB3783" si="10067">-0.071+0.735*X3720+0.75*X3720^2-8.759*X3720^3+21.838*X3720^4-21.998*X3720^5+8.097*X3720^6</f>
        <v>0.22559749924101336</v>
      </c>
      <c r="AC3720" s="61" t="s">
        <v>204</v>
      </c>
    </row>
    <row r="3721" spans="1:46">
      <c r="A3721" s="11">
        <v>3721</v>
      </c>
      <c r="B3721" s="69">
        <v>44618</v>
      </c>
      <c r="C3721" s="70">
        <v>0.79166666666666663</v>
      </c>
      <c r="D3721">
        <v>9</v>
      </c>
      <c r="E3721">
        <v>12.9</v>
      </c>
      <c r="F3721">
        <v>0</v>
      </c>
      <c r="G3721">
        <v>8.9</v>
      </c>
      <c r="H3721">
        <v>-1E-3</v>
      </c>
      <c r="I3721">
        <v>4</v>
      </c>
      <c r="J3721" t="s">
        <v>153</v>
      </c>
      <c r="K3721">
        <v>5.2</v>
      </c>
      <c r="L3721" t="s">
        <v>153</v>
      </c>
      <c r="M3721" s="70">
        <v>0.7849652777777778</v>
      </c>
      <c r="N3721">
        <v>6.8</v>
      </c>
      <c r="O3721" t="s">
        <v>153</v>
      </c>
      <c r="P3721" s="70">
        <v>0.7883796296296296</v>
      </c>
      <c r="Q3721">
        <v>6</v>
      </c>
      <c r="R3721" t="s">
        <v>153</v>
      </c>
      <c r="S3721">
        <v>1</v>
      </c>
      <c r="T3721">
        <v>47.4</v>
      </c>
      <c r="U3721">
        <v>1</v>
      </c>
      <c r="V3721">
        <v>100</v>
      </c>
      <c r="W3721">
        <v>0</v>
      </c>
      <c r="X3721">
        <v>0.56399999999999995</v>
      </c>
      <c r="Y3721">
        <v>17.61</v>
      </c>
      <c r="Z3721" s="11">
        <f t="shared" si="10065"/>
        <v>-0.60000000000000009</v>
      </c>
      <c r="AA3721" s="11">
        <f t="shared" si="10066"/>
        <v>0</v>
      </c>
      <c r="AB3721" s="53">
        <f t="shared" si="10067"/>
        <v>0.22559749924101336</v>
      </c>
      <c r="AC3721" s="61" t="s">
        <v>204</v>
      </c>
      <c r="AE3721" s="11">
        <f t="shared" ref="AE3721" si="10068">SUM(F3721:F3726)</f>
        <v>0</v>
      </c>
      <c r="AF3721" s="11">
        <f t="shared" ref="AF3721" si="10069">AVERAGE(AB3721:AB3726)</f>
        <v>0.22559749924101338</v>
      </c>
      <c r="AG3721" s="11">
        <f t="shared" ref="AG3721" si="10070">AVERAGE(G3721:G3726)</f>
        <v>8.8833333333333329</v>
      </c>
      <c r="AH3721" s="11" t="e">
        <f t="shared" ref="AH3721" si="10071">AVERAGE(AC3721:AC3726)</f>
        <v>#DIV/0!</v>
      </c>
      <c r="AI3721" s="11">
        <f t="shared" ref="AI3721" si="10072">AVERAGE(T3721:T3726)</f>
        <v>47.816666666666663</v>
      </c>
      <c r="AJ3721" s="11">
        <f t="shared" ref="AJ3721" si="10073">SUMIF(H3721:H3726,"&gt;0",H3721:H3726)</f>
        <v>0</v>
      </c>
      <c r="AK3721" s="17">
        <f t="shared" ref="AK3721" si="10074">SUM(AA3721:AA3726)/60</f>
        <v>0</v>
      </c>
      <c r="AL3721" s="17">
        <f t="shared" ref="AL3721" si="10075">SUM(V3721:V3726)</f>
        <v>610</v>
      </c>
      <c r="AM3721" s="17">
        <f t="shared" ref="AM3721" si="10076">AVERAGE(W3721:W3726)</f>
        <v>0</v>
      </c>
      <c r="AN3721" s="11">
        <f t="shared" ref="AN3721" si="10077">AVERAGE(I3721:I3726)</f>
        <v>4.0666666666666673</v>
      </c>
      <c r="AO3721" s="11">
        <f t="shared" ref="AO3721" si="10078">MAX(K3721:K3726)</f>
        <v>5.2</v>
      </c>
      <c r="AP3721" s="13" t="str">
        <f t="shared" ref="AP3721" ca="1" si="10079">INDIRECT(ADDRESS(MATCH(AO3721,K3721:K3726,0)+A3721-1,12))</f>
        <v>S</v>
      </c>
      <c r="AQ3721" s="13">
        <f t="shared" ref="AQ3721" ca="1" si="10080">INDIRECT(ADDRESS(MATCH(AO3721,K3721:K3726,0)+A3721-1,13))</f>
        <v>0.7849652777777778</v>
      </c>
      <c r="AR3721" s="11">
        <f t="shared" ref="AR3721" si="10081">MAX(N3721:N3726)</f>
        <v>6.9</v>
      </c>
      <c r="AS3721" s="13" t="str">
        <f t="shared" ref="AS3721" ca="1" si="10082">INDIRECT(ADDRESS(MATCH(AR3721,N3721:N3726,0)+A3721-1,15))</f>
        <v>SSE</v>
      </c>
      <c r="AT3721" s="13">
        <f t="shared" ref="AT3721" ca="1" si="10083">INDIRECT(ADDRESS(MATCH(AR3721,N3721:N3726,0)+A3721-1,16))</f>
        <v>0.81922453703703713</v>
      </c>
    </row>
    <row r="3722" spans="1:46">
      <c r="A3722" s="11">
        <v>3722</v>
      </c>
      <c r="B3722" s="69">
        <v>44618</v>
      </c>
      <c r="C3722" s="70">
        <v>0.79861111111111116</v>
      </c>
      <c r="D3722">
        <v>8.8000000000000007</v>
      </c>
      <c r="E3722">
        <v>12.9</v>
      </c>
      <c r="F3722">
        <v>0</v>
      </c>
      <c r="G3722">
        <v>8.6999999999999993</v>
      </c>
      <c r="H3722">
        <v>-1E-3</v>
      </c>
      <c r="I3722">
        <v>3.7</v>
      </c>
      <c r="J3722" t="s">
        <v>153</v>
      </c>
      <c r="K3722">
        <v>4</v>
      </c>
      <c r="L3722" t="s">
        <v>153</v>
      </c>
      <c r="M3722" s="70">
        <v>0.79167824074074078</v>
      </c>
      <c r="N3722">
        <v>6.7</v>
      </c>
      <c r="O3722" t="s">
        <v>153</v>
      </c>
      <c r="P3722" s="70">
        <v>0.79766203703703698</v>
      </c>
      <c r="Q3722">
        <v>4</v>
      </c>
      <c r="R3722" t="s">
        <v>159</v>
      </c>
      <c r="S3722">
        <v>0.9</v>
      </c>
      <c r="T3722">
        <v>48.2</v>
      </c>
      <c r="U3722">
        <v>0</v>
      </c>
      <c r="V3722">
        <v>93</v>
      </c>
      <c r="W3722">
        <v>0</v>
      </c>
      <c r="X3722">
        <v>0.56399999999999995</v>
      </c>
      <c r="Y3722">
        <v>17.600000000000001</v>
      </c>
      <c r="Z3722" s="11">
        <f t="shared" si="10065"/>
        <v>-0.60000000000000009</v>
      </c>
      <c r="AA3722" s="11">
        <f t="shared" si="10066"/>
        <v>0</v>
      </c>
      <c r="AB3722" s="53">
        <f t="shared" si="10067"/>
        <v>0.22559749924101336</v>
      </c>
      <c r="AC3722" s="61" t="s">
        <v>204</v>
      </c>
    </row>
    <row r="3723" spans="1:46">
      <c r="A3723" s="11">
        <v>3723</v>
      </c>
      <c r="B3723" s="69">
        <v>44618</v>
      </c>
      <c r="C3723" s="70">
        <v>0.80555555555555547</v>
      </c>
      <c r="D3723">
        <v>8.6</v>
      </c>
      <c r="E3723">
        <v>12.9</v>
      </c>
      <c r="F3723">
        <v>0</v>
      </c>
      <c r="G3723">
        <v>8.6999999999999993</v>
      </c>
      <c r="H3723">
        <v>0</v>
      </c>
      <c r="I3723">
        <v>3.7</v>
      </c>
      <c r="J3723" t="s">
        <v>159</v>
      </c>
      <c r="K3723">
        <v>3.9</v>
      </c>
      <c r="L3723" t="s">
        <v>153</v>
      </c>
      <c r="M3723" s="70">
        <v>0.79997685185185186</v>
      </c>
      <c r="N3723">
        <v>6</v>
      </c>
      <c r="O3723" t="s">
        <v>153</v>
      </c>
      <c r="P3723" s="70">
        <v>0.79881944444444442</v>
      </c>
      <c r="Q3723">
        <v>3.9</v>
      </c>
      <c r="R3723" t="s">
        <v>159</v>
      </c>
      <c r="S3723">
        <v>0.7</v>
      </c>
      <c r="T3723">
        <v>48.5</v>
      </c>
      <c r="U3723">
        <v>1</v>
      </c>
      <c r="V3723">
        <v>118</v>
      </c>
      <c r="W3723">
        <v>0</v>
      </c>
      <c r="X3723">
        <v>0.56399999999999995</v>
      </c>
      <c r="Y3723">
        <v>17.600000000000001</v>
      </c>
      <c r="Z3723" s="11">
        <f t="shared" si="10065"/>
        <v>0</v>
      </c>
      <c r="AA3723" s="11">
        <f t="shared" si="10066"/>
        <v>0</v>
      </c>
      <c r="AB3723" s="53">
        <f t="shared" si="10067"/>
        <v>0.22559749924101336</v>
      </c>
      <c r="AC3723" s="61" t="s">
        <v>204</v>
      </c>
    </row>
    <row r="3724" spans="1:46">
      <c r="A3724" s="11">
        <v>3724</v>
      </c>
      <c r="B3724" s="69">
        <v>44618</v>
      </c>
      <c r="C3724" s="70">
        <v>0.8125</v>
      </c>
      <c r="D3724">
        <v>8.5</v>
      </c>
      <c r="E3724">
        <v>12.9</v>
      </c>
      <c r="F3724">
        <v>0</v>
      </c>
      <c r="G3724">
        <v>8.6999999999999993</v>
      </c>
      <c r="H3724">
        <v>0</v>
      </c>
      <c r="I3724">
        <v>4</v>
      </c>
      <c r="J3724" t="s">
        <v>159</v>
      </c>
      <c r="K3724">
        <v>4</v>
      </c>
      <c r="L3724" t="s">
        <v>159</v>
      </c>
      <c r="M3724" s="70">
        <v>0.81170138888888888</v>
      </c>
      <c r="N3724">
        <v>6.4</v>
      </c>
      <c r="O3724" t="s">
        <v>159</v>
      </c>
      <c r="P3724" s="70">
        <v>0.80665509259259249</v>
      </c>
      <c r="Q3724">
        <v>3.4</v>
      </c>
      <c r="R3724" t="s">
        <v>159</v>
      </c>
      <c r="S3724">
        <v>0.8</v>
      </c>
      <c r="T3724">
        <v>48.5</v>
      </c>
      <c r="U3724">
        <v>0</v>
      </c>
      <c r="V3724">
        <v>90</v>
      </c>
      <c r="W3724">
        <v>0</v>
      </c>
      <c r="X3724">
        <v>0.56399999999999995</v>
      </c>
      <c r="Y3724">
        <v>17.61</v>
      </c>
      <c r="Z3724" s="11">
        <f t="shared" si="10065"/>
        <v>0</v>
      </c>
      <c r="AA3724" s="11">
        <f t="shared" si="10066"/>
        <v>0</v>
      </c>
      <c r="AB3724" s="53">
        <f t="shared" si="10067"/>
        <v>0.22559749924101336</v>
      </c>
      <c r="AC3724" s="61" t="s">
        <v>204</v>
      </c>
    </row>
    <row r="3725" spans="1:46">
      <c r="A3725" s="11">
        <v>3725</v>
      </c>
      <c r="B3725" s="69">
        <v>44618</v>
      </c>
      <c r="C3725" s="70">
        <v>0.81944444444444453</v>
      </c>
      <c r="D3725">
        <v>8.4</v>
      </c>
      <c r="E3725">
        <v>12.9</v>
      </c>
      <c r="F3725">
        <v>0</v>
      </c>
      <c r="G3725">
        <v>9.1</v>
      </c>
      <c r="H3725">
        <v>0</v>
      </c>
      <c r="I3725">
        <v>4.7</v>
      </c>
      <c r="J3725" t="s">
        <v>159</v>
      </c>
      <c r="K3725">
        <v>4.7</v>
      </c>
      <c r="L3725" t="s">
        <v>159</v>
      </c>
      <c r="M3725" s="70">
        <v>0.81944444444444453</v>
      </c>
      <c r="N3725">
        <v>6.9</v>
      </c>
      <c r="O3725" t="s">
        <v>159</v>
      </c>
      <c r="P3725" s="70">
        <v>0.81922453703703713</v>
      </c>
      <c r="Q3725">
        <v>5.3</v>
      </c>
      <c r="R3725" t="s">
        <v>159</v>
      </c>
      <c r="S3725">
        <v>1</v>
      </c>
      <c r="T3725">
        <v>47.4</v>
      </c>
      <c r="U3725">
        <v>0</v>
      </c>
      <c r="V3725">
        <v>113</v>
      </c>
      <c r="W3725">
        <v>0</v>
      </c>
      <c r="X3725">
        <v>0.56399999999999995</v>
      </c>
      <c r="Y3725">
        <v>17.600000000000001</v>
      </c>
      <c r="Z3725" s="11">
        <f t="shared" si="10065"/>
        <v>0</v>
      </c>
      <c r="AA3725" s="11">
        <f t="shared" si="10066"/>
        <v>0</v>
      </c>
      <c r="AB3725" s="53">
        <f t="shared" si="10067"/>
        <v>0.22559749924101336</v>
      </c>
      <c r="AC3725" s="61" t="s">
        <v>204</v>
      </c>
    </row>
    <row r="3726" spans="1:46">
      <c r="A3726" s="11">
        <v>3726</v>
      </c>
      <c r="B3726" s="69">
        <v>44618</v>
      </c>
      <c r="C3726" s="70">
        <v>0.82638888888888884</v>
      </c>
      <c r="D3726">
        <v>8.4</v>
      </c>
      <c r="E3726">
        <v>12.9</v>
      </c>
      <c r="F3726">
        <v>0</v>
      </c>
      <c r="G3726">
        <v>9.1999999999999993</v>
      </c>
      <c r="H3726">
        <v>0</v>
      </c>
      <c r="I3726">
        <v>4.3</v>
      </c>
      <c r="J3726" t="s">
        <v>159</v>
      </c>
      <c r="K3726">
        <v>5</v>
      </c>
      <c r="L3726" t="s">
        <v>159</v>
      </c>
      <c r="M3726" s="70">
        <v>0.82181712962962961</v>
      </c>
      <c r="N3726">
        <v>6.5</v>
      </c>
      <c r="O3726" t="s">
        <v>159</v>
      </c>
      <c r="P3726" s="70">
        <v>0.82155092592592593</v>
      </c>
      <c r="Q3726">
        <v>2.8</v>
      </c>
      <c r="R3726" t="s">
        <v>159</v>
      </c>
      <c r="S3726">
        <v>0.8</v>
      </c>
      <c r="T3726">
        <v>46.9</v>
      </c>
      <c r="U3726">
        <v>0</v>
      </c>
      <c r="V3726">
        <v>96</v>
      </c>
      <c r="W3726">
        <v>0</v>
      </c>
      <c r="X3726">
        <v>0.56399999999999995</v>
      </c>
      <c r="Y3726">
        <v>17.63</v>
      </c>
      <c r="Z3726" s="11">
        <f t="shared" si="10065"/>
        <v>0</v>
      </c>
      <c r="AA3726" s="11">
        <f t="shared" si="10066"/>
        <v>0</v>
      </c>
      <c r="AB3726" s="53">
        <f t="shared" si="10067"/>
        <v>0.22559749924101336</v>
      </c>
      <c r="AC3726" s="61" t="s">
        <v>204</v>
      </c>
    </row>
    <row r="3727" spans="1:46">
      <c r="A3727" s="11">
        <v>3727</v>
      </c>
      <c r="B3727" s="69">
        <v>44618</v>
      </c>
      <c r="C3727" s="70">
        <v>0.83333333333333337</v>
      </c>
      <c r="D3727">
        <v>8.3000000000000007</v>
      </c>
      <c r="E3727">
        <v>12.9</v>
      </c>
      <c r="F3727">
        <v>0</v>
      </c>
      <c r="G3727">
        <v>9.1999999999999993</v>
      </c>
      <c r="H3727">
        <v>0</v>
      </c>
      <c r="I3727">
        <v>4.2</v>
      </c>
      <c r="J3727" t="s">
        <v>159</v>
      </c>
      <c r="K3727">
        <v>4.3</v>
      </c>
      <c r="L3727" t="s">
        <v>159</v>
      </c>
      <c r="M3727" s="70">
        <v>0.82640046296296299</v>
      </c>
      <c r="N3727">
        <v>6.6</v>
      </c>
      <c r="O3727" t="s">
        <v>153</v>
      </c>
      <c r="P3727" s="70">
        <v>0.83094907407407403</v>
      </c>
      <c r="Q3727">
        <v>4.9000000000000004</v>
      </c>
      <c r="R3727" t="s">
        <v>159</v>
      </c>
      <c r="S3727">
        <v>0.9</v>
      </c>
      <c r="T3727">
        <v>46.9</v>
      </c>
      <c r="U3727">
        <v>0</v>
      </c>
      <c r="V3727">
        <v>110</v>
      </c>
      <c r="W3727">
        <v>0</v>
      </c>
      <c r="X3727">
        <v>0.56399999999999995</v>
      </c>
      <c r="Y3727">
        <v>17.63</v>
      </c>
      <c r="Z3727" s="11">
        <f t="shared" si="10065"/>
        <v>0</v>
      </c>
      <c r="AA3727" s="11">
        <f t="shared" si="10066"/>
        <v>0</v>
      </c>
      <c r="AB3727" s="53">
        <f t="shared" si="10067"/>
        <v>0.22559749924101336</v>
      </c>
      <c r="AC3727" s="61" t="s">
        <v>204</v>
      </c>
      <c r="AE3727" s="11">
        <f t="shared" ref="AE3727" si="10084">SUM(F3727:F3732)</f>
        <v>0</v>
      </c>
      <c r="AF3727" s="11">
        <f t="shared" ref="AF3727" si="10085">AVERAGE(AB3727:AB3732)</f>
        <v>0.22559749924101338</v>
      </c>
      <c r="AG3727" s="11">
        <f t="shared" ref="AG3727" si="10086">AVERAGE(G3727:G3732)</f>
        <v>8.9666666666666668</v>
      </c>
      <c r="AH3727" s="11" t="e">
        <f t="shared" ref="AH3727" si="10087">AVERAGE(AC3727:AC3732)</f>
        <v>#DIV/0!</v>
      </c>
      <c r="AI3727" s="11">
        <f t="shared" ref="AI3727" si="10088">AVERAGE(T3727:T3732)</f>
        <v>47.65</v>
      </c>
      <c r="AJ3727" s="11">
        <f t="shared" ref="AJ3727" si="10089">SUMIF(H3727:H3732,"&gt;0",H3727:H3732)</f>
        <v>0</v>
      </c>
      <c r="AK3727" s="17">
        <f t="shared" ref="AK3727" si="10090">SUM(AA3727:AA3732)/60</f>
        <v>0</v>
      </c>
      <c r="AL3727" s="17">
        <f t="shared" ref="AL3727" si="10091">SUM(V3727:V3732)</f>
        <v>610</v>
      </c>
      <c r="AM3727" s="17">
        <f t="shared" ref="AM3727" si="10092">AVERAGE(W3727:W3732)</f>
        <v>0</v>
      </c>
      <c r="AN3727" s="11">
        <f t="shared" ref="AN3727" si="10093">AVERAGE(I3727:I3732)</f>
        <v>3.4499999999999997</v>
      </c>
      <c r="AO3727" s="11">
        <f t="shared" ref="AO3727" si="10094">MAX(K3727:K3732)</f>
        <v>4.4000000000000004</v>
      </c>
      <c r="AP3727" s="13" t="str">
        <f t="shared" ref="AP3727" ca="1" si="10095">INDIRECT(ADDRESS(MATCH(AO3727,K3727:K3732,0)+A3727-1,12))</f>
        <v>SSE</v>
      </c>
      <c r="AQ3727" s="13">
        <f t="shared" ref="AQ3727" ca="1" si="10096">INDIRECT(ADDRESS(MATCH(AO3727,K3727:K3732,0)+A3727-1,13))</f>
        <v>0.83769675925925924</v>
      </c>
      <c r="AR3727" s="11">
        <f t="shared" ref="AR3727" si="10097">MAX(N3727:N3732)</f>
        <v>6.6</v>
      </c>
      <c r="AS3727" s="13" t="str">
        <f t="shared" ref="AS3727" ca="1" si="10098">INDIRECT(ADDRESS(MATCH(AR3727,N3727:N3732,0)+A3727-1,15))</f>
        <v>S</v>
      </c>
      <c r="AT3727" s="13">
        <f t="shared" ref="AT3727" ca="1" si="10099">INDIRECT(ADDRESS(MATCH(AR3727,N3727:N3732,0)+A3727-1,16))</f>
        <v>0.83094907407407403</v>
      </c>
    </row>
    <row r="3728" spans="1:46">
      <c r="A3728" s="11">
        <v>3728</v>
      </c>
      <c r="B3728" s="69">
        <v>44618</v>
      </c>
      <c r="C3728" s="70">
        <v>0.84027777777777779</v>
      </c>
      <c r="D3728">
        <v>8.4</v>
      </c>
      <c r="E3728">
        <v>12.9</v>
      </c>
      <c r="F3728">
        <v>0</v>
      </c>
      <c r="G3728">
        <v>9.1</v>
      </c>
      <c r="H3728">
        <v>-1E-3</v>
      </c>
      <c r="I3728">
        <v>4</v>
      </c>
      <c r="J3728" t="s">
        <v>159</v>
      </c>
      <c r="K3728">
        <v>4.4000000000000004</v>
      </c>
      <c r="L3728" t="s">
        <v>159</v>
      </c>
      <c r="M3728" s="70">
        <v>0.83769675925925924</v>
      </c>
      <c r="N3728">
        <v>6.2</v>
      </c>
      <c r="O3728" t="s">
        <v>153</v>
      </c>
      <c r="P3728" s="70">
        <v>0.83560185185185187</v>
      </c>
      <c r="Q3728">
        <v>3</v>
      </c>
      <c r="R3728" t="s">
        <v>159</v>
      </c>
      <c r="S3728">
        <v>0.8</v>
      </c>
      <c r="T3728">
        <v>47.1</v>
      </c>
      <c r="U3728">
        <v>0</v>
      </c>
      <c r="V3728">
        <v>114</v>
      </c>
      <c r="W3728">
        <v>0</v>
      </c>
      <c r="X3728">
        <v>0.56399999999999995</v>
      </c>
      <c r="Y3728">
        <v>17.64</v>
      </c>
      <c r="Z3728" s="11">
        <f t="shared" si="10065"/>
        <v>-0.60000000000000009</v>
      </c>
      <c r="AA3728" s="11">
        <f t="shared" si="10066"/>
        <v>0</v>
      </c>
      <c r="AB3728" s="53">
        <f t="shared" si="10067"/>
        <v>0.22559749924101336</v>
      </c>
      <c r="AC3728" s="61" t="s">
        <v>204</v>
      </c>
    </row>
    <row r="3729" spans="1:46">
      <c r="A3729" s="11">
        <v>3729</v>
      </c>
      <c r="B3729" s="69">
        <v>44618</v>
      </c>
      <c r="C3729" s="70">
        <v>0.84722222222222221</v>
      </c>
      <c r="D3729">
        <v>8.4</v>
      </c>
      <c r="E3729">
        <v>12.9</v>
      </c>
      <c r="F3729">
        <v>0</v>
      </c>
      <c r="G3729">
        <v>8.9</v>
      </c>
      <c r="H3729">
        <v>-1E-3</v>
      </c>
      <c r="I3729">
        <v>3.5</v>
      </c>
      <c r="J3729" t="s">
        <v>159</v>
      </c>
      <c r="K3729">
        <v>4</v>
      </c>
      <c r="L3729" t="s">
        <v>159</v>
      </c>
      <c r="M3729" s="70">
        <v>0.84028935185185183</v>
      </c>
      <c r="N3729">
        <v>5.2</v>
      </c>
      <c r="O3729" t="s">
        <v>159</v>
      </c>
      <c r="P3729" s="70">
        <v>0.84221064814814817</v>
      </c>
      <c r="Q3729">
        <v>2.4</v>
      </c>
      <c r="R3729" t="s">
        <v>159</v>
      </c>
      <c r="S3729">
        <v>0.7</v>
      </c>
      <c r="T3729">
        <v>47.6</v>
      </c>
      <c r="U3729">
        <v>1</v>
      </c>
      <c r="V3729">
        <v>90</v>
      </c>
      <c r="W3729">
        <v>0</v>
      </c>
      <c r="X3729">
        <v>0.56399999999999995</v>
      </c>
      <c r="Y3729">
        <v>17.649999999999999</v>
      </c>
      <c r="Z3729" s="11">
        <f t="shared" si="10065"/>
        <v>-0.60000000000000009</v>
      </c>
      <c r="AA3729" s="11">
        <f t="shared" si="10066"/>
        <v>0</v>
      </c>
      <c r="AB3729" s="53">
        <f t="shared" si="10067"/>
        <v>0.22559749924101336</v>
      </c>
      <c r="AC3729" s="61" t="s">
        <v>204</v>
      </c>
    </row>
    <row r="3730" spans="1:46">
      <c r="A3730" s="11">
        <v>3730</v>
      </c>
      <c r="B3730" s="69">
        <v>44618</v>
      </c>
      <c r="C3730" s="70">
        <v>0.85416666666666663</v>
      </c>
      <c r="D3730">
        <v>8.3000000000000007</v>
      </c>
      <c r="E3730">
        <v>12.9</v>
      </c>
      <c r="F3730">
        <v>0</v>
      </c>
      <c r="G3730">
        <v>8.8000000000000007</v>
      </c>
      <c r="H3730">
        <v>-1E-3</v>
      </c>
      <c r="I3730">
        <v>2.7</v>
      </c>
      <c r="J3730" t="s">
        <v>159</v>
      </c>
      <c r="K3730">
        <v>3.6</v>
      </c>
      <c r="L3730" t="s">
        <v>159</v>
      </c>
      <c r="M3730" s="70">
        <v>0.84748842592592588</v>
      </c>
      <c r="N3730">
        <v>5.8</v>
      </c>
      <c r="O3730" t="s">
        <v>159</v>
      </c>
      <c r="P3730" s="70">
        <v>0.84902777777777771</v>
      </c>
      <c r="Q3730">
        <v>1.3</v>
      </c>
      <c r="R3730" t="s">
        <v>153</v>
      </c>
      <c r="S3730">
        <v>0.8</v>
      </c>
      <c r="T3730">
        <v>48.4</v>
      </c>
      <c r="U3730">
        <v>0</v>
      </c>
      <c r="V3730">
        <v>84</v>
      </c>
      <c r="W3730">
        <v>0</v>
      </c>
      <c r="X3730">
        <v>0.56399999999999995</v>
      </c>
      <c r="Y3730">
        <v>17.64</v>
      </c>
      <c r="Z3730" s="11">
        <f t="shared" si="10065"/>
        <v>-0.60000000000000009</v>
      </c>
      <c r="AA3730" s="11">
        <f t="shared" si="10066"/>
        <v>0</v>
      </c>
      <c r="AB3730" s="53">
        <f t="shared" si="10067"/>
        <v>0.22559749924101336</v>
      </c>
      <c r="AC3730" s="61" t="s">
        <v>204</v>
      </c>
    </row>
    <row r="3731" spans="1:46">
      <c r="A3731" s="11">
        <v>3731</v>
      </c>
      <c r="B3731" s="69">
        <v>44618</v>
      </c>
      <c r="C3731" s="70">
        <v>0.86111111111111116</v>
      </c>
      <c r="D3731">
        <v>8.1999999999999993</v>
      </c>
      <c r="E3731">
        <v>12.9</v>
      </c>
      <c r="F3731">
        <v>0</v>
      </c>
      <c r="G3731">
        <v>8.9</v>
      </c>
      <c r="H3731">
        <v>0</v>
      </c>
      <c r="I3731">
        <v>2.8</v>
      </c>
      <c r="J3731" t="s">
        <v>159</v>
      </c>
      <c r="K3731">
        <v>2.8</v>
      </c>
      <c r="L3731" t="s">
        <v>159</v>
      </c>
      <c r="M3731" s="70">
        <v>0.86111111111111116</v>
      </c>
      <c r="N3731">
        <v>5.2</v>
      </c>
      <c r="O3731" t="s">
        <v>159</v>
      </c>
      <c r="P3731" s="70">
        <v>0.85782407407407402</v>
      </c>
      <c r="Q3731">
        <v>3</v>
      </c>
      <c r="R3731" t="s">
        <v>153</v>
      </c>
      <c r="S3731">
        <v>0.8</v>
      </c>
      <c r="T3731">
        <v>48.1</v>
      </c>
      <c r="U3731">
        <v>0</v>
      </c>
      <c r="V3731">
        <v>124</v>
      </c>
      <c r="W3731">
        <v>0</v>
      </c>
      <c r="X3731">
        <v>0.56399999999999995</v>
      </c>
      <c r="Y3731">
        <v>17.649999999999999</v>
      </c>
      <c r="Z3731" s="11">
        <f t="shared" si="10065"/>
        <v>0</v>
      </c>
      <c r="AA3731" s="11">
        <f t="shared" si="10066"/>
        <v>0</v>
      </c>
      <c r="AB3731" s="53">
        <f t="shared" si="10067"/>
        <v>0.22559749924101336</v>
      </c>
      <c r="AC3731" s="61" t="s">
        <v>204</v>
      </c>
    </row>
    <row r="3732" spans="1:46">
      <c r="A3732" s="11">
        <v>3732</v>
      </c>
      <c r="B3732" s="69">
        <v>44618</v>
      </c>
      <c r="C3732" s="70">
        <v>0.86805555555555547</v>
      </c>
      <c r="D3732">
        <v>8.1999999999999993</v>
      </c>
      <c r="E3732">
        <v>12.9</v>
      </c>
      <c r="F3732">
        <v>0</v>
      </c>
      <c r="G3732">
        <v>8.9</v>
      </c>
      <c r="H3732">
        <v>0</v>
      </c>
      <c r="I3732">
        <v>3.5</v>
      </c>
      <c r="J3732" t="s">
        <v>159</v>
      </c>
      <c r="K3732">
        <v>3.6</v>
      </c>
      <c r="L3732" t="s">
        <v>159</v>
      </c>
      <c r="M3732" s="70">
        <v>0.86756944444444439</v>
      </c>
      <c r="N3732">
        <v>5.6</v>
      </c>
      <c r="O3732" t="s">
        <v>159</v>
      </c>
      <c r="P3732" s="70">
        <v>0.86597222222222225</v>
      </c>
      <c r="Q3732">
        <v>3.8</v>
      </c>
      <c r="R3732" t="s">
        <v>151</v>
      </c>
      <c r="S3732">
        <v>0.7</v>
      </c>
      <c r="T3732">
        <v>47.8</v>
      </c>
      <c r="U3732">
        <v>0</v>
      </c>
      <c r="V3732">
        <v>88</v>
      </c>
      <c r="W3732">
        <v>0</v>
      </c>
      <c r="X3732">
        <v>0.56399999999999995</v>
      </c>
      <c r="Y3732">
        <v>17.66</v>
      </c>
      <c r="Z3732" s="11">
        <f t="shared" si="10065"/>
        <v>0</v>
      </c>
      <c r="AA3732" s="11">
        <f t="shared" si="10066"/>
        <v>0</v>
      </c>
      <c r="AB3732" s="53">
        <f t="shared" si="10067"/>
        <v>0.22559749924101336</v>
      </c>
      <c r="AC3732" s="61" t="s">
        <v>204</v>
      </c>
    </row>
    <row r="3733" spans="1:46">
      <c r="A3733" s="11">
        <v>3733</v>
      </c>
      <c r="B3733" s="69">
        <v>44618</v>
      </c>
      <c r="C3733" s="70">
        <v>0.875</v>
      </c>
      <c r="D3733">
        <v>8.1</v>
      </c>
      <c r="E3733">
        <v>12.9</v>
      </c>
      <c r="F3733">
        <v>0</v>
      </c>
      <c r="G3733">
        <v>8.9</v>
      </c>
      <c r="H3733">
        <v>-1E-3</v>
      </c>
      <c r="I3733">
        <v>3.7</v>
      </c>
      <c r="J3733" t="s">
        <v>159</v>
      </c>
      <c r="K3733">
        <v>4</v>
      </c>
      <c r="L3733" t="s">
        <v>159</v>
      </c>
      <c r="M3733" s="70">
        <v>0.87219907407407404</v>
      </c>
      <c r="N3733">
        <v>6.1</v>
      </c>
      <c r="O3733" t="s">
        <v>159</v>
      </c>
      <c r="P3733" s="70">
        <v>0.86962962962962964</v>
      </c>
      <c r="Q3733">
        <v>2.8</v>
      </c>
      <c r="R3733" t="s">
        <v>159</v>
      </c>
      <c r="S3733">
        <v>0.8</v>
      </c>
      <c r="T3733">
        <v>48.2</v>
      </c>
      <c r="U3733">
        <v>0</v>
      </c>
      <c r="V3733">
        <v>112</v>
      </c>
      <c r="W3733">
        <v>0</v>
      </c>
      <c r="X3733">
        <v>0.56299999999999994</v>
      </c>
      <c r="Y3733">
        <v>17.690000000000001</v>
      </c>
      <c r="Z3733" s="11">
        <f t="shared" si="10065"/>
        <v>-0.60000000000000009</v>
      </c>
      <c r="AA3733" s="11">
        <f t="shared" si="10066"/>
        <v>0</v>
      </c>
      <c r="AB3733" s="53">
        <f t="shared" si="10067"/>
        <v>0.22506090512047727</v>
      </c>
      <c r="AC3733" s="61" t="s">
        <v>204</v>
      </c>
      <c r="AE3733" s="11">
        <f t="shared" ref="AE3733" si="10100">SUM(F3733:F3738)</f>
        <v>0</v>
      </c>
      <c r="AF3733" s="11">
        <f t="shared" ref="AF3733" si="10101">AVERAGE(AB3733:AB3738)</f>
        <v>0.22515033747389998</v>
      </c>
      <c r="AG3733" s="11">
        <f t="shared" ref="AG3733" si="10102">AVERAGE(G3733:G3738)</f>
        <v>8.6666666666666661</v>
      </c>
      <c r="AH3733" s="11" t="e">
        <f t="shared" ref="AH3733" si="10103">AVERAGE(AC3733:AC3738)</f>
        <v>#DIV/0!</v>
      </c>
      <c r="AI3733" s="11">
        <f t="shared" ref="AI3733" si="10104">AVERAGE(T3733:T3738)</f>
        <v>47.866666666666667</v>
      </c>
      <c r="AJ3733" s="11">
        <f t="shared" ref="AJ3733" si="10105">SUMIF(H3733:H3738,"&gt;0",H3733:H3738)</f>
        <v>0</v>
      </c>
      <c r="AK3733" s="17">
        <f t="shared" ref="AK3733" si="10106">SUM(AA3733:AA3738)/60</f>
        <v>0</v>
      </c>
      <c r="AL3733" s="17">
        <f t="shared" ref="AL3733" si="10107">SUM(V3733:V3738)</f>
        <v>653</v>
      </c>
      <c r="AM3733" s="17">
        <f t="shared" ref="AM3733" si="10108">AVERAGE(W3733:W3738)</f>
        <v>0</v>
      </c>
      <c r="AN3733" s="11">
        <f t="shared" ref="AN3733" si="10109">AVERAGE(I3733:I3738)</f>
        <v>3.5</v>
      </c>
      <c r="AO3733" s="11">
        <f t="shared" ref="AO3733" si="10110">MAX(K3733:K3738)</f>
        <v>4</v>
      </c>
      <c r="AP3733" s="13" t="str">
        <f t="shared" ref="AP3733" ca="1" si="10111">INDIRECT(ADDRESS(MATCH(AO3733,K3733:K3738,0)+A3733-1,12))</f>
        <v>SSE</v>
      </c>
      <c r="AQ3733" s="13">
        <f t="shared" ref="AQ3733" ca="1" si="10112">INDIRECT(ADDRESS(MATCH(AO3733,K3733:K3738,0)+A3733-1,13))</f>
        <v>0.87219907407407404</v>
      </c>
      <c r="AR3733" s="11">
        <f t="shared" ref="AR3733" si="10113">MAX(N3733:N3738)</f>
        <v>7.2</v>
      </c>
      <c r="AS3733" s="13" t="str">
        <f t="shared" ref="AS3733" ca="1" si="10114">INDIRECT(ADDRESS(MATCH(AR3733,N3733:N3738,0)+A3733-1,15))</f>
        <v>SSE</v>
      </c>
      <c r="AT3733" s="13">
        <f t="shared" ref="AT3733" ca="1" si="10115">INDIRECT(ADDRESS(MATCH(AR3733,N3733:N3738,0)+A3733-1,16))</f>
        <v>0.90109953703703705</v>
      </c>
    </row>
    <row r="3734" spans="1:46">
      <c r="A3734" s="11">
        <v>3734</v>
      </c>
      <c r="B3734" s="69">
        <v>44618</v>
      </c>
      <c r="C3734" s="70">
        <v>0.88194444444444453</v>
      </c>
      <c r="D3734">
        <v>8.1</v>
      </c>
      <c r="E3734">
        <v>12.9</v>
      </c>
      <c r="F3734">
        <v>0</v>
      </c>
      <c r="G3734">
        <v>8.5</v>
      </c>
      <c r="H3734">
        <v>-1E-3</v>
      </c>
      <c r="I3734">
        <v>3</v>
      </c>
      <c r="J3734" t="s">
        <v>159</v>
      </c>
      <c r="K3734">
        <v>3.7</v>
      </c>
      <c r="L3734" t="s">
        <v>159</v>
      </c>
      <c r="M3734" s="70">
        <v>0.87501157407407415</v>
      </c>
      <c r="N3734">
        <v>4.5999999999999996</v>
      </c>
      <c r="O3734" t="s">
        <v>159</v>
      </c>
      <c r="P3734" s="70">
        <v>0.87645833333333334</v>
      </c>
      <c r="Q3734">
        <v>3.3</v>
      </c>
      <c r="R3734" t="s">
        <v>159</v>
      </c>
      <c r="S3734">
        <v>0.6</v>
      </c>
      <c r="T3734">
        <v>49</v>
      </c>
      <c r="U3734">
        <v>0</v>
      </c>
      <c r="V3734">
        <v>92</v>
      </c>
      <c r="W3734">
        <v>0</v>
      </c>
      <c r="X3734">
        <v>0.56399999999999995</v>
      </c>
      <c r="Y3734">
        <v>17.68</v>
      </c>
      <c r="Z3734" s="11">
        <f t="shared" si="10065"/>
        <v>-0.60000000000000009</v>
      </c>
      <c r="AA3734" s="11">
        <f t="shared" si="10066"/>
        <v>0</v>
      </c>
      <c r="AB3734" s="53">
        <f t="shared" si="10067"/>
        <v>0.22559749924101336</v>
      </c>
      <c r="AC3734" s="61" t="s">
        <v>204</v>
      </c>
    </row>
    <row r="3735" spans="1:46">
      <c r="A3735" s="11">
        <v>3735</v>
      </c>
      <c r="B3735" s="69">
        <v>44618</v>
      </c>
      <c r="C3735" s="70">
        <v>0.88888888888888884</v>
      </c>
      <c r="D3735">
        <v>8</v>
      </c>
      <c r="E3735">
        <v>12.9</v>
      </c>
      <c r="F3735">
        <v>0</v>
      </c>
      <c r="G3735">
        <v>8.6</v>
      </c>
      <c r="H3735">
        <v>0</v>
      </c>
      <c r="I3735">
        <v>3.6</v>
      </c>
      <c r="J3735" t="s">
        <v>159</v>
      </c>
      <c r="K3735">
        <v>3.6</v>
      </c>
      <c r="L3735" t="s">
        <v>159</v>
      </c>
      <c r="M3735" s="70">
        <v>0.88886574074074076</v>
      </c>
      <c r="N3735">
        <v>5.8</v>
      </c>
      <c r="O3735" t="s">
        <v>159</v>
      </c>
      <c r="P3735" s="70">
        <v>0.88695601851851846</v>
      </c>
      <c r="Q3735">
        <v>3.1</v>
      </c>
      <c r="R3735" t="s">
        <v>159</v>
      </c>
      <c r="S3735">
        <v>0.7</v>
      </c>
      <c r="T3735">
        <v>48.5</v>
      </c>
      <c r="U3735">
        <v>0</v>
      </c>
      <c r="V3735">
        <v>107</v>
      </c>
      <c r="W3735">
        <v>0</v>
      </c>
      <c r="X3735">
        <v>0.56299999999999994</v>
      </c>
      <c r="Y3735">
        <v>17.68</v>
      </c>
      <c r="Z3735" s="11">
        <f t="shared" si="10065"/>
        <v>0</v>
      </c>
      <c r="AA3735" s="11">
        <f t="shared" si="10066"/>
        <v>0</v>
      </c>
      <c r="AB3735" s="53">
        <f t="shared" si="10067"/>
        <v>0.22506090512047727</v>
      </c>
      <c r="AC3735" s="61" t="s">
        <v>204</v>
      </c>
    </row>
    <row r="3736" spans="1:46">
      <c r="A3736" s="11">
        <v>3736</v>
      </c>
      <c r="B3736" s="69">
        <v>44618</v>
      </c>
      <c r="C3736" s="70">
        <v>0.89583333333333337</v>
      </c>
      <c r="D3736">
        <v>7.9</v>
      </c>
      <c r="E3736">
        <v>12.9</v>
      </c>
      <c r="F3736">
        <v>0</v>
      </c>
      <c r="G3736">
        <v>8.6</v>
      </c>
      <c r="H3736">
        <v>-1E-3</v>
      </c>
      <c r="I3736">
        <v>3.5</v>
      </c>
      <c r="J3736" t="s">
        <v>159</v>
      </c>
      <c r="K3736">
        <v>3.8</v>
      </c>
      <c r="L3736" t="s">
        <v>159</v>
      </c>
      <c r="M3736" s="70">
        <v>0.89185185185185178</v>
      </c>
      <c r="N3736">
        <v>5.4</v>
      </c>
      <c r="O3736" t="s">
        <v>159</v>
      </c>
      <c r="P3736" s="70">
        <v>0.89113425925925915</v>
      </c>
      <c r="Q3736">
        <v>2.8</v>
      </c>
      <c r="R3736" t="s">
        <v>159</v>
      </c>
      <c r="S3736">
        <v>0.7</v>
      </c>
      <c r="T3736">
        <v>48.3</v>
      </c>
      <c r="U3736">
        <v>0</v>
      </c>
      <c r="V3736">
        <v>113</v>
      </c>
      <c r="W3736">
        <v>0</v>
      </c>
      <c r="X3736">
        <v>0.56299999999999994</v>
      </c>
      <c r="Y3736">
        <v>17.7</v>
      </c>
      <c r="Z3736" s="11">
        <f t="shared" si="10065"/>
        <v>-0.60000000000000009</v>
      </c>
      <c r="AA3736" s="11">
        <f t="shared" si="10066"/>
        <v>0</v>
      </c>
      <c r="AB3736" s="53">
        <f t="shared" si="10067"/>
        <v>0.22506090512047727</v>
      </c>
      <c r="AC3736" s="61" t="s">
        <v>204</v>
      </c>
    </row>
    <row r="3737" spans="1:46">
      <c r="A3737" s="11">
        <v>3737</v>
      </c>
      <c r="B3737" s="69">
        <v>44618</v>
      </c>
      <c r="C3737" s="70">
        <v>0.90277777777777779</v>
      </c>
      <c r="D3737">
        <v>7.9</v>
      </c>
      <c r="E3737">
        <v>12.9</v>
      </c>
      <c r="F3737">
        <v>0</v>
      </c>
      <c r="G3737">
        <v>8.6999999999999993</v>
      </c>
      <c r="H3737">
        <v>0</v>
      </c>
      <c r="I3737">
        <v>3.8</v>
      </c>
      <c r="J3737" t="s">
        <v>159</v>
      </c>
      <c r="K3737">
        <v>3.8</v>
      </c>
      <c r="L3737" t="s">
        <v>159</v>
      </c>
      <c r="M3737" s="70">
        <v>0.90230324074074064</v>
      </c>
      <c r="N3737">
        <v>7.2</v>
      </c>
      <c r="O3737" t="s">
        <v>159</v>
      </c>
      <c r="P3737" s="70">
        <v>0.90109953703703705</v>
      </c>
      <c r="Q3737">
        <v>4.2</v>
      </c>
      <c r="R3737" t="s">
        <v>159</v>
      </c>
      <c r="S3737">
        <v>0.8</v>
      </c>
      <c r="T3737">
        <v>46.9</v>
      </c>
      <c r="U3737">
        <v>0</v>
      </c>
      <c r="V3737">
        <v>120</v>
      </c>
      <c r="W3737">
        <v>0</v>
      </c>
      <c r="X3737">
        <v>0.56299999999999994</v>
      </c>
      <c r="Y3737">
        <v>17.7</v>
      </c>
      <c r="Z3737" s="11">
        <f t="shared" si="10065"/>
        <v>0</v>
      </c>
      <c r="AA3737" s="11">
        <f t="shared" si="10066"/>
        <v>0</v>
      </c>
      <c r="AB3737" s="53">
        <f t="shared" si="10067"/>
        <v>0.22506090512047727</v>
      </c>
      <c r="AC3737" s="61" t="s">
        <v>204</v>
      </c>
    </row>
    <row r="3738" spans="1:46">
      <c r="A3738" s="11">
        <v>3738</v>
      </c>
      <c r="B3738" s="69">
        <v>44618</v>
      </c>
      <c r="C3738" s="70">
        <v>0.90972222222222221</v>
      </c>
      <c r="D3738">
        <v>7.8</v>
      </c>
      <c r="E3738">
        <v>12.9</v>
      </c>
      <c r="F3738">
        <v>0</v>
      </c>
      <c r="G3738">
        <v>8.6999999999999993</v>
      </c>
      <c r="H3738">
        <v>0</v>
      </c>
      <c r="I3738">
        <v>3.4</v>
      </c>
      <c r="J3738" t="s">
        <v>159</v>
      </c>
      <c r="K3738">
        <v>3.9</v>
      </c>
      <c r="L3738" t="s">
        <v>159</v>
      </c>
      <c r="M3738" s="70">
        <v>0.90326388888888898</v>
      </c>
      <c r="N3738">
        <v>5.4</v>
      </c>
      <c r="O3738" t="s">
        <v>153</v>
      </c>
      <c r="P3738" s="70">
        <v>0.90562500000000001</v>
      </c>
      <c r="Q3738">
        <v>3.1</v>
      </c>
      <c r="R3738" t="s">
        <v>153</v>
      </c>
      <c r="S3738">
        <v>0.7</v>
      </c>
      <c r="T3738">
        <v>46.3</v>
      </c>
      <c r="U3738">
        <v>0</v>
      </c>
      <c r="V3738">
        <v>109</v>
      </c>
      <c r="W3738">
        <v>0</v>
      </c>
      <c r="X3738">
        <v>0.56299999999999994</v>
      </c>
      <c r="Y3738">
        <v>17.71</v>
      </c>
      <c r="Z3738" s="11">
        <f t="shared" si="10065"/>
        <v>0</v>
      </c>
      <c r="AA3738" s="11">
        <f t="shared" si="10066"/>
        <v>0</v>
      </c>
      <c r="AB3738" s="53">
        <f t="shared" si="10067"/>
        <v>0.22506090512047727</v>
      </c>
      <c r="AC3738" s="61" t="s">
        <v>204</v>
      </c>
    </row>
    <row r="3739" spans="1:46">
      <c r="A3739" s="11">
        <v>3739</v>
      </c>
      <c r="B3739" s="69">
        <v>44618</v>
      </c>
      <c r="C3739" s="70">
        <v>0.91666666666666663</v>
      </c>
      <c r="D3739">
        <v>7.8</v>
      </c>
      <c r="E3739">
        <v>12.9</v>
      </c>
      <c r="F3739">
        <v>0</v>
      </c>
      <c r="G3739">
        <v>8.4</v>
      </c>
      <c r="H3739">
        <v>-1E-3</v>
      </c>
      <c r="I3739">
        <v>3.3</v>
      </c>
      <c r="J3739" t="s">
        <v>159</v>
      </c>
      <c r="K3739">
        <v>3.4</v>
      </c>
      <c r="L3739" t="s">
        <v>159</v>
      </c>
      <c r="M3739" s="70">
        <v>0.91081018518518519</v>
      </c>
      <c r="N3739">
        <v>5.2</v>
      </c>
      <c r="O3739" t="s">
        <v>153</v>
      </c>
      <c r="P3739" s="70">
        <v>0.91489583333333335</v>
      </c>
      <c r="Q3739">
        <v>3.2</v>
      </c>
      <c r="R3739" t="s">
        <v>159</v>
      </c>
      <c r="S3739">
        <v>0.7</v>
      </c>
      <c r="T3739">
        <v>46.5</v>
      </c>
      <c r="U3739">
        <v>0</v>
      </c>
      <c r="V3739">
        <v>101</v>
      </c>
      <c r="W3739">
        <v>0</v>
      </c>
      <c r="X3739">
        <v>0.56299999999999994</v>
      </c>
      <c r="Y3739">
        <v>17.71</v>
      </c>
      <c r="Z3739" s="11">
        <f t="shared" si="10065"/>
        <v>-0.60000000000000009</v>
      </c>
      <c r="AA3739" s="11">
        <f t="shared" si="10066"/>
        <v>0</v>
      </c>
      <c r="AB3739" s="53">
        <f t="shared" si="10067"/>
        <v>0.22506090512047727</v>
      </c>
      <c r="AC3739" s="61" t="s">
        <v>204</v>
      </c>
      <c r="AE3739" s="11">
        <f t="shared" ref="AE3739" si="10116">SUM(F3739:F3744)</f>
        <v>0</v>
      </c>
      <c r="AF3739" s="11">
        <f t="shared" ref="AF3739" si="10117">AVERAGE(AB3739:AB3744)</f>
        <v>0.22506090512047727</v>
      </c>
      <c r="AG3739" s="11">
        <f t="shared" ref="AG3739" si="10118">AVERAGE(G3739:G3744)</f>
        <v>8.5</v>
      </c>
      <c r="AH3739" s="11" t="e">
        <f t="shared" ref="AH3739" si="10119">AVERAGE(AC3739:AC3744)</f>
        <v>#DIV/0!</v>
      </c>
      <c r="AI3739" s="11">
        <f t="shared" ref="AI3739" si="10120">AVERAGE(T3739:T3744)</f>
        <v>47.366666666666667</v>
      </c>
      <c r="AJ3739" s="11">
        <f t="shared" ref="AJ3739" si="10121">SUMIF(H3739:H3744,"&gt;0",H3739:H3744)</f>
        <v>0</v>
      </c>
      <c r="AK3739" s="17">
        <f t="shared" ref="AK3739" si="10122">SUM(AA3739:AA3744)/60</f>
        <v>0</v>
      </c>
      <c r="AL3739" s="17">
        <f t="shared" ref="AL3739" si="10123">SUM(V3739:V3744)</f>
        <v>600</v>
      </c>
      <c r="AM3739" s="17">
        <f t="shared" ref="AM3739" si="10124">AVERAGE(W3739:W3744)</f>
        <v>0</v>
      </c>
      <c r="AN3739" s="11">
        <f t="shared" ref="AN3739" si="10125">AVERAGE(I3739:I3744)</f>
        <v>3.5666666666666664</v>
      </c>
      <c r="AO3739" s="11">
        <f t="shared" ref="AO3739" si="10126">MAX(K3739:K3744)</f>
        <v>4.3</v>
      </c>
      <c r="AP3739" s="13" t="str">
        <f t="shared" ref="AP3739" ca="1" si="10127">INDIRECT(ADDRESS(MATCH(AO3739,K3739:K3744,0)+A3739-1,12))</f>
        <v>SSE</v>
      </c>
      <c r="AQ3739" s="13">
        <f t="shared" ref="AQ3739" ca="1" si="10128">INDIRECT(ADDRESS(MATCH(AO3739,K3739:K3744,0)+A3739-1,13))</f>
        <v>0.94895833333333324</v>
      </c>
      <c r="AR3739" s="11">
        <f t="shared" ref="AR3739" si="10129">MAX(N3739:N3744)</f>
        <v>7.2</v>
      </c>
      <c r="AS3739" s="13" t="str">
        <f t="shared" ref="AS3739" ca="1" si="10130">INDIRECT(ADDRESS(MATCH(AR3739,N3739:N3744,0)+A3739-1,15))</f>
        <v>S</v>
      </c>
      <c r="AT3739" s="13">
        <f t="shared" ref="AT3739" ca="1" si="10131">INDIRECT(ADDRESS(MATCH(AR3739,N3739:N3744,0)+A3739-1,16))</f>
        <v>0.94614583333333335</v>
      </c>
    </row>
    <row r="3740" spans="1:46">
      <c r="A3740" s="11">
        <v>3740</v>
      </c>
      <c r="B3740" s="69">
        <v>44618</v>
      </c>
      <c r="C3740" s="70">
        <v>0.92361111111111116</v>
      </c>
      <c r="D3740">
        <v>7.8</v>
      </c>
      <c r="E3740">
        <v>12.9</v>
      </c>
      <c r="F3740">
        <v>0</v>
      </c>
      <c r="G3740">
        <v>8.4</v>
      </c>
      <c r="H3740">
        <v>0</v>
      </c>
      <c r="I3740">
        <v>3.3</v>
      </c>
      <c r="J3740" t="s">
        <v>159</v>
      </c>
      <c r="K3740">
        <v>3.3</v>
      </c>
      <c r="L3740" t="s">
        <v>159</v>
      </c>
      <c r="M3740" s="70">
        <v>0.91934027777777771</v>
      </c>
      <c r="N3740">
        <v>4.7</v>
      </c>
      <c r="O3740" t="s">
        <v>159</v>
      </c>
      <c r="P3740" s="70">
        <v>0.92201388888888891</v>
      </c>
      <c r="Q3740">
        <v>3.2</v>
      </c>
      <c r="R3740" t="s">
        <v>153</v>
      </c>
      <c r="S3740">
        <v>0.6</v>
      </c>
      <c r="T3740">
        <v>46.5</v>
      </c>
      <c r="U3740">
        <v>0</v>
      </c>
      <c r="V3740">
        <v>126</v>
      </c>
      <c r="W3740">
        <v>0</v>
      </c>
      <c r="X3740">
        <v>0.56299999999999994</v>
      </c>
      <c r="Y3740">
        <v>17.7</v>
      </c>
      <c r="Z3740" s="11">
        <f t="shared" si="10065"/>
        <v>0</v>
      </c>
      <c r="AA3740" s="11">
        <f t="shared" si="10066"/>
        <v>0</v>
      </c>
      <c r="AB3740" s="53">
        <f t="shared" si="10067"/>
        <v>0.22506090512047727</v>
      </c>
      <c r="AC3740" s="61" t="s">
        <v>204</v>
      </c>
    </row>
    <row r="3741" spans="1:46">
      <c r="A3741" s="11">
        <v>3741</v>
      </c>
      <c r="B3741" s="69">
        <v>44618</v>
      </c>
      <c r="C3741" s="70">
        <v>0.93055555555555547</v>
      </c>
      <c r="D3741">
        <v>7.8</v>
      </c>
      <c r="E3741">
        <v>12.9</v>
      </c>
      <c r="F3741">
        <v>0</v>
      </c>
      <c r="G3741">
        <v>8.5</v>
      </c>
      <c r="H3741">
        <v>0</v>
      </c>
      <c r="I3741">
        <v>3.4</v>
      </c>
      <c r="J3741" t="s">
        <v>159</v>
      </c>
      <c r="K3741">
        <v>3.5</v>
      </c>
      <c r="L3741" t="s">
        <v>159</v>
      </c>
      <c r="M3741" s="70">
        <v>0.92827546296296293</v>
      </c>
      <c r="N3741">
        <v>5.4</v>
      </c>
      <c r="O3741" t="s">
        <v>159</v>
      </c>
      <c r="P3741" s="70">
        <v>0.92697916666666658</v>
      </c>
      <c r="Q3741">
        <v>2.5</v>
      </c>
      <c r="R3741" t="s">
        <v>159</v>
      </c>
      <c r="S3741">
        <v>0.6</v>
      </c>
      <c r="T3741">
        <v>46.6</v>
      </c>
      <c r="U3741">
        <v>0</v>
      </c>
      <c r="V3741">
        <v>98</v>
      </c>
      <c r="W3741">
        <v>0</v>
      </c>
      <c r="X3741">
        <v>0.56299999999999994</v>
      </c>
      <c r="Y3741">
        <v>17.72</v>
      </c>
      <c r="Z3741" s="11">
        <f t="shared" si="10065"/>
        <v>0</v>
      </c>
      <c r="AA3741" s="11">
        <f t="shared" si="10066"/>
        <v>0</v>
      </c>
      <c r="AB3741" s="53">
        <f t="shared" si="10067"/>
        <v>0.22506090512047727</v>
      </c>
      <c r="AC3741" s="61" t="s">
        <v>204</v>
      </c>
    </row>
    <row r="3742" spans="1:46">
      <c r="A3742" s="11">
        <v>3742</v>
      </c>
      <c r="B3742" s="69">
        <v>44618</v>
      </c>
      <c r="C3742" s="70">
        <v>0.9375</v>
      </c>
      <c r="D3742">
        <v>7.8</v>
      </c>
      <c r="E3742">
        <v>12.9</v>
      </c>
      <c r="F3742">
        <v>0</v>
      </c>
      <c r="G3742">
        <v>8.3000000000000007</v>
      </c>
      <c r="H3742">
        <v>-1E-3</v>
      </c>
      <c r="I3742">
        <v>3.3</v>
      </c>
      <c r="J3742" t="s">
        <v>159</v>
      </c>
      <c r="K3742">
        <v>3.4</v>
      </c>
      <c r="L3742" t="s">
        <v>159</v>
      </c>
      <c r="M3742" s="70">
        <v>0.93056712962962962</v>
      </c>
      <c r="N3742">
        <v>5.4</v>
      </c>
      <c r="O3742" t="s">
        <v>153</v>
      </c>
      <c r="P3742" s="70">
        <v>0.93527777777777776</v>
      </c>
      <c r="Q3742">
        <v>3.4</v>
      </c>
      <c r="R3742" t="s">
        <v>153</v>
      </c>
      <c r="S3742">
        <v>0.7</v>
      </c>
      <c r="T3742">
        <v>47.7</v>
      </c>
      <c r="U3742">
        <v>0</v>
      </c>
      <c r="V3742">
        <v>85</v>
      </c>
      <c r="W3742">
        <v>0</v>
      </c>
      <c r="X3742">
        <v>0.56299999999999994</v>
      </c>
      <c r="Y3742">
        <v>17.72</v>
      </c>
      <c r="Z3742" s="11">
        <f t="shared" si="10065"/>
        <v>-0.60000000000000009</v>
      </c>
      <c r="AA3742" s="11">
        <f t="shared" si="10066"/>
        <v>0</v>
      </c>
      <c r="AB3742" s="53">
        <f t="shared" si="10067"/>
        <v>0.22506090512047727</v>
      </c>
      <c r="AC3742" s="61" t="s">
        <v>204</v>
      </c>
    </row>
    <row r="3743" spans="1:46">
      <c r="A3743" s="11">
        <v>3743</v>
      </c>
      <c r="B3743" s="69">
        <v>44618</v>
      </c>
      <c r="C3743" s="70">
        <v>0.94444444444444453</v>
      </c>
      <c r="D3743">
        <v>7.7</v>
      </c>
      <c r="E3743">
        <v>12.9</v>
      </c>
      <c r="F3743">
        <v>0</v>
      </c>
      <c r="G3743">
        <v>8.6999999999999993</v>
      </c>
      <c r="H3743">
        <v>0</v>
      </c>
      <c r="I3743">
        <v>3.9</v>
      </c>
      <c r="J3743" t="s">
        <v>159</v>
      </c>
      <c r="K3743">
        <v>3.9</v>
      </c>
      <c r="L3743" t="s">
        <v>159</v>
      </c>
      <c r="M3743" s="70">
        <v>0.94444444444444453</v>
      </c>
      <c r="N3743">
        <v>6.3</v>
      </c>
      <c r="O3743" t="s">
        <v>159</v>
      </c>
      <c r="P3743" s="70">
        <v>0.9425</v>
      </c>
      <c r="Q3743">
        <v>4.4000000000000004</v>
      </c>
      <c r="R3743" t="s">
        <v>153</v>
      </c>
      <c r="S3743">
        <v>1</v>
      </c>
      <c r="T3743">
        <v>47.6</v>
      </c>
      <c r="U3743">
        <v>1</v>
      </c>
      <c r="V3743">
        <v>101</v>
      </c>
      <c r="W3743">
        <v>0</v>
      </c>
      <c r="X3743">
        <v>0.56299999999999994</v>
      </c>
      <c r="Y3743">
        <v>17.739999999999998</v>
      </c>
      <c r="Z3743" s="11">
        <f t="shared" si="10065"/>
        <v>0</v>
      </c>
      <c r="AA3743" s="11">
        <f t="shared" si="10066"/>
        <v>0</v>
      </c>
      <c r="AB3743" s="53">
        <f t="shared" si="10067"/>
        <v>0.22506090512047727</v>
      </c>
      <c r="AC3743" s="61" t="s">
        <v>204</v>
      </c>
    </row>
    <row r="3744" spans="1:46">
      <c r="A3744" s="11">
        <v>3744</v>
      </c>
      <c r="B3744" s="69">
        <v>44618</v>
      </c>
      <c r="C3744" s="70">
        <v>0.95138888888888884</v>
      </c>
      <c r="D3744">
        <v>7.8</v>
      </c>
      <c r="E3744">
        <v>12.9</v>
      </c>
      <c r="F3744">
        <v>0</v>
      </c>
      <c r="G3744">
        <v>8.6999999999999993</v>
      </c>
      <c r="H3744">
        <v>0</v>
      </c>
      <c r="I3744">
        <v>4.2</v>
      </c>
      <c r="J3744" t="s">
        <v>153</v>
      </c>
      <c r="K3744">
        <v>4.3</v>
      </c>
      <c r="L3744" t="s">
        <v>159</v>
      </c>
      <c r="M3744" s="70">
        <v>0.94895833333333324</v>
      </c>
      <c r="N3744">
        <v>7.2</v>
      </c>
      <c r="O3744" t="s">
        <v>153</v>
      </c>
      <c r="P3744" s="70">
        <v>0.94614583333333335</v>
      </c>
      <c r="Q3744">
        <v>4.7</v>
      </c>
      <c r="R3744" t="s">
        <v>159</v>
      </c>
      <c r="S3744">
        <v>1</v>
      </c>
      <c r="T3744">
        <v>49.3</v>
      </c>
      <c r="U3744">
        <v>1</v>
      </c>
      <c r="V3744">
        <v>89</v>
      </c>
      <c r="W3744">
        <v>0</v>
      </c>
      <c r="X3744">
        <v>0.56299999999999994</v>
      </c>
      <c r="Y3744">
        <v>17.739999999999998</v>
      </c>
      <c r="Z3744" s="11">
        <f t="shared" si="10065"/>
        <v>0</v>
      </c>
      <c r="AA3744" s="11">
        <f t="shared" si="10066"/>
        <v>0</v>
      </c>
      <c r="AB3744" s="53">
        <f t="shared" si="10067"/>
        <v>0.22506090512047727</v>
      </c>
      <c r="AC3744" s="61" t="s">
        <v>204</v>
      </c>
    </row>
    <row r="3745" spans="1:46">
      <c r="A3745" s="11">
        <v>3745</v>
      </c>
      <c r="B3745" s="69">
        <v>44618</v>
      </c>
      <c r="C3745" s="70">
        <v>0.95833333333333337</v>
      </c>
      <c r="D3745">
        <v>7.7</v>
      </c>
      <c r="E3745">
        <v>12.9</v>
      </c>
      <c r="F3745">
        <v>0</v>
      </c>
      <c r="G3745">
        <v>9</v>
      </c>
      <c r="H3745">
        <v>0</v>
      </c>
      <c r="I3745">
        <v>4.4000000000000004</v>
      </c>
      <c r="J3745" t="s">
        <v>153</v>
      </c>
      <c r="K3745">
        <v>4.4000000000000004</v>
      </c>
      <c r="L3745" t="s">
        <v>153</v>
      </c>
      <c r="M3745" s="70">
        <v>0.95788194444444441</v>
      </c>
      <c r="N3745">
        <v>7.5</v>
      </c>
      <c r="O3745" t="s">
        <v>151</v>
      </c>
      <c r="P3745" s="70">
        <v>0.95756944444444436</v>
      </c>
      <c r="Q3745">
        <v>4.8</v>
      </c>
      <c r="R3745" t="s">
        <v>151</v>
      </c>
      <c r="S3745">
        <v>0.9</v>
      </c>
      <c r="T3745">
        <v>49.5</v>
      </c>
      <c r="U3745">
        <v>0</v>
      </c>
      <c r="V3745">
        <v>104</v>
      </c>
      <c r="W3745">
        <v>0</v>
      </c>
      <c r="X3745">
        <v>0.56100000000000005</v>
      </c>
      <c r="Y3745">
        <v>17.760000000000002</v>
      </c>
      <c r="Z3745" s="11">
        <f t="shared" si="10065"/>
        <v>0</v>
      </c>
      <c r="AA3745" s="11">
        <f t="shared" si="10066"/>
        <v>0</v>
      </c>
      <c r="AB3745" s="53">
        <f t="shared" si="10067"/>
        <v>0.22399032423641635</v>
      </c>
      <c r="AC3745" s="61" t="s">
        <v>204</v>
      </c>
      <c r="AE3745" s="11">
        <f t="shared" ref="AE3745" si="10132">SUM(F3745:F3750)</f>
        <v>0</v>
      </c>
      <c r="AF3745" s="11">
        <f t="shared" ref="AF3745" si="10133">AVERAGE(AB3745:AB3750)</f>
        <v>0.22399032423641632</v>
      </c>
      <c r="AG3745" s="11">
        <f t="shared" ref="AG3745" si="10134">AVERAGE(G3745:G3750)</f>
        <v>9.2666666666666675</v>
      </c>
      <c r="AH3745" s="11" t="e">
        <f t="shared" ref="AH3745" si="10135">AVERAGE(AC3745:AC3750)</f>
        <v>#DIV/0!</v>
      </c>
      <c r="AI3745" s="11">
        <f t="shared" ref="AI3745" si="10136">AVERAGE(T3745:T3750)</f>
        <v>50.56666666666667</v>
      </c>
      <c r="AJ3745" s="11">
        <f t="shared" ref="AJ3745" si="10137">SUMIF(H3745:H3750,"&gt;0",H3745:H3750)</f>
        <v>0</v>
      </c>
      <c r="AK3745" s="17">
        <f t="shared" ref="AK3745" si="10138">SUM(AA3745:AA3750)/60</f>
        <v>0</v>
      </c>
      <c r="AL3745" s="17">
        <f t="shared" ref="AL3745" si="10139">SUM(V3745:V3750)</f>
        <v>559</v>
      </c>
      <c r="AM3745" s="17">
        <f t="shared" ref="AM3745" si="10140">AVERAGE(W3745:W3750)</f>
        <v>0</v>
      </c>
      <c r="AN3745" s="11">
        <f t="shared" ref="AN3745" si="10141">AVERAGE(I3745:I3750)</f>
        <v>4.916666666666667</v>
      </c>
      <c r="AO3745" s="11">
        <f t="shared" ref="AO3745" si="10142">MAX(K3745:K3750)</f>
        <v>5.4</v>
      </c>
      <c r="AP3745" s="13" t="str">
        <f t="shared" ref="AP3745" ca="1" si="10143">INDIRECT(ADDRESS(MATCH(AO3745,K3745:K3750,0)+A3745-1,12))</f>
        <v>S</v>
      </c>
      <c r="AQ3745" s="13">
        <f t="shared" ref="AQ3745" ca="1" si="10144">INDIRECT(ADDRESS(MATCH(AO3745,K3745:K3750,0)+A3745-1,13))</f>
        <v>0.97068287037037038</v>
      </c>
      <c r="AR3745" s="11">
        <f t="shared" ref="AR3745" si="10145">MAX(N3745:N3750)</f>
        <v>9.1</v>
      </c>
      <c r="AS3745" s="13" t="str">
        <f t="shared" ref="AS3745" ca="1" si="10146">INDIRECT(ADDRESS(MATCH(AR3745,N3745:N3750,0)+A3745-1,15))</f>
        <v>S</v>
      </c>
      <c r="AT3745" s="13">
        <f t="shared" ref="AT3745" ca="1" si="10147">INDIRECT(ADDRESS(MATCH(AR3745,N3745:N3750,0)+A3745-1,16))</f>
        <v>0.96988425925925925</v>
      </c>
    </row>
    <row r="3746" spans="1:46">
      <c r="A3746" s="11">
        <v>3746</v>
      </c>
      <c r="B3746" s="69">
        <v>44618</v>
      </c>
      <c r="C3746" s="70">
        <v>0.96527777777777779</v>
      </c>
      <c r="D3746">
        <v>7.9</v>
      </c>
      <c r="E3746">
        <v>12.9</v>
      </c>
      <c r="F3746">
        <v>0</v>
      </c>
      <c r="G3746">
        <v>9.3000000000000007</v>
      </c>
      <c r="H3746">
        <v>0</v>
      </c>
      <c r="I3746">
        <v>4.9000000000000004</v>
      </c>
      <c r="J3746" t="s">
        <v>153</v>
      </c>
      <c r="K3746">
        <v>4.9000000000000004</v>
      </c>
      <c r="L3746" t="s">
        <v>153</v>
      </c>
      <c r="M3746" s="70">
        <v>0.96527777777777779</v>
      </c>
      <c r="N3746">
        <v>8.4</v>
      </c>
      <c r="O3746" t="s">
        <v>159</v>
      </c>
      <c r="P3746" s="70">
        <v>0.95923611111111118</v>
      </c>
      <c r="Q3746">
        <v>6.2</v>
      </c>
      <c r="R3746" t="s">
        <v>159</v>
      </c>
      <c r="S3746">
        <v>1.1000000000000001</v>
      </c>
      <c r="T3746">
        <v>50.5</v>
      </c>
      <c r="U3746">
        <v>0</v>
      </c>
      <c r="V3746">
        <v>95</v>
      </c>
      <c r="W3746">
        <v>0</v>
      </c>
      <c r="X3746">
        <v>0.56100000000000005</v>
      </c>
      <c r="Y3746">
        <v>17.75</v>
      </c>
      <c r="Z3746" s="11">
        <f t="shared" si="10065"/>
        <v>0</v>
      </c>
      <c r="AA3746" s="11">
        <f t="shared" si="10066"/>
        <v>0</v>
      </c>
      <c r="AB3746" s="53">
        <f t="shared" si="10067"/>
        <v>0.22399032423641635</v>
      </c>
      <c r="AC3746" s="61" t="s">
        <v>204</v>
      </c>
    </row>
    <row r="3747" spans="1:46">
      <c r="A3747" s="11">
        <v>3747</v>
      </c>
      <c r="B3747" s="69">
        <v>44618</v>
      </c>
      <c r="C3747" s="70">
        <v>0.97222222222222221</v>
      </c>
      <c r="D3747">
        <v>7.9</v>
      </c>
      <c r="E3747">
        <v>12.9</v>
      </c>
      <c r="F3747">
        <v>0</v>
      </c>
      <c r="G3747">
        <v>9.3000000000000007</v>
      </c>
      <c r="H3747">
        <v>0</v>
      </c>
      <c r="I3747">
        <v>5.3</v>
      </c>
      <c r="J3747" t="s">
        <v>153</v>
      </c>
      <c r="K3747">
        <v>5.4</v>
      </c>
      <c r="L3747" t="s">
        <v>153</v>
      </c>
      <c r="M3747" s="70">
        <v>0.97068287037037038</v>
      </c>
      <c r="N3747">
        <v>9.1</v>
      </c>
      <c r="O3747" t="s">
        <v>153</v>
      </c>
      <c r="P3747" s="70">
        <v>0.96988425925925925</v>
      </c>
      <c r="Q3747">
        <v>6.8</v>
      </c>
      <c r="R3747" t="s">
        <v>153</v>
      </c>
      <c r="S3747">
        <v>1.2</v>
      </c>
      <c r="T3747">
        <v>51.6</v>
      </c>
      <c r="U3747">
        <v>0</v>
      </c>
      <c r="V3747">
        <v>101</v>
      </c>
      <c r="W3747">
        <v>0</v>
      </c>
      <c r="X3747">
        <v>0.56100000000000005</v>
      </c>
      <c r="Y3747">
        <v>17.760000000000002</v>
      </c>
      <c r="Z3747" s="11">
        <f t="shared" si="10065"/>
        <v>0</v>
      </c>
      <c r="AA3747" s="11">
        <f t="shared" si="10066"/>
        <v>0</v>
      </c>
      <c r="AB3747" s="53">
        <f t="shared" si="10067"/>
        <v>0.22399032423641635</v>
      </c>
      <c r="AC3747" s="61" t="s">
        <v>204</v>
      </c>
    </row>
    <row r="3748" spans="1:46">
      <c r="A3748" s="11">
        <v>3748</v>
      </c>
      <c r="B3748" s="69">
        <v>44618</v>
      </c>
      <c r="C3748" s="70">
        <v>0.97916666666666663</v>
      </c>
      <c r="D3748">
        <v>8</v>
      </c>
      <c r="E3748">
        <v>12.8</v>
      </c>
      <c r="F3748">
        <v>0</v>
      </c>
      <c r="G3748">
        <v>9.5</v>
      </c>
      <c r="H3748">
        <v>0</v>
      </c>
      <c r="I3748">
        <v>5.2</v>
      </c>
      <c r="J3748" t="s">
        <v>153</v>
      </c>
      <c r="K3748">
        <v>5.4</v>
      </c>
      <c r="L3748" t="s">
        <v>153</v>
      </c>
      <c r="M3748" s="70">
        <v>0.97488425925925926</v>
      </c>
      <c r="N3748">
        <v>8.1</v>
      </c>
      <c r="O3748" t="s">
        <v>153</v>
      </c>
      <c r="P3748" s="70">
        <v>0.97556712962962966</v>
      </c>
      <c r="Q3748">
        <v>2.2000000000000002</v>
      </c>
      <c r="R3748" t="s">
        <v>160</v>
      </c>
      <c r="S3748">
        <v>1.1000000000000001</v>
      </c>
      <c r="T3748">
        <v>50.5</v>
      </c>
      <c r="U3748">
        <v>0</v>
      </c>
      <c r="V3748">
        <v>91</v>
      </c>
      <c r="W3748">
        <v>0</v>
      </c>
      <c r="X3748">
        <v>0.56100000000000005</v>
      </c>
      <c r="Y3748">
        <v>17.77</v>
      </c>
      <c r="Z3748" s="11">
        <f t="shared" si="10065"/>
        <v>0</v>
      </c>
      <c r="AA3748" s="11">
        <f t="shared" si="10066"/>
        <v>0</v>
      </c>
      <c r="AB3748" s="53">
        <f t="shared" si="10067"/>
        <v>0.22399032423641635</v>
      </c>
      <c r="AC3748" s="61" t="s">
        <v>204</v>
      </c>
    </row>
    <row r="3749" spans="1:46">
      <c r="A3749" s="11">
        <v>3749</v>
      </c>
      <c r="B3749" s="69">
        <v>44618</v>
      </c>
      <c r="C3749" s="70">
        <v>0.98611111111111116</v>
      </c>
      <c r="D3749">
        <v>8.1999999999999993</v>
      </c>
      <c r="E3749">
        <v>12.8</v>
      </c>
      <c r="F3749">
        <v>0</v>
      </c>
      <c r="G3749">
        <v>9.3000000000000007</v>
      </c>
      <c r="H3749">
        <v>-1E-3</v>
      </c>
      <c r="I3749">
        <v>4.7</v>
      </c>
      <c r="J3749" t="s">
        <v>153</v>
      </c>
      <c r="K3749">
        <v>5.2</v>
      </c>
      <c r="L3749" t="s">
        <v>153</v>
      </c>
      <c r="M3749" s="70">
        <v>0.97917824074074078</v>
      </c>
      <c r="N3749">
        <v>8.3000000000000007</v>
      </c>
      <c r="O3749" t="s">
        <v>153</v>
      </c>
      <c r="P3749" s="70">
        <v>0.98547453703703702</v>
      </c>
      <c r="Q3749">
        <v>3.9</v>
      </c>
      <c r="R3749" t="s">
        <v>153</v>
      </c>
      <c r="S3749">
        <v>1</v>
      </c>
      <c r="T3749">
        <v>50.7</v>
      </c>
      <c r="U3749">
        <v>0</v>
      </c>
      <c r="V3749">
        <v>76</v>
      </c>
      <c r="W3749">
        <v>0</v>
      </c>
      <c r="X3749">
        <v>0.56100000000000005</v>
      </c>
      <c r="Y3749">
        <v>17.79</v>
      </c>
      <c r="Z3749" s="11">
        <f t="shared" si="10065"/>
        <v>-0.60000000000000009</v>
      </c>
      <c r="AA3749" s="11">
        <f t="shared" si="10066"/>
        <v>0</v>
      </c>
      <c r="AB3749" s="53">
        <f t="shared" si="10067"/>
        <v>0.22399032423641635</v>
      </c>
      <c r="AC3749" s="61" t="s">
        <v>204</v>
      </c>
    </row>
    <row r="3750" spans="1:46">
      <c r="A3750" s="11">
        <v>3750</v>
      </c>
      <c r="B3750" s="69">
        <v>44618</v>
      </c>
      <c r="C3750" s="70">
        <v>0.99305555555555547</v>
      </c>
      <c r="D3750">
        <v>8.3000000000000007</v>
      </c>
      <c r="E3750">
        <v>12.8</v>
      </c>
      <c r="F3750">
        <v>0</v>
      </c>
      <c r="G3750">
        <v>9.1999999999999993</v>
      </c>
      <c r="H3750">
        <v>-1E-3</v>
      </c>
      <c r="I3750">
        <v>5</v>
      </c>
      <c r="J3750" t="s">
        <v>153</v>
      </c>
      <c r="K3750">
        <v>5.0999999999999996</v>
      </c>
      <c r="L3750" t="s">
        <v>153</v>
      </c>
      <c r="M3750" s="70">
        <v>0.99179398148148146</v>
      </c>
      <c r="N3750">
        <v>8.5</v>
      </c>
      <c r="O3750" t="s">
        <v>153</v>
      </c>
      <c r="P3750" s="70">
        <v>0.99130787037037038</v>
      </c>
      <c r="Q3750">
        <v>4</v>
      </c>
      <c r="R3750" t="s">
        <v>153</v>
      </c>
      <c r="S3750">
        <v>1.1000000000000001</v>
      </c>
      <c r="T3750">
        <v>50.6</v>
      </c>
      <c r="U3750">
        <v>0</v>
      </c>
      <c r="V3750">
        <v>92</v>
      </c>
      <c r="W3750">
        <v>0</v>
      </c>
      <c r="X3750">
        <v>0.56100000000000005</v>
      </c>
      <c r="Y3750">
        <v>17.78</v>
      </c>
      <c r="Z3750" s="11">
        <f t="shared" si="10065"/>
        <v>-0.60000000000000009</v>
      </c>
      <c r="AA3750" s="11">
        <f t="shared" si="10066"/>
        <v>0</v>
      </c>
      <c r="AB3750" s="53">
        <f t="shared" si="10067"/>
        <v>0.22399032423641635</v>
      </c>
      <c r="AC3750" s="61" t="s">
        <v>204</v>
      </c>
    </row>
    <row r="3751" spans="1:46">
      <c r="A3751" s="11">
        <v>3751</v>
      </c>
      <c r="B3751" s="69">
        <v>44619</v>
      </c>
      <c r="C3751" s="70">
        <v>0</v>
      </c>
      <c r="D3751">
        <v>8.3000000000000007</v>
      </c>
      <c r="E3751">
        <v>12.8</v>
      </c>
      <c r="F3751">
        <v>0</v>
      </c>
      <c r="G3751">
        <v>9</v>
      </c>
      <c r="H3751">
        <v>-1E-3</v>
      </c>
      <c r="I3751">
        <v>4.4000000000000004</v>
      </c>
      <c r="J3751" t="s">
        <v>153</v>
      </c>
      <c r="K3751">
        <v>5</v>
      </c>
      <c r="L3751" t="s">
        <v>153</v>
      </c>
      <c r="M3751" s="70">
        <v>0.99306712962962962</v>
      </c>
      <c r="N3751">
        <v>7.2</v>
      </c>
      <c r="O3751" t="s">
        <v>159</v>
      </c>
      <c r="P3751" s="70">
        <v>0.99938657407407405</v>
      </c>
      <c r="Q3751">
        <v>3.6</v>
      </c>
      <c r="R3751" t="s">
        <v>159</v>
      </c>
      <c r="S3751">
        <v>0.9</v>
      </c>
      <c r="T3751">
        <v>51.9</v>
      </c>
      <c r="U3751">
        <v>0</v>
      </c>
      <c r="V3751">
        <v>83</v>
      </c>
      <c r="W3751">
        <v>0</v>
      </c>
      <c r="X3751">
        <v>0.56100000000000005</v>
      </c>
      <c r="Y3751">
        <v>17.79</v>
      </c>
      <c r="Z3751" s="11">
        <f t="shared" si="10065"/>
        <v>-0.60000000000000009</v>
      </c>
      <c r="AA3751" s="11">
        <f t="shared" si="10066"/>
        <v>0</v>
      </c>
      <c r="AB3751" s="53">
        <f t="shared" si="10067"/>
        <v>0.22399032423641635</v>
      </c>
      <c r="AC3751" s="61" t="s">
        <v>204</v>
      </c>
      <c r="AE3751" s="11">
        <f t="shared" ref="AE3751" si="10148">SUM(F3751:F3756)</f>
        <v>0</v>
      </c>
      <c r="AF3751" s="11">
        <f t="shared" ref="AF3751" si="10149">AVERAGE(AB3751:AB3756)</f>
        <v>0.22399032423641632</v>
      </c>
      <c r="AG3751" s="11">
        <f t="shared" ref="AG3751" si="10150">AVERAGE(G3751:G3756)</f>
        <v>9.2333333333333325</v>
      </c>
      <c r="AH3751" s="11" t="e">
        <f t="shared" ref="AH3751" si="10151">AVERAGE(AC3751:AC3756)</f>
        <v>#DIV/0!</v>
      </c>
      <c r="AI3751" s="11">
        <f t="shared" ref="AI3751" si="10152">AVERAGE(T3751:T3756)</f>
        <v>52.383333333333333</v>
      </c>
      <c r="AJ3751" s="11">
        <f t="shared" ref="AJ3751" si="10153">SUMIF(H3751:H3756,"&gt;0",H3751:H3756)</f>
        <v>1E-3</v>
      </c>
      <c r="AK3751" s="17">
        <f t="shared" ref="AK3751" si="10154">SUM(AA3751:AA3756)/60</f>
        <v>0</v>
      </c>
      <c r="AL3751" s="17">
        <f t="shared" ref="AL3751" si="10155">SUM(V3751:V3756)</f>
        <v>569</v>
      </c>
      <c r="AM3751" s="17">
        <f t="shared" ref="AM3751" si="10156">AVERAGE(W3751:W3756)</f>
        <v>0</v>
      </c>
      <c r="AN3751" s="11">
        <f t="shared" ref="AN3751" si="10157">AVERAGE(I3751:I3756)</f>
        <v>5.2166666666666668</v>
      </c>
      <c r="AO3751" s="11">
        <f t="shared" ref="AO3751" si="10158">MAX(K3751:K3756)</f>
        <v>6.1</v>
      </c>
      <c r="AP3751" s="13" t="str">
        <f t="shared" ref="AP3751" ca="1" si="10159">INDIRECT(ADDRESS(MATCH(AO3751,K3751:K3756,0)+A3751-1,12))</f>
        <v>SSE</v>
      </c>
      <c r="AQ3751" s="13">
        <f t="shared" ref="AQ3751" ca="1" si="10160">INDIRECT(ADDRESS(MATCH(AO3751,K3751:K3756,0)+A3751-1,13))</f>
        <v>2.974537037037037E-2</v>
      </c>
      <c r="AR3751" s="11">
        <f t="shared" ref="AR3751" si="10161">MAX(N3751:N3756)</f>
        <v>10.6</v>
      </c>
      <c r="AS3751" s="13" t="str">
        <f t="shared" ref="AS3751" ca="1" si="10162">INDIRECT(ADDRESS(MATCH(AR3751,N3751:N3756,0)+A3751-1,15))</f>
        <v>SSE</v>
      </c>
      <c r="AT3751" s="13">
        <f t="shared" ref="AT3751" ca="1" si="10163">INDIRECT(ADDRESS(MATCH(AR3751,N3751:N3756,0)+A3751-1,16))</f>
        <v>2.9328703703703704E-2</v>
      </c>
    </row>
    <row r="3752" spans="1:46">
      <c r="A3752" s="11">
        <v>3752</v>
      </c>
      <c r="B3752" s="69">
        <v>44619</v>
      </c>
      <c r="C3752" s="70">
        <v>6.9444444444444441E-3</v>
      </c>
      <c r="D3752">
        <v>8.3000000000000007</v>
      </c>
      <c r="E3752">
        <v>12.8</v>
      </c>
      <c r="F3752">
        <v>0</v>
      </c>
      <c r="G3752">
        <v>9.1999999999999993</v>
      </c>
      <c r="H3752">
        <v>1E-3</v>
      </c>
      <c r="I3752">
        <v>5.0999999999999996</v>
      </c>
      <c r="J3752" t="s">
        <v>159</v>
      </c>
      <c r="K3752">
        <v>5.0999999999999996</v>
      </c>
      <c r="L3752" t="s">
        <v>159</v>
      </c>
      <c r="M3752" s="70">
        <v>6.168981481481481E-3</v>
      </c>
      <c r="N3752">
        <v>7.5</v>
      </c>
      <c r="O3752" t="s">
        <v>153</v>
      </c>
      <c r="P3752" s="70">
        <v>4.7453703703703704E-4</v>
      </c>
      <c r="Q3752">
        <v>5.3</v>
      </c>
      <c r="R3752" t="s">
        <v>159</v>
      </c>
      <c r="S3752">
        <v>1</v>
      </c>
      <c r="T3752">
        <v>53.3</v>
      </c>
      <c r="U3752">
        <v>0</v>
      </c>
      <c r="V3752">
        <v>110</v>
      </c>
      <c r="W3752">
        <v>0</v>
      </c>
      <c r="X3752">
        <v>0.56100000000000005</v>
      </c>
      <c r="Y3752">
        <v>17.82</v>
      </c>
      <c r="Z3752" s="11">
        <f t="shared" si="10065"/>
        <v>0.60000000000000009</v>
      </c>
      <c r="AA3752" s="11">
        <f t="shared" si="10066"/>
        <v>0</v>
      </c>
      <c r="AB3752" s="53">
        <f t="shared" si="10067"/>
        <v>0.22399032423641635</v>
      </c>
      <c r="AC3752" s="61" t="s">
        <v>204</v>
      </c>
    </row>
    <row r="3753" spans="1:46">
      <c r="A3753" s="11">
        <v>3753</v>
      </c>
      <c r="B3753" s="69">
        <v>44619</v>
      </c>
      <c r="C3753" s="70">
        <v>1.3888888888888888E-2</v>
      </c>
      <c r="D3753">
        <v>8.3000000000000007</v>
      </c>
      <c r="E3753">
        <v>12.8</v>
      </c>
      <c r="F3753">
        <v>0</v>
      </c>
      <c r="G3753">
        <v>9.1</v>
      </c>
      <c r="H3753">
        <v>0</v>
      </c>
      <c r="I3753">
        <v>4.8</v>
      </c>
      <c r="J3753" t="s">
        <v>153</v>
      </c>
      <c r="K3753">
        <v>5.0999999999999996</v>
      </c>
      <c r="L3753" t="s">
        <v>153</v>
      </c>
      <c r="M3753" s="70">
        <v>7.6504629629629631E-3</v>
      </c>
      <c r="N3753">
        <v>7.8</v>
      </c>
      <c r="O3753" t="s">
        <v>153</v>
      </c>
      <c r="P3753" s="70">
        <v>1.1435185185185185E-2</v>
      </c>
      <c r="Q3753">
        <v>4.4000000000000004</v>
      </c>
      <c r="R3753" t="s">
        <v>159</v>
      </c>
      <c r="S3753">
        <v>1</v>
      </c>
      <c r="T3753">
        <v>53.6</v>
      </c>
      <c r="U3753">
        <v>0</v>
      </c>
      <c r="V3753">
        <v>92</v>
      </c>
      <c r="W3753">
        <v>0</v>
      </c>
      <c r="X3753">
        <v>0.56100000000000005</v>
      </c>
      <c r="Y3753">
        <v>17.79</v>
      </c>
      <c r="Z3753" s="11">
        <f t="shared" si="10065"/>
        <v>0</v>
      </c>
      <c r="AA3753" s="11">
        <f t="shared" si="10066"/>
        <v>0</v>
      </c>
      <c r="AB3753" s="53">
        <f t="shared" si="10067"/>
        <v>0.22399032423641635</v>
      </c>
      <c r="AC3753" s="61" t="s">
        <v>204</v>
      </c>
    </row>
    <row r="3754" spans="1:46">
      <c r="A3754" s="11">
        <v>3754</v>
      </c>
      <c r="B3754" s="69">
        <v>44619</v>
      </c>
      <c r="C3754" s="70">
        <v>2.0833333333333332E-2</v>
      </c>
      <c r="D3754">
        <v>8.4</v>
      </c>
      <c r="E3754">
        <v>12.8</v>
      </c>
      <c r="F3754">
        <v>0</v>
      </c>
      <c r="G3754">
        <v>9.3000000000000007</v>
      </c>
      <c r="H3754">
        <v>0</v>
      </c>
      <c r="I3754">
        <v>5.7</v>
      </c>
      <c r="J3754" t="s">
        <v>159</v>
      </c>
      <c r="K3754">
        <v>5.7</v>
      </c>
      <c r="L3754" t="s">
        <v>159</v>
      </c>
      <c r="M3754" s="70">
        <v>2.0150462962962964E-2</v>
      </c>
      <c r="N3754">
        <v>9.8000000000000007</v>
      </c>
      <c r="O3754" t="s">
        <v>159</v>
      </c>
      <c r="P3754" s="70">
        <v>1.6111111111111111E-2</v>
      </c>
      <c r="Q3754">
        <v>4.4000000000000004</v>
      </c>
      <c r="R3754" t="s">
        <v>153</v>
      </c>
      <c r="S3754">
        <v>1.3</v>
      </c>
      <c r="T3754">
        <v>52.2</v>
      </c>
      <c r="U3754">
        <v>0</v>
      </c>
      <c r="V3754">
        <v>96</v>
      </c>
      <c r="W3754">
        <v>0</v>
      </c>
      <c r="X3754">
        <v>0.56100000000000005</v>
      </c>
      <c r="Y3754">
        <v>17.8</v>
      </c>
      <c r="Z3754" s="11">
        <f t="shared" si="10065"/>
        <v>0</v>
      </c>
      <c r="AA3754" s="11">
        <f t="shared" si="10066"/>
        <v>0</v>
      </c>
      <c r="AB3754" s="53">
        <f t="shared" si="10067"/>
        <v>0.22399032423641635</v>
      </c>
      <c r="AC3754" s="61" t="s">
        <v>204</v>
      </c>
    </row>
    <row r="3755" spans="1:46">
      <c r="A3755" s="11">
        <v>3755</v>
      </c>
      <c r="B3755" s="69">
        <v>44619</v>
      </c>
      <c r="C3755" s="70">
        <v>2.7777777777777776E-2</v>
      </c>
      <c r="D3755">
        <v>8.4</v>
      </c>
      <c r="E3755">
        <v>12.8</v>
      </c>
      <c r="F3755">
        <v>0</v>
      </c>
      <c r="G3755">
        <v>9.4</v>
      </c>
      <c r="H3755">
        <v>0</v>
      </c>
      <c r="I3755">
        <v>5.6</v>
      </c>
      <c r="J3755" t="s">
        <v>159</v>
      </c>
      <c r="K3755">
        <v>5.7</v>
      </c>
      <c r="L3755" t="s">
        <v>159</v>
      </c>
      <c r="M3755" s="70">
        <v>2.0856481481481479E-2</v>
      </c>
      <c r="N3755">
        <v>10.5</v>
      </c>
      <c r="O3755" t="s">
        <v>159</v>
      </c>
      <c r="P3755" s="70">
        <v>2.7673611111111111E-2</v>
      </c>
      <c r="Q3755">
        <v>6.2</v>
      </c>
      <c r="R3755" t="s">
        <v>159</v>
      </c>
      <c r="S3755">
        <v>1.5</v>
      </c>
      <c r="T3755">
        <v>51.7</v>
      </c>
      <c r="U3755">
        <v>0</v>
      </c>
      <c r="V3755">
        <v>90</v>
      </c>
      <c r="W3755">
        <v>0</v>
      </c>
      <c r="X3755">
        <v>0.56100000000000005</v>
      </c>
      <c r="Y3755">
        <v>17.829999999999998</v>
      </c>
      <c r="Z3755" s="11">
        <f t="shared" si="10065"/>
        <v>0</v>
      </c>
      <c r="AA3755" s="11">
        <f t="shared" si="10066"/>
        <v>0</v>
      </c>
      <c r="AB3755" s="53">
        <f t="shared" si="10067"/>
        <v>0.22399032423641635</v>
      </c>
      <c r="AC3755" s="61" t="s">
        <v>204</v>
      </c>
    </row>
    <row r="3756" spans="1:46">
      <c r="A3756" s="11">
        <v>3756</v>
      </c>
      <c r="B3756" s="69">
        <v>44619</v>
      </c>
      <c r="C3756" s="70">
        <v>3.4722222222222224E-2</v>
      </c>
      <c r="D3756">
        <v>8.5</v>
      </c>
      <c r="E3756">
        <v>12.8</v>
      </c>
      <c r="F3756">
        <v>0</v>
      </c>
      <c r="G3756">
        <v>9.4</v>
      </c>
      <c r="H3756">
        <v>-1E-3</v>
      </c>
      <c r="I3756">
        <v>5.7</v>
      </c>
      <c r="J3756" t="s">
        <v>153</v>
      </c>
      <c r="K3756">
        <v>6.1</v>
      </c>
      <c r="L3756" t="s">
        <v>159</v>
      </c>
      <c r="M3756" s="70">
        <v>2.974537037037037E-2</v>
      </c>
      <c r="N3756">
        <v>10.6</v>
      </c>
      <c r="O3756" t="s">
        <v>159</v>
      </c>
      <c r="P3756" s="70">
        <v>2.9328703703703704E-2</v>
      </c>
      <c r="Q3756">
        <v>4.9000000000000004</v>
      </c>
      <c r="R3756" t="s">
        <v>150</v>
      </c>
      <c r="S3756">
        <v>1.6</v>
      </c>
      <c r="T3756">
        <v>51.6</v>
      </c>
      <c r="U3756">
        <v>0</v>
      </c>
      <c r="V3756">
        <v>98</v>
      </c>
      <c r="W3756">
        <v>0</v>
      </c>
      <c r="X3756">
        <v>0.56100000000000005</v>
      </c>
      <c r="Y3756">
        <v>17.829999999999998</v>
      </c>
      <c r="Z3756" s="11">
        <f t="shared" si="10065"/>
        <v>-0.60000000000000009</v>
      </c>
      <c r="AA3756" s="11">
        <f t="shared" si="10066"/>
        <v>0</v>
      </c>
      <c r="AB3756" s="53">
        <f t="shared" si="10067"/>
        <v>0.22399032423641635</v>
      </c>
      <c r="AC3756" s="61" t="s">
        <v>204</v>
      </c>
    </row>
    <row r="3757" spans="1:46">
      <c r="A3757" s="11">
        <v>3757</v>
      </c>
      <c r="B3757" s="69">
        <v>44619</v>
      </c>
      <c r="C3757" s="70">
        <v>4.1666666666666664E-2</v>
      </c>
      <c r="D3757">
        <v>8.6</v>
      </c>
      <c r="E3757">
        <v>12.8</v>
      </c>
      <c r="F3757">
        <v>0</v>
      </c>
      <c r="G3757">
        <v>9.1999999999999993</v>
      </c>
      <c r="H3757">
        <v>-1E-3</v>
      </c>
      <c r="I3757">
        <v>5.4</v>
      </c>
      <c r="J3757" t="s">
        <v>153</v>
      </c>
      <c r="K3757">
        <v>5.7</v>
      </c>
      <c r="L3757" t="s">
        <v>153</v>
      </c>
      <c r="M3757" s="70">
        <v>3.4733796296296297E-2</v>
      </c>
      <c r="N3757">
        <v>9.3000000000000007</v>
      </c>
      <c r="O3757" t="s">
        <v>159</v>
      </c>
      <c r="P3757" s="70">
        <v>3.5115740740740746E-2</v>
      </c>
      <c r="Q3757">
        <v>4.2</v>
      </c>
      <c r="R3757" t="s">
        <v>159</v>
      </c>
      <c r="S3757">
        <v>1.3</v>
      </c>
      <c r="T3757">
        <v>51.4</v>
      </c>
      <c r="U3757">
        <v>1</v>
      </c>
      <c r="V3757">
        <v>92</v>
      </c>
      <c r="W3757">
        <v>0</v>
      </c>
      <c r="X3757">
        <v>0.56000000000000005</v>
      </c>
      <c r="Y3757">
        <v>17.829999999999998</v>
      </c>
      <c r="Z3757" s="11">
        <f t="shared" si="10065"/>
        <v>-0.60000000000000009</v>
      </c>
      <c r="AA3757" s="11">
        <f t="shared" si="10066"/>
        <v>0</v>
      </c>
      <c r="AB3757" s="53">
        <f t="shared" si="10067"/>
        <v>0.2234563422904319</v>
      </c>
      <c r="AC3757" s="61" t="s">
        <v>204</v>
      </c>
      <c r="AE3757" s="11">
        <f t="shared" ref="AE3757" si="10164">SUM(F3757:F3762)</f>
        <v>0</v>
      </c>
      <c r="AF3757" s="11">
        <f t="shared" ref="AF3757" si="10165">AVERAGE(AB3757:AB3762)</f>
        <v>0.22354533928142931</v>
      </c>
      <c r="AG3757" s="11">
        <f t="shared" ref="AG3757" si="10166">AVERAGE(G3757:G3762)</f>
        <v>9.1</v>
      </c>
      <c r="AH3757" s="11" t="e">
        <f t="shared" ref="AH3757" si="10167">AVERAGE(AC3757:AC3762)</f>
        <v>#DIV/0!</v>
      </c>
      <c r="AI3757" s="11">
        <f t="shared" ref="AI3757" si="10168">AVERAGE(T3757:T3762)</f>
        <v>51.099999999999994</v>
      </c>
      <c r="AJ3757" s="11">
        <f t="shared" ref="AJ3757" si="10169">SUMIF(H3757:H3762,"&gt;0",H3757:H3762)</f>
        <v>0</v>
      </c>
      <c r="AK3757" s="17">
        <f t="shared" ref="AK3757" si="10170">SUM(AA3757:AA3762)/60</f>
        <v>0</v>
      </c>
      <c r="AL3757" s="17">
        <f t="shared" ref="AL3757" si="10171">SUM(V3757:V3762)</f>
        <v>570</v>
      </c>
      <c r="AM3757" s="17">
        <f t="shared" ref="AM3757" si="10172">AVERAGE(W3757:W3762)</f>
        <v>0</v>
      </c>
      <c r="AN3757" s="11">
        <f t="shared" ref="AN3757" si="10173">AVERAGE(I3757:I3762)</f>
        <v>4.583333333333333</v>
      </c>
      <c r="AO3757" s="11">
        <f t="shared" ref="AO3757" si="10174">MAX(K3757:K3762)</f>
        <v>5.7</v>
      </c>
      <c r="AP3757" s="13" t="str">
        <f t="shared" ref="AP3757" ca="1" si="10175">INDIRECT(ADDRESS(MATCH(AO3757,K3757:K3762,0)+A3757-1,12))</f>
        <v>S</v>
      </c>
      <c r="AQ3757" s="13">
        <f t="shared" ref="AQ3757" ca="1" si="10176">INDIRECT(ADDRESS(MATCH(AO3757,K3757:K3762,0)+A3757-1,13))</f>
        <v>3.4733796296296297E-2</v>
      </c>
      <c r="AR3757" s="11">
        <f t="shared" ref="AR3757" si="10177">MAX(N3757:N3762)</f>
        <v>9.3000000000000007</v>
      </c>
      <c r="AS3757" s="13" t="str">
        <f t="shared" ref="AS3757" ca="1" si="10178">INDIRECT(ADDRESS(MATCH(AR3757,N3757:N3762,0)+A3757-1,15))</f>
        <v>SSE</v>
      </c>
      <c r="AT3757" s="13">
        <f t="shared" ref="AT3757" ca="1" si="10179">INDIRECT(ADDRESS(MATCH(AR3757,N3757:N3762,0)+A3757-1,16))</f>
        <v>3.5115740740740746E-2</v>
      </c>
    </row>
    <row r="3758" spans="1:46">
      <c r="A3758" s="11">
        <v>3758</v>
      </c>
      <c r="B3758" s="69">
        <v>44619</v>
      </c>
      <c r="C3758" s="70">
        <v>4.8611111111111112E-2</v>
      </c>
      <c r="D3758">
        <v>8.6</v>
      </c>
      <c r="E3758">
        <v>12.8</v>
      </c>
      <c r="F3758">
        <v>0</v>
      </c>
      <c r="G3758">
        <v>9</v>
      </c>
      <c r="H3758">
        <v>-1E-3</v>
      </c>
      <c r="I3758">
        <v>4.4000000000000004</v>
      </c>
      <c r="J3758" t="s">
        <v>153</v>
      </c>
      <c r="K3758">
        <v>5.4</v>
      </c>
      <c r="L3758" t="s">
        <v>153</v>
      </c>
      <c r="M3758" s="70">
        <v>4.1678240740740745E-2</v>
      </c>
      <c r="N3758">
        <v>7.3</v>
      </c>
      <c r="O3758" t="s">
        <v>153</v>
      </c>
      <c r="P3758" s="70">
        <v>4.297453703703704E-2</v>
      </c>
      <c r="Q3758">
        <v>3.6</v>
      </c>
      <c r="R3758" t="s">
        <v>153</v>
      </c>
      <c r="S3758">
        <v>1</v>
      </c>
      <c r="T3758">
        <v>52.3</v>
      </c>
      <c r="U3758">
        <v>0</v>
      </c>
      <c r="V3758">
        <v>90</v>
      </c>
      <c r="W3758">
        <v>0</v>
      </c>
      <c r="X3758">
        <v>0.56000000000000005</v>
      </c>
      <c r="Y3758">
        <v>17.850000000000001</v>
      </c>
      <c r="Z3758" s="11">
        <f t="shared" si="10065"/>
        <v>-0.60000000000000009</v>
      </c>
      <c r="AA3758" s="11">
        <f t="shared" si="10066"/>
        <v>0</v>
      </c>
      <c r="AB3758" s="53">
        <f t="shared" si="10067"/>
        <v>0.2234563422904319</v>
      </c>
      <c r="AC3758" s="61" t="s">
        <v>204</v>
      </c>
    </row>
    <row r="3759" spans="1:46">
      <c r="A3759" s="11">
        <v>3759</v>
      </c>
      <c r="B3759" s="69">
        <v>44619</v>
      </c>
      <c r="C3759" s="70">
        <v>5.5555555555555552E-2</v>
      </c>
      <c r="D3759">
        <v>8.5</v>
      </c>
      <c r="E3759">
        <v>12.8</v>
      </c>
      <c r="F3759">
        <v>0</v>
      </c>
      <c r="G3759">
        <v>8.9</v>
      </c>
      <c r="H3759">
        <v>-1E-3</v>
      </c>
      <c r="I3759">
        <v>4.2</v>
      </c>
      <c r="J3759" t="s">
        <v>153</v>
      </c>
      <c r="K3759">
        <v>4.4000000000000004</v>
      </c>
      <c r="L3759" t="s">
        <v>153</v>
      </c>
      <c r="M3759" s="70">
        <v>4.8622685185185179E-2</v>
      </c>
      <c r="N3759">
        <v>7.2</v>
      </c>
      <c r="O3759" t="s">
        <v>153</v>
      </c>
      <c r="P3759" s="70">
        <v>5.1099537037037041E-2</v>
      </c>
      <c r="Q3759">
        <v>3.7</v>
      </c>
      <c r="R3759" t="s">
        <v>159</v>
      </c>
      <c r="S3759">
        <v>0.8</v>
      </c>
      <c r="T3759">
        <v>52.4</v>
      </c>
      <c r="U3759">
        <v>0</v>
      </c>
      <c r="V3759">
        <v>91</v>
      </c>
      <c r="W3759">
        <v>0</v>
      </c>
      <c r="X3759">
        <v>0.56000000000000005</v>
      </c>
      <c r="Y3759">
        <v>17.84</v>
      </c>
      <c r="Z3759" s="11">
        <f t="shared" si="10065"/>
        <v>-0.60000000000000009</v>
      </c>
      <c r="AA3759" s="11">
        <f t="shared" si="10066"/>
        <v>0</v>
      </c>
      <c r="AB3759" s="53">
        <f t="shared" si="10067"/>
        <v>0.2234563422904319</v>
      </c>
      <c r="AC3759" s="61" t="s">
        <v>204</v>
      </c>
    </row>
    <row r="3760" spans="1:46">
      <c r="A3760" s="11">
        <v>3760</v>
      </c>
      <c r="B3760" s="69">
        <v>44619</v>
      </c>
      <c r="C3760" s="70">
        <v>6.25E-2</v>
      </c>
      <c r="D3760">
        <v>8.4</v>
      </c>
      <c r="E3760">
        <v>12.8</v>
      </c>
      <c r="F3760">
        <v>0</v>
      </c>
      <c r="G3760">
        <v>9</v>
      </c>
      <c r="H3760">
        <v>0</v>
      </c>
      <c r="I3760">
        <v>4.3</v>
      </c>
      <c r="J3760" t="s">
        <v>159</v>
      </c>
      <c r="K3760">
        <v>4.3</v>
      </c>
      <c r="L3760" t="s">
        <v>159</v>
      </c>
      <c r="M3760" s="70">
        <v>6.25E-2</v>
      </c>
      <c r="N3760">
        <v>6.7</v>
      </c>
      <c r="O3760" t="s">
        <v>159</v>
      </c>
      <c r="P3760" s="70">
        <v>5.8958333333333335E-2</v>
      </c>
      <c r="Q3760">
        <v>5.4</v>
      </c>
      <c r="R3760" t="s">
        <v>159</v>
      </c>
      <c r="S3760">
        <v>0.9</v>
      </c>
      <c r="T3760">
        <v>51.6</v>
      </c>
      <c r="U3760">
        <v>0</v>
      </c>
      <c r="V3760">
        <v>95</v>
      </c>
      <c r="W3760">
        <v>0</v>
      </c>
      <c r="X3760">
        <v>0.56000000000000005</v>
      </c>
      <c r="Y3760">
        <v>17.829999999999998</v>
      </c>
      <c r="Z3760" s="11">
        <f t="shared" si="10065"/>
        <v>0</v>
      </c>
      <c r="AA3760" s="11">
        <f t="shared" si="10066"/>
        <v>0</v>
      </c>
      <c r="AB3760" s="53">
        <f t="shared" si="10067"/>
        <v>0.2234563422904319</v>
      </c>
      <c r="AC3760" s="61" t="s">
        <v>204</v>
      </c>
    </row>
    <row r="3761" spans="1:46">
      <c r="A3761" s="11">
        <v>3761</v>
      </c>
      <c r="B3761" s="69">
        <v>44619</v>
      </c>
      <c r="C3761" s="70">
        <v>6.9444444444444434E-2</v>
      </c>
      <c r="D3761">
        <v>8.3000000000000007</v>
      </c>
      <c r="E3761">
        <v>12.8</v>
      </c>
      <c r="F3761">
        <v>0</v>
      </c>
      <c r="G3761">
        <v>9.1999999999999993</v>
      </c>
      <c r="H3761">
        <v>0</v>
      </c>
      <c r="I3761">
        <v>4.5</v>
      </c>
      <c r="J3761" t="s">
        <v>159</v>
      </c>
      <c r="K3761">
        <v>4.5</v>
      </c>
      <c r="L3761" t="s">
        <v>159</v>
      </c>
      <c r="M3761" s="70">
        <v>6.8437499999999998E-2</v>
      </c>
      <c r="N3761">
        <v>7.2</v>
      </c>
      <c r="O3761" t="s">
        <v>159</v>
      </c>
      <c r="P3761" s="70">
        <v>6.7384259259259269E-2</v>
      </c>
      <c r="Q3761">
        <v>4.8</v>
      </c>
      <c r="R3761" t="s">
        <v>153</v>
      </c>
      <c r="S3761">
        <v>0.9</v>
      </c>
      <c r="T3761">
        <v>50.2</v>
      </c>
      <c r="U3761">
        <v>0</v>
      </c>
      <c r="V3761">
        <v>88</v>
      </c>
      <c r="W3761">
        <v>0</v>
      </c>
      <c r="X3761">
        <v>0.56000000000000005</v>
      </c>
      <c r="Y3761">
        <v>17.84</v>
      </c>
      <c r="Z3761" s="11">
        <f t="shared" si="10065"/>
        <v>0</v>
      </c>
      <c r="AA3761" s="11">
        <f t="shared" si="10066"/>
        <v>0</v>
      </c>
      <c r="AB3761" s="53">
        <f t="shared" si="10067"/>
        <v>0.2234563422904319</v>
      </c>
      <c r="AC3761" s="61" t="s">
        <v>204</v>
      </c>
    </row>
    <row r="3762" spans="1:46">
      <c r="A3762" s="11">
        <v>3762</v>
      </c>
      <c r="B3762" s="69">
        <v>44619</v>
      </c>
      <c r="C3762" s="70">
        <v>7.6388888888888895E-2</v>
      </c>
      <c r="D3762">
        <v>8.4</v>
      </c>
      <c r="E3762">
        <v>12.8</v>
      </c>
      <c r="F3762">
        <v>0</v>
      </c>
      <c r="G3762">
        <v>9.3000000000000007</v>
      </c>
      <c r="H3762">
        <v>0</v>
      </c>
      <c r="I3762">
        <v>4.7</v>
      </c>
      <c r="J3762" t="s">
        <v>159</v>
      </c>
      <c r="K3762">
        <v>4.8</v>
      </c>
      <c r="L3762" t="s">
        <v>159</v>
      </c>
      <c r="M3762" s="70">
        <v>7.2418981481481473E-2</v>
      </c>
      <c r="N3762">
        <v>7.5</v>
      </c>
      <c r="O3762" t="s">
        <v>159</v>
      </c>
      <c r="P3762" s="70">
        <v>7.0428240740740736E-2</v>
      </c>
      <c r="Q3762">
        <v>4.7</v>
      </c>
      <c r="R3762" t="s">
        <v>153</v>
      </c>
      <c r="S3762">
        <v>1</v>
      </c>
      <c r="T3762">
        <v>48.7</v>
      </c>
      <c r="U3762">
        <v>0</v>
      </c>
      <c r="V3762">
        <v>114</v>
      </c>
      <c r="W3762">
        <v>0</v>
      </c>
      <c r="X3762">
        <v>0.56100000000000005</v>
      </c>
      <c r="Y3762">
        <v>17.86</v>
      </c>
      <c r="Z3762" s="11">
        <f t="shared" si="10065"/>
        <v>0</v>
      </c>
      <c r="AA3762" s="11">
        <f t="shared" si="10066"/>
        <v>0</v>
      </c>
      <c r="AB3762" s="53">
        <f t="shared" si="10067"/>
        <v>0.22399032423641635</v>
      </c>
      <c r="AC3762" s="61" t="s">
        <v>204</v>
      </c>
    </row>
    <row r="3763" spans="1:46">
      <c r="A3763" s="11">
        <v>3763</v>
      </c>
      <c r="B3763" s="69">
        <v>44619</v>
      </c>
      <c r="C3763" s="70">
        <v>8.3333333333333329E-2</v>
      </c>
      <c r="D3763">
        <v>8.4</v>
      </c>
      <c r="E3763">
        <v>12.8</v>
      </c>
      <c r="F3763">
        <v>0</v>
      </c>
      <c r="G3763">
        <v>9.5</v>
      </c>
      <c r="H3763">
        <v>0</v>
      </c>
      <c r="I3763">
        <v>5</v>
      </c>
      <c r="J3763" t="s">
        <v>159</v>
      </c>
      <c r="K3763">
        <v>5</v>
      </c>
      <c r="L3763" t="s">
        <v>159</v>
      </c>
      <c r="M3763" s="70">
        <v>8.3217592592592593E-2</v>
      </c>
      <c r="N3763">
        <v>7.9</v>
      </c>
      <c r="O3763" t="s">
        <v>159</v>
      </c>
      <c r="P3763" s="70">
        <v>8.0185185185185193E-2</v>
      </c>
      <c r="Q3763">
        <v>4</v>
      </c>
      <c r="R3763" t="s">
        <v>159</v>
      </c>
      <c r="S3763">
        <v>1.2</v>
      </c>
      <c r="T3763">
        <v>47</v>
      </c>
      <c r="U3763">
        <v>0</v>
      </c>
      <c r="V3763">
        <v>99</v>
      </c>
      <c r="W3763">
        <v>0</v>
      </c>
      <c r="X3763">
        <v>0.56100000000000005</v>
      </c>
      <c r="Y3763">
        <v>17.84</v>
      </c>
      <c r="Z3763" s="11">
        <f t="shared" si="10065"/>
        <v>0</v>
      </c>
      <c r="AA3763" s="11">
        <f t="shared" si="10066"/>
        <v>0</v>
      </c>
      <c r="AB3763" s="53">
        <f t="shared" si="10067"/>
        <v>0.22399032423641635</v>
      </c>
      <c r="AC3763" s="61" t="s">
        <v>204</v>
      </c>
      <c r="AE3763" s="11">
        <f t="shared" ref="AE3763" si="10180">SUM(F3763:F3768)</f>
        <v>0</v>
      </c>
      <c r="AF3763" s="11">
        <f t="shared" ref="AF3763" si="10181">AVERAGE(AB3763:AB3768)</f>
        <v>0.22399032423641632</v>
      </c>
      <c r="AG3763" s="11">
        <f t="shared" ref="AG3763" si="10182">AVERAGE(G3763:G3768)</f>
        <v>9.4</v>
      </c>
      <c r="AH3763" s="11" t="e">
        <f t="shared" ref="AH3763" si="10183">AVERAGE(AC3763:AC3768)</f>
        <v>#DIV/0!</v>
      </c>
      <c r="AI3763" s="11">
        <f t="shared" ref="AI3763" si="10184">AVERAGE(T3763:T3768)</f>
        <v>49.133333333333333</v>
      </c>
      <c r="AJ3763" s="11">
        <f t="shared" ref="AJ3763" si="10185">SUMIF(H3763:H3768,"&gt;0",H3763:H3768)</f>
        <v>0</v>
      </c>
      <c r="AK3763" s="17">
        <f t="shared" ref="AK3763" si="10186">SUM(AA3763:AA3768)/60</f>
        <v>0</v>
      </c>
      <c r="AL3763" s="17">
        <f t="shared" ref="AL3763" si="10187">SUM(V3763:V3768)</f>
        <v>550</v>
      </c>
      <c r="AM3763" s="17">
        <f t="shared" ref="AM3763" si="10188">AVERAGE(W3763:W3768)</f>
        <v>0</v>
      </c>
      <c r="AN3763" s="11">
        <f t="shared" ref="AN3763" si="10189">AVERAGE(I3763:I3768)</f>
        <v>5.3166666666666673</v>
      </c>
      <c r="AO3763" s="11">
        <f t="shared" ref="AO3763" si="10190">MAX(K3763:K3768)</f>
        <v>6.4</v>
      </c>
      <c r="AP3763" s="13" t="str">
        <f t="shared" ref="AP3763" ca="1" si="10191">INDIRECT(ADDRESS(MATCH(AO3763,K3763:K3768,0)+A3763-1,12))</f>
        <v>S</v>
      </c>
      <c r="AQ3763" s="13">
        <f t="shared" ref="AQ3763" ca="1" si="10192">INDIRECT(ADDRESS(MATCH(AO3763,K3763:K3768,0)+A3763-1,13))</f>
        <v>0.11760416666666666</v>
      </c>
      <c r="AR3763" s="11">
        <f t="shared" ref="AR3763" si="10193">MAX(N3763:N3768)</f>
        <v>10.5</v>
      </c>
      <c r="AS3763" s="13" t="str">
        <f t="shared" ref="AS3763" ca="1" si="10194">INDIRECT(ADDRESS(MATCH(AR3763,N3763:N3768,0)+A3763-1,15))</f>
        <v>SSW</v>
      </c>
      <c r="AT3763" s="13">
        <f t="shared" ref="AT3763" ca="1" si="10195">INDIRECT(ADDRESS(MATCH(AR3763,N3763:N3768,0)+A3763-1,16))</f>
        <v>0.11298611111111112</v>
      </c>
    </row>
    <row r="3764" spans="1:46">
      <c r="A3764" s="11">
        <v>3764</v>
      </c>
      <c r="B3764" s="69">
        <v>44619</v>
      </c>
      <c r="C3764" s="70">
        <v>9.0277777777777776E-2</v>
      </c>
      <c r="D3764">
        <v>8.5</v>
      </c>
      <c r="E3764">
        <v>12.8</v>
      </c>
      <c r="F3764">
        <v>0</v>
      </c>
      <c r="G3764">
        <v>9.3000000000000007</v>
      </c>
      <c r="H3764">
        <v>-1E-3</v>
      </c>
      <c r="I3764">
        <v>4.4000000000000004</v>
      </c>
      <c r="J3764" t="s">
        <v>153</v>
      </c>
      <c r="K3764">
        <v>5</v>
      </c>
      <c r="L3764" t="s">
        <v>159</v>
      </c>
      <c r="M3764" s="70">
        <v>8.3506944444444453E-2</v>
      </c>
      <c r="N3764">
        <v>7.8</v>
      </c>
      <c r="O3764" t="s">
        <v>151</v>
      </c>
      <c r="P3764" s="70">
        <v>8.7812500000000002E-2</v>
      </c>
      <c r="Q3764">
        <v>3.6</v>
      </c>
      <c r="R3764" t="s">
        <v>153</v>
      </c>
      <c r="S3764">
        <v>1.1000000000000001</v>
      </c>
      <c r="T3764">
        <v>47.6</v>
      </c>
      <c r="U3764">
        <v>0</v>
      </c>
      <c r="V3764">
        <v>77</v>
      </c>
      <c r="W3764">
        <v>0</v>
      </c>
      <c r="X3764">
        <v>0.56100000000000005</v>
      </c>
      <c r="Y3764">
        <v>17.86</v>
      </c>
      <c r="Z3764" s="11">
        <f t="shared" si="10065"/>
        <v>-0.60000000000000009</v>
      </c>
      <c r="AA3764" s="11">
        <f t="shared" si="10066"/>
        <v>0</v>
      </c>
      <c r="AB3764" s="53">
        <f t="shared" si="10067"/>
        <v>0.22399032423641635</v>
      </c>
      <c r="AC3764" s="61" t="s">
        <v>204</v>
      </c>
    </row>
    <row r="3765" spans="1:46">
      <c r="A3765" s="11">
        <v>3765</v>
      </c>
      <c r="B3765" s="69">
        <v>44619</v>
      </c>
      <c r="C3765" s="70">
        <v>9.7222222222222224E-2</v>
      </c>
      <c r="D3765">
        <v>8.6</v>
      </c>
      <c r="E3765">
        <v>12.8</v>
      </c>
      <c r="F3765">
        <v>0</v>
      </c>
      <c r="G3765">
        <v>9.4</v>
      </c>
      <c r="H3765">
        <v>0</v>
      </c>
      <c r="I3765">
        <v>5.2</v>
      </c>
      <c r="J3765" t="s">
        <v>153</v>
      </c>
      <c r="K3765">
        <v>5.2</v>
      </c>
      <c r="L3765" t="s">
        <v>153</v>
      </c>
      <c r="M3765" s="70">
        <v>9.7222222222222224E-2</v>
      </c>
      <c r="N3765">
        <v>9.3000000000000007</v>
      </c>
      <c r="O3765" t="s">
        <v>159</v>
      </c>
      <c r="P3765" s="70">
        <v>9.2638888888888882E-2</v>
      </c>
      <c r="Q3765">
        <v>6</v>
      </c>
      <c r="R3765" t="s">
        <v>153</v>
      </c>
      <c r="S3765">
        <v>1.4</v>
      </c>
      <c r="T3765">
        <v>48.3</v>
      </c>
      <c r="U3765">
        <v>0</v>
      </c>
      <c r="V3765">
        <v>110</v>
      </c>
      <c r="W3765">
        <v>0</v>
      </c>
      <c r="X3765">
        <v>0.56100000000000005</v>
      </c>
      <c r="Y3765">
        <v>17.87</v>
      </c>
      <c r="Z3765" s="11">
        <f t="shared" si="10065"/>
        <v>0</v>
      </c>
      <c r="AA3765" s="11">
        <f t="shared" si="10066"/>
        <v>0</v>
      </c>
      <c r="AB3765" s="53">
        <f t="shared" si="10067"/>
        <v>0.22399032423641635</v>
      </c>
      <c r="AC3765" s="61" t="s">
        <v>204</v>
      </c>
    </row>
    <row r="3766" spans="1:46">
      <c r="A3766" s="11">
        <v>3766</v>
      </c>
      <c r="B3766" s="69">
        <v>44619</v>
      </c>
      <c r="C3766" s="70">
        <v>0.10416666666666667</v>
      </c>
      <c r="D3766">
        <v>8.6</v>
      </c>
      <c r="E3766">
        <v>12.8</v>
      </c>
      <c r="F3766">
        <v>0</v>
      </c>
      <c r="G3766">
        <v>9.3000000000000007</v>
      </c>
      <c r="H3766">
        <v>-1E-3</v>
      </c>
      <c r="I3766">
        <v>5</v>
      </c>
      <c r="J3766" t="s">
        <v>153</v>
      </c>
      <c r="K3766">
        <v>5.3</v>
      </c>
      <c r="L3766" t="s">
        <v>153</v>
      </c>
      <c r="M3766" s="70">
        <v>9.7546296296296298E-2</v>
      </c>
      <c r="N3766">
        <v>8.5</v>
      </c>
      <c r="O3766" t="s">
        <v>153</v>
      </c>
      <c r="P3766" s="70">
        <v>0.10114583333333334</v>
      </c>
      <c r="Q3766">
        <v>5.4</v>
      </c>
      <c r="R3766" t="s">
        <v>153</v>
      </c>
      <c r="S3766">
        <v>1.4</v>
      </c>
      <c r="T3766">
        <v>50.3</v>
      </c>
      <c r="U3766">
        <v>1</v>
      </c>
      <c r="V3766">
        <v>90</v>
      </c>
      <c r="W3766">
        <v>0</v>
      </c>
      <c r="X3766">
        <v>0.56100000000000005</v>
      </c>
      <c r="Y3766">
        <v>17.87</v>
      </c>
      <c r="Z3766" s="11">
        <f t="shared" si="10065"/>
        <v>-0.60000000000000009</v>
      </c>
      <c r="AA3766" s="11">
        <f t="shared" si="10066"/>
        <v>0</v>
      </c>
      <c r="AB3766" s="53">
        <f t="shared" si="10067"/>
        <v>0.22399032423641635</v>
      </c>
      <c r="AC3766" s="61" t="s">
        <v>204</v>
      </c>
    </row>
    <row r="3767" spans="1:46">
      <c r="A3767" s="11">
        <v>3767</v>
      </c>
      <c r="B3767" s="69">
        <v>44619</v>
      </c>
      <c r="C3767" s="70">
        <v>0.1111111111111111</v>
      </c>
      <c r="D3767">
        <v>8.6</v>
      </c>
      <c r="E3767">
        <v>12.8</v>
      </c>
      <c r="F3767">
        <v>0</v>
      </c>
      <c r="G3767">
        <v>9.3000000000000007</v>
      </c>
      <c r="H3767">
        <v>0</v>
      </c>
      <c r="I3767">
        <v>6</v>
      </c>
      <c r="J3767" t="s">
        <v>153</v>
      </c>
      <c r="K3767">
        <v>6</v>
      </c>
      <c r="L3767" t="s">
        <v>153</v>
      </c>
      <c r="M3767" s="70">
        <v>0.11107638888888889</v>
      </c>
      <c r="N3767">
        <v>9.9</v>
      </c>
      <c r="O3767" t="s">
        <v>153</v>
      </c>
      <c r="P3767" s="70">
        <v>0.10517361111111112</v>
      </c>
      <c r="Q3767">
        <v>5.0999999999999996</v>
      </c>
      <c r="R3767" t="s">
        <v>153</v>
      </c>
      <c r="S3767">
        <v>1.5</v>
      </c>
      <c r="T3767">
        <v>50.8</v>
      </c>
      <c r="U3767">
        <v>0</v>
      </c>
      <c r="V3767">
        <v>91</v>
      </c>
      <c r="W3767">
        <v>0</v>
      </c>
      <c r="X3767">
        <v>0.56100000000000005</v>
      </c>
      <c r="Y3767">
        <v>17.87</v>
      </c>
      <c r="Z3767" s="11">
        <f t="shared" si="10065"/>
        <v>0</v>
      </c>
      <c r="AA3767" s="11">
        <f t="shared" si="10066"/>
        <v>0</v>
      </c>
      <c r="AB3767" s="53">
        <f t="shared" si="10067"/>
        <v>0.22399032423641635</v>
      </c>
      <c r="AC3767" s="61" t="s">
        <v>204</v>
      </c>
    </row>
    <row r="3768" spans="1:46">
      <c r="A3768" s="11">
        <v>3768</v>
      </c>
      <c r="B3768" s="69">
        <v>44619</v>
      </c>
      <c r="C3768" s="70">
        <v>0.11805555555555557</v>
      </c>
      <c r="D3768">
        <v>8.6</v>
      </c>
      <c r="E3768">
        <v>12.8</v>
      </c>
      <c r="F3768">
        <v>0</v>
      </c>
      <c r="G3768">
        <v>9.6</v>
      </c>
      <c r="H3768">
        <v>0</v>
      </c>
      <c r="I3768">
        <v>6.3</v>
      </c>
      <c r="J3768" t="s">
        <v>153</v>
      </c>
      <c r="K3768">
        <v>6.4</v>
      </c>
      <c r="L3768" t="s">
        <v>153</v>
      </c>
      <c r="M3768" s="70">
        <v>0.11760416666666666</v>
      </c>
      <c r="N3768">
        <v>10.5</v>
      </c>
      <c r="O3768" t="s">
        <v>156</v>
      </c>
      <c r="P3768" s="70">
        <v>0.11298611111111112</v>
      </c>
      <c r="Q3768">
        <v>4.7</v>
      </c>
      <c r="R3768" t="s">
        <v>159</v>
      </c>
      <c r="S3768">
        <v>1.3</v>
      </c>
      <c r="T3768">
        <v>50.8</v>
      </c>
      <c r="U3768">
        <v>0</v>
      </c>
      <c r="V3768">
        <v>83</v>
      </c>
      <c r="W3768">
        <v>0</v>
      </c>
      <c r="X3768">
        <v>0.56100000000000005</v>
      </c>
      <c r="Y3768">
        <v>17.87</v>
      </c>
      <c r="Z3768" s="11">
        <f t="shared" si="10065"/>
        <v>0</v>
      </c>
      <c r="AA3768" s="11">
        <f t="shared" si="10066"/>
        <v>0</v>
      </c>
      <c r="AB3768" s="53">
        <f t="shared" si="10067"/>
        <v>0.22399032423641635</v>
      </c>
      <c r="AC3768" s="61" t="s">
        <v>204</v>
      </c>
    </row>
    <row r="3769" spans="1:46">
      <c r="A3769" s="11">
        <v>3769</v>
      </c>
      <c r="B3769" s="69">
        <v>44619</v>
      </c>
      <c r="C3769" s="70">
        <v>0.125</v>
      </c>
      <c r="D3769">
        <v>8.6</v>
      </c>
      <c r="E3769">
        <v>12.8</v>
      </c>
      <c r="F3769">
        <v>0</v>
      </c>
      <c r="G3769">
        <v>9.6999999999999993</v>
      </c>
      <c r="H3769">
        <v>0</v>
      </c>
      <c r="I3769">
        <v>6.1</v>
      </c>
      <c r="J3769" t="s">
        <v>153</v>
      </c>
      <c r="K3769">
        <v>6.6</v>
      </c>
      <c r="L3769" t="s">
        <v>153</v>
      </c>
      <c r="M3769" s="70">
        <v>0.12138888888888888</v>
      </c>
      <c r="N3769">
        <v>9.9</v>
      </c>
      <c r="O3769" t="s">
        <v>153</v>
      </c>
      <c r="P3769" s="70">
        <v>0.11880787037037037</v>
      </c>
      <c r="Q3769">
        <v>4.8</v>
      </c>
      <c r="R3769" t="s">
        <v>159</v>
      </c>
      <c r="S3769">
        <v>1.3</v>
      </c>
      <c r="T3769">
        <v>51.3</v>
      </c>
      <c r="U3769">
        <v>0</v>
      </c>
      <c r="V3769">
        <v>78</v>
      </c>
      <c r="W3769">
        <v>0</v>
      </c>
      <c r="X3769">
        <v>0.56100000000000005</v>
      </c>
      <c r="Y3769">
        <v>17.88</v>
      </c>
      <c r="Z3769" s="11">
        <f t="shared" si="10065"/>
        <v>0</v>
      </c>
      <c r="AA3769" s="11">
        <f t="shared" si="10066"/>
        <v>0</v>
      </c>
      <c r="AB3769" s="53">
        <f t="shared" si="10067"/>
        <v>0.22399032423641635</v>
      </c>
      <c r="AC3769" s="61" t="s">
        <v>204</v>
      </c>
      <c r="AE3769" s="11">
        <f t="shared" ref="AE3769" si="10196">SUM(F3769:F3774)</f>
        <v>0</v>
      </c>
      <c r="AF3769" s="11">
        <f t="shared" ref="AF3769" si="10197">AVERAGE(AB3769:AB3774)</f>
        <v>0.22381233025442152</v>
      </c>
      <c r="AG3769" s="11">
        <f t="shared" ref="AG3769" si="10198">AVERAGE(G3769:G3774)</f>
        <v>10.033333333333333</v>
      </c>
      <c r="AH3769" s="11" t="e">
        <f t="shared" ref="AH3769" si="10199">AVERAGE(AC3769:AC3774)</f>
        <v>#DIV/0!</v>
      </c>
      <c r="AI3769" s="11">
        <f t="shared" ref="AI3769" si="10200">AVERAGE(T3769:T3774)</f>
        <v>50.933333333333337</v>
      </c>
      <c r="AJ3769" s="11">
        <f t="shared" ref="AJ3769" si="10201">SUMIF(H3769:H3774,"&gt;0",H3769:H3774)</f>
        <v>0</v>
      </c>
      <c r="AK3769" s="17">
        <f t="shared" ref="AK3769" si="10202">SUM(AA3769:AA3774)/60</f>
        <v>0</v>
      </c>
      <c r="AL3769" s="17">
        <f t="shared" ref="AL3769" si="10203">SUM(V3769:V3774)</f>
        <v>494</v>
      </c>
      <c r="AM3769" s="17">
        <f t="shared" ref="AM3769" si="10204">AVERAGE(W3769:W3774)</f>
        <v>0</v>
      </c>
      <c r="AN3769" s="11">
        <f t="shared" ref="AN3769" si="10205">AVERAGE(I3769:I3774)</f>
        <v>6.0666666666666664</v>
      </c>
      <c r="AO3769" s="11">
        <f t="shared" ref="AO3769" si="10206">MAX(K3769:K3774)</f>
        <v>6.8</v>
      </c>
      <c r="AP3769" s="13" t="str">
        <f t="shared" ref="AP3769" ca="1" si="10207">INDIRECT(ADDRESS(MATCH(AO3769,K3769:K3774,0)+A3769-1,12))</f>
        <v>S</v>
      </c>
      <c r="AQ3769" s="13">
        <f t="shared" ref="AQ3769" ca="1" si="10208">INDIRECT(ADDRESS(MATCH(AO3769,K3769:K3774,0)+A3769-1,13))</f>
        <v>0.15768518518518518</v>
      </c>
      <c r="AR3769" s="11">
        <f t="shared" ref="AR3769" si="10209">MAX(N3769:N3774)</f>
        <v>11.5</v>
      </c>
      <c r="AS3769" s="13" t="str">
        <f t="shared" ref="AS3769" ca="1" si="10210">INDIRECT(ADDRESS(MATCH(AR3769,N3769:N3774,0)+A3769-1,15))</f>
        <v>S</v>
      </c>
      <c r="AT3769" s="13">
        <f t="shared" ref="AT3769" ca="1" si="10211">INDIRECT(ADDRESS(MATCH(AR3769,N3769:N3774,0)+A3769-1,16))</f>
        <v>0.15149305555555556</v>
      </c>
    </row>
    <row r="3770" spans="1:46">
      <c r="A3770" s="11">
        <v>3770</v>
      </c>
      <c r="B3770" s="69">
        <v>44619</v>
      </c>
      <c r="C3770" s="70">
        <v>0.13194444444444445</v>
      </c>
      <c r="D3770">
        <v>8.8000000000000007</v>
      </c>
      <c r="E3770">
        <v>12.8</v>
      </c>
      <c r="F3770">
        <v>0</v>
      </c>
      <c r="G3770">
        <v>9.9</v>
      </c>
      <c r="H3770">
        <v>0</v>
      </c>
      <c r="I3770">
        <v>6.1</v>
      </c>
      <c r="J3770" t="s">
        <v>153</v>
      </c>
      <c r="K3770">
        <v>6.2</v>
      </c>
      <c r="L3770" t="s">
        <v>153</v>
      </c>
      <c r="M3770" s="70">
        <v>0.13168981481481482</v>
      </c>
      <c r="N3770">
        <v>9.9</v>
      </c>
      <c r="O3770" t="s">
        <v>156</v>
      </c>
      <c r="P3770" s="70">
        <v>0.12990740740740742</v>
      </c>
      <c r="Q3770">
        <v>4.0999999999999996</v>
      </c>
      <c r="R3770" t="s">
        <v>156</v>
      </c>
      <c r="S3770">
        <v>1.5</v>
      </c>
      <c r="T3770">
        <v>51.2</v>
      </c>
      <c r="U3770">
        <v>0</v>
      </c>
      <c r="V3770">
        <v>82</v>
      </c>
      <c r="W3770">
        <v>0</v>
      </c>
      <c r="X3770">
        <v>0.56100000000000005</v>
      </c>
      <c r="Y3770">
        <v>17.899999999999999</v>
      </c>
      <c r="Z3770" s="11">
        <f t="shared" si="10065"/>
        <v>0</v>
      </c>
      <c r="AA3770" s="11">
        <f t="shared" si="10066"/>
        <v>0</v>
      </c>
      <c r="AB3770" s="53">
        <f t="shared" si="10067"/>
        <v>0.22399032423641635</v>
      </c>
      <c r="AC3770" s="61" t="s">
        <v>204</v>
      </c>
    </row>
    <row r="3771" spans="1:46">
      <c r="A3771" s="11">
        <v>3771</v>
      </c>
      <c r="B3771" s="69">
        <v>44619</v>
      </c>
      <c r="C3771" s="70">
        <v>0.1388888888888889</v>
      </c>
      <c r="D3771">
        <v>8.8000000000000007</v>
      </c>
      <c r="E3771">
        <v>12.8</v>
      </c>
      <c r="F3771">
        <v>0</v>
      </c>
      <c r="G3771">
        <v>10</v>
      </c>
      <c r="H3771">
        <v>0</v>
      </c>
      <c r="I3771">
        <v>5.5</v>
      </c>
      <c r="J3771" t="s">
        <v>153</v>
      </c>
      <c r="K3771">
        <v>6.2</v>
      </c>
      <c r="L3771" t="s">
        <v>153</v>
      </c>
      <c r="M3771" s="70">
        <v>0.13516203703703702</v>
      </c>
      <c r="N3771">
        <v>9.1999999999999993</v>
      </c>
      <c r="O3771" t="s">
        <v>153</v>
      </c>
      <c r="P3771" s="70">
        <v>0.13438657407407409</v>
      </c>
      <c r="Q3771">
        <v>3</v>
      </c>
      <c r="R3771" t="s">
        <v>153</v>
      </c>
      <c r="S3771">
        <v>1.4</v>
      </c>
      <c r="T3771">
        <v>50.4</v>
      </c>
      <c r="U3771">
        <v>0</v>
      </c>
      <c r="V3771">
        <v>80</v>
      </c>
      <c r="W3771">
        <v>0</v>
      </c>
      <c r="X3771">
        <v>0.56100000000000005</v>
      </c>
      <c r="Y3771">
        <v>17.91</v>
      </c>
      <c r="Z3771" s="11">
        <f t="shared" si="10065"/>
        <v>0</v>
      </c>
      <c r="AA3771" s="11">
        <f t="shared" si="10066"/>
        <v>0</v>
      </c>
      <c r="AB3771" s="53">
        <f t="shared" si="10067"/>
        <v>0.22399032423641635</v>
      </c>
      <c r="AC3771" s="61" t="s">
        <v>204</v>
      </c>
    </row>
    <row r="3772" spans="1:46">
      <c r="A3772" s="11">
        <v>3772</v>
      </c>
      <c r="B3772" s="69">
        <v>44619</v>
      </c>
      <c r="C3772" s="70">
        <v>0.14583333333333334</v>
      </c>
      <c r="D3772">
        <v>9</v>
      </c>
      <c r="E3772">
        <v>12.8</v>
      </c>
      <c r="F3772">
        <v>0</v>
      </c>
      <c r="G3772">
        <v>10</v>
      </c>
      <c r="H3772">
        <v>0</v>
      </c>
      <c r="I3772">
        <v>5.7</v>
      </c>
      <c r="J3772" t="s">
        <v>153</v>
      </c>
      <c r="K3772">
        <v>5.8</v>
      </c>
      <c r="L3772" t="s">
        <v>153</v>
      </c>
      <c r="M3772" s="70">
        <v>0.14097222222222222</v>
      </c>
      <c r="N3772">
        <v>10.4</v>
      </c>
      <c r="O3772" t="s">
        <v>156</v>
      </c>
      <c r="P3772" s="70">
        <v>0.14033564814814814</v>
      </c>
      <c r="Q3772">
        <v>4.4000000000000004</v>
      </c>
      <c r="R3772" t="s">
        <v>159</v>
      </c>
      <c r="S3772">
        <v>1.5</v>
      </c>
      <c r="T3772">
        <v>49.9</v>
      </c>
      <c r="U3772">
        <v>0</v>
      </c>
      <c r="V3772">
        <v>95</v>
      </c>
      <c r="W3772">
        <v>0</v>
      </c>
      <c r="X3772">
        <v>0.56100000000000005</v>
      </c>
      <c r="Y3772">
        <v>17.91</v>
      </c>
      <c r="Z3772" s="11">
        <f t="shared" si="10065"/>
        <v>0</v>
      </c>
      <c r="AA3772" s="11">
        <f t="shared" si="10066"/>
        <v>0</v>
      </c>
      <c r="AB3772" s="53">
        <f t="shared" si="10067"/>
        <v>0.22399032423641635</v>
      </c>
      <c r="AC3772" s="61" t="s">
        <v>204</v>
      </c>
    </row>
    <row r="3773" spans="1:46">
      <c r="A3773" s="11">
        <v>3773</v>
      </c>
      <c r="B3773" s="69">
        <v>44619</v>
      </c>
      <c r="C3773" s="70">
        <v>0.15277777777777776</v>
      </c>
      <c r="D3773">
        <v>9.1999999999999993</v>
      </c>
      <c r="E3773">
        <v>12.8</v>
      </c>
      <c r="F3773">
        <v>0</v>
      </c>
      <c r="G3773">
        <v>10.3</v>
      </c>
      <c r="H3773">
        <v>0</v>
      </c>
      <c r="I3773">
        <v>6.7</v>
      </c>
      <c r="J3773" t="s">
        <v>153</v>
      </c>
      <c r="K3773">
        <v>6.7</v>
      </c>
      <c r="L3773" t="s">
        <v>153</v>
      </c>
      <c r="M3773" s="70">
        <v>0.15277777777777776</v>
      </c>
      <c r="N3773">
        <v>11.5</v>
      </c>
      <c r="O3773" t="s">
        <v>153</v>
      </c>
      <c r="P3773" s="70">
        <v>0.15149305555555556</v>
      </c>
      <c r="Q3773">
        <v>7.4</v>
      </c>
      <c r="R3773" t="s">
        <v>153</v>
      </c>
      <c r="S3773">
        <v>1.7</v>
      </c>
      <c r="T3773">
        <v>50.7</v>
      </c>
      <c r="U3773">
        <v>0</v>
      </c>
      <c r="V3773">
        <v>76</v>
      </c>
      <c r="W3773">
        <v>0</v>
      </c>
      <c r="X3773">
        <v>0.56000000000000005</v>
      </c>
      <c r="Y3773">
        <v>17.920000000000002</v>
      </c>
      <c r="Z3773" s="11">
        <f t="shared" si="10065"/>
        <v>0</v>
      </c>
      <c r="AA3773" s="11">
        <f t="shared" si="10066"/>
        <v>0</v>
      </c>
      <c r="AB3773" s="53">
        <f t="shared" si="10067"/>
        <v>0.2234563422904319</v>
      </c>
      <c r="AC3773" s="61" t="s">
        <v>204</v>
      </c>
    </row>
    <row r="3774" spans="1:46">
      <c r="A3774" s="11">
        <v>3774</v>
      </c>
      <c r="B3774" s="69">
        <v>44619</v>
      </c>
      <c r="C3774" s="70">
        <v>0.15972222222222224</v>
      </c>
      <c r="D3774">
        <v>9.1999999999999993</v>
      </c>
      <c r="E3774">
        <v>12.8</v>
      </c>
      <c r="F3774">
        <v>0</v>
      </c>
      <c r="G3774">
        <v>10.3</v>
      </c>
      <c r="H3774">
        <v>0</v>
      </c>
      <c r="I3774">
        <v>6.3</v>
      </c>
      <c r="J3774" t="s">
        <v>156</v>
      </c>
      <c r="K3774">
        <v>6.8</v>
      </c>
      <c r="L3774" t="s">
        <v>153</v>
      </c>
      <c r="M3774" s="70">
        <v>0.15768518518518518</v>
      </c>
      <c r="N3774">
        <v>10.7</v>
      </c>
      <c r="O3774" t="s">
        <v>156</v>
      </c>
      <c r="P3774" s="70">
        <v>0.15636574074074075</v>
      </c>
      <c r="Q3774">
        <v>4.4000000000000004</v>
      </c>
      <c r="R3774" t="s">
        <v>156</v>
      </c>
      <c r="S3774">
        <v>1.2</v>
      </c>
      <c r="T3774">
        <v>52.1</v>
      </c>
      <c r="U3774">
        <v>0</v>
      </c>
      <c r="V3774">
        <v>83</v>
      </c>
      <c r="W3774">
        <v>0</v>
      </c>
      <c r="X3774">
        <v>0.56000000000000005</v>
      </c>
      <c r="Y3774">
        <v>17.91</v>
      </c>
      <c r="Z3774" s="11">
        <f t="shared" si="10065"/>
        <v>0</v>
      </c>
      <c r="AA3774" s="11">
        <f t="shared" si="10066"/>
        <v>0</v>
      </c>
      <c r="AB3774" s="53">
        <f t="shared" si="10067"/>
        <v>0.2234563422904319</v>
      </c>
      <c r="AC3774" s="61" t="s">
        <v>204</v>
      </c>
    </row>
    <row r="3775" spans="1:46">
      <c r="A3775" s="11">
        <v>3775</v>
      </c>
      <c r="B3775" s="69">
        <v>44619</v>
      </c>
      <c r="C3775" s="70">
        <v>0.16666666666666666</v>
      </c>
      <c r="D3775">
        <v>9.5</v>
      </c>
      <c r="E3775">
        <v>12.8</v>
      </c>
      <c r="F3775">
        <v>0</v>
      </c>
      <c r="G3775">
        <v>10.1</v>
      </c>
      <c r="H3775">
        <v>-1E-3</v>
      </c>
      <c r="I3775">
        <v>7.3</v>
      </c>
      <c r="J3775" t="s">
        <v>156</v>
      </c>
      <c r="K3775">
        <v>7.3</v>
      </c>
      <c r="L3775" t="s">
        <v>156</v>
      </c>
      <c r="M3775" s="70">
        <v>0.16666666666666666</v>
      </c>
      <c r="N3775">
        <v>10.7</v>
      </c>
      <c r="O3775" t="s">
        <v>153</v>
      </c>
      <c r="P3775" s="70">
        <v>0.16366898148148148</v>
      </c>
      <c r="Q3775">
        <v>8.1999999999999993</v>
      </c>
      <c r="R3775" t="s">
        <v>156</v>
      </c>
      <c r="S3775">
        <v>1.5</v>
      </c>
      <c r="T3775">
        <v>53.1</v>
      </c>
      <c r="U3775">
        <v>1</v>
      </c>
      <c r="V3775">
        <v>80</v>
      </c>
      <c r="W3775">
        <v>0</v>
      </c>
      <c r="X3775">
        <v>0.56000000000000005</v>
      </c>
      <c r="Y3775">
        <v>17.93</v>
      </c>
      <c r="Z3775" s="11">
        <f t="shared" si="10065"/>
        <v>-0.60000000000000009</v>
      </c>
      <c r="AA3775" s="11">
        <f t="shared" si="10066"/>
        <v>0</v>
      </c>
      <c r="AB3775" s="53">
        <f t="shared" si="10067"/>
        <v>0.2234563422904319</v>
      </c>
      <c r="AC3775" s="61" t="s">
        <v>204</v>
      </c>
      <c r="AE3775" s="11">
        <f t="shared" ref="AE3775" si="10212">SUM(F3775:F3780)</f>
        <v>0</v>
      </c>
      <c r="AF3775" s="11">
        <f t="shared" ref="AF3775" si="10213">AVERAGE(AB3775:AB3780)</f>
        <v>0.2234563422904319</v>
      </c>
      <c r="AG3775" s="11">
        <f t="shared" ref="AG3775" si="10214">AVERAGE(G3775:G3780)</f>
        <v>9.9333333333333318</v>
      </c>
      <c r="AH3775" s="11" t="e">
        <f t="shared" ref="AH3775" si="10215">AVERAGE(AC3775:AC3780)</f>
        <v>#DIV/0!</v>
      </c>
      <c r="AI3775" s="11">
        <f t="shared" ref="AI3775" si="10216">AVERAGE(T3775:T3780)</f>
        <v>56.466666666666669</v>
      </c>
      <c r="AJ3775" s="11">
        <f t="shared" ref="AJ3775" si="10217">SUMIF(H3775:H3780,"&gt;0",H3775:H3780)</f>
        <v>0</v>
      </c>
      <c r="AK3775" s="17">
        <f t="shared" ref="AK3775" si="10218">SUM(AA3775:AA3780)/60</f>
        <v>0</v>
      </c>
      <c r="AL3775" s="17">
        <f t="shared" ref="AL3775" si="10219">SUM(V3775:V3780)</f>
        <v>552</v>
      </c>
      <c r="AM3775" s="17">
        <f t="shared" ref="AM3775" si="10220">AVERAGE(W3775:W3780)</f>
        <v>0</v>
      </c>
      <c r="AN3775" s="11">
        <f t="shared" ref="AN3775" si="10221">AVERAGE(I3775:I3780)</f>
        <v>7.05</v>
      </c>
      <c r="AO3775" s="11">
        <f t="shared" ref="AO3775" si="10222">MAX(K3775:K3780)</f>
        <v>7.9</v>
      </c>
      <c r="AP3775" s="13" t="str">
        <f t="shared" ref="AP3775" ca="1" si="10223">INDIRECT(ADDRESS(MATCH(AO3775,K3775:K3780,0)+A3775-1,12))</f>
        <v>S</v>
      </c>
      <c r="AQ3775" s="13">
        <f t="shared" ref="AQ3775" ca="1" si="10224">INDIRECT(ADDRESS(MATCH(AO3775,K3775:K3780,0)+A3775-1,13))</f>
        <v>0.18487268518518518</v>
      </c>
      <c r="AR3775" s="11">
        <f t="shared" ref="AR3775" si="10225">MAX(N3775:N3780)</f>
        <v>12.7</v>
      </c>
      <c r="AS3775" s="13" t="str">
        <f t="shared" ref="AS3775" ca="1" si="10226">INDIRECT(ADDRESS(MATCH(AR3775,N3775:N3780,0)+A3775-1,15))</f>
        <v>S</v>
      </c>
      <c r="AT3775" s="13">
        <f t="shared" ref="AT3775" ca="1" si="10227">INDIRECT(ADDRESS(MATCH(AR3775,N3775:N3780,0)+A3775-1,16))</f>
        <v>0.18274305555555556</v>
      </c>
    </row>
    <row r="3776" spans="1:46">
      <c r="A3776" s="11">
        <v>3776</v>
      </c>
      <c r="B3776" s="69">
        <v>44619</v>
      </c>
      <c r="C3776" s="70">
        <v>0.17361111111111113</v>
      </c>
      <c r="D3776">
        <v>9.6</v>
      </c>
      <c r="E3776">
        <v>12.8</v>
      </c>
      <c r="F3776">
        <v>0</v>
      </c>
      <c r="G3776">
        <v>10</v>
      </c>
      <c r="H3776">
        <v>-1E-3</v>
      </c>
      <c r="I3776">
        <v>6.6</v>
      </c>
      <c r="J3776" t="s">
        <v>153</v>
      </c>
      <c r="K3776">
        <v>7.5</v>
      </c>
      <c r="L3776" t="s">
        <v>153</v>
      </c>
      <c r="M3776" s="70">
        <v>0.17028935185185187</v>
      </c>
      <c r="N3776">
        <v>10.1</v>
      </c>
      <c r="O3776" t="s">
        <v>156</v>
      </c>
      <c r="P3776" s="70">
        <v>0.17079861111111114</v>
      </c>
      <c r="Q3776">
        <v>7.3</v>
      </c>
      <c r="R3776" t="s">
        <v>153</v>
      </c>
      <c r="S3776">
        <v>1.1000000000000001</v>
      </c>
      <c r="T3776">
        <v>55.4</v>
      </c>
      <c r="U3776">
        <v>0</v>
      </c>
      <c r="V3776">
        <v>85</v>
      </c>
      <c r="W3776">
        <v>0</v>
      </c>
      <c r="X3776">
        <v>0.56000000000000005</v>
      </c>
      <c r="Y3776">
        <v>17.899999999999999</v>
      </c>
      <c r="Z3776" s="11">
        <f t="shared" si="10065"/>
        <v>-0.60000000000000009</v>
      </c>
      <c r="AA3776" s="11">
        <f t="shared" si="10066"/>
        <v>0</v>
      </c>
      <c r="AB3776" s="53">
        <f t="shared" si="10067"/>
        <v>0.2234563422904319</v>
      </c>
      <c r="AC3776" s="61" t="s">
        <v>204</v>
      </c>
    </row>
    <row r="3777" spans="1:46">
      <c r="A3777" s="11">
        <v>3777</v>
      </c>
      <c r="B3777" s="69">
        <v>44619</v>
      </c>
      <c r="C3777" s="70">
        <v>0.18055555555555555</v>
      </c>
      <c r="D3777">
        <v>9.5</v>
      </c>
      <c r="E3777">
        <v>12.7</v>
      </c>
      <c r="F3777">
        <v>0</v>
      </c>
      <c r="G3777">
        <v>9.9</v>
      </c>
      <c r="H3777">
        <v>-1E-3</v>
      </c>
      <c r="I3777">
        <v>7.4</v>
      </c>
      <c r="J3777" t="s">
        <v>153</v>
      </c>
      <c r="K3777">
        <v>7.4</v>
      </c>
      <c r="L3777" t="s">
        <v>153</v>
      </c>
      <c r="M3777" s="70">
        <v>0.18055555555555555</v>
      </c>
      <c r="N3777">
        <v>12.5</v>
      </c>
      <c r="O3777" t="s">
        <v>156</v>
      </c>
      <c r="P3777" s="70">
        <v>0.17903935185185185</v>
      </c>
      <c r="Q3777">
        <v>7.9</v>
      </c>
      <c r="R3777" t="s">
        <v>156</v>
      </c>
      <c r="S3777">
        <v>1.5</v>
      </c>
      <c r="T3777">
        <v>56.5</v>
      </c>
      <c r="U3777">
        <v>1</v>
      </c>
      <c r="V3777">
        <v>93</v>
      </c>
      <c r="W3777">
        <v>0</v>
      </c>
      <c r="X3777">
        <v>0.56000000000000005</v>
      </c>
      <c r="Y3777">
        <v>17.940000000000001</v>
      </c>
      <c r="Z3777" s="11">
        <f t="shared" si="10065"/>
        <v>-0.60000000000000009</v>
      </c>
      <c r="AA3777" s="11">
        <f t="shared" si="10066"/>
        <v>0</v>
      </c>
      <c r="AB3777" s="53">
        <f t="shared" si="10067"/>
        <v>0.2234563422904319</v>
      </c>
      <c r="AC3777" s="61" t="s">
        <v>204</v>
      </c>
    </row>
    <row r="3778" spans="1:46">
      <c r="A3778" s="11">
        <v>3778</v>
      </c>
      <c r="B3778" s="69">
        <v>44619</v>
      </c>
      <c r="C3778" s="70">
        <v>0.1875</v>
      </c>
      <c r="D3778">
        <v>9.5</v>
      </c>
      <c r="E3778">
        <v>12.8</v>
      </c>
      <c r="F3778">
        <v>0</v>
      </c>
      <c r="G3778">
        <v>10</v>
      </c>
      <c r="H3778">
        <v>-1E-3</v>
      </c>
      <c r="I3778">
        <v>7.7</v>
      </c>
      <c r="J3778" t="s">
        <v>153</v>
      </c>
      <c r="K3778">
        <v>7.9</v>
      </c>
      <c r="L3778" t="s">
        <v>153</v>
      </c>
      <c r="M3778" s="70">
        <v>0.18487268518518518</v>
      </c>
      <c r="N3778">
        <v>12.7</v>
      </c>
      <c r="O3778" t="s">
        <v>153</v>
      </c>
      <c r="P3778" s="70">
        <v>0.18274305555555556</v>
      </c>
      <c r="Q3778">
        <v>8.1</v>
      </c>
      <c r="R3778" t="s">
        <v>159</v>
      </c>
      <c r="S3778">
        <v>1.4</v>
      </c>
      <c r="T3778">
        <v>57.2</v>
      </c>
      <c r="U3778">
        <v>0</v>
      </c>
      <c r="V3778">
        <v>97</v>
      </c>
      <c r="W3778">
        <v>0</v>
      </c>
      <c r="X3778">
        <v>0.56000000000000005</v>
      </c>
      <c r="Y3778">
        <v>17.95</v>
      </c>
      <c r="Z3778" s="11">
        <f t="shared" si="10065"/>
        <v>-0.60000000000000009</v>
      </c>
      <c r="AA3778" s="11">
        <f t="shared" si="10066"/>
        <v>0</v>
      </c>
      <c r="AB3778" s="53">
        <f t="shared" si="10067"/>
        <v>0.2234563422904319</v>
      </c>
      <c r="AC3778" s="61" t="s">
        <v>204</v>
      </c>
    </row>
    <row r="3779" spans="1:46">
      <c r="A3779" s="11">
        <v>3779</v>
      </c>
      <c r="B3779" s="69">
        <v>44619</v>
      </c>
      <c r="C3779" s="70">
        <v>0.19444444444444445</v>
      </c>
      <c r="D3779">
        <v>9.6</v>
      </c>
      <c r="E3779">
        <v>12.7</v>
      </c>
      <c r="F3779">
        <v>0</v>
      </c>
      <c r="G3779">
        <v>9.8000000000000007</v>
      </c>
      <c r="H3779">
        <v>-1E-3</v>
      </c>
      <c r="I3779">
        <v>6.8</v>
      </c>
      <c r="J3779" t="s">
        <v>153</v>
      </c>
      <c r="K3779">
        <v>7.7</v>
      </c>
      <c r="L3779" t="s">
        <v>153</v>
      </c>
      <c r="M3779" s="70">
        <v>0.18751157407407407</v>
      </c>
      <c r="N3779">
        <v>10.3</v>
      </c>
      <c r="O3779" t="s">
        <v>153</v>
      </c>
      <c r="P3779" s="70">
        <v>0.19155092592592593</v>
      </c>
      <c r="Q3779">
        <v>6.4</v>
      </c>
      <c r="R3779" t="s">
        <v>153</v>
      </c>
      <c r="S3779">
        <v>1.4</v>
      </c>
      <c r="T3779">
        <v>58.1</v>
      </c>
      <c r="U3779">
        <v>0</v>
      </c>
      <c r="V3779">
        <v>93</v>
      </c>
      <c r="W3779">
        <v>0</v>
      </c>
      <c r="X3779">
        <v>0.56000000000000005</v>
      </c>
      <c r="Y3779">
        <v>17.93</v>
      </c>
      <c r="Z3779" s="11">
        <f t="shared" si="10065"/>
        <v>-0.60000000000000009</v>
      </c>
      <c r="AA3779" s="11">
        <f t="shared" si="10066"/>
        <v>0</v>
      </c>
      <c r="AB3779" s="53">
        <f t="shared" si="10067"/>
        <v>0.2234563422904319</v>
      </c>
      <c r="AC3779" s="61" t="s">
        <v>204</v>
      </c>
    </row>
    <row r="3780" spans="1:46">
      <c r="A3780" s="11">
        <v>3780</v>
      </c>
      <c r="B3780" s="69">
        <v>44619</v>
      </c>
      <c r="C3780" s="70">
        <v>0.20138888888888887</v>
      </c>
      <c r="D3780">
        <v>9.5</v>
      </c>
      <c r="E3780">
        <v>12.7</v>
      </c>
      <c r="F3780">
        <v>0</v>
      </c>
      <c r="G3780">
        <v>9.8000000000000007</v>
      </c>
      <c r="H3780">
        <v>0</v>
      </c>
      <c r="I3780">
        <v>6.5</v>
      </c>
      <c r="J3780" t="s">
        <v>153</v>
      </c>
      <c r="K3780">
        <v>7.1</v>
      </c>
      <c r="L3780" t="s">
        <v>153</v>
      </c>
      <c r="M3780" s="70">
        <v>0.19668981481481482</v>
      </c>
      <c r="N3780">
        <v>10.5</v>
      </c>
      <c r="O3780" t="s">
        <v>153</v>
      </c>
      <c r="P3780" s="70">
        <v>0.19502314814814814</v>
      </c>
      <c r="Q3780">
        <v>4.9000000000000004</v>
      </c>
      <c r="R3780" t="s">
        <v>153</v>
      </c>
      <c r="S3780">
        <v>1.4</v>
      </c>
      <c r="T3780">
        <v>58.5</v>
      </c>
      <c r="U3780">
        <v>0</v>
      </c>
      <c r="V3780">
        <v>104</v>
      </c>
      <c r="W3780">
        <v>0</v>
      </c>
      <c r="X3780">
        <v>0.56000000000000005</v>
      </c>
      <c r="Y3780">
        <v>17.940000000000001</v>
      </c>
      <c r="Z3780" s="11">
        <f t="shared" si="10065"/>
        <v>0</v>
      </c>
      <c r="AA3780" s="11">
        <f t="shared" si="10066"/>
        <v>0</v>
      </c>
      <c r="AB3780" s="53">
        <f t="shared" si="10067"/>
        <v>0.2234563422904319</v>
      </c>
      <c r="AC3780" s="61" t="s">
        <v>204</v>
      </c>
    </row>
    <row r="3781" spans="1:46">
      <c r="A3781" s="11">
        <v>3781</v>
      </c>
      <c r="B3781" s="69">
        <v>44619</v>
      </c>
      <c r="C3781" s="70">
        <v>0.20833333333333334</v>
      </c>
      <c r="D3781">
        <v>9.5</v>
      </c>
      <c r="E3781">
        <v>12.7</v>
      </c>
      <c r="F3781">
        <v>0</v>
      </c>
      <c r="G3781">
        <v>9.8000000000000007</v>
      </c>
      <c r="H3781">
        <v>0</v>
      </c>
      <c r="I3781">
        <v>6.8</v>
      </c>
      <c r="J3781" t="s">
        <v>156</v>
      </c>
      <c r="K3781">
        <v>6.8</v>
      </c>
      <c r="L3781" t="s">
        <v>156</v>
      </c>
      <c r="M3781" s="70">
        <v>0.20833333333333334</v>
      </c>
      <c r="N3781">
        <v>13.2</v>
      </c>
      <c r="O3781" t="s">
        <v>153</v>
      </c>
      <c r="P3781" s="70">
        <v>0.20447916666666666</v>
      </c>
      <c r="Q3781">
        <v>5.4</v>
      </c>
      <c r="R3781" t="s">
        <v>153</v>
      </c>
      <c r="S3781">
        <v>1.6</v>
      </c>
      <c r="T3781">
        <v>58.7</v>
      </c>
      <c r="U3781">
        <v>1</v>
      </c>
      <c r="V3781">
        <v>75</v>
      </c>
      <c r="W3781">
        <v>0</v>
      </c>
      <c r="X3781">
        <v>0.56000000000000005</v>
      </c>
      <c r="Y3781">
        <v>17.920000000000002</v>
      </c>
      <c r="Z3781" s="11">
        <f t="shared" si="10065"/>
        <v>0</v>
      </c>
      <c r="AA3781" s="11">
        <f t="shared" si="10066"/>
        <v>0</v>
      </c>
      <c r="AB3781" s="53">
        <f t="shared" si="10067"/>
        <v>0.2234563422904319</v>
      </c>
      <c r="AC3781" s="61" t="s">
        <v>204</v>
      </c>
      <c r="AE3781" s="11">
        <f t="shared" ref="AE3781" si="10228">SUM(F3781:F3786)</f>
        <v>0</v>
      </c>
      <c r="AF3781" s="11">
        <f t="shared" ref="AF3781" si="10229">AVERAGE(AB3781:AB3786)</f>
        <v>0.22283467733913806</v>
      </c>
      <c r="AG3781" s="11">
        <f t="shared" ref="AG3781" si="10230">AVERAGE(G3781:G3786)</f>
        <v>9.85</v>
      </c>
      <c r="AH3781" s="11" t="e">
        <f t="shared" ref="AH3781" si="10231">AVERAGE(AC3781:AC3786)</f>
        <v>#DIV/0!</v>
      </c>
      <c r="AI3781" s="11">
        <f t="shared" ref="AI3781" si="10232">AVERAGE(T3781:T3786)</f>
        <v>61.699999999999996</v>
      </c>
      <c r="AJ3781" s="11">
        <f t="shared" ref="AJ3781" si="10233">SUMIF(H3781:H3786,"&gt;0",H3781:H3786)</f>
        <v>0</v>
      </c>
      <c r="AK3781" s="17">
        <f t="shared" ref="AK3781" si="10234">SUM(AA3781:AA3786)/60</f>
        <v>0</v>
      </c>
      <c r="AL3781" s="17">
        <f t="shared" ref="AL3781" si="10235">SUM(V3781:V3786)</f>
        <v>491</v>
      </c>
      <c r="AM3781" s="17">
        <f t="shared" ref="AM3781" si="10236">AVERAGE(W3781:W3786)</f>
        <v>0</v>
      </c>
      <c r="AN3781" s="11">
        <f t="shared" ref="AN3781" si="10237">AVERAGE(I3781:I3786)</f>
        <v>5.9833333333333343</v>
      </c>
      <c r="AO3781" s="11">
        <f t="shared" ref="AO3781" si="10238">MAX(K3781:K3786)</f>
        <v>6.8</v>
      </c>
      <c r="AP3781" s="13" t="str">
        <f t="shared" ref="AP3781" ca="1" si="10239">INDIRECT(ADDRESS(MATCH(AO3781,K3781:K3786,0)+A3781-1,12))</f>
        <v>SSW</v>
      </c>
      <c r="AQ3781" s="13">
        <f t="shared" ref="AQ3781" ca="1" si="10240">INDIRECT(ADDRESS(MATCH(AO3781,K3781:K3786,0)+A3781-1,13))</f>
        <v>0.20833333333333334</v>
      </c>
      <c r="AR3781" s="11">
        <f t="shared" ref="AR3781" si="10241">MAX(N3781:N3786)</f>
        <v>13.2</v>
      </c>
      <c r="AS3781" s="13" t="str">
        <f t="shared" ref="AS3781" ca="1" si="10242">INDIRECT(ADDRESS(MATCH(AR3781,N3781:N3786,0)+A3781-1,15))</f>
        <v>S</v>
      </c>
      <c r="AT3781" s="13">
        <f t="shared" ref="AT3781" ca="1" si="10243">INDIRECT(ADDRESS(MATCH(AR3781,N3781:N3786,0)+A3781-1,16))</f>
        <v>0.20447916666666666</v>
      </c>
    </row>
    <row r="3782" spans="1:46">
      <c r="A3782" s="11">
        <v>3782</v>
      </c>
      <c r="B3782" s="69">
        <v>44619</v>
      </c>
      <c r="C3782" s="70">
        <v>0.21527777777777779</v>
      </c>
      <c r="D3782">
        <v>9.5</v>
      </c>
      <c r="E3782">
        <v>12.7</v>
      </c>
      <c r="F3782">
        <v>0</v>
      </c>
      <c r="G3782">
        <v>9.8000000000000007</v>
      </c>
      <c r="H3782">
        <v>-1E-3</v>
      </c>
      <c r="I3782">
        <v>5.5</v>
      </c>
      <c r="J3782" t="s">
        <v>153</v>
      </c>
      <c r="K3782">
        <v>6.8</v>
      </c>
      <c r="L3782" t="s">
        <v>156</v>
      </c>
      <c r="M3782" s="70">
        <v>0.20961805555555557</v>
      </c>
      <c r="N3782">
        <v>8.6999999999999993</v>
      </c>
      <c r="O3782" t="s">
        <v>153</v>
      </c>
      <c r="P3782" s="70">
        <v>0.20924768518518519</v>
      </c>
      <c r="Q3782">
        <v>7.2</v>
      </c>
      <c r="R3782" t="s">
        <v>153</v>
      </c>
      <c r="S3782">
        <v>1.2</v>
      </c>
      <c r="T3782">
        <v>59.1</v>
      </c>
      <c r="U3782">
        <v>0</v>
      </c>
      <c r="V3782">
        <v>72</v>
      </c>
      <c r="W3782">
        <v>0</v>
      </c>
      <c r="X3782">
        <v>0.55800000000000005</v>
      </c>
      <c r="Y3782">
        <v>17.940000000000001</v>
      </c>
      <c r="Z3782" s="11">
        <f t="shared" si="10065"/>
        <v>-0.60000000000000009</v>
      </c>
      <c r="AA3782" s="11">
        <f t="shared" si="10066"/>
        <v>0</v>
      </c>
      <c r="AB3782" s="53">
        <f t="shared" si="10067"/>
        <v>0.22239100713982074</v>
      </c>
      <c r="AC3782" s="61" t="s">
        <v>204</v>
      </c>
    </row>
    <row r="3783" spans="1:46">
      <c r="A3783" s="11">
        <v>3783</v>
      </c>
      <c r="B3783" s="69">
        <v>44619</v>
      </c>
      <c r="C3783" s="70">
        <v>0.22222222222222221</v>
      </c>
      <c r="D3783">
        <v>9.4</v>
      </c>
      <c r="E3783">
        <v>12.7</v>
      </c>
      <c r="F3783">
        <v>0</v>
      </c>
      <c r="G3783">
        <v>9.6999999999999993</v>
      </c>
      <c r="H3783">
        <v>0</v>
      </c>
      <c r="I3783">
        <v>5.8</v>
      </c>
      <c r="J3783" t="s">
        <v>156</v>
      </c>
      <c r="K3783">
        <v>5.8</v>
      </c>
      <c r="L3783" t="s">
        <v>156</v>
      </c>
      <c r="M3783" s="70">
        <v>0.22207175925925926</v>
      </c>
      <c r="N3783">
        <v>8.4</v>
      </c>
      <c r="O3783" t="s">
        <v>156</v>
      </c>
      <c r="P3783" s="70">
        <v>0.22056712962962963</v>
      </c>
      <c r="Q3783">
        <v>7.2</v>
      </c>
      <c r="R3783" t="s">
        <v>156</v>
      </c>
      <c r="S3783">
        <v>1.1000000000000001</v>
      </c>
      <c r="T3783">
        <v>60.1</v>
      </c>
      <c r="U3783">
        <v>0</v>
      </c>
      <c r="V3783">
        <v>82</v>
      </c>
      <c r="W3783">
        <v>0</v>
      </c>
      <c r="X3783">
        <v>0.55900000000000005</v>
      </c>
      <c r="Y3783">
        <v>17.97</v>
      </c>
      <c r="Z3783" s="11">
        <f t="shared" si="10065"/>
        <v>0</v>
      </c>
      <c r="AA3783" s="11">
        <f t="shared" si="10066"/>
        <v>0</v>
      </c>
      <c r="AB3783" s="53">
        <f t="shared" si="10067"/>
        <v>0.22292323582158499</v>
      </c>
      <c r="AC3783" s="61" t="s">
        <v>204</v>
      </c>
    </row>
    <row r="3784" spans="1:46">
      <c r="A3784" s="11">
        <v>3784</v>
      </c>
      <c r="B3784" s="69">
        <v>44619</v>
      </c>
      <c r="C3784" s="70">
        <v>0.22916666666666666</v>
      </c>
      <c r="D3784">
        <v>9.5</v>
      </c>
      <c r="E3784">
        <v>12.7</v>
      </c>
      <c r="F3784">
        <v>0</v>
      </c>
      <c r="G3784">
        <v>9.8000000000000007</v>
      </c>
      <c r="H3784">
        <v>0</v>
      </c>
      <c r="I3784">
        <v>5.6</v>
      </c>
      <c r="J3784" t="s">
        <v>156</v>
      </c>
      <c r="K3784">
        <v>5.8</v>
      </c>
      <c r="L3784" t="s">
        <v>156</v>
      </c>
      <c r="M3784" s="70">
        <v>0.22296296296296295</v>
      </c>
      <c r="N3784">
        <v>9.1</v>
      </c>
      <c r="O3784" t="s">
        <v>156</v>
      </c>
      <c r="P3784" s="70">
        <v>0.22229166666666667</v>
      </c>
      <c r="Q3784">
        <v>5.9</v>
      </c>
      <c r="R3784" t="s">
        <v>156</v>
      </c>
      <c r="S3784">
        <v>1</v>
      </c>
      <c r="T3784">
        <v>61.4</v>
      </c>
      <c r="U3784">
        <v>1</v>
      </c>
      <c r="V3784">
        <v>85</v>
      </c>
      <c r="W3784">
        <v>0</v>
      </c>
      <c r="X3784">
        <v>0.55900000000000005</v>
      </c>
      <c r="Y3784">
        <v>17.95</v>
      </c>
      <c r="Z3784" s="11">
        <f t="shared" ref="Z3784:Z3847" si="10244">H3784*3.6/(60)*10*10^3</f>
        <v>0</v>
      </c>
      <c r="AA3784" s="11">
        <f t="shared" ref="AA3784:AA3847" si="10245">IF(Z3784&gt;120,10,0)</f>
        <v>0</v>
      </c>
      <c r="AB3784" s="53">
        <f t="shared" ref="AB3784:AB3847" si="10246">-0.071+0.735*X3784+0.75*X3784^2-8.759*X3784^3+21.838*X3784^4-21.998*X3784^5+8.097*X3784^6</f>
        <v>0.22292323582158499</v>
      </c>
      <c r="AC3784" s="61" t="s">
        <v>204</v>
      </c>
    </row>
    <row r="3785" spans="1:46">
      <c r="A3785" s="11">
        <v>3785</v>
      </c>
      <c r="B3785" s="69">
        <v>44619</v>
      </c>
      <c r="C3785" s="70">
        <v>0.23611111111111113</v>
      </c>
      <c r="D3785">
        <v>9.4</v>
      </c>
      <c r="E3785">
        <v>12.7</v>
      </c>
      <c r="F3785">
        <v>0</v>
      </c>
      <c r="G3785">
        <v>9.9</v>
      </c>
      <c r="H3785">
        <v>0</v>
      </c>
      <c r="I3785">
        <v>6.3</v>
      </c>
      <c r="J3785" t="s">
        <v>156</v>
      </c>
      <c r="K3785">
        <v>6.3</v>
      </c>
      <c r="L3785" t="s">
        <v>156</v>
      </c>
      <c r="M3785" s="70">
        <v>0.23553240740740741</v>
      </c>
      <c r="N3785">
        <v>9.4</v>
      </c>
      <c r="O3785" t="s">
        <v>156</v>
      </c>
      <c r="P3785" s="70">
        <v>0.23152777777777778</v>
      </c>
      <c r="Q3785">
        <v>7</v>
      </c>
      <c r="R3785" t="s">
        <v>153</v>
      </c>
      <c r="S3785">
        <v>1.1000000000000001</v>
      </c>
      <c r="T3785">
        <v>64.099999999999994</v>
      </c>
      <c r="U3785">
        <v>0</v>
      </c>
      <c r="V3785">
        <v>94</v>
      </c>
      <c r="W3785">
        <v>0</v>
      </c>
      <c r="X3785">
        <v>0.55800000000000005</v>
      </c>
      <c r="Y3785">
        <v>17.95</v>
      </c>
      <c r="Z3785" s="11">
        <f t="shared" si="10244"/>
        <v>0</v>
      </c>
      <c r="AA3785" s="11">
        <f t="shared" si="10245"/>
        <v>0</v>
      </c>
      <c r="AB3785" s="53">
        <f t="shared" si="10246"/>
        <v>0.22239100713982074</v>
      </c>
      <c r="AC3785" s="61" t="s">
        <v>204</v>
      </c>
    </row>
    <row r="3786" spans="1:46">
      <c r="A3786" s="11">
        <v>3786</v>
      </c>
      <c r="B3786" s="69">
        <v>44619</v>
      </c>
      <c r="C3786" s="70">
        <v>0.24305555555555555</v>
      </c>
      <c r="D3786">
        <v>9.6</v>
      </c>
      <c r="E3786">
        <v>12.7</v>
      </c>
      <c r="F3786">
        <v>0</v>
      </c>
      <c r="G3786">
        <v>10.1</v>
      </c>
      <c r="H3786">
        <v>0</v>
      </c>
      <c r="I3786">
        <v>5.9</v>
      </c>
      <c r="J3786" t="s">
        <v>156</v>
      </c>
      <c r="K3786">
        <v>6.6</v>
      </c>
      <c r="L3786" t="s">
        <v>156</v>
      </c>
      <c r="M3786" s="70">
        <v>0.23840277777777777</v>
      </c>
      <c r="N3786">
        <v>9.6999999999999993</v>
      </c>
      <c r="O3786" t="s">
        <v>156</v>
      </c>
      <c r="P3786" s="70">
        <v>0.23680555555555557</v>
      </c>
      <c r="Q3786">
        <v>5.9</v>
      </c>
      <c r="R3786" t="s">
        <v>160</v>
      </c>
      <c r="S3786">
        <v>1.5</v>
      </c>
      <c r="T3786">
        <v>66.8</v>
      </c>
      <c r="U3786">
        <v>0</v>
      </c>
      <c r="V3786">
        <v>83</v>
      </c>
      <c r="W3786">
        <v>0</v>
      </c>
      <c r="X3786">
        <v>0.55900000000000005</v>
      </c>
      <c r="Y3786">
        <v>17.940000000000001</v>
      </c>
      <c r="Z3786" s="11">
        <f t="shared" si="10244"/>
        <v>0</v>
      </c>
      <c r="AA3786" s="11">
        <f t="shared" si="10245"/>
        <v>0</v>
      </c>
      <c r="AB3786" s="53">
        <f t="shared" si="10246"/>
        <v>0.22292323582158499</v>
      </c>
      <c r="AC3786" s="61" t="s">
        <v>204</v>
      </c>
    </row>
    <row r="3787" spans="1:46">
      <c r="A3787" s="11">
        <v>3787</v>
      </c>
      <c r="B3787" s="69">
        <v>44619</v>
      </c>
      <c r="C3787" s="70">
        <v>0.25</v>
      </c>
      <c r="D3787">
        <v>9.6</v>
      </c>
      <c r="E3787">
        <v>12.7</v>
      </c>
      <c r="F3787">
        <v>0</v>
      </c>
      <c r="G3787">
        <v>10.4</v>
      </c>
      <c r="H3787">
        <v>1E-3</v>
      </c>
      <c r="I3787">
        <v>6.3</v>
      </c>
      <c r="J3787" t="s">
        <v>160</v>
      </c>
      <c r="K3787">
        <v>6.3</v>
      </c>
      <c r="L3787" t="s">
        <v>160</v>
      </c>
      <c r="M3787" s="70">
        <v>0.25</v>
      </c>
      <c r="N3787">
        <v>11.5</v>
      </c>
      <c r="O3787" t="s">
        <v>160</v>
      </c>
      <c r="P3787" s="70">
        <v>0.24892361111111114</v>
      </c>
      <c r="Q3787">
        <v>6.6</v>
      </c>
      <c r="R3787" t="s">
        <v>161</v>
      </c>
      <c r="S3787">
        <v>1.6</v>
      </c>
      <c r="T3787">
        <v>61.5</v>
      </c>
      <c r="U3787">
        <v>0</v>
      </c>
      <c r="V3787">
        <v>77</v>
      </c>
      <c r="W3787">
        <v>0</v>
      </c>
      <c r="X3787">
        <v>0.55800000000000005</v>
      </c>
      <c r="Y3787">
        <v>17.940000000000001</v>
      </c>
      <c r="Z3787" s="11">
        <f t="shared" si="10244"/>
        <v>0.60000000000000009</v>
      </c>
      <c r="AA3787" s="11">
        <f t="shared" si="10245"/>
        <v>0</v>
      </c>
      <c r="AB3787" s="53">
        <f t="shared" si="10246"/>
        <v>0.22239100713982074</v>
      </c>
      <c r="AC3787" s="61" t="s">
        <v>204</v>
      </c>
      <c r="AE3787" s="11">
        <f t="shared" ref="AE3787" si="10247">SUM(F3787:F3792)</f>
        <v>0</v>
      </c>
      <c r="AF3787" s="11">
        <f t="shared" ref="AF3787" si="10248">AVERAGE(AB3787:AB3792)</f>
        <v>0.22239100713982074</v>
      </c>
      <c r="AG3787" s="11">
        <f t="shared" ref="AG3787" si="10249">AVERAGE(G3787:G3792)</f>
        <v>10.549999999999999</v>
      </c>
      <c r="AH3787" s="11" t="e">
        <f t="shared" ref="AH3787" si="10250">AVERAGE(AC3787:AC3792)</f>
        <v>#DIV/0!</v>
      </c>
      <c r="AI3787" s="11">
        <f t="shared" ref="AI3787" si="10251">AVERAGE(T3787:T3792)</f>
        <v>58.300000000000004</v>
      </c>
      <c r="AJ3787" s="11">
        <f t="shared" ref="AJ3787" si="10252">SUMIF(H3787:H3792,"&gt;0",H3787:H3792)</f>
        <v>1.0999999999999999E-2</v>
      </c>
      <c r="AK3787" s="17">
        <f t="shared" ref="AK3787" si="10253">SUM(AA3787:AA3792)/60</f>
        <v>0</v>
      </c>
      <c r="AL3787" s="17">
        <f t="shared" ref="AL3787" si="10254">SUM(V3787:V3792)</f>
        <v>27493</v>
      </c>
      <c r="AM3787" s="17">
        <f t="shared" ref="AM3787" si="10255">AVERAGE(W3787:W3792)</f>
        <v>7.666666666666667</v>
      </c>
      <c r="AN3787" s="11">
        <f t="shared" ref="AN3787" si="10256">AVERAGE(I3787:I3792)</f>
        <v>6.1000000000000005</v>
      </c>
      <c r="AO3787" s="11">
        <f t="shared" ref="AO3787" si="10257">MAX(K3787:K3792)</f>
        <v>6.6</v>
      </c>
      <c r="AP3787" s="13" t="str">
        <f t="shared" ref="AP3787" ca="1" si="10258">INDIRECT(ADDRESS(MATCH(AO3787,K3787:K3792,0)+A3787-1,12))</f>
        <v>WSW</v>
      </c>
      <c r="AQ3787" s="13">
        <f t="shared" ref="AQ3787" ca="1" si="10259">INDIRECT(ADDRESS(MATCH(AO3787,K3787:K3792,0)+A3787-1,13))</f>
        <v>0.28011574074074075</v>
      </c>
      <c r="AR3787" s="11">
        <f t="shared" ref="AR3787" si="10260">MAX(N3787:N3792)</f>
        <v>11.7</v>
      </c>
      <c r="AS3787" s="13" t="str">
        <f t="shared" ref="AS3787" ca="1" si="10261">INDIRECT(ADDRESS(MATCH(AR3787,N3787:N3792,0)+A3787-1,15))</f>
        <v>SW</v>
      </c>
      <c r="AT3787" s="13">
        <f t="shared" ref="AT3787" ca="1" si="10262">INDIRECT(ADDRESS(MATCH(AR3787,N3787:N3792,0)+A3787-1,16))</f>
        <v>0.27959490740740739</v>
      </c>
    </row>
    <row r="3788" spans="1:46">
      <c r="A3788" s="11">
        <v>3788</v>
      </c>
      <c r="B3788" s="69">
        <v>44619</v>
      </c>
      <c r="C3788" s="70">
        <v>0.25694444444444448</v>
      </c>
      <c r="D3788">
        <v>9.6999999999999993</v>
      </c>
      <c r="E3788">
        <v>12.7</v>
      </c>
      <c r="F3788">
        <v>0</v>
      </c>
      <c r="G3788">
        <v>10.5</v>
      </c>
      <c r="H3788">
        <v>0</v>
      </c>
      <c r="I3788">
        <v>5.8</v>
      </c>
      <c r="J3788" t="s">
        <v>160</v>
      </c>
      <c r="K3788">
        <v>6.4</v>
      </c>
      <c r="L3788" t="s">
        <v>160</v>
      </c>
      <c r="M3788" s="70">
        <v>0.25089120370370371</v>
      </c>
      <c r="N3788">
        <v>9.6999999999999993</v>
      </c>
      <c r="O3788" t="s">
        <v>160</v>
      </c>
      <c r="P3788" s="70">
        <v>0.25596064814814817</v>
      </c>
      <c r="Q3788">
        <v>6.4</v>
      </c>
      <c r="R3788" t="s">
        <v>160</v>
      </c>
      <c r="S3788">
        <v>1.4</v>
      </c>
      <c r="T3788">
        <v>61</v>
      </c>
      <c r="U3788">
        <v>0</v>
      </c>
      <c r="V3788">
        <v>74</v>
      </c>
      <c r="W3788">
        <v>0</v>
      </c>
      <c r="X3788">
        <v>0.55800000000000005</v>
      </c>
      <c r="Y3788">
        <v>17.97</v>
      </c>
      <c r="Z3788" s="11">
        <f t="shared" si="10244"/>
        <v>0</v>
      </c>
      <c r="AA3788" s="11">
        <f t="shared" si="10245"/>
        <v>0</v>
      </c>
      <c r="AB3788" s="53">
        <f t="shared" si="10246"/>
        <v>0.22239100713982074</v>
      </c>
      <c r="AC3788" s="61" t="s">
        <v>204</v>
      </c>
    </row>
    <row r="3789" spans="1:46">
      <c r="A3789" s="11">
        <v>3789</v>
      </c>
      <c r="B3789" s="69">
        <v>44619</v>
      </c>
      <c r="C3789" s="70">
        <v>0.2638888888888889</v>
      </c>
      <c r="D3789">
        <v>9.9</v>
      </c>
      <c r="E3789">
        <v>12.7</v>
      </c>
      <c r="F3789">
        <v>0</v>
      </c>
      <c r="G3789">
        <v>10.7</v>
      </c>
      <c r="H3789">
        <v>0</v>
      </c>
      <c r="I3789">
        <v>6.3</v>
      </c>
      <c r="J3789" t="s">
        <v>161</v>
      </c>
      <c r="K3789">
        <v>6.3</v>
      </c>
      <c r="L3789" t="s">
        <v>161</v>
      </c>
      <c r="M3789" s="70">
        <v>0.26270833333333332</v>
      </c>
      <c r="N3789">
        <v>10.4</v>
      </c>
      <c r="O3789" t="s">
        <v>154</v>
      </c>
      <c r="P3789" s="70">
        <v>0.26112268518518517</v>
      </c>
      <c r="Q3789">
        <v>7.7</v>
      </c>
      <c r="R3789" t="s">
        <v>161</v>
      </c>
      <c r="S3789">
        <v>1.4</v>
      </c>
      <c r="T3789">
        <v>59.6</v>
      </c>
      <c r="U3789">
        <v>2</v>
      </c>
      <c r="V3789">
        <v>320</v>
      </c>
      <c r="W3789">
        <v>1</v>
      </c>
      <c r="X3789">
        <v>0.55800000000000005</v>
      </c>
      <c r="Y3789">
        <v>17.95</v>
      </c>
      <c r="Z3789" s="11">
        <f t="shared" si="10244"/>
        <v>0</v>
      </c>
      <c r="AA3789" s="11">
        <f t="shared" si="10245"/>
        <v>0</v>
      </c>
      <c r="AB3789" s="53">
        <f t="shared" si="10246"/>
        <v>0.22239100713982074</v>
      </c>
      <c r="AC3789" s="61" t="s">
        <v>204</v>
      </c>
    </row>
    <row r="3790" spans="1:46">
      <c r="A3790" s="11">
        <v>3790</v>
      </c>
      <c r="B3790" s="69">
        <v>44619</v>
      </c>
      <c r="C3790" s="70">
        <v>0.27083333333333331</v>
      </c>
      <c r="D3790">
        <v>10</v>
      </c>
      <c r="E3790">
        <v>12.7</v>
      </c>
      <c r="F3790">
        <v>0</v>
      </c>
      <c r="G3790">
        <v>10.7</v>
      </c>
      <c r="H3790">
        <v>0</v>
      </c>
      <c r="I3790">
        <v>6.1</v>
      </c>
      <c r="J3790" t="s">
        <v>161</v>
      </c>
      <c r="K3790">
        <v>6.5</v>
      </c>
      <c r="L3790" t="s">
        <v>161</v>
      </c>
      <c r="M3790" s="70">
        <v>0.26471064814814815</v>
      </c>
      <c r="N3790">
        <v>11</v>
      </c>
      <c r="O3790" t="s">
        <v>161</v>
      </c>
      <c r="P3790" s="70">
        <v>0.26839120370370367</v>
      </c>
      <c r="Q3790">
        <v>5.8</v>
      </c>
      <c r="R3790" t="s">
        <v>160</v>
      </c>
      <c r="S3790">
        <v>1.4</v>
      </c>
      <c r="T3790">
        <v>59.1</v>
      </c>
      <c r="U3790">
        <v>7</v>
      </c>
      <c r="V3790">
        <v>2271</v>
      </c>
      <c r="W3790">
        <v>4</v>
      </c>
      <c r="X3790">
        <v>0.55800000000000005</v>
      </c>
      <c r="Y3790">
        <v>17.95</v>
      </c>
      <c r="Z3790" s="11">
        <f t="shared" si="10244"/>
        <v>0</v>
      </c>
      <c r="AA3790" s="11">
        <f t="shared" si="10245"/>
        <v>0</v>
      </c>
      <c r="AB3790" s="53">
        <f t="shared" si="10246"/>
        <v>0.22239100713982074</v>
      </c>
      <c r="AC3790" s="61" t="s">
        <v>204</v>
      </c>
    </row>
    <row r="3791" spans="1:46">
      <c r="A3791" s="11">
        <v>3791</v>
      </c>
      <c r="B3791" s="69">
        <v>44619</v>
      </c>
      <c r="C3791" s="70">
        <v>0.27777777777777779</v>
      </c>
      <c r="D3791">
        <v>9.9</v>
      </c>
      <c r="E3791">
        <v>12.7</v>
      </c>
      <c r="F3791">
        <v>0</v>
      </c>
      <c r="G3791">
        <v>10.6</v>
      </c>
      <c r="H3791">
        <v>2E-3</v>
      </c>
      <c r="I3791">
        <v>6.2</v>
      </c>
      <c r="J3791" t="s">
        <v>161</v>
      </c>
      <c r="K3791">
        <v>6.3</v>
      </c>
      <c r="L3791" t="s">
        <v>161</v>
      </c>
      <c r="M3791" s="70">
        <v>0.2770023148148148</v>
      </c>
      <c r="N3791">
        <v>10.8</v>
      </c>
      <c r="O3791" t="s">
        <v>161</v>
      </c>
      <c r="P3791" s="70">
        <v>0.27407407407407408</v>
      </c>
      <c r="Q3791">
        <v>6.8</v>
      </c>
      <c r="R3791" t="s">
        <v>161</v>
      </c>
      <c r="S3791">
        <v>1.4</v>
      </c>
      <c r="T3791">
        <v>54.3</v>
      </c>
      <c r="U3791">
        <v>20</v>
      </c>
      <c r="V3791">
        <v>7264</v>
      </c>
      <c r="W3791">
        <v>12</v>
      </c>
      <c r="X3791">
        <v>0.55800000000000005</v>
      </c>
      <c r="Y3791">
        <v>17.97</v>
      </c>
      <c r="Z3791" s="11">
        <f t="shared" si="10244"/>
        <v>1.2000000000000002</v>
      </c>
      <c r="AA3791" s="11">
        <f t="shared" si="10245"/>
        <v>0</v>
      </c>
      <c r="AB3791" s="53">
        <f t="shared" si="10246"/>
        <v>0.22239100713982074</v>
      </c>
      <c r="AC3791" s="61" t="s">
        <v>204</v>
      </c>
    </row>
    <row r="3792" spans="1:46">
      <c r="A3792" s="11">
        <v>3792</v>
      </c>
      <c r="B3792" s="69">
        <v>44619</v>
      </c>
      <c r="C3792" s="70">
        <v>0.28472222222222221</v>
      </c>
      <c r="D3792">
        <v>10</v>
      </c>
      <c r="E3792">
        <v>12.7</v>
      </c>
      <c r="F3792">
        <v>0</v>
      </c>
      <c r="G3792">
        <v>10.4</v>
      </c>
      <c r="H3792">
        <v>8.0000000000000002E-3</v>
      </c>
      <c r="I3792">
        <v>5.9</v>
      </c>
      <c r="J3792" t="s">
        <v>160</v>
      </c>
      <c r="K3792">
        <v>6.6</v>
      </c>
      <c r="L3792" t="s">
        <v>161</v>
      </c>
      <c r="M3792" s="70">
        <v>0.28011574074074075</v>
      </c>
      <c r="N3792">
        <v>11.7</v>
      </c>
      <c r="O3792" t="s">
        <v>160</v>
      </c>
      <c r="P3792" s="70">
        <v>0.27959490740740739</v>
      </c>
      <c r="Q3792">
        <v>6.3</v>
      </c>
      <c r="R3792" t="s">
        <v>161</v>
      </c>
      <c r="S3792">
        <v>1.7</v>
      </c>
      <c r="T3792">
        <v>54.3</v>
      </c>
      <c r="U3792">
        <v>41</v>
      </c>
      <c r="V3792">
        <v>17487</v>
      </c>
      <c r="W3792">
        <v>29</v>
      </c>
      <c r="X3792">
        <v>0.55800000000000005</v>
      </c>
      <c r="Y3792">
        <v>17.96</v>
      </c>
      <c r="Z3792" s="11">
        <f t="shared" si="10244"/>
        <v>4.8000000000000007</v>
      </c>
      <c r="AA3792" s="11">
        <f t="shared" si="10245"/>
        <v>0</v>
      </c>
      <c r="AB3792" s="53">
        <f t="shared" si="10246"/>
        <v>0.22239100713982074</v>
      </c>
      <c r="AC3792" s="61" t="s">
        <v>204</v>
      </c>
    </row>
    <row r="3793" spans="1:46">
      <c r="A3793" s="11">
        <v>3793</v>
      </c>
      <c r="B3793" s="69">
        <v>44619</v>
      </c>
      <c r="C3793" s="70">
        <v>0.29166666666666669</v>
      </c>
      <c r="D3793">
        <v>9.9</v>
      </c>
      <c r="E3793">
        <v>12.7</v>
      </c>
      <c r="F3793">
        <v>0</v>
      </c>
      <c r="G3793">
        <v>10.6</v>
      </c>
      <c r="H3793">
        <v>1.4E-2</v>
      </c>
      <c r="I3793">
        <v>5.8</v>
      </c>
      <c r="J3793" t="s">
        <v>161</v>
      </c>
      <c r="K3793">
        <v>6</v>
      </c>
      <c r="L3793" t="s">
        <v>160</v>
      </c>
      <c r="M3793" s="70">
        <v>0.28516203703703707</v>
      </c>
      <c r="N3793">
        <v>9.6</v>
      </c>
      <c r="O3793" t="s">
        <v>160</v>
      </c>
      <c r="P3793" s="70">
        <v>0.28843750000000001</v>
      </c>
      <c r="Q3793">
        <v>7.3</v>
      </c>
      <c r="R3793" t="s">
        <v>161</v>
      </c>
      <c r="S3793">
        <v>1.4</v>
      </c>
      <c r="T3793">
        <v>55.2</v>
      </c>
      <c r="U3793">
        <v>44</v>
      </c>
      <c r="V3793">
        <v>26026</v>
      </c>
      <c r="W3793">
        <v>43</v>
      </c>
      <c r="X3793">
        <v>0.55800000000000005</v>
      </c>
      <c r="Y3793">
        <v>17.96</v>
      </c>
      <c r="Z3793" s="11">
        <f t="shared" si="10244"/>
        <v>8.4</v>
      </c>
      <c r="AA3793" s="11">
        <f t="shared" si="10245"/>
        <v>0</v>
      </c>
      <c r="AB3793" s="53">
        <f t="shared" si="10246"/>
        <v>0.22239100713982074</v>
      </c>
      <c r="AC3793" s="61" t="s">
        <v>204</v>
      </c>
      <c r="AE3793" s="11">
        <f t="shared" ref="AE3793" si="10263">SUM(F3793:F3798)</f>
        <v>0</v>
      </c>
      <c r="AF3793" s="11">
        <f t="shared" ref="AF3793" si="10264">AVERAGE(AB3793:AB3798)</f>
        <v>0.22203677472289129</v>
      </c>
      <c r="AG3793" s="11">
        <f t="shared" ref="AG3793" si="10265">AVERAGE(G3793:G3798)</f>
        <v>10.633333333333335</v>
      </c>
      <c r="AH3793" s="11" t="e">
        <f t="shared" ref="AH3793" si="10266">AVERAGE(AC3793:AC3798)</f>
        <v>#DIV/0!</v>
      </c>
      <c r="AI3793" s="11">
        <f t="shared" ref="AI3793" si="10267">AVERAGE(T3793:T3798)</f>
        <v>55.18333333333333</v>
      </c>
      <c r="AJ3793" s="11">
        <f t="shared" ref="AJ3793" si="10268">SUMIF(H3793:H3798,"&gt;0",H3793:H3798)</f>
        <v>0.20400000000000001</v>
      </c>
      <c r="AK3793" s="17">
        <f t="shared" ref="AK3793" si="10269">SUM(AA3793:AA3798)/60</f>
        <v>0</v>
      </c>
      <c r="AL3793" s="17">
        <f t="shared" ref="AL3793" si="10270">SUM(V3793:V3798)</f>
        <v>421713</v>
      </c>
      <c r="AM3793" s="17">
        <f t="shared" ref="AM3793" si="10271">AVERAGE(W3793:W3798)</f>
        <v>117.16666666666667</v>
      </c>
      <c r="AN3793" s="11">
        <f t="shared" ref="AN3793" si="10272">AVERAGE(I3793:I3798)</f>
        <v>4.9666666666666677</v>
      </c>
      <c r="AO3793" s="11">
        <f t="shared" ref="AO3793" si="10273">MAX(K3793:K3798)</f>
        <v>6.2</v>
      </c>
      <c r="AP3793" s="13" t="str">
        <f t="shared" ref="AP3793" ca="1" si="10274">INDIRECT(ADDRESS(MATCH(AO3793,K3793:K3798,0)+A3793-1,12))</f>
        <v>WSW</v>
      </c>
      <c r="AQ3793" s="13">
        <f t="shared" ref="AQ3793" ca="1" si="10275">INDIRECT(ADDRESS(MATCH(AO3793,K3793:K3798,0)+A3793-1,13))</f>
        <v>0.30126157407407406</v>
      </c>
      <c r="AR3793" s="11">
        <f t="shared" ref="AR3793" si="10276">MAX(N3793:N3798)</f>
        <v>11.2</v>
      </c>
      <c r="AS3793" s="13" t="str">
        <f t="shared" ref="AS3793" ca="1" si="10277">INDIRECT(ADDRESS(MATCH(AR3793,N3793:N3798,0)+A3793-1,15))</f>
        <v>SW</v>
      </c>
      <c r="AT3793" s="13">
        <f t="shared" ref="AT3793" ca="1" si="10278">INDIRECT(ADDRESS(MATCH(AR3793,N3793:N3798,0)+A3793-1,16))</f>
        <v>0.2991435185185185</v>
      </c>
    </row>
    <row r="3794" spans="1:46">
      <c r="A3794" s="11">
        <v>3794</v>
      </c>
      <c r="B3794" s="69">
        <v>44619</v>
      </c>
      <c r="C3794" s="70">
        <v>0.2986111111111111</v>
      </c>
      <c r="D3794">
        <v>10.199999999999999</v>
      </c>
      <c r="E3794">
        <v>12.8</v>
      </c>
      <c r="F3794">
        <v>0</v>
      </c>
      <c r="G3794">
        <v>10.6</v>
      </c>
      <c r="H3794">
        <v>1.2999999999999999E-2</v>
      </c>
      <c r="I3794">
        <v>5.5</v>
      </c>
      <c r="J3794" t="s">
        <v>161</v>
      </c>
      <c r="K3794">
        <v>5.8</v>
      </c>
      <c r="L3794" t="s">
        <v>161</v>
      </c>
      <c r="M3794" s="70">
        <v>0.29170138888888891</v>
      </c>
      <c r="N3794">
        <v>11.1</v>
      </c>
      <c r="O3794" t="s">
        <v>161</v>
      </c>
      <c r="P3794" s="70">
        <v>0.29560185185185184</v>
      </c>
      <c r="Q3794">
        <v>5.9</v>
      </c>
      <c r="R3794" t="s">
        <v>160</v>
      </c>
      <c r="S3794">
        <v>1.6</v>
      </c>
      <c r="T3794">
        <v>54</v>
      </c>
      <c r="U3794">
        <v>60</v>
      </c>
      <c r="V3794">
        <v>32624</v>
      </c>
      <c r="W3794">
        <v>54</v>
      </c>
      <c r="X3794">
        <v>0.55800000000000005</v>
      </c>
      <c r="Y3794">
        <v>18</v>
      </c>
      <c r="Z3794" s="11">
        <f t="shared" si="10244"/>
        <v>7.8</v>
      </c>
      <c r="AA3794" s="11">
        <f t="shared" si="10245"/>
        <v>0</v>
      </c>
      <c r="AB3794" s="53">
        <f t="shared" si="10246"/>
        <v>0.22239100713982074</v>
      </c>
      <c r="AC3794" s="61" t="s">
        <v>204</v>
      </c>
    </row>
    <row r="3795" spans="1:46">
      <c r="A3795" s="11">
        <v>3795</v>
      </c>
      <c r="B3795" s="69">
        <v>44619</v>
      </c>
      <c r="C3795" s="70">
        <v>0.30555555555555552</v>
      </c>
      <c r="D3795">
        <v>10.1</v>
      </c>
      <c r="E3795">
        <v>12.8</v>
      </c>
      <c r="F3795">
        <v>0</v>
      </c>
      <c r="G3795">
        <v>10.5</v>
      </c>
      <c r="H3795">
        <v>1.4E-2</v>
      </c>
      <c r="I3795">
        <v>5.5</v>
      </c>
      <c r="J3795" t="s">
        <v>160</v>
      </c>
      <c r="K3795">
        <v>6.2</v>
      </c>
      <c r="L3795" t="s">
        <v>161</v>
      </c>
      <c r="M3795" s="70">
        <v>0.30126157407407406</v>
      </c>
      <c r="N3795">
        <v>11.2</v>
      </c>
      <c r="O3795" t="s">
        <v>160</v>
      </c>
      <c r="P3795" s="70">
        <v>0.2991435185185185</v>
      </c>
      <c r="Q3795">
        <v>4.2</v>
      </c>
      <c r="R3795" t="s">
        <v>161</v>
      </c>
      <c r="S3795">
        <v>1.6</v>
      </c>
      <c r="T3795">
        <v>56.9</v>
      </c>
      <c r="U3795">
        <v>86</v>
      </c>
      <c r="V3795">
        <v>40736</v>
      </c>
      <c r="W3795">
        <v>68</v>
      </c>
      <c r="X3795">
        <v>0.55700000000000005</v>
      </c>
      <c r="Y3795">
        <v>17.97</v>
      </c>
      <c r="Z3795" s="11">
        <f t="shared" si="10244"/>
        <v>8.4</v>
      </c>
      <c r="AA3795" s="11">
        <f t="shared" si="10245"/>
        <v>0</v>
      </c>
      <c r="AB3795" s="53">
        <f t="shared" si="10246"/>
        <v>0.22185965851442663</v>
      </c>
      <c r="AC3795" s="61" t="s">
        <v>204</v>
      </c>
    </row>
    <row r="3796" spans="1:46">
      <c r="A3796" s="11">
        <v>3796</v>
      </c>
      <c r="B3796" s="69">
        <v>44619</v>
      </c>
      <c r="C3796" s="70">
        <v>0.3125</v>
      </c>
      <c r="D3796">
        <v>10</v>
      </c>
      <c r="E3796">
        <v>13</v>
      </c>
      <c r="F3796">
        <v>0</v>
      </c>
      <c r="G3796">
        <v>10.5</v>
      </c>
      <c r="H3796">
        <v>2.8000000000000001E-2</v>
      </c>
      <c r="I3796">
        <v>3.6</v>
      </c>
      <c r="J3796" t="s">
        <v>160</v>
      </c>
      <c r="K3796">
        <v>5.5</v>
      </c>
      <c r="L3796" t="s">
        <v>160</v>
      </c>
      <c r="M3796" s="70">
        <v>0.30556712962962962</v>
      </c>
      <c r="N3796">
        <v>6.5</v>
      </c>
      <c r="O3796" t="s">
        <v>161</v>
      </c>
      <c r="P3796" s="70">
        <v>0.3056712962962963</v>
      </c>
      <c r="Q3796">
        <v>4.2</v>
      </c>
      <c r="R3796" t="s">
        <v>160</v>
      </c>
      <c r="S3796">
        <v>0.9</v>
      </c>
      <c r="T3796">
        <v>58.4</v>
      </c>
      <c r="U3796">
        <v>159</v>
      </c>
      <c r="V3796">
        <v>69312</v>
      </c>
      <c r="W3796">
        <v>116</v>
      </c>
      <c r="X3796">
        <v>0.55700000000000005</v>
      </c>
      <c r="Y3796">
        <v>17.98</v>
      </c>
      <c r="Z3796" s="11">
        <f t="shared" si="10244"/>
        <v>16.8</v>
      </c>
      <c r="AA3796" s="11">
        <f t="shared" si="10245"/>
        <v>0</v>
      </c>
      <c r="AB3796" s="53">
        <f t="shared" si="10246"/>
        <v>0.22185965851442663</v>
      </c>
      <c r="AC3796" s="61" t="s">
        <v>204</v>
      </c>
    </row>
    <row r="3797" spans="1:46">
      <c r="A3797" s="11">
        <v>3797</v>
      </c>
      <c r="B3797" s="69">
        <v>44619</v>
      </c>
      <c r="C3797" s="70">
        <v>0.31944444444444448</v>
      </c>
      <c r="D3797">
        <v>10.1</v>
      </c>
      <c r="E3797">
        <v>13.4</v>
      </c>
      <c r="F3797">
        <v>0</v>
      </c>
      <c r="G3797">
        <v>10.7</v>
      </c>
      <c r="H3797">
        <v>7.0999999999999994E-2</v>
      </c>
      <c r="I3797">
        <v>4.8</v>
      </c>
      <c r="J3797" t="s">
        <v>161</v>
      </c>
      <c r="K3797">
        <v>4.8</v>
      </c>
      <c r="L3797" t="s">
        <v>161</v>
      </c>
      <c r="M3797" s="70">
        <v>0.31927083333333334</v>
      </c>
      <c r="N3797">
        <v>8.1</v>
      </c>
      <c r="O3797" t="s">
        <v>161</v>
      </c>
      <c r="P3797" s="70">
        <v>0.31688657407407406</v>
      </c>
      <c r="Q3797">
        <v>4.5</v>
      </c>
      <c r="R3797" t="s">
        <v>160</v>
      </c>
      <c r="S3797">
        <v>1.3</v>
      </c>
      <c r="T3797">
        <v>53.7</v>
      </c>
      <c r="U3797">
        <v>267</v>
      </c>
      <c r="V3797">
        <v>133754</v>
      </c>
      <c r="W3797">
        <v>223</v>
      </c>
      <c r="X3797">
        <v>0.55700000000000005</v>
      </c>
      <c r="Y3797">
        <v>18.02</v>
      </c>
      <c r="Z3797" s="11">
        <f t="shared" si="10244"/>
        <v>42.6</v>
      </c>
      <c r="AA3797" s="11">
        <f t="shared" si="10245"/>
        <v>0</v>
      </c>
      <c r="AB3797" s="53">
        <f t="shared" si="10246"/>
        <v>0.22185965851442663</v>
      </c>
      <c r="AC3797" s="61" t="s">
        <v>204</v>
      </c>
    </row>
    <row r="3798" spans="1:46">
      <c r="A3798" s="11">
        <v>3798</v>
      </c>
      <c r="B3798" s="69">
        <v>44619</v>
      </c>
      <c r="C3798" s="70">
        <v>0.3263888888888889</v>
      </c>
      <c r="D3798">
        <v>10.3</v>
      </c>
      <c r="E3798">
        <v>13.4</v>
      </c>
      <c r="F3798">
        <v>0</v>
      </c>
      <c r="G3798">
        <v>10.9</v>
      </c>
      <c r="H3798">
        <v>6.4000000000000001E-2</v>
      </c>
      <c r="I3798">
        <v>4.5999999999999996</v>
      </c>
      <c r="J3798" t="s">
        <v>160</v>
      </c>
      <c r="K3798">
        <v>4.8</v>
      </c>
      <c r="L3798" t="s">
        <v>161</v>
      </c>
      <c r="M3798" s="70">
        <v>0.31945601851851851</v>
      </c>
      <c r="N3798">
        <v>8.6</v>
      </c>
      <c r="O3798" t="s">
        <v>160</v>
      </c>
      <c r="P3798" s="70">
        <v>0.32285879629629627</v>
      </c>
      <c r="Q3798">
        <v>2.6</v>
      </c>
      <c r="R3798" t="s">
        <v>161</v>
      </c>
      <c r="S3798">
        <v>1.3</v>
      </c>
      <c r="T3798">
        <v>52.9</v>
      </c>
      <c r="U3798">
        <v>164</v>
      </c>
      <c r="V3798">
        <v>119261</v>
      </c>
      <c r="W3798">
        <v>199</v>
      </c>
      <c r="X3798">
        <v>0.55700000000000005</v>
      </c>
      <c r="Y3798">
        <v>17.98</v>
      </c>
      <c r="Z3798" s="11">
        <f t="shared" si="10244"/>
        <v>38.400000000000006</v>
      </c>
      <c r="AA3798" s="11">
        <f t="shared" si="10245"/>
        <v>0</v>
      </c>
      <c r="AB3798" s="53">
        <f t="shared" si="10246"/>
        <v>0.22185965851442663</v>
      </c>
      <c r="AC3798" s="61" t="s">
        <v>204</v>
      </c>
    </row>
    <row r="3799" spans="1:46">
      <c r="A3799" s="11">
        <v>3799</v>
      </c>
      <c r="B3799" s="69">
        <v>44619</v>
      </c>
      <c r="C3799" s="70">
        <v>0.33333333333333331</v>
      </c>
      <c r="D3799">
        <v>10.4</v>
      </c>
      <c r="E3799">
        <v>13.4</v>
      </c>
      <c r="F3799">
        <v>0</v>
      </c>
      <c r="G3799">
        <v>10.9</v>
      </c>
      <c r="H3799">
        <v>4.2000000000000003E-2</v>
      </c>
      <c r="I3799">
        <v>4</v>
      </c>
      <c r="J3799" t="s">
        <v>160</v>
      </c>
      <c r="K3799">
        <v>4.5999999999999996</v>
      </c>
      <c r="L3799" t="s">
        <v>160</v>
      </c>
      <c r="M3799" s="70">
        <v>0.32640046296296293</v>
      </c>
      <c r="N3799">
        <v>8.6</v>
      </c>
      <c r="O3799" t="s">
        <v>160</v>
      </c>
      <c r="P3799" s="70">
        <v>0.33327546296296295</v>
      </c>
      <c r="Q3799">
        <v>7.1</v>
      </c>
      <c r="R3799" t="s">
        <v>161</v>
      </c>
      <c r="S3799">
        <v>1.3</v>
      </c>
      <c r="T3799">
        <v>51.8</v>
      </c>
      <c r="U3799">
        <v>171</v>
      </c>
      <c r="V3799">
        <v>96040</v>
      </c>
      <c r="W3799">
        <v>160</v>
      </c>
      <c r="X3799">
        <v>0.55700000000000005</v>
      </c>
      <c r="Y3799">
        <v>17.97</v>
      </c>
      <c r="Z3799" s="11">
        <f t="shared" si="10244"/>
        <v>25.2</v>
      </c>
      <c r="AA3799" s="11">
        <f t="shared" si="10245"/>
        <v>0</v>
      </c>
      <c r="AB3799" s="53">
        <f t="shared" si="10246"/>
        <v>0.22185965851442663</v>
      </c>
      <c r="AC3799" s="61" t="s">
        <v>204</v>
      </c>
      <c r="AE3799" s="11">
        <f t="shared" ref="AE3799" si="10279">SUM(F3799:F3804)</f>
        <v>0</v>
      </c>
      <c r="AF3799" s="11">
        <f t="shared" ref="AF3799" si="10280">AVERAGE(AB3799:AB3804)</f>
        <v>0.2218596585144266</v>
      </c>
      <c r="AG3799" s="11">
        <f t="shared" ref="AG3799" si="10281">AVERAGE(G3799:G3804)</f>
        <v>11.066666666666668</v>
      </c>
      <c r="AH3799" s="11" t="e">
        <f t="shared" ref="AH3799" si="10282">AVERAGE(AC3799:AC3804)</f>
        <v>#DIV/0!</v>
      </c>
      <c r="AI3799" s="11">
        <f t="shared" ref="AI3799" si="10283">AVERAGE(T3799:T3804)</f>
        <v>50.816666666666663</v>
      </c>
      <c r="AJ3799" s="11">
        <f t="shared" ref="AJ3799" si="10284">SUMIF(H3799:H3804,"&gt;0",H3799:H3804)</f>
        <v>0.51</v>
      </c>
      <c r="AK3799" s="17">
        <f t="shared" ref="AK3799" si="10285">SUM(AA3799:AA3804)/60</f>
        <v>0</v>
      </c>
      <c r="AL3799" s="17">
        <f t="shared" ref="AL3799" si="10286">SUM(V3799:V3804)</f>
        <v>1046396</v>
      </c>
      <c r="AM3799" s="17">
        <f t="shared" ref="AM3799" si="10287">AVERAGE(W3799:W3804)</f>
        <v>290.66666666666669</v>
      </c>
      <c r="AN3799" s="11">
        <f t="shared" ref="AN3799" si="10288">AVERAGE(I3799:I3804)</f>
        <v>4.4833333333333334</v>
      </c>
      <c r="AO3799" s="11">
        <f t="shared" ref="AO3799" si="10289">MAX(K3799:K3804)</f>
        <v>5.6</v>
      </c>
      <c r="AP3799" s="13" t="str">
        <f t="shared" ref="AP3799" ca="1" si="10290">INDIRECT(ADDRESS(MATCH(AO3799,K3799:K3804,0)+A3799-1,12))</f>
        <v>WSW</v>
      </c>
      <c r="AQ3799" s="13">
        <f t="shared" ref="AQ3799" ca="1" si="10291">INDIRECT(ADDRESS(MATCH(AO3799,K3799:K3804,0)+A3799-1,13))</f>
        <v>0.36805555555555558</v>
      </c>
      <c r="AR3799" s="11">
        <f t="shared" ref="AR3799" si="10292">MAX(N3799:N3804)</f>
        <v>9</v>
      </c>
      <c r="AS3799" s="13" t="str">
        <f t="shared" ref="AS3799" ca="1" si="10293">INDIRECT(ADDRESS(MATCH(AR3799,N3799:N3804,0)+A3799-1,15))</f>
        <v>WSW</v>
      </c>
      <c r="AT3799" s="13">
        <f t="shared" ref="AT3799" ca="1" si="10294">INDIRECT(ADDRESS(MATCH(AR3799,N3799:N3804,0)+A3799-1,16))</f>
        <v>0.35437500000000005</v>
      </c>
    </row>
    <row r="3800" spans="1:46">
      <c r="A3800" s="11">
        <v>3800</v>
      </c>
      <c r="B3800" s="69">
        <v>44619</v>
      </c>
      <c r="C3800" s="70">
        <v>0.34027777777777773</v>
      </c>
      <c r="D3800">
        <v>10.6</v>
      </c>
      <c r="E3800">
        <v>13.5</v>
      </c>
      <c r="F3800">
        <v>0</v>
      </c>
      <c r="G3800">
        <v>10.6</v>
      </c>
      <c r="H3800">
        <v>4.7E-2</v>
      </c>
      <c r="I3800">
        <v>3.8</v>
      </c>
      <c r="J3800" t="s">
        <v>161</v>
      </c>
      <c r="K3800">
        <v>4.3</v>
      </c>
      <c r="L3800" t="s">
        <v>160</v>
      </c>
      <c r="M3800" s="70">
        <v>0.33596064814814813</v>
      </c>
      <c r="N3800">
        <v>7.2</v>
      </c>
      <c r="O3800" t="s">
        <v>161</v>
      </c>
      <c r="P3800" s="70">
        <v>0.33549768518518519</v>
      </c>
      <c r="Q3800">
        <v>4.0999999999999996</v>
      </c>
      <c r="R3800" t="s">
        <v>161</v>
      </c>
      <c r="S3800">
        <v>1.1000000000000001</v>
      </c>
      <c r="T3800">
        <v>52.6</v>
      </c>
      <c r="U3800">
        <v>213</v>
      </c>
      <c r="V3800">
        <v>114748</v>
      </c>
      <c r="W3800">
        <v>191</v>
      </c>
      <c r="X3800">
        <v>0.55700000000000005</v>
      </c>
      <c r="Y3800">
        <v>17.96</v>
      </c>
      <c r="Z3800" s="11">
        <f t="shared" si="10244"/>
        <v>28.200000000000003</v>
      </c>
      <c r="AA3800" s="11">
        <f t="shared" si="10245"/>
        <v>0</v>
      </c>
      <c r="AB3800" s="53">
        <f t="shared" si="10246"/>
        <v>0.22185965851442663</v>
      </c>
      <c r="AC3800" s="61" t="s">
        <v>204</v>
      </c>
    </row>
    <row r="3801" spans="1:46">
      <c r="A3801" s="11">
        <v>3801</v>
      </c>
      <c r="B3801" s="69">
        <v>44619</v>
      </c>
      <c r="C3801" s="70">
        <v>0.34722222222222227</v>
      </c>
      <c r="D3801">
        <v>10.5</v>
      </c>
      <c r="E3801">
        <v>14</v>
      </c>
      <c r="F3801">
        <v>0</v>
      </c>
      <c r="G3801">
        <v>11.1</v>
      </c>
      <c r="H3801">
        <v>9.7000000000000003E-2</v>
      </c>
      <c r="I3801">
        <v>3.7</v>
      </c>
      <c r="J3801" t="s">
        <v>161</v>
      </c>
      <c r="K3801">
        <v>3.8</v>
      </c>
      <c r="L3801" t="s">
        <v>161</v>
      </c>
      <c r="M3801" s="70">
        <v>0.34190972222222221</v>
      </c>
      <c r="N3801">
        <v>6.8</v>
      </c>
      <c r="O3801" t="s">
        <v>156</v>
      </c>
      <c r="P3801" s="70">
        <v>0.34179398148148149</v>
      </c>
      <c r="Q3801">
        <v>3.7</v>
      </c>
      <c r="R3801" t="s">
        <v>161</v>
      </c>
      <c r="S3801">
        <v>0.9</v>
      </c>
      <c r="T3801">
        <v>52.8</v>
      </c>
      <c r="U3801">
        <v>312</v>
      </c>
      <c r="V3801">
        <v>190932</v>
      </c>
      <c r="W3801">
        <v>318</v>
      </c>
      <c r="X3801">
        <v>0.55700000000000005</v>
      </c>
      <c r="Y3801">
        <v>17.93</v>
      </c>
      <c r="Z3801" s="11">
        <f t="shared" si="10244"/>
        <v>58.2</v>
      </c>
      <c r="AA3801" s="11">
        <f t="shared" si="10245"/>
        <v>0</v>
      </c>
      <c r="AB3801" s="53">
        <f t="shared" si="10246"/>
        <v>0.22185965851442663</v>
      </c>
      <c r="AC3801" s="61" t="s">
        <v>204</v>
      </c>
    </row>
    <row r="3802" spans="1:46">
      <c r="A3802" s="11">
        <v>3802</v>
      </c>
      <c r="B3802" s="69">
        <v>44619</v>
      </c>
      <c r="C3802" s="70">
        <v>0.35416666666666669</v>
      </c>
      <c r="D3802">
        <v>10.7</v>
      </c>
      <c r="E3802">
        <v>14.6</v>
      </c>
      <c r="F3802">
        <v>0</v>
      </c>
      <c r="G3802">
        <v>11.4</v>
      </c>
      <c r="H3802">
        <v>0.127</v>
      </c>
      <c r="I3802">
        <v>4.7</v>
      </c>
      <c r="J3802" t="s">
        <v>161</v>
      </c>
      <c r="K3802">
        <v>4.7</v>
      </c>
      <c r="L3802" t="s">
        <v>161</v>
      </c>
      <c r="M3802" s="70">
        <v>0.35409722222222223</v>
      </c>
      <c r="N3802">
        <v>8.6999999999999993</v>
      </c>
      <c r="O3802" t="s">
        <v>154</v>
      </c>
      <c r="P3802" s="70">
        <v>0.3492824074074074</v>
      </c>
      <c r="Q3802">
        <v>3.9</v>
      </c>
      <c r="R3802" t="s">
        <v>161</v>
      </c>
      <c r="S3802">
        <v>1.2</v>
      </c>
      <c r="T3802">
        <v>49.1</v>
      </c>
      <c r="U3802">
        <v>339</v>
      </c>
      <c r="V3802">
        <v>237526</v>
      </c>
      <c r="W3802">
        <v>396</v>
      </c>
      <c r="X3802">
        <v>0.55700000000000005</v>
      </c>
      <c r="Y3802">
        <v>17.96</v>
      </c>
      <c r="Z3802" s="11">
        <f t="shared" si="10244"/>
        <v>76.2</v>
      </c>
      <c r="AA3802" s="11">
        <f t="shared" si="10245"/>
        <v>0</v>
      </c>
      <c r="AB3802" s="53">
        <f t="shared" si="10246"/>
        <v>0.22185965851442663</v>
      </c>
      <c r="AC3802" s="61" t="s">
        <v>204</v>
      </c>
    </row>
    <row r="3803" spans="1:46">
      <c r="A3803" s="11">
        <v>3803</v>
      </c>
      <c r="B3803" s="69">
        <v>44619</v>
      </c>
      <c r="C3803" s="70">
        <v>0.3611111111111111</v>
      </c>
      <c r="D3803">
        <v>11</v>
      </c>
      <c r="E3803">
        <v>14.4</v>
      </c>
      <c r="F3803">
        <v>0</v>
      </c>
      <c r="G3803">
        <v>11.2</v>
      </c>
      <c r="H3803">
        <v>9.2999999999999999E-2</v>
      </c>
      <c r="I3803">
        <v>5.0999999999999996</v>
      </c>
      <c r="J3803" t="s">
        <v>161</v>
      </c>
      <c r="K3803">
        <v>5.3</v>
      </c>
      <c r="L3803" t="s">
        <v>161</v>
      </c>
      <c r="M3803" s="70">
        <v>0.35887731481481483</v>
      </c>
      <c r="N3803">
        <v>9</v>
      </c>
      <c r="O3803" t="s">
        <v>161</v>
      </c>
      <c r="P3803" s="70">
        <v>0.35437500000000005</v>
      </c>
      <c r="Q3803">
        <v>5</v>
      </c>
      <c r="R3803" t="s">
        <v>161</v>
      </c>
      <c r="S3803">
        <v>1.4</v>
      </c>
      <c r="T3803">
        <v>49.7</v>
      </c>
      <c r="U3803">
        <v>277</v>
      </c>
      <c r="V3803">
        <v>192914</v>
      </c>
      <c r="W3803">
        <v>322</v>
      </c>
      <c r="X3803">
        <v>0.55700000000000005</v>
      </c>
      <c r="Y3803">
        <v>17.989999999999998</v>
      </c>
      <c r="Z3803" s="11">
        <f t="shared" si="10244"/>
        <v>55.800000000000004</v>
      </c>
      <c r="AA3803" s="11">
        <f t="shared" si="10245"/>
        <v>0</v>
      </c>
      <c r="AB3803" s="53">
        <f t="shared" si="10246"/>
        <v>0.22185965851442663</v>
      </c>
      <c r="AC3803" s="61" t="s">
        <v>204</v>
      </c>
    </row>
    <row r="3804" spans="1:46">
      <c r="A3804" s="11">
        <v>3804</v>
      </c>
      <c r="B3804" s="69">
        <v>44619</v>
      </c>
      <c r="C3804" s="70">
        <v>0.36805555555555558</v>
      </c>
      <c r="D3804">
        <v>11.1</v>
      </c>
      <c r="E3804">
        <v>14.6</v>
      </c>
      <c r="F3804">
        <v>0</v>
      </c>
      <c r="G3804">
        <v>11.2</v>
      </c>
      <c r="H3804">
        <v>0.104</v>
      </c>
      <c r="I3804">
        <v>5.6</v>
      </c>
      <c r="J3804" t="s">
        <v>161</v>
      </c>
      <c r="K3804">
        <v>5.6</v>
      </c>
      <c r="L3804" t="s">
        <v>161</v>
      </c>
      <c r="M3804" s="70">
        <v>0.36805555555555558</v>
      </c>
      <c r="N3804">
        <v>8.6999999999999993</v>
      </c>
      <c r="O3804" t="s">
        <v>161</v>
      </c>
      <c r="P3804" s="70">
        <v>0.36236111111111113</v>
      </c>
      <c r="Q3804">
        <v>6.3</v>
      </c>
      <c r="R3804" t="s">
        <v>161</v>
      </c>
      <c r="S3804">
        <v>1.1000000000000001</v>
      </c>
      <c r="T3804">
        <v>48.9</v>
      </c>
      <c r="U3804">
        <v>326</v>
      </c>
      <c r="V3804">
        <v>214236</v>
      </c>
      <c r="W3804">
        <v>357</v>
      </c>
      <c r="X3804">
        <v>0.55700000000000005</v>
      </c>
      <c r="Y3804">
        <v>17.940000000000001</v>
      </c>
      <c r="Z3804" s="11">
        <f t="shared" si="10244"/>
        <v>62.4</v>
      </c>
      <c r="AA3804" s="11">
        <f t="shared" si="10245"/>
        <v>0</v>
      </c>
      <c r="AB3804" s="53">
        <f t="shared" si="10246"/>
        <v>0.22185965851442663</v>
      </c>
      <c r="AC3804" s="61" t="s">
        <v>204</v>
      </c>
    </row>
    <row r="3805" spans="1:46">
      <c r="A3805" s="11">
        <v>3805</v>
      </c>
      <c r="B3805" s="69">
        <v>44619</v>
      </c>
      <c r="C3805" s="70">
        <v>0.375</v>
      </c>
      <c r="D3805">
        <v>11.3</v>
      </c>
      <c r="E3805">
        <v>14.6</v>
      </c>
      <c r="F3805">
        <v>0</v>
      </c>
      <c r="G3805">
        <v>11.1</v>
      </c>
      <c r="H3805">
        <v>9.8000000000000004E-2</v>
      </c>
      <c r="I3805">
        <v>4.9000000000000004</v>
      </c>
      <c r="J3805" t="s">
        <v>161</v>
      </c>
      <c r="K3805">
        <v>5.6</v>
      </c>
      <c r="L3805" t="s">
        <v>161</v>
      </c>
      <c r="M3805" s="70">
        <v>0.3684027777777778</v>
      </c>
      <c r="N3805">
        <v>7.3</v>
      </c>
      <c r="O3805" t="s">
        <v>154</v>
      </c>
      <c r="P3805" s="70">
        <v>0.37118055555555557</v>
      </c>
      <c r="Q3805">
        <v>5.3</v>
      </c>
      <c r="R3805" t="s">
        <v>161</v>
      </c>
      <c r="S3805">
        <v>1</v>
      </c>
      <c r="T3805">
        <v>52.7</v>
      </c>
      <c r="U3805">
        <v>378</v>
      </c>
      <c r="V3805">
        <v>219704</v>
      </c>
      <c r="W3805">
        <v>366</v>
      </c>
      <c r="X3805">
        <v>0.55700000000000005</v>
      </c>
      <c r="Y3805">
        <v>17.93</v>
      </c>
      <c r="Z3805" s="11">
        <f t="shared" si="10244"/>
        <v>58.8</v>
      </c>
      <c r="AA3805" s="11">
        <f t="shared" si="10245"/>
        <v>0</v>
      </c>
      <c r="AB3805" s="53">
        <f t="shared" si="10246"/>
        <v>0.22185965851442663</v>
      </c>
      <c r="AC3805" s="61" t="s">
        <v>204</v>
      </c>
      <c r="AE3805" s="11">
        <f t="shared" ref="AE3805" si="10295">SUM(F3805:F3810)</f>
        <v>0</v>
      </c>
      <c r="AF3805" s="11">
        <f t="shared" ref="AF3805" si="10296">AVERAGE(AB3805:AB3810)</f>
        <v>0.2218596585144266</v>
      </c>
      <c r="AG3805" s="11">
        <f t="shared" ref="AG3805" si="10297">AVERAGE(G3805:G3810)</f>
        <v>12.366666666666667</v>
      </c>
      <c r="AH3805" s="11" t="e">
        <f t="shared" ref="AH3805" si="10298">AVERAGE(AC3805:AC3810)</f>
        <v>#DIV/0!</v>
      </c>
      <c r="AI3805" s="11">
        <f t="shared" ref="AI3805" si="10299">AVERAGE(T3805:T3810)</f>
        <v>46.133333333333333</v>
      </c>
      <c r="AJ3805" s="11">
        <f t="shared" ref="AJ3805" si="10300">SUMIF(H3805:H3810,"&gt;0",H3805:H3810)</f>
        <v>1.464</v>
      </c>
      <c r="AK3805" s="17">
        <f t="shared" ref="AK3805" si="10301">SUM(AA3805:AA3810)/60</f>
        <v>0.83333333333333337</v>
      </c>
      <c r="AL3805" s="17">
        <f t="shared" ref="AL3805" si="10302">SUM(V3805:V3810)</f>
        <v>2889249</v>
      </c>
      <c r="AM3805" s="17">
        <f t="shared" ref="AM3805" si="10303">AVERAGE(W3805:W3810)</f>
        <v>802.66666666666663</v>
      </c>
      <c r="AN3805" s="11">
        <f t="shared" ref="AN3805" si="10304">AVERAGE(I3805:I3810)</f>
        <v>4.6833333333333345</v>
      </c>
      <c r="AO3805" s="11">
        <f t="shared" ref="AO3805" si="10305">MAX(K3805:K3810)</f>
        <v>5.6</v>
      </c>
      <c r="AP3805" s="13" t="str">
        <f t="shared" ref="AP3805" ca="1" si="10306">INDIRECT(ADDRESS(MATCH(AO3805,K3805:K3810,0)+A3805-1,12))</f>
        <v>WSW</v>
      </c>
      <c r="AQ3805" s="13">
        <f t="shared" ref="AQ3805" ca="1" si="10307">INDIRECT(ADDRESS(MATCH(AO3805,K3805:K3810,0)+A3805-1,13))</f>
        <v>0.3684027777777778</v>
      </c>
      <c r="AR3805" s="11">
        <f t="shared" ref="AR3805" si="10308">MAX(N3805:N3810)</f>
        <v>8.4</v>
      </c>
      <c r="AS3805" s="13" t="str">
        <f t="shared" ref="AS3805" ca="1" si="10309">INDIRECT(ADDRESS(MATCH(AR3805,N3805:N3810,0)+A3805-1,15))</f>
        <v>WSW</v>
      </c>
      <c r="AT3805" s="13">
        <f t="shared" ref="AT3805" ca="1" si="10310">INDIRECT(ADDRESS(MATCH(AR3805,N3805:N3810,0)+A3805-1,16))</f>
        <v>0.38694444444444448</v>
      </c>
    </row>
    <row r="3806" spans="1:46">
      <c r="A3806" s="11">
        <v>3806</v>
      </c>
      <c r="B3806" s="69">
        <v>44619</v>
      </c>
      <c r="C3806" s="70">
        <v>0.38194444444444442</v>
      </c>
      <c r="D3806">
        <v>11.4</v>
      </c>
      <c r="E3806">
        <v>14.6</v>
      </c>
      <c r="F3806">
        <v>0</v>
      </c>
      <c r="G3806">
        <v>11.7</v>
      </c>
      <c r="H3806">
        <v>0.20599999999999999</v>
      </c>
      <c r="I3806">
        <v>4.7</v>
      </c>
      <c r="J3806" t="s">
        <v>161</v>
      </c>
      <c r="K3806">
        <v>4.9000000000000004</v>
      </c>
      <c r="L3806" t="s">
        <v>161</v>
      </c>
      <c r="M3806" s="70">
        <v>0.3752199074074074</v>
      </c>
      <c r="N3806">
        <v>7.8</v>
      </c>
      <c r="O3806" t="s">
        <v>161</v>
      </c>
      <c r="P3806" s="70">
        <v>0.37996527777777778</v>
      </c>
      <c r="Q3806">
        <v>5.2</v>
      </c>
      <c r="R3806" t="s">
        <v>161</v>
      </c>
      <c r="S3806">
        <v>1.2</v>
      </c>
      <c r="T3806">
        <v>50.7</v>
      </c>
      <c r="U3806">
        <v>814</v>
      </c>
      <c r="V3806">
        <v>398839</v>
      </c>
      <c r="W3806">
        <v>665</v>
      </c>
      <c r="X3806">
        <v>0.55700000000000005</v>
      </c>
      <c r="Y3806">
        <v>17.91</v>
      </c>
      <c r="Z3806" s="11">
        <f t="shared" si="10244"/>
        <v>123.6</v>
      </c>
      <c r="AA3806" s="11">
        <f t="shared" si="10245"/>
        <v>10</v>
      </c>
      <c r="AB3806" s="53">
        <f t="shared" si="10246"/>
        <v>0.22185965851442663</v>
      </c>
      <c r="AC3806" s="61" t="s">
        <v>204</v>
      </c>
    </row>
    <row r="3807" spans="1:46">
      <c r="A3807" s="11">
        <v>3807</v>
      </c>
      <c r="B3807" s="69">
        <v>44619</v>
      </c>
      <c r="C3807" s="70">
        <v>0.3888888888888889</v>
      </c>
      <c r="D3807">
        <v>11.7</v>
      </c>
      <c r="E3807">
        <v>14.6</v>
      </c>
      <c r="F3807">
        <v>0</v>
      </c>
      <c r="G3807">
        <v>12.2</v>
      </c>
      <c r="H3807">
        <v>0.25800000000000001</v>
      </c>
      <c r="I3807">
        <v>5.0999999999999996</v>
      </c>
      <c r="J3807" t="s">
        <v>161</v>
      </c>
      <c r="K3807">
        <v>5.0999999999999996</v>
      </c>
      <c r="L3807" t="s">
        <v>161</v>
      </c>
      <c r="M3807" s="70">
        <v>0.38848379629629631</v>
      </c>
      <c r="N3807">
        <v>8.4</v>
      </c>
      <c r="O3807" t="s">
        <v>161</v>
      </c>
      <c r="P3807" s="70">
        <v>0.38694444444444448</v>
      </c>
      <c r="Q3807">
        <v>4.4000000000000004</v>
      </c>
      <c r="R3807" t="s">
        <v>160</v>
      </c>
      <c r="S3807">
        <v>1.2</v>
      </c>
      <c r="T3807">
        <v>45.2</v>
      </c>
      <c r="U3807">
        <v>870</v>
      </c>
      <c r="V3807">
        <v>495059</v>
      </c>
      <c r="W3807">
        <v>825</v>
      </c>
      <c r="X3807">
        <v>0.55700000000000005</v>
      </c>
      <c r="Y3807">
        <v>17.920000000000002</v>
      </c>
      <c r="Z3807" s="11">
        <f t="shared" si="10244"/>
        <v>154.79999999999998</v>
      </c>
      <c r="AA3807" s="11">
        <f t="shared" si="10245"/>
        <v>10</v>
      </c>
      <c r="AB3807" s="53">
        <f t="shared" si="10246"/>
        <v>0.22185965851442663</v>
      </c>
      <c r="AC3807" s="61" t="s">
        <v>204</v>
      </c>
    </row>
    <row r="3808" spans="1:46">
      <c r="A3808" s="11">
        <v>3808</v>
      </c>
      <c r="B3808" s="69">
        <v>44619</v>
      </c>
      <c r="C3808" s="70">
        <v>0.39583333333333331</v>
      </c>
      <c r="D3808">
        <v>12.1</v>
      </c>
      <c r="E3808">
        <v>14.6</v>
      </c>
      <c r="F3808">
        <v>0</v>
      </c>
      <c r="G3808">
        <v>12.7</v>
      </c>
      <c r="H3808">
        <v>0.28499999999999998</v>
      </c>
      <c r="I3808">
        <v>4.7</v>
      </c>
      <c r="J3808" t="s">
        <v>161</v>
      </c>
      <c r="K3808">
        <v>5.3</v>
      </c>
      <c r="L3808" t="s">
        <v>161</v>
      </c>
      <c r="M3808" s="70">
        <v>0.39011574074074074</v>
      </c>
      <c r="N3808">
        <v>8.1999999999999993</v>
      </c>
      <c r="O3808" t="s">
        <v>161</v>
      </c>
      <c r="P3808" s="70">
        <v>0.39526620370370374</v>
      </c>
      <c r="Q3808">
        <v>5.3</v>
      </c>
      <c r="R3808" t="s">
        <v>154</v>
      </c>
      <c r="S3808">
        <v>1.3</v>
      </c>
      <c r="T3808">
        <v>44.9</v>
      </c>
      <c r="U3808">
        <v>964</v>
      </c>
      <c r="V3808">
        <v>553855</v>
      </c>
      <c r="W3808">
        <v>923</v>
      </c>
      <c r="X3808">
        <v>0.55700000000000005</v>
      </c>
      <c r="Y3808">
        <v>17.899999999999999</v>
      </c>
      <c r="Z3808" s="11">
        <f t="shared" si="10244"/>
        <v>171</v>
      </c>
      <c r="AA3808" s="11">
        <f t="shared" si="10245"/>
        <v>10</v>
      </c>
      <c r="AB3808" s="53">
        <f t="shared" si="10246"/>
        <v>0.22185965851442663</v>
      </c>
      <c r="AC3808" s="61" t="s">
        <v>204</v>
      </c>
    </row>
    <row r="3809" spans="1:46">
      <c r="A3809" s="11">
        <v>3809</v>
      </c>
      <c r="B3809" s="69">
        <v>44619</v>
      </c>
      <c r="C3809" s="70">
        <v>0.40277777777777773</v>
      </c>
      <c r="D3809">
        <v>12.7</v>
      </c>
      <c r="E3809">
        <v>14.6</v>
      </c>
      <c r="F3809">
        <v>0</v>
      </c>
      <c r="G3809">
        <v>13.1</v>
      </c>
      <c r="H3809">
        <v>0.29299999999999998</v>
      </c>
      <c r="I3809">
        <v>4.4000000000000004</v>
      </c>
      <c r="J3809" t="s">
        <v>161</v>
      </c>
      <c r="K3809">
        <v>4.8</v>
      </c>
      <c r="L3809" t="s">
        <v>161</v>
      </c>
      <c r="M3809" s="70">
        <v>0.39586805555555554</v>
      </c>
      <c r="N3809">
        <v>7.3</v>
      </c>
      <c r="O3809" t="s">
        <v>161</v>
      </c>
      <c r="P3809" s="70">
        <v>0.39847222222222217</v>
      </c>
      <c r="Q3809">
        <v>3.8</v>
      </c>
      <c r="R3809" t="s">
        <v>154</v>
      </c>
      <c r="S3809">
        <v>1</v>
      </c>
      <c r="T3809">
        <v>42.6</v>
      </c>
      <c r="U3809">
        <v>1015</v>
      </c>
      <c r="V3809">
        <v>598635</v>
      </c>
      <c r="W3809">
        <v>998</v>
      </c>
      <c r="X3809">
        <v>0.55700000000000005</v>
      </c>
      <c r="Y3809">
        <v>17.920000000000002</v>
      </c>
      <c r="Z3809" s="11">
        <f t="shared" si="10244"/>
        <v>175.79999999999998</v>
      </c>
      <c r="AA3809" s="11">
        <f t="shared" si="10245"/>
        <v>10</v>
      </c>
      <c r="AB3809" s="53">
        <f t="shared" si="10246"/>
        <v>0.22185965851442663</v>
      </c>
      <c r="AC3809" s="61" t="s">
        <v>204</v>
      </c>
    </row>
    <row r="3810" spans="1:46">
      <c r="A3810" s="11">
        <v>3810</v>
      </c>
      <c r="B3810" s="69">
        <v>44619</v>
      </c>
      <c r="C3810" s="70">
        <v>0.40972222222222227</v>
      </c>
      <c r="D3810">
        <v>13.2</v>
      </c>
      <c r="E3810">
        <v>14.5</v>
      </c>
      <c r="F3810">
        <v>0</v>
      </c>
      <c r="G3810">
        <v>13.4</v>
      </c>
      <c r="H3810">
        <v>0.32400000000000001</v>
      </c>
      <c r="I3810">
        <v>4.3</v>
      </c>
      <c r="J3810" t="s">
        <v>161</v>
      </c>
      <c r="K3810">
        <v>4.5999999999999996</v>
      </c>
      <c r="L3810" t="s">
        <v>161</v>
      </c>
      <c r="M3810" s="70">
        <v>0.40518518518518515</v>
      </c>
      <c r="N3810">
        <v>6.6</v>
      </c>
      <c r="O3810" t="s">
        <v>161</v>
      </c>
      <c r="P3810" s="70">
        <v>0.40439814814814817</v>
      </c>
      <c r="Q3810">
        <v>3.6</v>
      </c>
      <c r="R3810" t="s">
        <v>154</v>
      </c>
      <c r="S3810">
        <v>0.9</v>
      </c>
      <c r="T3810">
        <v>40.700000000000003</v>
      </c>
      <c r="U3810">
        <v>898</v>
      </c>
      <c r="V3810">
        <v>623157</v>
      </c>
      <c r="W3810">
        <v>1039</v>
      </c>
      <c r="X3810">
        <v>0.55700000000000005</v>
      </c>
      <c r="Y3810">
        <v>17.920000000000002</v>
      </c>
      <c r="Z3810" s="11">
        <f t="shared" si="10244"/>
        <v>194.4</v>
      </c>
      <c r="AA3810" s="11">
        <f t="shared" si="10245"/>
        <v>10</v>
      </c>
      <c r="AB3810" s="53">
        <f t="shared" si="10246"/>
        <v>0.22185965851442663</v>
      </c>
      <c r="AC3810" s="61" t="s">
        <v>204</v>
      </c>
    </row>
    <row r="3811" spans="1:46">
      <c r="A3811" s="11">
        <v>3811</v>
      </c>
      <c r="B3811" s="69">
        <v>44619</v>
      </c>
      <c r="C3811" s="70">
        <v>0.41666666666666669</v>
      </c>
      <c r="D3811">
        <v>13.8</v>
      </c>
      <c r="E3811">
        <v>14.5</v>
      </c>
      <c r="F3811">
        <v>0</v>
      </c>
      <c r="G3811">
        <v>13.6</v>
      </c>
      <c r="H3811">
        <v>0.33400000000000002</v>
      </c>
      <c r="I3811">
        <v>4.3</v>
      </c>
      <c r="J3811" t="s">
        <v>161</v>
      </c>
      <c r="K3811">
        <v>4.3</v>
      </c>
      <c r="L3811" t="s">
        <v>161</v>
      </c>
      <c r="M3811" s="70">
        <v>0.41158564814814813</v>
      </c>
      <c r="N3811">
        <v>6.3</v>
      </c>
      <c r="O3811" t="s">
        <v>154</v>
      </c>
      <c r="P3811" s="70">
        <v>0.41515046296296299</v>
      </c>
      <c r="Q3811">
        <v>5.4</v>
      </c>
      <c r="R3811" t="s">
        <v>154</v>
      </c>
      <c r="S3811">
        <v>0.8</v>
      </c>
      <c r="T3811">
        <v>39.9</v>
      </c>
      <c r="U3811">
        <v>1099</v>
      </c>
      <c r="V3811">
        <v>640672</v>
      </c>
      <c r="W3811">
        <v>1068</v>
      </c>
      <c r="X3811">
        <v>0.55700000000000005</v>
      </c>
      <c r="Y3811">
        <v>17.88</v>
      </c>
      <c r="Z3811" s="11">
        <f t="shared" si="10244"/>
        <v>200.40000000000003</v>
      </c>
      <c r="AA3811" s="11">
        <f t="shared" si="10245"/>
        <v>10</v>
      </c>
      <c r="AB3811" s="53">
        <f t="shared" si="10246"/>
        <v>0.22185965851442663</v>
      </c>
      <c r="AC3811" s="61" t="s">
        <v>204</v>
      </c>
      <c r="AE3811" s="11">
        <f t="shared" ref="AE3811" si="10311">SUM(F3811:F3816)</f>
        <v>0</v>
      </c>
      <c r="AF3811" s="11">
        <f t="shared" ref="AF3811" si="10312">AVERAGE(AB3811:AB3816)</f>
        <v>0.2218596585144266</v>
      </c>
      <c r="AG3811" s="11">
        <f t="shared" ref="AG3811" si="10313">AVERAGE(G3811:G3816)</f>
        <v>14.083333333333334</v>
      </c>
      <c r="AH3811" s="11" t="e">
        <f t="shared" ref="AH3811" si="10314">AVERAGE(AC3811:AC3816)</f>
        <v>#DIV/0!</v>
      </c>
      <c r="AI3811" s="11">
        <f t="shared" ref="AI3811" si="10315">AVERAGE(T3811:T3816)</f>
        <v>37.416666666666664</v>
      </c>
      <c r="AJ3811" s="11">
        <f t="shared" ref="AJ3811" si="10316">SUMIF(H3811:H3816,"&gt;0",H3811:H3816)</f>
        <v>2.1800000000000002</v>
      </c>
      <c r="AK3811" s="17">
        <f t="shared" ref="AK3811" si="10317">SUM(AA3811:AA3816)/60</f>
        <v>1</v>
      </c>
      <c r="AL3811" s="17">
        <f t="shared" ref="AL3811" si="10318">SUM(V3811:V3816)</f>
        <v>4251790</v>
      </c>
      <c r="AM3811" s="17">
        <f t="shared" ref="AM3811" si="10319">AVERAGE(W3811:W3816)</f>
        <v>1181.1666666666667</v>
      </c>
      <c r="AN3811" s="11">
        <f t="shared" ref="AN3811" si="10320">AVERAGE(I3811:I3816)</f>
        <v>3.8666666666666671</v>
      </c>
      <c r="AO3811" s="11">
        <f t="shared" ref="AO3811" si="10321">MAX(K3811:K3816)</f>
        <v>4.3</v>
      </c>
      <c r="AP3811" s="13" t="str">
        <f t="shared" ref="AP3811" ca="1" si="10322">INDIRECT(ADDRESS(MATCH(AO3811,K3811:K3816,0)+A3811-1,12))</f>
        <v>WSW</v>
      </c>
      <c r="AQ3811" s="13">
        <f t="shared" ref="AQ3811" ca="1" si="10323">INDIRECT(ADDRESS(MATCH(AO3811,K3811:K3816,0)+A3811-1,13))</f>
        <v>0.41158564814814813</v>
      </c>
      <c r="AR3811" s="11">
        <f t="shared" ref="AR3811" si="10324">MAX(N3811:N3816)</f>
        <v>6.6</v>
      </c>
      <c r="AS3811" s="13" t="str">
        <f t="shared" ref="AS3811" ca="1" si="10325">INDIRECT(ADDRESS(MATCH(AR3811,N3811:N3816,0)+A3811-1,15))</f>
        <v>WNW</v>
      </c>
      <c r="AT3811" s="13">
        <f t="shared" ref="AT3811" ca="1" si="10326">INDIRECT(ADDRESS(MATCH(AR3811,N3811:N3816,0)+A3811-1,16))</f>
        <v>0.43863425925925931</v>
      </c>
    </row>
    <row r="3812" spans="1:46">
      <c r="A3812" s="11">
        <v>3812</v>
      </c>
      <c r="B3812" s="69">
        <v>44619</v>
      </c>
      <c r="C3812" s="70">
        <v>0.4236111111111111</v>
      </c>
      <c r="D3812">
        <v>14.3</v>
      </c>
      <c r="E3812">
        <v>14.5</v>
      </c>
      <c r="F3812">
        <v>0</v>
      </c>
      <c r="G3812">
        <v>13.9</v>
      </c>
      <c r="H3812">
        <v>0.33600000000000002</v>
      </c>
      <c r="I3812">
        <v>3.7</v>
      </c>
      <c r="J3812" t="s">
        <v>154</v>
      </c>
      <c r="K3812">
        <v>4.3</v>
      </c>
      <c r="L3812" t="s">
        <v>161</v>
      </c>
      <c r="M3812" s="70">
        <v>0.417025462962963</v>
      </c>
      <c r="N3812">
        <v>5.6</v>
      </c>
      <c r="O3812" t="s">
        <v>154</v>
      </c>
      <c r="P3812" s="70">
        <v>0.41670138888888886</v>
      </c>
      <c r="Q3812">
        <v>3.3</v>
      </c>
      <c r="R3812" t="s">
        <v>158</v>
      </c>
      <c r="S3812">
        <v>0.9</v>
      </c>
      <c r="T3812">
        <v>37.700000000000003</v>
      </c>
      <c r="U3812">
        <v>1139</v>
      </c>
      <c r="V3812">
        <v>666612</v>
      </c>
      <c r="W3812">
        <v>1111</v>
      </c>
      <c r="X3812">
        <v>0.55700000000000005</v>
      </c>
      <c r="Y3812">
        <v>17.89</v>
      </c>
      <c r="Z3812" s="11">
        <f t="shared" si="10244"/>
        <v>201.6</v>
      </c>
      <c r="AA3812" s="11">
        <f t="shared" si="10245"/>
        <v>10</v>
      </c>
      <c r="AB3812" s="53">
        <f t="shared" si="10246"/>
        <v>0.22185965851442663</v>
      </c>
      <c r="AC3812" s="61" t="s">
        <v>204</v>
      </c>
    </row>
    <row r="3813" spans="1:46">
      <c r="A3813" s="11">
        <v>3813</v>
      </c>
      <c r="B3813" s="69">
        <v>44619</v>
      </c>
      <c r="C3813" s="70">
        <v>0.43055555555555558</v>
      </c>
      <c r="D3813">
        <v>14.7</v>
      </c>
      <c r="E3813">
        <v>14.5</v>
      </c>
      <c r="F3813">
        <v>0</v>
      </c>
      <c r="G3813">
        <v>14</v>
      </c>
      <c r="H3813">
        <v>0.36199999999999999</v>
      </c>
      <c r="I3813">
        <v>4.0999999999999996</v>
      </c>
      <c r="J3813" t="s">
        <v>158</v>
      </c>
      <c r="K3813">
        <v>4.0999999999999996</v>
      </c>
      <c r="L3813" t="s">
        <v>158</v>
      </c>
      <c r="M3813" s="70">
        <v>0.4289930555555555</v>
      </c>
      <c r="N3813">
        <v>6.2</v>
      </c>
      <c r="O3813" t="s">
        <v>158</v>
      </c>
      <c r="P3813" s="70">
        <v>0.42979166666666663</v>
      </c>
      <c r="Q3813">
        <v>4.5999999999999996</v>
      </c>
      <c r="R3813" t="s">
        <v>158</v>
      </c>
      <c r="S3813">
        <v>0.9</v>
      </c>
      <c r="T3813">
        <v>37.1</v>
      </c>
      <c r="U3813">
        <v>1200</v>
      </c>
      <c r="V3813">
        <v>699538</v>
      </c>
      <c r="W3813">
        <v>1166</v>
      </c>
      <c r="X3813">
        <v>0.55700000000000005</v>
      </c>
      <c r="Y3813">
        <v>17.89</v>
      </c>
      <c r="Z3813" s="11">
        <f t="shared" si="10244"/>
        <v>217.20000000000002</v>
      </c>
      <c r="AA3813" s="11">
        <f t="shared" si="10245"/>
        <v>10</v>
      </c>
      <c r="AB3813" s="53">
        <f t="shared" si="10246"/>
        <v>0.22185965851442663</v>
      </c>
      <c r="AC3813" s="61" t="s">
        <v>204</v>
      </c>
    </row>
    <row r="3814" spans="1:46">
      <c r="A3814" s="11">
        <v>3814</v>
      </c>
      <c r="B3814" s="69">
        <v>44619</v>
      </c>
      <c r="C3814" s="70">
        <v>0.4375</v>
      </c>
      <c r="D3814">
        <v>15.1</v>
      </c>
      <c r="E3814">
        <v>14.4</v>
      </c>
      <c r="F3814">
        <v>0</v>
      </c>
      <c r="G3814">
        <v>14.3</v>
      </c>
      <c r="H3814">
        <v>0.373</v>
      </c>
      <c r="I3814">
        <v>4</v>
      </c>
      <c r="J3814" t="s">
        <v>154</v>
      </c>
      <c r="K3814">
        <v>4.3</v>
      </c>
      <c r="L3814" t="s">
        <v>158</v>
      </c>
      <c r="M3814" s="70">
        <v>0.43166666666666664</v>
      </c>
      <c r="N3814">
        <v>6</v>
      </c>
      <c r="O3814" t="s">
        <v>154</v>
      </c>
      <c r="P3814" s="70">
        <v>0.43083333333333335</v>
      </c>
      <c r="Q3814">
        <v>4.8</v>
      </c>
      <c r="R3814" t="s">
        <v>154</v>
      </c>
      <c r="S3814">
        <v>0.8</v>
      </c>
      <c r="T3814">
        <v>35.700000000000003</v>
      </c>
      <c r="U3814">
        <v>1216</v>
      </c>
      <c r="V3814">
        <v>727999</v>
      </c>
      <c r="W3814">
        <v>1213</v>
      </c>
      <c r="X3814">
        <v>0.55700000000000005</v>
      </c>
      <c r="Y3814">
        <v>17.88</v>
      </c>
      <c r="Z3814" s="11">
        <f t="shared" si="10244"/>
        <v>223.8</v>
      </c>
      <c r="AA3814" s="11">
        <f t="shared" si="10245"/>
        <v>10</v>
      </c>
      <c r="AB3814" s="53">
        <f t="shared" si="10246"/>
        <v>0.22185965851442663</v>
      </c>
      <c r="AC3814" s="61" t="s">
        <v>204</v>
      </c>
    </row>
    <row r="3815" spans="1:46">
      <c r="A3815" s="11">
        <v>3815</v>
      </c>
      <c r="B3815" s="69">
        <v>44619</v>
      </c>
      <c r="C3815" s="70">
        <v>0.44444444444444442</v>
      </c>
      <c r="D3815">
        <v>15.4</v>
      </c>
      <c r="E3815">
        <v>14.4</v>
      </c>
      <c r="F3815">
        <v>0</v>
      </c>
      <c r="G3815">
        <v>14.3</v>
      </c>
      <c r="H3815">
        <v>0.38100000000000001</v>
      </c>
      <c r="I3815">
        <v>3.8</v>
      </c>
      <c r="J3815" t="s">
        <v>158</v>
      </c>
      <c r="K3815">
        <v>4.2</v>
      </c>
      <c r="L3815" t="s">
        <v>158</v>
      </c>
      <c r="M3815" s="70">
        <v>0.44184027777777773</v>
      </c>
      <c r="N3815">
        <v>6.6</v>
      </c>
      <c r="O3815" t="s">
        <v>158</v>
      </c>
      <c r="P3815" s="70">
        <v>0.43863425925925931</v>
      </c>
      <c r="Q3815">
        <v>1.8</v>
      </c>
      <c r="R3815" t="s">
        <v>158</v>
      </c>
      <c r="S3815">
        <v>0.9</v>
      </c>
      <c r="T3815">
        <v>37.4</v>
      </c>
      <c r="U3815">
        <v>1269</v>
      </c>
      <c r="V3815">
        <v>744372</v>
      </c>
      <c r="W3815">
        <v>1241</v>
      </c>
      <c r="X3815">
        <v>0.55700000000000005</v>
      </c>
      <c r="Y3815">
        <v>17.86</v>
      </c>
      <c r="Z3815" s="11">
        <f t="shared" si="10244"/>
        <v>228.60000000000002</v>
      </c>
      <c r="AA3815" s="11">
        <f t="shared" si="10245"/>
        <v>10</v>
      </c>
      <c r="AB3815" s="53">
        <f t="shared" si="10246"/>
        <v>0.22185965851442663</v>
      </c>
      <c r="AC3815" s="61" t="s">
        <v>204</v>
      </c>
    </row>
    <row r="3816" spans="1:46">
      <c r="A3816" s="11">
        <v>3816</v>
      </c>
      <c r="B3816" s="69">
        <v>44619</v>
      </c>
      <c r="C3816" s="70">
        <v>0.4513888888888889</v>
      </c>
      <c r="D3816">
        <v>15.8</v>
      </c>
      <c r="E3816">
        <v>14.4</v>
      </c>
      <c r="F3816">
        <v>0</v>
      </c>
      <c r="G3816">
        <v>14.4</v>
      </c>
      <c r="H3816">
        <v>0.39400000000000002</v>
      </c>
      <c r="I3816">
        <v>3.3</v>
      </c>
      <c r="J3816" t="s">
        <v>158</v>
      </c>
      <c r="K3816">
        <v>3.8</v>
      </c>
      <c r="L3816" t="s">
        <v>158</v>
      </c>
      <c r="M3816" s="70">
        <v>0.44445601851851851</v>
      </c>
      <c r="N3816">
        <v>5.4</v>
      </c>
      <c r="O3816" t="s">
        <v>158</v>
      </c>
      <c r="P3816" s="70">
        <v>0.44856481481481486</v>
      </c>
      <c r="Q3816">
        <v>2.4</v>
      </c>
      <c r="R3816" t="s">
        <v>158</v>
      </c>
      <c r="S3816">
        <v>1</v>
      </c>
      <c r="T3816">
        <v>36.700000000000003</v>
      </c>
      <c r="U3816">
        <v>1334</v>
      </c>
      <c r="V3816">
        <v>772597</v>
      </c>
      <c r="W3816">
        <v>1288</v>
      </c>
      <c r="X3816">
        <v>0.55700000000000005</v>
      </c>
      <c r="Y3816">
        <v>17.86</v>
      </c>
      <c r="Z3816" s="11">
        <f t="shared" si="10244"/>
        <v>236.4</v>
      </c>
      <c r="AA3816" s="11">
        <f t="shared" si="10245"/>
        <v>10</v>
      </c>
      <c r="AB3816" s="53">
        <f t="shared" si="10246"/>
        <v>0.22185965851442663</v>
      </c>
      <c r="AC3816" s="61" t="s">
        <v>204</v>
      </c>
    </row>
    <row r="3817" spans="1:46">
      <c r="A3817" s="11">
        <v>3817</v>
      </c>
      <c r="B3817" s="69">
        <v>44619</v>
      </c>
      <c r="C3817" s="70">
        <v>0.45833333333333331</v>
      </c>
      <c r="D3817">
        <v>16.100000000000001</v>
      </c>
      <c r="E3817">
        <v>14.4</v>
      </c>
      <c r="F3817">
        <v>0</v>
      </c>
      <c r="G3817">
        <v>14</v>
      </c>
      <c r="H3817">
        <v>0.40300000000000002</v>
      </c>
      <c r="I3817">
        <v>3.5</v>
      </c>
      <c r="J3817" t="s">
        <v>155</v>
      </c>
      <c r="K3817">
        <v>3.5</v>
      </c>
      <c r="L3817" t="s">
        <v>155</v>
      </c>
      <c r="M3817" s="70">
        <v>0.45833333333333331</v>
      </c>
      <c r="N3817">
        <v>5.4</v>
      </c>
      <c r="O3817" t="s">
        <v>158</v>
      </c>
      <c r="P3817" s="70">
        <v>0.45238425925925929</v>
      </c>
      <c r="Q3817">
        <v>3.8</v>
      </c>
      <c r="R3817" t="s">
        <v>155</v>
      </c>
      <c r="S3817">
        <v>0.9</v>
      </c>
      <c r="T3817">
        <v>35.6</v>
      </c>
      <c r="U3817">
        <v>1338</v>
      </c>
      <c r="V3817">
        <v>792646</v>
      </c>
      <c r="W3817">
        <v>1321</v>
      </c>
      <c r="X3817">
        <v>0.55600000000000005</v>
      </c>
      <c r="Y3817">
        <v>17.850000000000001</v>
      </c>
      <c r="Z3817" s="11">
        <f t="shared" si="10244"/>
        <v>241.8</v>
      </c>
      <c r="AA3817" s="11">
        <f t="shared" si="10245"/>
        <v>10</v>
      </c>
      <c r="AB3817" s="53">
        <f t="shared" si="10246"/>
        <v>0.22132919217342115</v>
      </c>
      <c r="AC3817" s="61" t="s">
        <v>204</v>
      </c>
      <c r="AE3817" s="11">
        <f t="shared" ref="AE3817" si="10327">SUM(F3817:F3822)</f>
        <v>0</v>
      </c>
      <c r="AF3817" s="11">
        <f t="shared" ref="AF3817" si="10328">AVERAGE(AB3817:AB3822)</f>
        <v>0.22132919217342115</v>
      </c>
      <c r="AG3817" s="11">
        <f t="shared" ref="AG3817" si="10329">AVERAGE(G3817:G3822)</f>
        <v>14.516666666666666</v>
      </c>
      <c r="AH3817" s="11" t="e">
        <f t="shared" ref="AH3817" si="10330">AVERAGE(AC3817:AC3822)</f>
        <v>#DIV/0!</v>
      </c>
      <c r="AI3817" s="11">
        <f t="shared" ref="AI3817" si="10331">AVERAGE(T3817:T3822)</f>
        <v>32.116666666666667</v>
      </c>
      <c r="AJ3817" s="11">
        <f t="shared" ref="AJ3817" si="10332">SUMIF(H3817:H3822,"&gt;0",H3817:H3822)</f>
        <v>2.5779999999999998</v>
      </c>
      <c r="AK3817" s="17">
        <f t="shared" ref="AK3817" si="10333">SUM(AA3817:AA3822)/60</f>
        <v>1</v>
      </c>
      <c r="AL3817" s="17">
        <f t="shared" ref="AL3817" si="10334">SUM(V3817:V3822)</f>
        <v>5082282</v>
      </c>
      <c r="AM3817" s="17">
        <f t="shared" ref="AM3817" si="10335">AVERAGE(W3817:W3822)</f>
        <v>1411.8333333333333</v>
      </c>
      <c r="AN3817" s="11">
        <f t="shared" ref="AN3817" si="10336">AVERAGE(I3817:I3822)</f>
        <v>3.5333333333333337</v>
      </c>
      <c r="AO3817" s="11">
        <f t="shared" ref="AO3817" si="10337">MAX(K3817:K3822)</f>
        <v>4.4000000000000004</v>
      </c>
      <c r="AP3817" s="13" t="str">
        <f t="shared" ref="AP3817" ca="1" si="10338">INDIRECT(ADDRESS(MATCH(AO3817,K3817:K3822,0)+A3817-1,12))</f>
        <v>WNW</v>
      </c>
      <c r="AQ3817" s="13">
        <f t="shared" ref="AQ3817" ca="1" si="10339">INDIRECT(ADDRESS(MATCH(AO3817,K3817:K3822,0)+A3817-1,13))</f>
        <v>0.49295138888888884</v>
      </c>
      <c r="AR3817" s="11">
        <f t="shared" ref="AR3817" si="10340">MAX(N3817:N3822)</f>
        <v>6.4</v>
      </c>
      <c r="AS3817" s="13" t="str">
        <f t="shared" ref="AS3817" ca="1" si="10341">INDIRECT(ADDRESS(MATCH(AR3817,N3817:N3822,0)+A3817-1,15))</f>
        <v>W</v>
      </c>
      <c r="AT3817" s="13">
        <f t="shared" ref="AT3817" ca="1" si="10342">INDIRECT(ADDRESS(MATCH(AR3817,N3817:N3822,0)+A3817-1,16))</f>
        <v>0.49028935185185185</v>
      </c>
    </row>
    <row r="3818" spans="1:46">
      <c r="A3818" s="11">
        <v>3818</v>
      </c>
      <c r="B3818" s="69">
        <v>44619</v>
      </c>
      <c r="C3818" s="70">
        <v>0.46527777777777773</v>
      </c>
      <c r="D3818">
        <v>16.3</v>
      </c>
      <c r="E3818">
        <v>14.4</v>
      </c>
      <c r="F3818">
        <v>0</v>
      </c>
      <c r="G3818">
        <v>14.2</v>
      </c>
      <c r="H3818">
        <v>0.41399999999999998</v>
      </c>
      <c r="I3818">
        <v>3.4</v>
      </c>
      <c r="J3818" t="s">
        <v>155</v>
      </c>
      <c r="K3818">
        <v>3.7</v>
      </c>
      <c r="L3818" t="s">
        <v>155</v>
      </c>
      <c r="M3818" s="70">
        <v>0.45910879629629631</v>
      </c>
      <c r="N3818">
        <v>5.6</v>
      </c>
      <c r="O3818" t="s">
        <v>158</v>
      </c>
      <c r="P3818" s="70">
        <v>0.46203703703703702</v>
      </c>
      <c r="Q3818">
        <v>2.7</v>
      </c>
      <c r="R3818" t="s">
        <v>155</v>
      </c>
      <c r="S3818">
        <v>0.8</v>
      </c>
      <c r="T3818">
        <v>35.5</v>
      </c>
      <c r="U3818">
        <v>1379</v>
      </c>
      <c r="V3818">
        <v>813538</v>
      </c>
      <c r="W3818">
        <v>1356</v>
      </c>
      <c r="X3818">
        <v>0.55600000000000005</v>
      </c>
      <c r="Y3818">
        <v>17.829999999999998</v>
      </c>
      <c r="Z3818" s="11">
        <f t="shared" si="10244"/>
        <v>248.39999999999998</v>
      </c>
      <c r="AA3818" s="11">
        <f t="shared" si="10245"/>
        <v>10</v>
      </c>
      <c r="AB3818" s="53">
        <f t="shared" si="10246"/>
        <v>0.22132919217342115</v>
      </c>
      <c r="AC3818" s="61" t="s">
        <v>204</v>
      </c>
    </row>
    <row r="3819" spans="1:46">
      <c r="A3819" s="11">
        <v>3819</v>
      </c>
      <c r="B3819" s="69">
        <v>44619</v>
      </c>
      <c r="C3819" s="70">
        <v>0.47222222222222227</v>
      </c>
      <c r="D3819">
        <v>16.600000000000001</v>
      </c>
      <c r="E3819">
        <v>14</v>
      </c>
      <c r="F3819">
        <v>0</v>
      </c>
      <c r="G3819">
        <v>14.7</v>
      </c>
      <c r="H3819">
        <v>0.42299999999999999</v>
      </c>
      <c r="I3819">
        <v>3.2</v>
      </c>
      <c r="J3819" t="s">
        <v>158</v>
      </c>
      <c r="K3819">
        <v>3.6</v>
      </c>
      <c r="L3819" t="s">
        <v>155</v>
      </c>
      <c r="M3819" s="70">
        <v>0.46660879629629631</v>
      </c>
      <c r="N3819">
        <v>5.2</v>
      </c>
      <c r="O3819" t="s">
        <v>158</v>
      </c>
      <c r="P3819" s="70">
        <v>0.46583333333333332</v>
      </c>
      <c r="Q3819">
        <v>4.7</v>
      </c>
      <c r="R3819" t="s">
        <v>158</v>
      </c>
      <c r="S3819">
        <v>0.9</v>
      </c>
      <c r="T3819">
        <v>33.700000000000003</v>
      </c>
      <c r="U3819">
        <v>1420</v>
      </c>
      <c r="V3819">
        <v>832706</v>
      </c>
      <c r="W3819">
        <v>1388</v>
      </c>
      <c r="X3819">
        <v>0.55600000000000005</v>
      </c>
      <c r="Y3819">
        <v>17.809999999999999</v>
      </c>
      <c r="Z3819" s="11">
        <f t="shared" si="10244"/>
        <v>253.8</v>
      </c>
      <c r="AA3819" s="11">
        <f t="shared" si="10245"/>
        <v>10</v>
      </c>
      <c r="AB3819" s="53">
        <f t="shared" si="10246"/>
        <v>0.22132919217342115</v>
      </c>
      <c r="AC3819" s="61" t="s">
        <v>204</v>
      </c>
    </row>
    <row r="3820" spans="1:46">
      <c r="A3820" s="11">
        <v>3820</v>
      </c>
      <c r="B3820" s="69">
        <v>44619</v>
      </c>
      <c r="C3820" s="70">
        <v>0.47916666666666669</v>
      </c>
      <c r="D3820">
        <v>16.8</v>
      </c>
      <c r="E3820">
        <v>14</v>
      </c>
      <c r="F3820">
        <v>0</v>
      </c>
      <c r="G3820">
        <v>14.9</v>
      </c>
      <c r="H3820">
        <v>0.438</v>
      </c>
      <c r="I3820">
        <v>3</v>
      </c>
      <c r="J3820" t="s">
        <v>158</v>
      </c>
      <c r="K3820">
        <v>3.2</v>
      </c>
      <c r="L3820" t="s">
        <v>158</v>
      </c>
      <c r="M3820" s="70">
        <v>0.47745370370370371</v>
      </c>
      <c r="N3820">
        <v>4.7</v>
      </c>
      <c r="O3820" t="s">
        <v>158</v>
      </c>
      <c r="P3820" s="70">
        <v>0.4722337962962963</v>
      </c>
      <c r="Q3820">
        <v>3.7</v>
      </c>
      <c r="R3820" t="s">
        <v>154</v>
      </c>
      <c r="S3820">
        <v>0.7</v>
      </c>
      <c r="T3820">
        <v>31.8</v>
      </c>
      <c r="U3820">
        <v>1466</v>
      </c>
      <c r="V3820">
        <v>864684</v>
      </c>
      <c r="W3820">
        <v>1441</v>
      </c>
      <c r="X3820">
        <v>0.55600000000000005</v>
      </c>
      <c r="Y3820">
        <v>17.82</v>
      </c>
      <c r="Z3820" s="11">
        <f t="shared" si="10244"/>
        <v>262.8</v>
      </c>
      <c r="AA3820" s="11">
        <f t="shared" si="10245"/>
        <v>10</v>
      </c>
      <c r="AB3820" s="53">
        <f t="shared" si="10246"/>
        <v>0.22132919217342115</v>
      </c>
      <c r="AC3820" s="61" t="s">
        <v>204</v>
      </c>
    </row>
    <row r="3821" spans="1:46">
      <c r="A3821" s="11">
        <v>3821</v>
      </c>
      <c r="B3821" s="69">
        <v>44619</v>
      </c>
      <c r="C3821" s="70">
        <v>0.4861111111111111</v>
      </c>
      <c r="D3821">
        <v>17</v>
      </c>
      <c r="E3821">
        <v>13.9</v>
      </c>
      <c r="F3821">
        <v>0</v>
      </c>
      <c r="G3821">
        <v>14.7</v>
      </c>
      <c r="H3821">
        <v>0.44700000000000001</v>
      </c>
      <c r="I3821">
        <v>3.8</v>
      </c>
      <c r="J3821" t="s">
        <v>154</v>
      </c>
      <c r="K3821">
        <v>3.8</v>
      </c>
      <c r="L3821" t="s">
        <v>154</v>
      </c>
      <c r="M3821" s="70">
        <v>0.4861111111111111</v>
      </c>
      <c r="N3821">
        <v>5.7</v>
      </c>
      <c r="O3821" t="s">
        <v>154</v>
      </c>
      <c r="P3821" s="70">
        <v>0.48420138888888892</v>
      </c>
      <c r="Q3821">
        <v>5.4</v>
      </c>
      <c r="R3821" t="s">
        <v>158</v>
      </c>
      <c r="S3821">
        <v>0.8</v>
      </c>
      <c r="T3821">
        <v>27.7</v>
      </c>
      <c r="U3821">
        <v>1472</v>
      </c>
      <c r="V3821">
        <v>884706</v>
      </c>
      <c r="W3821">
        <v>1475</v>
      </c>
      <c r="X3821">
        <v>0.55600000000000005</v>
      </c>
      <c r="Y3821">
        <v>17.8</v>
      </c>
      <c r="Z3821" s="11">
        <f t="shared" si="10244"/>
        <v>268.2</v>
      </c>
      <c r="AA3821" s="11">
        <f t="shared" si="10245"/>
        <v>10</v>
      </c>
      <c r="AB3821" s="53">
        <f t="shared" si="10246"/>
        <v>0.22132919217342115</v>
      </c>
      <c r="AC3821" s="61" t="s">
        <v>204</v>
      </c>
    </row>
    <row r="3822" spans="1:46">
      <c r="A3822" s="11">
        <v>3822</v>
      </c>
      <c r="B3822" s="69">
        <v>44619</v>
      </c>
      <c r="C3822" s="70">
        <v>0.49305555555555558</v>
      </c>
      <c r="D3822">
        <v>17.2</v>
      </c>
      <c r="E3822">
        <v>13.9</v>
      </c>
      <c r="F3822">
        <v>0</v>
      </c>
      <c r="G3822">
        <v>14.6</v>
      </c>
      <c r="H3822">
        <v>0.45300000000000001</v>
      </c>
      <c r="I3822">
        <v>4.3</v>
      </c>
      <c r="J3822" t="s">
        <v>158</v>
      </c>
      <c r="K3822">
        <v>4.4000000000000004</v>
      </c>
      <c r="L3822" t="s">
        <v>158</v>
      </c>
      <c r="M3822" s="70">
        <v>0.49295138888888884</v>
      </c>
      <c r="N3822">
        <v>6.4</v>
      </c>
      <c r="O3822" t="s">
        <v>154</v>
      </c>
      <c r="P3822" s="70">
        <v>0.49028935185185185</v>
      </c>
      <c r="Q3822">
        <v>2.2999999999999998</v>
      </c>
      <c r="R3822" t="s">
        <v>160</v>
      </c>
      <c r="S3822">
        <v>0.7</v>
      </c>
      <c r="T3822">
        <v>28.4</v>
      </c>
      <c r="U3822">
        <v>1485</v>
      </c>
      <c r="V3822">
        <v>894002</v>
      </c>
      <c r="W3822">
        <v>1490</v>
      </c>
      <c r="X3822">
        <v>0.55600000000000005</v>
      </c>
      <c r="Y3822">
        <v>17.78</v>
      </c>
      <c r="Z3822" s="11">
        <f t="shared" si="10244"/>
        <v>271.8</v>
      </c>
      <c r="AA3822" s="11">
        <f t="shared" si="10245"/>
        <v>10</v>
      </c>
      <c r="AB3822" s="53">
        <f t="shared" si="10246"/>
        <v>0.22132919217342115</v>
      </c>
      <c r="AC3822" s="61" t="s">
        <v>204</v>
      </c>
    </row>
    <row r="3823" spans="1:46">
      <c r="A3823" s="11">
        <v>3823</v>
      </c>
      <c r="B3823" s="69">
        <v>44619</v>
      </c>
      <c r="C3823" s="70">
        <v>0.5</v>
      </c>
      <c r="D3823">
        <v>17.2</v>
      </c>
      <c r="E3823">
        <v>13.9</v>
      </c>
      <c r="F3823">
        <v>0</v>
      </c>
      <c r="G3823">
        <v>15</v>
      </c>
      <c r="H3823">
        <v>0.45700000000000002</v>
      </c>
      <c r="I3823">
        <v>3.4</v>
      </c>
      <c r="J3823" t="s">
        <v>154</v>
      </c>
      <c r="K3823">
        <v>4.3</v>
      </c>
      <c r="L3823" t="s">
        <v>158</v>
      </c>
      <c r="M3823" s="70">
        <v>0.49306712962962962</v>
      </c>
      <c r="N3823">
        <v>5.3</v>
      </c>
      <c r="O3823" t="s">
        <v>158</v>
      </c>
      <c r="P3823" s="70">
        <v>0.49995370370370368</v>
      </c>
      <c r="Q3823">
        <v>4.5</v>
      </c>
      <c r="R3823" t="s">
        <v>158</v>
      </c>
      <c r="S3823">
        <v>0.8</v>
      </c>
      <c r="T3823">
        <v>32.4</v>
      </c>
      <c r="U3823">
        <v>1484</v>
      </c>
      <c r="V3823">
        <v>896374</v>
      </c>
      <c r="W3823">
        <v>1494</v>
      </c>
      <c r="X3823">
        <v>0.55600000000000005</v>
      </c>
      <c r="Y3823">
        <v>17.760000000000002</v>
      </c>
      <c r="Z3823" s="11">
        <f t="shared" si="10244"/>
        <v>274.2</v>
      </c>
      <c r="AA3823" s="11">
        <f t="shared" si="10245"/>
        <v>10</v>
      </c>
      <c r="AB3823" s="53">
        <f t="shared" si="10246"/>
        <v>0.22132919217342115</v>
      </c>
      <c r="AC3823" s="61" t="s">
        <v>204</v>
      </c>
      <c r="AE3823" s="11">
        <f t="shared" ref="AE3823" si="10343">SUM(F3823:F3828)</f>
        <v>0</v>
      </c>
      <c r="AF3823" s="11">
        <f t="shared" ref="AF3823" si="10344">AVERAGE(AB3823:AB3828)</f>
        <v>0.22132919217342115</v>
      </c>
      <c r="AG3823" s="11">
        <f t="shared" ref="AG3823" si="10345">AVERAGE(G3823:G3828)</f>
        <v>15.183333333333332</v>
      </c>
      <c r="AH3823" s="11" t="e">
        <f t="shared" ref="AH3823" si="10346">AVERAGE(AC3823:AC3828)</f>
        <v>#DIV/0!</v>
      </c>
      <c r="AI3823" s="11">
        <f t="shared" ref="AI3823" si="10347">AVERAGE(T3823:T3828)</f>
        <v>32.616666666666667</v>
      </c>
      <c r="AJ3823" s="11">
        <f t="shared" ref="AJ3823" si="10348">SUMIF(H3823:H3828,"&gt;0",H3823:H3828)</f>
        <v>2.714</v>
      </c>
      <c r="AK3823" s="17">
        <f t="shared" ref="AK3823" si="10349">SUM(AA3823:AA3828)/60</f>
        <v>1</v>
      </c>
      <c r="AL3823" s="17">
        <f t="shared" ref="AL3823" si="10350">SUM(V3823:V3828)</f>
        <v>5339493</v>
      </c>
      <c r="AM3823" s="17">
        <f t="shared" ref="AM3823" si="10351">AVERAGE(W3823:W3828)</f>
        <v>1483.3333333333333</v>
      </c>
      <c r="AN3823" s="11">
        <f t="shared" ref="AN3823" si="10352">AVERAGE(I3823:I3828)</f>
        <v>3.5500000000000003</v>
      </c>
      <c r="AO3823" s="11">
        <f t="shared" ref="AO3823" si="10353">MAX(K3823:K3828)</f>
        <v>4.3</v>
      </c>
      <c r="AP3823" s="13" t="str">
        <f t="shared" ref="AP3823" ca="1" si="10354">INDIRECT(ADDRESS(MATCH(AO3823,K3823:K3828,0)+A3823-1,12))</f>
        <v>WNW</v>
      </c>
      <c r="AQ3823" s="13">
        <f t="shared" ref="AQ3823" ca="1" si="10355">INDIRECT(ADDRESS(MATCH(AO3823,K3823:K3828,0)+A3823-1,13))</f>
        <v>0.49306712962962962</v>
      </c>
      <c r="AR3823" s="11">
        <f t="shared" ref="AR3823" si="10356">MAX(N3823:N3828)</f>
        <v>6.1</v>
      </c>
      <c r="AS3823" s="13" t="str">
        <f t="shared" ref="AS3823" ca="1" si="10357">INDIRECT(ADDRESS(MATCH(AR3823,N3823:N3828,0)+A3823-1,15))</f>
        <v>WSW</v>
      </c>
      <c r="AT3823" s="13">
        <f t="shared" ref="AT3823" ca="1" si="10358">INDIRECT(ADDRESS(MATCH(AR3823,N3823:N3828,0)+A3823-1,16))</f>
        <v>0.52233796296296298</v>
      </c>
    </row>
    <row r="3824" spans="1:46">
      <c r="A3824" s="11">
        <v>3824</v>
      </c>
      <c r="B3824" s="69">
        <v>44619</v>
      </c>
      <c r="C3824" s="70">
        <v>0.50694444444444442</v>
      </c>
      <c r="D3824">
        <v>17.3</v>
      </c>
      <c r="E3824">
        <v>13.9</v>
      </c>
      <c r="F3824">
        <v>0</v>
      </c>
      <c r="G3824">
        <v>15.2</v>
      </c>
      <c r="H3824">
        <v>0.45300000000000001</v>
      </c>
      <c r="I3824">
        <v>3.5</v>
      </c>
      <c r="J3824" t="s">
        <v>154</v>
      </c>
      <c r="K3824">
        <v>3.6</v>
      </c>
      <c r="L3824" t="s">
        <v>154</v>
      </c>
      <c r="M3824" s="70">
        <v>0.50526620370370368</v>
      </c>
      <c r="N3824">
        <v>5.8</v>
      </c>
      <c r="O3824" t="s">
        <v>158</v>
      </c>
      <c r="P3824" s="70">
        <v>0.50200231481481483</v>
      </c>
      <c r="Q3824">
        <v>4.5999999999999996</v>
      </c>
      <c r="R3824" t="s">
        <v>158</v>
      </c>
      <c r="S3824">
        <v>0.9</v>
      </c>
      <c r="T3824">
        <v>32.200000000000003</v>
      </c>
      <c r="U3824">
        <v>1506</v>
      </c>
      <c r="V3824">
        <v>889640</v>
      </c>
      <c r="W3824">
        <v>1483</v>
      </c>
      <c r="X3824">
        <v>0.55600000000000005</v>
      </c>
      <c r="Y3824">
        <v>17.739999999999998</v>
      </c>
      <c r="Z3824" s="11">
        <f t="shared" si="10244"/>
        <v>271.8</v>
      </c>
      <c r="AA3824" s="11">
        <f t="shared" si="10245"/>
        <v>10</v>
      </c>
      <c r="AB3824" s="53">
        <f t="shared" si="10246"/>
        <v>0.22132919217342115</v>
      </c>
      <c r="AC3824" s="61" t="s">
        <v>204</v>
      </c>
    </row>
    <row r="3825" spans="1:46">
      <c r="A3825" s="11">
        <v>3825</v>
      </c>
      <c r="B3825" s="69">
        <v>44619</v>
      </c>
      <c r="C3825" s="70">
        <v>0.51388888888888895</v>
      </c>
      <c r="D3825">
        <v>17.399999999999999</v>
      </c>
      <c r="E3825">
        <v>13.9</v>
      </c>
      <c r="F3825">
        <v>0</v>
      </c>
      <c r="G3825">
        <v>15.5</v>
      </c>
      <c r="H3825">
        <v>0.45700000000000002</v>
      </c>
      <c r="I3825">
        <v>3.3</v>
      </c>
      <c r="J3825" t="s">
        <v>161</v>
      </c>
      <c r="K3825">
        <v>3.5</v>
      </c>
      <c r="L3825" t="s">
        <v>154</v>
      </c>
      <c r="M3825" s="70">
        <v>0.50866898148148143</v>
      </c>
      <c r="N3825">
        <v>5</v>
      </c>
      <c r="O3825" t="s">
        <v>161</v>
      </c>
      <c r="P3825" s="70">
        <v>0.51327546296296289</v>
      </c>
      <c r="Q3825">
        <v>2.8</v>
      </c>
      <c r="R3825" t="s">
        <v>154</v>
      </c>
      <c r="S3825">
        <v>0.8</v>
      </c>
      <c r="T3825">
        <v>30.7</v>
      </c>
      <c r="U3825">
        <v>1489</v>
      </c>
      <c r="V3825">
        <v>899902</v>
      </c>
      <c r="W3825">
        <v>1500</v>
      </c>
      <c r="X3825">
        <v>0.55600000000000005</v>
      </c>
      <c r="Y3825">
        <v>17.72</v>
      </c>
      <c r="Z3825" s="11">
        <f t="shared" si="10244"/>
        <v>274.2</v>
      </c>
      <c r="AA3825" s="11">
        <f t="shared" si="10245"/>
        <v>10</v>
      </c>
      <c r="AB3825" s="53">
        <f t="shared" si="10246"/>
        <v>0.22132919217342115</v>
      </c>
      <c r="AC3825" s="61" t="s">
        <v>204</v>
      </c>
    </row>
    <row r="3826" spans="1:46">
      <c r="A3826" s="11">
        <v>3826</v>
      </c>
      <c r="B3826" s="69">
        <v>44619</v>
      </c>
      <c r="C3826" s="70">
        <v>0.52083333333333337</v>
      </c>
      <c r="D3826">
        <v>17.5</v>
      </c>
      <c r="E3826">
        <v>13.9</v>
      </c>
      <c r="F3826">
        <v>0</v>
      </c>
      <c r="G3826">
        <v>15.2</v>
      </c>
      <c r="H3826">
        <v>0.45100000000000001</v>
      </c>
      <c r="I3826">
        <v>3.4</v>
      </c>
      <c r="J3826" t="s">
        <v>154</v>
      </c>
      <c r="K3826">
        <v>3.5</v>
      </c>
      <c r="L3826" t="s">
        <v>154</v>
      </c>
      <c r="M3826" s="70">
        <v>0.51781250000000001</v>
      </c>
      <c r="N3826">
        <v>5.2</v>
      </c>
      <c r="O3826" t="s">
        <v>161</v>
      </c>
      <c r="P3826" s="70">
        <v>0.515162037037037</v>
      </c>
      <c r="Q3826">
        <v>4.5</v>
      </c>
      <c r="R3826" t="s">
        <v>158</v>
      </c>
      <c r="S3826">
        <v>0.7</v>
      </c>
      <c r="T3826">
        <v>33.4</v>
      </c>
      <c r="U3826">
        <v>1465</v>
      </c>
      <c r="V3826">
        <v>890166</v>
      </c>
      <c r="W3826">
        <v>1484</v>
      </c>
      <c r="X3826">
        <v>0.55600000000000005</v>
      </c>
      <c r="Y3826">
        <v>17.7</v>
      </c>
      <c r="Z3826" s="11">
        <f t="shared" si="10244"/>
        <v>270.60000000000008</v>
      </c>
      <c r="AA3826" s="11">
        <f t="shared" si="10245"/>
        <v>10</v>
      </c>
      <c r="AB3826" s="53">
        <f t="shared" si="10246"/>
        <v>0.22132919217342115</v>
      </c>
      <c r="AC3826" s="61" t="s">
        <v>204</v>
      </c>
    </row>
    <row r="3827" spans="1:46">
      <c r="A3827" s="11">
        <v>3827</v>
      </c>
      <c r="B3827" s="69">
        <v>44619</v>
      </c>
      <c r="C3827" s="70">
        <v>0.52777777777777779</v>
      </c>
      <c r="D3827">
        <v>17.5</v>
      </c>
      <c r="E3827">
        <v>13.9</v>
      </c>
      <c r="F3827">
        <v>0</v>
      </c>
      <c r="G3827">
        <v>15.1</v>
      </c>
      <c r="H3827">
        <v>0.44900000000000001</v>
      </c>
      <c r="I3827">
        <v>3.9</v>
      </c>
      <c r="J3827" t="s">
        <v>154</v>
      </c>
      <c r="K3827">
        <v>3.9</v>
      </c>
      <c r="L3827" t="s">
        <v>154</v>
      </c>
      <c r="M3827" s="70">
        <v>0.52716435185185184</v>
      </c>
      <c r="N3827">
        <v>6.1</v>
      </c>
      <c r="O3827" t="s">
        <v>161</v>
      </c>
      <c r="P3827" s="70">
        <v>0.52233796296296298</v>
      </c>
      <c r="Q3827">
        <v>3.3</v>
      </c>
      <c r="R3827" t="s">
        <v>154</v>
      </c>
      <c r="S3827">
        <v>0.8</v>
      </c>
      <c r="T3827">
        <v>34.5</v>
      </c>
      <c r="U3827">
        <v>1466</v>
      </c>
      <c r="V3827">
        <v>884218</v>
      </c>
      <c r="W3827">
        <v>1474</v>
      </c>
      <c r="X3827">
        <v>0.55600000000000005</v>
      </c>
      <c r="Y3827">
        <v>17.690000000000001</v>
      </c>
      <c r="Z3827" s="11">
        <f t="shared" si="10244"/>
        <v>269.40000000000003</v>
      </c>
      <c r="AA3827" s="11">
        <f t="shared" si="10245"/>
        <v>10</v>
      </c>
      <c r="AB3827" s="53">
        <f t="shared" si="10246"/>
        <v>0.22132919217342115</v>
      </c>
      <c r="AC3827" s="61" t="s">
        <v>204</v>
      </c>
    </row>
    <row r="3828" spans="1:46">
      <c r="A3828" s="11">
        <v>3828</v>
      </c>
      <c r="B3828" s="69">
        <v>44619</v>
      </c>
      <c r="C3828" s="70">
        <v>0.53472222222222221</v>
      </c>
      <c r="D3828">
        <v>17.399999999999999</v>
      </c>
      <c r="E3828">
        <v>13.9</v>
      </c>
      <c r="F3828">
        <v>0</v>
      </c>
      <c r="G3828">
        <v>15.1</v>
      </c>
      <c r="H3828">
        <v>0.44700000000000001</v>
      </c>
      <c r="I3828">
        <v>3.8</v>
      </c>
      <c r="J3828" t="s">
        <v>161</v>
      </c>
      <c r="K3828">
        <v>3.9</v>
      </c>
      <c r="L3828" t="s">
        <v>161</v>
      </c>
      <c r="M3828" s="70">
        <v>0.52893518518518523</v>
      </c>
      <c r="N3828">
        <v>5.7</v>
      </c>
      <c r="O3828" t="s">
        <v>161</v>
      </c>
      <c r="P3828" s="70">
        <v>0.53452546296296299</v>
      </c>
      <c r="Q3828">
        <v>4.7</v>
      </c>
      <c r="R3828" t="s">
        <v>161</v>
      </c>
      <c r="S3828">
        <v>0.6</v>
      </c>
      <c r="T3828">
        <v>32.5</v>
      </c>
      <c r="U3828">
        <v>1453</v>
      </c>
      <c r="V3828">
        <v>879193</v>
      </c>
      <c r="W3828">
        <v>1465</v>
      </c>
      <c r="X3828">
        <v>0.55600000000000005</v>
      </c>
      <c r="Y3828">
        <v>17.64</v>
      </c>
      <c r="Z3828" s="11">
        <f t="shared" si="10244"/>
        <v>268.2</v>
      </c>
      <c r="AA3828" s="11">
        <f t="shared" si="10245"/>
        <v>10</v>
      </c>
      <c r="AB3828" s="53">
        <f t="shared" si="10246"/>
        <v>0.22132919217342115</v>
      </c>
      <c r="AC3828" s="61" t="s">
        <v>204</v>
      </c>
    </row>
    <row r="3829" spans="1:46">
      <c r="A3829" s="11">
        <v>3829</v>
      </c>
      <c r="B3829" s="69">
        <v>44619</v>
      </c>
      <c r="C3829" s="70">
        <v>0.54166666666666663</v>
      </c>
      <c r="D3829">
        <v>17.3</v>
      </c>
      <c r="E3829">
        <v>13.9</v>
      </c>
      <c r="F3829">
        <v>0</v>
      </c>
      <c r="G3829">
        <v>15.1</v>
      </c>
      <c r="H3829">
        <v>0.442</v>
      </c>
      <c r="I3829">
        <v>3.9</v>
      </c>
      <c r="J3829" t="s">
        <v>161</v>
      </c>
      <c r="K3829">
        <v>4</v>
      </c>
      <c r="L3829" t="s">
        <v>161</v>
      </c>
      <c r="M3829" s="70">
        <v>0.54027777777777775</v>
      </c>
      <c r="N3829">
        <v>6.3</v>
      </c>
      <c r="O3829" t="s">
        <v>154</v>
      </c>
      <c r="P3829" s="70">
        <v>0.54138888888888892</v>
      </c>
      <c r="Q3829">
        <v>4.9000000000000004</v>
      </c>
      <c r="R3829" t="s">
        <v>154</v>
      </c>
      <c r="S3829">
        <v>1</v>
      </c>
      <c r="T3829">
        <v>33.4</v>
      </c>
      <c r="U3829">
        <v>1452</v>
      </c>
      <c r="V3829">
        <v>872219</v>
      </c>
      <c r="W3829">
        <v>1454</v>
      </c>
      <c r="X3829">
        <v>0.55600000000000005</v>
      </c>
      <c r="Y3829">
        <v>17.63</v>
      </c>
      <c r="Z3829" s="11">
        <f t="shared" si="10244"/>
        <v>265.2</v>
      </c>
      <c r="AA3829" s="11">
        <f t="shared" si="10245"/>
        <v>10</v>
      </c>
      <c r="AB3829" s="53">
        <f t="shared" si="10246"/>
        <v>0.22132919217342115</v>
      </c>
      <c r="AC3829" s="61" t="s">
        <v>204</v>
      </c>
      <c r="AE3829" s="11">
        <f t="shared" ref="AE3829" si="10359">SUM(F3829:F3834)</f>
        <v>0</v>
      </c>
      <c r="AF3829" s="11">
        <f t="shared" ref="AF3829" si="10360">AVERAGE(AB3829:AB3834)</f>
        <v>0.22097613759309911</v>
      </c>
      <c r="AG3829" s="11">
        <f t="shared" ref="AG3829" si="10361">AVERAGE(G3829:G3834)</f>
        <v>15.233333333333334</v>
      </c>
      <c r="AH3829" s="11" t="e">
        <f t="shared" ref="AH3829" si="10362">AVERAGE(AC3829:AC3834)</f>
        <v>#DIV/0!</v>
      </c>
      <c r="AI3829" s="11">
        <f t="shared" ref="AI3829" si="10363">AVERAGE(T3829:T3834)</f>
        <v>34.616666666666667</v>
      </c>
      <c r="AJ3829" s="11">
        <f t="shared" ref="AJ3829" si="10364">SUMIF(H3829:H3834,"&gt;0",H3829:H3834)</f>
        <v>2.5379999999999998</v>
      </c>
      <c r="AK3829" s="17">
        <f t="shared" ref="AK3829" si="10365">SUM(AA3829:AA3834)/60</f>
        <v>1</v>
      </c>
      <c r="AL3829" s="17">
        <f t="shared" ref="AL3829" si="10366">SUM(V3829:V3834)</f>
        <v>5026392</v>
      </c>
      <c r="AM3829" s="17">
        <f t="shared" ref="AM3829" si="10367">AVERAGE(W3829:W3834)</f>
        <v>1396.3333333333333</v>
      </c>
      <c r="AN3829" s="11">
        <f t="shared" ref="AN3829" si="10368">AVERAGE(I3829:I3834)</f>
        <v>3.9333333333333336</v>
      </c>
      <c r="AO3829" s="11">
        <f t="shared" ref="AO3829" si="10369">MAX(K3829:K3834)</f>
        <v>4.3</v>
      </c>
      <c r="AP3829" s="13" t="str">
        <f t="shared" ref="AP3829" ca="1" si="10370">INDIRECT(ADDRESS(MATCH(AO3829,K3829:K3834,0)+A3829-1,12))</f>
        <v>WSW</v>
      </c>
      <c r="AQ3829" s="13">
        <f t="shared" ref="AQ3829" ca="1" si="10371">INDIRECT(ADDRESS(MATCH(AO3829,K3829:K3834,0)+A3829-1,13))</f>
        <v>0.57482638888888882</v>
      </c>
      <c r="AR3829" s="11">
        <f t="shared" ref="AR3829" si="10372">MAX(N3829:N3834)</f>
        <v>6.7</v>
      </c>
      <c r="AS3829" s="13" t="str">
        <f t="shared" ref="AS3829" ca="1" si="10373">INDIRECT(ADDRESS(MATCH(AR3829,N3829:N3834,0)+A3829-1,15))</f>
        <v>WSW</v>
      </c>
      <c r="AT3829" s="13">
        <f t="shared" ref="AT3829" ca="1" si="10374">INDIRECT(ADDRESS(MATCH(AR3829,N3829:N3834,0)+A3829-1,16))</f>
        <v>0.55952546296296302</v>
      </c>
    </row>
    <row r="3830" spans="1:46">
      <c r="A3830" s="11">
        <v>3830</v>
      </c>
      <c r="B3830" s="69">
        <v>44619</v>
      </c>
      <c r="C3830" s="70">
        <v>0.54861111111111105</v>
      </c>
      <c r="D3830">
        <v>17.2</v>
      </c>
      <c r="E3830">
        <v>13.9</v>
      </c>
      <c r="F3830">
        <v>0</v>
      </c>
      <c r="G3830">
        <v>15.1</v>
      </c>
      <c r="H3830">
        <v>0.432</v>
      </c>
      <c r="I3830">
        <v>4</v>
      </c>
      <c r="J3830" t="s">
        <v>161</v>
      </c>
      <c r="K3830">
        <v>4.0999999999999996</v>
      </c>
      <c r="L3830" t="s">
        <v>161</v>
      </c>
      <c r="M3830" s="70">
        <v>0.54416666666666669</v>
      </c>
      <c r="N3830">
        <v>6.4</v>
      </c>
      <c r="O3830" t="s">
        <v>154</v>
      </c>
      <c r="P3830" s="70">
        <v>0.54607638888888888</v>
      </c>
      <c r="Q3830">
        <v>3.9</v>
      </c>
      <c r="R3830" t="s">
        <v>161</v>
      </c>
      <c r="S3830">
        <v>0.8</v>
      </c>
      <c r="T3830">
        <v>34.6</v>
      </c>
      <c r="U3830">
        <v>1419</v>
      </c>
      <c r="V3830">
        <v>852612</v>
      </c>
      <c r="W3830">
        <v>1421</v>
      </c>
      <c r="X3830">
        <v>0.55600000000000005</v>
      </c>
      <c r="Y3830">
        <v>17.61</v>
      </c>
      <c r="Z3830" s="11">
        <f t="shared" si="10244"/>
        <v>259.2</v>
      </c>
      <c r="AA3830" s="11">
        <f t="shared" si="10245"/>
        <v>10</v>
      </c>
      <c r="AB3830" s="53">
        <f t="shared" si="10246"/>
        <v>0.22132919217342115</v>
      </c>
      <c r="AC3830" s="61" t="s">
        <v>204</v>
      </c>
    </row>
    <row r="3831" spans="1:46">
      <c r="A3831" s="11">
        <v>3831</v>
      </c>
      <c r="B3831" s="69">
        <v>44619</v>
      </c>
      <c r="C3831" s="70">
        <v>0.55555555555555558</v>
      </c>
      <c r="D3831">
        <v>17.100000000000001</v>
      </c>
      <c r="E3831">
        <v>13.9</v>
      </c>
      <c r="F3831">
        <v>0</v>
      </c>
      <c r="G3831">
        <v>15.2</v>
      </c>
      <c r="H3831">
        <v>0.42899999999999999</v>
      </c>
      <c r="I3831">
        <v>3.7</v>
      </c>
      <c r="J3831" t="s">
        <v>161</v>
      </c>
      <c r="K3831">
        <v>4.0999999999999996</v>
      </c>
      <c r="L3831" t="s">
        <v>161</v>
      </c>
      <c r="M3831" s="70">
        <v>0.55275462962962962</v>
      </c>
      <c r="N3831">
        <v>5.9</v>
      </c>
      <c r="O3831" t="s">
        <v>161</v>
      </c>
      <c r="P3831" s="70">
        <v>0.54927083333333326</v>
      </c>
      <c r="Q3831">
        <v>4</v>
      </c>
      <c r="R3831" t="s">
        <v>154</v>
      </c>
      <c r="S3831">
        <v>0.8</v>
      </c>
      <c r="T3831">
        <v>38.299999999999997</v>
      </c>
      <c r="U3831">
        <v>1399</v>
      </c>
      <c r="V3831">
        <v>847662</v>
      </c>
      <c r="W3831">
        <v>1413</v>
      </c>
      <c r="X3831">
        <v>0.55500000000000005</v>
      </c>
      <c r="Y3831">
        <v>17.59</v>
      </c>
      <c r="Z3831" s="11">
        <f t="shared" si="10244"/>
        <v>257.39999999999998</v>
      </c>
      <c r="AA3831" s="11">
        <f t="shared" si="10245"/>
        <v>10</v>
      </c>
      <c r="AB3831" s="53">
        <f t="shared" si="10246"/>
        <v>0.22079961030293807</v>
      </c>
      <c r="AC3831" s="61" t="s">
        <v>204</v>
      </c>
    </row>
    <row r="3832" spans="1:46">
      <c r="A3832" s="11">
        <v>3832</v>
      </c>
      <c r="B3832" s="69">
        <v>44619</v>
      </c>
      <c r="C3832" s="70">
        <v>0.5625</v>
      </c>
      <c r="D3832">
        <v>17</v>
      </c>
      <c r="E3832">
        <v>13.9</v>
      </c>
      <c r="F3832">
        <v>0</v>
      </c>
      <c r="G3832">
        <v>15.3</v>
      </c>
      <c r="H3832">
        <v>0.42199999999999999</v>
      </c>
      <c r="I3832">
        <v>4</v>
      </c>
      <c r="J3832" t="s">
        <v>161</v>
      </c>
      <c r="K3832">
        <v>4</v>
      </c>
      <c r="L3832" t="s">
        <v>161</v>
      </c>
      <c r="M3832" s="70">
        <v>0.5625</v>
      </c>
      <c r="N3832">
        <v>6.7</v>
      </c>
      <c r="O3832" t="s">
        <v>161</v>
      </c>
      <c r="P3832" s="70">
        <v>0.55952546296296302</v>
      </c>
      <c r="Q3832">
        <v>4.7</v>
      </c>
      <c r="R3832" t="s">
        <v>156</v>
      </c>
      <c r="S3832">
        <v>0.8</v>
      </c>
      <c r="T3832">
        <v>35.1</v>
      </c>
      <c r="U3832">
        <v>1395</v>
      </c>
      <c r="V3832">
        <v>838148</v>
      </c>
      <c r="W3832">
        <v>1397</v>
      </c>
      <c r="X3832">
        <v>0.55500000000000005</v>
      </c>
      <c r="Y3832">
        <v>17.559999999999999</v>
      </c>
      <c r="Z3832" s="11">
        <f t="shared" si="10244"/>
        <v>253.2</v>
      </c>
      <c r="AA3832" s="11">
        <f t="shared" si="10245"/>
        <v>10</v>
      </c>
      <c r="AB3832" s="53">
        <f t="shared" si="10246"/>
        <v>0.22079961030293807</v>
      </c>
      <c r="AC3832" s="61" t="s">
        <v>204</v>
      </c>
    </row>
    <row r="3833" spans="1:46">
      <c r="A3833" s="11">
        <v>3833</v>
      </c>
      <c r="B3833" s="69">
        <v>44619</v>
      </c>
      <c r="C3833" s="70">
        <v>0.56944444444444442</v>
      </c>
      <c r="D3833">
        <v>16.8</v>
      </c>
      <c r="E3833">
        <v>13.9</v>
      </c>
      <c r="F3833">
        <v>0</v>
      </c>
      <c r="G3833">
        <v>15.4</v>
      </c>
      <c r="H3833">
        <v>0.41299999999999998</v>
      </c>
      <c r="I3833">
        <v>3.9</v>
      </c>
      <c r="J3833" t="s">
        <v>161</v>
      </c>
      <c r="K3833">
        <v>4.2</v>
      </c>
      <c r="L3833" t="s">
        <v>161</v>
      </c>
      <c r="M3833" s="70">
        <v>0.56570601851851854</v>
      </c>
      <c r="N3833">
        <v>6.1</v>
      </c>
      <c r="O3833" t="s">
        <v>161</v>
      </c>
      <c r="P3833" s="70">
        <v>0.56900462962962961</v>
      </c>
      <c r="Q3833">
        <v>4.8</v>
      </c>
      <c r="R3833" t="s">
        <v>161</v>
      </c>
      <c r="S3833">
        <v>0.8</v>
      </c>
      <c r="T3833">
        <v>32.6</v>
      </c>
      <c r="U3833">
        <v>1331</v>
      </c>
      <c r="V3833">
        <v>819479</v>
      </c>
      <c r="W3833">
        <v>1366</v>
      </c>
      <c r="X3833">
        <v>0.55500000000000005</v>
      </c>
      <c r="Y3833">
        <v>17.54</v>
      </c>
      <c r="Z3833" s="11">
        <f t="shared" si="10244"/>
        <v>247.79999999999998</v>
      </c>
      <c r="AA3833" s="11">
        <f t="shared" si="10245"/>
        <v>10</v>
      </c>
      <c r="AB3833" s="53">
        <f t="shared" si="10246"/>
        <v>0.22079961030293807</v>
      </c>
      <c r="AC3833" s="61" t="s">
        <v>204</v>
      </c>
    </row>
    <row r="3834" spans="1:46">
      <c r="A3834" s="11">
        <v>3834</v>
      </c>
      <c r="B3834" s="69">
        <v>44619</v>
      </c>
      <c r="C3834" s="70">
        <v>0.57638888888888895</v>
      </c>
      <c r="D3834">
        <v>16.8</v>
      </c>
      <c r="E3834">
        <v>13.9</v>
      </c>
      <c r="F3834">
        <v>0</v>
      </c>
      <c r="G3834">
        <v>15.3</v>
      </c>
      <c r="H3834">
        <v>0.4</v>
      </c>
      <c r="I3834">
        <v>4.0999999999999996</v>
      </c>
      <c r="J3834" t="s">
        <v>161</v>
      </c>
      <c r="K3834">
        <v>4.3</v>
      </c>
      <c r="L3834" t="s">
        <v>161</v>
      </c>
      <c r="M3834" s="70">
        <v>0.57482638888888882</v>
      </c>
      <c r="N3834">
        <v>6.7</v>
      </c>
      <c r="O3834" t="s">
        <v>161</v>
      </c>
      <c r="P3834" s="70">
        <v>0.57261574074074073</v>
      </c>
      <c r="Q3834">
        <v>3.1</v>
      </c>
      <c r="R3834" t="s">
        <v>156</v>
      </c>
      <c r="S3834">
        <v>0.9</v>
      </c>
      <c r="T3834">
        <v>33.700000000000003</v>
      </c>
      <c r="U3834">
        <v>1315</v>
      </c>
      <c r="V3834">
        <v>796272</v>
      </c>
      <c r="W3834">
        <v>1327</v>
      </c>
      <c r="X3834">
        <v>0.55500000000000005</v>
      </c>
      <c r="Y3834">
        <v>17.510000000000002</v>
      </c>
      <c r="Z3834" s="11">
        <f t="shared" si="10244"/>
        <v>240.00000000000006</v>
      </c>
      <c r="AA3834" s="11">
        <f t="shared" si="10245"/>
        <v>10</v>
      </c>
      <c r="AB3834" s="53">
        <f t="shared" si="10246"/>
        <v>0.22079961030293807</v>
      </c>
      <c r="AC3834" s="61" t="s">
        <v>204</v>
      </c>
    </row>
    <row r="3835" spans="1:46">
      <c r="A3835" s="11">
        <v>3835</v>
      </c>
      <c r="B3835" s="69">
        <v>44619</v>
      </c>
      <c r="C3835" s="70">
        <v>0.58333333333333337</v>
      </c>
      <c r="D3835">
        <v>16.7</v>
      </c>
      <c r="E3835">
        <v>13.9</v>
      </c>
      <c r="F3835">
        <v>0</v>
      </c>
      <c r="G3835">
        <v>15.6</v>
      </c>
      <c r="H3835">
        <v>0.39</v>
      </c>
      <c r="I3835">
        <v>3.5</v>
      </c>
      <c r="J3835" t="s">
        <v>161</v>
      </c>
      <c r="K3835">
        <v>4.0999999999999996</v>
      </c>
      <c r="L3835" t="s">
        <v>161</v>
      </c>
      <c r="M3835" s="70">
        <v>0.57640046296296299</v>
      </c>
      <c r="N3835">
        <v>5.9</v>
      </c>
      <c r="O3835" t="s">
        <v>161</v>
      </c>
      <c r="P3835" s="70">
        <v>0.58094907407407403</v>
      </c>
      <c r="Q3835">
        <v>4.5999999999999996</v>
      </c>
      <c r="R3835" t="s">
        <v>154</v>
      </c>
      <c r="S3835">
        <v>0.9</v>
      </c>
      <c r="T3835">
        <v>34.799999999999997</v>
      </c>
      <c r="U3835">
        <v>1272</v>
      </c>
      <c r="V3835">
        <v>775667</v>
      </c>
      <c r="W3835">
        <v>1293</v>
      </c>
      <c r="X3835">
        <v>0.55500000000000005</v>
      </c>
      <c r="Y3835">
        <v>17.489999999999998</v>
      </c>
      <c r="Z3835" s="11">
        <f t="shared" si="10244"/>
        <v>234</v>
      </c>
      <c r="AA3835" s="11">
        <f t="shared" si="10245"/>
        <v>10</v>
      </c>
      <c r="AB3835" s="53">
        <f t="shared" si="10246"/>
        <v>0.22079961030293807</v>
      </c>
      <c r="AC3835" s="61" t="s">
        <v>204</v>
      </c>
      <c r="AE3835" s="11">
        <f t="shared" ref="AE3835" si="10375">SUM(F3835:F3840)</f>
        <v>0</v>
      </c>
      <c r="AF3835" s="11">
        <f t="shared" ref="AF3835" si="10376">AVERAGE(AB3835:AB3840)</f>
        <v>0.2207114944268859</v>
      </c>
      <c r="AG3835" s="11">
        <f t="shared" ref="AG3835" si="10377">AVERAGE(G3835:G3840)</f>
        <v>15.233333333333333</v>
      </c>
      <c r="AH3835" s="11" t="e">
        <f t="shared" ref="AH3835" si="10378">AVERAGE(AC3835:AC3840)</f>
        <v>#DIV/0!</v>
      </c>
      <c r="AI3835" s="11">
        <f t="shared" ref="AI3835" si="10379">AVERAGE(T3835:T3840)</f>
        <v>35.166666666666671</v>
      </c>
      <c r="AJ3835" s="11">
        <f t="shared" ref="AJ3835" si="10380">SUMIF(H3835:H3840,"&gt;0",H3835:H3840)</f>
        <v>2.113</v>
      </c>
      <c r="AK3835" s="17">
        <f t="shared" ref="AK3835" si="10381">SUM(AA3835:AA3840)/60</f>
        <v>1</v>
      </c>
      <c r="AL3835" s="17">
        <f t="shared" ref="AL3835" si="10382">SUM(V3835:V3840)</f>
        <v>4220639</v>
      </c>
      <c r="AM3835" s="17">
        <f t="shared" ref="AM3835" si="10383">AVERAGE(W3835:W3840)</f>
        <v>1172.3333333333333</v>
      </c>
      <c r="AN3835" s="11">
        <f t="shared" ref="AN3835" si="10384">AVERAGE(I3835:I3840)</f>
        <v>3.9333333333333336</v>
      </c>
      <c r="AO3835" s="11">
        <f t="shared" ref="AO3835" si="10385">MAX(K3835:K3840)</f>
        <v>4.5</v>
      </c>
      <c r="AP3835" s="13" t="str">
        <f t="shared" ref="AP3835" ca="1" si="10386">INDIRECT(ADDRESS(MATCH(AO3835,K3835:K3840,0)+A3835-1,12))</f>
        <v>WSW</v>
      </c>
      <c r="AQ3835" s="13">
        <f t="shared" ref="AQ3835" ca="1" si="10387">INDIRECT(ADDRESS(MATCH(AO3835,K3835:K3840,0)+A3835-1,13))</f>
        <v>0.5967824074074074</v>
      </c>
      <c r="AR3835" s="11">
        <f t="shared" ref="AR3835" si="10388">MAX(N3835:N3840)</f>
        <v>6.6</v>
      </c>
      <c r="AS3835" s="13" t="str">
        <f t="shared" ref="AS3835" ca="1" si="10389">INDIRECT(ADDRESS(MATCH(AR3835,N3835:N3840,0)+A3835-1,15))</f>
        <v>W</v>
      </c>
      <c r="AT3835" s="13">
        <f t="shared" ref="AT3835" ca="1" si="10390">INDIRECT(ADDRESS(MATCH(AR3835,N3835:N3840,0)+A3835-1,16))</f>
        <v>0.60400462962962964</v>
      </c>
    </row>
    <row r="3836" spans="1:46">
      <c r="A3836" s="11">
        <v>3836</v>
      </c>
      <c r="B3836" s="69">
        <v>44619</v>
      </c>
      <c r="C3836" s="70">
        <v>0.59027777777777779</v>
      </c>
      <c r="D3836">
        <v>16.600000000000001</v>
      </c>
      <c r="E3836">
        <v>13.9</v>
      </c>
      <c r="F3836">
        <v>0</v>
      </c>
      <c r="G3836">
        <v>15.5</v>
      </c>
      <c r="H3836">
        <v>0.376</v>
      </c>
      <c r="I3836">
        <v>4.0999999999999996</v>
      </c>
      <c r="J3836" t="s">
        <v>161</v>
      </c>
      <c r="K3836">
        <v>4.0999999999999996</v>
      </c>
      <c r="L3836" t="s">
        <v>161</v>
      </c>
      <c r="M3836" s="70">
        <v>0.59026620370370375</v>
      </c>
      <c r="N3836">
        <v>5.9</v>
      </c>
      <c r="O3836" t="s">
        <v>161</v>
      </c>
      <c r="P3836" s="70">
        <v>0.58996527777777785</v>
      </c>
      <c r="Q3836">
        <v>4.5</v>
      </c>
      <c r="R3836" t="s">
        <v>161</v>
      </c>
      <c r="S3836">
        <v>0.9</v>
      </c>
      <c r="T3836">
        <v>35.200000000000003</v>
      </c>
      <c r="U3836">
        <v>1227</v>
      </c>
      <c r="V3836">
        <v>751758</v>
      </c>
      <c r="W3836">
        <v>1253</v>
      </c>
      <c r="X3836">
        <v>0.55400000000000005</v>
      </c>
      <c r="Y3836">
        <v>17.46</v>
      </c>
      <c r="Z3836" s="11">
        <f t="shared" si="10244"/>
        <v>225.60000000000002</v>
      </c>
      <c r="AA3836" s="11">
        <f t="shared" si="10245"/>
        <v>10</v>
      </c>
      <c r="AB3836" s="53">
        <f t="shared" si="10246"/>
        <v>0.22027091504662497</v>
      </c>
      <c r="AC3836" s="61" t="s">
        <v>204</v>
      </c>
    </row>
    <row r="3837" spans="1:46">
      <c r="A3837" s="11">
        <v>3837</v>
      </c>
      <c r="B3837" s="69">
        <v>44619</v>
      </c>
      <c r="C3837" s="70">
        <v>0.59722222222222221</v>
      </c>
      <c r="D3837">
        <v>16.5</v>
      </c>
      <c r="E3837">
        <v>13.9</v>
      </c>
      <c r="F3837">
        <v>0</v>
      </c>
      <c r="G3837">
        <v>14.9</v>
      </c>
      <c r="H3837">
        <v>0.36099999999999999</v>
      </c>
      <c r="I3837">
        <v>4.4000000000000004</v>
      </c>
      <c r="J3837" t="s">
        <v>161</v>
      </c>
      <c r="K3837">
        <v>4.5</v>
      </c>
      <c r="L3837" t="s">
        <v>161</v>
      </c>
      <c r="M3837" s="70">
        <v>0.5967824074074074</v>
      </c>
      <c r="N3837">
        <v>6.5</v>
      </c>
      <c r="O3837" t="s">
        <v>161</v>
      </c>
      <c r="P3837" s="70">
        <v>0.59313657407407405</v>
      </c>
      <c r="Q3837">
        <v>5.0999999999999996</v>
      </c>
      <c r="R3837" t="s">
        <v>161</v>
      </c>
      <c r="S3837">
        <v>0.9</v>
      </c>
      <c r="T3837">
        <v>36.1</v>
      </c>
      <c r="U3837">
        <v>1174</v>
      </c>
      <c r="V3837">
        <v>722047</v>
      </c>
      <c r="W3837">
        <v>1203</v>
      </c>
      <c r="X3837">
        <v>0.55500000000000005</v>
      </c>
      <c r="Y3837">
        <v>17.45</v>
      </c>
      <c r="Z3837" s="11">
        <f t="shared" si="10244"/>
        <v>216.60000000000002</v>
      </c>
      <c r="AA3837" s="11">
        <f t="shared" si="10245"/>
        <v>10</v>
      </c>
      <c r="AB3837" s="53">
        <f t="shared" si="10246"/>
        <v>0.22079961030293807</v>
      </c>
      <c r="AC3837" s="61" t="s">
        <v>204</v>
      </c>
    </row>
    <row r="3838" spans="1:46">
      <c r="A3838" s="11">
        <v>3838</v>
      </c>
      <c r="B3838" s="69">
        <v>44619</v>
      </c>
      <c r="C3838" s="70">
        <v>0.60416666666666663</v>
      </c>
      <c r="D3838">
        <v>16.3</v>
      </c>
      <c r="E3838">
        <v>13.9</v>
      </c>
      <c r="F3838">
        <v>0</v>
      </c>
      <c r="G3838">
        <v>15.2</v>
      </c>
      <c r="H3838">
        <v>0.34599999999999997</v>
      </c>
      <c r="I3838">
        <v>3.6</v>
      </c>
      <c r="J3838" t="s">
        <v>161</v>
      </c>
      <c r="K3838">
        <v>4.5</v>
      </c>
      <c r="L3838" t="s">
        <v>161</v>
      </c>
      <c r="M3838" s="70">
        <v>0.59789351851851846</v>
      </c>
      <c r="N3838">
        <v>6.6</v>
      </c>
      <c r="O3838" t="s">
        <v>154</v>
      </c>
      <c r="P3838" s="70">
        <v>0.60400462962962964</v>
      </c>
      <c r="Q3838">
        <v>4.9000000000000004</v>
      </c>
      <c r="R3838" t="s">
        <v>154</v>
      </c>
      <c r="S3838">
        <v>1</v>
      </c>
      <c r="T3838">
        <v>35.700000000000003</v>
      </c>
      <c r="U3838">
        <v>1120</v>
      </c>
      <c r="V3838">
        <v>688602</v>
      </c>
      <c r="W3838">
        <v>1148</v>
      </c>
      <c r="X3838">
        <v>0.55500000000000005</v>
      </c>
      <c r="Y3838">
        <v>17.420000000000002</v>
      </c>
      <c r="Z3838" s="11">
        <f t="shared" si="10244"/>
        <v>207.6</v>
      </c>
      <c r="AA3838" s="11">
        <f t="shared" si="10245"/>
        <v>10</v>
      </c>
      <c r="AB3838" s="53">
        <f t="shared" si="10246"/>
        <v>0.22079961030293807</v>
      </c>
      <c r="AC3838" s="61" t="s">
        <v>204</v>
      </c>
    </row>
    <row r="3839" spans="1:46">
      <c r="A3839" s="11">
        <v>3839</v>
      </c>
      <c r="B3839" s="69">
        <v>44619</v>
      </c>
      <c r="C3839" s="70">
        <v>0.61111111111111105</v>
      </c>
      <c r="D3839">
        <v>16.2</v>
      </c>
      <c r="E3839">
        <v>13.9</v>
      </c>
      <c r="F3839">
        <v>0</v>
      </c>
      <c r="G3839">
        <v>15.1</v>
      </c>
      <c r="H3839">
        <v>0.32800000000000001</v>
      </c>
      <c r="I3839">
        <v>4.2</v>
      </c>
      <c r="J3839" t="s">
        <v>161</v>
      </c>
      <c r="K3839">
        <v>4.2</v>
      </c>
      <c r="L3839" t="s">
        <v>161</v>
      </c>
      <c r="M3839" s="70">
        <v>0.61089120370370364</v>
      </c>
      <c r="N3839">
        <v>6.2</v>
      </c>
      <c r="O3839" t="s">
        <v>161</v>
      </c>
      <c r="P3839" s="70">
        <v>0.60554398148148147</v>
      </c>
      <c r="Q3839">
        <v>4.2</v>
      </c>
      <c r="R3839" t="s">
        <v>161</v>
      </c>
      <c r="S3839">
        <v>0.8</v>
      </c>
      <c r="T3839">
        <v>34.299999999999997</v>
      </c>
      <c r="U3839">
        <v>1071</v>
      </c>
      <c r="V3839">
        <v>657860</v>
      </c>
      <c r="W3839">
        <v>1096</v>
      </c>
      <c r="X3839">
        <v>0.55500000000000005</v>
      </c>
      <c r="Y3839">
        <v>17.41</v>
      </c>
      <c r="Z3839" s="11">
        <f t="shared" si="10244"/>
        <v>196.8</v>
      </c>
      <c r="AA3839" s="11">
        <f t="shared" si="10245"/>
        <v>10</v>
      </c>
      <c r="AB3839" s="53">
        <f t="shared" si="10246"/>
        <v>0.22079961030293807</v>
      </c>
      <c r="AC3839" s="61" t="s">
        <v>204</v>
      </c>
    </row>
    <row r="3840" spans="1:46">
      <c r="A3840" s="11">
        <v>3840</v>
      </c>
      <c r="B3840" s="69">
        <v>44619</v>
      </c>
      <c r="C3840" s="70">
        <v>0.61805555555555558</v>
      </c>
      <c r="D3840">
        <v>16.100000000000001</v>
      </c>
      <c r="E3840">
        <v>13.9</v>
      </c>
      <c r="F3840">
        <v>0</v>
      </c>
      <c r="G3840">
        <v>15.1</v>
      </c>
      <c r="H3840">
        <v>0.312</v>
      </c>
      <c r="I3840">
        <v>3.8</v>
      </c>
      <c r="J3840" t="s">
        <v>161</v>
      </c>
      <c r="K3840">
        <v>4.2</v>
      </c>
      <c r="L3840" t="s">
        <v>161</v>
      </c>
      <c r="M3840" s="70">
        <v>0.6111226851851852</v>
      </c>
      <c r="N3840">
        <v>5.3</v>
      </c>
      <c r="O3840" t="s">
        <v>161</v>
      </c>
      <c r="P3840" s="70">
        <v>0.61324074074074075</v>
      </c>
      <c r="Q3840">
        <v>3.5</v>
      </c>
      <c r="R3840" t="s">
        <v>161</v>
      </c>
      <c r="S3840">
        <v>0.6</v>
      </c>
      <c r="T3840">
        <v>34.9</v>
      </c>
      <c r="U3840">
        <v>1019</v>
      </c>
      <c r="V3840">
        <v>624705</v>
      </c>
      <c r="W3840">
        <v>1041</v>
      </c>
      <c r="X3840">
        <v>0.55500000000000005</v>
      </c>
      <c r="Y3840">
        <v>17.37</v>
      </c>
      <c r="Z3840" s="11">
        <f t="shared" si="10244"/>
        <v>187.20000000000002</v>
      </c>
      <c r="AA3840" s="11">
        <f t="shared" si="10245"/>
        <v>10</v>
      </c>
      <c r="AB3840" s="53">
        <f t="shared" si="10246"/>
        <v>0.22079961030293807</v>
      </c>
      <c r="AC3840" s="61" t="s">
        <v>204</v>
      </c>
    </row>
    <row r="3841" spans="1:46">
      <c r="A3841" s="11">
        <v>3841</v>
      </c>
      <c r="B3841" s="69">
        <v>44619</v>
      </c>
      <c r="C3841" s="70">
        <v>0.625</v>
      </c>
      <c r="D3841">
        <v>16</v>
      </c>
      <c r="E3841">
        <v>13.9</v>
      </c>
      <c r="F3841">
        <v>0</v>
      </c>
      <c r="G3841">
        <v>15.2</v>
      </c>
      <c r="H3841">
        <v>0.29599999999999999</v>
      </c>
      <c r="I3841">
        <v>3.5</v>
      </c>
      <c r="J3841" t="s">
        <v>161</v>
      </c>
      <c r="K3841">
        <v>3.8</v>
      </c>
      <c r="L3841" t="s">
        <v>161</v>
      </c>
      <c r="M3841" s="70">
        <v>0.61807870370370377</v>
      </c>
      <c r="N3841">
        <v>5.6</v>
      </c>
      <c r="O3841" t="s">
        <v>161</v>
      </c>
      <c r="P3841" s="70">
        <v>0.62487268518518524</v>
      </c>
      <c r="Q3841">
        <v>3.5</v>
      </c>
      <c r="R3841" t="s">
        <v>161</v>
      </c>
      <c r="S3841">
        <v>0.8</v>
      </c>
      <c r="T3841">
        <v>35.700000000000003</v>
      </c>
      <c r="U3841">
        <v>968</v>
      </c>
      <c r="V3841">
        <v>595309</v>
      </c>
      <c r="W3841">
        <v>992</v>
      </c>
      <c r="X3841">
        <v>0.55500000000000005</v>
      </c>
      <c r="Y3841">
        <v>17.34</v>
      </c>
      <c r="Z3841" s="11">
        <f t="shared" si="10244"/>
        <v>177.59999999999997</v>
      </c>
      <c r="AA3841" s="11">
        <f t="shared" si="10245"/>
        <v>10</v>
      </c>
      <c r="AB3841" s="53">
        <f t="shared" si="10246"/>
        <v>0.22079961030293807</v>
      </c>
      <c r="AC3841" s="61" t="s">
        <v>204</v>
      </c>
      <c r="AE3841" s="11">
        <f t="shared" ref="AE3841" si="10391">SUM(F3841:F3846)</f>
        <v>0</v>
      </c>
      <c r="AF3841" s="11">
        <f t="shared" ref="AF3841" si="10392">AVERAGE(AB3841:AB3846)</f>
        <v>0.22071149442688587</v>
      </c>
      <c r="AG3841" s="11">
        <f t="shared" ref="AG3841" si="10393">AVERAGE(G3841:G3846)</f>
        <v>14.649999999999999</v>
      </c>
      <c r="AH3841" s="11" t="e">
        <f t="shared" ref="AH3841" si="10394">AVERAGE(AC3841:AC3846)</f>
        <v>#DIV/0!</v>
      </c>
      <c r="AI3841" s="11">
        <f t="shared" ref="AI3841" si="10395">AVERAGE(T3841:T3846)</f>
        <v>37.283333333333331</v>
      </c>
      <c r="AJ3841" s="11">
        <f t="shared" ref="AJ3841" si="10396">SUMIF(H3841:H3846,"&gt;0",H3841:H3846)</f>
        <v>1.5050000000000001</v>
      </c>
      <c r="AK3841" s="17">
        <f t="shared" ref="AK3841" si="10397">SUM(AA3841:AA3846)/60</f>
        <v>1</v>
      </c>
      <c r="AL3841" s="17">
        <f t="shared" ref="AL3841" si="10398">SUM(V3841:V3846)</f>
        <v>3034316</v>
      </c>
      <c r="AM3841" s="17">
        <f t="shared" ref="AM3841" si="10399">AVERAGE(W3841:W3846)</f>
        <v>842.66666666666663</v>
      </c>
      <c r="AN3841" s="11">
        <f t="shared" ref="AN3841" si="10400">AVERAGE(I3841:I3846)</f>
        <v>4.166666666666667</v>
      </c>
      <c r="AO3841" s="11">
        <f t="shared" ref="AO3841" si="10401">MAX(K3841:K3846)</f>
        <v>4.7</v>
      </c>
      <c r="AP3841" s="13" t="str">
        <f t="shared" ref="AP3841" ca="1" si="10402">INDIRECT(ADDRESS(MATCH(AO3841,K3841:K3846,0)+A3841-1,12))</f>
        <v>WSW</v>
      </c>
      <c r="AQ3841" s="13">
        <f t="shared" ref="AQ3841" ca="1" si="10403">INDIRECT(ADDRESS(MATCH(AO3841,K3841:K3846,0)+A3841-1,13))</f>
        <v>0.63334490740740745</v>
      </c>
      <c r="AR3841" s="11">
        <f t="shared" ref="AR3841" si="10404">MAX(N3841:N3846)</f>
        <v>7.1</v>
      </c>
      <c r="AS3841" s="13" t="str">
        <f t="shared" ref="AS3841" ca="1" si="10405">INDIRECT(ADDRESS(MATCH(AR3841,N3841:N3846,0)+A3841-1,15))</f>
        <v>SW</v>
      </c>
      <c r="AT3841" s="13">
        <f t="shared" ref="AT3841" ca="1" si="10406">INDIRECT(ADDRESS(MATCH(AR3841,N3841:N3846,0)+A3841-1,16))</f>
        <v>0.64728009259259256</v>
      </c>
    </row>
    <row r="3842" spans="1:46">
      <c r="A3842" s="11">
        <v>3842</v>
      </c>
      <c r="B3842" s="69">
        <v>44619</v>
      </c>
      <c r="C3842" s="70">
        <v>0.63194444444444442</v>
      </c>
      <c r="D3842">
        <v>16</v>
      </c>
      <c r="E3842">
        <v>13.9</v>
      </c>
      <c r="F3842">
        <v>0</v>
      </c>
      <c r="G3842">
        <v>14.7</v>
      </c>
      <c r="H3842">
        <v>0.27800000000000002</v>
      </c>
      <c r="I3842">
        <v>4.5999999999999996</v>
      </c>
      <c r="J3842" t="s">
        <v>161</v>
      </c>
      <c r="K3842">
        <v>4.5999999999999996</v>
      </c>
      <c r="L3842" t="s">
        <v>161</v>
      </c>
      <c r="M3842" s="70">
        <v>0.63159722222222225</v>
      </c>
      <c r="N3842">
        <v>6.7</v>
      </c>
      <c r="O3842" t="s">
        <v>161</v>
      </c>
      <c r="P3842" s="70">
        <v>0.63012731481481488</v>
      </c>
      <c r="Q3842">
        <v>4.9000000000000004</v>
      </c>
      <c r="R3842" t="s">
        <v>160</v>
      </c>
      <c r="S3842">
        <v>0.8</v>
      </c>
      <c r="T3842">
        <v>37.5</v>
      </c>
      <c r="U3842">
        <v>907</v>
      </c>
      <c r="V3842">
        <v>562182</v>
      </c>
      <c r="W3842">
        <v>937</v>
      </c>
      <c r="X3842">
        <v>0.55500000000000005</v>
      </c>
      <c r="Y3842">
        <v>17.32</v>
      </c>
      <c r="Z3842" s="11">
        <f t="shared" si="10244"/>
        <v>166.80000000000004</v>
      </c>
      <c r="AA3842" s="11">
        <f t="shared" si="10245"/>
        <v>10</v>
      </c>
      <c r="AB3842" s="53">
        <f t="shared" si="10246"/>
        <v>0.22079961030293807</v>
      </c>
      <c r="AC3842" s="61" t="s">
        <v>204</v>
      </c>
    </row>
    <row r="3843" spans="1:46">
      <c r="A3843" s="11">
        <v>3843</v>
      </c>
      <c r="B3843" s="69">
        <v>44619</v>
      </c>
      <c r="C3843" s="70">
        <v>0.63888888888888895</v>
      </c>
      <c r="D3843">
        <v>15.9</v>
      </c>
      <c r="E3843">
        <v>13.9</v>
      </c>
      <c r="F3843">
        <v>0</v>
      </c>
      <c r="G3843">
        <v>14.7</v>
      </c>
      <c r="H3843">
        <v>0.26200000000000001</v>
      </c>
      <c r="I3843">
        <v>4.2</v>
      </c>
      <c r="J3843" t="s">
        <v>161</v>
      </c>
      <c r="K3843">
        <v>4.7</v>
      </c>
      <c r="L3843" t="s">
        <v>161</v>
      </c>
      <c r="M3843" s="70">
        <v>0.63334490740740745</v>
      </c>
      <c r="N3843">
        <v>6.5</v>
      </c>
      <c r="O3843" t="s">
        <v>160</v>
      </c>
      <c r="P3843" s="70">
        <v>0.63618055555555553</v>
      </c>
      <c r="Q3843">
        <v>3.6</v>
      </c>
      <c r="R3843" t="s">
        <v>161</v>
      </c>
      <c r="S3843">
        <v>1</v>
      </c>
      <c r="T3843">
        <v>36.799999999999997</v>
      </c>
      <c r="U3843">
        <v>846</v>
      </c>
      <c r="V3843">
        <v>525807</v>
      </c>
      <c r="W3843">
        <v>876</v>
      </c>
      <c r="X3843">
        <v>0.55500000000000005</v>
      </c>
      <c r="Y3843">
        <v>17.309999999999999</v>
      </c>
      <c r="Z3843" s="11">
        <f t="shared" si="10244"/>
        <v>157.20000000000002</v>
      </c>
      <c r="AA3843" s="11">
        <f t="shared" si="10245"/>
        <v>10</v>
      </c>
      <c r="AB3843" s="53">
        <f t="shared" si="10246"/>
        <v>0.22079961030293807</v>
      </c>
      <c r="AC3843" s="61" t="s">
        <v>204</v>
      </c>
    </row>
    <row r="3844" spans="1:46">
      <c r="A3844" s="11">
        <v>3844</v>
      </c>
      <c r="B3844" s="69">
        <v>44619</v>
      </c>
      <c r="C3844" s="70">
        <v>0.64583333333333337</v>
      </c>
      <c r="D3844">
        <v>15.9</v>
      </c>
      <c r="E3844">
        <v>13.9</v>
      </c>
      <c r="F3844">
        <v>0</v>
      </c>
      <c r="G3844">
        <v>14.7</v>
      </c>
      <c r="H3844">
        <v>0.24199999999999999</v>
      </c>
      <c r="I3844">
        <v>4.3</v>
      </c>
      <c r="J3844" t="s">
        <v>161</v>
      </c>
      <c r="K3844">
        <v>4.3</v>
      </c>
      <c r="L3844" t="s">
        <v>161</v>
      </c>
      <c r="M3844" s="70">
        <v>0.64212962962962961</v>
      </c>
      <c r="N3844">
        <v>6.9</v>
      </c>
      <c r="O3844" t="s">
        <v>161</v>
      </c>
      <c r="P3844" s="70">
        <v>0.64484953703703707</v>
      </c>
      <c r="Q3844">
        <v>4.2</v>
      </c>
      <c r="R3844" t="s">
        <v>154</v>
      </c>
      <c r="S3844">
        <v>1</v>
      </c>
      <c r="T3844">
        <v>38.1</v>
      </c>
      <c r="U3844">
        <v>782</v>
      </c>
      <c r="V3844">
        <v>489041</v>
      </c>
      <c r="W3844">
        <v>815</v>
      </c>
      <c r="X3844">
        <v>0.55500000000000005</v>
      </c>
      <c r="Y3844">
        <v>17.27</v>
      </c>
      <c r="Z3844" s="11">
        <f t="shared" si="10244"/>
        <v>145.19999999999999</v>
      </c>
      <c r="AA3844" s="11">
        <f t="shared" si="10245"/>
        <v>10</v>
      </c>
      <c r="AB3844" s="53">
        <f t="shared" si="10246"/>
        <v>0.22079961030293807</v>
      </c>
      <c r="AC3844" s="61" t="s">
        <v>204</v>
      </c>
    </row>
    <row r="3845" spans="1:46">
      <c r="A3845" s="11">
        <v>3845</v>
      </c>
      <c r="B3845" s="69">
        <v>44619</v>
      </c>
      <c r="C3845" s="70">
        <v>0.65277777777777779</v>
      </c>
      <c r="D3845">
        <v>15.8</v>
      </c>
      <c r="E3845">
        <v>13.9</v>
      </c>
      <c r="F3845">
        <v>0</v>
      </c>
      <c r="G3845">
        <v>14.3</v>
      </c>
      <c r="H3845">
        <v>0.223</v>
      </c>
      <c r="I3845">
        <v>4.4000000000000004</v>
      </c>
      <c r="J3845" t="s">
        <v>161</v>
      </c>
      <c r="K3845">
        <v>4.5</v>
      </c>
      <c r="L3845" t="s">
        <v>161</v>
      </c>
      <c r="M3845" s="70">
        <v>0.65171296296296299</v>
      </c>
      <c r="N3845">
        <v>7.1</v>
      </c>
      <c r="O3845" t="s">
        <v>160</v>
      </c>
      <c r="P3845" s="70">
        <v>0.64728009259259256</v>
      </c>
      <c r="Q3845">
        <v>3.3</v>
      </c>
      <c r="R3845" t="s">
        <v>161</v>
      </c>
      <c r="S3845">
        <v>1</v>
      </c>
      <c r="T3845">
        <v>37.299999999999997</v>
      </c>
      <c r="U3845">
        <v>717</v>
      </c>
      <c r="V3845">
        <v>450208</v>
      </c>
      <c r="W3845">
        <v>750</v>
      </c>
      <c r="X3845">
        <v>0.55500000000000005</v>
      </c>
      <c r="Y3845">
        <v>17.239999999999998</v>
      </c>
      <c r="Z3845" s="11">
        <f t="shared" si="10244"/>
        <v>133.80000000000001</v>
      </c>
      <c r="AA3845" s="11">
        <f t="shared" si="10245"/>
        <v>10</v>
      </c>
      <c r="AB3845" s="53">
        <f t="shared" si="10246"/>
        <v>0.22079961030293807</v>
      </c>
      <c r="AC3845" s="61" t="s">
        <v>204</v>
      </c>
    </row>
    <row r="3846" spans="1:46">
      <c r="A3846" s="11">
        <v>3846</v>
      </c>
      <c r="B3846" s="69">
        <v>44619</v>
      </c>
      <c r="C3846" s="70">
        <v>0.65972222222222221</v>
      </c>
      <c r="D3846">
        <v>15.8</v>
      </c>
      <c r="E3846">
        <v>13.9</v>
      </c>
      <c r="F3846">
        <v>0</v>
      </c>
      <c r="G3846">
        <v>14.3</v>
      </c>
      <c r="H3846">
        <v>0.20399999999999999</v>
      </c>
      <c r="I3846">
        <v>4</v>
      </c>
      <c r="J3846" t="s">
        <v>161</v>
      </c>
      <c r="K3846">
        <v>4.5</v>
      </c>
      <c r="L3846" t="s">
        <v>161</v>
      </c>
      <c r="M3846" s="70">
        <v>0.65320601851851856</v>
      </c>
      <c r="N3846">
        <v>6.6</v>
      </c>
      <c r="O3846" t="s">
        <v>160</v>
      </c>
      <c r="P3846" s="70">
        <v>0.65710648148148143</v>
      </c>
      <c r="Q3846">
        <v>3</v>
      </c>
      <c r="R3846" t="s">
        <v>160</v>
      </c>
      <c r="S3846">
        <v>1</v>
      </c>
      <c r="T3846">
        <v>38.299999999999997</v>
      </c>
      <c r="U3846">
        <v>658</v>
      </c>
      <c r="V3846">
        <v>411769</v>
      </c>
      <c r="W3846">
        <v>686</v>
      </c>
      <c r="X3846">
        <v>0.55400000000000005</v>
      </c>
      <c r="Y3846">
        <v>17.260000000000002</v>
      </c>
      <c r="Z3846" s="11">
        <f t="shared" si="10244"/>
        <v>122.39999999999999</v>
      </c>
      <c r="AA3846" s="11">
        <f t="shared" si="10245"/>
        <v>10</v>
      </c>
      <c r="AB3846" s="53">
        <f t="shared" si="10246"/>
        <v>0.22027091504662497</v>
      </c>
      <c r="AC3846" s="61" t="s">
        <v>204</v>
      </c>
    </row>
    <row r="3847" spans="1:46">
      <c r="A3847" s="11">
        <v>3847</v>
      </c>
      <c r="B3847" s="69">
        <v>44619</v>
      </c>
      <c r="C3847" s="70">
        <v>0.66666666666666663</v>
      </c>
      <c r="D3847">
        <v>15.7</v>
      </c>
      <c r="E3847">
        <v>14</v>
      </c>
      <c r="F3847">
        <v>0</v>
      </c>
      <c r="G3847">
        <v>14.2</v>
      </c>
      <c r="H3847">
        <v>0.184</v>
      </c>
      <c r="I3847">
        <v>4</v>
      </c>
      <c r="J3847" t="s">
        <v>161</v>
      </c>
      <c r="K3847">
        <v>4</v>
      </c>
      <c r="L3847" t="s">
        <v>161</v>
      </c>
      <c r="M3847" s="70">
        <v>0.66621527777777778</v>
      </c>
      <c r="N3847">
        <v>6.1</v>
      </c>
      <c r="O3847" t="s">
        <v>161</v>
      </c>
      <c r="P3847" s="70">
        <v>0.6629976851851852</v>
      </c>
      <c r="Q3847">
        <v>4.0999999999999996</v>
      </c>
      <c r="R3847" t="s">
        <v>160</v>
      </c>
      <c r="S3847">
        <v>1</v>
      </c>
      <c r="T3847">
        <v>39.4</v>
      </c>
      <c r="U3847">
        <v>558</v>
      </c>
      <c r="V3847">
        <v>367917</v>
      </c>
      <c r="W3847">
        <v>613</v>
      </c>
      <c r="X3847">
        <v>0.55400000000000005</v>
      </c>
      <c r="Y3847">
        <v>17.22</v>
      </c>
      <c r="Z3847" s="11">
        <f t="shared" si="10244"/>
        <v>110.39999999999999</v>
      </c>
      <c r="AA3847" s="11">
        <f t="shared" si="10245"/>
        <v>0</v>
      </c>
      <c r="AB3847" s="53">
        <f t="shared" si="10246"/>
        <v>0.22027091504662497</v>
      </c>
      <c r="AC3847" s="61" t="s">
        <v>204</v>
      </c>
      <c r="AE3847" s="11">
        <f t="shared" ref="AE3847" si="10407">SUM(F3847:F3852)</f>
        <v>0</v>
      </c>
      <c r="AF3847" s="11">
        <f t="shared" ref="AF3847" si="10408">AVERAGE(AB3847:AB3852)</f>
        <v>0.22027091504662497</v>
      </c>
      <c r="AG3847" s="11">
        <f t="shared" ref="AG3847" si="10409">AVERAGE(G3847:G3852)</f>
        <v>13.566666666666668</v>
      </c>
      <c r="AH3847" s="11" t="e">
        <f t="shared" ref="AH3847" si="10410">AVERAGE(AC3847:AC3852)</f>
        <v>#DIV/0!</v>
      </c>
      <c r="AI3847" s="11">
        <f t="shared" ref="AI3847" si="10411">AVERAGE(T3847:T3852)</f>
        <v>38.849999999999994</v>
      </c>
      <c r="AJ3847" s="11">
        <f t="shared" ref="AJ3847" si="10412">SUMIF(H3847:H3852,"&gt;0",H3847:H3852)</f>
        <v>0.79999999999999993</v>
      </c>
      <c r="AK3847" s="17">
        <f t="shared" ref="AK3847" si="10413">SUM(AA3847:AA3852)/60</f>
        <v>0</v>
      </c>
      <c r="AL3847" s="17">
        <f t="shared" ref="AL3847" si="10414">SUM(V3847:V3852)</f>
        <v>1634546</v>
      </c>
      <c r="AM3847" s="17">
        <f t="shared" ref="AM3847" si="10415">AVERAGE(W3847:W3852)</f>
        <v>454</v>
      </c>
      <c r="AN3847" s="11">
        <f t="shared" ref="AN3847" si="10416">AVERAGE(I3847:I3852)</f>
        <v>3.8499999999999996</v>
      </c>
      <c r="AO3847" s="11">
        <f t="shared" ref="AO3847" si="10417">MAX(K3847:K3852)</f>
        <v>4.4000000000000004</v>
      </c>
      <c r="AP3847" s="13" t="str">
        <f t="shared" ref="AP3847" ca="1" si="10418">INDIRECT(ADDRESS(MATCH(AO3847,K3847:K3852,0)+A3847-1,12))</f>
        <v>WSW</v>
      </c>
      <c r="AQ3847" s="13">
        <f t="shared" ref="AQ3847" ca="1" si="10419">INDIRECT(ADDRESS(MATCH(AO3847,K3847:K3852,0)+A3847-1,13))</f>
        <v>0.6754282407407407</v>
      </c>
      <c r="AR3847" s="11">
        <f t="shared" ref="AR3847" si="10420">MAX(N3847:N3852)</f>
        <v>6.8</v>
      </c>
      <c r="AS3847" s="13" t="str">
        <f t="shared" ref="AS3847" ca="1" si="10421">INDIRECT(ADDRESS(MATCH(AR3847,N3847:N3852,0)+A3847-1,15))</f>
        <v>SW</v>
      </c>
      <c r="AT3847" s="13">
        <f t="shared" ref="AT3847" ca="1" si="10422">INDIRECT(ADDRESS(MATCH(AR3847,N3847:N3852,0)+A3847-1,16))</f>
        <v>0.69785879629629621</v>
      </c>
    </row>
    <row r="3848" spans="1:46">
      <c r="A3848" s="11">
        <v>3848</v>
      </c>
      <c r="B3848" s="69">
        <v>44619</v>
      </c>
      <c r="C3848" s="70">
        <v>0.67361111111111116</v>
      </c>
      <c r="D3848">
        <v>15.7</v>
      </c>
      <c r="E3848">
        <v>14</v>
      </c>
      <c r="F3848">
        <v>0</v>
      </c>
      <c r="G3848">
        <v>13.8</v>
      </c>
      <c r="H3848">
        <v>0.16400000000000001</v>
      </c>
      <c r="I3848">
        <v>4.3</v>
      </c>
      <c r="J3848" t="s">
        <v>161</v>
      </c>
      <c r="K3848">
        <v>4.3</v>
      </c>
      <c r="L3848" t="s">
        <v>161</v>
      </c>
      <c r="M3848" s="70">
        <v>0.67356481481481489</v>
      </c>
      <c r="N3848">
        <v>6.7</v>
      </c>
      <c r="O3848" t="s">
        <v>161</v>
      </c>
      <c r="P3848" s="70">
        <v>0.66965277777777776</v>
      </c>
      <c r="Q3848">
        <v>3.5</v>
      </c>
      <c r="R3848" t="s">
        <v>161</v>
      </c>
      <c r="S3848">
        <v>1</v>
      </c>
      <c r="T3848">
        <v>39.700000000000003</v>
      </c>
      <c r="U3848">
        <v>527</v>
      </c>
      <c r="V3848">
        <v>334292</v>
      </c>
      <c r="W3848">
        <v>557</v>
      </c>
      <c r="X3848">
        <v>0.55400000000000005</v>
      </c>
      <c r="Y3848">
        <v>17.2</v>
      </c>
      <c r="Z3848" s="11">
        <f t="shared" ref="Z3848:Z3911" si="10423">H3848*3.6/(60)*10*10^3</f>
        <v>98.4</v>
      </c>
      <c r="AA3848" s="11">
        <f t="shared" ref="AA3848:AA3911" si="10424">IF(Z3848&gt;120,10,0)</f>
        <v>0</v>
      </c>
      <c r="AB3848" s="53">
        <f t="shared" ref="AB3848:AB3911" si="10425">-0.071+0.735*X3848+0.75*X3848^2-8.759*X3848^3+21.838*X3848^4-21.998*X3848^5+8.097*X3848^6</f>
        <v>0.22027091504662497</v>
      </c>
      <c r="AC3848" s="61" t="s">
        <v>204</v>
      </c>
    </row>
    <row r="3849" spans="1:46">
      <c r="A3849" s="11">
        <v>3849</v>
      </c>
      <c r="B3849" s="69">
        <v>44619</v>
      </c>
      <c r="C3849" s="70">
        <v>0.68055555555555547</v>
      </c>
      <c r="D3849">
        <v>15.6</v>
      </c>
      <c r="E3849">
        <v>14</v>
      </c>
      <c r="F3849">
        <v>0</v>
      </c>
      <c r="G3849">
        <v>13.7</v>
      </c>
      <c r="H3849">
        <v>0.14199999999999999</v>
      </c>
      <c r="I3849">
        <v>3.9</v>
      </c>
      <c r="J3849" t="s">
        <v>161</v>
      </c>
      <c r="K3849">
        <v>4.4000000000000004</v>
      </c>
      <c r="L3849" t="s">
        <v>161</v>
      </c>
      <c r="M3849" s="70">
        <v>0.6754282407407407</v>
      </c>
      <c r="N3849">
        <v>6</v>
      </c>
      <c r="O3849" t="s">
        <v>154</v>
      </c>
      <c r="P3849" s="70">
        <v>0.67387731481481483</v>
      </c>
      <c r="Q3849">
        <v>4.5999999999999996</v>
      </c>
      <c r="R3849" t="s">
        <v>154</v>
      </c>
      <c r="S3849">
        <v>0.7</v>
      </c>
      <c r="T3849">
        <v>40.1</v>
      </c>
      <c r="U3849">
        <v>459</v>
      </c>
      <c r="V3849">
        <v>295423</v>
      </c>
      <c r="W3849">
        <v>492</v>
      </c>
      <c r="X3849">
        <v>0.55400000000000005</v>
      </c>
      <c r="Y3849">
        <v>17.2</v>
      </c>
      <c r="Z3849" s="11">
        <f t="shared" si="10423"/>
        <v>85.2</v>
      </c>
      <c r="AA3849" s="11">
        <f t="shared" si="10424"/>
        <v>0</v>
      </c>
      <c r="AB3849" s="53">
        <f t="shared" si="10425"/>
        <v>0.22027091504662497</v>
      </c>
      <c r="AC3849" s="61" t="s">
        <v>204</v>
      </c>
    </row>
    <row r="3850" spans="1:46">
      <c r="A3850" s="11">
        <v>3850</v>
      </c>
      <c r="B3850" s="69">
        <v>44619</v>
      </c>
      <c r="C3850" s="70">
        <v>0.6875</v>
      </c>
      <c r="D3850">
        <v>15.5</v>
      </c>
      <c r="E3850">
        <v>14</v>
      </c>
      <c r="F3850">
        <v>0</v>
      </c>
      <c r="G3850">
        <v>13.4</v>
      </c>
      <c r="H3850">
        <v>0.123</v>
      </c>
      <c r="I3850">
        <v>3.8</v>
      </c>
      <c r="J3850" t="s">
        <v>161</v>
      </c>
      <c r="K3850">
        <v>3.9</v>
      </c>
      <c r="L3850" t="s">
        <v>161</v>
      </c>
      <c r="M3850" s="70">
        <v>0.68076388888888895</v>
      </c>
      <c r="N3850">
        <v>6.3</v>
      </c>
      <c r="O3850" t="s">
        <v>160</v>
      </c>
      <c r="P3850" s="70">
        <v>0.6868171296296296</v>
      </c>
      <c r="Q3850">
        <v>3.8</v>
      </c>
      <c r="R3850" t="s">
        <v>160</v>
      </c>
      <c r="S3850">
        <v>0.8</v>
      </c>
      <c r="T3850">
        <v>38.1</v>
      </c>
      <c r="U3850">
        <v>387</v>
      </c>
      <c r="V3850">
        <v>252924</v>
      </c>
      <c r="W3850">
        <v>422</v>
      </c>
      <c r="X3850">
        <v>0.55400000000000005</v>
      </c>
      <c r="Y3850">
        <v>17.16</v>
      </c>
      <c r="Z3850" s="11">
        <f t="shared" si="10423"/>
        <v>73.800000000000011</v>
      </c>
      <c r="AA3850" s="11">
        <f t="shared" si="10424"/>
        <v>0</v>
      </c>
      <c r="AB3850" s="53">
        <f t="shared" si="10425"/>
        <v>0.22027091504662497</v>
      </c>
      <c r="AC3850" s="61" t="s">
        <v>204</v>
      </c>
    </row>
    <row r="3851" spans="1:46">
      <c r="A3851" s="11">
        <v>3851</v>
      </c>
      <c r="B3851" s="69">
        <v>44619</v>
      </c>
      <c r="C3851" s="70">
        <v>0.69444444444444453</v>
      </c>
      <c r="D3851">
        <v>15.3</v>
      </c>
      <c r="E3851">
        <v>14</v>
      </c>
      <c r="F3851">
        <v>0</v>
      </c>
      <c r="G3851">
        <v>13.4</v>
      </c>
      <c r="H3851">
        <v>0.10299999999999999</v>
      </c>
      <c r="I3851">
        <v>3.4</v>
      </c>
      <c r="J3851" t="s">
        <v>160</v>
      </c>
      <c r="K3851">
        <v>3.8</v>
      </c>
      <c r="L3851" t="s">
        <v>161</v>
      </c>
      <c r="M3851" s="70">
        <v>0.68751157407407415</v>
      </c>
      <c r="N3851">
        <v>6</v>
      </c>
      <c r="O3851" t="s">
        <v>161</v>
      </c>
      <c r="P3851" s="70">
        <v>0.6932060185185186</v>
      </c>
      <c r="Q3851">
        <v>3.5</v>
      </c>
      <c r="R3851" t="s">
        <v>160</v>
      </c>
      <c r="S3851">
        <v>0.9</v>
      </c>
      <c r="T3851">
        <v>37.299999999999997</v>
      </c>
      <c r="U3851">
        <v>320</v>
      </c>
      <c r="V3851">
        <v>208063</v>
      </c>
      <c r="W3851">
        <v>347</v>
      </c>
      <c r="X3851">
        <v>0.55400000000000005</v>
      </c>
      <c r="Y3851">
        <v>17.16</v>
      </c>
      <c r="Z3851" s="11">
        <f t="shared" si="10423"/>
        <v>61.8</v>
      </c>
      <c r="AA3851" s="11">
        <f t="shared" si="10424"/>
        <v>0</v>
      </c>
      <c r="AB3851" s="53">
        <f t="shared" si="10425"/>
        <v>0.22027091504662497</v>
      </c>
      <c r="AC3851" s="61" t="s">
        <v>204</v>
      </c>
    </row>
    <row r="3852" spans="1:46">
      <c r="A3852" s="11">
        <v>3852</v>
      </c>
      <c r="B3852" s="69">
        <v>44619</v>
      </c>
      <c r="C3852" s="70">
        <v>0.70138888888888884</v>
      </c>
      <c r="D3852">
        <v>15.1</v>
      </c>
      <c r="E3852">
        <v>14</v>
      </c>
      <c r="F3852">
        <v>0</v>
      </c>
      <c r="G3852">
        <v>12.9</v>
      </c>
      <c r="H3852">
        <v>8.4000000000000005E-2</v>
      </c>
      <c r="I3852">
        <v>3.7</v>
      </c>
      <c r="J3852" t="s">
        <v>160</v>
      </c>
      <c r="K3852">
        <v>3.8</v>
      </c>
      <c r="L3852" t="s">
        <v>160</v>
      </c>
      <c r="M3852" s="70">
        <v>0.69950231481481484</v>
      </c>
      <c r="N3852">
        <v>6.8</v>
      </c>
      <c r="O3852" t="s">
        <v>160</v>
      </c>
      <c r="P3852" s="70">
        <v>0.69785879629629621</v>
      </c>
      <c r="Q3852">
        <v>3.6</v>
      </c>
      <c r="R3852" t="s">
        <v>161</v>
      </c>
      <c r="S3852">
        <v>0.9</v>
      </c>
      <c r="T3852">
        <v>38.5</v>
      </c>
      <c r="U3852">
        <v>267</v>
      </c>
      <c r="V3852">
        <v>175927</v>
      </c>
      <c r="W3852">
        <v>293</v>
      </c>
      <c r="X3852">
        <v>0.55400000000000005</v>
      </c>
      <c r="Y3852">
        <v>17.18</v>
      </c>
      <c r="Z3852" s="11">
        <f t="shared" si="10423"/>
        <v>50.4</v>
      </c>
      <c r="AA3852" s="11">
        <f t="shared" si="10424"/>
        <v>0</v>
      </c>
      <c r="AB3852" s="53">
        <f t="shared" si="10425"/>
        <v>0.22027091504662497</v>
      </c>
      <c r="AC3852" s="61" t="s">
        <v>204</v>
      </c>
    </row>
    <row r="3853" spans="1:46">
      <c r="A3853" s="11">
        <v>3853</v>
      </c>
      <c r="B3853" s="69">
        <v>44619</v>
      </c>
      <c r="C3853" s="70">
        <v>0.70833333333333337</v>
      </c>
      <c r="D3853">
        <v>14.8</v>
      </c>
      <c r="E3853">
        <v>14</v>
      </c>
      <c r="F3853">
        <v>0</v>
      </c>
      <c r="G3853">
        <v>12.6</v>
      </c>
      <c r="H3853">
        <v>6.5000000000000002E-2</v>
      </c>
      <c r="I3853">
        <v>3.5</v>
      </c>
      <c r="J3853" t="s">
        <v>160</v>
      </c>
      <c r="K3853">
        <v>4</v>
      </c>
      <c r="L3853" t="s">
        <v>160</v>
      </c>
      <c r="M3853" s="70">
        <v>0.70362268518518523</v>
      </c>
      <c r="N3853">
        <v>6.3</v>
      </c>
      <c r="O3853" t="s">
        <v>160</v>
      </c>
      <c r="P3853" s="70">
        <v>0.70238425925925929</v>
      </c>
      <c r="Q3853">
        <v>4.8</v>
      </c>
      <c r="R3853" t="s">
        <v>160</v>
      </c>
      <c r="S3853">
        <v>1</v>
      </c>
      <c r="T3853">
        <v>40</v>
      </c>
      <c r="U3853">
        <v>201</v>
      </c>
      <c r="V3853">
        <v>139874</v>
      </c>
      <c r="W3853">
        <v>233</v>
      </c>
      <c r="X3853">
        <v>0.55400000000000005</v>
      </c>
      <c r="Y3853">
        <v>17.14</v>
      </c>
      <c r="Z3853" s="11">
        <f t="shared" si="10423"/>
        <v>39</v>
      </c>
      <c r="AA3853" s="11">
        <f t="shared" si="10424"/>
        <v>0</v>
      </c>
      <c r="AB3853" s="53">
        <f t="shared" si="10425"/>
        <v>0.22027091504662497</v>
      </c>
      <c r="AC3853" s="61" t="s">
        <v>204</v>
      </c>
      <c r="AE3853" s="11">
        <f t="shared" ref="AE3853" si="10426">SUM(F3853:F3858)</f>
        <v>0</v>
      </c>
      <c r="AF3853" s="11">
        <f t="shared" ref="AF3853" si="10427">AVERAGE(AB3853:AB3858)</f>
        <v>0.22009497953276477</v>
      </c>
      <c r="AG3853" s="11">
        <f t="shared" ref="AG3853" si="10428">AVERAGE(G3853:G3858)</f>
        <v>11.616666666666667</v>
      </c>
      <c r="AH3853" s="11" t="e">
        <f t="shared" ref="AH3853" si="10429">AVERAGE(AC3853:AC3858)</f>
        <v>#DIV/0!</v>
      </c>
      <c r="AI3853" s="11">
        <f t="shared" ref="AI3853" si="10430">AVERAGE(T3853:T3858)</f>
        <v>44.766666666666659</v>
      </c>
      <c r="AJ3853" s="11">
        <f t="shared" ref="AJ3853" si="10431">SUMIF(H3853:H3858,"&gt;0",H3853:H3858)</f>
        <v>0.18500000000000003</v>
      </c>
      <c r="AK3853" s="17">
        <f t="shared" ref="AK3853" si="10432">SUM(AA3853:AA3858)/60</f>
        <v>0</v>
      </c>
      <c r="AL3853" s="17">
        <f t="shared" ref="AL3853" si="10433">SUM(V3853:V3858)</f>
        <v>403753</v>
      </c>
      <c r="AM3853" s="17">
        <f t="shared" ref="AM3853" si="10434">AVERAGE(W3853:W3858)</f>
        <v>112.16666666666667</v>
      </c>
      <c r="AN3853" s="11">
        <f t="shared" ref="AN3853" si="10435">AVERAGE(I3853:I3858)</f>
        <v>3.0666666666666669</v>
      </c>
      <c r="AO3853" s="11">
        <f t="shared" ref="AO3853" si="10436">MAX(K3853:K3858)</f>
        <v>4</v>
      </c>
      <c r="AP3853" s="13" t="str">
        <f t="shared" ref="AP3853" ca="1" si="10437">INDIRECT(ADDRESS(MATCH(AO3853,K3853:K3858,0)+A3853-1,12))</f>
        <v>SW</v>
      </c>
      <c r="AQ3853" s="13">
        <f t="shared" ref="AQ3853" ca="1" si="10438">INDIRECT(ADDRESS(MATCH(AO3853,K3853:K3858,0)+A3853-1,13))</f>
        <v>0.70362268518518523</v>
      </c>
      <c r="AR3853" s="11">
        <f t="shared" ref="AR3853" si="10439">MAX(N3853:N3858)</f>
        <v>6.3</v>
      </c>
      <c r="AS3853" s="13" t="str">
        <f t="shared" ref="AS3853" ca="1" si="10440">INDIRECT(ADDRESS(MATCH(AR3853,N3853:N3858,0)+A3853-1,15))</f>
        <v>SW</v>
      </c>
      <c r="AT3853" s="13">
        <f t="shared" ref="AT3853" ca="1" si="10441">INDIRECT(ADDRESS(MATCH(AR3853,N3853:N3858,0)+A3853-1,16))</f>
        <v>0.70238425925925929</v>
      </c>
    </row>
    <row r="3854" spans="1:46">
      <c r="A3854" s="11">
        <v>3854</v>
      </c>
      <c r="B3854" s="69">
        <v>44619</v>
      </c>
      <c r="C3854" s="70">
        <v>0.71527777777777779</v>
      </c>
      <c r="D3854">
        <v>14.5</v>
      </c>
      <c r="E3854">
        <v>14</v>
      </c>
      <c r="F3854">
        <v>0</v>
      </c>
      <c r="G3854">
        <v>12.3</v>
      </c>
      <c r="H3854">
        <v>4.9000000000000002E-2</v>
      </c>
      <c r="I3854">
        <v>3.3</v>
      </c>
      <c r="J3854" t="s">
        <v>156</v>
      </c>
      <c r="K3854">
        <v>3.5</v>
      </c>
      <c r="L3854" t="s">
        <v>156</v>
      </c>
      <c r="M3854" s="70">
        <v>0.7143518518518519</v>
      </c>
      <c r="N3854">
        <v>6.1</v>
      </c>
      <c r="O3854" t="s">
        <v>153</v>
      </c>
      <c r="P3854" s="70">
        <v>0.70952546296296293</v>
      </c>
      <c r="Q3854">
        <v>1.3</v>
      </c>
      <c r="R3854" t="s">
        <v>159</v>
      </c>
      <c r="S3854">
        <v>0.8</v>
      </c>
      <c r="T3854">
        <v>43.4</v>
      </c>
      <c r="U3854">
        <v>144</v>
      </c>
      <c r="V3854">
        <v>103454</v>
      </c>
      <c r="W3854">
        <v>172</v>
      </c>
      <c r="X3854">
        <v>0.55400000000000005</v>
      </c>
      <c r="Y3854">
        <v>17.14</v>
      </c>
      <c r="Z3854" s="11">
        <f t="shared" si="10423"/>
        <v>29.4</v>
      </c>
      <c r="AA3854" s="11">
        <f t="shared" si="10424"/>
        <v>0</v>
      </c>
      <c r="AB3854" s="53">
        <f t="shared" si="10425"/>
        <v>0.22027091504662497</v>
      </c>
      <c r="AC3854" s="61" t="s">
        <v>204</v>
      </c>
    </row>
    <row r="3855" spans="1:46">
      <c r="A3855" s="11">
        <v>3855</v>
      </c>
      <c r="B3855" s="69">
        <v>44619</v>
      </c>
      <c r="C3855" s="70">
        <v>0.72222222222222221</v>
      </c>
      <c r="D3855">
        <v>14.1</v>
      </c>
      <c r="E3855">
        <v>14.1</v>
      </c>
      <c r="F3855">
        <v>0</v>
      </c>
      <c r="G3855">
        <v>11.9</v>
      </c>
      <c r="H3855">
        <v>3.4000000000000002E-2</v>
      </c>
      <c r="I3855">
        <v>3</v>
      </c>
      <c r="J3855" t="s">
        <v>156</v>
      </c>
      <c r="K3855">
        <v>3.3</v>
      </c>
      <c r="L3855" t="s">
        <v>156</v>
      </c>
      <c r="M3855" s="70">
        <v>0.7166203703703703</v>
      </c>
      <c r="N3855">
        <v>5</v>
      </c>
      <c r="O3855" t="s">
        <v>156</v>
      </c>
      <c r="P3855" s="70">
        <v>0.71812500000000001</v>
      </c>
      <c r="Q3855">
        <v>2.2999999999999998</v>
      </c>
      <c r="R3855" t="s">
        <v>153</v>
      </c>
      <c r="S3855">
        <v>0.7</v>
      </c>
      <c r="T3855">
        <v>45</v>
      </c>
      <c r="U3855">
        <v>98</v>
      </c>
      <c r="V3855">
        <v>72453</v>
      </c>
      <c r="W3855">
        <v>121</v>
      </c>
      <c r="X3855">
        <v>0.55400000000000005</v>
      </c>
      <c r="Y3855">
        <v>17.11</v>
      </c>
      <c r="Z3855" s="11">
        <f t="shared" si="10423"/>
        <v>20.400000000000002</v>
      </c>
      <c r="AA3855" s="11">
        <f t="shared" si="10424"/>
        <v>0</v>
      </c>
      <c r="AB3855" s="53">
        <f t="shared" si="10425"/>
        <v>0.22027091504662497</v>
      </c>
      <c r="AC3855" s="61" t="s">
        <v>204</v>
      </c>
    </row>
    <row r="3856" spans="1:46">
      <c r="A3856" s="11">
        <v>3856</v>
      </c>
      <c r="B3856" s="69">
        <v>44619</v>
      </c>
      <c r="C3856" s="70">
        <v>0.72916666666666663</v>
      </c>
      <c r="D3856">
        <v>13.7</v>
      </c>
      <c r="E3856">
        <v>14</v>
      </c>
      <c r="F3856">
        <v>0</v>
      </c>
      <c r="G3856">
        <v>11.5</v>
      </c>
      <c r="H3856">
        <v>2.1000000000000001E-2</v>
      </c>
      <c r="I3856">
        <v>3</v>
      </c>
      <c r="J3856" t="s">
        <v>156</v>
      </c>
      <c r="K3856">
        <v>3</v>
      </c>
      <c r="L3856" t="s">
        <v>156</v>
      </c>
      <c r="M3856" s="70">
        <v>0.72916666666666663</v>
      </c>
      <c r="N3856">
        <v>5.3</v>
      </c>
      <c r="O3856" t="s">
        <v>156</v>
      </c>
      <c r="P3856" s="70">
        <v>0.72442129629629637</v>
      </c>
      <c r="Q3856">
        <v>3.5</v>
      </c>
      <c r="R3856" t="s">
        <v>153</v>
      </c>
      <c r="S3856">
        <v>0.7</v>
      </c>
      <c r="T3856">
        <v>46.3</v>
      </c>
      <c r="U3856">
        <v>60</v>
      </c>
      <c r="V3856">
        <v>47210</v>
      </c>
      <c r="W3856">
        <v>79</v>
      </c>
      <c r="X3856">
        <v>0.55400000000000005</v>
      </c>
      <c r="Y3856">
        <v>17.09</v>
      </c>
      <c r="Z3856" s="11">
        <f t="shared" si="10423"/>
        <v>12.6</v>
      </c>
      <c r="AA3856" s="11">
        <f t="shared" si="10424"/>
        <v>0</v>
      </c>
      <c r="AB3856" s="53">
        <f t="shared" si="10425"/>
        <v>0.22027091504662497</v>
      </c>
      <c r="AC3856" s="61" t="s">
        <v>204</v>
      </c>
    </row>
    <row r="3857" spans="1:46">
      <c r="A3857" s="11">
        <v>3857</v>
      </c>
      <c r="B3857" s="69">
        <v>44619</v>
      </c>
      <c r="C3857" s="70">
        <v>0.73611111111111116</v>
      </c>
      <c r="D3857">
        <v>13.2</v>
      </c>
      <c r="E3857">
        <v>13.2</v>
      </c>
      <c r="F3857">
        <v>0</v>
      </c>
      <c r="G3857">
        <v>11</v>
      </c>
      <c r="H3857">
        <v>1.0999999999999999E-2</v>
      </c>
      <c r="I3857">
        <v>2.5</v>
      </c>
      <c r="J3857" t="s">
        <v>156</v>
      </c>
      <c r="K3857">
        <v>3</v>
      </c>
      <c r="L3857" t="s">
        <v>156</v>
      </c>
      <c r="M3857" s="70">
        <v>0.72950231481481476</v>
      </c>
      <c r="N3857">
        <v>3.9</v>
      </c>
      <c r="O3857" t="s">
        <v>156</v>
      </c>
      <c r="P3857" s="70">
        <v>0.73026620370370365</v>
      </c>
      <c r="Q3857">
        <v>3.4</v>
      </c>
      <c r="R3857" t="s">
        <v>161</v>
      </c>
      <c r="S3857">
        <v>0.5</v>
      </c>
      <c r="T3857">
        <v>46.1</v>
      </c>
      <c r="U3857">
        <v>32</v>
      </c>
      <c r="V3857">
        <v>27326</v>
      </c>
      <c r="W3857">
        <v>46</v>
      </c>
      <c r="X3857">
        <v>0.55300000000000005</v>
      </c>
      <c r="Y3857">
        <v>17.100000000000001</v>
      </c>
      <c r="Z3857" s="11">
        <f t="shared" si="10423"/>
        <v>6.5999999999999988</v>
      </c>
      <c r="AA3857" s="11">
        <f t="shared" si="10424"/>
        <v>0</v>
      </c>
      <c r="AB3857" s="53">
        <f t="shared" si="10425"/>
        <v>0.2197431085050443</v>
      </c>
      <c r="AC3857" s="61" t="s">
        <v>204</v>
      </c>
    </row>
    <row r="3858" spans="1:46">
      <c r="A3858" s="11">
        <v>3858</v>
      </c>
      <c r="B3858" s="69">
        <v>44619</v>
      </c>
      <c r="C3858" s="70">
        <v>0.74305555555555547</v>
      </c>
      <c r="D3858">
        <v>12.7</v>
      </c>
      <c r="E3858">
        <v>13.1</v>
      </c>
      <c r="F3858">
        <v>0</v>
      </c>
      <c r="G3858">
        <v>10.4</v>
      </c>
      <c r="H3858">
        <v>5.0000000000000001E-3</v>
      </c>
      <c r="I3858">
        <v>3.1</v>
      </c>
      <c r="J3858" t="s">
        <v>156</v>
      </c>
      <c r="K3858">
        <v>3.1</v>
      </c>
      <c r="L3858" t="s">
        <v>156</v>
      </c>
      <c r="M3858" s="70">
        <v>0.74303240740740739</v>
      </c>
      <c r="N3858">
        <v>4.8</v>
      </c>
      <c r="O3858" t="s">
        <v>156</v>
      </c>
      <c r="P3858" s="70">
        <v>0.7362037037037038</v>
      </c>
      <c r="Q3858">
        <v>3.1</v>
      </c>
      <c r="R3858" t="s">
        <v>156</v>
      </c>
      <c r="S3858">
        <v>0.5</v>
      </c>
      <c r="T3858">
        <v>47.8</v>
      </c>
      <c r="U3858">
        <v>14</v>
      </c>
      <c r="V3858">
        <v>13436</v>
      </c>
      <c r="W3858">
        <v>22</v>
      </c>
      <c r="X3858">
        <v>0.55300000000000005</v>
      </c>
      <c r="Y3858">
        <v>17.13</v>
      </c>
      <c r="Z3858" s="11">
        <f t="shared" si="10423"/>
        <v>3</v>
      </c>
      <c r="AA3858" s="11">
        <f t="shared" si="10424"/>
        <v>0</v>
      </c>
      <c r="AB3858" s="53">
        <f t="shared" si="10425"/>
        <v>0.2197431085050443</v>
      </c>
      <c r="AC3858" s="61" t="s">
        <v>204</v>
      </c>
    </row>
    <row r="3859" spans="1:46">
      <c r="A3859" s="11">
        <v>3859</v>
      </c>
      <c r="B3859" s="69">
        <v>44619</v>
      </c>
      <c r="C3859" s="70">
        <v>0.75</v>
      </c>
      <c r="D3859">
        <v>12</v>
      </c>
      <c r="E3859">
        <v>13</v>
      </c>
      <c r="F3859">
        <v>0</v>
      </c>
      <c r="G3859">
        <v>9.9</v>
      </c>
      <c r="H3859">
        <v>1E-3</v>
      </c>
      <c r="I3859">
        <v>2.5</v>
      </c>
      <c r="J3859" t="s">
        <v>156</v>
      </c>
      <c r="K3859">
        <v>3.1</v>
      </c>
      <c r="L3859" t="s">
        <v>156</v>
      </c>
      <c r="M3859" s="70">
        <v>0.74306712962962962</v>
      </c>
      <c r="N3859">
        <v>4.2</v>
      </c>
      <c r="O3859" t="s">
        <v>153</v>
      </c>
      <c r="P3859" s="70">
        <v>0.74859953703703708</v>
      </c>
      <c r="Q3859">
        <v>2.4</v>
      </c>
      <c r="R3859" t="s">
        <v>153</v>
      </c>
      <c r="S3859">
        <v>0.5</v>
      </c>
      <c r="T3859">
        <v>48.7</v>
      </c>
      <c r="U3859">
        <v>4</v>
      </c>
      <c r="V3859">
        <v>4939</v>
      </c>
      <c r="W3859">
        <v>8</v>
      </c>
      <c r="X3859">
        <v>0.55300000000000005</v>
      </c>
      <c r="Y3859">
        <v>17.12</v>
      </c>
      <c r="Z3859" s="11">
        <f t="shared" si="10423"/>
        <v>0.60000000000000009</v>
      </c>
      <c r="AA3859" s="11">
        <f t="shared" si="10424"/>
        <v>0</v>
      </c>
      <c r="AB3859" s="53">
        <f t="shared" si="10425"/>
        <v>0.2197431085050443</v>
      </c>
      <c r="AC3859" s="61" t="s">
        <v>204</v>
      </c>
      <c r="AE3859" s="11">
        <f t="shared" ref="AE3859" si="10442">SUM(F3859:F3864)</f>
        <v>0</v>
      </c>
      <c r="AF3859" s="11">
        <f t="shared" ref="AF3859" si="10443">AVERAGE(AB3859:AB3864)</f>
        <v>0.22018294728969487</v>
      </c>
      <c r="AG3859" s="11">
        <f t="shared" ref="AG3859" si="10444">AVERAGE(G3859:G3864)</f>
        <v>8.8333333333333339</v>
      </c>
      <c r="AH3859" s="11" t="e">
        <f t="shared" ref="AH3859" si="10445">AVERAGE(AC3859:AC3864)</f>
        <v>#DIV/0!</v>
      </c>
      <c r="AI3859" s="11">
        <f t="shared" ref="AI3859" si="10446">AVERAGE(T3859:T3864)</f>
        <v>52.1</v>
      </c>
      <c r="AJ3859" s="11">
        <f t="shared" ref="AJ3859" si="10447">SUMIF(H3859:H3864,"&gt;0",H3859:H3864)</f>
        <v>2E-3</v>
      </c>
      <c r="AK3859" s="17">
        <f t="shared" ref="AK3859" si="10448">SUM(AA3859:AA3864)/60</f>
        <v>0</v>
      </c>
      <c r="AL3859" s="17">
        <f t="shared" ref="AL3859" si="10449">SUM(V3859:V3864)</f>
        <v>6671</v>
      </c>
      <c r="AM3859" s="17">
        <f t="shared" ref="AM3859" si="10450">AVERAGE(W3859:W3864)</f>
        <v>1.6666666666666667</v>
      </c>
      <c r="AN3859" s="11">
        <f t="shared" ref="AN3859" si="10451">AVERAGE(I3859:I3864)</f>
        <v>2.3833333333333337</v>
      </c>
      <c r="AO3859" s="11">
        <f t="shared" ref="AO3859" si="10452">MAX(K3859:K3864)</f>
        <v>3.1</v>
      </c>
      <c r="AP3859" s="13" t="str">
        <f t="shared" ref="AP3859" ca="1" si="10453">INDIRECT(ADDRESS(MATCH(AO3859,K3859:K3864,0)+A3859-1,12))</f>
        <v>SSW</v>
      </c>
      <c r="AQ3859" s="13">
        <f t="shared" ref="AQ3859" ca="1" si="10454">INDIRECT(ADDRESS(MATCH(AO3859,K3859:K3864,0)+A3859-1,13))</f>
        <v>0.74306712962962962</v>
      </c>
      <c r="AR3859" s="11">
        <f t="shared" ref="AR3859" si="10455">MAX(N3859:N3864)</f>
        <v>4.2</v>
      </c>
      <c r="AS3859" s="13" t="str">
        <f t="shared" ref="AS3859" ca="1" si="10456">INDIRECT(ADDRESS(MATCH(AR3859,N3859:N3864,0)+A3859-1,15))</f>
        <v>S</v>
      </c>
      <c r="AT3859" s="13">
        <f t="shared" ref="AT3859" ca="1" si="10457">INDIRECT(ADDRESS(MATCH(AR3859,N3859:N3864,0)+A3859-1,16))</f>
        <v>0.74859953703703708</v>
      </c>
    </row>
    <row r="3860" spans="1:46">
      <c r="A3860" s="11">
        <v>3860</v>
      </c>
      <c r="B3860" s="69">
        <v>44619</v>
      </c>
      <c r="C3860" s="70">
        <v>0.75694444444444453</v>
      </c>
      <c r="D3860">
        <v>11.3</v>
      </c>
      <c r="E3860">
        <v>13</v>
      </c>
      <c r="F3860">
        <v>0</v>
      </c>
      <c r="G3860">
        <v>9.1999999999999993</v>
      </c>
      <c r="H3860">
        <v>-1E-3</v>
      </c>
      <c r="I3860">
        <v>2.2999999999999998</v>
      </c>
      <c r="J3860" t="s">
        <v>153</v>
      </c>
      <c r="K3860">
        <v>2.5</v>
      </c>
      <c r="L3860" t="s">
        <v>153</v>
      </c>
      <c r="M3860" s="70">
        <v>0.75399305555555562</v>
      </c>
      <c r="N3860">
        <v>3.6</v>
      </c>
      <c r="O3860" t="s">
        <v>156</v>
      </c>
      <c r="P3860" s="70">
        <v>0.75083333333333335</v>
      </c>
      <c r="Q3860">
        <v>2.1</v>
      </c>
      <c r="R3860" t="s">
        <v>153</v>
      </c>
      <c r="S3860">
        <v>0.4</v>
      </c>
      <c r="T3860">
        <v>50.2</v>
      </c>
      <c r="U3860">
        <v>0</v>
      </c>
      <c r="V3860">
        <v>1176</v>
      </c>
      <c r="W3860">
        <v>2</v>
      </c>
      <c r="X3860">
        <v>0.55400000000000005</v>
      </c>
      <c r="Y3860">
        <v>17.13</v>
      </c>
      <c r="Z3860" s="11">
        <f t="shared" si="10423"/>
        <v>-0.60000000000000009</v>
      </c>
      <c r="AA3860" s="11">
        <f t="shared" si="10424"/>
        <v>0</v>
      </c>
      <c r="AB3860" s="53">
        <f t="shared" si="10425"/>
        <v>0.22027091504662497</v>
      </c>
      <c r="AC3860" s="61" t="s">
        <v>204</v>
      </c>
    </row>
    <row r="3861" spans="1:46">
      <c r="A3861" s="11">
        <v>3861</v>
      </c>
      <c r="B3861" s="69">
        <v>44619</v>
      </c>
      <c r="C3861" s="70">
        <v>0.76388888888888884</v>
      </c>
      <c r="D3861">
        <v>10.8</v>
      </c>
      <c r="E3861">
        <v>13</v>
      </c>
      <c r="F3861">
        <v>0</v>
      </c>
      <c r="G3861">
        <v>8.8000000000000007</v>
      </c>
      <c r="H3861">
        <v>-2E-3</v>
      </c>
      <c r="I3861">
        <v>2.1</v>
      </c>
      <c r="J3861" t="s">
        <v>153</v>
      </c>
      <c r="K3861">
        <v>2.2999999999999998</v>
      </c>
      <c r="L3861" t="s">
        <v>153</v>
      </c>
      <c r="M3861" s="70">
        <v>0.75726851851851851</v>
      </c>
      <c r="N3861">
        <v>3</v>
      </c>
      <c r="O3861" t="s">
        <v>153</v>
      </c>
      <c r="P3861" s="70">
        <v>0.76209490740740737</v>
      </c>
      <c r="Q3861">
        <v>2.6</v>
      </c>
      <c r="R3861" t="s">
        <v>153</v>
      </c>
      <c r="S3861">
        <v>0.3</v>
      </c>
      <c r="T3861">
        <v>52.7</v>
      </c>
      <c r="U3861">
        <v>0</v>
      </c>
      <c r="V3861">
        <v>185</v>
      </c>
      <c r="W3861">
        <v>0</v>
      </c>
      <c r="X3861">
        <v>0.55400000000000005</v>
      </c>
      <c r="Y3861">
        <v>17.14</v>
      </c>
      <c r="Z3861" s="11">
        <f t="shared" si="10423"/>
        <v>-1.2000000000000002</v>
      </c>
      <c r="AA3861" s="11">
        <f t="shared" si="10424"/>
        <v>0</v>
      </c>
      <c r="AB3861" s="53">
        <f t="shared" si="10425"/>
        <v>0.22027091504662497</v>
      </c>
      <c r="AC3861" s="61" t="s">
        <v>204</v>
      </c>
    </row>
    <row r="3862" spans="1:46">
      <c r="A3862" s="11">
        <v>3862</v>
      </c>
      <c r="B3862" s="69">
        <v>44619</v>
      </c>
      <c r="C3862" s="70">
        <v>0.77083333333333337</v>
      </c>
      <c r="D3862">
        <v>10</v>
      </c>
      <c r="E3862">
        <v>13</v>
      </c>
      <c r="F3862">
        <v>0</v>
      </c>
      <c r="G3862">
        <v>8.3000000000000007</v>
      </c>
      <c r="H3862">
        <v>-1E-3</v>
      </c>
      <c r="I3862">
        <v>2.2000000000000002</v>
      </c>
      <c r="J3862" t="s">
        <v>153</v>
      </c>
      <c r="K3862">
        <v>2.2000000000000002</v>
      </c>
      <c r="L3862" t="s">
        <v>153</v>
      </c>
      <c r="M3862" s="70">
        <v>0.76733796296296297</v>
      </c>
      <c r="N3862">
        <v>3.1</v>
      </c>
      <c r="O3862" t="s">
        <v>153</v>
      </c>
      <c r="P3862" s="70">
        <v>0.7701041666666667</v>
      </c>
      <c r="Q3862">
        <v>2.1</v>
      </c>
      <c r="R3862" t="s">
        <v>153</v>
      </c>
      <c r="S3862">
        <v>0.3</v>
      </c>
      <c r="T3862">
        <v>54.6</v>
      </c>
      <c r="U3862">
        <v>0</v>
      </c>
      <c r="V3862">
        <v>104</v>
      </c>
      <c r="W3862">
        <v>0</v>
      </c>
      <c r="X3862">
        <v>0.55400000000000005</v>
      </c>
      <c r="Y3862">
        <v>17.11</v>
      </c>
      <c r="Z3862" s="11">
        <f t="shared" si="10423"/>
        <v>-0.60000000000000009</v>
      </c>
      <c r="AA3862" s="11">
        <f t="shared" si="10424"/>
        <v>0</v>
      </c>
      <c r="AB3862" s="53">
        <f t="shared" si="10425"/>
        <v>0.22027091504662497</v>
      </c>
      <c r="AC3862" s="61" t="s">
        <v>204</v>
      </c>
    </row>
    <row r="3863" spans="1:46">
      <c r="A3863" s="11">
        <v>3863</v>
      </c>
      <c r="B3863" s="69">
        <v>44619</v>
      </c>
      <c r="C3863" s="70">
        <v>0.77777777777777779</v>
      </c>
      <c r="D3863">
        <v>9.4</v>
      </c>
      <c r="E3863">
        <v>13</v>
      </c>
      <c r="F3863">
        <v>0</v>
      </c>
      <c r="G3863">
        <v>8.3000000000000007</v>
      </c>
      <c r="H3863">
        <v>0</v>
      </c>
      <c r="I3863">
        <v>2.2999999999999998</v>
      </c>
      <c r="J3863" t="s">
        <v>159</v>
      </c>
      <c r="K3863">
        <v>2.2999999999999998</v>
      </c>
      <c r="L3863" t="s">
        <v>159</v>
      </c>
      <c r="M3863" s="70">
        <v>0.77777777777777779</v>
      </c>
      <c r="N3863">
        <v>3.1</v>
      </c>
      <c r="O3863" t="s">
        <v>159</v>
      </c>
      <c r="P3863" s="70">
        <v>0.77743055555555562</v>
      </c>
      <c r="Q3863">
        <v>3</v>
      </c>
      <c r="R3863" t="s">
        <v>159</v>
      </c>
      <c r="S3863">
        <v>0.3</v>
      </c>
      <c r="T3863">
        <v>53.7</v>
      </c>
      <c r="U3863">
        <v>0</v>
      </c>
      <c r="V3863">
        <v>136</v>
      </c>
      <c r="W3863">
        <v>0</v>
      </c>
      <c r="X3863">
        <v>0.55400000000000005</v>
      </c>
      <c r="Y3863">
        <v>17.149999999999999</v>
      </c>
      <c r="Z3863" s="11">
        <f t="shared" si="10423"/>
        <v>0</v>
      </c>
      <c r="AA3863" s="11">
        <f t="shared" si="10424"/>
        <v>0</v>
      </c>
      <c r="AB3863" s="53">
        <f t="shared" si="10425"/>
        <v>0.22027091504662497</v>
      </c>
      <c r="AC3863" s="61" t="s">
        <v>204</v>
      </c>
    </row>
    <row r="3864" spans="1:46">
      <c r="A3864" s="11">
        <v>3864</v>
      </c>
      <c r="B3864" s="69">
        <v>44619</v>
      </c>
      <c r="C3864" s="70">
        <v>0.78472222222222221</v>
      </c>
      <c r="D3864">
        <v>8.9</v>
      </c>
      <c r="E3864">
        <v>12.9</v>
      </c>
      <c r="F3864">
        <v>0</v>
      </c>
      <c r="G3864">
        <v>8.5</v>
      </c>
      <c r="H3864">
        <v>1E-3</v>
      </c>
      <c r="I3864">
        <v>2.9</v>
      </c>
      <c r="J3864" t="s">
        <v>159</v>
      </c>
      <c r="K3864">
        <v>3</v>
      </c>
      <c r="L3864" t="s">
        <v>159</v>
      </c>
      <c r="M3864" s="70">
        <v>0.78434027777777782</v>
      </c>
      <c r="N3864">
        <v>4.0999999999999996</v>
      </c>
      <c r="O3864" t="s">
        <v>159</v>
      </c>
      <c r="P3864" s="70">
        <v>0.78034722222222219</v>
      </c>
      <c r="Q3864">
        <v>2.2000000000000002</v>
      </c>
      <c r="R3864" t="s">
        <v>159</v>
      </c>
      <c r="S3864">
        <v>0.6</v>
      </c>
      <c r="T3864">
        <v>52.7</v>
      </c>
      <c r="U3864">
        <v>0</v>
      </c>
      <c r="V3864">
        <v>131</v>
      </c>
      <c r="W3864">
        <v>0</v>
      </c>
      <c r="X3864">
        <v>0.55400000000000005</v>
      </c>
      <c r="Y3864">
        <v>17.14</v>
      </c>
      <c r="Z3864" s="11">
        <f t="shared" si="10423"/>
        <v>0.60000000000000009</v>
      </c>
      <c r="AA3864" s="11">
        <f t="shared" si="10424"/>
        <v>0</v>
      </c>
      <c r="AB3864" s="53">
        <f t="shared" si="10425"/>
        <v>0.22027091504662497</v>
      </c>
      <c r="AC3864" s="61" t="s">
        <v>204</v>
      </c>
    </row>
    <row r="3865" spans="1:46">
      <c r="A3865" s="11">
        <v>3865</v>
      </c>
      <c r="B3865" s="69">
        <v>44619</v>
      </c>
      <c r="C3865" s="70">
        <v>0.79166666666666663</v>
      </c>
      <c r="D3865">
        <v>8.6</v>
      </c>
      <c r="E3865">
        <v>12.9</v>
      </c>
      <c r="F3865">
        <v>0</v>
      </c>
      <c r="G3865">
        <v>8.4</v>
      </c>
      <c r="H3865">
        <v>-1E-3</v>
      </c>
      <c r="I3865">
        <v>1.7</v>
      </c>
      <c r="J3865" t="s">
        <v>151</v>
      </c>
      <c r="K3865">
        <v>2.9</v>
      </c>
      <c r="L3865" t="s">
        <v>159</v>
      </c>
      <c r="M3865" s="70">
        <v>0.78473379629629625</v>
      </c>
      <c r="N3865">
        <v>3.1</v>
      </c>
      <c r="O3865" t="s">
        <v>159</v>
      </c>
      <c r="P3865" s="70">
        <v>0.7852662037037037</v>
      </c>
      <c r="Q3865">
        <v>1.5</v>
      </c>
      <c r="R3865" t="s">
        <v>150</v>
      </c>
      <c r="S3865">
        <v>0.5</v>
      </c>
      <c r="T3865">
        <v>52</v>
      </c>
      <c r="U3865">
        <v>1</v>
      </c>
      <c r="V3865">
        <v>105</v>
      </c>
      <c r="W3865">
        <v>0</v>
      </c>
      <c r="X3865">
        <v>0.55500000000000005</v>
      </c>
      <c r="Y3865">
        <v>17.149999999999999</v>
      </c>
      <c r="Z3865" s="11">
        <f t="shared" si="10423"/>
        <v>-0.60000000000000009</v>
      </c>
      <c r="AA3865" s="11">
        <f t="shared" si="10424"/>
        <v>0</v>
      </c>
      <c r="AB3865" s="53">
        <f t="shared" si="10425"/>
        <v>0.22079961030293807</v>
      </c>
      <c r="AC3865" s="61" t="s">
        <v>204</v>
      </c>
      <c r="AE3865" s="11">
        <f t="shared" ref="AE3865" si="10458">SUM(F3865:F3870)</f>
        <v>0</v>
      </c>
      <c r="AF3865" s="11">
        <f t="shared" ref="AF3865" si="10459">AVERAGE(AB3865:AB3870)</f>
        <v>0.22053541079390357</v>
      </c>
      <c r="AG3865" s="11">
        <f t="shared" ref="AG3865" si="10460">AVERAGE(G3865:G3870)</f>
        <v>8.1166666666666671</v>
      </c>
      <c r="AH3865" s="11" t="e">
        <f t="shared" ref="AH3865" si="10461">AVERAGE(AC3865:AC3870)</f>
        <v>#DIV/0!</v>
      </c>
      <c r="AI3865" s="11">
        <f t="shared" ref="AI3865" si="10462">AVERAGE(T3865:T3870)</f>
        <v>52.166666666666664</v>
      </c>
      <c r="AJ3865" s="11">
        <f t="shared" ref="AJ3865" si="10463">SUMIF(H3865:H3870,"&gt;0",H3865:H3870)</f>
        <v>2E-3</v>
      </c>
      <c r="AK3865" s="17">
        <f t="shared" ref="AK3865" si="10464">SUM(AA3865:AA3870)/60</f>
        <v>0</v>
      </c>
      <c r="AL3865" s="17">
        <f t="shared" ref="AL3865" si="10465">SUM(V3865:V3870)</f>
        <v>717</v>
      </c>
      <c r="AM3865" s="17">
        <f t="shared" ref="AM3865" si="10466">AVERAGE(W3865:W3870)</f>
        <v>0</v>
      </c>
      <c r="AN3865" s="11">
        <f t="shared" ref="AN3865" si="10467">AVERAGE(I3865:I3870)</f>
        <v>1.7333333333333334</v>
      </c>
      <c r="AO3865" s="11">
        <f t="shared" ref="AO3865" si="10468">MAX(K3865:K3870)</f>
        <v>3</v>
      </c>
      <c r="AP3865" s="13" t="str">
        <f t="shared" ref="AP3865" ca="1" si="10469">INDIRECT(ADDRESS(MATCH(AO3865,K3865:K3870,0)+A3865-1,12))</f>
        <v>SSE</v>
      </c>
      <c r="AQ3865" s="13">
        <f t="shared" ref="AQ3865" ca="1" si="10470">INDIRECT(ADDRESS(MATCH(AO3865,K3865:K3870,0)+A3865-1,13))</f>
        <v>0.8181828703703703</v>
      </c>
      <c r="AR3865" s="11">
        <f t="shared" ref="AR3865" si="10471">MAX(N3865:N3870)</f>
        <v>5.2</v>
      </c>
      <c r="AS3865" s="13" t="str">
        <f t="shared" ref="AS3865" ca="1" si="10472">INDIRECT(ADDRESS(MATCH(AR3865,N3865:N3870,0)+A3865-1,15))</f>
        <v>SSE</v>
      </c>
      <c r="AT3865" s="13">
        <f t="shared" ref="AT3865" ca="1" si="10473">INDIRECT(ADDRESS(MATCH(AR3865,N3865:N3870,0)+A3865-1,16))</f>
        <v>0.82348379629629631</v>
      </c>
    </row>
    <row r="3866" spans="1:46">
      <c r="A3866" s="11">
        <v>3866</v>
      </c>
      <c r="B3866" s="69">
        <v>44619</v>
      </c>
      <c r="C3866" s="70">
        <v>0.79861111111111116</v>
      </c>
      <c r="D3866">
        <v>8.3000000000000007</v>
      </c>
      <c r="E3866">
        <v>12.9</v>
      </c>
      <c r="F3866">
        <v>0</v>
      </c>
      <c r="G3866">
        <v>7.8</v>
      </c>
      <c r="H3866">
        <v>-2E-3</v>
      </c>
      <c r="I3866">
        <v>0.5</v>
      </c>
      <c r="J3866" t="s">
        <v>147</v>
      </c>
      <c r="K3866">
        <v>1.7</v>
      </c>
      <c r="L3866" t="s">
        <v>151</v>
      </c>
      <c r="M3866" s="70">
        <v>0.79167824074074078</v>
      </c>
      <c r="N3866">
        <v>1.9</v>
      </c>
      <c r="O3866" t="s">
        <v>152</v>
      </c>
      <c r="P3866" s="70">
        <v>0.79223379629629631</v>
      </c>
      <c r="Q3866">
        <v>0.3</v>
      </c>
      <c r="R3866" t="s">
        <v>162</v>
      </c>
      <c r="S3866">
        <v>0.5</v>
      </c>
      <c r="T3866">
        <v>55.6</v>
      </c>
      <c r="U3866">
        <v>1</v>
      </c>
      <c r="V3866">
        <v>81</v>
      </c>
      <c r="W3866">
        <v>0</v>
      </c>
      <c r="X3866">
        <v>0.55500000000000005</v>
      </c>
      <c r="Y3866">
        <v>17.13</v>
      </c>
      <c r="Z3866" s="11">
        <f t="shared" si="10423"/>
        <v>-1.2000000000000002</v>
      </c>
      <c r="AA3866" s="11">
        <f t="shared" si="10424"/>
        <v>0</v>
      </c>
      <c r="AB3866" s="53">
        <f t="shared" si="10425"/>
        <v>0.22079961030293807</v>
      </c>
      <c r="AC3866" s="61" t="s">
        <v>204</v>
      </c>
    </row>
    <row r="3867" spans="1:46">
      <c r="A3867" s="11">
        <v>3867</v>
      </c>
      <c r="B3867" s="69">
        <v>44619</v>
      </c>
      <c r="C3867" s="70">
        <v>0.80555555555555547</v>
      </c>
      <c r="D3867">
        <v>7.8</v>
      </c>
      <c r="E3867">
        <v>12.9</v>
      </c>
      <c r="F3867">
        <v>0</v>
      </c>
      <c r="G3867">
        <v>7.3</v>
      </c>
      <c r="H3867">
        <v>-2E-3</v>
      </c>
      <c r="I3867">
        <v>0.4</v>
      </c>
      <c r="J3867" t="s">
        <v>148</v>
      </c>
      <c r="K3867">
        <v>0.5</v>
      </c>
      <c r="L3867" t="s">
        <v>147</v>
      </c>
      <c r="M3867" s="70">
        <v>0.79862268518518509</v>
      </c>
      <c r="N3867">
        <v>1.6</v>
      </c>
      <c r="O3867" t="s">
        <v>151</v>
      </c>
      <c r="P3867" s="70">
        <v>0.804224537037037</v>
      </c>
      <c r="Q3867">
        <v>0.8</v>
      </c>
      <c r="R3867" t="s">
        <v>150</v>
      </c>
      <c r="S3867">
        <v>0.3</v>
      </c>
      <c r="T3867">
        <v>56.1</v>
      </c>
      <c r="U3867">
        <v>0</v>
      </c>
      <c r="V3867">
        <v>111</v>
      </c>
      <c r="W3867">
        <v>0</v>
      </c>
      <c r="X3867">
        <v>0.55500000000000005</v>
      </c>
      <c r="Y3867">
        <v>17.149999999999999</v>
      </c>
      <c r="Z3867" s="11">
        <f t="shared" si="10423"/>
        <v>-1.2000000000000002</v>
      </c>
      <c r="AA3867" s="11">
        <f t="shared" si="10424"/>
        <v>0</v>
      </c>
      <c r="AB3867" s="53">
        <f t="shared" si="10425"/>
        <v>0.22079961030293807</v>
      </c>
      <c r="AC3867" s="61" t="s">
        <v>204</v>
      </c>
    </row>
    <row r="3868" spans="1:46">
      <c r="A3868" s="11">
        <v>3868</v>
      </c>
      <c r="B3868" s="69">
        <v>44619</v>
      </c>
      <c r="C3868" s="70">
        <v>0.8125</v>
      </c>
      <c r="D3868">
        <v>7.4</v>
      </c>
      <c r="E3868">
        <v>12.9</v>
      </c>
      <c r="F3868">
        <v>0</v>
      </c>
      <c r="G3868">
        <v>7.8</v>
      </c>
      <c r="H3868">
        <v>1E-3</v>
      </c>
      <c r="I3868">
        <v>2</v>
      </c>
      <c r="J3868" t="s">
        <v>159</v>
      </c>
      <c r="K3868">
        <v>2</v>
      </c>
      <c r="L3868" t="s">
        <v>159</v>
      </c>
      <c r="M3868" s="70">
        <v>0.8125</v>
      </c>
      <c r="N3868">
        <v>3.9</v>
      </c>
      <c r="O3868" t="s">
        <v>159</v>
      </c>
      <c r="P3868" s="70">
        <v>0.81180555555555556</v>
      </c>
      <c r="Q3868">
        <v>2.6</v>
      </c>
      <c r="R3868" t="s">
        <v>159</v>
      </c>
      <c r="S3868">
        <v>0.9</v>
      </c>
      <c r="T3868">
        <v>51.9</v>
      </c>
      <c r="U3868">
        <v>0</v>
      </c>
      <c r="V3868">
        <v>157</v>
      </c>
      <c r="W3868">
        <v>0</v>
      </c>
      <c r="X3868">
        <v>0.55500000000000005</v>
      </c>
      <c r="Y3868">
        <v>17.170000000000002</v>
      </c>
      <c r="Z3868" s="11">
        <f t="shared" si="10423"/>
        <v>0.60000000000000009</v>
      </c>
      <c r="AA3868" s="11">
        <f t="shared" si="10424"/>
        <v>0</v>
      </c>
      <c r="AB3868" s="53">
        <f t="shared" si="10425"/>
        <v>0.22079961030293807</v>
      </c>
      <c r="AC3868" s="61" t="s">
        <v>204</v>
      </c>
    </row>
    <row r="3869" spans="1:46">
      <c r="A3869" s="11">
        <v>3869</v>
      </c>
      <c r="B3869" s="69">
        <v>44619</v>
      </c>
      <c r="C3869" s="70">
        <v>0.81944444444444453</v>
      </c>
      <c r="D3869">
        <v>7.1</v>
      </c>
      <c r="E3869">
        <v>12.9</v>
      </c>
      <c r="F3869">
        <v>0</v>
      </c>
      <c r="G3869">
        <v>8.6</v>
      </c>
      <c r="H3869">
        <v>1E-3</v>
      </c>
      <c r="I3869">
        <v>2.9</v>
      </c>
      <c r="J3869" t="s">
        <v>159</v>
      </c>
      <c r="K3869">
        <v>3</v>
      </c>
      <c r="L3869" t="s">
        <v>159</v>
      </c>
      <c r="M3869" s="70">
        <v>0.8181828703703703</v>
      </c>
      <c r="N3869">
        <v>4.2</v>
      </c>
      <c r="O3869" t="s">
        <v>159</v>
      </c>
      <c r="P3869" s="70">
        <v>0.81761574074074073</v>
      </c>
      <c r="Q3869">
        <v>2.2000000000000002</v>
      </c>
      <c r="R3869" t="s">
        <v>151</v>
      </c>
      <c r="S3869">
        <v>0.5</v>
      </c>
      <c r="T3869">
        <v>48.9</v>
      </c>
      <c r="U3869">
        <v>0</v>
      </c>
      <c r="V3869">
        <v>143</v>
      </c>
      <c r="W3869">
        <v>0</v>
      </c>
      <c r="X3869">
        <v>0.55300000000000005</v>
      </c>
      <c r="Y3869">
        <v>17.16</v>
      </c>
      <c r="Z3869" s="11">
        <f t="shared" si="10423"/>
        <v>0.60000000000000009</v>
      </c>
      <c r="AA3869" s="11">
        <f t="shared" si="10424"/>
        <v>0</v>
      </c>
      <c r="AB3869" s="53">
        <f t="shared" si="10425"/>
        <v>0.2197431085050443</v>
      </c>
      <c r="AC3869" s="61" t="s">
        <v>204</v>
      </c>
    </row>
    <row r="3870" spans="1:46">
      <c r="A3870" s="11">
        <v>3870</v>
      </c>
      <c r="B3870" s="69">
        <v>44619</v>
      </c>
      <c r="C3870" s="70">
        <v>0.82638888888888884</v>
      </c>
      <c r="D3870">
        <v>7.1</v>
      </c>
      <c r="E3870">
        <v>12.9</v>
      </c>
      <c r="F3870">
        <v>0</v>
      </c>
      <c r="G3870">
        <v>8.8000000000000007</v>
      </c>
      <c r="H3870">
        <v>0</v>
      </c>
      <c r="I3870">
        <v>2.9</v>
      </c>
      <c r="J3870" t="s">
        <v>159</v>
      </c>
      <c r="K3870">
        <v>2.9</v>
      </c>
      <c r="L3870" t="s">
        <v>159</v>
      </c>
      <c r="M3870" s="70">
        <v>0.82590277777777776</v>
      </c>
      <c r="N3870">
        <v>5.2</v>
      </c>
      <c r="O3870" t="s">
        <v>159</v>
      </c>
      <c r="P3870" s="70">
        <v>0.82348379629629631</v>
      </c>
      <c r="Q3870">
        <v>3.2</v>
      </c>
      <c r="R3870" t="s">
        <v>153</v>
      </c>
      <c r="S3870">
        <v>0.9</v>
      </c>
      <c r="T3870">
        <v>48.5</v>
      </c>
      <c r="U3870">
        <v>0</v>
      </c>
      <c r="V3870">
        <v>120</v>
      </c>
      <c r="W3870">
        <v>0</v>
      </c>
      <c r="X3870">
        <v>0.55400000000000005</v>
      </c>
      <c r="Y3870">
        <v>17.18</v>
      </c>
      <c r="Z3870" s="11">
        <f t="shared" si="10423"/>
        <v>0</v>
      </c>
      <c r="AA3870" s="11">
        <f t="shared" si="10424"/>
        <v>0</v>
      </c>
      <c r="AB3870" s="53">
        <f t="shared" si="10425"/>
        <v>0.22027091504662497</v>
      </c>
      <c r="AC3870" s="61" t="s">
        <v>204</v>
      </c>
    </row>
    <row r="3871" spans="1:46">
      <c r="A3871" s="11">
        <v>3871</v>
      </c>
      <c r="B3871" s="69">
        <v>44619</v>
      </c>
      <c r="C3871" s="70">
        <v>0.83333333333333337</v>
      </c>
      <c r="D3871">
        <v>7.2</v>
      </c>
      <c r="E3871">
        <v>12.9</v>
      </c>
      <c r="F3871">
        <v>0</v>
      </c>
      <c r="G3871">
        <v>8.9</v>
      </c>
      <c r="H3871">
        <v>0</v>
      </c>
      <c r="I3871">
        <v>2.9</v>
      </c>
      <c r="J3871" t="s">
        <v>159</v>
      </c>
      <c r="K3871">
        <v>3.3</v>
      </c>
      <c r="L3871" t="s">
        <v>159</v>
      </c>
      <c r="M3871" s="70">
        <v>0.83020833333333333</v>
      </c>
      <c r="N3871">
        <v>5.0999999999999996</v>
      </c>
      <c r="O3871" t="s">
        <v>159</v>
      </c>
      <c r="P3871" s="70">
        <v>0.82954861111111111</v>
      </c>
      <c r="Q3871">
        <v>2.5</v>
      </c>
      <c r="R3871" t="s">
        <v>159</v>
      </c>
      <c r="S3871">
        <v>0.6</v>
      </c>
      <c r="T3871">
        <v>50.1</v>
      </c>
      <c r="U3871">
        <v>0</v>
      </c>
      <c r="V3871">
        <v>129</v>
      </c>
      <c r="W3871">
        <v>0</v>
      </c>
      <c r="X3871">
        <v>0.55400000000000005</v>
      </c>
      <c r="Y3871">
        <v>17.190000000000001</v>
      </c>
      <c r="Z3871" s="11">
        <f t="shared" si="10423"/>
        <v>0</v>
      </c>
      <c r="AA3871" s="11">
        <f t="shared" si="10424"/>
        <v>0</v>
      </c>
      <c r="AB3871" s="53">
        <f t="shared" si="10425"/>
        <v>0.22027091504662497</v>
      </c>
      <c r="AC3871" s="61" t="s">
        <v>204</v>
      </c>
      <c r="AE3871" s="11">
        <f t="shared" ref="AE3871" si="10474">SUM(F3871:F3876)</f>
        <v>0</v>
      </c>
      <c r="AF3871" s="11">
        <f t="shared" ref="AF3871" si="10475">AVERAGE(AB3871:AB3876)</f>
        <v>0.22018294728969487</v>
      </c>
      <c r="AG3871" s="11">
        <f t="shared" ref="AG3871" si="10476">AVERAGE(G3871:G3876)</f>
        <v>7.7166666666666677</v>
      </c>
      <c r="AH3871" s="11" t="e">
        <f t="shared" ref="AH3871" si="10477">AVERAGE(AC3871:AC3876)</f>
        <v>#DIV/0!</v>
      </c>
      <c r="AI3871" s="11">
        <f t="shared" ref="AI3871" si="10478">AVERAGE(T3871:T3876)</f>
        <v>55.416666666666664</v>
      </c>
      <c r="AJ3871" s="11">
        <f t="shared" ref="AJ3871" si="10479">SUMIF(H3871:H3876,"&gt;0",H3871:H3876)</f>
        <v>0</v>
      </c>
      <c r="AK3871" s="17">
        <f t="shared" ref="AK3871" si="10480">SUM(AA3871:AA3876)/60</f>
        <v>0</v>
      </c>
      <c r="AL3871" s="17">
        <f t="shared" ref="AL3871" si="10481">SUM(V3871:V3876)</f>
        <v>591</v>
      </c>
      <c r="AM3871" s="17">
        <f t="shared" ref="AM3871" si="10482">AVERAGE(W3871:W3876)</f>
        <v>0</v>
      </c>
      <c r="AN3871" s="11">
        <f t="shared" ref="AN3871" si="10483">AVERAGE(I3871:I3876)</f>
        <v>1.4666666666666668</v>
      </c>
      <c r="AO3871" s="11">
        <f t="shared" ref="AO3871" si="10484">MAX(K3871:K3876)</f>
        <v>3.4</v>
      </c>
      <c r="AP3871" s="13" t="str">
        <f t="shared" ref="AP3871" ca="1" si="10485">INDIRECT(ADDRESS(MATCH(AO3871,K3871:K3876,0)+A3871-1,12))</f>
        <v>SSE</v>
      </c>
      <c r="AQ3871" s="13">
        <f t="shared" ref="AQ3871" ca="1" si="10486">INDIRECT(ADDRESS(MATCH(AO3871,K3871:K3876,0)+A3871-1,13))</f>
        <v>0.83817129629629628</v>
      </c>
      <c r="AR3871" s="11">
        <f t="shared" ref="AR3871" si="10487">MAX(N3871:N3876)</f>
        <v>6</v>
      </c>
      <c r="AS3871" s="13" t="str">
        <f t="shared" ref="AS3871" ca="1" si="10488">INDIRECT(ADDRESS(MATCH(AR3871,N3871:N3876,0)+A3871-1,15))</f>
        <v>SSE</v>
      </c>
      <c r="AT3871" s="13">
        <f t="shared" ref="AT3871" ca="1" si="10489">INDIRECT(ADDRESS(MATCH(AR3871,N3871:N3876,0)+A3871-1,16))</f>
        <v>0.83379629629629637</v>
      </c>
    </row>
    <row r="3872" spans="1:46">
      <c r="A3872" s="11">
        <v>3872</v>
      </c>
      <c r="B3872" s="69">
        <v>44619</v>
      </c>
      <c r="C3872" s="70">
        <v>0.84027777777777779</v>
      </c>
      <c r="D3872">
        <v>7.3</v>
      </c>
      <c r="E3872">
        <v>12.9</v>
      </c>
      <c r="F3872">
        <v>0</v>
      </c>
      <c r="G3872">
        <v>9.1</v>
      </c>
      <c r="H3872">
        <v>0</v>
      </c>
      <c r="I3872">
        <v>3.1</v>
      </c>
      <c r="J3872" t="s">
        <v>159</v>
      </c>
      <c r="K3872">
        <v>3.4</v>
      </c>
      <c r="L3872" t="s">
        <v>159</v>
      </c>
      <c r="M3872" s="70">
        <v>0.83817129629629628</v>
      </c>
      <c r="N3872">
        <v>6</v>
      </c>
      <c r="O3872" t="s">
        <v>159</v>
      </c>
      <c r="P3872" s="70">
        <v>0.83379629629629637</v>
      </c>
      <c r="Q3872">
        <v>1.3</v>
      </c>
      <c r="R3872" t="s">
        <v>159</v>
      </c>
      <c r="S3872">
        <v>1.2</v>
      </c>
      <c r="T3872">
        <v>51.8</v>
      </c>
      <c r="U3872">
        <v>0</v>
      </c>
      <c r="V3872">
        <v>113</v>
      </c>
      <c r="W3872">
        <v>0</v>
      </c>
      <c r="X3872">
        <v>0.55400000000000005</v>
      </c>
      <c r="Y3872">
        <v>17.22</v>
      </c>
      <c r="Z3872" s="11">
        <f t="shared" si="10423"/>
        <v>0</v>
      </c>
      <c r="AA3872" s="11">
        <f t="shared" si="10424"/>
        <v>0</v>
      </c>
      <c r="AB3872" s="53">
        <f t="shared" si="10425"/>
        <v>0.22027091504662497</v>
      </c>
      <c r="AC3872" s="61" t="s">
        <v>204</v>
      </c>
    </row>
    <row r="3873" spans="1:46">
      <c r="A3873" s="11">
        <v>3873</v>
      </c>
      <c r="B3873" s="69">
        <v>44619</v>
      </c>
      <c r="C3873" s="70">
        <v>0.84722222222222221</v>
      </c>
      <c r="D3873">
        <v>7.4</v>
      </c>
      <c r="E3873">
        <v>12.9</v>
      </c>
      <c r="F3873">
        <v>0</v>
      </c>
      <c r="G3873">
        <v>8.6999999999999993</v>
      </c>
      <c r="H3873">
        <v>-2E-3</v>
      </c>
      <c r="I3873">
        <v>1.4</v>
      </c>
      <c r="J3873" t="s">
        <v>159</v>
      </c>
      <c r="K3873">
        <v>3.1</v>
      </c>
      <c r="L3873" t="s">
        <v>159</v>
      </c>
      <c r="M3873" s="70">
        <v>0.84028935185185183</v>
      </c>
      <c r="N3873">
        <v>3.1</v>
      </c>
      <c r="O3873" t="s">
        <v>151</v>
      </c>
      <c r="P3873" s="70">
        <v>0.84509259259259262</v>
      </c>
      <c r="Q3873">
        <v>0.3</v>
      </c>
      <c r="R3873" t="s">
        <v>151</v>
      </c>
      <c r="S3873">
        <v>0.5</v>
      </c>
      <c r="T3873">
        <v>52.2</v>
      </c>
      <c r="U3873">
        <v>0</v>
      </c>
      <c r="V3873">
        <v>91</v>
      </c>
      <c r="W3873">
        <v>0</v>
      </c>
      <c r="X3873">
        <v>0.55400000000000005</v>
      </c>
      <c r="Y3873">
        <v>17.21</v>
      </c>
      <c r="Z3873" s="11">
        <f t="shared" si="10423"/>
        <v>-1.2000000000000002</v>
      </c>
      <c r="AA3873" s="11">
        <f t="shared" si="10424"/>
        <v>0</v>
      </c>
      <c r="AB3873" s="53">
        <f t="shared" si="10425"/>
        <v>0.22027091504662497</v>
      </c>
      <c r="AC3873" s="61" t="s">
        <v>204</v>
      </c>
    </row>
    <row r="3874" spans="1:46">
      <c r="A3874" s="11">
        <v>3874</v>
      </c>
      <c r="B3874" s="69">
        <v>44619</v>
      </c>
      <c r="C3874" s="70">
        <v>0.85416666666666663</v>
      </c>
      <c r="D3874">
        <v>7.3</v>
      </c>
      <c r="E3874">
        <v>12.9</v>
      </c>
      <c r="F3874">
        <v>0</v>
      </c>
      <c r="G3874">
        <v>7.5</v>
      </c>
      <c r="H3874">
        <v>-3.0000000000000001E-3</v>
      </c>
      <c r="I3874">
        <v>0.8</v>
      </c>
      <c r="J3874" t="s">
        <v>159</v>
      </c>
      <c r="K3874">
        <v>1.4</v>
      </c>
      <c r="L3874" t="s">
        <v>159</v>
      </c>
      <c r="M3874" s="70">
        <v>0.84723379629629625</v>
      </c>
      <c r="N3874">
        <v>3.3</v>
      </c>
      <c r="O3874" t="s">
        <v>159</v>
      </c>
      <c r="P3874" s="70">
        <v>0.85011574074074081</v>
      </c>
      <c r="Q3874">
        <v>0.6</v>
      </c>
      <c r="R3874" t="s">
        <v>157</v>
      </c>
      <c r="S3874">
        <v>0.7</v>
      </c>
      <c r="T3874">
        <v>55.9</v>
      </c>
      <c r="U3874">
        <v>0</v>
      </c>
      <c r="V3874">
        <v>85</v>
      </c>
      <c r="W3874">
        <v>0</v>
      </c>
      <c r="X3874">
        <v>0.55400000000000005</v>
      </c>
      <c r="Y3874">
        <v>17.23</v>
      </c>
      <c r="Z3874" s="11">
        <f t="shared" si="10423"/>
        <v>-1.8000000000000003</v>
      </c>
      <c r="AA3874" s="11">
        <f t="shared" si="10424"/>
        <v>0</v>
      </c>
      <c r="AB3874" s="53">
        <f t="shared" si="10425"/>
        <v>0.22027091504662497</v>
      </c>
      <c r="AC3874" s="61" t="s">
        <v>204</v>
      </c>
    </row>
    <row r="3875" spans="1:46">
      <c r="A3875" s="11">
        <v>3875</v>
      </c>
      <c r="B3875" s="69">
        <v>44619</v>
      </c>
      <c r="C3875" s="70">
        <v>0.86111111111111116</v>
      </c>
      <c r="D3875">
        <v>7.1</v>
      </c>
      <c r="E3875">
        <v>12.9</v>
      </c>
      <c r="F3875">
        <v>0</v>
      </c>
      <c r="G3875">
        <v>6.5</v>
      </c>
      <c r="H3875">
        <v>-3.0000000000000001E-3</v>
      </c>
      <c r="I3875">
        <v>0.4</v>
      </c>
      <c r="J3875" t="s">
        <v>162</v>
      </c>
      <c r="K3875">
        <v>0.9</v>
      </c>
      <c r="L3875" t="s">
        <v>148</v>
      </c>
      <c r="M3875" s="70">
        <v>0.8558796296296296</v>
      </c>
      <c r="N3875">
        <v>1.3</v>
      </c>
      <c r="O3875" t="s">
        <v>162</v>
      </c>
      <c r="P3875" s="70">
        <v>0.85452546296296295</v>
      </c>
      <c r="Q3875">
        <v>0.5</v>
      </c>
      <c r="R3875" t="s">
        <v>148</v>
      </c>
      <c r="S3875">
        <v>0.3</v>
      </c>
      <c r="T3875">
        <v>59.6</v>
      </c>
      <c r="U3875">
        <v>-1</v>
      </c>
      <c r="V3875">
        <v>88</v>
      </c>
      <c r="W3875">
        <v>0</v>
      </c>
      <c r="X3875">
        <v>0.55300000000000005</v>
      </c>
      <c r="Y3875">
        <v>17.239999999999998</v>
      </c>
      <c r="Z3875" s="11">
        <f t="shared" si="10423"/>
        <v>-1.8000000000000003</v>
      </c>
      <c r="AA3875" s="11">
        <f t="shared" si="10424"/>
        <v>0</v>
      </c>
      <c r="AB3875" s="53">
        <f t="shared" si="10425"/>
        <v>0.2197431085050443</v>
      </c>
      <c r="AC3875" s="61" t="s">
        <v>204</v>
      </c>
    </row>
    <row r="3876" spans="1:46">
      <c r="A3876" s="11">
        <v>3876</v>
      </c>
      <c r="B3876" s="69">
        <v>44619</v>
      </c>
      <c r="C3876" s="70">
        <v>0.86805555555555547</v>
      </c>
      <c r="D3876">
        <v>6.6</v>
      </c>
      <c r="E3876">
        <v>12.9</v>
      </c>
      <c r="F3876">
        <v>0</v>
      </c>
      <c r="G3876">
        <v>5.6</v>
      </c>
      <c r="H3876">
        <v>-2E-3</v>
      </c>
      <c r="I3876">
        <v>0.2</v>
      </c>
      <c r="J3876" t="s">
        <v>147</v>
      </c>
      <c r="K3876">
        <v>0.4</v>
      </c>
      <c r="L3876" t="s">
        <v>162</v>
      </c>
      <c r="M3876" s="70">
        <v>0.86133101851851857</v>
      </c>
      <c r="N3876">
        <v>0.9</v>
      </c>
      <c r="O3876" t="s">
        <v>150</v>
      </c>
      <c r="P3876" s="70">
        <v>0.86142361111111121</v>
      </c>
      <c r="Q3876">
        <v>0.2</v>
      </c>
      <c r="R3876" t="s">
        <v>152</v>
      </c>
      <c r="S3876">
        <v>0.3</v>
      </c>
      <c r="T3876">
        <v>62.9</v>
      </c>
      <c r="U3876">
        <v>0</v>
      </c>
      <c r="V3876">
        <v>85</v>
      </c>
      <c r="W3876">
        <v>0</v>
      </c>
      <c r="X3876">
        <v>0.55400000000000005</v>
      </c>
      <c r="Y3876">
        <v>17.239999999999998</v>
      </c>
      <c r="Z3876" s="11">
        <f t="shared" si="10423"/>
        <v>-1.2000000000000002</v>
      </c>
      <c r="AA3876" s="11">
        <f t="shared" si="10424"/>
        <v>0</v>
      </c>
      <c r="AB3876" s="53">
        <f t="shared" si="10425"/>
        <v>0.22027091504662497</v>
      </c>
      <c r="AC3876" s="61" t="s">
        <v>204</v>
      </c>
    </row>
    <row r="3877" spans="1:46">
      <c r="A3877" s="11">
        <v>3877</v>
      </c>
      <c r="B3877" s="69">
        <v>44619</v>
      </c>
      <c r="C3877" s="70">
        <v>0.875</v>
      </c>
      <c r="D3877">
        <v>6</v>
      </c>
      <c r="E3877">
        <v>12.9</v>
      </c>
      <c r="F3877">
        <v>0</v>
      </c>
      <c r="G3877">
        <v>5.0999999999999996</v>
      </c>
      <c r="H3877">
        <v>-1E-3</v>
      </c>
      <c r="I3877">
        <v>0.3</v>
      </c>
      <c r="J3877" t="s">
        <v>156</v>
      </c>
      <c r="K3877">
        <v>0.3</v>
      </c>
      <c r="L3877" t="s">
        <v>156</v>
      </c>
      <c r="M3877" s="70">
        <v>0.875</v>
      </c>
      <c r="N3877">
        <v>1.2</v>
      </c>
      <c r="O3877" t="s">
        <v>162</v>
      </c>
      <c r="P3877" s="70">
        <v>0.87490740740740736</v>
      </c>
      <c r="Q3877">
        <v>1</v>
      </c>
      <c r="R3877" t="s">
        <v>162</v>
      </c>
      <c r="S3877">
        <v>0.3</v>
      </c>
      <c r="T3877">
        <v>64.400000000000006</v>
      </c>
      <c r="U3877">
        <v>0</v>
      </c>
      <c r="V3877">
        <v>96</v>
      </c>
      <c r="W3877">
        <v>0</v>
      </c>
      <c r="X3877">
        <v>0.55300000000000005</v>
      </c>
      <c r="Y3877">
        <v>17.25</v>
      </c>
      <c r="Z3877" s="11">
        <f t="shared" si="10423"/>
        <v>-0.60000000000000009</v>
      </c>
      <c r="AA3877" s="11">
        <f t="shared" si="10424"/>
        <v>0</v>
      </c>
      <c r="AB3877" s="53">
        <f t="shared" si="10425"/>
        <v>0.2197431085050443</v>
      </c>
      <c r="AC3877" s="61" t="s">
        <v>204</v>
      </c>
      <c r="AE3877" s="11">
        <f t="shared" ref="AE3877" si="10490">SUM(F3877:F3882)</f>
        <v>0</v>
      </c>
      <c r="AF3877" s="11">
        <f t="shared" ref="AF3877" si="10491">AVERAGE(AB3877:AB3882)</f>
        <v>0.21939183132506809</v>
      </c>
      <c r="AG3877" s="11">
        <f t="shared" ref="AG3877" si="10492">AVERAGE(G3877:G3882)</f>
        <v>4.1666666666666661</v>
      </c>
      <c r="AH3877" s="11" t="e">
        <f t="shared" ref="AH3877" si="10493">AVERAGE(AC3877:AC3882)</f>
        <v>#DIV/0!</v>
      </c>
      <c r="AI3877" s="11">
        <f t="shared" ref="AI3877" si="10494">AVERAGE(T3877:T3882)</f>
        <v>67.850000000000009</v>
      </c>
      <c r="AJ3877" s="11">
        <f t="shared" ref="AJ3877" si="10495">SUMIF(H3877:H3882,"&gt;0",H3877:H3882)</f>
        <v>0</v>
      </c>
      <c r="AK3877" s="17">
        <f t="shared" ref="AK3877" si="10496">SUM(AA3877:AA3882)/60</f>
        <v>0</v>
      </c>
      <c r="AL3877" s="17">
        <f t="shared" ref="AL3877" si="10497">SUM(V3877:V3882)</f>
        <v>506</v>
      </c>
      <c r="AM3877" s="17">
        <f t="shared" ref="AM3877" si="10498">AVERAGE(W3877:W3882)</f>
        <v>0</v>
      </c>
      <c r="AN3877" s="11">
        <f t="shared" ref="AN3877" si="10499">AVERAGE(I3877:I3882)</f>
        <v>0.26666666666666666</v>
      </c>
      <c r="AO3877" s="11">
        <f t="shared" ref="AO3877" si="10500">MAX(K3877:K3882)</f>
        <v>0.5</v>
      </c>
      <c r="AP3877" s="13" t="str">
        <f t="shared" ref="AP3877" ca="1" si="10501">INDIRECT(ADDRESS(MATCH(AO3877,K3877:K3882,0)+A3877-1,12))</f>
        <v>WSW</v>
      </c>
      <c r="AQ3877" s="13">
        <f t="shared" ref="AQ3877" ca="1" si="10502">INDIRECT(ADDRESS(MATCH(AO3877,K3877:K3882,0)+A3877-1,13))</f>
        <v>0.90732638888888895</v>
      </c>
      <c r="AR3877" s="11">
        <f t="shared" ref="AR3877" si="10503">MAX(N3877:N3882)</f>
        <v>1.4</v>
      </c>
      <c r="AS3877" s="13" t="str">
        <f t="shared" ref="AS3877" ca="1" si="10504">INDIRECT(ADDRESS(MATCH(AR3877,N3877:N3882,0)+A3877-1,15))</f>
        <v>N</v>
      </c>
      <c r="AT3877" s="13">
        <f t="shared" ref="AT3877" ca="1" si="10505">INDIRECT(ADDRESS(MATCH(AR3877,N3877:N3882,0)+A3877-1,16))</f>
        <v>0.87513888888888891</v>
      </c>
    </row>
    <row r="3878" spans="1:46">
      <c r="A3878" s="11">
        <v>3878</v>
      </c>
      <c r="B3878" s="69">
        <v>44619</v>
      </c>
      <c r="C3878" s="70">
        <v>0.88194444444444453</v>
      </c>
      <c r="D3878">
        <v>5.4</v>
      </c>
      <c r="E3878">
        <v>12.9</v>
      </c>
      <c r="F3878">
        <v>0</v>
      </c>
      <c r="G3878">
        <v>4.5999999999999996</v>
      </c>
      <c r="H3878">
        <v>-1E-3</v>
      </c>
      <c r="I3878">
        <v>0.2</v>
      </c>
      <c r="J3878" t="s">
        <v>147</v>
      </c>
      <c r="K3878">
        <v>0.4</v>
      </c>
      <c r="L3878" t="s">
        <v>154</v>
      </c>
      <c r="M3878" s="70">
        <v>0.8772106481481482</v>
      </c>
      <c r="N3878">
        <v>1.4</v>
      </c>
      <c r="O3878" t="s">
        <v>162</v>
      </c>
      <c r="P3878" s="70">
        <v>0.87513888888888891</v>
      </c>
      <c r="Q3878">
        <v>0</v>
      </c>
      <c r="R3878" t="s">
        <v>157</v>
      </c>
      <c r="S3878">
        <v>0.3</v>
      </c>
      <c r="T3878">
        <v>66.5</v>
      </c>
      <c r="U3878">
        <v>0</v>
      </c>
      <c r="V3878">
        <v>66</v>
      </c>
      <c r="W3878">
        <v>0</v>
      </c>
      <c r="X3878">
        <v>0.55300000000000005</v>
      </c>
      <c r="Y3878">
        <v>17.260000000000002</v>
      </c>
      <c r="Z3878" s="11">
        <f t="shared" si="10423"/>
        <v>-0.60000000000000009</v>
      </c>
      <c r="AA3878" s="11">
        <f t="shared" si="10424"/>
        <v>0</v>
      </c>
      <c r="AB3878" s="53">
        <f t="shared" si="10425"/>
        <v>0.2197431085050443</v>
      </c>
      <c r="AC3878" s="61" t="s">
        <v>204</v>
      </c>
    </row>
    <row r="3879" spans="1:46">
      <c r="A3879" s="11">
        <v>3879</v>
      </c>
      <c r="B3879" s="69">
        <v>44619</v>
      </c>
      <c r="C3879" s="70">
        <v>0.88888888888888884</v>
      </c>
      <c r="D3879">
        <v>4.8</v>
      </c>
      <c r="E3879">
        <v>12.9</v>
      </c>
      <c r="F3879">
        <v>0</v>
      </c>
      <c r="G3879">
        <v>4.2</v>
      </c>
      <c r="H3879">
        <v>-1E-3</v>
      </c>
      <c r="I3879">
        <v>0.3</v>
      </c>
      <c r="J3879" t="s">
        <v>148</v>
      </c>
      <c r="K3879">
        <v>0.3</v>
      </c>
      <c r="L3879" t="s">
        <v>148</v>
      </c>
      <c r="M3879" s="70">
        <v>0.88818287037037036</v>
      </c>
      <c r="N3879">
        <v>1.1000000000000001</v>
      </c>
      <c r="O3879" t="s">
        <v>151</v>
      </c>
      <c r="P3879" s="70">
        <v>0.88241898148148146</v>
      </c>
      <c r="Q3879">
        <v>0</v>
      </c>
      <c r="R3879" t="s">
        <v>148</v>
      </c>
      <c r="S3879">
        <v>0.2</v>
      </c>
      <c r="T3879">
        <v>67.7</v>
      </c>
      <c r="U3879">
        <v>0</v>
      </c>
      <c r="V3879">
        <v>80</v>
      </c>
      <c r="W3879">
        <v>0</v>
      </c>
      <c r="X3879">
        <v>0.55200000000000005</v>
      </c>
      <c r="Y3879">
        <v>17.25</v>
      </c>
      <c r="Z3879" s="11">
        <f t="shared" si="10423"/>
        <v>-0.60000000000000009</v>
      </c>
      <c r="AA3879" s="11">
        <f t="shared" si="10424"/>
        <v>0</v>
      </c>
      <c r="AB3879" s="53">
        <f t="shared" si="10425"/>
        <v>0.21921619273508003</v>
      </c>
      <c r="AC3879" s="61" t="s">
        <v>204</v>
      </c>
    </row>
    <row r="3880" spans="1:46">
      <c r="A3880" s="11">
        <v>3880</v>
      </c>
      <c r="B3880" s="69">
        <v>44619</v>
      </c>
      <c r="C3880" s="70">
        <v>0.89583333333333337</v>
      </c>
      <c r="D3880">
        <v>4.3</v>
      </c>
      <c r="E3880">
        <v>12.9</v>
      </c>
      <c r="F3880">
        <v>0</v>
      </c>
      <c r="G3880">
        <v>4</v>
      </c>
      <c r="H3880">
        <v>0</v>
      </c>
      <c r="I3880">
        <v>0.1</v>
      </c>
      <c r="J3880" t="s">
        <v>150</v>
      </c>
      <c r="K3880">
        <v>0.3</v>
      </c>
      <c r="L3880" t="s">
        <v>148</v>
      </c>
      <c r="M3880" s="70">
        <v>0.88890046296296299</v>
      </c>
      <c r="N3880">
        <v>0.7</v>
      </c>
      <c r="O3880" t="s">
        <v>162</v>
      </c>
      <c r="P3880" s="70">
        <v>0.89287037037037031</v>
      </c>
      <c r="Q3880">
        <v>0</v>
      </c>
      <c r="R3880" t="s">
        <v>154</v>
      </c>
      <c r="S3880">
        <v>0.2</v>
      </c>
      <c r="T3880">
        <v>69.2</v>
      </c>
      <c r="U3880">
        <v>0</v>
      </c>
      <c r="V3880">
        <v>86</v>
      </c>
      <c r="W3880">
        <v>0</v>
      </c>
      <c r="X3880">
        <v>0.55200000000000005</v>
      </c>
      <c r="Y3880">
        <v>17.28</v>
      </c>
      <c r="Z3880" s="11">
        <f t="shared" si="10423"/>
        <v>0</v>
      </c>
      <c r="AA3880" s="11">
        <f t="shared" si="10424"/>
        <v>0</v>
      </c>
      <c r="AB3880" s="53">
        <f t="shared" si="10425"/>
        <v>0.21921619273508003</v>
      </c>
      <c r="AC3880" s="61" t="s">
        <v>204</v>
      </c>
    </row>
    <row r="3881" spans="1:46">
      <c r="A3881" s="11">
        <v>3881</v>
      </c>
      <c r="B3881" s="69">
        <v>44619</v>
      </c>
      <c r="C3881" s="70">
        <v>0.90277777777777779</v>
      </c>
      <c r="D3881">
        <v>3.8</v>
      </c>
      <c r="E3881">
        <v>12.9</v>
      </c>
      <c r="F3881">
        <v>0</v>
      </c>
      <c r="G3881">
        <v>3.7</v>
      </c>
      <c r="H3881">
        <v>-1E-3</v>
      </c>
      <c r="I3881">
        <v>0.3</v>
      </c>
      <c r="J3881" t="s">
        <v>154</v>
      </c>
      <c r="K3881">
        <v>0.3</v>
      </c>
      <c r="L3881" t="s">
        <v>154</v>
      </c>
      <c r="M3881" s="70">
        <v>0.90277777777777779</v>
      </c>
      <c r="N3881">
        <v>1.2</v>
      </c>
      <c r="O3881" t="s">
        <v>161</v>
      </c>
      <c r="P3881" s="70">
        <v>0.9005439814814814</v>
      </c>
      <c r="Q3881">
        <v>0.5</v>
      </c>
      <c r="R3881" t="s">
        <v>160</v>
      </c>
      <c r="S3881">
        <v>0.3</v>
      </c>
      <c r="T3881">
        <v>69.3</v>
      </c>
      <c r="U3881">
        <v>0</v>
      </c>
      <c r="V3881">
        <v>80</v>
      </c>
      <c r="W3881">
        <v>0</v>
      </c>
      <c r="X3881">
        <v>0.55200000000000005</v>
      </c>
      <c r="Y3881">
        <v>17.28</v>
      </c>
      <c r="Z3881" s="11">
        <f t="shared" si="10423"/>
        <v>-0.60000000000000009</v>
      </c>
      <c r="AA3881" s="11">
        <f t="shared" si="10424"/>
        <v>0</v>
      </c>
      <c r="AB3881" s="53">
        <f t="shared" si="10425"/>
        <v>0.21921619273508003</v>
      </c>
      <c r="AC3881" s="61" t="s">
        <v>204</v>
      </c>
    </row>
    <row r="3882" spans="1:46">
      <c r="A3882" s="11">
        <v>3882</v>
      </c>
      <c r="B3882" s="69">
        <v>44619</v>
      </c>
      <c r="C3882" s="70">
        <v>0.90972222222222221</v>
      </c>
      <c r="D3882">
        <v>3.4</v>
      </c>
      <c r="E3882">
        <v>12.9</v>
      </c>
      <c r="F3882">
        <v>0</v>
      </c>
      <c r="G3882">
        <v>3.4</v>
      </c>
      <c r="H3882">
        <v>-1E-3</v>
      </c>
      <c r="I3882">
        <v>0.4</v>
      </c>
      <c r="J3882" t="s">
        <v>148</v>
      </c>
      <c r="K3882">
        <v>0.5</v>
      </c>
      <c r="L3882" t="s">
        <v>161</v>
      </c>
      <c r="M3882" s="70">
        <v>0.90732638888888895</v>
      </c>
      <c r="N3882">
        <v>1.1000000000000001</v>
      </c>
      <c r="O3882" t="s">
        <v>149</v>
      </c>
      <c r="P3882" s="70">
        <v>0.90649305555555559</v>
      </c>
      <c r="Q3882">
        <v>0.8</v>
      </c>
      <c r="R3882" t="s">
        <v>147</v>
      </c>
      <c r="S3882">
        <v>0.3</v>
      </c>
      <c r="T3882">
        <v>70</v>
      </c>
      <c r="U3882">
        <v>0</v>
      </c>
      <c r="V3882">
        <v>98</v>
      </c>
      <c r="W3882">
        <v>0</v>
      </c>
      <c r="X3882">
        <v>0.55200000000000005</v>
      </c>
      <c r="Y3882">
        <v>17.309999999999999</v>
      </c>
      <c r="Z3882" s="11">
        <f t="shared" si="10423"/>
        <v>-0.60000000000000009</v>
      </c>
      <c r="AA3882" s="11">
        <f t="shared" si="10424"/>
        <v>0</v>
      </c>
      <c r="AB3882" s="53">
        <f t="shared" si="10425"/>
        <v>0.21921619273508003</v>
      </c>
      <c r="AC3882" s="61" t="s">
        <v>204</v>
      </c>
    </row>
    <row r="3883" spans="1:46">
      <c r="A3883" s="11">
        <v>3883</v>
      </c>
      <c r="B3883" s="69">
        <v>44619</v>
      </c>
      <c r="C3883" s="70">
        <v>0.91666666666666663</v>
      </c>
      <c r="D3883">
        <v>3</v>
      </c>
      <c r="E3883">
        <v>12.9</v>
      </c>
      <c r="F3883">
        <v>0</v>
      </c>
      <c r="G3883">
        <v>3.3</v>
      </c>
      <c r="H3883">
        <v>-1E-3</v>
      </c>
      <c r="I3883">
        <v>0.2</v>
      </c>
      <c r="J3883" t="s">
        <v>147</v>
      </c>
      <c r="K3883">
        <v>0.5</v>
      </c>
      <c r="L3883" t="s">
        <v>148</v>
      </c>
      <c r="M3883" s="70">
        <v>0.91134259259259265</v>
      </c>
      <c r="N3883">
        <v>1.2</v>
      </c>
      <c r="O3883" t="s">
        <v>147</v>
      </c>
      <c r="P3883" s="70">
        <v>0.9098032407407407</v>
      </c>
      <c r="Q3883">
        <v>0</v>
      </c>
      <c r="R3883" t="s">
        <v>148</v>
      </c>
      <c r="S3883">
        <v>0.3</v>
      </c>
      <c r="T3883">
        <v>70.099999999999994</v>
      </c>
      <c r="U3883">
        <v>0</v>
      </c>
      <c r="V3883">
        <v>72</v>
      </c>
      <c r="W3883">
        <v>0</v>
      </c>
      <c r="X3883">
        <v>0.55200000000000005</v>
      </c>
      <c r="Y3883">
        <v>17.329999999999998</v>
      </c>
      <c r="Z3883" s="11">
        <f t="shared" si="10423"/>
        <v>-0.60000000000000009</v>
      </c>
      <c r="AA3883" s="11">
        <f t="shared" si="10424"/>
        <v>0</v>
      </c>
      <c r="AB3883" s="53">
        <f t="shared" si="10425"/>
        <v>0.21921619273508003</v>
      </c>
      <c r="AC3883" s="61" t="s">
        <v>204</v>
      </c>
      <c r="AE3883" s="11">
        <f t="shared" ref="AE3883" si="10506">SUM(F3883:F3888)</f>
        <v>0</v>
      </c>
      <c r="AF3883" s="11">
        <f t="shared" ref="AF3883" si="10507">AVERAGE(AB3883:AB3888)</f>
        <v>0.21921634153245231</v>
      </c>
      <c r="AG3883" s="11">
        <f t="shared" ref="AG3883" si="10508">AVERAGE(G3883:G3888)</f>
        <v>3.5</v>
      </c>
      <c r="AH3883" s="11" t="e">
        <f t="shared" ref="AH3883" si="10509">AVERAGE(AC3883:AC3888)</f>
        <v>#DIV/0!</v>
      </c>
      <c r="AI3883" s="11">
        <f t="shared" ref="AI3883" si="10510">AVERAGE(T3883:T3888)</f>
        <v>70.8</v>
      </c>
      <c r="AJ3883" s="11">
        <f t="shared" ref="AJ3883" si="10511">SUMIF(H3883:H3888,"&gt;0",H3883:H3888)</f>
        <v>3.0000000000000001E-3</v>
      </c>
      <c r="AK3883" s="17">
        <f t="shared" ref="AK3883" si="10512">SUM(AA3883:AA3888)/60</f>
        <v>0</v>
      </c>
      <c r="AL3883" s="17">
        <f t="shared" ref="AL3883" si="10513">SUM(V3883:V3888)</f>
        <v>479</v>
      </c>
      <c r="AM3883" s="17">
        <f t="shared" ref="AM3883" si="10514">AVERAGE(W3883:W3888)</f>
        <v>0</v>
      </c>
      <c r="AN3883" s="11">
        <f t="shared" ref="AN3883" si="10515">AVERAGE(I3883:I3888)</f>
        <v>1.0166666666666666</v>
      </c>
      <c r="AO3883" s="11">
        <f t="shared" ref="AO3883" si="10516">MAX(K3883:K3888)</f>
        <v>2.1</v>
      </c>
      <c r="AP3883" s="13" t="str">
        <f t="shared" ref="AP3883" ca="1" si="10517">INDIRECT(ADDRESS(MATCH(AO3883,K3883:K3888,0)+A3883-1,12))</f>
        <v>E</v>
      </c>
      <c r="AQ3883" s="13">
        <f t="shared" ref="AQ3883" ca="1" si="10518">INDIRECT(ADDRESS(MATCH(AO3883,K3883:K3888,0)+A3883-1,13))</f>
        <v>0.94905092592592588</v>
      </c>
      <c r="AR3883" s="11">
        <f t="shared" ref="AR3883" si="10519">MAX(N3883:N3888)</f>
        <v>3.6</v>
      </c>
      <c r="AS3883" s="13" t="str">
        <f t="shared" ref="AS3883" ca="1" si="10520">INDIRECT(ADDRESS(MATCH(AR3883,N3883:N3888,0)+A3883-1,15))</f>
        <v>E</v>
      </c>
      <c r="AT3883" s="13">
        <f t="shared" ref="AT3883" ca="1" si="10521">INDIRECT(ADDRESS(MATCH(AR3883,N3883:N3888,0)+A3883-1,16))</f>
        <v>0.94243055555555555</v>
      </c>
    </row>
    <row r="3884" spans="1:46">
      <c r="A3884" s="11">
        <v>3884</v>
      </c>
      <c r="B3884" s="69">
        <v>44619</v>
      </c>
      <c r="C3884" s="70">
        <v>0.92361111111111116</v>
      </c>
      <c r="D3884">
        <v>2.7</v>
      </c>
      <c r="E3884">
        <v>12.9</v>
      </c>
      <c r="F3884">
        <v>0</v>
      </c>
      <c r="G3884">
        <v>3.2</v>
      </c>
      <c r="H3884">
        <v>0</v>
      </c>
      <c r="I3884">
        <v>0.7</v>
      </c>
      <c r="J3884" t="s">
        <v>148</v>
      </c>
      <c r="K3884">
        <v>0.7</v>
      </c>
      <c r="L3884" t="s">
        <v>148</v>
      </c>
      <c r="M3884" s="70">
        <v>0.92361111111111116</v>
      </c>
      <c r="N3884">
        <v>1.9</v>
      </c>
      <c r="O3884" t="s">
        <v>152</v>
      </c>
      <c r="P3884" s="70">
        <v>0.92092592592592604</v>
      </c>
      <c r="Q3884">
        <v>0.8</v>
      </c>
      <c r="R3884" t="s">
        <v>155</v>
      </c>
      <c r="S3884">
        <v>0.5</v>
      </c>
      <c r="T3884">
        <v>72.900000000000006</v>
      </c>
      <c r="U3884">
        <v>0</v>
      </c>
      <c r="V3884">
        <v>41</v>
      </c>
      <c r="W3884">
        <v>0</v>
      </c>
      <c r="X3884">
        <v>0.55200000000000005</v>
      </c>
      <c r="Y3884">
        <v>17.350000000000001</v>
      </c>
      <c r="Z3884" s="11">
        <f t="shared" si="10423"/>
        <v>0</v>
      </c>
      <c r="AA3884" s="11">
        <f t="shared" si="10424"/>
        <v>0</v>
      </c>
      <c r="AB3884" s="53">
        <f t="shared" si="10425"/>
        <v>0.21921619273508003</v>
      </c>
      <c r="AC3884" s="61" t="s">
        <v>204</v>
      </c>
    </row>
    <row r="3885" spans="1:46">
      <c r="A3885" s="11">
        <v>3885</v>
      </c>
      <c r="B3885" s="69">
        <v>44619</v>
      </c>
      <c r="C3885" s="70">
        <v>0.93055555555555547</v>
      </c>
      <c r="D3885">
        <v>2.4</v>
      </c>
      <c r="E3885">
        <v>12.9</v>
      </c>
      <c r="F3885">
        <v>0</v>
      </c>
      <c r="G3885">
        <v>3.2</v>
      </c>
      <c r="H3885">
        <v>0</v>
      </c>
      <c r="I3885">
        <v>0.8</v>
      </c>
      <c r="J3885" t="s">
        <v>148</v>
      </c>
      <c r="K3885">
        <v>0.8</v>
      </c>
      <c r="L3885" t="s">
        <v>149</v>
      </c>
      <c r="M3885" s="70">
        <v>0.92643518518518519</v>
      </c>
      <c r="N3885">
        <v>1.7</v>
      </c>
      <c r="O3885" t="s">
        <v>152</v>
      </c>
      <c r="P3885" s="70">
        <v>0.92824074074074081</v>
      </c>
      <c r="Q3885">
        <v>1.1000000000000001</v>
      </c>
      <c r="R3885" t="s">
        <v>148</v>
      </c>
      <c r="S3885">
        <v>0.5</v>
      </c>
      <c r="T3885">
        <v>72.599999999999994</v>
      </c>
      <c r="U3885">
        <v>0</v>
      </c>
      <c r="V3885">
        <v>59</v>
      </c>
      <c r="W3885">
        <v>0</v>
      </c>
      <c r="X3885">
        <v>0.55100000000000005</v>
      </c>
      <c r="Y3885">
        <v>17.350000000000001</v>
      </c>
      <c r="Z3885" s="11">
        <f t="shared" si="10423"/>
        <v>0</v>
      </c>
      <c r="AA3885" s="11">
        <f t="shared" si="10424"/>
        <v>0</v>
      </c>
      <c r="AB3885" s="53">
        <f t="shared" si="10425"/>
        <v>0.21869016974934966</v>
      </c>
      <c r="AC3885" s="61" t="s">
        <v>204</v>
      </c>
    </row>
    <row r="3886" spans="1:46">
      <c r="A3886" s="11">
        <v>3886</v>
      </c>
      <c r="B3886" s="69">
        <v>44619</v>
      </c>
      <c r="C3886" s="70">
        <v>0.9375</v>
      </c>
      <c r="D3886">
        <v>2.2999999999999998</v>
      </c>
      <c r="E3886">
        <v>12.9</v>
      </c>
      <c r="F3886">
        <v>0</v>
      </c>
      <c r="G3886">
        <v>3.1</v>
      </c>
      <c r="H3886">
        <v>-2E-3</v>
      </c>
      <c r="I3886">
        <v>0.5</v>
      </c>
      <c r="J3886" t="s">
        <v>155</v>
      </c>
      <c r="K3886">
        <v>0.8</v>
      </c>
      <c r="L3886" t="s">
        <v>152</v>
      </c>
      <c r="M3886" s="70">
        <v>0.93152777777777773</v>
      </c>
      <c r="N3886">
        <v>1.5</v>
      </c>
      <c r="O3886" t="s">
        <v>157</v>
      </c>
      <c r="P3886" s="70">
        <v>0.93670138888888888</v>
      </c>
      <c r="Q3886">
        <v>1.2</v>
      </c>
      <c r="R3886" t="s">
        <v>147</v>
      </c>
      <c r="S3886">
        <v>0.4</v>
      </c>
      <c r="T3886">
        <v>72.3</v>
      </c>
      <c r="U3886">
        <v>0</v>
      </c>
      <c r="V3886">
        <v>63</v>
      </c>
      <c r="W3886">
        <v>0</v>
      </c>
      <c r="X3886">
        <v>0.55200000000000005</v>
      </c>
      <c r="Y3886">
        <v>17.37</v>
      </c>
      <c r="Z3886" s="11">
        <f t="shared" si="10423"/>
        <v>-1.2000000000000002</v>
      </c>
      <c r="AA3886" s="11">
        <f t="shared" si="10424"/>
        <v>0</v>
      </c>
      <c r="AB3886" s="53">
        <f t="shared" si="10425"/>
        <v>0.21921619273508003</v>
      </c>
      <c r="AC3886" s="61" t="s">
        <v>204</v>
      </c>
    </row>
    <row r="3887" spans="1:46">
      <c r="A3887" s="11">
        <v>3887</v>
      </c>
      <c r="B3887" s="69">
        <v>44619</v>
      </c>
      <c r="C3887" s="70">
        <v>0.94444444444444453</v>
      </c>
      <c r="D3887">
        <v>2.1</v>
      </c>
      <c r="E3887">
        <v>12.9</v>
      </c>
      <c r="F3887">
        <v>0</v>
      </c>
      <c r="G3887">
        <v>3.9</v>
      </c>
      <c r="H3887">
        <v>2E-3</v>
      </c>
      <c r="I3887">
        <v>2</v>
      </c>
      <c r="J3887" t="s">
        <v>152</v>
      </c>
      <c r="K3887">
        <v>2</v>
      </c>
      <c r="L3887" t="s">
        <v>152</v>
      </c>
      <c r="M3887" s="70">
        <v>0.94444444444444453</v>
      </c>
      <c r="N3887">
        <v>3.6</v>
      </c>
      <c r="O3887" t="s">
        <v>152</v>
      </c>
      <c r="P3887" s="70">
        <v>0.94243055555555555</v>
      </c>
      <c r="Q3887">
        <v>1.9</v>
      </c>
      <c r="R3887" t="s">
        <v>152</v>
      </c>
      <c r="S3887">
        <v>0.6</v>
      </c>
      <c r="T3887">
        <v>68.7</v>
      </c>
      <c r="U3887">
        <v>0</v>
      </c>
      <c r="V3887">
        <v>139</v>
      </c>
      <c r="W3887">
        <v>0</v>
      </c>
      <c r="X3887">
        <v>0.55300000000000005</v>
      </c>
      <c r="Y3887">
        <v>17.39</v>
      </c>
      <c r="Z3887" s="11">
        <f t="shared" si="10423"/>
        <v>1.2000000000000002</v>
      </c>
      <c r="AA3887" s="11">
        <f t="shared" si="10424"/>
        <v>0</v>
      </c>
      <c r="AB3887" s="53">
        <f t="shared" si="10425"/>
        <v>0.2197431085050443</v>
      </c>
      <c r="AC3887" s="61" t="s">
        <v>204</v>
      </c>
    </row>
    <row r="3888" spans="1:46">
      <c r="A3888" s="11">
        <v>3888</v>
      </c>
      <c r="B3888" s="69">
        <v>44619</v>
      </c>
      <c r="C3888" s="70">
        <v>0.95138888888888884</v>
      </c>
      <c r="D3888">
        <v>2.2000000000000002</v>
      </c>
      <c r="E3888">
        <v>12.9</v>
      </c>
      <c r="F3888">
        <v>0</v>
      </c>
      <c r="G3888">
        <v>4.3</v>
      </c>
      <c r="H3888">
        <v>1E-3</v>
      </c>
      <c r="I3888">
        <v>1.9</v>
      </c>
      <c r="J3888" t="s">
        <v>152</v>
      </c>
      <c r="K3888">
        <v>2.1</v>
      </c>
      <c r="L3888" t="s">
        <v>152</v>
      </c>
      <c r="M3888" s="70">
        <v>0.94905092592592588</v>
      </c>
      <c r="N3888">
        <v>3.3</v>
      </c>
      <c r="O3888" t="s">
        <v>148</v>
      </c>
      <c r="P3888" s="70">
        <v>0.9447106481481482</v>
      </c>
      <c r="Q3888">
        <v>1.3</v>
      </c>
      <c r="R3888" t="s">
        <v>148</v>
      </c>
      <c r="S3888">
        <v>0.4</v>
      </c>
      <c r="T3888">
        <v>68.2</v>
      </c>
      <c r="U3888">
        <v>0</v>
      </c>
      <c r="V3888">
        <v>105</v>
      </c>
      <c r="W3888">
        <v>0</v>
      </c>
      <c r="X3888">
        <v>0.55200000000000005</v>
      </c>
      <c r="Y3888">
        <v>17.399999999999999</v>
      </c>
      <c r="Z3888" s="11">
        <f t="shared" si="10423"/>
        <v>0.60000000000000009</v>
      </c>
      <c r="AA3888" s="11">
        <f t="shared" si="10424"/>
        <v>0</v>
      </c>
      <c r="AB3888" s="53">
        <f t="shared" si="10425"/>
        <v>0.21921619273508003</v>
      </c>
      <c r="AC3888" s="61" t="s">
        <v>204</v>
      </c>
    </row>
    <row r="3889" spans="1:46">
      <c r="A3889" s="11">
        <v>3889</v>
      </c>
      <c r="B3889" s="69">
        <v>44619</v>
      </c>
      <c r="C3889" s="70">
        <v>0.95833333333333337</v>
      </c>
      <c r="D3889">
        <v>2.4</v>
      </c>
      <c r="E3889">
        <v>12.8</v>
      </c>
      <c r="F3889">
        <v>0</v>
      </c>
      <c r="G3889">
        <v>4.5</v>
      </c>
      <c r="H3889">
        <v>0</v>
      </c>
      <c r="I3889">
        <v>1.6</v>
      </c>
      <c r="J3889" t="s">
        <v>152</v>
      </c>
      <c r="K3889">
        <v>1.9</v>
      </c>
      <c r="L3889" t="s">
        <v>152</v>
      </c>
      <c r="M3889" s="70">
        <v>0.95155092592592594</v>
      </c>
      <c r="N3889">
        <v>2.5</v>
      </c>
      <c r="O3889" t="s">
        <v>152</v>
      </c>
      <c r="P3889" s="70">
        <v>0.95302083333333332</v>
      </c>
      <c r="Q3889">
        <v>1.8</v>
      </c>
      <c r="R3889" t="s">
        <v>152</v>
      </c>
      <c r="S3889">
        <v>0.4</v>
      </c>
      <c r="T3889">
        <v>67.400000000000006</v>
      </c>
      <c r="U3889">
        <v>0</v>
      </c>
      <c r="V3889">
        <v>85</v>
      </c>
      <c r="W3889">
        <v>0</v>
      </c>
      <c r="X3889">
        <v>0.55200000000000005</v>
      </c>
      <c r="Y3889">
        <v>17.41</v>
      </c>
      <c r="Z3889" s="11">
        <f t="shared" si="10423"/>
        <v>0</v>
      </c>
      <c r="AA3889" s="11">
        <f t="shared" si="10424"/>
        <v>0</v>
      </c>
      <c r="AB3889" s="53">
        <f t="shared" si="10425"/>
        <v>0.21921619273508003</v>
      </c>
      <c r="AC3889" s="61" t="s">
        <v>204</v>
      </c>
      <c r="AE3889" s="11">
        <f t="shared" ref="AE3889" si="10522">SUM(F3889:F3894)</f>
        <v>0</v>
      </c>
      <c r="AF3889" s="11">
        <f t="shared" ref="AF3889" si="10523">AVERAGE(AB3889:AB3894)</f>
        <v>0.2191285222374583</v>
      </c>
      <c r="AG3889" s="11">
        <f t="shared" ref="AG3889" si="10524">AVERAGE(G3889:G3894)</f>
        <v>3.9833333333333329</v>
      </c>
      <c r="AH3889" s="11" t="e">
        <f t="shared" ref="AH3889" si="10525">AVERAGE(AC3889:AC3894)</f>
        <v>#DIV/0!</v>
      </c>
      <c r="AI3889" s="11">
        <f t="shared" ref="AI3889" si="10526">AVERAGE(T3889:T3894)</f>
        <v>67.95</v>
      </c>
      <c r="AJ3889" s="11">
        <f t="shared" ref="AJ3889" si="10527">SUMIF(H3889:H3894,"&gt;0",H3889:H3894)</f>
        <v>0</v>
      </c>
      <c r="AK3889" s="17">
        <f t="shared" ref="AK3889" si="10528">SUM(AA3889:AA3894)/60</f>
        <v>0</v>
      </c>
      <c r="AL3889" s="17">
        <f t="shared" ref="AL3889" si="10529">SUM(V3889:V3894)</f>
        <v>320</v>
      </c>
      <c r="AM3889" s="17">
        <f t="shared" ref="AM3889" si="10530">AVERAGE(W3889:W3894)</f>
        <v>0</v>
      </c>
      <c r="AN3889" s="11">
        <f t="shared" ref="AN3889" si="10531">AVERAGE(I3889:I3894)</f>
        <v>0.73333333333333328</v>
      </c>
      <c r="AO3889" s="11">
        <f t="shared" ref="AO3889" si="10532">MAX(K3889:K3894)</f>
        <v>1.9</v>
      </c>
      <c r="AP3889" s="13" t="str">
        <f t="shared" ref="AP3889" ca="1" si="10533">INDIRECT(ADDRESS(MATCH(AO3889,K3889:K3894,0)+A3889-1,12))</f>
        <v>E</v>
      </c>
      <c r="AQ3889" s="13">
        <f t="shared" ref="AQ3889" ca="1" si="10534">INDIRECT(ADDRESS(MATCH(AO3889,K3889:K3894,0)+A3889-1,13))</f>
        <v>0.95155092592592594</v>
      </c>
      <c r="AR3889" s="11">
        <f t="shared" ref="AR3889" si="10535">MAX(N3889:N3894)</f>
        <v>2.5</v>
      </c>
      <c r="AS3889" s="13" t="str">
        <f t="shared" ref="AS3889" ca="1" si="10536">INDIRECT(ADDRESS(MATCH(AR3889,N3889:N3894,0)+A3889-1,15))</f>
        <v>E</v>
      </c>
      <c r="AT3889" s="13">
        <f t="shared" ref="AT3889" ca="1" si="10537">INDIRECT(ADDRESS(MATCH(AR3889,N3889:N3894,0)+A3889-1,16))</f>
        <v>0.95302083333333332</v>
      </c>
    </row>
    <row r="3890" spans="1:46">
      <c r="A3890" s="11">
        <v>3890</v>
      </c>
      <c r="B3890" s="69">
        <v>44619</v>
      </c>
      <c r="C3890" s="70">
        <v>0.96527777777777779</v>
      </c>
      <c r="D3890">
        <v>2.6</v>
      </c>
      <c r="E3890">
        <v>12.8</v>
      </c>
      <c r="F3890">
        <v>0</v>
      </c>
      <c r="G3890">
        <v>4.7</v>
      </c>
      <c r="H3890">
        <v>-1E-3</v>
      </c>
      <c r="I3890">
        <v>1.2</v>
      </c>
      <c r="J3890" t="s">
        <v>152</v>
      </c>
      <c r="K3890">
        <v>1.6</v>
      </c>
      <c r="L3890" t="s">
        <v>152</v>
      </c>
      <c r="M3890" s="70">
        <v>0.95888888888888879</v>
      </c>
      <c r="N3890">
        <v>2.4</v>
      </c>
      <c r="O3890" t="s">
        <v>152</v>
      </c>
      <c r="P3890" s="70">
        <v>0.961400462962963</v>
      </c>
      <c r="Q3890">
        <v>0.3</v>
      </c>
      <c r="R3890" t="s">
        <v>157</v>
      </c>
      <c r="S3890">
        <v>0.5</v>
      </c>
      <c r="T3890">
        <v>65.5</v>
      </c>
      <c r="U3890">
        <v>0</v>
      </c>
      <c r="V3890">
        <v>57</v>
      </c>
      <c r="W3890">
        <v>0</v>
      </c>
      <c r="X3890">
        <v>0.55200000000000005</v>
      </c>
      <c r="Y3890">
        <v>17.43</v>
      </c>
      <c r="Z3890" s="11">
        <f t="shared" si="10423"/>
        <v>-0.60000000000000009</v>
      </c>
      <c r="AA3890" s="11">
        <f t="shared" si="10424"/>
        <v>0</v>
      </c>
      <c r="AB3890" s="53">
        <f t="shared" si="10425"/>
        <v>0.21921619273508003</v>
      </c>
      <c r="AC3890" s="61" t="s">
        <v>204</v>
      </c>
    </row>
    <row r="3891" spans="1:46">
      <c r="A3891" s="11">
        <v>3891</v>
      </c>
      <c r="B3891" s="69">
        <v>44619</v>
      </c>
      <c r="C3891" s="70">
        <v>0.97222222222222221</v>
      </c>
      <c r="D3891">
        <v>2.7</v>
      </c>
      <c r="E3891">
        <v>12.8</v>
      </c>
      <c r="F3891">
        <v>0</v>
      </c>
      <c r="G3891">
        <v>4.2</v>
      </c>
      <c r="H3891">
        <v>-2E-3</v>
      </c>
      <c r="I3891">
        <v>0.3</v>
      </c>
      <c r="J3891" t="s">
        <v>148</v>
      </c>
      <c r="K3891">
        <v>1.2</v>
      </c>
      <c r="L3891" t="s">
        <v>152</v>
      </c>
      <c r="M3891" s="70">
        <v>0.96528935185185183</v>
      </c>
      <c r="N3891">
        <v>1.3</v>
      </c>
      <c r="O3891" t="s">
        <v>159</v>
      </c>
      <c r="P3891" s="70">
        <v>0.97209490740740734</v>
      </c>
      <c r="Q3891">
        <v>0.9</v>
      </c>
      <c r="R3891" t="s">
        <v>151</v>
      </c>
      <c r="S3891">
        <v>0.3</v>
      </c>
      <c r="T3891">
        <v>66.2</v>
      </c>
      <c r="U3891">
        <v>0</v>
      </c>
      <c r="V3891">
        <v>33</v>
      </c>
      <c r="W3891">
        <v>0</v>
      </c>
      <c r="X3891">
        <v>0.55200000000000005</v>
      </c>
      <c r="Y3891">
        <v>17.45</v>
      </c>
      <c r="Z3891" s="11">
        <f t="shared" si="10423"/>
        <v>-1.2000000000000002</v>
      </c>
      <c r="AA3891" s="11">
        <f t="shared" si="10424"/>
        <v>0</v>
      </c>
      <c r="AB3891" s="53">
        <f t="shared" si="10425"/>
        <v>0.21921619273508003</v>
      </c>
      <c r="AC3891" s="61" t="s">
        <v>204</v>
      </c>
    </row>
    <row r="3892" spans="1:46">
      <c r="A3892" s="11">
        <v>3892</v>
      </c>
      <c r="B3892" s="69">
        <v>44619</v>
      </c>
      <c r="C3892" s="70">
        <v>0.97916666666666663</v>
      </c>
      <c r="D3892">
        <v>2.7</v>
      </c>
      <c r="E3892">
        <v>12.8</v>
      </c>
      <c r="F3892">
        <v>0</v>
      </c>
      <c r="G3892">
        <v>3.8</v>
      </c>
      <c r="H3892">
        <v>-2E-3</v>
      </c>
      <c r="I3892">
        <v>0.3</v>
      </c>
      <c r="J3892" t="s">
        <v>161</v>
      </c>
      <c r="K3892">
        <v>0.4</v>
      </c>
      <c r="L3892" t="s">
        <v>150</v>
      </c>
      <c r="M3892" s="70">
        <v>0.97381944444444446</v>
      </c>
      <c r="N3892">
        <v>1.3</v>
      </c>
      <c r="O3892" t="s">
        <v>151</v>
      </c>
      <c r="P3892" s="70">
        <v>0.97240740740740739</v>
      </c>
      <c r="Q3892">
        <v>0.5</v>
      </c>
      <c r="R3892" t="s">
        <v>156</v>
      </c>
      <c r="S3892">
        <v>0.3</v>
      </c>
      <c r="T3892">
        <v>68.2</v>
      </c>
      <c r="U3892">
        <v>0</v>
      </c>
      <c r="V3892">
        <v>29</v>
      </c>
      <c r="W3892">
        <v>0</v>
      </c>
      <c r="X3892">
        <v>0.55200000000000005</v>
      </c>
      <c r="Y3892">
        <v>17.45</v>
      </c>
      <c r="Z3892" s="11">
        <f t="shared" si="10423"/>
        <v>-1.2000000000000002</v>
      </c>
      <c r="AA3892" s="11">
        <f t="shared" si="10424"/>
        <v>0</v>
      </c>
      <c r="AB3892" s="53">
        <f t="shared" si="10425"/>
        <v>0.21921619273508003</v>
      </c>
      <c r="AC3892" s="61" t="s">
        <v>204</v>
      </c>
    </row>
    <row r="3893" spans="1:46">
      <c r="A3893" s="11">
        <v>3893</v>
      </c>
      <c r="B3893" s="69">
        <v>44619</v>
      </c>
      <c r="C3893" s="70">
        <v>0.98611111111111116</v>
      </c>
      <c r="D3893">
        <v>2.4</v>
      </c>
      <c r="E3893">
        <v>12.8</v>
      </c>
      <c r="F3893">
        <v>0</v>
      </c>
      <c r="G3893">
        <v>3.4</v>
      </c>
      <c r="H3893">
        <v>-1E-3</v>
      </c>
      <c r="I3893">
        <v>0.2</v>
      </c>
      <c r="J3893" t="s">
        <v>153</v>
      </c>
      <c r="K3893">
        <v>0.3</v>
      </c>
      <c r="L3893" t="s">
        <v>161</v>
      </c>
      <c r="M3893" s="70">
        <v>0.97917824074074078</v>
      </c>
      <c r="N3893">
        <v>0.7</v>
      </c>
      <c r="O3893" t="s">
        <v>157</v>
      </c>
      <c r="P3893" s="70">
        <v>0.98206018518518512</v>
      </c>
      <c r="Q3893">
        <v>0.6</v>
      </c>
      <c r="R3893" t="s">
        <v>151</v>
      </c>
      <c r="S3893">
        <v>0.2</v>
      </c>
      <c r="T3893">
        <v>70.099999999999994</v>
      </c>
      <c r="U3893">
        <v>0</v>
      </c>
      <c r="V3893">
        <v>41</v>
      </c>
      <c r="W3893">
        <v>0</v>
      </c>
      <c r="X3893">
        <v>0.55100000000000005</v>
      </c>
      <c r="Y3893">
        <v>17.46</v>
      </c>
      <c r="Z3893" s="11">
        <f t="shared" si="10423"/>
        <v>-0.60000000000000009</v>
      </c>
      <c r="AA3893" s="11">
        <f t="shared" si="10424"/>
        <v>0</v>
      </c>
      <c r="AB3893" s="53">
        <f t="shared" si="10425"/>
        <v>0.21869016974934966</v>
      </c>
      <c r="AC3893" s="61" t="s">
        <v>204</v>
      </c>
    </row>
    <row r="3894" spans="1:46">
      <c r="A3894" s="11">
        <v>3894</v>
      </c>
      <c r="B3894" s="69">
        <v>44619</v>
      </c>
      <c r="C3894" s="70">
        <v>0.99305555555555547</v>
      </c>
      <c r="D3894">
        <v>2.2000000000000002</v>
      </c>
      <c r="E3894">
        <v>12.8</v>
      </c>
      <c r="F3894">
        <v>0</v>
      </c>
      <c r="G3894">
        <v>3.3</v>
      </c>
      <c r="H3894">
        <v>0</v>
      </c>
      <c r="I3894">
        <v>0.8</v>
      </c>
      <c r="J3894" t="s">
        <v>150</v>
      </c>
      <c r="K3894">
        <v>0.8</v>
      </c>
      <c r="L3894" t="s">
        <v>150</v>
      </c>
      <c r="M3894" s="70">
        <v>0.99291666666666656</v>
      </c>
      <c r="N3894">
        <v>1.8</v>
      </c>
      <c r="O3894" t="s">
        <v>150</v>
      </c>
      <c r="P3894" s="70">
        <v>0.99153935185185194</v>
      </c>
      <c r="Q3894">
        <v>0</v>
      </c>
      <c r="R3894" t="s">
        <v>152</v>
      </c>
      <c r="S3894">
        <v>0.4</v>
      </c>
      <c r="T3894">
        <v>70.3</v>
      </c>
      <c r="U3894">
        <v>0</v>
      </c>
      <c r="V3894">
        <v>75</v>
      </c>
      <c r="W3894">
        <v>0</v>
      </c>
      <c r="X3894">
        <v>0.55200000000000005</v>
      </c>
      <c r="Y3894">
        <v>17.48</v>
      </c>
      <c r="Z3894" s="11">
        <f t="shared" si="10423"/>
        <v>0</v>
      </c>
      <c r="AA3894" s="11">
        <f t="shared" si="10424"/>
        <v>0</v>
      </c>
      <c r="AB3894" s="53">
        <f t="shared" si="10425"/>
        <v>0.21921619273508003</v>
      </c>
      <c r="AC3894" s="61" t="s">
        <v>204</v>
      </c>
    </row>
    <row r="3895" spans="1:46">
      <c r="A3895" s="11">
        <v>3895</v>
      </c>
      <c r="B3895" s="69">
        <v>44620</v>
      </c>
      <c r="C3895" s="70">
        <v>0</v>
      </c>
      <c r="D3895">
        <v>2</v>
      </c>
      <c r="E3895">
        <v>12.8</v>
      </c>
      <c r="F3895">
        <v>0</v>
      </c>
      <c r="G3895">
        <v>2.9</v>
      </c>
      <c r="H3895">
        <v>-1E-3</v>
      </c>
      <c r="I3895">
        <v>0.1</v>
      </c>
      <c r="J3895" t="s">
        <v>158</v>
      </c>
      <c r="K3895">
        <v>0.8</v>
      </c>
      <c r="L3895" t="s">
        <v>150</v>
      </c>
      <c r="M3895" s="70">
        <v>0.99306712962962962</v>
      </c>
      <c r="N3895">
        <v>0.6</v>
      </c>
      <c r="O3895" t="s">
        <v>161</v>
      </c>
      <c r="P3895" s="70">
        <v>0.99400462962962965</v>
      </c>
      <c r="Q3895">
        <v>0</v>
      </c>
      <c r="R3895" t="s">
        <v>158</v>
      </c>
      <c r="S3895">
        <v>0.2</v>
      </c>
      <c r="T3895">
        <v>72.2</v>
      </c>
      <c r="U3895">
        <v>0</v>
      </c>
      <c r="V3895">
        <v>60</v>
      </c>
      <c r="W3895">
        <v>0</v>
      </c>
      <c r="X3895">
        <v>0.55100000000000005</v>
      </c>
      <c r="Y3895">
        <v>17.489999999999998</v>
      </c>
      <c r="Z3895" s="11">
        <f t="shared" si="10423"/>
        <v>-0.60000000000000009</v>
      </c>
      <c r="AA3895" s="11">
        <f t="shared" si="10424"/>
        <v>0</v>
      </c>
      <c r="AB3895" s="53">
        <f t="shared" si="10425"/>
        <v>0.21869016974934966</v>
      </c>
      <c r="AC3895" s="61" t="s">
        <v>204</v>
      </c>
      <c r="AE3895" s="11">
        <f t="shared" ref="AE3895" si="10538">SUM(F3895:F3900)</f>
        <v>0</v>
      </c>
      <c r="AF3895" s="11">
        <f t="shared" ref="AF3895" si="10539">AVERAGE(AB3895:AB3900)</f>
        <v>0.21869016974934966</v>
      </c>
      <c r="AG3895" s="11">
        <f t="shared" ref="AG3895" si="10540">AVERAGE(G3895:G3900)</f>
        <v>2.5999999999999996</v>
      </c>
      <c r="AH3895" s="11" t="e">
        <f t="shared" ref="AH3895" si="10541">AVERAGE(AC3895:AC3900)</f>
        <v>#DIV/0!</v>
      </c>
      <c r="AI3895" s="11">
        <f t="shared" ref="AI3895" si="10542">AVERAGE(T3895:T3900)</f>
        <v>73.683333333333337</v>
      </c>
      <c r="AJ3895" s="11">
        <f t="shared" ref="AJ3895" si="10543">SUMIF(H3895:H3900,"&gt;0",H3895:H3900)</f>
        <v>0</v>
      </c>
      <c r="AK3895" s="17">
        <f t="shared" ref="AK3895" si="10544">SUM(AA3895:AA3900)/60</f>
        <v>0</v>
      </c>
      <c r="AL3895" s="17">
        <f t="shared" ref="AL3895" si="10545">SUM(V3895:V3900)</f>
        <v>519</v>
      </c>
      <c r="AM3895" s="17">
        <f t="shared" ref="AM3895" si="10546">AVERAGE(W3895:W3900)</f>
        <v>0</v>
      </c>
      <c r="AN3895" s="11">
        <f t="shared" ref="AN3895" si="10547">AVERAGE(I3895:I3900)</f>
        <v>0.46666666666666673</v>
      </c>
      <c r="AO3895" s="11">
        <f t="shared" ref="AO3895" si="10548">MAX(K3895:K3900)</f>
        <v>1.1000000000000001</v>
      </c>
      <c r="AP3895" s="13" t="str">
        <f t="shared" ref="AP3895" ca="1" si="10549">INDIRECT(ADDRESS(MATCH(AO3895,K3895:K3900,0)+A3895-1,12))</f>
        <v>E</v>
      </c>
      <c r="AQ3895" s="13">
        <f t="shared" ref="AQ3895" ca="1" si="10550">INDIRECT(ADDRESS(MATCH(AO3895,K3895:K3900,0)+A3895-1,13))</f>
        <v>1.6631944444444446E-2</v>
      </c>
      <c r="AR3895" s="11">
        <f t="shared" ref="AR3895" si="10551">MAX(N3895:N3900)</f>
        <v>2.2999999999999998</v>
      </c>
      <c r="AS3895" s="13" t="str">
        <f t="shared" ref="AS3895" ca="1" si="10552">INDIRECT(ADDRESS(MATCH(AR3895,N3895:N3900,0)+A3895-1,15))</f>
        <v>E</v>
      </c>
      <c r="AT3895" s="13">
        <f t="shared" ref="AT3895" ca="1" si="10553">INDIRECT(ADDRESS(MATCH(AR3895,N3895:N3900,0)+A3895-1,16))</f>
        <v>1.9074074074074073E-2</v>
      </c>
    </row>
    <row r="3896" spans="1:46">
      <c r="A3896" s="11">
        <v>3896</v>
      </c>
      <c r="B3896" s="69">
        <v>44620</v>
      </c>
      <c r="C3896" s="70">
        <v>6.9444444444444441E-3</v>
      </c>
      <c r="D3896">
        <v>1.7</v>
      </c>
      <c r="E3896">
        <v>12.8</v>
      </c>
      <c r="F3896">
        <v>0</v>
      </c>
      <c r="G3896">
        <v>2.6</v>
      </c>
      <c r="H3896">
        <v>-1E-3</v>
      </c>
      <c r="I3896">
        <v>0.1</v>
      </c>
      <c r="J3896" t="s">
        <v>152</v>
      </c>
      <c r="K3896">
        <v>0.1</v>
      </c>
      <c r="L3896" t="s">
        <v>158</v>
      </c>
      <c r="M3896" s="70">
        <v>1.1458333333333333E-3</v>
      </c>
      <c r="N3896">
        <v>1.1000000000000001</v>
      </c>
      <c r="O3896" t="s">
        <v>157</v>
      </c>
      <c r="P3896" s="70">
        <v>6.3657407407407404E-3</v>
      </c>
      <c r="Q3896">
        <v>0.6</v>
      </c>
      <c r="R3896" t="s">
        <v>157</v>
      </c>
      <c r="S3896">
        <v>0.3</v>
      </c>
      <c r="T3896">
        <v>73.8</v>
      </c>
      <c r="U3896">
        <v>0</v>
      </c>
      <c r="V3896">
        <v>77</v>
      </c>
      <c r="W3896">
        <v>0</v>
      </c>
      <c r="X3896">
        <v>0.55100000000000005</v>
      </c>
      <c r="Y3896">
        <v>17.52</v>
      </c>
      <c r="Z3896" s="11">
        <f t="shared" si="10423"/>
        <v>-0.60000000000000009</v>
      </c>
      <c r="AA3896" s="11">
        <f t="shared" si="10424"/>
        <v>0</v>
      </c>
      <c r="AB3896" s="53">
        <f t="shared" si="10425"/>
        <v>0.21869016974934966</v>
      </c>
      <c r="AC3896" s="61" t="s">
        <v>204</v>
      </c>
    </row>
    <row r="3897" spans="1:46">
      <c r="A3897" s="11">
        <v>3897</v>
      </c>
      <c r="B3897" s="69">
        <v>44620</v>
      </c>
      <c r="C3897" s="70">
        <v>1.3888888888888888E-2</v>
      </c>
      <c r="D3897">
        <v>1.4</v>
      </c>
      <c r="E3897">
        <v>12.8</v>
      </c>
      <c r="F3897">
        <v>0</v>
      </c>
      <c r="G3897">
        <v>2.4</v>
      </c>
      <c r="H3897">
        <v>0</v>
      </c>
      <c r="I3897">
        <v>1</v>
      </c>
      <c r="J3897" t="s">
        <v>148</v>
      </c>
      <c r="K3897">
        <v>1</v>
      </c>
      <c r="L3897" t="s">
        <v>148</v>
      </c>
      <c r="M3897" s="70">
        <v>1.3888888888888888E-2</v>
      </c>
      <c r="N3897">
        <v>1.7</v>
      </c>
      <c r="O3897" t="s">
        <v>152</v>
      </c>
      <c r="P3897" s="70">
        <v>1.1886574074074075E-2</v>
      </c>
      <c r="Q3897">
        <v>1</v>
      </c>
      <c r="R3897" t="s">
        <v>152</v>
      </c>
      <c r="S3897">
        <v>0.2</v>
      </c>
      <c r="T3897">
        <v>73.599999999999994</v>
      </c>
      <c r="U3897">
        <v>0</v>
      </c>
      <c r="V3897">
        <v>98</v>
      </c>
      <c r="W3897">
        <v>0</v>
      </c>
      <c r="X3897">
        <v>0.55100000000000005</v>
      </c>
      <c r="Y3897">
        <v>17.53</v>
      </c>
      <c r="Z3897" s="11">
        <f t="shared" si="10423"/>
        <v>0</v>
      </c>
      <c r="AA3897" s="11">
        <f t="shared" si="10424"/>
        <v>0</v>
      </c>
      <c r="AB3897" s="53">
        <f t="shared" si="10425"/>
        <v>0.21869016974934966</v>
      </c>
      <c r="AC3897" s="61" t="s">
        <v>204</v>
      </c>
    </row>
    <row r="3898" spans="1:46">
      <c r="A3898" s="11">
        <v>3898</v>
      </c>
      <c r="B3898" s="69">
        <v>44620</v>
      </c>
      <c r="C3898" s="70">
        <v>2.0833333333333332E-2</v>
      </c>
      <c r="D3898">
        <v>1.3</v>
      </c>
      <c r="E3898">
        <v>12.8</v>
      </c>
      <c r="F3898">
        <v>0</v>
      </c>
      <c r="G3898">
        <v>2.8</v>
      </c>
      <c r="H3898">
        <v>0</v>
      </c>
      <c r="I3898">
        <v>1</v>
      </c>
      <c r="J3898" t="s">
        <v>152</v>
      </c>
      <c r="K3898">
        <v>1.1000000000000001</v>
      </c>
      <c r="L3898" t="s">
        <v>152</v>
      </c>
      <c r="M3898" s="70">
        <v>1.6631944444444446E-2</v>
      </c>
      <c r="N3898">
        <v>2.2999999999999998</v>
      </c>
      <c r="O3898" t="s">
        <v>152</v>
      </c>
      <c r="P3898" s="70">
        <v>1.9074074074074073E-2</v>
      </c>
      <c r="Q3898">
        <v>0.6</v>
      </c>
      <c r="R3898" t="s">
        <v>152</v>
      </c>
      <c r="S3898">
        <v>0.4</v>
      </c>
      <c r="T3898">
        <v>74.599999999999994</v>
      </c>
      <c r="U3898">
        <v>1</v>
      </c>
      <c r="V3898">
        <v>112</v>
      </c>
      <c r="W3898">
        <v>0</v>
      </c>
      <c r="X3898">
        <v>0.55100000000000005</v>
      </c>
      <c r="Y3898">
        <v>17.54</v>
      </c>
      <c r="Z3898" s="11">
        <f t="shared" si="10423"/>
        <v>0</v>
      </c>
      <c r="AA3898" s="11">
        <f t="shared" si="10424"/>
        <v>0</v>
      </c>
      <c r="AB3898" s="53">
        <f t="shared" si="10425"/>
        <v>0.21869016974934966</v>
      </c>
      <c r="AC3898" s="61" t="s">
        <v>204</v>
      </c>
    </row>
    <row r="3899" spans="1:46">
      <c r="A3899" s="11">
        <v>3899</v>
      </c>
      <c r="B3899" s="69">
        <v>44620</v>
      </c>
      <c r="C3899" s="70">
        <v>2.7777777777777776E-2</v>
      </c>
      <c r="D3899">
        <v>1.2</v>
      </c>
      <c r="E3899">
        <v>12.8</v>
      </c>
      <c r="F3899">
        <v>0</v>
      </c>
      <c r="G3899">
        <v>2.6</v>
      </c>
      <c r="H3899">
        <v>-1E-3</v>
      </c>
      <c r="I3899">
        <v>0.4</v>
      </c>
      <c r="J3899" t="s">
        <v>153</v>
      </c>
      <c r="K3899">
        <v>1</v>
      </c>
      <c r="L3899" t="s">
        <v>152</v>
      </c>
      <c r="M3899" s="70">
        <v>2.0844907407407406E-2</v>
      </c>
      <c r="N3899">
        <v>1.2</v>
      </c>
      <c r="O3899" t="s">
        <v>161</v>
      </c>
      <c r="P3899" s="70">
        <v>2.6712962962962966E-2</v>
      </c>
      <c r="Q3899">
        <v>0.6</v>
      </c>
      <c r="R3899" t="s">
        <v>161</v>
      </c>
      <c r="S3899">
        <v>0.3</v>
      </c>
      <c r="T3899">
        <v>73.3</v>
      </c>
      <c r="U3899">
        <v>1</v>
      </c>
      <c r="V3899">
        <v>76</v>
      </c>
      <c r="W3899">
        <v>0</v>
      </c>
      <c r="X3899">
        <v>0.55100000000000005</v>
      </c>
      <c r="Y3899">
        <v>17.559999999999999</v>
      </c>
      <c r="Z3899" s="11">
        <f t="shared" si="10423"/>
        <v>-0.60000000000000009</v>
      </c>
      <c r="AA3899" s="11">
        <f t="shared" si="10424"/>
        <v>0</v>
      </c>
      <c r="AB3899" s="53">
        <f t="shared" si="10425"/>
        <v>0.21869016974934966</v>
      </c>
      <c r="AC3899" s="61" t="s">
        <v>204</v>
      </c>
    </row>
    <row r="3900" spans="1:46">
      <c r="A3900" s="11">
        <v>3900</v>
      </c>
      <c r="B3900" s="69">
        <v>44620</v>
      </c>
      <c r="C3900" s="70">
        <v>3.4722222222222224E-2</v>
      </c>
      <c r="D3900">
        <v>1</v>
      </c>
      <c r="E3900">
        <v>12.8</v>
      </c>
      <c r="F3900">
        <v>0</v>
      </c>
      <c r="G3900">
        <v>2.2999999999999998</v>
      </c>
      <c r="H3900">
        <v>-1E-3</v>
      </c>
      <c r="I3900">
        <v>0.2</v>
      </c>
      <c r="J3900" t="s">
        <v>154</v>
      </c>
      <c r="K3900">
        <v>0.4</v>
      </c>
      <c r="L3900" t="s">
        <v>160</v>
      </c>
      <c r="M3900" s="70">
        <v>2.9722222222222219E-2</v>
      </c>
      <c r="N3900">
        <v>1</v>
      </c>
      <c r="O3900" t="s">
        <v>154</v>
      </c>
      <c r="P3900" s="70">
        <v>2.8356481481481483E-2</v>
      </c>
      <c r="Q3900">
        <v>0.3</v>
      </c>
      <c r="R3900" t="s">
        <v>150</v>
      </c>
      <c r="S3900">
        <v>0.3</v>
      </c>
      <c r="T3900">
        <v>74.599999999999994</v>
      </c>
      <c r="U3900">
        <v>0</v>
      </c>
      <c r="V3900">
        <v>96</v>
      </c>
      <c r="W3900">
        <v>0</v>
      </c>
      <c r="X3900">
        <v>0.55100000000000005</v>
      </c>
      <c r="Y3900">
        <v>17.57</v>
      </c>
      <c r="Z3900" s="11">
        <f t="shared" si="10423"/>
        <v>-0.60000000000000009</v>
      </c>
      <c r="AA3900" s="11">
        <f t="shared" si="10424"/>
        <v>0</v>
      </c>
      <c r="AB3900" s="53">
        <f t="shared" si="10425"/>
        <v>0.21869016974934966</v>
      </c>
      <c r="AC3900" s="61" t="s">
        <v>204</v>
      </c>
    </row>
    <row r="3901" spans="1:46">
      <c r="A3901" s="11">
        <v>3901</v>
      </c>
      <c r="B3901" s="69">
        <v>44620</v>
      </c>
      <c r="C3901" s="70">
        <v>4.1666666666666664E-2</v>
      </c>
      <c r="D3901">
        <v>0.8</v>
      </c>
      <c r="E3901">
        <v>12.8</v>
      </c>
      <c r="F3901">
        <v>0</v>
      </c>
      <c r="G3901">
        <v>2.1</v>
      </c>
      <c r="H3901">
        <v>0</v>
      </c>
      <c r="I3901">
        <v>0.2</v>
      </c>
      <c r="J3901" t="s">
        <v>152</v>
      </c>
      <c r="K3901">
        <v>0.2</v>
      </c>
      <c r="L3901" t="s">
        <v>152</v>
      </c>
      <c r="M3901" s="70">
        <v>4.0694444444444443E-2</v>
      </c>
      <c r="N3901">
        <v>0.7</v>
      </c>
      <c r="O3901" t="s">
        <v>149</v>
      </c>
      <c r="P3901" s="70">
        <v>3.9479166666666669E-2</v>
      </c>
      <c r="Q3901">
        <v>0</v>
      </c>
      <c r="R3901" t="s">
        <v>147</v>
      </c>
      <c r="S3901">
        <v>0.2</v>
      </c>
      <c r="T3901">
        <v>74.5</v>
      </c>
      <c r="U3901">
        <v>1</v>
      </c>
      <c r="V3901">
        <v>86</v>
      </c>
      <c r="W3901">
        <v>0</v>
      </c>
      <c r="X3901">
        <v>0.55100000000000005</v>
      </c>
      <c r="Y3901">
        <v>17.54</v>
      </c>
      <c r="Z3901" s="11">
        <f t="shared" si="10423"/>
        <v>0</v>
      </c>
      <c r="AA3901" s="11">
        <f t="shared" si="10424"/>
        <v>0</v>
      </c>
      <c r="AB3901" s="53">
        <f t="shared" si="10425"/>
        <v>0.21869016974934966</v>
      </c>
      <c r="AC3901" s="61" t="s">
        <v>204</v>
      </c>
      <c r="AE3901" s="11">
        <f t="shared" ref="AE3901" si="10554">SUM(F3901:F3906)</f>
        <v>0</v>
      </c>
      <c r="AF3901" s="11">
        <f t="shared" ref="AF3901" si="10555">AVERAGE(AB3901:AB3906)</f>
        <v>0.2186026483770622</v>
      </c>
      <c r="AG3901" s="11">
        <f t="shared" ref="AG3901" si="10556">AVERAGE(G3901:G3906)</f>
        <v>2.0666666666666669</v>
      </c>
      <c r="AH3901" s="11" t="e">
        <f t="shared" ref="AH3901" si="10557">AVERAGE(AC3901:AC3906)</f>
        <v>#DIV/0!</v>
      </c>
      <c r="AI3901" s="11">
        <f t="shared" ref="AI3901" si="10558">AVERAGE(T3901:T3906)</f>
        <v>76.283333333333331</v>
      </c>
      <c r="AJ3901" s="11">
        <f t="shared" ref="AJ3901" si="10559">SUMIF(H3901:H3906,"&gt;0",H3901:H3906)</f>
        <v>1E-3</v>
      </c>
      <c r="AK3901" s="17">
        <f t="shared" ref="AK3901" si="10560">SUM(AA3901:AA3906)/60</f>
        <v>0</v>
      </c>
      <c r="AL3901" s="17">
        <f t="shared" ref="AL3901" si="10561">SUM(V3901:V3906)</f>
        <v>547</v>
      </c>
      <c r="AM3901" s="17">
        <f t="shared" ref="AM3901" si="10562">AVERAGE(W3901:W3906)</f>
        <v>0</v>
      </c>
      <c r="AN3901" s="11">
        <f t="shared" ref="AN3901" si="10563">AVERAGE(I3901:I3906)</f>
        <v>0.18333333333333335</v>
      </c>
      <c r="AO3901" s="11">
        <f t="shared" ref="AO3901" si="10564">MAX(K3901:K3906)</f>
        <v>0.5</v>
      </c>
      <c r="AP3901" s="13" t="str">
        <f t="shared" ref="AP3901" ca="1" si="10565">INDIRECT(ADDRESS(MATCH(AO3901,K3901:K3906,0)+A3901-1,12))</f>
        <v>ENE</v>
      </c>
      <c r="AQ3901" s="13">
        <f t="shared" ref="AQ3901" ca="1" si="10566">INDIRECT(ADDRESS(MATCH(AO3901,K3901:K3906,0)+A3901-1,13))</f>
        <v>7.4467592592592599E-2</v>
      </c>
      <c r="AR3901" s="11">
        <f t="shared" ref="AR3901" si="10567">MAX(N3901:N3906)</f>
        <v>1.4</v>
      </c>
      <c r="AS3901" s="13" t="str">
        <f t="shared" ref="AS3901" ca="1" si="10568">INDIRECT(ADDRESS(MATCH(AR3901,N3901:N3906,0)+A3901-1,15))</f>
        <v>NE</v>
      </c>
      <c r="AT3901" s="13">
        <f t="shared" ref="AT3901" ca="1" si="10569">INDIRECT(ADDRESS(MATCH(AR3901,N3901:N3906,0)+A3901-1,16))</f>
        <v>6.8993055555555557E-2</v>
      </c>
    </row>
    <row r="3902" spans="1:46">
      <c r="A3902" s="11">
        <v>3902</v>
      </c>
      <c r="B3902" s="69">
        <v>44620</v>
      </c>
      <c r="C3902" s="70">
        <v>4.8611111111111112E-2</v>
      </c>
      <c r="D3902">
        <v>0.7</v>
      </c>
      <c r="E3902">
        <v>12.8</v>
      </c>
      <c r="F3902">
        <v>0</v>
      </c>
      <c r="G3902">
        <v>2.2000000000000002</v>
      </c>
      <c r="H3902">
        <v>0</v>
      </c>
      <c r="I3902">
        <v>0.2</v>
      </c>
      <c r="J3902" t="s">
        <v>148</v>
      </c>
      <c r="K3902">
        <v>0.3</v>
      </c>
      <c r="L3902" t="s">
        <v>147</v>
      </c>
      <c r="M3902" s="70">
        <v>4.5821759259259263E-2</v>
      </c>
      <c r="N3902">
        <v>1</v>
      </c>
      <c r="O3902" t="s">
        <v>152</v>
      </c>
      <c r="P3902" s="70">
        <v>4.4340277777777777E-2</v>
      </c>
      <c r="Q3902">
        <v>0</v>
      </c>
      <c r="R3902" t="s">
        <v>147</v>
      </c>
      <c r="S3902">
        <v>0.3</v>
      </c>
      <c r="T3902">
        <v>75.400000000000006</v>
      </c>
      <c r="U3902">
        <v>0</v>
      </c>
      <c r="V3902">
        <v>94</v>
      </c>
      <c r="W3902">
        <v>0</v>
      </c>
      <c r="X3902">
        <v>0.55100000000000005</v>
      </c>
      <c r="Y3902">
        <v>17.579999999999998</v>
      </c>
      <c r="Z3902" s="11">
        <f t="shared" si="10423"/>
        <v>0</v>
      </c>
      <c r="AA3902" s="11">
        <f t="shared" si="10424"/>
        <v>0</v>
      </c>
      <c r="AB3902" s="53">
        <f t="shared" si="10425"/>
        <v>0.21869016974934966</v>
      </c>
      <c r="AC3902" s="61" t="s">
        <v>204</v>
      </c>
    </row>
    <row r="3903" spans="1:46">
      <c r="A3903" s="11">
        <v>3903</v>
      </c>
      <c r="B3903" s="69">
        <v>44620</v>
      </c>
      <c r="C3903" s="70">
        <v>5.5555555555555552E-2</v>
      </c>
      <c r="D3903">
        <v>0.6</v>
      </c>
      <c r="E3903">
        <v>12.8</v>
      </c>
      <c r="F3903">
        <v>0</v>
      </c>
      <c r="G3903">
        <v>2</v>
      </c>
      <c r="H3903">
        <v>-1E-3</v>
      </c>
      <c r="I3903">
        <v>0</v>
      </c>
      <c r="J3903" t="s">
        <v>147</v>
      </c>
      <c r="K3903">
        <v>0.2</v>
      </c>
      <c r="L3903" t="s">
        <v>148</v>
      </c>
      <c r="M3903" s="70">
        <v>4.8622685185185179E-2</v>
      </c>
      <c r="N3903">
        <v>0.4</v>
      </c>
      <c r="O3903" t="s">
        <v>155</v>
      </c>
      <c r="P3903" s="70">
        <v>5.5462962962962964E-2</v>
      </c>
      <c r="Q3903">
        <v>0.3</v>
      </c>
      <c r="R3903" t="s">
        <v>155</v>
      </c>
      <c r="S3903">
        <v>0</v>
      </c>
      <c r="T3903">
        <v>75.7</v>
      </c>
      <c r="U3903">
        <v>0</v>
      </c>
      <c r="V3903">
        <v>67</v>
      </c>
      <c r="W3903">
        <v>0</v>
      </c>
      <c r="X3903">
        <v>0.55100000000000005</v>
      </c>
      <c r="Y3903">
        <v>17.600000000000001</v>
      </c>
      <c r="Z3903" s="11">
        <f t="shared" si="10423"/>
        <v>-0.60000000000000009</v>
      </c>
      <c r="AA3903" s="11">
        <f t="shared" si="10424"/>
        <v>0</v>
      </c>
      <c r="AB3903" s="53">
        <f t="shared" si="10425"/>
        <v>0.21869016974934966</v>
      </c>
      <c r="AC3903" s="61" t="s">
        <v>204</v>
      </c>
    </row>
    <row r="3904" spans="1:46">
      <c r="A3904" s="11">
        <v>3904</v>
      </c>
      <c r="B3904" s="69">
        <v>44620</v>
      </c>
      <c r="C3904" s="70">
        <v>6.25E-2</v>
      </c>
      <c r="D3904">
        <v>0.4</v>
      </c>
      <c r="E3904">
        <v>12.8</v>
      </c>
      <c r="F3904">
        <v>0</v>
      </c>
      <c r="G3904">
        <v>1.9</v>
      </c>
      <c r="H3904">
        <v>0</v>
      </c>
      <c r="I3904">
        <v>0</v>
      </c>
      <c r="J3904" t="s">
        <v>155</v>
      </c>
      <c r="K3904">
        <v>0</v>
      </c>
      <c r="L3904" t="s">
        <v>155</v>
      </c>
      <c r="M3904" s="70">
        <v>6.232638888888889E-2</v>
      </c>
      <c r="N3904">
        <v>0.3</v>
      </c>
      <c r="O3904" t="s">
        <v>155</v>
      </c>
      <c r="P3904" s="70">
        <v>5.5567129629629626E-2</v>
      </c>
      <c r="Q3904">
        <v>0</v>
      </c>
      <c r="R3904" t="s">
        <v>155</v>
      </c>
      <c r="S3904">
        <v>0.1</v>
      </c>
      <c r="T3904">
        <v>75.900000000000006</v>
      </c>
      <c r="U3904">
        <v>0</v>
      </c>
      <c r="V3904">
        <v>89</v>
      </c>
      <c r="W3904">
        <v>0</v>
      </c>
      <c r="X3904">
        <v>0.55100000000000005</v>
      </c>
      <c r="Y3904">
        <v>17.63</v>
      </c>
      <c r="Z3904" s="11">
        <f t="shared" si="10423"/>
        <v>0</v>
      </c>
      <c r="AA3904" s="11">
        <f t="shared" si="10424"/>
        <v>0</v>
      </c>
      <c r="AB3904" s="53">
        <f t="shared" si="10425"/>
        <v>0.21869016974934966</v>
      </c>
      <c r="AC3904" s="61" t="s">
        <v>204</v>
      </c>
    </row>
    <row r="3905" spans="1:46">
      <c r="A3905" s="11">
        <v>3905</v>
      </c>
      <c r="B3905" s="69">
        <v>44620</v>
      </c>
      <c r="C3905" s="70">
        <v>6.9444444444444434E-2</v>
      </c>
      <c r="D3905">
        <v>0.3</v>
      </c>
      <c r="E3905">
        <v>12.8</v>
      </c>
      <c r="F3905">
        <v>0</v>
      </c>
      <c r="G3905">
        <v>2</v>
      </c>
      <c r="H3905">
        <v>0</v>
      </c>
      <c r="I3905">
        <v>0.3</v>
      </c>
      <c r="J3905" t="s">
        <v>157</v>
      </c>
      <c r="K3905">
        <v>0.3</v>
      </c>
      <c r="L3905" t="s">
        <v>157</v>
      </c>
      <c r="M3905" s="70">
        <v>6.9444444444444434E-2</v>
      </c>
      <c r="N3905">
        <v>1.4</v>
      </c>
      <c r="O3905" t="s">
        <v>147</v>
      </c>
      <c r="P3905" s="70">
        <v>6.8993055555555557E-2</v>
      </c>
      <c r="Q3905">
        <v>1.1000000000000001</v>
      </c>
      <c r="R3905" t="s">
        <v>147</v>
      </c>
      <c r="S3905">
        <v>0.5</v>
      </c>
      <c r="T3905">
        <v>77.900000000000006</v>
      </c>
      <c r="U3905">
        <v>0</v>
      </c>
      <c r="V3905">
        <v>79</v>
      </c>
      <c r="W3905">
        <v>0</v>
      </c>
      <c r="X3905">
        <v>0.55100000000000005</v>
      </c>
      <c r="Y3905">
        <v>17.63</v>
      </c>
      <c r="Z3905" s="11">
        <f t="shared" si="10423"/>
        <v>0</v>
      </c>
      <c r="AA3905" s="11">
        <f t="shared" si="10424"/>
        <v>0</v>
      </c>
      <c r="AB3905" s="53">
        <f t="shared" si="10425"/>
        <v>0.21869016974934966</v>
      </c>
      <c r="AC3905" s="61" t="s">
        <v>204</v>
      </c>
    </row>
    <row r="3906" spans="1:46">
      <c r="A3906" s="11">
        <v>3906</v>
      </c>
      <c r="B3906" s="69">
        <v>44620</v>
      </c>
      <c r="C3906" s="70">
        <v>7.6388888888888895E-2</v>
      </c>
      <c r="D3906">
        <v>0.2</v>
      </c>
      <c r="E3906">
        <v>12.8</v>
      </c>
      <c r="F3906">
        <v>0</v>
      </c>
      <c r="G3906">
        <v>2.2000000000000002</v>
      </c>
      <c r="H3906">
        <v>1E-3</v>
      </c>
      <c r="I3906">
        <v>0.4</v>
      </c>
      <c r="J3906" t="s">
        <v>150</v>
      </c>
      <c r="K3906">
        <v>0.5</v>
      </c>
      <c r="L3906" t="s">
        <v>148</v>
      </c>
      <c r="M3906" s="70">
        <v>7.4467592592592599E-2</v>
      </c>
      <c r="N3906">
        <v>1</v>
      </c>
      <c r="O3906" t="s">
        <v>147</v>
      </c>
      <c r="P3906" s="70">
        <v>6.9895833333333338E-2</v>
      </c>
      <c r="Q3906">
        <v>0.5</v>
      </c>
      <c r="R3906" t="s">
        <v>156</v>
      </c>
      <c r="S3906">
        <v>0.2</v>
      </c>
      <c r="T3906">
        <v>78.3</v>
      </c>
      <c r="U3906">
        <v>0</v>
      </c>
      <c r="V3906">
        <v>132</v>
      </c>
      <c r="W3906">
        <v>0</v>
      </c>
      <c r="X3906">
        <v>0.55000000000000004</v>
      </c>
      <c r="Y3906">
        <v>17.649999999999999</v>
      </c>
      <c r="Z3906" s="11">
        <f t="shared" si="10423"/>
        <v>0.60000000000000009</v>
      </c>
      <c r="AA3906" s="11">
        <f t="shared" si="10424"/>
        <v>0</v>
      </c>
      <c r="AB3906" s="53">
        <f t="shared" si="10425"/>
        <v>0.2181650415156248</v>
      </c>
      <c r="AC3906" s="61" t="s">
        <v>204</v>
      </c>
    </row>
    <row r="3907" spans="1:46">
      <c r="A3907" s="11">
        <v>3907</v>
      </c>
      <c r="B3907" s="69">
        <v>44620</v>
      </c>
      <c r="C3907" s="70">
        <v>8.3333333333333329E-2</v>
      </c>
      <c r="D3907">
        <v>0.2</v>
      </c>
      <c r="E3907">
        <v>12.8</v>
      </c>
      <c r="F3907">
        <v>0</v>
      </c>
      <c r="G3907">
        <v>2.1</v>
      </c>
      <c r="H3907">
        <v>-1E-3</v>
      </c>
      <c r="I3907">
        <v>0.1</v>
      </c>
      <c r="J3907" t="s">
        <v>156</v>
      </c>
      <c r="K3907">
        <v>0.4</v>
      </c>
      <c r="L3907" t="s">
        <v>150</v>
      </c>
      <c r="M3907" s="70">
        <v>7.6400462962962962E-2</v>
      </c>
      <c r="N3907">
        <v>0.7</v>
      </c>
      <c r="O3907" t="s">
        <v>161</v>
      </c>
      <c r="P3907" s="70">
        <v>7.7083333333333337E-2</v>
      </c>
      <c r="Q3907">
        <v>0</v>
      </c>
      <c r="R3907" t="s">
        <v>148</v>
      </c>
      <c r="S3907">
        <v>0.2</v>
      </c>
      <c r="T3907">
        <v>77.2</v>
      </c>
      <c r="U3907">
        <v>0</v>
      </c>
      <c r="V3907">
        <v>72</v>
      </c>
      <c r="W3907">
        <v>0</v>
      </c>
      <c r="X3907">
        <v>0.55000000000000004</v>
      </c>
      <c r="Y3907">
        <v>17.64</v>
      </c>
      <c r="Z3907" s="11">
        <f t="shared" si="10423"/>
        <v>-0.60000000000000009</v>
      </c>
      <c r="AA3907" s="11">
        <f t="shared" si="10424"/>
        <v>0</v>
      </c>
      <c r="AB3907" s="53">
        <f t="shared" si="10425"/>
        <v>0.2181650415156248</v>
      </c>
      <c r="AC3907" s="61" t="s">
        <v>204</v>
      </c>
      <c r="AE3907" s="11">
        <f t="shared" ref="AE3907" si="10570">SUM(F3907:F3912)</f>
        <v>0</v>
      </c>
      <c r="AF3907" s="11">
        <f t="shared" ref="AF3907" si="10571">AVERAGE(AB3907:AB3912)</f>
        <v>0.2181650415156248</v>
      </c>
      <c r="AG3907" s="11">
        <f t="shared" ref="AG3907" si="10572">AVERAGE(G3907:G3912)</f>
        <v>1.7166666666666668</v>
      </c>
      <c r="AH3907" s="11" t="e">
        <f t="shared" ref="AH3907" si="10573">AVERAGE(AC3907:AC3912)</f>
        <v>#DIV/0!</v>
      </c>
      <c r="AI3907" s="11">
        <f t="shared" ref="AI3907" si="10574">AVERAGE(T3907:T3912)</f>
        <v>78.149999999999991</v>
      </c>
      <c r="AJ3907" s="11">
        <f t="shared" ref="AJ3907" si="10575">SUMIF(H3907:H3912,"&gt;0",H3907:H3912)</f>
        <v>1E-3</v>
      </c>
      <c r="AK3907" s="17">
        <f t="shared" ref="AK3907" si="10576">SUM(AA3907:AA3912)/60</f>
        <v>0</v>
      </c>
      <c r="AL3907" s="17">
        <f t="shared" ref="AL3907" si="10577">SUM(V3907:V3912)</f>
        <v>495</v>
      </c>
      <c r="AM3907" s="17">
        <f t="shared" ref="AM3907" si="10578">AVERAGE(W3907:W3912)</f>
        <v>0</v>
      </c>
      <c r="AN3907" s="11">
        <f t="shared" ref="AN3907" si="10579">AVERAGE(I3907:I3912)</f>
        <v>0.25</v>
      </c>
      <c r="AO3907" s="11">
        <f t="shared" ref="AO3907" si="10580">MAX(K3907:K3912)</f>
        <v>0.8</v>
      </c>
      <c r="AP3907" s="13" t="str">
        <f t="shared" ref="AP3907" ca="1" si="10581">INDIRECT(ADDRESS(MATCH(AO3907,K3907:K3912,0)+A3907-1,12))</f>
        <v>E</v>
      </c>
      <c r="AQ3907" s="13">
        <f t="shared" ref="AQ3907" ca="1" si="10582">INDIRECT(ADDRESS(MATCH(AO3907,K3907:K3912,0)+A3907-1,13))</f>
        <v>0.11805555555555557</v>
      </c>
      <c r="AR3907" s="11">
        <f t="shared" ref="AR3907" si="10583">MAX(N3907:N3912)</f>
        <v>1.1000000000000001</v>
      </c>
      <c r="AS3907" s="13" t="str">
        <f t="shared" ref="AS3907" ca="1" si="10584">INDIRECT(ADDRESS(MATCH(AR3907,N3907:N3912,0)+A3907-1,15))</f>
        <v>E</v>
      </c>
      <c r="AT3907" s="13">
        <f t="shared" ref="AT3907" ca="1" si="10585">INDIRECT(ADDRESS(MATCH(AR3907,N3907:N3912,0)+A3907-1,16))</f>
        <v>0.11774305555555555</v>
      </c>
    </row>
    <row r="3908" spans="1:46">
      <c r="A3908" s="11">
        <v>3908</v>
      </c>
      <c r="B3908" s="69">
        <v>44620</v>
      </c>
      <c r="C3908" s="70">
        <v>9.0277777777777776E-2</v>
      </c>
      <c r="D3908">
        <v>0.2</v>
      </c>
      <c r="E3908">
        <v>12.8</v>
      </c>
      <c r="F3908">
        <v>0</v>
      </c>
      <c r="G3908">
        <v>1.9</v>
      </c>
      <c r="H3908">
        <v>-1E-3</v>
      </c>
      <c r="I3908">
        <v>0.3</v>
      </c>
      <c r="J3908" t="s">
        <v>152</v>
      </c>
      <c r="K3908">
        <v>0.3</v>
      </c>
      <c r="L3908" t="s">
        <v>152</v>
      </c>
      <c r="M3908" s="70">
        <v>8.9270833333333341E-2</v>
      </c>
      <c r="N3908">
        <v>0.9</v>
      </c>
      <c r="O3908" t="s">
        <v>152</v>
      </c>
      <c r="P3908" s="70">
        <v>8.4884259259259257E-2</v>
      </c>
      <c r="Q3908">
        <v>0</v>
      </c>
      <c r="R3908" t="s">
        <v>150</v>
      </c>
      <c r="S3908">
        <v>0.3</v>
      </c>
      <c r="T3908">
        <v>77.5</v>
      </c>
      <c r="U3908">
        <v>0</v>
      </c>
      <c r="V3908">
        <v>91</v>
      </c>
      <c r="W3908">
        <v>0</v>
      </c>
      <c r="X3908">
        <v>0.55000000000000004</v>
      </c>
      <c r="Y3908">
        <v>17.68</v>
      </c>
      <c r="Z3908" s="11">
        <f t="shared" si="10423"/>
        <v>-0.60000000000000009</v>
      </c>
      <c r="AA3908" s="11">
        <f t="shared" si="10424"/>
        <v>0</v>
      </c>
      <c r="AB3908" s="53">
        <f t="shared" si="10425"/>
        <v>0.2181650415156248</v>
      </c>
      <c r="AC3908" s="61" t="s">
        <v>204</v>
      </c>
    </row>
    <row r="3909" spans="1:46">
      <c r="A3909" s="11">
        <v>3909</v>
      </c>
      <c r="B3909" s="69">
        <v>44620</v>
      </c>
      <c r="C3909" s="70">
        <v>9.7222222222222224E-2</v>
      </c>
      <c r="D3909">
        <v>0.1</v>
      </c>
      <c r="E3909">
        <v>12.8</v>
      </c>
      <c r="F3909">
        <v>0</v>
      </c>
      <c r="G3909">
        <v>1.7</v>
      </c>
      <c r="H3909">
        <v>-1E-3</v>
      </c>
      <c r="I3909">
        <v>0</v>
      </c>
      <c r="J3909" t="s">
        <v>150</v>
      </c>
      <c r="K3909">
        <v>0.3</v>
      </c>
      <c r="L3909" t="s">
        <v>152</v>
      </c>
      <c r="M3909" s="70">
        <v>9.0706018518518519E-2</v>
      </c>
      <c r="N3909">
        <v>0</v>
      </c>
      <c r="O3909" t="s">
        <v>150</v>
      </c>
      <c r="P3909" s="70">
        <v>9.0289351851851843E-2</v>
      </c>
      <c r="Q3909">
        <v>0</v>
      </c>
      <c r="R3909" t="s">
        <v>150</v>
      </c>
      <c r="S3909">
        <v>0</v>
      </c>
      <c r="T3909">
        <v>77.400000000000006</v>
      </c>
      <c r="U3909">
        <v>0</v>
      </c>
      <c r="V3909">
        <v>58</v>
      </c>
      <c r="W3909">
        <v>0</v>
      </c>
      <c r="X3909">
        <v>0.55000000000000004</v>
      </c>
      <c r="Y3909">
        <v>17.690000000000001</v>
      </c>
      <c r="Z3909" s="11">
        <f t="shared" si="10423"/>
        <v>-0.60000000000000009</v>
      </c>
      <c r="AA3909" s="11">
        <f t="shared" si="10424"/>
        <v>0</v>
      </c>
      <c r="AB3909" s="53">
        <f t="shared" si="10425"/>
        <v>0.2181650415156248</v>
      </c>
      <c r="AC3909" s="61" t="s">
        <v>204</v>
      </c>
    </row>
    <row r="3910" spans="1:46">
      <c r="A3910" s="11">
        <v>3910</v>
      </c>
      <c r="B3910" s="69">
        <v>44620</v>
      </c>
      <c r="C3910" s="70">
        <v>0.10416666666666667</v>
      </c>
      <c r="D3910">
        <v>-0.1</v>
      </c>
      <c r="E3910">
        <v>12.8</v>
      </c>
      <c r="F3910">
        <v>0</v>
      </c>
      <c r="G3910">
        <v>1.6</v>
      </c>
      <c r="H3910">
        <v>0</v>
      </c>
      <c r="I3910">
        <v>0</v>
      </c>
      <c r="J3910" t="s">
        <v>150</v>
      </c>
      <c r="K3910">
        <v>0</v>
      </c>
      <c r="L3910" t="s">
        <v>150</v>
      </c>
      <c r="M3910" s="70">
        <v>9.723379629629629E-2</v>
      </c>
      <c r="N3910">
        <v>0</v>
      </c>
      <c r="O3910" t="s">
        <v>150</v>
      </c>
      <c r="P3910" s="70">
        <v>9.723379629629629E-2</v>
      </c>
      <c r="Q3910">
        <v>0</v>
      </c>
      <c r="R3910" t="s">
        <v>150</v>
      </c>
      <c r="S3910">
        <v>0</v>
      </c>
      <c r="T3910">
        <v>78.3</v>
      </c>
      <c r="U3910">
        <v>0</v>
      </c>
      <c r="V3910">
        <v>79</v>
      </c>
      <c r="W3910">
        <v>0</v>
      </c>
      <c r="X3910">
        <v>0.55000000000000004</v>
      </c>
      <c r="Y3910">
        <v>17.68</v>
      </c>
      <c r="Z3910" s="11">
        <f t="shared" si="10423"/>
        <v>0</v>
      </c>
      <c r="AA3910" s="11">
        <f t="shared" si="10424"/>
        <v>0</v>
      </c>
      <c r="AB3910" s="53">
        <f t="shared" si="10425"/>
        <v>0.2181650415156248</v>
      </c>
      <c r="AC3910" s="61" t="s">
        <v>204</v>
      </c>
    </row>
    <row r="3911" spans="1:46">
      <c r="A3911" s="11">
        <v>3911</v>
      </c>
      <c r="B3911" s="69">
        <v>44620</v>
      </c>
      <c r="C3911" s="70">
        <v>0.1111111111111111</v>
      </c>
      <c r="D3911">
        <v>-0.2</v>
      </c>
      <c r="E3911">
        <v>12.8</v>
      </c>
      <c r="F3911">
        <v>0</v>
      </c>
      <c r="G3911">
        <v>1.5</v>
      </c>
      <c r="H3911">
        <v>-1E-3</v>
      </c>
      <c r="I3911">
        <v>0.3</v>
      </c>
      <c r="J3911" t="s">
        <v>148</v>
      </c>
      <c r="K3911">
        <v>0.3</v>
      </c>
      <c r="L3911" t="s">
        <v>148</v>
      </c>
      <c r="M3911" s="70">
        <v>0.1111111111111111</v>
      </c>
      <c r="N3911">
        <v>0.7</v>
      </c>
      <c r="O3911" t="s">
        <v>152</v>
      </c>
      <c r="P3911" s="70">
        <v>0.10649305555555555</v>
      </c>
      <c r="Q3911">
        <v>0.6</v>
      </c>
      <c r="R3911" t="s">
        <v>152</v>
      </c>
      <c r="S3911">
        <v>0.2</v>
      </c>
      <c r="T3911">
        <v>78.7</v>
      </c>
      <c r="U3911">
        <v>1</v>
      </c>
      <c r="V3911">
        <v>75</v>
      </c>
      <c r="W3911">
        <v>0</v>
      </c>
      <c r="X3911">
        <v>0.55000000000000004</v>
      </c>
      <c r="Y3911">
        <v>17.72</v>
      </c>
      <c r="Z3911" s="11">
        <f t="shared" si="10423"/>
        <v>-0.60000000000000009</v>
      </c>
      <c r="AA3911" s="11">
        <f t="shared" si="10424"/>
        <v>0</v>
      </c>
      <c r="AB3911" s="53">
        <f t="shared" si="10425"/>
        <v>0.2181650415156248</v>
      </c>
      <c r="AC3911" s="61" t="s">
        <v>204</v>
      </c>
    </row>
    <row r="3912" spans="1:46">
      <c r="A3912" s="11">
        <v>3912</v>
      </c>
      <c r="B3912" s="69">
        <v>44620</v>
      </c>
      <c r="C3912" s="70">
        <v>0.11805555555555557</v>
      </c>
      <c r="D3912">
        <v>-0.3</v>
      </c>
      <c r="E3912">
        <v>12.8</v>
      </c>
      <c r="F3912">
        <v>0</v>
      </c>
      <c r="G3912">
        <v>1.5</v>
      </c>
      <c r="H3912">
        <v>1E-3</v>
      </c>
      <c r="I3912">
        <v>0.8</v>
      </c>
      <c r="J3912" t="s">
        <v>152</v>
      </c>
      <c r="K3912">
        <v>0.8</v>
      </c>
      <c r="L3912" t="s">
        <v>152</v>
      </c>
      <c r="M3912" s="70">
        <v>0.11805555555555557</v>
      </c>
      <c r="N3912">
        <v>1.1000000000000001</v>
      </c>
      <c r="O3912" t="s">
        <v>152</v>
      </c>
      <c r="P3912" s="70">
        <v>0.11774305555555555</v>
      </c>
      <c r="Q3912">
        <v>0.9</v>
      </c>
      <c r="R3912" t="s">
        <v>150</v>
      </c>
      <c r="S3912">
        <v>0.1</v>
      </c>
      <c r="T3912">
        <v>79.8</v>
      </c>
      <c r="U3912">
        <v>0</v>
      </c>
      <c r="V3912">
        <v>120</v>
      </c>
      <c r="W3912">
        <v>0</v>
      </c>
      <c r="X3912">
        <v>0.55000000000000004</v>
      </c>
      <c r="Y3912">
        <v>17.739999999999998</v>
      </c>
      <c r="Z3912" s="11">
        <f t="shared" ref="Z3912:Z3975" si="10586">H3912*3.6/(60)*10*10^3</f>
        <v>0.60000000000000009</v>
      </c>
      <c r="AA3912" s="11">
        <f t="shared" ref="AA3912:AA3975" si="10587">IF(Z3912&gt;120,10,0)</f>
        <v>0</v>
      </c>
      <c r="AB3912" s="53">
        <f t="shared" ref="AB3912:AB3975" si="10588">-0.071+0.735*X3912+0.75*X3912^2-8.759*X3912^3+21.838*X3912^4-21.998*X3912^5+8.097*X3912^6</f>
        <v>0.2181650415156248</v>
      </c>
      <c r="AC3912" s="61" t="s">
        <v>204</v>
      </c>
    </row>
    <row r="3913" spans="1:46">
      <c r="A3913" s="11">
        <v>3913</v>
      </c>
      <c r="B3913" s="69">
        <v>44620</v>
      </c>
      <c r="C3913" s="70">
        <v>0.125</v>
      </c>
      <c r="D3913">
        <v>-0.3</v>
      </c>
      <c r="E3913">
        <v>12.8</v>
      </c>
      <c r="F3913">
        <v>0</v>
      </c>
      <c r="G3913">
        <v>1.6</v>
      </c>
      <c r="H3913">
        <v>0</v>
      </c>
      <c r="I3913">
        <v>0.1</v>
      </c>
      <c r="J3913" t="s">
        <v>150</v>
      </c>
      <c r="K3913">
        <v>0.8</v>
      </c>
      <c r="L3913" t="s">
        <v>152</v>
      </c>
      <c r="M3913" s="70">
        <v>0.11861111111111111</v>
      </c>
      <c r="N3913">
        <v>0.9</v>
      </c>
      <c r="O3913" t="s">
        <v>152</v>
      </c>
      <c r="P3913" s="70">
        <v>0.11843749999999999</v>
      </c>
      <c r="Q3913">
        <v>0</v>
      </c>
      <c r="R3913" t="s">
        <v>150</v>
      </c>
      <c r="S3913">
        <v>0.2</v>
      </c>
      <c r="T3913">
        <v>80.5</v>
      </c>
      <c r="U3913">
        <v>0</v>
      </c>
      <c r="V3913">
        <v>106</v>
      </c>
      <c r="W3913">
        <v>0</v>
      </c>
      <c r="X3913">
        <v>0.55000000000000004</v>
      </c>
      <c r="Y3913">
        <v>17.75</v>
      </c>
      <c r="Z3913" s="11">
        <f t="shared" si="10586"/>
        <v>0</v>
      </c>
      <c r="AA3913" s="11">
        <f t="shared" si="10587"/>
        <v>0</v>
      </c>
      <c r="AB3913" s="53">
        <f t="shared" si="10588"/>
        <v>0.2181650415156248</v>
      </c>
      <c r="AC3913" s="61" t="s">
        <v>204</v>
      </c>
      <c r="AE3913" s="11">
        <f t="shared" ref="AE3913" si="10589">SUM(F3913:F3918)</f>
        <v>0</v>
      </c>
      <c r="AF3913" s="11">
        <f t="shared" ref="AF3913" si="10590">AVERAGE(AB3913:AB3918)</f>
        <v>0.21772818188281662</v>
      </c>
      <c r="AG3913" s="11">
        <f t="shared" ref="AG3913" si="10591">AVERAGE(G3913:G3918)</f>
        <v>1.1833333333333333</v>
      </c>
      <c r="AH3913" s="11" t="e">
        <f t="shared" ref="AH3913" si="10592">AVERAGE(AC3913:AC3918)</f>
        <v>#DIV/0!</v>
      </c>
      <c r="AI3913" s="11">
        <f t="shared" ref="AI3913" si="10593">AVERAGE(T3913:T3918)</f>
        <v>80.433333333333351</v>
      </c>
      <c r="AJ3913" s="11">
        <f t="shared" ref="AJ3913" si="10594">SUMIF(H3913:H3918,"&gt;0",H3913:H3918)</f>
        <v>0</v>
      </c>
      <c r="AK3913" s="17">
        <f t="shared" ref="AK3913" si="10595">SUM(AA3913:AA3918)/60</f>
        <v>0</v>
      </c>
      <c r="AL3913" s="17">
        <f t="shared" ref="AL3913" si="10596">SUM(V3913:V3918)</f>
        <v>494</v>
      </c>
      <c r="AM3913" s="17">
        <f t="shared" ref="AM3913" si="10597">AVERAGE(W3913:W3918)</f>
        <v>0</v>
      </c>
      <c r="AN3913" s="11">
        <f t="shared" ref="AN3913" si="10598">AVERAGE(I3913:I3918)</f>
        <v>0.15</v>
      </c>
      <c r="AO3913" s="11">
        <f t="shared" ref="AO3913" si="10599">MAX(K3913:K3918)</f>
        <v>0.8</v>
      </c>
      <c r="AP3913" s="13" t="str">
        <f t="shared" ref="AP3913" ca="1" si="10600">INDIRECT(ADDRESS(MATCH(AO3913,K3913:K3918,0)+A3913-1,12))</f>
        <v>E</v>
      </c>
      <c r="AQ3913" s="13">
        <f t="shared" ref="AQ3913" ca="1" si="10601">INDIRECT(ADDRESS(MATCH(AO3913,K3913:K3918,0)+A3913-1,13))</f>
        <v>0.11861111111111111</v>
      </c>
      <c r="AR3913" s="11">
        <f t="shared" ref="AR3913" si="10602">MAX(N3913:N3918)</f>
        <v>1.1000000000000001</v>
      </c>
      <c r="AS3913" s="13" t="str">
        <f t="shared" ref="AS3913" ca="1" si="10603">INDIRECT(ADDRESS(MATCH(AR3913,N3913:N3918,0)+A3913-1,15))</f>
        <v>NW</v>
      </c>
      <c r="AT3913" s="13">
        <f t="shared" ref="AT3913" ca="1" si="10604">INDIRECT(ADDRESS(MATCH(AR3913,N3913:N3918,0)+A3913-1,16))</f>
        <v>0.12916666666666668</v>
      </c>
    </row>
    <row r="3914" spans="1:46">
      <c r="A3914" s="11">
        <v>3914</v>
      </c>
      <c r="B3914" s="69">
        <v>44620</v>
      </c>
      <c r="C3914" s="70">
        <v>0.13194444444444445</v>
      </c>
      <c r="D3914">
        <v>-0.3</v>
      </c>
      <c r="E3914">
        <v>12.8</v>
      </c>
      <c r="F3914">
        <v>0</v>
      </c>
      <c r="G3914">
        <v>1.5</v>
      </c>
      <c r="H3914">
        <v>-1E-3</v>
      </c>
      <c r="I3914">
        <v>0.3</v>
      </c>
      <c r="J3914" t="s">
        <v>152</v>
      </c>
      <c r="K3914">
        <v>0.3</v>
      </c>
      <c r="L3914" t="s">
        <v>150</v>
      </c>
      <c r="M3914" s="70">
        <v>0.12982638888888889</v>
      </c>
      <c r="N3914">
        <v>1.1000000000000001</v>
      </c>
      <c r="O3914" t="s">
        <v>155</v>
      </c>
      <c r="P3914" s="70">
        <v>0.12916666666666668</v>
      </c>
      <c r="Q3914">
        <v>0</v>
      </c>
      <c r="R3914" t="s">
        <v>155</v>
      </c>
      <c r="S3914">
        <v>0.3</v>
      </c>
      <c r="T3914">
        <v>79.8</v>
      </c>
      <c r="U3914">
        <v>0</v>
      </c>
      <c r="V3914">
        <v>90</v>
      </c>
      <c r="W3914">
        <v>0</v>
      </c>
      <c r="X3914">
        <v>0.54900000000000004</v>
      </c>
      <c r="Y3914">
        <v>17.760000000000002</v>
      </c>
      <c r="Z3914" s="11">
        <f t="shared" si="10586"/>
        <v>-0.60000000000000009</v>
      </c>
      <c r="AA3914" s="11">
        <f t="shared" si="10587"/>
        <v>0</v>
      </c>
      <c r="AB3914" s="53">
        <f t="shared" si="10588"/>
        <v>0.21764080995625498</v>
      </c>
      <c r="AC3914" s="61" t="s">
        <v>204</v>
      </c>
    </row>
    <row r="3915" spans="1:46">
      <c r="A3915" s="11">
        <v>3915</v>
      </c>
      <c r="B3915" s="69">
        <v>44620</v>
      </c>
      <c r="C3915" s="70">
        <v>0.1388888888888889</v>
      </c>
      <c r="D3915">
        <v>-0.4</v>
      </c>
      <c r="E3915">
        <v>12.8</v>
      </c>
      <c r="F3915">
        <v>0</v>
      </c>
      <c r="G3915">
        <v>1.2</v>
      </c>
      <c r="H3915">
        <v>-1E-3</v>
      </c>
      <c r="I3915">
        <v>0</v>
      </c>
      <c r="J3915" t="s">
        <v>155</v>
      </c>
      <c r="K3915">
        <v>0.3</v>
      </c>
      <c r="L3915" t="s">
        <v>152</v>
      </c>
      <c r="M3915" s="70">
        <v>0.13195601851851851</v>
      </c>
      <c r="N3915">
        <v>0</v>
      </c>
      <c r="O3915" t="s">
        <v>155</v>
      </c>
      <c r="P3915" s="70">
        <v>0.13195601851851851</v>
      </c>
      <c r="Q3915">
        <v>0</v>
      </c>
      <c r="R3915" t="s">
        <v>155</v>
      </c>
      <c r="S3915">
        <v>0</v>
      </c>
      <c r="T3915">
        <v>79.900000000000006</v>
      </c>
      <c r="U3915">
        <v>0</v>
      </c>
      <c r="V3915">
        <v>72</v>
      </c>
      <c r="W3915">
        <v>0</v>
      </c>
      <c r="X3915">
        <v>0.54900000000000004</v>
      </c>
      <c r="Y3915">
        <v>17.79</v>
      </c>
      <c r="Z3915" s="11">
        <f t="shared" si="10586"/>
        <v>-0.60000000000000009</v>
      </c>
      <c r="AA3915" s="11">
        <f t="shared" si="10587"/>
        <v>0</v>
      </c>
      <c r="AB3915" s="53">
        <f t="shared" si="10588"/>
        <v>0.21764080995625498</v>
      </c>
      <c r="AC3915" s="61" t="s">
        <v>204</v>
      </c>
    </row>
    <row r="3916" spans="1:46">
      <c r="A3916" s="11">
        <v>3916</v>
      </c>
      <c r="B3916" s="69">
        <v>44620</v>
      </c>
      <c r="C3916" s="70">
        <v>0.14583333333333334</v>
      </c>
      <c r="D3916">
        <v>-0.6</v>
      </c>
      <c r="E3916">
        <v>12.8</v>
      </c>
      <c r="F3916">
        <v>0</v>
      </c>
      <c r="G3916">
        <v>1</v>
      </c>
      <c r="H3916">
        <v>-1E-3</v>
      </c>
      <c r="I3916">
        <v>0.1</v>
      </c>
      <c r="J3916" t="s">
        <v>148</v>
      </c>
      <c r="K3916">
        <v>0.1</v>
      </c>
      <c r="L3916" t="s">
        <v>148</v>
      </c>
      <c r="M3916" s="70">
        <v>0.14583333333333334</v>
      </c>
      <c r="N3916">
        <v>0.8</v>
      </c>
      <c r="O3916" t="s">
        <v>150</v>
      </c>
      <c r="P3916" s="70">
        <v>0.14010416666666667</v>
      </c>
      <c r="Q3916">
        <v>0</v>
      </c>
      <c r="R3916" t="s">
        <v>147</v>
      </c>
      <c r="S3916">
        <v>0.2</v>
      </c>
      <c r="T3916">
        <v>80</v>
      </c>
      <c r="U3916">
        <v>0</v>
      </c>
      <c r="V3916">
        <v>72</v>
      </c>
      <c r="W3916">
        <v>0</v>
      </c>
      <c r="X3916">
        <v>0.54900000000000004</v>
      </c>
      <c r="Y3916">
        <v>17.82</v>
      </c>
      <c r="Z3916" s="11">
        <f t="shared" si="10586"/>
        <v>-0.60000000000000009</v>
      </c>
      <c r="AA3916" s="11">
        <f t="shared" si="10587"/>
        <v>0</v>
      </c>
      <c r="AB3916" s="53">
        <f t="shared" si="10588"/>
        <v>0.21764080995625498</v>
      </c>
      <c r="AC3916" s="61" t="s">
        <v>204</v>
      </c>
    </row>
    <row r="3917" spans="1:46">
      <c r="A3917" s="11">
        <v>3917</v>
      </c>
      <c r="B3917" s="69">
        <v>44620</v>
      </c>
      <c r="C3917" s="70">
        <v>0.15277777777777776</v>
      </c>
      <c r="D3917">
        <v>-0.7</v>
      </c>
      <c r="E3917">
        <v>12.8</v>
      </c>
      <c r="F3917">
        <v>0</v>
      </c>
      <c r="G3917">
        <v>0.9</v>
      </c>
      <c r="H3917">
        <v>0</v>
      </c>
      <c r="I3917">
        <v>0.2</v>
      </c>
      <c r="J3917" t="s">
        <v>148</v>
      </c>
      <c r="K3917">
        <v>0.2</v>
      </c>
      <c r="L3917" t="s">
        <v>148</v>
      </c>
      <c r="M3917" s="70">
        <v>0.15277777777777776</v>
      </c>
      <c r="N3917">
        <v>1</v>
      </c>
      <c r="O3917" t="s">
        <v>152</v>
      </c>
      <c r="P3917" s="70">
        <v>0.15121527777777777</v>
      </c>
      <c r="Q3917">
        <v>0.7</v>
      </c>
      <c r="R3917" t="s">
        <v>152</v>
      </c>
      <c r="S3917">
        <v>0.3</v>
      </c>
      <c r="T3917">
        <v>80.599999999999994</v>
      </c>
      <c r="U3917">
        <v>0</v>
      </c>
      <c r="V3917">
        <v>86</v>
      </c>
      <c r="W3917">
        <v>0</v>
      </c>
      <c r="X3917">
        <v>0.54900000000000004</v>
      </c>
      <c r="Y3917">
        <v>17.84</v>
      </c>
      <c r="Z3917" s="11">
        <f t="shared" si="10586"/>
        <v>0</v>
      </c>
      <c r="AA3917" s="11">
        <f t="shared" si="10587"/>
        <v>0</v>
      </c>
      <c r="AB3917" s="53">
        <f t="shared" si="10588"/>
        <v>0.21764080995625498</v>
      </c>
      <c r="AC3917" s="61" t="s">
        <v>204</v>
      </c>
    </row>
    <row r="3918" spans="1:46">
      <c r="A3918" s="11">
        <v>3918</v>
      </c>
      <c r="B3918" s="69">
        <v>44620</v>
      </c>
      <c r="C3918" s="70">
        <v>0.15972222222222224</v>
      </c>
      <c r="D3918">
        <v>-0.9</v>
      </c>
      <c r="E3918">
        <v>12.7</v>
      </c>
      <c r="F3918">
        <v>0</v>
      </c>
      <c r="G3918">
        <v>0.9</v>
      </c>
      <c r="H3918">
        <v>-1E-3</v>
      </c>
      <c r="I3918">
        <v>0.2</v>
      </c>
      <c r="J3918" t="s">
        <v>152</v>
      </c>
      <c r="K3918">
        <v>0.4</v>
      </c>
      <c r="L3918" t="s">
        <v>152</v>
      </c>
      <c r="M3918" s="70">
        <v>0.15490740740740741</v>
      </c>
      <c r="N3918">
        <v>0.9</v>
      </c>
      <c r="O3918" t="s">
        <v>152</v>
      </c>
      <c r="P3918" s="70">
        <v>0.15312499999999998</v>
      </c>
      <c r="Q3918">
        <v>0</v>
      </c>
      <c r="R3918" t="s">
        <v>152</v>
      </c>
      <c r="S3918">
        <v>0.3</v>
      </c>
      <c r="T3918">
        <v>81.8</v>
      </c>
      <c r="U3918">
        <v>0</v>
      </c>
      <c r="V3918">
        <v>68</v>
      </c>
      <c r="W3918">
        <v>0</v>
      </c>
      <c r="X3918">
        <v>0.54900000000000004</v>
      </c>
      <c r="Y3918">
        <v>17.850000000000001</v>
      </c>
      <c r="Z3918" s="11">
        <f t="shared" si="10586"/>
        <v>-0.60000000000000009</v>
      </c>
      <c r="AA3918" s="11">
        <f t="shared" si="10587"/>
        <v>0</v>
      </c>
      <c r="AB3918" s="53">
        <f t="shared" si="10588"/>
        <v>0.21764080995625498</v>
      </c>
      <c r="AC3918" s="61" t="s">
        <v>204</v>
      </c>
    </row>
    <row r="3919" spans="1:46">
      <c r="A3919" s="11">
        <v>3919</v>
      </c>
      <c r="B3919" s="69">
        <v>44620</v>
      </c>
      <c r="C3919" s="70">
        <v>0.16666666666666666</v>
      </c>
      <c r="D3919">
        <v>-1</v>
      </c>
      <c r="E3919">
        <v>12.7</v>
      </c>
      <c r="F3919">
        <v>0</v>
      </c>
      <c r="G3919">
        <v>0.6</v>
      </c>
      <c r="H3919">
        <v>-1E-3</v>
      </c>
      <c r="I3919">
        <v>0.4</v>
      </c>
      <c r="J3919" t="s">
        <v>149</v>
      </c>
      <c r="K3919">
        <v>0.4</v>
      </c>
      <c r="L3919" t="s">
        <v>149</v>
      </c>
      <c r="M3919" s="70">
        <v>0.16666666666666666</v>
      </c>
      <c r="N3919">
        <v>1</v>
      </c>
      <c r="O3919" t="s">
        <v>152</v>
      </c>
      <c r="P3919" s="70">
        <v>0.16373842592592594</v>
      </c>
      <c r="Q3919">
        <v>0.4</v>
      </c>
      <c r="R3919" t="s">
        <v>147</v>
      </c>
      <c r="S3919">
        <v>0.3</v>
      </c>
      <c r="T3919">
        <v>81.099999999999994</v>
      </c>
      <c r="U3919">
        <v>0</v>
      </c>
      <c r="V3919">
        <v>70</v>
      </c>
      <c r="W3919">
        <v>0</v>
      </c>
      <c r="X3919">
        <v>0.54900000000000004</v>
      </c>
      <c r="Y3919">
        <v>17.84</v>
      </c>
      <c r="Z3919" s="11">
        <f t="shared" si="10586"/>
        <v>-0.60000000000000009</v>
      </c>
      <c r="AA3919" s="11">
        <f t="shared" si="10587"/>
        <v>0</v>
      </c>
      <c r="AB3919" s="53">
        <f t="shared" si="10588"/>
        <v>0.21764080995625498</v>
      </c>
      <c r="AC3919" s="61" t="s">
        <v>204</v>
      </c>
      <c r="AE3919" s="11">
        <f t="shared" ref="AE3919" si="10605">SUM(F3919:F3924)</f>
        <v>0</v>
      </c>
      <c r="AF3919" s="11">
        <f t="shared" ref="AF3919" si="10606">AVERAGE(AB3919:AB3924)</f>
        <v>0.21746636562003582</v>
      </c>
      <c r="AG3919" s="11">
        <f t="shared" ref="AG3919" si="10607">AVERAGE(G3919:G3924)</f>
        <v>0.51666666666666661</v>
      </c>
      <c r="AH3919" s="11" t="e">
        <f t="shared" ref="AH3919" si="10608">AVERAGE(AC3919:AC3924)</f>
        <v>#DIV/0!</v>
      </c>
      <c r="AI3919" s="11">
        <f t="shared" ref="AI3919" si="10609">AVERAGE(T3919:T3924)</f>
        <v>83.283333333333331</v>
      </c>
      <c r="AJ3919" s="11">
        <f t="shared" ref="AJ3919" si="10610">SUMIF(H3919:H3924,"&gt;0",H3919:H3924)</f>
        <v>1E-3</v>
      </c>
      <c r="AK3919" s="17">
        <f t="shared" ref="AK3919" si="10611">SUM(AA3919:AA3924)/60</f>
        <v>0</v>
      </c>
      <c r="AL3919" s="17">
        <f t="shared" ref="AL3919" si="10612">SUM(V3919:V3924)</f>
        <v>492</v>
      </c>
      <c r="AM3919" s="17">
        <f t="shared" ref="AM3919" si="10613">AVERAGE(W3919:W3924)</f>
        <v>0</v>
      </c>
      <c r="AN3919" s="11">
        <f t="shared" ref="AN3919" si="10614">AVERAGE(I3919:I3924)</f>
        <v>0.16666666666666666</v>
      </c>
      <c r="AO3919" s="11">
        <f t="shared" ref="AO3919" si="10615">MAX(K3919:K3924)</f>
        <v>0.5</v>
      </c>
      <c r="AP3919" s="13" t="str">
        <f t="shared" ref="AP3919" ca="1" si="10616">INDIRECT(ADDRESS(MATCH(AO3919,K3919:K3924,0)+A3919-1,12))</f>
        <v>ENE</v>
      </c>
      <c r="AQ3919" s="13">
        <f t="shared" ref="AQ3919" ca="1" si="10617">INDIRECT(ADDRESS(MATCH(AO3919,K3919:K3924,0)+A3919-1,13))</f>
        <v>0.17260416666666667</v>
      </c>
      <c r="AR3919" s="11">
        <f t="shared" ref="AR3919" si="10618">MAX(N3919:N3924)</f>
        <v>1.5</v>
      </c>
      <c r="AS3919" s="13" t="str">
        <f t="shared" ref="AS3919" ca="1" si="10619">INDIRECT(ADDRESS(MATCH(AR3919,N3919:N3924,0)+A3919-1,15))</f>
        <v>E</v>
      </c>
      <c r="AT3919" s="13">
        <f t="shared" ref="AT3919" ca="1" si="10620">INDIRECT(ADDRESS(MATCH(AR3919,N3919:N3924,0)+A3919-1,16))</f>
        <v>0.170625</v>
      </c>
    </row>
    <row r="3920" spans="1:46">
      <c r="A3920" s="11">
        <v>3920</v>
      </c>
      <c r="B3920" s="69">
        <v>44620</v>
      </c>
      <c r="C3920" s="70">
        <v>0.17361111111111113</v>
      </c>
      <c r="D3920">
        <v>-1.1000000000000001</v>
      </c>
      <c r="E3920">
        <v>12.7</v>
      </c>
      <c r="F3920">
        <v>0</v>
      </c>
      <c r="G3920">
        <v>0.6</v>
      </c>
      <c r="H3920">
        <v>1E-3</v>
      </c>
      <c r="I3920">
        <v>0.4</v>
      </c>
      <c r="J3920" t="s">
        <v>152</v>
      </c>
      <c r="K3920">
        <v>0.5</v>
      </c>
      <c r="L3920" t="s">
        <v>148</v>
      </c>
      <c r="M3920" s="70">
        <v>0.17260416666666667</v>
      </c>
      <c r="N3920">
        <v>1.5</v>
      </c>
      <c r="O3920" t="s">
        <v>152</v>
      </c>
      <c r="P3920" s="70">
        <v>0.170625</v>
      </c>
      <c r="Q3920">
        <v>0</v>
      </c>
      <c r="R3920" t="s">
        <v>161</v>
      </c>
      <c r="S3920">
        <v>0.4</v>
      </c>
      <c r="T3920">
        <v>82.5</v>
      </c>
      <c r="U3920">
        <v>0</v>
      </c>
      <c r="V3920">
        <v>89</v>
      </c>
      <c r="W3920">
        <v>0</v>
      </c>
      <c r="X3920">
        <v>0.54900000000000004</v>
      </c>
      <c r="Y3920">
        <v>17.850000000000001</v>
      </c>
      <c r="Z3920" s="11">
        <f t="shared" si="10586"/>
        <v>0.60000000000000009</v>
      </c>
      <c r="AA3920" s="11">
        <f t="shared" si="10587"/>
        <v>0</v>
      </c>
      <c r="AB3920" s="53">
        <f t="shared" si="10588"/>
        <v>0.21764080995625498</v>
      </c>
      <c r="AC3920" s="61" t="s">
        <v>204</v>
      </c>
    </row>
    <row r="3921" spans="1:46">
      <c r="A3921" s="11">
        <v>3921</v>
      </c>
      <c r="B3921" s="69">
        <v>44620</v>
      </c>
      <c r="C3921" s="70">
        <v>0.18055555555555555</v>
      </c>
      <c r="D3921">
        <v>-1.1000000000000001</v>
      </c>
      <c r="E3921">
        <v>12.7</v>
      </c>
      <c r="F3921">
        <v>0</v>
      </c>
      <c r="G3921">
        <v>0.6</v>
      </c>
      <c r="H3921">
        <v>0</v>
      </c>
      <c r="I3921">
        <v>0</v>
      </c>
      <c r="J3921" t="s">
        <v>153</v>
      </c>
      <c r="K3921">
        <v>0.4</v>
      </c>
      <c r="L3921" t="s">
        <v>152</v>
      </c>
      <c r="M3921" s="70">
        <v>0.1736226851851852</v>
      </c>
      <c r="N3921">
        <v>0.5</v>
      </c>
      <c r="O3921" t="s">
        <v>160</v>
      </c>
      <c r="P3921" s="70">
        <v>0.18054398148148146</v>
      </c>
      <c r="Q3921">
        <v>0.4</v>
      </c>
      <c r="R3921" t="s">
        <v>160</v>
      </c>
      <c r="S3921">
        <v>0</v>
      </c>
      <c r="T3921">
        <v>82.9</v>
      </c>
      <c r="U3921">
        <v>0</v>
      </c>
      <c r="V3921">
        <v>82</v>
      </c>
      <c r="W3921">
        <v>0</v>
      </c>
      <c r="X3921">
        <v>0.54900000000000004</v>
      </c>
      <c r="Y3921">
        <v>17.88</v>
      </c>
      <c r="Z3921" s="11">
        <f t="shared" si="10586"/>
        <v>0</v>
      </c>
      <c r="AA3921" s="11">
        <f t="shared" si="10587"/>
        <v>0</v>
      </c>
      <c r="AB3921" s="53">
        <f t="shared" si="10588"/>
        <v>0.21764080995625498</v>
      </c>
      <c r="AC3921" s="61" t="s">
        <v>204</v>
      </c>
    </row>
    <row r="3922" spans="1:46">
      <c r="A3922" s="11">
        <v>3922</v>
      </c>
      <c r="B3922" s="69">
        <v>44620</v>
      </c>
      <c r="C3922" s="70">
        <v>0.1875</v>
      </c>
      <c r="D3922">
        <v>-1.2</v>
      </c>
      <c r="E3922">
        <v>12.7</v>
      </c>
      <c r="F3922">
        <v>0</v>
      </c>
      <c r="G3922">
        <v>0.4</v>
      </c>
      <c r="H3922">
        <v>-1E-3</v>
      </c>
      <c r="I3922">
        <v>0.1</v>
      </c>
      <c r="J3922" t="s">
        <v>160</v>
      </c>
      <c r="K3922">
        <v>0.1</v>
      </c>
      <c r="L3922" t="s">
        <v>153</v>
      </c>
      <c r="M3922" s="70">
        <v>0.18219907407407407</v>
      </c>
      <c r="N3922">
        <v>0.8</v>
      </c>
      <c r="O3922" t="s">
        <v>160</v>
      </c>
      <c r="P3922" s="70">
        <v>0.18109953703703704</v>
      </c>
      <c r="Q3922">
        <v>0</v>
      </c>
      <c r="R3922" t="s">
        <v>160</v>
      </c>
      <c r="S3922">
        <v>0.2</v>
      </c>
      <c r="T3922">
        <v>83</v>
      </c>
      <c r="U3922">
        <v>0</v>
      </c>
      <c r="V3922">
        <v>91</v>
      </c>
      <c r="W3922">
        <v>0</v>
      </c>
      <c r="X3922">
        <v>0.54900000000000004</v>
      </c>
      <c r="Y3922">
        <v>17.89</v>
      </c>
      <c r="Z3922" s="11">
        <f t="shared" si="10586"/>
        <v>-0.60000000000000009</v>
      </c>
      <c r="AA3922" s="11">
        <f t="shared" si="10587"/>
        <v>0</v>
      </c>
      <c r="AB3922" s="53">
        <f t="shared" si="10588"/>
        <v>0.21764080995625498</v>
      </c>
      <c r="AC3922" s="61" t="s">
        <v>204</v>
      </c>
    </row>
    <row r="3923" spans="1:46">
      <c r="A3923" s="11">
        <v>3923</v>
      </c>
      <c r="B3923" s="69">
        <v>44620</v>
      </c>
      <c r="C3923" s="70">
        <v>0.19444444444444445</v>
      </c>
      <c r="D3923">
        <v>-1.2</v>
      </c>
      <c r="E3923">
        <v>12.7</v>
      </c>
      <c r="F3923">
        <v>0</v>
      </c>
      <c r="G3923">
        <v>0.4</v>
      </c>
      <c r="H3923">
        <v>0</v>
      </c>
      <c r="I3923">
        <v>0</v>
      </c>
      <c r="J3923" t="s">
        <v>160</v>
      </c>
      <c r="K3923">
        <v>0.1</v>
      </c>
      <c r="L3923" t="s">
        <v>160</v>
      </c>
      <c r="M3923" s="70">
        <v>0.18751157407407407</v>
      </c>
      <c r="N3923">
        <v>0</v>
      </c>
      <c r="O3923" t="s">
        <v>160</v>
      </c>
      <c r="P3923" s="70">
        <v>0.18751157407407407</v>
      </c>
      <c r="Q3923">
        <v>0</v>
      </c>
      <c r="R3923" t="s">
        <v>160</v>
      </c>
      <c r="S3923">
        <v>0</v>
      </c>
      <c r="T3923">
        <v>85.2</v>
      </c>
      <c r="U3923">
        <v>0</v>
      </c>
      <c r="V3923">
        <v>85</v>
      </c>
      <c r="W3923">
        <v>0</v>
      </c>
      <c r="X3923">
        <v>0.54800000000000004</v>
      </c>
      <c r="Y3923">
        <v>17.88</v>
      </c>
      <c r="Z3923" s="11">
        <f t="shared" si="10586"/>
        <v>0</v>
      </c>
      <c r="AA3923" s="11">
        <f t="shared" si="10587"/>
        <v>0</v>
      </c>
      <c r="AB3923" s="53">
        <f t="shared" si="10588"/>
        <v>0.21711747694759753</v>
      </c>
      <c r="AC3923" s="61" t="s">
        <v>204</v>
      </c>
    </row>
    <row r="3924" spans="1:46">
      <c r="A3924" s="11">
        <v>3924</v>
      </c>
      <c r="B3924" s="69">
        <v>44620</v>
      </c>
      <c r="C3924" s="70">
        <v>0.20138888888888887</v>
      </c>
      <c r="D3924">
        <v>-1.3</v>
      </c>
      <c r="E3924">
        <v>12.7</v>
      </c>
      <c r="F3924">
        <v>0</v>
      </c>
      <c r="G3924">
        <v>0.5</v>
      </c>
      <c r="H3924">
        <v>0</v>
      </c>
      <c r="I3924">
        <v>0.1</v>
      </c>
      <c r="J3924" t="s">
        <v>156</v>
      </c>
      <c r="K3924">
        <v>0.1</v>
      </c>
      <c r="L3924" t="s">
        <v>156</v>
      </c>
      <c r="M3924" s="70">
        <v>0.20138888888888887</v>
      </c>
      <c r="N3924">
        <v>0.8</v>
      </c>
      <c r="O3924" t="s">
        <v>150</v>
      </c>
      <c r="P3924" s="70">
        <v>0.20027777777777778</v>
      </c>
      <c r="Q3924">
        <v>0.4</v>
      </c>
      <c r="R3924" t="s">
        <v>152</v>
      </c>
      <c r="S3924">
        <v>0.3</v>
      </c>
      <c r="T3924">
        <v>85</v>
      </c>
      <c r="U3924">
        <v>0</v>
      </c>
      <c r="V3924">
        <v>75</v>
      </c>
      <c r="W3924">
        <v>0</v>
      </c>
      <c r="X3924">
        <v>0.54800000000000004</v>
      </c>
      <c r="Y3924">
        <v>17.91</v>
      </c>
      <c r="Z3924" s="11">
        <f t="shared" si="10586"/>
        <v>0</v>
      </c>
      <c r="AA3924" s="11">
        <f t="shared" si="10587"/>
        <v>0</v>
      </c>
      <c r="AB3924" s="53">
        <f t="shared" si="10588"/>
        <v>0.21711747694759753</v>
      </c>
      <c r="AC3924" s="61" t="s">
        <v>204</v>
      </c>
    </row>
    <row r="3925" spans="1:46">
      <c r="A3925" s="11">
        <v>3925</v>
      </c>
      <c r="B3925" s="69">
        <v>44620</v>
      </c>
      <c r="C3925" s="70">
        <v>0.20833333333333334</v>
      </c>
      <c r="D3925">
        <v>-1.3</v>
      </c>
      <c r="E3925">
        <v>12.7</v>
      </c>
      <c r="F3925">
        <v>0</v>
      </c>
      <c r="G3925">
        <v>0.4</v>
      </c>
      <c r="H3925">
        <v>-1E-3</v>
      </c>
      <c r="I3925">
        <v>0.2</v>
      </c>
      <c r="J3925" t="s">
        <v>154</v>
      </c>
      <c r="K3925">
        <v>0.3</v>
      </c>
      <c r="L3925" t="s">
        <v>155</v>
      </c>
      <c r="M3925" s="70">
        <v>0.20674768518518519</v>
      </c>
      <c r="N3925">
        <v>0.7</v>
      </c>
      <c r="O3925" t="s">
        <v>154</v>
      </c>
      <c r="P3925" s="70">
        <v>0.20462962962962963</v>
      </c>
      <c r="Q3925">
        <v>0.3</v>
      </c>
      <c r="R3925" t="s">
        <v>153</v>
      </c>
      <c r="S3925">
        <v>0.2</v>
      </c>
      <c r="T3925">
        <v>84.8</v>
      </c>
      <c r="U3925">
        <v>1</v>
      </c>
      <c r="V3925">
        <v>57</v>
      </c>
      <c r="W3925">
        <v>0</v>
      </c>
      <c r="X3925">
        <v>0.54800000000000004</v>
      </c>
      <c r="Y3925">
        <v>17.91</v>
      </c>
      <c r="Z3925" s="11">
        <f t="shared" si="10586"/>
        <v>-0.60000000000000009</v>
      </c>
      <c r="AA3925" s="11">
        <f t="shared" si="10587"/>
        <v>0</v>
      </c>
      <c r="AB3925" s="53">
        <f t="shared" si="10588"/>
        <v>0.21711747694759753</v>
      </c>
      <c r="AC3925" s="61" t="s">
        <v>204</v>
      </c>
      <c r="AE3925" s="11">
        <f t="shared" ref="AE3925" si="10621">SUM(F3925:F3930)</f>
        <v>0</v>
      </c>
      <c r="AF3925" s="11">
        <f t="shared" ref="AF3925" si="10622">AVERAGE(AB3925:AB3930)</f>
        <v>0.2169433327382165</v>
      </c>
      <c r="AG3925" s="11">
        <f t="shared" ref="AG3925" si="10623">AVERAGE(G3925:G3930)</f>
        <v>0.28333333333333338</v>
      </c>
      <c r="AH3925" s="11" t="e">
        <f t="shared" ref="AH3925" si="10624">AVERAGE(AC3925:AC3930)</f>
        <v>#DIV/0!</v>
      </c>
      <c r="AI3925" s="11">
        <f t="shared" ref="AI3925" si="10625">AVERAGE(T3925:T3930)</f>
        <v>85.350000000000009</v>
      </c>
      <c r="AJ3925" s="11">
        <f t="shared" ref="AJ3925" si="10626">SUMIF(H3925:H3930,"&gt;0",H3925:H3930)</f>
        <v>0</v>
      </c>
      <c r="AK3925" s="17">
        <f t="shared" ref="AK3925" si="10627">SUM(AA3925:AA3930)/60</f>
        <v>0</v>
      </c>
      <c r="AL3925" s="17">
        <f t="shared" ref="AL3925" si="10628">SUM(V3925:V3930)</f>
        <v>451</v>
      </c>
      <c r="AM3925" s="17">
        <f t="shared" ref="AM3925" si="10629">AVERAGE(W3925:W3930)</f>
        <v>0</v>
      </c>
      <c r="AN3925" s="11">
        <f t="shared" ref="AN3925" si="10630">AVERAGE(I3925:I3930)</f>
        <v>0.10000000000000002</v>
      </c>
      <c r="AO3925" s="11">
        <f t="shared" ref="AO3925" si="10631">MAX(K3925:K3930)</f>
        <v>0.4</v>
      </c>
      <c r="AP3925" s="13" t="str">
        <f t="shared" ref="AP3925" ca="1" si="10632">INDIRECT(ADDRESS(MATCH(AO3925,K3925:K3930,0)+A3925-1,12))</f>
        <v>S</v>
      </c>
      <c r="AQ3925" s="13">
        <f t="shared" ref="AQ3925" ca="1" si="10633">INDIRECT(ADDRESS(MATCH(AO3925,K3925:K3930,0)+A3925-1,13))</f>
        <v>0.21126157407407409</v>
      </c>
      <c r="AR3925" s="11">
        <f t="shared" ref="AR3925" si="10634">MAX(N3925:N3930)</f>
        <v>1</v>
      </c>
      <c r="AS3925" s="13" t="str">
        <f t="shared" ref="AS3925" ca="1" si="10635">INDIRECT(ADDRESS(MATCH(AR3925,N3925:N3930,0)+A3925-1,15))</f>
        <v>SW</v>
      </c>
      <c r="AT3925" s="13">
        <f t="shared" ref="AT3925" ca="1" si="10636">INDIRECT(ADDRESS(MATCH(AR3925,N3925:N3930,0)+A3925-1,16))</f>
        <v>0.23113425925925926</v>
      </c>
    </row>
    <row r="3926" spans="1:46">
      <c r="A3926" s="11">
        <v>3926</v>
      </c>
      <c r="B3926" s="69">
        <v>44620</v>
      </c>
      <c r="C3926" s="70">
        <v>0.21527777777777779</v>
      </c>
      <c r="D3926">
        <v>-1.4</v>
      </c>
      <c r="E3926">
        <v>12.7</v>
      </c>
      <c r="F3926">
        <v>0</v>
      </c>
      <c r="G3926">
        <v>0.4</v>
      </c>
      <c r="H3926">
        <v>0</v>
      </c>
      <c r="I3926">
        <v>0.2</v>
      </c>
      <c r="J3926" t="s">
        <v>148</v>
      </c>
      <c r="K3926">
        <v>0.4</v>
      </c>
      <c r="L3926" t="s">
        <v>153</v>
      </c>
      <c r="M3926" s="70">
        <v>0.21126157407407409</v>
      </c>
      <c r="N3926">
        <v>0.6</v>
      </c>
      <c r="O3926" t="s">
        <v>159</v>
      </c>
      <c r="P3926" s="70">
        <v>0.2084722222222222</v>
      </c>
      <c r="Q3926">
        <v>0.2</v>
      </c>
      <c r="R3926" t="s">
        <v>157</v>
      </c>
      <c r="S3926">
        <v>0.2</v>
      </c>
      <c r="T3926">
        <v>86.1</v>
      </c>
      <c r="U3926">
        <v>1</v>
      </c>
      <c r="V3926">
        <v>83</v>
      </c>
      <c r="W3926">
        <v>0</v>
      </c>
      <c r="X3926">
        <v>0.54800000000000004</v>
      </c>
      <c r="Y3926">
        <v>17.920000000000002</v>
      </c>
      <c r="Z3926" s="11">
        <f t="shared" si="10586"/>
        <v>0</v>
      </c>
      <c r="AA3926" s="11">
        <f t="shared" si="10587"/>
        <v>0</v>
      </c>
      <c r="AB3926" s="53">
        <f t="shared" si="10588"/>
        <v>0.21711747694759753</v>
      </c>
      <c r="AC3926" s="61" t="s">
        <v>204</v>
      </c>
    </row>
    <row r="3927" spans="1:46">
      <c r="A3927" s="11">
        <v>3927</v>
      </c>
      <c r="B3927" s="69">
        <v>44620</v>
      </c>
      <c r="C3927" s="70">
        <v>0.22222222222222221</v>
      </c>
      <c r="D3927">
        <v>-1.4</v>
      </c>
      <c r="E3927">
        <v>12.7</v>
      </c>
      <c r="F3927">
        <v>0</v>
      </c>
      <c r="G3927">
        <v>0.3</v>
      </c>
      <c r="H3927">
        <v>0</v>
      </c>
      <c r="I3927">
        <v>0</v>
      </c>
      <c r="J3927" t="s">
        <v>157</v>
      </c>
      <c r="K3927">
        <v>0.2</v>
      </c>
      <c r="L3927" t="s">
        <v>148</v>
      </c>
      <c r="M3927" s="70">
        <v>0.21528935185185186</v>
      </c>
      <c r="N3927">
        <v>0.2</v>
      </c>
      <c r="O3927" t="s">
        <v>157</v>
      </c>
      <c r="P3927" s="70">
        <v>0.21528935185185186</v>
      </c>
      <c r="Q3927">
        <v>0</v>
      </c>
      <c r="R3927" t="s">
        <v>157</v>
      </c>
      <c r="S3927">
        <v>0</v>
      </c>
      <c r="T3927">
        <v>84.7</v>
      </c>
      <c r="U3927">
        <v>0</v>
      </c>
      <c r="V3927">
        <v>81</v>
      </c>
      <c r="W3927">
        <v>0</v>
      </c>
      <c r="X3927">
        <v>0.54800000000000004</v>
      </c>
      <c r="Y3927">
        <v>17.96</v>
      </c>
      <c r="Z3927" s="11">
        <f t="shared" si="10586"/>
        <v>0</v>
      </c>
      <c r="AA3927" s="11">
        <f t="shared" si="10587"/>
        <v>0</v>
      </c>
      <c r="AB3927" s="53">
        <f t="shared" si="10588"/>
        <v>0.21711747694759753</v>
      </c>
      <c r="AC3927" s="61" t="s">
        <v>204</v>
      </c>
    </row>
    <row r="3928" spans="1:46">
      <c r="A3928" s="11">
        <v>3928</v>
      </c>
      <c r="B3928" s="69">
        <v>44620</v>
      </c>
      <c r="C3928" s="70">
        <v>0.22916666666666666</v>
      </c>
      <c r="D3928">
        <v>-1.4</v>
      </c>
      <c r="E3928">
        <v>12.7</v>
      </c>
      <c r="F3928">
        <v>0</v>
      </c>
      <c r="G3928">
        <v>0.2</v>
      </c>
      <c r="H3928">
        <v>-1E-3</v>
      </c>
      <c r="I3928">
        <v>0</v>
      </c>
      <c r="J3928" t="s">
        <v>157</v>
      </c>
      <c r="K3928">
        <v>0</v>
      </c>
      <c r="L3928" t="s">
        <v>157</v>
      </c>
      <c r="M3928" s="70">
        <v>0.22223379629629628</v>
      </c>
      <c r="N3928">
        <v>0</v>
      </c>
      <c r="O3928" t="s">
        <v>157</v>
      </c>
      <c r="P3928" s="70">
        <v>0.22223379629629628</v>
      </c>
      <c r="Q3928">
        <v>0</v>
      </c>
      <c r="R3928" t="s">
        <v>157</v>
      </c>
      <c r="S3928">
        <v>0</v>
      </c>
      <c r="T3928">
        <v>84.9</v>
      </c>
      <c r="U3928">
        <v>0</v>
      </c>
      <c r="V3928">
        <v>66</v>
      </c>
      <c r="W3928">
        <v>0</v>
      </c>
      <c r="X3928">
        <v>0.54800000000000004</v>
      </c>
      <c r="Y3928">
        <v>17.95</v>
      </c>
      <c r="Z3928" s="11">
        <f t="shared" si="10586"/>
        <v>-0.60000000000000009</v>
      </c>
      <c r="AA3928" s="11">
        <f t="shared" si="10587"/>
        <v>0</v>
      </c>
      <c r="AB3928" s="53">
        <f t="shared" si="10588"/>
        <v>0.21711747694759753</v>
      </c>
      <c r="AC3928" s="61" t="s">
        <v>204</v>
      </c>
    </row>
    <row r="3929" spans="1:46">
      <c r="A3929" s="11">
        <v>3929</v>
      </c>
      <c r="B3929" s="69">
        <v>44620</v>
      </c>
      <c r="C3929" s="70">
        <v>0.23611111111111113</v>
      </c>
      <c r="D3929">
        <v>-1.5</v>
      </c>
      <c r="E3929">
        <v>12.7</v>
      </c>
      <c r="F3929">
        <v>0</v>
      </c>
      <c r="G3929">
        <v>0.3</v>
      </c>
      <c r="H3929">
        <v>0</v>
      </c>
      <c r="I3929">
        <v>0.2</v>
      </c>
      <c r="J3929" t="s">
        <v>153</v>
      </c>
      <c r="K3929">
        <v>0.2</v>
      </c>
      <c r="L3929" t="s">
        <v>153</v>
      </c>
      <c r="M3929" s="70">
        <v>0.23611111111111113</v>
      </c>
      <c r="N3929">
        <v>1</v>
      </c>
      <c r="O3929" t="s">
        <v>160</v>
      </c>
      <c r="P3929" s="70">
        <v>0.23113425925925926</v>
      </c>
      <c r="Q3929">
        <v>0</v>
      </c>
      <c r="R3929" t="s">
        <v>153</v>
      </c>
      <c r="S3929">
        <v>0.3</v>
      </c>
      <c r="T3929">
        <v>86</v>
      </c>
      <c r="U3929">
        <v>0</v>
      </c>
      <c r="V3929">
        <v>76</v>
      </c>
      <c r="W3929">
        <v>0</v>
      </c>
      <c r="X3929">
        <v>0.54700000000000004</v>
      </c>
      <c r="Y3929">
        <v>17.96</v>
      </c>
      <c r="Z3929" s="11">
        <f t="shared" si="10586"/>
        <v>0</v>
      </c>
      <c r="AA3929" s="11">
        <f t="shared" si="10587"/>
        <v>0</v>
      </c>
      <c r="AB3929" s="53">
        <f t="shared" si="10588"/>
        <v>0.21659504431945437</v>
      </c>
      <c r="AC3929" s="61" t="s">
        <v>204</v>
      </c>
    </row>
    <row r="3930" spans="1:46">
      <c r="A3930" s="11">
        <v>3930</v>
      </c>
      <c r="B3930" s="69">
        <v>44620</v>
      </c>
      <c r="C3930" s="70">
        <v>0.24305555555555555</v>
      </c>
      <c r="D3930">
        <v>-1.6</v>
      </c>
      <c r="E3930">
        <v>12.7</v>
      </c>
      <c r="F3930">
        <v>0</v>
      </c>
      <c r="G3930">
        <v>0.1</v>
      </c>
      <c r="H3930">
        <v>0</v>
      </c>
      <c r="I3930">
        <v>0</v>
      </c>
      <c r="J3930" t="s">
        <v>153</v>
      </c>
      <c r="K3930">
        <v>0.2</v>
      </c>
      <c r="L3930" t="s">
        <v>153</v>
      </c>
      <c r="M3930" s="70">
        <v>0.2369212962962963</v>
      </c>
      <c r="N3930">
        <v>0</v>
      </c>
      <c r="O3930" t="s">
        <v>153</v>
      </c>
      <c r="P3930" s="70">
        <v>0.2361226851851852</v>
      </c>
      <c r="Q3930">
        <v>0</v>
      </c>
      <c r="R3930" t="s">
        <v>153</v>
      </c>
      <c r="S3930">
        <v>0</v>
      </c>
      <c r="T3930">
        <v>85.6</v>
      </c>
      <c r="U3930">
        <v>0</v>
      </c>
      <c r="V3930">
        <v>88</v>
      </c>
      <c r="W3930">
        <v>0</v>
      </c>
      <c r="X3930">
        <v>0.54700000000000004</v>
      </c>
      <c r="Y3930">
        <v>17.93</v>
      </c>
      <c r="Z3930" s="11">
        <f t="shared" si="10586"/>
        <v>0</v>
      </c>
      <c r="AA3930" s="11">
        <f t="shared" si="10587"/>
        <v>0</v>
      </c>
      <c r="AB3930" s="53">
        <f t="shared" si="10588"/>
        <v>0.21659504431945437</v>
      </c>
      <c r="AC3930" s="61" t="s">
        <v>204</v>
      </c>
    </row>
    <row r="3931" spans="1:46">
      <c r="A3931" s="11">
        <v>3931</v>
      </c>
      <c r="B3931" s="69">
        <v>44620</v>
      </c>
      <c r="C3931" s="70">
        <v>0.25</v>
      </c>
      <c r="D3931">
        <v>-1.6</v>
      </c>
      <c r="E3931">
        <v>12.7</v>
      </c>
      <c r="F3931">
        <v>0</v>
      </c>
      <c r="G3931">
        <v>0.1</v>
      </c>
      <c r="H3931">
        <v>0</v>
      </c>
      <c r="I3931">
        <v>0.1</v>
      </c>
      <c r="J3931" t="s">
        <v>153</v>
      </c>
      <c r="K3931">
        <v>0.1</v>
      </c>
      <c r="L3931" t="s">
        <v>153</v>
      </c>
      <c r="M3931" s="70">
        <v>0.25</v>
      </c>
      <c r="N3931">
        <v>0.6</v>
      </c>
      <c r="O3931" t="s">
        <v>153</v>
      </c>
      <c r="P3931" s="70">
        <v>0.24850694444444443</v>
      </c>
      <c r="Q3931">
        <v>0.3</v>
      </c>
      <c r="R3931" t="s">
        <v>157</v>
      </c>
      <c r="S3931">
        <v>0.2</v>
      </c>
      <c r="T3931">
        <v>87.3</v>
      </c>
      <c r="U3931">
        <v>0</v>
      </c>
      <c r="V3931">
        <v>75</v>
      </c>
      <c r="W3931">
        <v>0</v>
      </c>
      <c r="X3931">
        <v>0.54700000000000004</v>
      </c>
      <c r="Y3931">
        <v>17.989999999999998</v>
      </c>
      <c r="Z3931" s="11">
        <f t="shared" si="10586"/>
        <v>0</v>
      </c>
      <c r="AA3931" s="11">
        <f t="shared" si="10587"/>
        <v>0</v>
      </c>
      <c r="AB3931" s="53">
        <f t="shared" si="10588"/>
        <v>0.21659504431945437</v>
      </c>
      <c r="AC3931" s="61" t="s">
        <v>204</v>
      </c>
      <c r="AE3931" s="11">
        <f t="shared" ref="AE3931" si="10637">SUM(F3931:F3936)</f>
        <v>0</v>
      </c>
      <c r="AF3931" s="11">
        <f t="shared" ref="AF3931" si="10638">AVERAGE(AB3931:AB3936)</f>
        <v>0.21642120083114083</v>
      </c>
      <c r="AG3931" s="11">
        <f t="shared" ref="AG3931" si="10639">AVERAGE(G3931:G3936)</f>
        <v>-5.000000000000001E-2</v>
      </c>
      <c r="AH3931" s="11" t="e">
        <f t="shared" ref="AH3931" si="10640">AVERAGE(AC3931:AC3936)</f>
        <v>#DIV/0!</v>
      </c>
      <c r="AI3931" s="11">
        <f t="shared" ref="AI3931" si="10641">AVERAGE(T3931:T3936)</f>
        <v>87.40000000000002</v>
      </c>
      <c r="AJ3931" s="11">
        <f t="shared" ref="AJ3931" si="10642">SUMIF(H3931:H3936,"&gt;0",H3931:H3936)</f>
        <v>1.0999999999999999E-2</v>
      </c>
      <c r="AK3931" s="17">
        <f t="shared" ref="AK3931" si="10643">SUM(AA3931:AA3936)/60</f>
        <v>0</v>
      </c>
      <c r="AL3931" s="17">
        <f t="shared" ref="AL3931" si="10644">SUM(V3931:V3936)</f>
        <v>32643</v>
      </c>
      <c r="AM3931" s="17">
        <f t="shared" ref="AM3931" si="10645">AVERAGE(W3931:W3936)</f>
        <v>8.8333333333333339</v>
      </c>
      <c r="AN3931" s="11">
        <f t="shared" ref="AN3931" si="10646">AVERAGE(I3931:I3936)</f>
        <v>0.28333333333333338</v>
      </c>
      <c r="AO3931" s="11">
        <f t="shared" ref="AO3931" si="10647">MAX(K3931:K3936)</f>
        <v>0.8</v>
      </c>
      <c r="AP3931" s="13" t="str">
        <f t="shared" ref="AP3931" ca="1" si="10648">INDIRECT(ADDRESS(MATCH(AO3931,K3931:K3936,0)+A3931-1,12))</f>
        <v>SSE</v>
      </c>
      <c r="AQ3931" s="13">
        <f t="shared" ref="AQ3931" ca="1" si="10649">INDIRECT(ADDRESS(MATCH(AO3931,K3931:K3936,0)+A3931-1,13))</f>
        <v>0.27777777777777779</v>
      </c>
      <c r="AR3931" s="11">
        <f t="shared" ref="AR3931" si="10650">MAX(N3931:N3936)</f>
        <v>1.6</v>
      </c>
      <c r="AS3931" s="13" t="str">
        <f t="shared" ref="AS3931" ca="1" si="10651">INDIRECT(ADDRESS(MATCH(AR3931,N3931:N3936,0)+A3931-1,15))</f>
        <v>ESE</v>
      </c>
      <c r="AT3931" s="13">
        <f t="shared" ref="AT3931" ca="1" si="10652">INDIRECT(ADDRESS(MATCH(AR3931,N3931:N3936,0)+A3931-1,16))</f>
        <v>0.27306712962962965</v>
      </c>
    </row>
    <row r="3932" spans="1:46">
      <c r="A3932" s="11">
        <v>3932</v>
      </c>
      <c r="B3932" s="69">
        <v>44620</v>
      </c>
      <c r="C3932" s="70">
        <v>0.25694444444444448</v>
      </c>
      <c r="D3932">
        <v>-1.7</v>
      </c>
      <c r="E3932">
        <v>12.7</v>
      </c>
      <c r="F3932">
        <v>0</v>
      </c>
      <c r="G3932">
        <v>0</v>
      </c>
      <c r="H3932">
        <v>0</v>
      </c>
      <c r="I3932">
        <v>0</v>
      </c>
      <c r="J3932" t="s">
        <v>157</v>
      </c>
      <c r="K3932">
        <v>0.1</v>
      </c>
      <c r="L3932" t="s">
        <v>157</v>
      </c>
      <c r="M3932" s="70">
        <v>0.25526620370370373</v>
      </c>
      <c r="N3932">
        <v>0.5</v>
      </c>
      <c r="O3932" t="s">
        <v>152</v>
      </c>
      <c r="P3932" s="70">
        <v>0.25692129629629629</v>
      </c>
      <c r="Q3932">
        <v>0.3</v>
      </c>
      <c r="R3932" t="s">
        <v>152</v>
      </c>
      <c r="S3932">
        <v>0.1</v>
      </c>
      <c r="T3932">
        <v>86.7</v>
      </c>
      <c r="U3932">
        <v>0</v>
      </c>
      <c r="V3932">
        <v>145</v>
      </c>
      <c r="W3932">
        <v>0</v>
      </c>
      <c r="X3932">
        <v>0.54700000000000004</v>
      </c>
      <c r="Y3932">
        <v>17.989999999999998</v>
      </c>
      <c r="Z3932" s="11">
        <f t="shared" si="10586"/>
        <v>0</v>
      </c>
      <c r="AA3932" s="11">
        <f t="shared" si="10587"/>
        <v>0</v>
      </c>
      <c r="AB3932" s="53">
        <f t="shared" si="10588"/>
        <v>0.21659504431945437</v>
      </c>
      <c r="AC3932" s="61" t="s">
        <v>204</v>
      </c>
    </row>
    <row r="3933" spans="1:46">
      <c r="A3933" s="11">
        <v>3933</v>
      </c>
      <c r="B3933" s="69">
        <v>44620</v>
      </c>
      <c r="C3933" s="70">
        <v>0.2638888888888889</v>
      </c>
      <c r="D3933">
        <v>-1.7</v>
      </c>
      <c r="E3933">
        <v>12.7</v>
      </c>
      <c r="F3933">
        <v>0</v>
      </c>
      <c r="G3933">
        <v>0</v>
      </c>
      <c r="H3933">
        <v>0</v>
      </c>
      <c r="I3933">
        <v>0.4</v>
      </c>
      <c r="J3933" t="s">
        <v>150</v>
      </c>
      <c r="K3933">
        <v>0.4</v>
      </c>
      <c r="L3933" t="s">
        <v>150</v>
      </c>
      <c r="M3933" s="70">
        <v>0.2638888888888889</v>
      </c>
      <c r="N3933">
        <v>0.9</v>
      </c>
      <c r="O3933" t="s">
        <v>150</v>
      </c>
      <c r="P3933" s="70">
        <v>0.26239583333333333</v>
      </c>
      <c r="Q3933">
        <v>0.5</v>
      </c>
      <c r="R3933" t="s">
        <v>150</v>
      </c>
      <c r="S3933">
        <v>0.2</v>
      </c>
      <c r="T3933">
        <v>87.1</v>
      </c>
      <c r="U3933">
        <v>2</v>
      </c>
      <c r="V3933">
        <v>606</v>
      </c>
      <c r="W3933">
        <v>1</v>
      </c>
      <c r="X3933">
        <v>0.54700000000000004</v>
      </c>
      <c r="Y3933">
        <v>18.02</v>
      </c>
      <c r="Z3933" s="11">
        <f t="shared" si="10586"/>
        <v>0</v>
      </c>
      <c r="AA3933" s="11">
        <f t="shared" si="10587"/>
        <v>0</v>
      </c>
      <c r="AB3933" s="53">
        <f t="shared" si="10588"/>
        <v>0.21659504431945437</v>
      </c>
      <c r="AC3933" s="61" t="s">
        <v>204</v>
      </c>
    </row>
    <row r="3934" spans="1:46">
      <c r="A3934" s="11">
        <v>3934</v>
      </c>
      <c r="B3934" s="69">
        <v>44620</v>
      </c>
      <c r="C3934" s="70">
        <v>0.27083333333333331</v>
      </c>
      <c r="D3934">
        <v>-1.8</v>
      </c>
      <c r="E3934">
        <v>12.7</v>
      </c>
      <c r="F3934">
        <v>0</v>
      </c>
      <c r="G3934">
        <v>-0.4</v>
      </c>
      <c r="H3934">
        <v>0</v>
      </c>
      <c r="I3934">
        <v>0.3</v>
      </c>
      <c r="J3934" t="s">
        <v>160</v>
      </c>
      <c r="K3934">
        <v>0.4</v>
      </c>
      <c r="L3934" t="s">
        <v>150</v>
      </c>
      <c r="M3934" s="70">
        <v>0.26490740740740742</v>
      </c>
      <c r="N3934">
        <v>1.2</v>
      </c>
      <c r="O3934" t="s">
        <v>158</v>
      </c>
      <c r="P3934" s="70">
        <v>0.26848379629629632</v>
      </c>
      <c r="Q3934">
        <v>0</v>
      </c>
      <c r="R3934" t="s">
        <v>161</v>
      </c>
      <c r="S3934">
        <v>0.4</v>
      </c>
      <c r="T3934">
        <v>86.1</v>
      </c>
      <c r="U3934">
        <v>10</v>
      </c>
      <c r="V3934">
        <v>3205</v>
      </c>
      <c r="W3934">
        <v>5</v>
      </c>
      <c r="X3934">
        <v>0.54700000000000004</v>
      </c>
      <c r="Y3934">
        <v>18.05</v>
      </c>
      <c r="Z3934" s="11">
        <f t="shared" si="10586"/>
        <v>0</v>
      </c>
      <c r="AA3934" s="11">
        <f t="shared" si="10587"/>
        <v>0</v>
      </c>
      <c r="AB3934" s="53">
        <f t="shared" si="10588"/>
        <v>0.21659504431945437</v>
      </c>
      <c r="AC3934" s="61" t="s">
        <v>204</v>
      </c>
    </row>
    <row r="3935" spans="1:46">
      <c r="A3935" s="11">
        <v>3935</v>
      </c>
      <c r="B3935" s="69">
        <v>44620</v>
      </c>
      <c r="C3935" s="70">
        <v>0.27777777777777779</v>
      </c>
      <c r="D3935">
        <v>-1.8</v>
      </c>
      <c r="E3935">
        <v>12.7</v>
      </c>
      <c r="F3935">
        <v>0</v>
      </c>
      <c r="G3935">
        <v>-0.1</v>
      </c>
      <c r="H3935">
        <v>5.0000000000000001E-3</v>
      </c>
      <c r="I3935">
        <v>0.8</v>
      </c>
      <c r="J3935" t="s">
        <v>159</v>
      </c>
      <c r="K3935">
        <v>0.8</v>
      </c>
      <c r="L3935" t="s">
        <v>159</v>
      </c>
      <c r="M3935" s="70">
        <v>0.27777777777777779</v>
      </c>
      <c r="N3935">
        <v>1.6</v>
      </c>
      <c r="O3935" t="s">
        <v>150</v>
      </c>
      <c r="P3935" s="70">
        <v>0.27306712962962965</v>
      </c>
      <c r="Q3935">
        <v>0.5</v>
      </c>
      <c r="R3935" t="s">
        <v>153</v>
      </c>
      <c r="S3935">
        <v>0.4</v>
      </c>
      <c r="T3935">
        <v>88.1</v>
      </c>
      <c r="U3935">
        <v>24</v>
      </c>
      <c r="V3935">
        <v>9796</v>
      </c>
      <c r="W3935">
        <v>16</v>
      </c>
      <c r="X3935">
        <v>0.54600000000000004</v>
      </c>
      <c r="Y3935">
        <v>18.05</v>
      </c>
      <c r="Z3935" s="11">
        <f t="shared" si="10586"/>
        <v>3</v>
      </c>
      <c r="AA3935" s="11">
        <f t="shared" si="10587"/>
        <v>0</v>
      </c>
      <c r="AB3935" s="53">
        <f t="shared" si="10588"/>
        <v>0.21607351385451379</v>
      </c>
      <c r="AC3935" s="61" t="s">
        <v>204</v>
      </c>
    </row>
    <row r="3936" spans="1:46">
      <c r="A3936" s="11">
        <v>3936</v>
      </c>
      <c r="B3936" s="69">
        <v>44620</v>
      </c>
      <c r="C3936" s="70">
        <v>0.28472222222222221</v>
      </c>
      <c r="D3936">
        <v>-1.7</v>
      </c>
      <c r="E3936">
        <v>12.7</v>
      </c>
      <c r="F3936">
        <v>0</v>
      </c>
      <c r="G3936">
        <v>0.1</v>
      </c>
      <c r="H3936">
        <v>6.0000000000000001E-3</v>
      </c>
      <c r="I3936">
        <v>0.1</v>
      </c>
      <c r="J3936" t="s">
        <v>148</v>
      </c>
      <c r="K3936">
        <v>0.8</v>
      </c>
      <c r="L3936" t="s">
        <v>159</v>
      </c>
      <c r="M3936" s="70">
        <v>0.27804398148148146</v>
      </c>
      <c r="N3936">
        <v>0.8</v>
      </c>
      <c r="O3936" t="s">
        <v>162</v>
      </c>
      <c r="P3936" s="70">
        <v>0.28085648148148151</v>
      </c>
      <c r="Q3936">
        <v>0.5</v>
      </c>
      <c r="R3936" t="s">
        <v>152</v>
      </c>
      <c r="S3936">
        <v>0.2</v>
      </c>
      <c r="T3936">
        <v>89.1</v>
      </c>
      <c r="U3936">
        <v>39</v>
      </c>
      <c r="V3936">
        <v>18816</v>
      </c>
      <c r="W3936">
        <v>31</v>
      </c>
      <c r="X3936">
        <v>0.54600000000000004</v>
      </c>
      <c r="Y3936">
        <v>18.059999999999999</v>
      </c>
      <c r="Z3936" s="11">
        <f t="shared" si="10586"/>
        <v>3.6000000000000005</v>
      </c>
      <c r="AA3936" s="11">
        <f t="shared" si="10587"/>
        <v>0</v>
      </c>
      <c r="AB3936" s="53">
        <f t="shared" si="10588"/>
        <v>0.21607351385451379</v>
      </c>
      <c r="AC3936" s="61" t="s">
        <v>204</v>
      </c>
    </row>
    <row r="3937" spans="1:46">
      <c r="A3937" s="11">
        <v>3937</v>
      </c>
      <c r="B3937" s="69">
        <v>44620</v>
      </c>
      <c r="C3937" s="70">
        <v>0.29166666666666669</v>
      </c>
      <c r="D3937">
        <v>-1.6</v>
      </c>
      <c r="E3937">
        <v>12.7</v>
      </c>
      <c r="F3937">
        <v>0</v>
      </c>
      <c r="G3937">
        <v>0.4</v>
      </c>
      <c r="H3937">
        <v>0.01</v>
      </c>
      <c r="I3937">
        <v>0.6</v>
      </c>
      <c r="J3937" t="s">
        <v>148</v>
      </c>
      <c r="K3937">
        <v>0.6</v>
      </c>
      <c r="L3937" t="s">
        <v>148</v>
      </c>
      <c r="M3937" s="70">
        <v>0.29166666666666669</v>
      </c>
      <c r="N3937">
        <v>1.1000000000000001</v>
      </c>
      <c r="O3937" t="s">
        <v>148</v>
      </c>
      <c r="P3937" s="70">
        <v>0.28968749999999999</v>
      </c>
      <c r="Q3937">
        <v>0.7</v>
      </c>
      <c r="R3937" t="s">
        <v>147</v>
      </c>
      <c r="S3937">
        <v>0.3</v>
      </c>
      <c r="T3937">
        <v>89.4</v>
      </c>
      <c r="U3937">
        <v>55</v>
      </c>
      <c r="V3937">
        <v>28514</v>
      </c>
      <c r="W3937">
        <v>48</v>
      </c>
      <c r="X3937">
        <v>0.54600000000000004</v>
      </c>
      <c r="Y3937">
        <v>18.05</v>
      </c>
      <c r="Z3937" s="11">
        <f t="shared" si="10586"/>
        <v>6</v>
      </c>
      <c r="AA3937" s="11">
        <f t="shared" si="10587"/>
        <v>0</v>
      </c>
      <c r="AB3937" s="53">
        <f t="shared" si="10588"/>
        <v>0.21607351385451379</v>
      </c>
      <c r="AC3937" s="61" t="s">
        <v>204</v>
      </c>
      <c r="AE3937" s="11">
        <f t="shared" ref="AE3937" si="10653">SUM(F3937:F3942)</f>
        <v>0</v>
      </c>
      <c r="AF3937" s="11">
        <f t="shared" ref="AF3937" si="10654">AVERAGE(AB3937:AB3942)</f>
        <v>0.21607351385451379</v>
      </c>
      <c r="AG3937" s="11">
        <f t="shared" ref="AG3937" si="10655">AVERAGE(G3937:G3942)</f>
        <v>1.8833333333333335</v>
      </c>
      <c r="AH3937" s="11" t="e">
        <f t="shared" ref="AH3937" si="10656">AVERAGE(AC3937:AC3942)</f>
        <v>#DIV/0!</v>
      </c>
      <c r="AI3937" s="11">
        <f t="shared" ref="AI3937" si="10657">AVERAGE(T3937:T3942)</f>
        <v>85.633333333333326</v>
      </c>
      <c r="AJ3937" s="11">
        <f t="shared" ref="AJ3937" si="10658">SUMIF(H3937:H3942,"&gt;0",H3937:H3942)</f>
        <v>0.34599999999999997</v>
      </c>
      <c r="AK3937" s="17">
        <f t="shared" ref="AK3937" si="10659">SUM(AA3937:AA3942)/60</f>
        <v>0</v>
      </c>
      <c r="AL3937" s="17">
        <f t="shared" ref="AL3937" si="10660">SUM(V3937:V3942)</f>
        <v>710194</v>
      </c>
      <c r="AM3937" s="17">
        <f t="shared" ref="AM3937" si="10661">AVERAGE(W3937:W3942)</f>
        <v>197.5</v>
      </c>
      <c r="AN3937" s="11">
        <f t="shared" ref="AN3937" si="10662">AVERAGE(I3937:I3942)</f>
        <v>0.63333333333333341</v>
      </c>
      <c r="AO3937" s="11">
        <f t="shared" ref="AO3937" si="10663">MAX(K3937:K3942)</f>
        <v>1.1000000000000001</v>
      </c>
      <c r="AP3937" s="13" t="str">
        <f t="shared" ref="AP3937" ca="1" si="10664">INDIRECT(ADDRESS(MATCH(AO3937,K3937:K3942,0)+A3937-1,12))</f>
        <v>ENE</v>
      </c>
      <c r="AQ3937" s="13">
        <f t="shared" ref="AQ3937" ca="1" si="10665">INDIRECT(ADDRESS(MATCH(AO3937,K3937:K3942,0)+A3937-1,13))</f>
        <v>0.2986111111111111</v>
      </c>
      <c r="AR3937" s="11">
        <f t="shared" ref="AR3937" si="10666">MAX(N3937:N3942)</f>
        <v>1.8</v>
      </c>
      <c r="AS3937" s="13" t="str">
        <f t="shared" ref="AS3937" ca="1" si="10667">INDIRECT(ADDRESS(MATCH(AR3937,N3937:N3942,0)+A3937-1,15))</f>
        <v>SSE</v>
      </c>
      <c r="AT3937" s="13">
        <f t="shared" ref="AT3937" ca="1" si="10668">INDIRECT(ADDRESS(MATCH(AR3937,N3937:N3942,0)+A3937-1,16))</f>
        <v>0.32346064814814818</v>
      </c>
    </row>
    <row r="3938" spans="1:46">
      <c r="A3938" s="11">
        <v>3938</v>
      </c>
      <c r="B3938" s="69">
        <v>44620</v>
      </c>
      <c r="C3938" s="70">
        <v>0.2986111111111111</v>
      </c>
      <c r="D3938">
        <v>-1.4</v>
      </c>
      <c r="E3938">
        <v>12.8</v>
      </c>
      <c r="F3938">
        <v>0</v>
      </c>
      <c r="G3938">
        <v>1</v>
      </c>
      <c r="H3938">
        <v>1.2999999999999999E-2</v>
      </c>
      <c r="I3938">
        <v>1.1000000000000001</v>
      </c>
      <c r="J3938" t="s">
        <v>148</v>
      </c>
      <c r="K3938">
        <v>1.1000000000000001</v>
      </c>
      <c r="L3938" t="s">
        <v>148</v>
      </c>
      <c r="M3938" s="70">
        <v>0.2986111111111111</v>
      </c>
      <c r="N3938">
        <v>1.6</v>
      </c>
      <c r="O3938" t="s">
        <v>148</v>
      </c>
      <c r="P3938" s="70">
        <v>0.29414351851851855</v>
      </c>
      <c r="Q3938">
        <v>1.1000000000000001</v>
      </c>
      <c r="R3938" t="s">
        <v>148</v>
      </c>
      <c r="S3938">
        <v>0.3</v>
      </c>
      <c r="T3938">
        <v>90.1</v>
      </c>
      <c r="U3938">
        <v>72</v>
      </c>
      <c r="V3938">
        <v>38155</v>
      </c>
      <c r="W3938">
        <v>64</v>
      </c>
      <c r="X3938">
        <v>0.54600000000000004</v>
      </c>
      <c r="Y3938">
        <v>18.09</v>
      </c>
      <c r="Z3938" s="11">
        <f t="shared" si="10586"/>
        <v>7.8</v>
      </c>
      <c r="AA3938" s="11">
        <f t="shared" si="10587"/>
        <v>0</v>
      </c>
      <c r="AB3938" s="53">
        <f t="shared" si="10588"/>
        <v>0.21607351385451379</v>
      </c>
      <c r="AC3938" s="61" t="s">
        <v>204</v>
      </c>
    </row>
    <row r="3939" spans="1:46">
      <c r="A3939" s="11">
        <v>3939</v>
      </c>
      <c r="B3939" s="69">
        <v>44620</v>
      </c>
      <c r="C3939" s="70">
        <v>0.30555555555555552</v>
      </c>
      <c r="D3939">
        <v>-1.1000000000000001</v>
      </c>
      <c r="E3939">
        <v>13</v>
      </c>
      <c r="F3939">
        <v>0</v>
      </c>
      <c r="G3939">
        <v>1.4</v>
      </c>
      <c r="H3939">
        <v>1.9E-2</v>
      </c>
      <c r="I3939">
        <v>0.6</v>
      </c>
      <c r="J3939" t="s">
        <v>152</v>
      </c>
      <c r="K3939">
        <v>1.1000000000000001</v>
      </c>
      <c r="L3939" t="s">
        <v>148</v>
      </c>
      <c r="M3939" s="70">
        <v>0.30048611111111112</v>
      </c>
      <c r="N3939">
        <v>1.4</v>
      </c>
      <c r="O3939" t="s">
        <v>152</v>
      </c>
      <c r="P3939" s="70">
        <v>0.29974537037037036</v>
      </c>
      <c r="Q3939">
        <v>0.9</v>
      </c>
      <c r="R3939" t="s">
        <v>152</v>
      </c>
      <c r="S3939">
        <v>0.4</v>
      </c>
      <c r="T3939">
        <v>89</v>
      </c>
      <c r="U3939">
        <v>137</v>
      </c>
      <c r="V3939">
        <v>52641</v>
      </c>
      <c r="W3939">
        <v>88</v>
      </c>
      <c r="X3939">
        <v>0.54600000000000004</v>
      </c>
      <c r="Y3939">
        <v>18.100000000000001</v>
      </c>
      <c r="Z3939" s="11">
        <f t="shared" si="10586"/>
        <v>11.4</v>
      </c>
      <c r="AA3939" s="11">
        <f t="shared" si="10587"/>
        <v>0</v>
      </c>
      <c r="AB3939" s="53">
        <f t="shared" si="10588"/>
        <v>0.21607351385451379</v>
      </c>
      <c r="AC3939" s="61" t="s">
        <v>204</v>
      </c>
    </row>
    <row r="3940" spans="1:46">
      <c r="A3940" s="11">
        <v>3940</v>
      </c>
      <c r="B3940" s="69">
        <v>44620</v>
      </c>
      <c r="C3940" s="70">
        <v>0.3125</v>
      </c>
      <c r="D3940">
        <v>-0.9</v>
      </c>
      <c r="E3940">
        <v>13.4</v>
      </c>
      <c r="F3940">
        <v>0</v>
      </c>
      <c r="G3940">
        <v>1.7</v>
      </c>
      <c r="H3940">
        <v>7.2999999999999995E-2</v>
      </c>
      <c r="I3940">
        <v>0.2</v>
      </c>
      <c r="J3940" t="s">
        <v>160</v>
      </c>
      <c r="K3940">
        <v>0.6</v>
      </c>
      <c r="L3940" t="s">
        <v>152</v>
      </c>
      <c r="M3940" s="70">
        <v>0.30556712962962962</v>
      </c>
      <c r="N3940">
        <v>0.8</v>
      </c>
      <c r="O3940" t="s">
        <v>152</v>
      </c>
      <c r="P3940" s="70">
        <v>0.30556712962962962</v>
      </c>
      <c r="Q3940">
        <v>0.4</v>
      </c>
      <c r="R3940" t="s">
        <v>157</v>
      </c>
      <c r="S3940">
        <v>0.2</v>
      </c>
      <c r="T3940">
        <v>86.7</v>
      </c>
      <c r="U3940">
        <v>311</v>
      </c>
      <c r="V3940">
        <v>145186</v>
      </c>
      <c r="W3940">
        <v>242</v>
      </c>
      <c r="X3940">
        <v>0.54600000000000004</v>
      </c>
      <c r="Y3940">
        <v>18.149999999999999</v>
      </c>
      <c r="Z3940" s="11">
        <f t="shared" si="10586"/>
        <v>43.79999999999999</v>
      </c>
      <c r="AA3940" s="11">
        <f t="shared" si="10587"/>
        <v>0</v>
      </c>
      <c r="AB3940" s="53">
        <f t="shared" si="10588"/>
        <v>0.21607351385451379</v>
      </c>
      <c r="AC3940" s="61" t="s">
        <v>204</v>
      </c>
    </row>
    <row r="3941" spans="1:46">
      <c r="A3941" s="11">
        <v>3941</v>
      </c>
      <c r="B3941" s="69">
        <v>44620</v>
      </c>
      <c r="C3941" s="70">
        <v>0.31944444444444448</v>
      </c>
      <c r="D3941">
        <v>-0.6</v>
      </c>
      <c r="E3941">
        <v>13.6</v>
      </c>
      <c r="F3941">
        <v>0</v>
      </c>
      <c r="G3941">
        <v>2.6</v>
      </c>
      <c r="H3941">
        <v>0.104</v>
      </c>
      <c r="I3941">
        <v>0.4</v>
      </c>
      <c r="J3941" t="s">
        <v>161</v>
      </c>
      <c r="K3941">
        <v>0.4</v>
      </c>
      <c r="L3941" t="s">
        <v>161</v>
      </c>
      <c r="M3941" s="70">
        <v>0.31944444444444448</v>
      </c>
      <c r="N3941">
        <v>1</v>
      </c>
      <c r="O3941" t="s">
        <v>153</v>
      </c>
      <c r="P3941" s="70">
        <v>0.31821759259259258</v>
      </c>
      <c r="Q3941">
        <v>0.5</v>
      </c>
      <c r="R3941" t="s">
        <v>153</v>
      </c>
      <c r="S3941">
        <v>0.4</v>
      </c>
      <c r="T3941">
        <v>81.8</v>
      </c>
      <c r="U3941">
        <v>370</v>
      </c>
      <c r="V3941">
        <v>203466</v>
      </c>
      <c r="W3941">
        <v>339</v>
      </c>
      <c r="X3941">
        <v>0.54600000000000004</v>
      </c>
      <c r="Y3941">
        <v>18.14</v>
      </c>
      <c r="Z3941" s="11">
        <f t="shared" si="10586"/>
        <v>62.4</v>
      </c>
      <c r="AA3941" s="11">
        <f t="shared" si="10587"/>
        <v>0</v>
      </c>
      <c r="AB3941" s="53">
        <f t="shared" si="10588"/>
        <v>0.21607351385451379</v>
      </c>
      <c r="AC3941" s="61" t="s">
        <v>204</v>
      </c>
    </row>
    <row r="3942" spans="1:46">
      <c r="A3942" s="11">
        <v>3942</v>
      </c>
      <c r="B3942" s="69">
        <v>44620</v>
      </c>
      <c r="C3942" s="70">
        <v>0.3263888888888889</v>
      </c>
      <c r="D3942">
        <v>0</v>
      </c>
      <c r="E3942">
        <v>13.7</v>
      </c>
      <c r="F3942">
        <v>0</v>
      </c>
      <c r="G3942">
        <v>4.2</v>
      </c>
      <c r="H3942">
        <v>0.127</v>
      </c>
      <c r="I3942">
        <v>0.9</v>
      </c>
      <c r="J3942" t="s">
        <v>159</v>
      </c>
      <c r="K3942">
        <v>0.9</v>
      </c>
      <c r="L3942" t="s">
        <v>159</v>
      </c>
      <c r="M3942" s="70">
        <v>0.32465277777777779</v>
      </c>
      <c r="N3942">
        <v>1.8</v>
      </c>
      <c r="O3942" t="s">
        <v>159</v>
      </c>
      <c r="P3942" s="70">
        <v>0.32346064814814818</v>
      </c>
      <c r="Q3942">
        <v>0.7</v>
      </c>
      <c r="R3942" t="s">
        <v>156</v>
      </c>
      <c r="S3942">
        <v>0.4</v>
      </c>
      <c r="T3942">
        <v>76.8</v>
      </c>
      <c r="U3942">
        <v>440</v>
      </c>
      <c r="V3942">
        <v>242232</v>
      </c>
      <c r="W3942">
        <v>404</v>
      </c>
      <c r="X3942">
        <v>0.54600000000000004</v>
      </c>
      <c r="Y3942">
        <v>18.12</v>
      </c>
      <c r="Z3942" s="11">
        <f t="shared" si="10586"/>
        <v>76.2</v>
      </c>
      <c r="AA3942" s="11">
        <f t="shared" si="10587"/>
        <v>0</v>
      </c>
      <c r="AB3942" s="53">
        <f t="shared" si="10588"/>
        <v>0.21607351385451379</v>
      </c>
      <c r="AC3942" s="61" t="s">
        <v>204</v>
      </c>
    </row>
    <row r="3943" spans="1:46">
      <c r="A3943" s="11">
        <v>3943</v>
      </c>
      <c r="B3943" s="69">
        <v>44620</v>
      </c>
      <c r="C3943" s="70">
        <v>0.33333333333333331</v>
      </c>
      <c r="D3943">
        <v>1</v>
      </c>
      <c r="E3943">
        <v>13.8</v>
      </c>
      <c r="F3943">
        <v>0</v>
      </c>
      <c r="G3943">
        <v>6</v>
      </c>
      <c r="H3943">
        <v>0.14799999999999999</v>
      </c>
      <c r="I3943">
        <v>0.1</v>
      </c>
      <c r="J3943" t="s">
        <v>153</v>
      </c>
      <c r="K3943">
        <v>0.9</v>
      </c>
      <c r="L3943" t="s">
        <v>159</v>
      </c>
      <c r="M3943" s="70">
        <v>0.32653935185185184</v>
      </c>
      <c r="N3943">
        <v>0.9</v>
      </c>
      <c r="O3943" t="s">
        <v>156</v>
      </c>
      <c r="P3943" s="70">
        <v>0.32645833333333335</v>
      </c>
      <c r="Q3943">
        <v>0</v>
      </c>
      <c r="R3943" t="s">
        <v>156</v>
      </c>
      <c r="S3943">
        <v>0.2</v>
      </c>
      <c r="T3943">
        <v>73.7</v>
      </c>
      <c r="U3943">
        <v>510</v>
      </c>
      <c r="V3943">
        <v>284425</v>
      </c>
      <c r="W3943">
        <v>474</v>
      </c>
      <c r="X3943">
        <v>0.54600000000000004</v>
      </c>
      <c r="Y3943">
        <v>18.149999999999999</v>
      </c>
      <c r="Z3943" s="11">
        <f t="shared" si="10586"/>
        <v>88.799999999999983</v>
      </c>
      <c r="AA3943" s="11">
        <f t="shared" si="10587"/>
        <v>0</v>
      </c>
      <c r="AB3943" s="53">
        <f t="shared" si="10588"/>
        <v>0.21607351385451379</v>
      </c>
      <c r="AC3943" s="61" t="s">
        <v>204</v>
      </c>
      <c r="AE3943" s="11">
        <f t="shared" ref="AE3943" si="10669">SUM(F3943:F3948)</f>
        <v>0</v>
      </c>
      <c r="AF3943" s="11">
        <f t="shared" ref="AF3943" si="10670">AVERAGE(AB3943:AB3948)</f>
        <v>0.21581320057115663</v>
      </c>
      <c r="AG3943" s="11">
        <f t="shared" ref="AG3943" si="10671">AVERAGE(G3943:G3948)</f>
        <v>9.0500000000000007</v>
      </c>
      <c r="AH3943" s="11" t="e">
        <f t="shared" ref="AH3943" si="10672">AVERAGE(AC3943:AC3948)</f>
        <v>#DIV/0!</v>
      </c>
      <c r="AI3943" s="11">
        <f t="shared" ref="AI3943" si="10673">AVERAGE(T3943:T3948)</f>
        <v>54.04999999999999</v>
      </c>
      <c r="AJ3943" s="11">
        <f t="shared" ref="AJ3943" si="10674">SUMIF(H3943:H3948,"&gt;0",H3943:H3948)</f>
        <v>1.1759999999999999</v>
      </c>
      <c r="AK3943" s="17">
        <f t="shared" ref="AK3943" si="10675">SUM(AA3943:AA3948)/60</f>
        <v>0.5</v>
      </c>
      <c r="AL3943" s="17">
        <f t="shared" ref="AL3943" si="10676">SUM(V3943:V3948)</f>
        <v>2310803</v>
      </c>
      <c r="AM3943" s="17">
        <f t="shared" ref="AM3943" si="10677">AVERAGE(W3943:W3948)</f>
        <v>641.66666666666663</v>
      </c>
      <c r="AN3943" s="11">
        <f t="shared" ref="AN3943" si="10678">AVERAGE(I3943:I3948)</f>
        <v>0.25</v>
      </c>
      <c r="AO3943" s="11">
        <f t="shared" ref="AO3943" si="10679">MAX(K3943:K3948)</f>
        <v>0.9</v>
      </c>
      <c r="AP3943" s="13" t="str">
        <f t="shared" ref="AP3943" ca="1" si="10680">INDIRECT(ADDRESS(MATCH(AO3943,K3943:K3948,0)+A3943-1,12))</f>
        <v>SSE</v>
      </c>
      <c r="AQ3943" s="13">
        <f t="shared" ref="AQ3943" ca="1" si="10681">INDIRECT(ADDRESS(MATCH(AO3943,K3943:K3948,0)+A3943-1,13))</f>
        <v>0.32653935185185184</v>
      </c>
      <c r="AR3943" s="11">
        <f t="shared" ref="AR3943" si="10682">MAX(N3943:N3948)</f>
        <v>1.1000000000000001</v>
      </c>
      <c r="AS3943" s="13" t="str">
        <f t="shared" ref="AS3943" ca="1" si="10683">INDIRECT(ADDRESS(MATCH(AR3943,N3943:N3948,0)+A3943-1,15))</f>
        <v>NNE</v>
      </c>
      <c r="AT3943" s="13">
        <f t="shared" ref="AT3943" ca="1" si="10684">INDIRECT(ADDRESS(MATCH(AR3943,N3943:N3948,0)+A3943-1,16))</f>
        <v>0.34015046296296297</v>
      </c>
    </row>
    <row r="3944" spans="1:46">
      <c r="A3944" s="11">
        <v>3944</v>
      </c>
      <c r="B3944" s="69">
        <v>44620</v>
      </c>
      <c r="C3944" s="70">
        <v>0.34027777777777773</v>
      </c>
      <c r="D3944">
        <v>2.2000000000000002</v>
      </c>
      <c r="E3944">
        <v>13.8</v>
      </c>
      <c r="F3944">
        <v>0</v>
      </c>
      <c r="G3944">
        <v>7.1</v>
      </c>
      <c r="H3944">
        <v>0.16700000000000001</v>
      </c>
      <c r="I3944">
        <v>0.6</v>
      </c>
      <c r="J3944" t="s">
        <v>162</v>
      </c>
      <c r="K3944">
        <v>0.6</v>
      </c>
      <c r="L3944" t="s">
        <v>162</v>
      </c>
      <c r="M3944" s="70">
        <v>0.34027777777777773</v>
      </c>
      <c r="N3944">
        <v>1.1000000000000001</v>
      </c>
      <c r="O3944" t="s">
        <v>149</v>
      </c>
      <c r="P3944" s="70">
        <v>0.34015046296296297</v>
      </c>
      <c r="Q3944">
        <v>0.9</v>
      </c>
      <c r="R3944" t="s">
        <v>149</v>
      </c>
      <c r="S3944">
        <v>0.3</v>
      </c>
      <c r="T3944">
        <v>62.9</v>
      </c>
      <c r="U3944">
        <v>579</v>
      </c>
      <c r="V3944">
        <v>326471</v>
      </c>
      <c r="W3944">
        <v>544</v>
      </c>
      <c r="X3944">
        <v>0.54600000000000004</v>
      </c>
      <c r="Y3944">
        <v>18.16</v>
      </c>
      <c r="Z3944" s="11">
        <f t="shared" si="10586"/>
        <v>100.20000000000002</v>
      </c>
      <c r="AA3944" s="11">
        <f t="shared" si="10587"/>
        <v>0</v>
      </c>
      <c r="AB3944" s="53">
        <f t="shared" si="10588"/>
        <v>0.21607351385451379</v>
      </c>
      <c r="AC3944" s="61" t="s">
        <v>204</v>
      </c>
    </row>
    <row r="3945" spans="1:46">
      <c r="A3945" s="11">
        <v>3945</v>
      </c>
      <c r="B3945" s="69">
        <v>44620</v>
      </c>
      <c r="C3945" s="70">
        <v>0.34722222222222227</v>
      </c>
      <c r="D3945">
        <v>3.5</v>
      </c>
      <c r="E3945">
        <v>14.7</v>
      </c>
      <c r="F3945">
        <v>0</v>
      </c>
      <c r="G3945">
        <v>8.1999999999999993</v>
      </c>
      <c r="H3945">
        <v>0.189</v>
      </c>
      <c r="I3945">
        <v>0.2</v>
      </c>
      <c r="J3945" t="s">
        <v>162</v>
      </c>
      <c r="K3945">
        <v>0.7</v>
      </c>
      <c r="L3945" t="s">
        <v>162</v>
      </c>
      <c r="M3945" s="70">
        <v>0.34175925925925926</v>
      </c>
      <c r="N3945">
        <v>1.1000000000000001</v>
      </c>
      <c r="O3945" t="s">
        <v>149</v>
      </c>
      <c r="P3945" s="70">
        <v>0.34065972222222224</v>
      </c>
      <c r="Q3945">
        <v>0</v>
      </c>
      <c r="R3945" t="s">
        <v>150</v>
      </c>
      <c r="S3945">
        <v>0.3</v>
      </c>
      <c r="T3945">
        <v>57.1</v>
      </c>
      <c r="U3945">
        <v>643</v>
      </c>
      <c r="V3945">
        <v>367822</v>
      </c>
      <c r="W3945">
        <v>613</v>
      </c>
      <c r="X3945">
        <v>0.54600000000000004</v>
      </c>
      <c r="Y3945">
        <v>18.260000000000002</v>
      </c>
      <c r="Z3945" s="11">
        <f t="shared" si="10586"/>
        <v>113.4</v>
      </c>
      <c r="AA3945" s="11">
        <f t="shared" si="10587"/>
        <v>0</v>
      </c>
      <c r="AB3945" s="53">
        <f t="shared" si="10588"/>
        <v>0.21607351385451379</v>
      </c>
      <c r="AC3945" s="61" t="s">
        <v>204</v>
      </c>
    </row>
    <row r="3946" spans="1:46">
      <c r="A3946" s="11">
        <v>3946</v>
      </c>
      <c r="B3946" s="69">
        <v>44620</v>
      </c>
      <c r="C3946" s="70">
        <v>0.35416666666666669</v>
      </c>
      <c r="D3946">
        <v>4.8</v>
      </c>
      <c r="E3946">
        <v>14.6</v>
      </c>
      <c r="F3946">
        <v>0</v>
      </c>
      <c r="G3946">
        <v>9.6</v>
      </c>
      <c r="H3946">
        <v>0.20599999999999999</v>
      </c>
      <c r="I3946">
        <v>0</v>
      </c>
      <c r="J3946" t="s">
        <v>152</v>
      </c>
      <c r="K3946">
        <v>0.2</v>
      </c>
      <c r="L3946" t="s">
        <v>162</v>
      </c>
      <c r="M3946" s="70">
        <v>0.3472337962962963</v>
      </c>
      <c r="N3946">
        <v>0.4</v>
      </c>
      <c r="O3946" t="s">
        <v>150</v>
      </c>
      <c r="P3946" s="70">
        <v>0.34864583333333332</v>
      </c>
      <c r="Q3946">
        <v>0</v>
      </c>
      <c r="R3946" t="s">
        <v>152</v>
      </c>
      <c r="S3946">
        <v>0.1</v>
      </c>
      <c r="T3946">
        <v>50.2</v>
      </c>
      <c r="U3946">
        <v>710</v>
      </c>
      <c r="V3946">
        <v>405269</v>
      </c>
      <c r="W3946">
        <v>675</v>
      </c>
      <c r="X3946">
        <v>0.54500000000000004</v>
      </c>
      <c r="Y3946">
        <v>18.18</v>
      </c>
      <c r="Z3946" s="11">
        <f t="shared" si="10586"/>
        <v>123.6</v>
      </c>
      <c r="AA3946" s="11">
        <f t="shared" si="10587"/>
        <v>10</v>
      </c>
      <c r="AB3946" s="53">
        <f t="shared" si="10588"/>
        <v>0.21555288728779951</v>
      </c>
      <c r="AC3946" s="61" t="s">
        <v>204</v>
      </c>
    </row>
    <row r="3947" spans="1:46">
      <c r="A3947" s="11">
        <v>3947</v>
      </c>
      <c r="B3947" s="69">
        <v>44620</v>
      </c>
      <c r="C3947" s="70">
        <v>0.3611111111111111</v>
      </c>
      <c r="D3947">
        <v>6.4</v>
      </c>
      <c r="E3947">
        <v>14.7</v>
      </c>
      <c r="F3947">
        <v>0</v>
      </c>
      <c r="G3947">
        <v>11.3</v>
      </c>
      <c r="H3947">
        <v>0.224</v>
      </c>
      <c r="I3947">
        <v>0.3</v>
      </c>
      <c r="J3947" t="s">
        <v>155</v>
      </c>
      <c r="K3947">
        <v>0.3</v>
      </c>
      <c r="L3947" t="s">
        <v>155</v>
      </c>
      <c r="M3947" s="70">
        <v>0.3611111111111111</v>
      </c>
      <c r="N3947">
        <v>0.9</v>
      </c>
      <c r="O3947" t="s">
        <v>158</v>
      </c>
      <c r="P3947" s="70">
        <v>0.3573263888888889</v>
      </c>
      <c r="Q3947">
        <v>0.5</v>
      </c>
      <c r="R3947" t="s">
        <v>162</v>
      </c>
      <c r="S3947">
        <v>0.3</v>
      </c>
      <c r="T3947">
        <v>41.7</v>
      </c>
      <c r="U3947">
        <v>773</v>
      </c>
      <c r="V3947">
        <v>444810</v>
      </c>
      <c r="W3947">
        <v>741</v>
      </c>
      <c r="X3947">
        <v>0.54500000000000004</v>
      </c>
      <c r="Y3947">
        <v>18.170000000000002</v>
      </c>
      <c r="Z3947" s="11">
        <f t="shared" si="10586"/>
        <v>134.4</v>
      </c>
      <c r="AA3947" s="11">
        <f t="shared" si="10587"/>
        <v>10</v>
      </c>
      <c r="AB3947" s="53">
        <f t="shared" si="10588"/>
        <v>0.21555288728779951</v>
      </c>
      <c r="AC3947" s="61" t="s">
        <v>204</v>
      </c>
    </row>
    <row r="3948" spans="1:46">
      <c r="A3948" s="11">
        <v>3948</v>
      </c>
      <c r="B3948" s="69">
        <v>44620</v>
      </c>
      <c r="C3948" s="70">
        <v>0.36805555555555558</v>
      </c>
      <c r="D3948">
        <v>8</v>
      </c>
      <c r="E3948">
        <v>14.7</v>
      </c>
      <c r="F3948">
        <v>0</v>
      </c>
      <c r="G3948">
        <v>12.1</v>
      </c>
      <c r="H3948">
        <v>0.24199999999999999</v>
      </c>
      <c r="I3948">
        <v>0.3</v>
      </c>
      <c r="J3948" t="s">
        <v>149</v>
      </c>
      <c r="K3948">
        <v>0.3</v>
      </c>
      <c r="L3948" t="s">
        <v>157</v>
      </c>
      <c r="M3948" s="70">
        <v>0.36326388888888889</v>
      </c>
      <c r="N3948">
        <v>0.8</v>
      </c>
      <c r="O3948" t="s">
        <v>149</v>
      </c>
      <c r="P3948" s="70">
        <v>0.36562500000000003</v>
      </c>
      <c r="Q3948">
        <v>0.7</v>
      </c>
      <c r="R3948" t="s">
        <v>157</v>
      </c>
      <c r="S3948">
        <v>0.2</v>
      </c>
      <c r="T3948">
        <v>38.700000000000003</v>
      </c>
      <c r="U3948">
        <v>836</v>
      </c>
      <c r="V3948">
        <v>482006</v>
      </c>
      <c r="W3948">
        <v>803</v>
      </c>
      <c r="X3948">
        <v>0.54500000000000004</v>
      </c>
      <c r="Y3948">
        <v>18.18</v>
      </c>
      <c r="Z3948" s="11">
        <f t="shared" si="10586"/>
        <v>145.19999999999999</v>
      </c>
      <c r="AA3948" s="11">
        <f t="shared" si="10587"/>
        <v>10</v>
      </c>
      <c r="AB3948" s="53">
        <f t="shared" si="10588"/>
        <v>0.21555288728779951</v>
      </c>
      <c r="AC3948" s="61" t="s">
        <v>204</v>
      </c>
    </row>
    <row r="3949" spans="1:46">
      <c r="A3949" s="11">
        <v>3949</v>
      </c>
      <c r="B3949" s="69">
        <v>44620</v>
      </c>
      <c r="C3949" s="70">
        <v>0.375</v>
      </c>
      <c r="D3949">
        <v>9.4</v>
      </c>
      <c r="E3949">
        <v>14.6</v>
      </c>
      <c r="F3949">
        <v>0</v>
      </c>
      <c r="G3949">
        <v>12.9</v>
      </c>
      <c r="H3949">
        <v>0.25900000000000001</v>
      </c>
      <c r="I3949">
        <v>0.4</v>
      </c>
      <c r="J3949" t="s">
        <v>155</v>
      </c>
      <c r="K3949">
        <v>0.5</v>
      </c>
      <c r="L3949" t="s">
        <v>155</v>
      </c>
      <c r="M3949" s="70">
        <v>0.37387731481481484</v>
      </c>
      <c r="N3949">
        <v>1.3</v>
      </c>
      <c r="O3949" t="s">
        <v>158</v>
      </c>
      <c r="P3949" s="70">
        <v>0.37130787037037033</v>
      </c>
      <c r="Q3949">
        <v>0</v>
      </c>
      <c r="R3949" t="s">
        <v>157</v>
      </c>
      <c r="S3949">
        <v>0.3</v>
      </c>
      <c r="T3949">
        <v>39.1</v>
      </c>
      <c r="U3949">
        <v>887</v>
      </c>
      <c r="V3949">
        <v>518482</v>
      </c>
      <c r="W3949">
        <v>864</v>
      </c>
      <c r="X3949">
        <v>0.54500000000000004</v>
      </c>
      <c r="Y3949">
        <v>18.190000000000001</v>
      </c>
      <c r="Z3949" s="11">
        <f t="shared" si="10586"/>
        <v>155.4</v>
      </c>
      <c r="AA3949" s="11">
        <f t="shared" si="10587"/>
        <v>10</v>
      </c>
      <c r="AB3949" s="53">
        <f t="shared" si="10588"/>
        <v>0.21555288728779951</v>
      </c>
      <c r="AC3949" s="61" t="s">
        <v>204</v>
      </c>
      <c r="AE3949" s="11">
        <f t="shared" ref="AE3949" si="10685">SUM(F3949:F3954)</f>
        <v>0</v>
      </c>
      <c r="AF3949" s="11">
        <f t="shared" ref="AF3949" si="10686">AVERAGE(AB3949:AB3954)</f>
        <v>0.21555288728779951</v>
      </c>
      <c r="AG3949" s="11">
        <f t="shared" ref="AG3949" si="10687">AVERAGE(G3949:G3954)</f>
        <v>14.016666666666666</v>
      </c>
      <c r="AH3949" s="11" t="e">
        <f t="shared" ref="AH3949" si="10688">AVERAGE(AC3949:AC3954)</f>
        <v>#DIV/0!</v>
      </c>
      <c r="AI3949" s="11">
        <f t="shared" ref="AI3949" si="10689">AVERAGE(T3949:T3954)</f>
        <v>39.550000000000004</v>
      </c>
      <c r="AJ3949" s="11">
        <f t="shared" ref="AJ3949" si="10690">SUMIF(H3949:H3954,"&gt;0",H3949:H3954)</f>
        <v>1.7929999999999997</v>
      </c>
      <c r="AK3949" s="17">
        <f t="shared" ref="AK3949" si="10691">SUM(AA3949:AA3954)/60</f>
        <v>1</v>
      </c>
      <c r="AL3949" s="17">
        <f t="shared" ref="AL3949" si="10692">SUM(V3949:V3954)</f>
        <v>3622979</v>
      </c>
      <c r="AM3949" s="17">
        <f t="shared" ref="AM3949" si="10693">AVERAGE(W3949:W3954)</f>
        <v>1006.3333333333334</v>
      </c>
      <c r="AN3949" s="11">
        <f t="shared" ref="AN3949" si="10694">AVERAGE(I3949:I3954)</f>
        <v>0.96666666666666679</v>
      </c>
      <c r="AO3949" s="11">
        <f t="shared" ref="AO3949" si="10695">MAX(K3949:K3954)</f>
        <v>1.8</v>
      </c>
      <c r="AP3949" s="13" t="str">
        <f t="shared" ref="AP3949" ca="1" si="10696">INDIRECT(ADDRESS(MATCH(AO3949,K3949:K3954,0)+A3949-1,12))</f>
        <v>WNW</v>
      </c>
      <c r="AQ3949" s="13">
        <f t="shared" ref="AQ3949" ca="1" si="10697">INDIRECT(ADDRESS(MATCH(AO3949,K3949:K3954,0)+A3949-1,13))</f>
        <v>0.4071643518518519</v>
      </c>
      <c r="AR3949" s="11">
        <f t="shared" ref="AR3949" si="10698">MAX(N3949:N3954)</f>
        <v>3.3</v>
      </c>
      <c r="AS3949" s="13" t="str">
        <f t="shared" ref="AS3949" ca="1" si="10699">INDIRECT(ADDRESS(MATCH(AR3949,N3949:N3954,0)+A3949-1,15))</f>
        <v>W</v>
      </c>
      <c r="AT3949" s="13">
        <f t="shared" ref="AT3949" ca="1" si="10700">INDIRECT(ADDRESS(MATCH(AR3949,N3949:N3954,0)+A3949-1,16))</f>
        <v>0.39606481481481487</v>
      </c>
    </row>
    <row r="3950" spans="1:46">
      <c r="A3950" s="11">
        <v>3950</v>
      </c>
      <c r="B3950" s="69">
        <v>44620</v>
      </c>
      <c r="C3950" s="70">
        <v>0.38194444444444442</v>
      </c>
      <c r="D3950">
        <v>10.8</v>
      </c>
      <c r="E3950">
        <v>14.6</v>
      </c>
      <c r="F3950">
        <v>0</v>
      </c>
      <c r="G3950">
        <v>13.6</v>
      </c>
      <c r="H3950">
        <v>0.27700000000000002</v>
      </c>
      <c r="I3950">
        <v>0.3</v>
      </c>
      <c r="J3950" t="s">
        <v>157</v>
      </c>
      <c r="K3950">
        <v>0.4</v>
      </c>
      <c r="L3950" t="s">
        <v>155</v>
      </c>
      <c r="M3950" s="70">
        <v>0.37501157407407404</v>
      </c>
      <c r="N3950">
        <v>1.7</v>
      </c>
      <c r="O3950" t="s">
        <v>161</v>
      </c>
      <c r="P3950" s="70">
        <v>0.38120370370370371</v>
      </c>
      <c r="Q3950">
        <v>1</v>
      </c>
      <c r="R3950" t="s">
        <v>154</v>
      </c>
      <c r="S3950">
        <v>0.4</v>
      </c>
      <c r="T3950">
        <v>36.9</v>
      </c>
      <c r="U3950">
        <v>956</v>
      </c>
      <c r="V3950">
        <v>554228</v>
      </c>
      <c r="W3950">
        <v>924</v>
      </c>
      <c r="X3950">
        <v>0.54500000000000004</v>
      </c>
      <c r="Y3950">
        <v>18.190000000000001</v>
      </c>
      <c r="Z3950" s="11">
        <f t="shared" si="10586"/>
        <v>166.20000000000002</v>
      </c>
      <c r="AA3950" s="11">
        <f t="shared" si="10587"/>
        <v>10</v>
      </c>
      <c r="AB3950" s="53">
        <f t="shared" si="10588"/>
        <v>0.21555288728779951</v>
      </c>
      <c r="AC3950" s="61" t="s">
        <v>204</v>
      </c>
    </row>
    <row r="3951" spans="1:46">
      <c r="A3951" s="11">
        <v>3951</v>
      </c>
      <c r="B3951" s="69">
        <v>44620</v>
      </c>
      <c r="C3951" s="70">
        <v>0.3888888888888889</v>
      </c>
      <c r="D3951">
        <v>12.2</v>
      </c>
      <c r="E3951">
        <v>14.5</v>
      </c>
      <c r="F3951">
        <v>0</v>
      </c>
      <c r="G3951">
        <v>14.8</v>
      </c>
      <c r="H3951">
        <v>0.29299999999999998</v>
      </c>
      <c r="I3951">
        <v>0.6</v>
      </c>
      <c r="J3951" t="s">
        <v>160</v>
      </c>
      <c r="K3951">
        <v>0.6</v>
      </c>
      <c r="L3951" t="s">
        <v>160</v>
      </c>
      <c r="M3951" s="70">
        <v>0.3888888888888889</v>
      </c>
      <c r="N3951">
        <v>2.1</v>
      </c>
      <c r="O3951" t="s">
        <v>160</v>
      </c>
      <c r="P3951" s="70">
        <v>0.38843749999999999</v>
      </c>
      <c r="Q3951">
        <v>1.3</v>
      </c>
      <c r="R3951" t="s">
        <v>156</v>
      </c>
      <c r="S3951">
        <v>0.6</v>
      </c>
      <c r="T3951">
        <v>38.200000000000003</v>
      </c>
      <c r="U3951">
        <v>1012</v>
      </c>
      <c r="V3951">
        <v>591268</v>
      </c>
      <c r="W3951">
        <v>985</v>
      </c>
      <c r="X3951">
        <v>0.54500000000000004</v>
      </c>
      <c r="Y3951">
        <v>18.190000000000001</v>
      </c>
      <c r="Z3951" s="11">
        <f t="shared" si="10586"/>
        <v>175.79999999999998</v>
      </c>
      <c r="AA3951" s="11">
        <f t="shared" si="10587"/>
        <v>10</v>
      </c>
      <c r="AB3951" s="53">
        <f t="shared" si="10588"/>
        <v>0.21555288728779951</v>
      </c>
      <c r="AC3951" s="61" t="s">
        <v>204</v>
      </c>
    </row>
    <row r="3952" spans="1:46">
      <c r="A3952" s="11">
        <v>3952</v>
      </c>
      <c r="B3952" s="69">
        <v>44620</v>
      </c>
      <c r="C3952" s="70">
        <v>0.39583333333333331</v>
      </c>
      <c r="D3952">
        <v>13.4</v>
      </c>
      <c r="E3952">
        <v>14.5</v>
      </c>
      <c r="F3952">
        <v>0</v>
      </c>
      <c r="G3952">
        <v>14.4</v>
      </c>
      <c r="H3952">
        <v>0.309</v>
      </c>
      <c r="I3952">
        <v>1.2</v>
      </c>
      <c r="J3952" t="s">
        <v>154</v>
      </c>
      <c r="K3952">
        <v>1.3</v>
      </c>
      <c r="L3952" t="s">
        <v>161</v>
      </c>
      <c r="M3952" s="70">
        <v>0.39476851851851852</v>
      </c>
      <c r="N3952">
        <v>2.7</v>
      </c>
      <c r="O3952" t="s">
        <v>161</v>
      </c>
      <c r="P3952" s="70">
        <v>0.39185185185185184</v>
      </c>
      <c r="Q3952">
        <v>2.1</v>
      </c>
      <c r="R3952" t="s">
        <v>161</v>
      </c>
      <c r="S3952">
        <v>0.7</v>
      </c>
      <c r="T3952">
        <v>40.9</v>
      </c>
      <c r="U3952">
        <v>1067</v>
      </c>
      <c r="V3952">
        <v>624142</v>
      </c>
      <c r="W3952">
        <v>1040</v>
      </c>
      <c r="X3952">
        <v>0.54500000000000004</v>
      </c>
      <c r="Y3952">
        <v>18.18</v>
      </c>
      <c r="Z3952" s="11">
        <f t="shared" si="10586"/>
        <v>185.4</v>
      </c>
      <c r="AA3952" s="11">
        <f t="shared" si="10587"/>
        <v>10</v>
      </c>
      <c r="AB3952" s="53">
        <f t="shared" si="10588"/>
        <v>0.21555288728779951</v>
      </c>
      <c r="AC3952" s="61" t="s">
        <v>204</v>
      </c>
    </row>
    <row r="3953" spans="1:46">
      <c r="A3953" s="11">
        <v>3953</v>
      </c>
      <c r="B3953" s="69">
        <v>44620</v>
      </c>
      <c r="C3953" s="70">
        <v>0.40277777777777773</v>
      </c>
      <c r="D3953">
        <v>14.4</v>
      </c>
      <c r="E3953">
        <v>14.4</v>
      </c>
      <c r="F3953">
        <v>0</v>
      </c>
      <c r="G3953">
        <v>14.6</v>
      </c>
      <c r="H3953">
        <v>0.309</v>
      </c>
      <c r="I3953">
        <v>1.7</v>
      </c>
      <c r="J3953" t="s">
        <v>154</v>
      </c>
      <c r="K3953">
        <v>1.7</v>
      </c>
      <c r="L3953" t="s">
        <v>154</v>
      </c>
      <c r="M3953" s="70">
        <v>0.39840277777777783</v>
      </c>
      <c r="N3953">
        <v>3.3</v>
      </c>
      <c r="O3953" t="s">
        <v>154</v>
      </c>
      <c r="P3953" s="70">
        <v>0.39606481481481487</v>
      </c>
      <c r="Q3953">
        <v>1.6</v>
      </c>
      <c r="R3953" t="s">
        <v>158</v>
      </c>
      <c r="S3953">
        <v>0.5</v>
      </c>
      <c r="T3953">
        <v>40.4</v>
      </c>
      <c r="U3953">
        <v>1119</v>
      </c>
      <c r="V3953">
        <v>656516</v>
      </c>
      <c r="W3953">
        <v>1094</v>
      </c>
      <c r="X3953">
        <v>0.54500000000000004</v>
      </c>
      <c r="Y3953">
        <v>18.149999999999999</v>
      </c>
      <c r="Z3953" s="11">
        <f t="shared" si="10586"/>
        <v>185.4</v>
      </c>
      <c r="AA3953" s="11">
        <f t="shared" si="10587"/>
        <v>10</v>
      </c>
      <c r="AB3953" s="53">
        <f t="shared" si="10588"/>
        <v>0.21555288728779951</v>
      </c>
      <c r="AC3953" s="61" t="s">
        <v>204</v>
      </c>
    </row>
    <row r="3954" spans="1:46">
      <c r="A3954" s="11">
        <v>3954</v>
      </c>
      <c r="B3954" s="69">
        <v>44620</v>
      </c>
      <c r="C3954" s="70">
        <v>0.40972222222222227</v>
      </c>
      <c r="D3954">
        <v>15</v>
      </c>
      <c r="E3954">
        <v>14.5</v>
      </c>
      <c r="F3954">
        <v>0</v>
      </c>
      <c r="G3954">
        <v>13.8</v>
      </c>
      <c r="H3954">
        <v>0.34599999999999997</v>
      </c>
      <c r="I3954">
        <v>1.6</v>
      </c>
      <c r="J3954" t="s">
        <v>158</v>
      </c>
      <c r="K3954">
        <v>1.8</v>
      </c>
      <c r="L3954" t="s">
        <v>158</v>
      </c>
      <c r="M3954" s="70">
        <v>0.4071643518518519</v>
      </c>
      <c r="N3954">
        <v>2.9</v>
      </c>
      <c r="O3954" t="s">
        <v>154</v>
      </c>
      <c r="P3954" s="70">
        <v>0.40565972222222224</v>
      </c>
      <c r="Q3954">
        <v>1.2</v>
      </c>
      <c r="R3954" t="s">
        <v>162</v>
      </c>
      <c r="S3954">
        <v>0.5</v>
      </c>
      <c r="T3954">
        <v>41.8</v>
      </c>
      <c r="U3954">
        <v>977</v>
      </c>
      <c r="V3954">
        <v>678343</v>
      </c>
      <c r="W3954">
        <v>1131</v>
      </c>
      <c r="X3954">
        <v>0.54500000000000004</v>
      </c>
      <c r="Y3954">
        <v>18.18</v>
      </c>
      <c r="Z3954" s="11">
        <f t="shared" si="10586"/>
        <v>207.6</v>
      </c>
      <c r="AA3954" s="11">
        <f t="shared" si="10587"/>
        <v>10</v>
      </c>
      <c r="AB3954" s="53">
        <f t="shared" si="10588"/>
        <v>0.21555288728779951</v>
      </c>
      <c r="AC3954" s="61" t="s">
        <v>204</v>
      </c>
    </row>
    <row r="3955" spans="1:46">
      <c r="A3955" s="11">
        <v>3955</v>
      </c>
      <c r="B3955" s="69">
        <v>44620</v>
      </c>
      <c r="C3955" s="70">
        <v>0.41666666666666669</v>
      </c>
      <c r="D3955">
        <v>15.5</v>
      </c>
      <c r="E3955">
        <v>14.4</v>
      </c>
      <c r="F3955">
        <v>0</v>
      </c>
      <c r="G3955">
        <v>14.9</v>
      </c>
      <c r="H3955">
        <v>0.36099999999999999</v>
      </c>
      <c r="I3955">
        <v>1.6</v>
      </c>
      <c r="J3955" t="s">
        <v>154</v>
      </c>
      <c r="K3955">
        <v>1.6</v>
      </c>
      <c r="L3955" t="s">
        <v>154</v>
      </c>
      <c r="M3955" s="70">
        <v>0.41666666666666669</v>
      </c>
      <c r="N3955">
        <v>2.8</v>
      </c>
      <c r="O3955" t="s">
        <v>161</v>
      </c>
      <c r="P3955" s="70">
        <v>0.4147569444444445</v>
      </c>
      <c r="Q3955">
        <v>2.4</v>
      </c>
      <c r="R3955" t="s">
        <v>161</v>
      </c>
      <c r="S3955">
        <v>0.6</v>
      </c>
      <c r="T3955">
        <v>39.799999999999997</v>
      </c>
      <c r="U3955">
        <v>1217</v>
      </c>
      <c r="V3955">
        <v>684473</v>
      </c>
      <c r="W3955">
        <v>1141</v>
      </c>
      <c r="X3955">
        <v>0.54500000000000004</v>
      </c>
      <c r="Y3955">
        <v>18.170000000000002</v>
      </c>
      <c r="Z3955" s="11">
        <f t="shared" si="10586"/>
        <v>216.60000000000002</v>
      </c>
      <c r="AA3955" s="11">
        <f t="shared" si="10587"/>
        <v>10</v>
      </c>
      <c r="AB3955" s="53">
        <f t="shared" si="10588"/>
        <v>0.21555288728779951</v>
      </c>
      <c r="AC3955" s="61" t="s">
        <v>204</v>
      </c>
      <c r="AE3955" s="11">
        <f t="shared" ref="AE3955" si="10701">SUM(F3955:F3960)</f>
        <v>0</v>
      </c>
      <c r="AF3955" s="11">
        <f t="shared" ref="AF3955" si="10702">AVERAGE(AB3955:AB3960)</f>
        <v>0.21529317772780074</v>
      </c>
      <c r="AG3955" s="11">
        <f t="shared" ref="AG3955" si="10703">AVERAGE(G3955:G3960)</f>
        <v>14.616666666666667</v>
      </c>
      <c r="AH3955" s="11" t="e">
        <f t="shared" ref="AH3955" si="10704">AVERAGE(AC3955:AC3960)</f>
        <v>#DIV/0!</v>
      </c>
      <c r="AI3955" s="11">
        <f t="shared" ref="AI3955" si="10705">AVERAGE(T3955:T3960)</f>
        <v>41.55</v>
      </c>
      <c r="AJ3955" s="11">
        <f t="shared" ref="AJ3955" si="10706">SUMIF(H3955:H3960,"&gt;0",H3955:H3960)</f>
        <v>2.3569999999999998</v>
      </c>
      <c r="AK3955" s="17">
        <f t="shared" ref="AK3955" si="10707">SUM(AA3955:AA3960)/60</f>
        <v>1</v>
      </c>
      <c r="AL3955" s="17">
        <f t="shared" ref="AL3955" si="10708">SUM(V3955:V3960)</f>
        <v>4625554</v>
      </c>
      <c r="AM3955" s="17">
        <f t="shared" ref="AM3955" si="10709">AVERAGE(W3955:W3960)</f>
        <v>1284.8333333333333</v>
      </c>
      <c r="AN3955" s="11">
        <f t="shared" ref="AN3955" si="10710">AVERAGE(I3955:I3960)</f>
        <v>1.8999999999999997</v>
      </c>
      <c r="AO3955" s="11">
        <f t="shared" ref="AO3955" si="10711">MAX(K3955:K3960)</f>
        <v>2.2999999999999998</v>
      </c>
      <c r="AP3955" s="13" t="str">
        <f t="shared" ref="AP3955" ca="1" si="10712">INDIRECT(ADDRESS(MATCH(AO3955,K3955:K3960,0)+A3955-1,12))</f>
        <v>W</v>
      </c>
      <c r="AQ3955" s="13">
        <f t="shared" ref="AQ3955" ca="1" si="10713">INDIRECT(ADDRESS(MATCH(AO3955,K3955:K3960,0)+A3955-1,13))</f>
        <v>0.4369791666666667</v>
      </c>
      <c r="AR3955" s="11">
        <f t="shared" ref="AR3955" si="10714">MAX(N3955:N3960)</f>
        <v>4.2</v>
      </c>
      <c r="AS3955" s="13" t="str">
        <f t="shared" ref="AS3955" ca="1" si="10715">INDIRECT(ADDRESS(MATCH(AR3955,N3955:N3960,0)+A3955-1,15))</f>
        <v>W</v>
      </c>
      <c r="AT3955" s="13">
        <f t="shared" ref="AT3955" ca="1" si="10716">INDIRECT(ADDRESS(MATCH(AR3955,N3955:N3960,0)+A3955-1,16))</f>
        <v>0.43361111111111111</v>
      </c>
    </row>
    <row r="3956" spans="1:46">
      <c r="A3956" s="11">
        <v>3956</v>
      </c>
      <c r="B3956" s="69">
        <v>44620</v>
      </c>
      <c r="C3956" s="70">
        <v>0.4236111111111111</v>
      </c>
      <c r="D3956">
        <v>16</v>
      </c>
      <c r="E3956">
        <v>14.4</v>
      </c>
      <c r="F3956">
        <v>0</v>
      </c>
      <c r="G3956">
        <v>14.8</v>
      </c>
      <c r="H3956">
        <v>0.36699999999999999</v>
      </c>
      <c r="I3956">
        <v>1.9</v>
      </c>
      <c r="J3956" t="s">
        <v>161</v>
      </c>
      <c r="K3956">
        <v>1.9</v>
      </c>
      <c r="L3956" t="s">
        <v>161</v>
      </c>
      <c r="M3956" s="70">
        <v>0.4236111111111111</v>
      </c>
      <c r="N3956">
        <v>3.6</v>
      </c>
      <c r="O3956" t="s">
        <v>154</v>
      </c>
      <c r="P3956" s="70">
        <v>0.42094907407407406</v>
      </c>
      <c r="Q3956">
        <v>2.5</v>
      </c>
      <c r="R3956" t="s">
        <v>161</v>
      </c>
      <c r="S3956">
        <v>0.6</v>
      </c>
      <c r="T3956">
        <v>41.3</v>
      </c>
      <c r="U3956">
        <v>1260</v>
      </c>
      <c r="V3956">
        <v>742748</v>
      </c>
      <c r="W3956">
        <v>1238</v>
      </c>
      <c r="X3956">
        <v>0.54400000000000004</v>
      </c>
      <c r="Y3956">
        <v>18.170000000000002</v>
      </c>
      <c r="Z3956" s="11">
        <f t="shared" si="10586"/>
        <v>220.2</v>
      </c>
      <c r="AA3956" s="11">
        <f t="shared" si="10587"/>
        <v>10</v>
      </c>
      <c r="AB3956" s="53">
        <f t="shared" si="10588"/>
        <v>0.21503316630612279</v>
      </c>
      <c r="AC3956" s="61" t="s">
        <v>204</v>
      </c>
    </row>
    <row r="3957" spans="1:46">
      <c r="A3957" s="11">
        <v>3957</v>
      </c>
      <c r="B3957" s="69">
        <v>44620</v>
      </c>
      <c r="C3957" s="70">
        <v>0.43055555555555558</v>
      </c>
      <c r="D3957">
        <v>16.399999999999999</v>
      </c>
      <c r="E3957">
        <v>14.4</v>
      </c>
      <c r="F3957">
        <v>0</v>
      </c>
      <c r="G3957">
        <v>14.5</v>
      </c>
      <c r="H3957">
        <v>0.39</v>
      </c>
      <c r="I3957">
        <v>1.8</v>
      </c>
      <c r="J3957" t="s">
        <v>154</v>
      </c>
      <c r="K3957">
        <v>2.2000000000000002</v>
      </c>
      <c r="L3957" t="s">
        <v>154</v>
      </c>
      <c r="M3957" s="70">
        <v>0.42591435185185184</v>
      </c>
      <c r="N3957">
        <v>3.2</v>
      </c>
      <c r="O3957" t="s">
        <v>161</v>
      </c>
      <c r="P3957" s="70">
        <v>0.42447916666666669</v>
      </c>
      <c r="Q3957">
        <v>2.5</v>
      </c>
      <c r="R3957" t="s">
        <v>161</v>
      </c>
      <c r="S3957">
        <v>0.7</v>
      </c>
      <c r="T3957">
        <v>42.8</v>
      </c>
      <c r="U3957">
        <v>1300</v>
      </c>
      <c r="V3957">
        <v>753005</v>
      </c>
      <c r="W3957">
        <v>1255</v>
      </c>
      <c r="X3957">
        <v>0.54400000000000004</v>
      </c>
      <c r="Y3957">
        <v>18.170000000000002</v>
      </c>
      <c r="Z3957" s="11">
        <f t="shared" si="10586"/>
        <v>234</v>
      </c>
      <c r="AA3957" s="11">
        <f t="shared" si="10587"/>
        <v>10</v>
      </c>
      <c r="AB3957" s="53">
        <f t="shared" si="10588"/>
        <v>0.21503316630612279</v>
      </c>
      <c r="AC3957" s="61" t="s">
        <v>204</v>
      </c>
    </row>
    <row r="3958" spans="1:46">
      <c r="A3958" s="11">
        <v>3958</v>
      </c>
      <c r="B3958" s="69">
        <v>44620</v>
      </c>
      <c r="C3958" s="70">
        <v>0.4375</v>
      </c>
      <c r="D3958">
        <v>16.600000000000001</v>
      </c>
      <c r="E3958">
        <v>14.4</v>
      </c>
      <c r="F3958">
        <v>0</v>
      </c>
      <c r="G3958">
        <v>14.2</v>
      </c>
      <c r="H3958">
        <v>0.40200000000000002</v>
      </c>
      <c r="I3958">
        <v>2.2000000000000002</v>
      </c>
      <c r="J3958" t="s">
        <v>154</v>
      </c>
      <c r="K3958">
        <v>2.2999999999999998</v>
      </c>
      <c r="L3958" t="s">
        <v>154</v>
      </c>
      <c r="M3958" s="70">
        <v>0.4369791666666667</v>
      </c>
      <c r="N3958">
        <v>4.2</v>
      </c>
      <c r="O3958" t="s">
        <v>154</v>
      </c>
      <c r="P3958" s="70">
        <v>0.43361111111111111</v>
      </c>
      <c r="Q3958">
        <v>1.9</v>
      </c>
      <c r="R3958" t="s">
        <v>161</v>
      </c>
      <c r="S3958">
        <v>0.6</v>
      </c>
      <c r="T3958">
        <v>42.8</v>
      </c>
      <c r="U3958">
        <v>1353</v>
      </c>
      <c r="V3958">
        <v>792596</v>
      </c>
      <c r="W3958">
        <v>1321</v>
      </c>
      <c r="X3958">
        <v>0.54400000000000004</v>
      </c>
      <c r="Y3958">
        <v>18.14</v>
      </c>
      <c r="Z3958" s="11">
        <f t="shared" si="10586"/>
        <v>241.2</v>
      </c>
      <c r="AA3958" s="11">
        <f t="shared" si="10587"/>
        <v>10</v>
      </c>
      <c r="AB3958" s="53">
        <f t="shared" si="10588"/>
        <v>0.21503316630612279</v>
      </c>
      <c r="AC3958" s="61" t="s">
        <v>204</v>
      </c>
    </row>
    <row r="3959" spans="1:46">
      <c r="A3959" s="11">
        <v>3959</v>
      </c>
      <c r="B3959" s="69">
        <v>44620</v>
      </c>
      <c r="C3959" s="70">
        <v>0.44444444444444442</v>
      </c>
      <c r="D3959">
        <v>16.8</v>
      </c>
      <c r="E3959">
        <v>14.4</v>
      </c>
      <c r="F3959">
        <v>0</v>
      </c>
      <c r="G3959">
        <v>14.6</v>
      </c>
      <c r="H3959">
        <v>0.41599999999999998</v>
      </c>
      <c r="I3959">
        <v>1.6</v>
      </c>
      <c r="J3959" t="s">
        <v>154</v>
      </c>
      <c r="K3959">
        <v>2.2000000000000002</v>
      </c>
      <c r="L3959" t="s">
        <v>154</v>
      </c>
      <c r="M3959" s="70">
        <v>0.43751157407407404</v>
      </c>
      <c r="N3959">
        <v>3.3</v>
      </c>
      <c r="O3959" t="s">
        <v>154</v>
      </c>
      <c r="P3959" s="70">
        <v>0.4418287037037037</v>
      </c>
      <c r="Q3959">
        <v>1.7</v>
      </c>
      <c r="R3959" t="s">
        <v>161</v>
      </c>
      <c r="S3959">
        <v>0.8</v>
      </c>
      <c r="T3959">
        <v>41.2</v>
      </c>
      <c r="U3959">
        <v>1377</v>
      </c>
      <c r="V3959">
        <v>819052</v>
      </c>
      <c r="W3959">
        <v>1365</v>
      </c>
      <c r="X3959">
        <v>0.54400000000000004</v>
      </c>
      <c r="Y3959">
        <v>18.14</v>
      </c>
      <c r="Z3959" s="11">
        <f t="shared" si="10586"/>
        <v>249.6</v>
      </c>
      <c r="AA3959" s="11">
        <f t="shared" si="10587"/>
        <v>10</v>
      </c>
      <c r="AB3959" s="53">
        <f t="shared" si="10588"/>
        <v>0.21503316630612279</v>
      </c>
      <c r="AC3959" s="61" t="s">
        <v>204</v>
      </c>
    </row>
    <row r="3960" spans="1:46">
      <c r="A3960" s="11">
        <v>3960</v>
      </c>
      <c r="B3960" s="69">
        <v>44620</v>
      </c>
      <c r="C3960" s="70">
        <v>0.4513888888888889</v>
      </c>
      <c r="D3960">
        <v>17</v>
      </c>
      <c r="E3960">
        <v>14.4</v>
      </c>
      <c r="F3960">
        <v>0</v>
      </c>
      <c r="G3960">
        <v>14.7</v>
      </c>
      <c r="H3960">
        <v>0.42099999999999999</v>
      </c>
      <c r="I3960">
        <v>2.2999999999999998</v>
      </c>
      <c r="J3960" t="s">
        <v>154</v>
      </c>
      <c r="K3960">
        <v>2.2999999999999998</v>
      </c>
      <c r="L3960" t="s">
        <v>154</v>
      </c>
      <c r="M3960" s="70">
        <v>0.45136574074074076</v>
      </c>
      <c r="N3960">
        <v>3.9</v>
      </c>
      <c r="O3960" t="s">
        <v>161</v>
      </c>
      <c r="P3960" s="70">
        <v>0.45009259259259254</v>
      </c>
      <c r="Q3960">
        <v>1.5</v>
      </c>
      <c r="R3960" t="s">
        <v>154</v>
      </c>
      <c r="S3960">
        <v>0.7</v>
      </c>
      <c r="T3960">
        <v>41.4</v>
      </c>
      <c r="U3960">
        <v>1403</v>
      </c>
      <c r="V3960">
        <v>833680</v>
      </c>
      <c r="W3960">
        <v>1389</v>
      </c>
      <c r="X3960">
        <v>0.54600000000000004</v>
      </c>
      <c r="Y3960">
        <v>18.11</v>
      </c>
      <c r="Z3960" s="11">
        <f t="shared" si="10586"/>
        <v>252.6</v>
      </c>
      <c r="AA3960" s="11">
        <f t="shared" si="10587"/>
        <v>10</v>
      </c>
      <c r="AB3960" s="53">
        <f t="shared" si="10588"/>
        <v>0.21607351385451379</v>
      </c>
      <c r="AC3960" s="61" t="s">
        <v>204</v>
      </c>
    </row>
    <row r="3961" spans="1:46">
      <c r="A3961" s="11">
        <v>3961</v>
      </c>
      <c r="B3961" s="69">
        <v>44620</v>
      </c>
      <c r="C3961" s="70">
        <v>0.45833333333333331</v>
      </c>
      <c r="D3961">
        <v>17.2</v>
      </c>
      <c r="E3961">
        <v>14.4</v>
      </c>
      <c r="F3961">
        <v>0</v>
      </c>
      <c r="G3961">
        <v>14.3</v>
      </c>
      <c r="H3961">
        <v>0.432</v>
      </c>
      <c r="I3961">
        <v>2.2999999999999998</v>
      </c>
      <c r="J3961" t="s">
        <v>158</v>
      </c>
      <c r="K3961">
        <v>2.5</v>
      </c>
      <c r="L3961" t="s">
        <v>154</v>
      </c>
      <c r="M3961" s="70">
        <v>0.45424768518518516</v>
      </c>
      <c r="N3961">
        <v>3.8</v>
      </c>
      <c r="O3961" t="s">
        <v>154</v>
      </c>
      <c r="P3961" s="70">
        <v>0.45755787037037038</v>
      </c>
      <c r="Q3961">
        <v>2.7</v>
      </c>
      <c r="R3961" t="s">
        <v>154</v>
      </c>
      <c r="S3961">
        <v>0.6</v>
      </c>
      <c r="T3961">
        <v>40.9</v>
      </c>
      <c r="U3961">
        <v>1430</v>
      </c>
      <c r="V3961">
        <v>850925</v>
      </c>
      <c r="W3961">
        <v>1418</v>
      </c>
      <c r="X3961">
        <v>0.54500000000000004</v>
      </c>
      <c r="Y3961">
        <v>18.09</v>
      </c>
      <c r="Z3961" s="11">
        <f t="shared" si="10586"/>
        <v>259.2</v>
      </c>
      <c r="AA3961" s="11">
        <f t="shared" si="10587"/>
        <v>10</v>
      </c>
      <c r="AB3961" s="53">
        <f t="shared" si="10588"/>
        <v>0.21555288728779951</v>
      </c>
      <c r="AC3961" s="61" t="s">
        <v>204</v>
      </c>
      <c r="AE3961" s="11">
        <f t="shared" ref="AE3961" si="10717">SUM(F3961:F3966)</f>
        <v>0</v>
      </c>
      <c r="AF3961" s="11">
        <f t="shared" ref="AF3961" si="10718">AVERAGE(AB3961:AB3966)</f>
        <v>0.21555288728779951</v>
      </c>
      <c r="AG3961" s="11">
        <f t="shared" ref="AG3961" si="10719">AVERAGE(G3961:G3966)</f>
        <v>14.533333333333333</v>
      </c>
      <c r="AH3961" s="11" t="e">
        <f t="shared" ref="AH3961" si="10720">AVERAGE(AC3961:AC3966)</f>
        <v>#DIV/0!</v>
      </c>
      <c r="AI3961" s="11">
        <f t="shared" ref="AI3961" si="10721">AVERAGE(T3961:T3966)</f>
        <v>43.183333333333337</v>
      </c>
      <c r="AJ3961" s="11">
        <f t="shared" ref="AJ3961" si="10722">SUMIF(H3961:H3966,"&gt;0",H3961:H3966)</f>
        <v>2.6839999999999997</v>
      </c>
      <c r="AK3961" s="17">
        <f t="shared" ref="AK3961" si="10723">SUM(AA3961:AA3966)/60</f>
        <v>1</v>
      </c>
      <c r="AL3961" s="17">
        <f t="shared" ref="AL3961" si="10724">SUM(V3961:V3966)</f>
        <v>5283769</v>
      </c>
      <c r="AM3961" s="17">
        <f t="shared" ref="AM3961" si="10725">AVERAGE(W3961:W3966)</f>
        <v>1467.5</v>
      </c>
      <c r="AN3961" s="11">
        <f t="shared" ref="AN3961" si="10726">AVERAGE(I3961:I3966)</f>
        <v>2.2833333333333332</v>
      </c>
      <c r="AO3961" s="11">
        <f t="shared" ref="AO3961" si="10727">MAX(K3961:K3966)</f>
        <v>2.8</v>
      </c>
      <c r="AP3961" s="13" t="str">
        <f t="shared" ref="AP3961" ca="1" si="10728">INDIRECT(ADDRESS(MATCH(AO3961,K3961:K3966,0)+A3961-1,12))</f>
        <v>WSW</v>
      </c>
      <c r="AQ3961" s="13">
        <f t="shared" ref="AQ3961" ca="1" si="10729">INDIRECT(ADDRESS(MATCH(AO3961,K3961:K3966,0)+A3961-1,13))</f>
        <v>0.49305555555555558</v>
      </c>
      <c r="AR3961" s="11">
        <f t="shared" ref="AR3961" si="10730">MAX(N3961:N3966)</f>
        <v>4.5</v>
      </c>
      <c r="AS3961" s="13" t="str">
        <f t="shared" ref="AS3961" ca="1" si="10731">INDIRECT(ADDRESS(MATCH(AR3961,N3961:N3966,0)+A3961-1,15))</f>
        <v>WSW</v>
      </c>
      <c r="AT3961" s="13">
        <f t="shared" ref="AT3961" ca="1" si="10732">INDIRECT(ADDRESS(MATCH(AR3961,N3961:N3966,0)+A3961-1,16))</f>
        <v>0.49249999999999999</v>
      </c>
    </row>
    <row r="3962" spans="1:46">
      <c r="A3962" s="11">
        <v>3962</v>
      </c>
      <c r="B3962" s="69">
        <v>44620</v>
      </c>
      <c r="C3962" s="70">
        <v>0.46527777777777773</v>
      </c>
      <c r="D3962">
        <v>17.3</v>
      </c>
      <c r="E3962">
        <v>14.3</v>
      </c>
      <c r="F3962">
        <v>0</v>
      </c>
      <c r="G3962">
        <v>14.8</v>
      </c>
      <c r="H3962">
        <v>0.441</v>
      </c>
      <c r="I3962">
        <v>2</v>
      </c>
      <c r="J3962" t="s">
        <v>154</v>
      </c>
      <c r="K3962">
        <v>2.2999999999999998</v>
      </c>
      <c r="L3962" t="s">
        <v>158</v>
      </c>
      <c r="M3962" s="70">
        <v>0.45857638888888891</v>
      </c>
      <c r="N3962">
        <v>3.5</v>
      </c>
      <c r="O3962" t="s">
        <v>158</v>
      </c>
      <c r="P3962" s="70">
        <v>0.4622337962962963</v>
      </c>
      <c r="Q3962">
        <v>1</v>
      </c>
      <c r="R3962" t="s">
        <v>160</v>
      </c>
      <c r="S3962">
        <v>0.7</v>
      </c>
      <c r="T3962">
        <v>41.9</v>
      </c>
      <c r="U3962">
        <v>1455</v>
      </c>
      <c r="V3962">
        <v>866328</v>
      </c>
      <c r="W3962">
        <v>1444</v>
      </c>
      <c r="X3962">
        <v>0.54500000000000004</v>
      </c>
      <c r="Y3962">
        <v>18.11</v>
      </c>
      <c r="Z3962" s="11">
        <f t="shared" si="10586"/>
        <v>264.60000000000002</v>
      </c>
      <c r="AA3962" s="11">
        <f t="shared" si="10587"/>
        <v>10</v>
      </c>
      <c r="AB3962" s="53">
        <f t="shared" si="10588"/>
        <v>0.21555288728779951</v>
      </c>
      <c r="AC3962" s="61" t="s">
        <v>204</v>
      </c>
    </row>
    <row r="3963" spans="1:46">
      <c r="A3963" s="11">
        <v>3963</v>
      </c>
      <c r="B3963" s="69">
        <v>44620</v>
      </c>
      <c r="C3963" s="70">
        <v>0.47222222222222227</v>
      </c>
      <c r="D3963">
        <v>17.399999999999999</v>
      </c>
      <c r="E3963">
        <v>13.9</v>
      </c>
      <c r="F3963">
        <v>0</v>
      </c>
      <c r="G3963">
        <v>15</v>
      </c>
      <c r="H3963">
        <v>0.44600000000000001</v>
      </c>
      <c r="I3963">
        <v>1.8</v>
      </c>
      <c r="J3963" t="s">
        <v>161</v>
      </c>
      <c r="K3963">
        <v>2</v>
      </c>
      <c r="L3963" t="s">
        <v>161</v>
      </c>
      <c r="M3963" s="70">
        <v>0.4685185185185185</v>
      </c>
      <c r="N3963">
        <v>3.7</v>
      </c>
      <c r="O3963" t="s">
        <v>154</v>
      </c>
      <c r="P3963" s="70">
        <v>0.47211805555555553</v>
      </c>
      <c r="Q3963">
        <v>3.4</v>
      </c>
      <c r="R3963" t="s">
        <v>161</v>
      </c>
      <c r="S3963">
        <v>0.7</v>
      </c>
      <c r="T3963">
        <v>42.4</v>
      </c>
      <c r="U3963">
        <v>1477</v>
      </c>
      <c r="V3963">
        <v>877165</v>
      </c>
      <c r="W3963">
        <v>1462</v>
      </c>
      <c r="X3963">
        <v>0.54500000000000004</v>
      </c>
      <c r="Y3963">
        <v>18</v>
      </c>
      <c r="Z3963" s="11">
        <f t="shared" si="10586"/>
        <v>267.60000000000002</v>
      </c>
      <c r="AA3963" s="11">
        <f t="shared" si="10587"/>
        <v>10</v>
      </c>
      <c r="AB3963" s="53">
        <f t="shared" si="10588"/>
        <v>0.21555288728779951</v>
      </c>
      <c r="AC3963" s="61" t="s">
        <v>204</v>
      </c>
    </row>
    <row r="3964" spans="1:46">
      <c r="A3964" s="11">
        <v>3964</v>
      </c>
      <c r="B3964" s="69">
        <v>44620</v>
      </c>
      <c r="C3964" s="70">
        <v>0.47916666666666669</v>
      </c>
      <c r="D3964">
        <v>17.600000000000001</v>
      </c>
      <c r="E3964">
        <v>13.9</v>
      </c>
      <c r="F3964">
        <v>0</v>
      </c>
      <c r="G3964">
        <v>14.6</v>
      </c>
      <c r="H3964">
        <v>0.45</v>
      </c>
      <c r="I3964">
        <v>2.2999999999999998</v>
      </c>
      <c r="J3964" t="s">
        <v>154</v>
      </c>
      <c r="K3964">
        <v>2.2999999999999998</v>
      </c>
      <c r="L3964" t="s">
        <v>154</v>
      </c>
      <c r="M3964" s="70">
        <v>0.47901620370370374</v>
      </c>
      <c r="N3964">
        <v>4.3</v>
      </c>
      <c r="O3964" t="s">
        <v>161</v>
      </c>
      <c r="P3964" s="70">
        <v>0.4727662037037037</v>
      </c>
      <c r="Q3964">
        <v>2.2999999999999998</v>
      </c>
      <c r="R3964" t="s">
        <v>158</v>
      </c>
      <c r="S3964">
        <v>0.6</v>
      </c>
      <c r="T3964">
        <v>43.5</v>
      </c>
      <c r="U3964">
        <v>1492</v>
      </c>
      <c r="V3964">
        <v>888267</v>
      </c>
      <c r="W3964">
        <v>1480</v>
      </c>
      <c r="X3964">
        <v>0.54500000000000004</v>
      </c>
      <c r="Y3964">
        <v>18.05</v>
      </c>
      <c r="Z3964" s="11">
        <f t="shared" si="10586"/>
        <v>270</v>
      </c>
      <c r="AA3964" s="11">
        <f t="shared" si="10587"/>
        <v>10</v>
      </c>
      <c r="AB3964" s="53">
        <f t="shared" si="10588"/>
        <v>0.21555288728779951</v>
      </c>
      <c r="AC3964" s="61" t="s">
        <v>204</v>
      </c>
    </row>
    <row r="3965" spans="1:46">
      <c r="A3965" s="11">
        <v>3965</v>
      </c>
      <c r="B3965" s="69">
        <v>44620</v>
      </c>
      <c r="C3965" s="70">
        <v>0.4861111111111111</v>
      </c>
      <c r="D3965">
        <v>17.7</v>
      </c>
      <c r="E3965">
        <v>13.9</v>
      </c>
      <c r="F3965">
        <v>0</v>
      </c>
      <c r="G3965">
        <v>14.3</v>
      </c>
      <c r="H3965">
        <v>0.45500000000000002</v>
      </c>
      <c r="I3965">
        <v>2.5</v>
      </c>
      <c r="J3965" t="s">
        <v>154</v>
      </c>
      <c r="K3965">
        <v>2.6</v>
      </c>
      <c r="L3965" t="s">
        <v>154</v>
      </c>
      <c r="M3965" s="70">
        <v>0.48518518518518516</v>
      </c>
      <c r="N3965">
        <v>3.9</v>
      </c>
      <c r="O3965" t="s">
        <v>158</v>
      </c>
      <c r="P3965" s="70">
        <v>0.48395833333333332</v>
      </c>
      <c r="Q3965">
        <v>2.4</v>
      </c>
      <c r="R3965" t="s">
        <v>160</v>
      </c>
      <c r="S3965">
        <v>0.5</v>
      </c>
      <c r="T3965">
        <v>44.9</v>
      </c>
      <c r="U3965">
        <v>1501</v>
      </c>
      <c r="V3965">
        <v>897222</v>
      </c>
      <c r="W3965">
        <v>1495</v>
      </c>
      <c r="X3965">
        <v>0.54500000000000004</v>
      </c>
      <c r="Y3965">
        <v>18.04</v>
      </c>
      <c r="Z3965" s="11">
        <f t="shared" si="10586"/>
        <v>273</v>
      </c>
      <c r="AA3965" s="11">
        <f t="shared" si="10587"/>
        <v>10</v>
      </c>
      <c r="AB3965" s="53">
        <f t="shared" si="10588"/>
        <v>0.21555288728779951</v>
      </c>
      <c r="AC3965" s="61" t="s">
        <v>204</v>
      </c>
    </row>
    <row r="3966" spans="1:46">
      <c r="A3966" s="11">
        <v>3966</v>
      </c>
      <c r="B3966" s="69">
        <v>44620</v>
      </c>
      <c r="C3966" s="70">
        <v>0.49305555555555558</v>
      </c>
      <c r="D3966">
        <v>17.7</v>
      </c>
      <c r="E3966">
        <v>13.9</v>
      </c>
      <c r="F3966">
        <v>0</v>
      </c>
      <c r="G3966">
        <v>14.2</v>
      </c>
      <c r="H3966">
        <v>0.46</v>
      </c>
      <c r="I3966">
        <v>2.8</v>
      </c>
      <c r="J3966" t="s">
        <v>161</v>
      </c>
      <c r="K3966">
        <v>2.8</v>
      </c>
      <c r="L3966" t="s">
        <v>161</v>
      </c>
      <c r="M3966" s="70">
        <v>0.49305555555555558</v>
      </c>
      <c r="N3966">
        <v>4.5</v>
      </c>
      <c r="O3966" t="s">
        <v>161</v>
      </c>
      <c r="P3966" s="70">
        <v>0.49249999999999999</v>
      </c>
      <c r="Q3966">
        <v>2.8</v>
      </c>
      <c r="R3966" t="s">
        <v>161</v>
      </c>
      <c r="S3966">
        <v>0.5</v>
      </c>
      <c r="T3966">
        <v>45.5</v>
      </c>
      <c r="U3966">
        <v>1506</v>
      </c>
      <c r="V3966">
        <v>903862</v>
      </c>
      <c r="W3966">
        <v>1506</v>
      </c>
      <c r="X3966">
        <v>0.54500000000000004</v>
      </c>
      <c r="Y3966">
        <v>18</v>
      </c>
      <c r="Z3966" s="11">
        <f t="shared" si="10586"/>
        <v>276</v>
      </c>
      <c r="AA3966" s="11">
        <f t="shared" si="10587"/>
        <v>10</v>
      </c>
      <c r="AB3966" s="53">
        <f t="shared" si="10588"/>
        <v>0.21555288728779951</v>
      </c>
      <c r="AC3966" s="61" t="s">
        <v>204</v>
      </c>
    </row>
    <row r="3967" spans="1:46">
      <c r="A3967" s="11">
        <v>3967</v>
      </c>
      <c r="B3967" s="69">
        <v>44620</v>
      </c>
      <c r="C3967" s="70">
        <v>0.5</v>
      </c>
      <c r="D3967">
        <v>17.7</v>
      </c>
      <c r="E3967">
        <v>13.9</v>
      </c>
      <c r="F3967">
        <v>0</v>
      </c>
      <c r="G3967">
        <v>14</v>
      </c>
      <c r="H3967">
        <v>0.46100000000000002</v>
      </c>
      <c r="I3967">
        <v>3.2</v>
      </c>
      <c r="J3967" t="s">
        <v>161</v>
      </c>
      <c r="K3967">
        <v>3.2</v>
      </c>
      <c r="L3967" t="s">
        <v>161</v>
      </c>
      <c r="M3967" s="70">
        <v>0.5</v>
      </c>
      <c r="N3967">
        <v>4.7</v>
      </c>
      <c r="O3967" t="s">
        <v>161</v>
      </c>
      <c r="P3967" s="70">
        <v>0.49928240740740742</v>
      </c>
      <c r="Q3967">
        <v>3.4</v>
      </c>
      <c r="R3967" t="s">
        <v>161</v>
      </c>
      <c r="S3967">
        <v>0.6</v>
      </c>
      <c r="T3967">
        <v>46.8</v>
      </c>
      <c r="U3967">
        <v>1510</v>
      </c>
      <c r="V3967">
        <v>905820</v>
      </c>
      <c r="W3967">
        <v>1510</v>
      </c>
      <c r="X3967">
        <v>0.54400000000000004</v>
      </c>
      <c r="Y3967">
        <v>17.97</v>
      </c>
      <c r="Z3967" s="11">
        <f t="shared" si="10586"/>
        <v>276.60000000000008</v>
      </c>
      <c r="AA3967" s="11">
        <f t="shared" si="10587"/>
        <v>10</v>
      </c>
      <c r="AB3967" s="53">
        <f t="shared" si="10588"/>
        <v>0.21503316630612279</v>
      </c>
      <c r="AC3967" s="61" t="s">
        <v>204</v>
      </c>
      <c r="AE3967" s="11">
        <f t="shared" ref="AE3967" si="10733">SUM(F3967:F3972)</f>
        <v>0</v>
      </c>
      <c r="AF3967" s="11">
        <f t="shared" ref="AF3967" si="10734">AVERAGE(AB3967:AB3972)</f>
        <v>0.21503316630612276</v>
      </c>
      <c r="AG3967" s="11">
        <f t="shared" ref="AG3967" si="10735">AVERAGE(G3967:G3972)</f>
        <v>14.666666666666666</v>
      </c>
      <c r="AH3967" s="11" t="e">
        <f t="shared" ref="AH3967" si="10736">AVERAGE(AC3967:AC3972)</f>
        <v>#DIV/0!</v>
      </c>
      <c r="AI3967" s="11">
        <f t="shared" ref="AI3967" si="10737">AVERAGE(T3967:T3972)</f>
        <v>43.116666666666667</v>
      </c>
      <c r="AJ3967" s="11">
        <f t="shared" ref="AJ3967" si="10738">SUMIF(H3967:H3972,"&gt;0",H3967:H3972)</f>
        <v>2.7580000000000005</v>
      </c>
      <c r="AK3967" s="17">
        <f t="shared" ref="AK3967" si="10739">SUM(AA3967:AA3972)/60</f>
        <v>1</v>
      </c>
      <c r="AL3967" s="17">
        <f t="shared" ref="AL3967" si="10740">SUM(V3967:V3972)</f>
        <v>5425124</v>
      </c>
      <c r="AM3967" s="17">
        <f t="shared" ref="AM3967" si="10741">AVERAGE(W3967:W3972)</f>
        <v>1507</v>
      </c>
      <c r="AN3967" s="11">
        <f t="shared" ref="AN3967" si="10742">AVERAGE(I3967:I3972)</f>
        <v>2.85</v>
      </c>
      <c r="AO3967" s="11">
        <f t="shared" ref="AO3967" si="10743">MAX(K3967:K3972)</f>
        <v>3.2</v>
      </c>
      <c r="AP3967" s="13" t="str">
        <f t="shared" ref="AP3967" ca="1" si="10744">INDIRECT(ADDRESS(MATCH(AO3967,K3967:K3972,0)+A3967-1,12))</f>
        <v>WSW</v>
      </c>
      <c r="AQ3967" s="13">
        <f t="shared" ref="AQ3967" ca="1" si="10745">INDIRECT(ADDRESS(MATCH(AO3967,K3967:K3972,0)+A3967-1,13))</f>
        <v>0.5</v>
      </c>
      <c r="AR3967" s="11">
        <f t="shared" ref="AR3967" si="10746">MAX(N3967:N3972)</f>
        <v>4.7</v>
      </c>
      <c r="AS3967" s="13" t="str">
        <f t="shared" ref="AS3967" ca="1" si="10747">INDIRECT(ADDRESS(MATCH(AR3967,N3967:N3972,0)+A3967-1,15))</f>
        <v>WSW</v>
      </c>
      <c r="AT3967" s="13">
        <f t="shared" ref="AT3967" ca="1" si="10748">INDIRECT(ADDRESS(MATCH(AR3967,N3967:N3972,0)+A3967-1,16))</f>
        <v>0.49928240740740742</v>
      </c>
    </row>
    <row r="3968" spans="1:46">
      <c r="A3968" s="11">
        <v>3968</v>
      </c>
      <c r="B3968" s="69">
        <v>44620</v>
      </c>
      <c r="C3968" s="70">
        <v>0.50694444444444442</v>
      </c>
      <c r="D3968">
        <v>17.5</v>
      </c>
      <c r="E3968">
        <v>13.9</v>
      </c>
      <c r="F3968">
        <v>0</v>
      </c>
      <c r="G3968">
        <v>14.3</v>
      </c>
      <c r="H3968">
        <v>0.46300000000000002</v>
      </c>
      <c r="I3968">
        <v>2.7</v>
      </c>
      <c r="J3968" t="s">
        <v>161</v>
      </c>
      <c r="K3968">
        <v>3.2</v>
      </c>
      <c r="L3968" t="s">
        <v>161</v>
      </c>
      <c r="M3968" s="70">
        <v>0.5002199074074074</v>
      </c>
      <c r="N3968">
        <v>4</v>
      </c>
      <c r="O3968" t="s">
        <v>161</v>
      </c>
      <c r="P3968" s="70">
        <v>0.50054398148148149</v>
      </c>
      <c r="Q3968">
        <v>2.4</v>
      </c>
      <c r="R3968" t="s">
        <v>160</v>
      </c>
      <c r="S3968">
        <v>0.6</v>
      </c>
      <c r="T3968">
        <v>46.3</v>
      </c>
      <c r="U3968">
        <v>1511</v>
      </c>
      <c r="V3968">
        <v>906882</v>
      </c>
      <c r="W3968">
        <v>1511</v>
      </c>
      <c r="X3968">
        <v>0.54400000000000004</v>
      </c>
      <c r="Y3968">
        <v>17.97</v>
      </c>
      <c r="Z3968" s="11">
        <f t="shared" si="10586"/>
        <v>277.80000000000007</v>
      </c>
      <c r="AA3968" s="11">
        <f t="shared" si="10587"/>
        <v>10</v>
      </c>
      <c r="AB3968" s="53">
        <f t="shared" si="10588"/>
        <v>0.21503316630612279</v>
      </c>
      <c r="AC3968" s="61" t="s">
        <v>204</v>
      </c>
    </row>
    <row r="3969" spans="1:46">
      <c r="A3969" s="11">
        <v>3969</v>
      </c>
      <c r="B3969" s="69">
        <v>44620</v>
      </c>
      <c r="C3969" s="70">
        <v>0.51388888888888895</v>
      </c>
      <c r="D3969">
        <v>17.5</v>
      </c>
      <c r="E3969">
        <v>13.9</v>
      </c>
      <c r="F3969">
        <v>0</v>
      </c>
      <c r="G3969">
        <v>14.7</v>
      </c>
      <c r="H3969">
        <v>0.46200000000000002</v>
      </c>
      <c r="I3969">
        <v>2.6</v>
      </c>
      <c r="J3969" t="s">
        <v>161</v>
      </c>
      <c r="K3969">
        <v>2.7</v>
      </c>
      <c r="L3969" t="s">
        <v>161</v>
      </c>
      <c r="M3969" s="70">
        <v>0.50695601851851857</v>
      </c>
      <c r="N3969">
        <v>4.5</v>
      </c>
      <c r="O3969" t="s">
        <v>161</v>
      </c>
      <c r="P3969" s="70">
        <v>0.51215277777777779</v>
      </c>
      <c r="Q3969">
        <v>2.1</v>
      </c>
      <c r="R3969" t="s">
        <v>160</v>
      </c>
      <c r="S3969">
        <v>0.5</v>
      </c>
      <c r="T3969">
        <v>42.8</v>
      </c>
      <c r="U3969">
        <v>1513</v>
      </c>
      <c r="V3969">
        <v>907518</v>
      </c>
      <c r="W3969">
        <v>1513</v>
      </c>
      <c r="X3969">
        <v>0.54400000000000004</v>
      </c>
      <c r="Y3969">
        <v>17.91</v>
      </c>
      <c r="Z3969" s="11">
        <f t="shared" si="10586"/>
        <v>277.2</v>
      </c>
      <c r="AA3969" s="11">
        <f t="shared" si="10587"/>
        <v>10</v>
      </c>
      <c r="AB3969" s="53">
        <f t="shared" si="10588"/>
        <v>0.21503316630612279</v>
      </c>
      <c r="AC3969" s="61" t="s">
        <v>204</v>
      </c>
    </row>
    <row r="3970" spans="1:46">
      <c r="A3970" s="11">
        <v>3970</v>
      </c>
      <c r="B3970" s="69">
        <v>44620</v>
      </c>
      <c r="C3970" s="70">
        <v>0.52083333333333337</v>
      </c>
      <c r="D3970">
        <v>17.5</v>
      </c>
      <c r="E3970">
        <v>13.9</v>
      </c>
      <c r="F3970">
        <v>0</v>
      </c>
      <c r="G3970">
        <v>15</v>
      </c>
      <c r="H3970">
        <v>0.45900000000000002</v>
      </c>
      <c r="I3970">
        <v>2.5</v>
      </c>
      <c r="J3970" t="s">
        <v>161</v>
      </c>
      <c r="K3970">
        <v>2.6</v>
      </c>
      <c r="L3970" t="s">
        <v>161</v>
      </c>
      <c r="M3970" s="70">
        <v>0.51416666666666666</v>
      </c>
      <c r="N3970">
        <v>3.9</v>
      </c>
      <c r="O3970" t="s">
        <v>154</v>
      </c>
      <c r="P3970" s="70">
        <v>0.51784722222222224</v>
      </c>
      <c r="Q3970">
        <v>2.6</v>
      </c>
      <c r="R3970" t="s">
        <v>154</v>
      </c>
      <c r="S3970">
        <v>0.5</v>
      </c>
      <c r="T3970">
        <v>39.799999999999997</v>
      </c>
      <c r="U3970">
        <v>1507</v>
      </c>
      <c r="V3970">
        <v>906352</v>
      </c>
      <c r="W3970">
        <v>1511</v>
      </c>
      <c r="X3970">
        <v>0.54400000000000004</v>
      </c>
      <c r="Y3970">
        <v>17.920000000000002</v>
      </c>
      <c r="Z3970" s="11">
        <f t="shared" si="10586"/>
        <v>275.40000000000003</v>
      </c>
      <c r="AA3970" s="11">
        <f t="shared" si="10587"/>
        <v>10</v>
      </c>
      <c r="AB3970" s="53">
        <f t="shared" si="10588"/>
        <v>0.21503316630612279</v>
      </c>
      <c r="AC3970" s="61" t="s">
        <v>204</v>
      </c>
    </row>
    <row r="3971" spans="1:46">
      <c r="A3971" s="11">
        <v>3971</v>
      </c>
      <c r="B3971" s="69">
        <v>44620</v>
      </c>
      <c r="C3971" s="70">
        <v>0.52777777777777779</v>
      </c>
      <c r="D3971">
        <v>17.5</v>
      </c>
      <c r="E3971">
        <v>13.9</v>
      </c>
      <c r="F3971">
        <v>0</v>
      </c>
      <c r="G3971">
        <v>15</v>
      </c>
      <c r="H3971">
        <v>0.45800000000000002</v>
      </c>
      <c r="I3971">
        <v>3.1</v>
      </c>
      <c r="J3971" t="s">
        <v>154</v>
      </c>
      <c r="K3971">
        <v>3.1</v>
      </c>
      <c r="L3971" t="s">
        <v>154</v>
      </c>
      <c r="M3971" s="70">
        <v>0.52776620370370375</v>
      </c>
      <c r="N3971">
        <v>4.4000000000000004</v>
      </c>
      <c r="O3971" t="s">
        <v>158</v>
      </c>
      <c r="P3971" s="70">
        <v>0.52403935185185191</v>
      </c>
      <c r="Q3971">
        <v>2.5</v>
      </c>
      <c r="R3971" t="s">
        <v>160</v>
      </c>
      <c r="S3971">
        <v>0.5</v>
      </c>
      <c r="T3971">
        <v>41.3</v>
      </c>
      <c r="U3971">
        <v>1500</v>
      </c>
      <c r="V3971">
        <v>903155</v>
      </c>
      <c r="W3971">
        <v>1505</v>
      </c>
      <c r="X3971">
        <v>0.54400000000000004</v>
      </c>
      <c r="Y3971">
        <v>17.88</v>
      </c>
      <c r="Z3971" s="11">
        <f t="shared" si="10586"/>
        <v>274.8</v>
      </c>
      <c r="AA3971" s="11">
        <f t="shared" si="10587"/>
        <v>10</v>
      </c>
      <c r="AB3971" s="53">
        <f t="shared" si="10588"/>
        <v>0.21503316630612279</v>
      </c>
      <c r="AC3971" s="61" t="s">
        <v>204</v>
      </c>
    </row>
    <row r="3972" spans="1:46">
      <c r="A3972" s="11">
        <v>3972</v>
      </c>
      <c r="B3972" s="69">
        <v>44620</v>
      </c>
      <c r="C3972" s="70">
        <v>0.53472222222222221</v>
      </c>
      <c r="D3972">
        <v>17.3</v>
      </c>
      <c r="E3972">
        <v>13.9</v>
      </c>
      <c r="F3972">
        <v>0</v>
      </c>
      <c r="G3972">
        <v>15</v>
      </c>
      <c r="H3972">
        <v>0.45500000000000002</v>
      </c>
      <c r="I3972">
        <v>3</v>
      </c>
      <c r="J3972" t="s">
        <v>154</v>
      </c>
      <c r="K3972">
        <v>3.2</v>
      </c>
      <c r="L3972" t="s">
        <v>154</v>
      </c>
      <c r="M3972" s="70">
        <v>0.52975694444444443</v>
      </c>
      <c r="N3972">
        <v>4.4000000000000004</v>
      </c>
      <c r="O3972" t="s">
        <v>161</v>
      </c>
      <c r="P3972" s="70">
        <v>0.52891203703703704</v>
      </c>
      <c r="Q3972">
        <v>3</v>
      </c>
      <c r="R3972" t="s">
        <v>161</v>
      </c>
      <c r="S3972">
        <v>0.5</v>
      </c>
      <c r="T3972">
        <v>41.7</v>
      </c>
      <c r="U3972">
        <v>1483</v>
      </c>
      <c r="V3972">
        <v>895397</v>
      </c>
      <c r="W3972">
        <v>1492</v>
      </c>
      <c r="X3972">
        <v>0.54400000000000004</v>
      </c>
      <c r="Y3972">
        <v>17.84</v>
      </c>
      <c r="Z3972" s="11">
        <f t="shared" si="10586"/>
        <v>273</v>
      </c>
      <c r="AA3972" s="11">
        <f t="shared" si="10587"/>
        <v>10</v>
      </c>
      <c r="AB3972" s="53">
        <f t="shared" si="10588"/>
        <v>0.21503316630612279</v>
      </c>
      <c r="AC3972" s="61" t="s">
        <v>204</v>
      </c>
    </row>
    <row r="3973" spans="1:46">
      <c r="A3973" s="11">
        <v>3973</v>
      </c>
      <c r="B3973" s="69">
        <v>44620</v>
      </c>
      <c r="C3973" s="70">
        <v>0.54166666666666663</v>
      </c>
      <c r="D3973">
        <v>17.2</v>
      </c>
      <c r="E3973">
        <v>13.9</v>
      </c>
      <c r="F3973">
        <v>0</v>
      </c>
      <c r="G3973">
        <v>15.2</v>
      </c>
      <c r="H3973">
        <v>0.44900000000000001</v>
      </c>
      <c r="I3973">
        <v>2.8</v>
      </c>
      <c r="J3973" t="s">
        <v>161</v>
      </c>
      <c r="K3973">
        <v>3</v>
      </c>
      <c r="L3973" t="s">
        <v>154</v>
      </c>
      <c r="M3973" s="70">
        <v>0.53554398148148141</v>
      </c>
      <c r="N3973">
        <v>4.3</v>
      </c>
      <c r="O3973" t="s">
        <v>154</v>
      </c>
      <c r="P3973" s="70">
        <v>0.54162037037037036</v>
      </c>
      <c r="Q3973">
        <v>3.3</v>
      </c>
      <c r="R3973" t="s">
        <v>161</v>
      </c>
      <c r="S3973">
        <v>0.7</v>
      </c>
      <c r="T3973">
        <v>41.9</v>
      </c>
      <c r="U3973">
        <v>1469</v>
      </c>
      <c r="V3973">
        <v>886160</v>
      </c>
      <c r="W3973">
        <v>1477</v>
      </c>
      <c r="X3973">
        <v>0.54400000000000004</v>
      </c>
      <c r="Y3973">
        <v>17.82</v>
      </c>
      <c r="Z3973" s="11">
        <f t="shared" si="10586"/>
        <v>269.40000000000003</v>
      </c>
      <c r="AA3973" s="11">
        <f t="shared" si="10587"/>
        <v>10</v>
      </c>
      <c r="AB3973" s="53">
        <f t="shared" si="10588"/>
        <v>0.21503316630612279</v>
      </c>
      <c r="AC3973" s="61" t="s">
        <v>204</v>
      </c>
      <c r="AE3973" s="11">
        <f t="shared" ref="AE3973" si="10749">SUM(F3973:F3978)</f>
        <v>0</v>
      </c>
      <c r="AF3973" s="11">
        <f t="shared" ref="AF3973" si="10750">AVERAGE(AB3973:AB3978)</f>
        <v>0.21503316630612276</v>
      </c>
      <c r="AG3973" s="11">
        <f t="shared" ref="AG3973" si="10751">AVERAGE(G3973:G3978)</f>
        <v>15.65</v>
      </c>
      <c r="AH3973" s="11" t="e">
        <f t="shared" ref="AH3973" si="10752">AVERAGE(AC3973:AC3978)</f>
        <v>#DIV/0!</v>
      </c>
      <c r="AI3973" s="11">
        <f t="shared" ref="AI3973" si="10753">AVERAGE(T3973:T3978)</f>
        <v>40.533333333333339</v>
      </c>
      <c r="AJ3973" s="11">
        <f t="shared" ref="AJ3973" si="10754">SUMIF(H3973:H3978,"&gt;0",H3973:H3978)</f>
        <v>2.581</v>
      </c>
      <c r="AK3973" s="17">
        <f t="shared" ref="AK3973" si="10755">SUM(AA3973:AA3978)/60</f>
        <v>1</v>
      </c>
      <c r="AL3973" s="17">
        <f t="shared" ref="AL3973" si="10756">SUM(V3973:V3978)</f>
        <v>5111257</v>
      </c>
      <c r="AM3973" s="17">
        <f t="shared" ref="AM3973" si="10757">AVERAGE(W3973:W3978)</f>
        <v>1419.8333333333333</v>
      </c>
      <c r="AN3973" s="11">
        <f t="shared" ref="AN3973" si="10758">AVERAGE(I3973:I3978)</f>
        <v>2.6</v>
      </c>
      <c r="AO3973" s="11">
        <f t="shared" ref="AO3973" si="10759">MAX(K3973:K3978)</f>
        <v>3</v>
      </c>
      <c r="AP3973" s="13" t="str">
        <f t="shared" ref="AP3973" ca="1" si="10760">INDIRECT(ADDRESS(MATCH(AO3973,K3973:K3978,0)+A3973-1,12))</f>
        <v>W</v>
      </c>
      <c r="AQ3973" s="13">
        <f t="shared" ref="AQ3973" ca="1" si="10761">INDIRECT(ADDRESS(MATCH(AO3973,K3973:K3978,0)+A3973-1,13))</f>
        <v>0.53554398148148141</v>
      </c>
      <c r="AR3973" s="11">
        <f t="shared" ref="AR3973" si="10762">MAX(N3973:N3978)</f>
        <v>4.4000000000000004</v>
      </c>
      <c r="AS3973" s="13" t="str">
        <f t="shared" ref="AS3973" ca="1" si="10763">INDIRECT(ADDRESS(MATCH(AR3973,N3973:N3978,0)+A3973-1,15))</f>
        <v>W</v>
      </c>
      <c r="AT3973" s="13">
        <f t="shared" ref="AT3973" ca="1" si="10764">INDIRECT(ADDRESS(MATCH(AR3973,N3973:N3978,0)+A3973-1,16))</f>
        <v>0.55300925925925926</v>
      </c>
    </row>
    <row r="3974" spans="1:46">
      <c r="A3974" s="11">
        <v>3974</v>
      </c>
      <c r="B3974" s="69">
        <v>44620</v>
      </c>
      <c r="C3974" s="70">
        <v>0.54861111111111105</v>
      </c>
      <c r="D3974">
        <v>17.100000000000001</v>
      </c>
      <c r="E3974">
        <v>13.9</v>
      </c>
      <c r="F3974">
        <v>0</v>
      </c>
      <c r="G3974">
        <v>15.3</v>
      </c>
      <c r="H3974">
        <v>0.443</v>
      </c>
      <c r="I3974">
        <v>2.9</v>
      </c>
      <c r="J3974" t="s">
        <v>154</v>
      </c>
      <c r="K3974">
        <v>2.9</v>
      </c>
      <c r="L3974" t="s">
        <v>161</v>
      </c>
      <c r="M3974" s="70">
        <v>0.54527777777777775</v>
      </c>
      <c r="N3974">
        <v>4.2</v>
      </c>
      <c r="O3974" t="s">
        <v>154</v>
      </c>
      <c r="P3974" s="70">
        <v>0.54843750000000002</v>
      </c>
      <c r="Q3974">
        <v>3.4</v>
      </c>
      <c r="R3974" t="s">
        <v>154</v>
      </c>
      <c r="S3974">
        <v>0.5</v>
      </c>
      <c r="T3974">
        <v>38.1</v>
      </c>
      <c r="U3974">
        <v>1448</v>
      </c>
      <c r="V3974">
        <v>875425</v>
      </c>
      <c r="W3974">
        <v>1459</v>
      </c>
      <c r="X3974">
        <v>0.54400000000000004</v>
      </c>
      <c r="Y3974">
        <v>17.809999999999999</v>
      </c>
      <c r="Z3974" s="11">
        <f t="shared" si="10586"/>
        <v>265.79999999999995</v>
      </c>
      <c r="AA3974" s="11">
        <f t="shared" si="10587"/>
        <v>10</v>
      </c>
      <c r="AB3974" s="53">
        <f t="shared" si="10588"/>
        <v>0.21503316630612279</v>
      </c>
      <c r="AC3974" s="61" t="s">
        <v>204</v>
      </c>
    </row>
    <row r="3975" spans="1:46">
      <c r="A3975" s="11">
        <v>3975</v>
      </c>
      <c r="B3975" s="69">
        <v>44620</v>
      </c>
      <c r="C3975" s="70">
        <v>0.55555555555555558</v>
      </c>
      <c r="D3975">
        <v>17</v>
      </c>
      <c r="E3975">
        <v>13.9</v>
      </c>
      <c r="F3975">
        <v>0</v>
      </c>
      <c r="G3975">
        <v>15.5</v>
      </c>
      <c r="H3975">
        <v>0.436</v>
      </c>
      <c r="I3975">
        <v>2.8</v>
      </c>
      <c r="J3975" t="s">
        <v>154</v>
      </c>
      <c r="K3975">
        <v>3</v>
      </c>
      <c r="L3975" t="s">
        <v>154</v>
      </c>
      <c r="M3975" s="70">
        <v>0.55456018518518524</v>
      </c>
      <c r="N3975">
        <v>4.4000000000000004</v>
      </c>
      <c r="O3975" t="s">
        <v>154</v>
      </c>
      <c r="P3975" s="70">
        <v>0.55300925925925926</v>
      </c>
      <c r="Q3975">
        <v>2</v>
      </c>
      <c r="R3975" t="s">
        <v>161</v>
      </c>
      <c r="S3975">
        <v>0.6</v>
      </c>
      <c r="T3975">
        <v>41.5</v>
      </c>
      <c r="U3975">
        <v>1435</v>
      </c>
      <c r="V3975">
        <v>863851</v>
      </c>
      <c r="W3975">
        <v>1440</v>
      </c>
      <c r="X3975">
        <v>0.54400000000000004</v>
      </c>
      <c r="Y3975">
        <v>17.78</v>
      </c>
      <c r="Z3975" s="11">
        <f t="shared" si="10586"/>
        <v>261.60000000000008</v>
      </c>
      <c r="AA3975" s="11">
        <f t="shared" si="10587"/>
        <v>10</v>
      </c>
      <c r="AB3975" s="53">
        <f t="shared" si="10588"/>
        <v>0.21503316630612279</v>
      </c>
      <c r="AC3975" s="61" t="s">
        <v>204</v>
      </c>
    </row>
    <row r="3976" spans="1:46">
      <c r="A3976" s="11">
        <v>3976</v>
      </c>
      <c r="B3976" s="69">
        <v>44620</v>
      </c>
      <c r="C3976" s="70">
        <v>0.5625</v>
      </c>
      <c r="D3976">
        <v>16.899999999999999</v>
      </c>
      <c r="E3976">
        <v>13.8</v>
      </c>
      <c r="F3976">
        <v>0</v>
      </c>
      <c r="G3976">
        <v>15.8</v>
      </c>
      <c r="H3976">
        <v>0.42799999999999999</v>
      </c>
      <c r="I3976">
        <v>2.6</v>
      </c>
      <c r="J3976" t="s">
        <v>161</v>
      </c>
      <c r="K3976">
        <v>2.8</v>
      </c>
      <c r="L3976" t="s">
        <v>161</v>
      </c>
      <c r="M3976" s="70">
        <v>0.55668981481481483</v>
      </c>
      <c r="N3976">
        <v>3.9</v>
      </c>
      <c r="O3976" t="s">
        <v>161</v>
      </c>
      <c r="P3976" s="70">
        <v>0.56171296296296302</v>
      </c>
      <c r="Q3976">
        <v>2.7</v>
      </c>
      <c r="R3976" t="s">
        <v>154</v>
      </c>
      <c r="S3976">
        <v>0.5</v>
      </c>
      <c r="T3976">
        <v>41.3</v>
      </c>
      <c r="U3976">
        <v>1406</v>
      </c>
      <c r="V3976">
        <v>848622</v>
      </c>
      <c r="W3976">
        <v>1414</v>
      </c>
      <c r="X3976">
        <v>0.54400000000000004</v>
      </c>
      <c r="Y3976">
        <v>17.760000000000002</v>
      </c>
      <c r="Z3976" s="11">
        <f t="shared" ref="Z3976:Z4038" si="10765">H3976*3.6/(60)*10*10^3</f>
        <v>256.79999999999995</v>
      </c>
      <c r="AA3976" s="11">
        <f t="shared" ref="AA3976:AA4038" si="10766">IF(Z3976&gt;120,10,0)</f>
        <v>10</v>
      </c>
      <c r="AB3976" s="53">
        <f t="shared" ref="AB3976:AB4038" si="10767">-0.071+0.735*X3976+0.75*X3976^2-8.759*X3976^3+21.838*X3976^4-21.998*X3976^5+8.097*X3976^6</f>
        <v>0.21503316630612279</v>
      </c>
      <c r="AC3976" s="61" t="s">
        <v>204</v>
      </c>
    </row>
    <row r="3977" spans="1:46">
      <c r="A3977" s="11">
        <v>3977</v>
      </c>
      <c r="B3977" s="69">
        <v>44620</v>
      </c>
      <c r="C3977" s="70">
        <v>0.56944444444444442</v>
      </c>
      <c r="D3977">
        <v>16.899999999999999</v>
      </c>
      <c r="E3977">
        <v>13.8</v>
      </c>
      <c r="F3977">
        <v>0</v>
      </c>
      <c r="G3977">
        <v>15.9</v>
      </c>
      <c r="H3977">
        <v>0.41599999999999998</v>
      </c>
      <c r="I3977">
        <v>2.4</v>
      </c>
      <c r="J3977" t="s">
        <v>161</v>
      </c>
      <c r="K3977">
        <v>2.7</v>
      </c>
      <c r="L3977" t="s">
        <v>161</v>
      </c>
      <c r="M3977" s="70">
        <v>0.56657407407407401</v>
      </c>
      <c r="N3977">
        <v>3.5</v>
      </c>
      <c r="O3977" t="s">
        <v>160</v>
      </c>
      <c r="P3977" s="70">
        <v>0.56415509259259256</v>
      </c>
      <c r="Q3977">
        <v>2</v>
      </c>
      <c r="R3977" t="s">
        <v>161</v>
      </c>
      <c r="S3977">
        <v>0.5</v>
      </c>
      <c r="T3977">
        <v>40.299999999999997</v>
      </c>
      <c r="U3977">
        <v>1352</v>
      </c>
      <c r="V3977">
        <v>825659</v>
      </c>
      <c r="W3977">
        <v>1376</v>
      </c>
      <c r="X3977">
        <v>0.54400000000000004</v>
      </c>
      <c r="Y3977">
        <v>17.7</v>
      </c>
      <c r="Z3977" s="11">
        <f t="shared" si="10765"/>
        <v>249.6</v>
      </c>
      <c r="AA3977" s="11">
        <f t="shared" si="10766"/>
        <v>10</v>
      </c>
      <c r="AB3977" s="53">
        <f t="shared" si="10767"/>
        <v>0.21503316630612279</v>
      </c>
      <c r="AC3977" s="61" t="s">
        <v>204</v>
      </c>
    </row>
    <row r="3978" spans="1:46">
      <c r="A3978" s="11">
        <v>3978</v>
      </c>
      <c r="B3978" s="69">
        <v>44620</v>
      </c>
      <c r="C3978" s="70">
        <v>0.57638888888888895</v>
      </c>
      <c r="D3978">
        <v>16.8</v>
      </c>
      <c r="E3978">
        <v>13.8</v>
      </c>
      <c r="F3978">
        <v>0</v>
      </c>
      <c r="G3978">
        <v>16.2</v>
      </c>
      <c r="H3978">
        <v>0.40899999999999997</v>
      </c>
      <c r="I3978">
        <v>2.1</v>
      </c>
      <c r="J3978" t="s">
        <v>154</v>
      </c>
      <c r="K3978">
        <v>2.4</v>
      </c>
      <c r="L3978" t="s">
        <v>161</v>
      </c>
      <c r="M3978" s="70">
        <v>0.56945601851851857</v>
      </c>
      <c r="N3978">
        <v>3.1</v>
      </c>
      <c r="O3978" t="s">
        <v>154</v>
      </c>
      <c r="P3978" s="70">
        <v>0.56986111111111104</v>
      </c>
      <c r="Q3978">
        <v>1.4</v>
      </c>
      <c r="R3978" t="s">
        <v>158</v>
      </c>
      <c r="S3978">
        <v>0.4</v>
      </c>
      <c r="T3978">
        <v>40.1</v>
      </c>
      <c r="U3978">
        <v>1346</v>
      </c>
      <c r="V3978">
        <v>811540</v>
      </c>
      <c r="W3978">
        <v>1353</v>
      </c>
      <c r="X3978">
        <v>0.54400000000000004</v>
      </c>
      <c r="Y3978">
        <v>17.68</v>
      </c>
      <c r="Z3978" s="11">
        <f t="shared" si="10765"/>
        <v>245.4</v>
      </c>
      <c r="AA3978" s="11">
        <f t="shared" si="10766"/>
        <v>10</v>
      </c>
      <c r="AB3978" s="53">
        <f t="shared" si="10767"/>
        <v>0.21503316630612279</v>
      </c>
      <c r="AC3978" s="61" t="s">
        <v>204</v>
      </c>
    </row>
    <row r="3979" spans="1:46">
      <c r="A3979" s="11">
        <v>3979</v>
      </c>
      <c r="B3979" s="69">
        <v>44620</v>
      </c>
      <c r="C3979" s="70">
        <v>0.58333333333333337</v>
      </c>
      <c r="D3979">
        <v>16.899999999999999</v>
      </c>
      <c r="E3979">
        <v>13.8</v>
      </c>
      <c r="F3979">
        <v>0</v>
      </c>
      <c r="G3979">
        <v>17.2</v>
      </c>
      <c r="H3979">
        <v>0.39900000000000002</v>
      </c>
      <c r="I3979">
        <v>1.6</v>
      </c>
      <c r="J3979" t="s">
        <v>161</v>
      </c>
      <c r="K3979">
        <v>2.1</v>
      </c>
      <c r="L3979" t="s">
        <v>154</v>
      </c>
      <c r="M3979" s="70">
        <v>0.57640046296296299</v>
      </c>
      <c r="N3979">
        <v>3.1</v>
      </c>
      <c r="O3979" t="s">
        <v>160</v>
      </c>
      <c r="P3979" s="70">
        <v>0.58283564814814814</v>
      </c>
      <c r="Q3979">
        <v>1.8</v>
      </c>
      <c r="R3979" t="s">
        <v>161</v>
      </c>
      <c r="S3979">
        <v>0.7</v>
      </c>
      <c r="T3979">
        <v>34.799999999999997</v>
      </c>
      <c r="U3979">
        <v>1308</v>
      </c>
      <c r="V3979">
        <v>795640</v>
      </c>
      <c r="W3979">
        <v>1326</v>
      </c>
      <c r="X3979">
        <v>0.54400000000000004</v>
      </c>
      <c r="Y3979">
        <v>17.63</v>
      </c>
      <c r="Z3979" s="11">
        <f t="shared" si="10765"/>
        <v>239.40000000000003</v>
      </c>
      <c r="AA3979" s="11">
        <f t="shared" si="10766"/>
        <v>10</v>
      </c>
      <c r="AB3979" s="53">
        <f t="shared" si="10767"/>
        <v>0.21503316630612279</v>
      </c>
      <c r="AC3979" s="61" t="s">
        <v>204</v>
      </c>
      <c r="AE3979" s="11">
        <f t="shared" ref="AE3979" si="10768">SUM(F3979:F3984)</f>
        <v>0</v>
      </c>
      <c r="AF3979" s="11">
        <f t="shared" ref="AF3979" si="10769">AVERAGE(AB3979:AB3984)</f>
        <v>0.21503316630612276</v>
      </c>
      <c r="AG3979" s="11">
        <f t="shared" ref="AG3979" si="10770">AVERAGE(G3979:G3984)</f>
        <v>16.366666666666664</v>
      </c>
      <c r="AH3979" s="11" t="e">
        <f t="shared" ref="AH3979" si="10771">AVERAGE(AC3979:AC3984)</f>
        <v>#DIV/0!</v>
      </c>
      <c r="AI3979" s="11">
        <f t="shared" ref="AI3979" si="10772">AVERAGE(T3979:T3984)</f>
        <v>34</v>
      </c>
      <c r="AJ3979" s="11">
        <f t="shared" ref="AJ3979" si="10773">SUMIF(H3979:H3984,"&gt;0",H3979:H3984)</f>
        <v>1.754</v>
      </c>
      <c r="AK3979" s="17">
        <f t="shared" ref="AK3979" si="10774">SUM(AA3979:AA3984)/60</f>
        <v>0.83333333333333337</v>
      </c>
      <c r="AL3979" s="17">
        <f t="shared" ref="AL3979" si="10775">SUM(V3979:V3984)</f>
        <v>3591404</v>
      </c>
      <c r="AM3979" s="17">
        <f t="shared" ref="AM3979" si="10776">AVERAGE(W3979:W3984)</f>
        <v>997.66666666666663</v>
      </c>
      <c r="AN3979" s="11">
        <f t="shared" ref="AN3979" si="10777">AVERAGE(I3979:I3984)</f>
        <v>2.1166666666666667</v>
      </c>
      <c r="AO3979" s="11">
        <f t="shared" ref="AO3979" si="10778">MAX(K3979:K3984)</f>
        <v>2.5</v>
      </c>
      <c r="AP3979" s="13" t="str">
        <f t="shared" ref="AP3979" ca="1" si="10779">INDIRECT(ADDRESS(MATCH(AO3979,K3979:K3984,0)+A3979-1,12))</f>
        <v>W</v>
      </c>
      <c r="AQ3979" s="13">
        <f t="shared" ref="AQ3979" ca="1" si="10780">INDIRECT(ADDRESS(MATCH(AO3979,K3979:K3984,0)+A3979-1,13))</f>
        <v>0.59293981481481484</v>
      </c>
      <c r="AR3979" s="11">
        <f t="shared" ref="AR3979" si="10781">MAX(N3979:N3984)</f>
        <v>3.9</v>
      </c>
      <c r="AS3979" s="13" t="str">
        <f t="shared" ref="AS3979" ca="1" si="10782">INDIRECT(ADDRESS(MATCH(AR3979,N3979:N3984,0)+A3979-1,15))</f>
        <v>WNW</v>
      </c>
      <c r="AT3979" s="13">
        <f t="shared" ref="AT3979" ca="1" si="10783">INDIRECT(ADDRESS(MATCH(AR3979,N3979:N3984,0)+A3979-1,16))</f>
        <v>0.58953703703703708</v>
      </c>
    </row>
    <row r="3980" spans="1:46">
      <c r="A3980" s="11">
        <v>3980</v>
      </c>
      <c r="B3980" s="69">
        <v>44620</v>
      </c>
      <c r="C3980" s="70">
        <v>0.59027777777777779</v>
      </c>
      <c r="D3980">
        <v>16.899999999999999</v>
      </c>
      <c r="E3980">
        <v>13.8</v>
      </c>
      <c r="F3980">
        <v>0</v>
      </c>
      <c r="G3980">
        <v>17.3</v>
      </c>
      <c r="H3980">
        <v>0.38800000000000001</v>
      </c>
      <c r="I3980">
        <v>2.2999999999999998</v>
      </c>
      <c r="J3980" t="s">
        <v>154</v>
      </c>
      <c r="K3980">
        <v>2.2999999999999998</v>
      </c>
      <c r="L3980" t="s">
        <v>154</v>
      </c>
      <c r="M3980" s="70">
        <v>0.59027777777777779</v>
      </c>
      <c r="N3980">
        <v>3.9</v>
      </c>
      <c r="O3980" t="s">
        <v>158</v>
      </c>
      <c r="P3980" s="70">
        <v>0.58953703703703708</v>
      </c>
      <c r="Q3980">
        <v>2.4</v>
      </c>
      <c r="R3980" t="s">
        <v>154</v>
      </c>
      <c r="S3980">
        <v>0.6</v>
      </c>
      <c r="T3980">
        <v>34</v>
      </c>
      <c r="U3980">
        <v>1254</v>
      </c>
      <c r="V3980">
        <v>780768</v>
      </c>
      <c r="W3980">
        <v>1301</v>
      </c>
      <c r="X3980">
        <v>0.54400000000000004</v>
      </c>
      <c r="Y3980">
        <v>17.63</v>
      </c>
      <c r="Z3980" s="11">
        <f t="shared" si="10765"/>
        <v>232.8</v>
      </c>
      <c r="AA3980" s="11">
        <f t="shared" si="10766"/>
        <v>10</v>
      </c>
      <c r="AB3980" s="53">
        <f t="shared" si="10767"/>
        <v>0.21503316630612279</v>
      </c>
      <c r="AC3980" s="61" t="s">
        <v>204</v>
      </c>
    </row>
    <row r="3981" spans="1:46">
      <c r="A3981" s="11">
        <v>3981</v>
      </c>
      <c r="B3981" s="69">
        <v>44620</v>
      </c>
      <c r="C3981" s="70">
        <v>0.59722222222222221</v>
      </c>
      <c r="D3981">
        <v>16.899999999999999</v>
      </c>
      <c r="E3981">
        <v>13.8</v>
      </c>
      <c r="F3981">
        <v>0</v>
      </c>
      <c r="G3981">
        <v>16.899999999999999</v>
      </c>
      <c r="H3981">
        <v>0.3</v>
      </c>
      <c r="I3981">
        <v>2.4</v>
      </c>
      <c r="J3981" t="s">
        <v>154</v>
      </c>
      <c r="K3981">
        <v>2.5</v>
      </c>
      <c r="L3981" t="s">
        <v>154</v>
      </c>
      <c r="M3981" s="70">
        <v>0.59293981481481484</v>
      </c>
      <c r="N3981">
        <v>3.7</v>
      </c>
      <c r="O3981" t="s">
        <v>154</v>
      </c>
      <c r="P3981" s="70">
        <v>0.59233796296296293</v>
      </c>
      <c r="Q3981">
        <v>3</v>
      </c>
      <c r="R3981" t="s">
        <v>154</v>
      </c>
      <c r="S3981">
        <v>0.4</v>
      </c>
      <c r="T3981">
        <v>35.200000000000003</v>
      </c>
      <c r="U3981">
        <v>932</v>
      </c>
      <c r="V3981">
        <v>617772</v>
      </c>
      <c r="W3981">
        <v>1030</v>
      </c>
      <c r="X3981">
        <v>0.54400000000000004</v>
      </c>
      <c r="Y3981">
        <v>17.61</v>
      </c>
      <c r="Z3981" s="11">
        <f t="shared" si="10765"/>
        <v>180.00000000000003</v>
      </c>
      <c r="AA3981" s="11">
        <f t="shared" si="10766"/>
        <v>10</v>
      </c>
      <c r="AB3981" s="53">
        <f t="shared" si="10767"/>
        <v>0.21503316630612279</v>
      </c>
      <c r="AC3981" s="61" t="s">
        <v>204</v>
      </c>
    </row>
    <row r="3982" spans="1:46">
      <c r="A3982" s="11">
        <v>3982</v>
      </c>
      <c r="B3982" s="69">
        <v>44620</v>
      </c>
      <c r="C3982" s="70">
        <v>0.60416666666666663</v>
      </c>
      <c r="D3982">
        <v>16.899999999999999</v>
      </c>
      <c r="E3982">
        <v>13.8</v>
      </c>
      <c r="F3982">
        <v>0</v>
      </c>
      <c r="G3982">
        <v>15.7</v>
      </c>
      <c r="H3982">
        <v>0.224</v>
      </c>
      <c r="I3982">
        <v>2.5</v>
      </c>
      <c r="J3982" t="s">
        <v>154</v>
      </c>
      <c r="K3982">
        <v>2.5</v>
      </c>
      <c r="L3982" t="s">
        <v>154</v>
      </c>
      <c r="M3982" s="70">
        <v>0.60410879629629632</v>
      </c>
      <c r="N3982">
        <v>3.9</v>
      </c>
      <c r="O3982" t="s">
        <v>154</v>
      </c>
      <c r="P3982" s="70">
        <v>0.60211805555555553</v>
      </c>
      <c r="Q3982">
        <v>2.6</v>
      </c>
      <c r="R3982" t="s">
        <v>154</v>
      </c>
      <c r="S3982">
        <v>0.4</v>
      </c>
      <c r="T3982">
        <v>35.200000000000003</v>
      </c>
      <c r="U3982">
        <v>818</v>
      </c>
      <c r="V3982">
        <v>472297</v>
      </c>
      <c r="W3982">
        <v>787</v>
      </c>
      <c r="X3982">
        <v>0.54400000000000004</v>
      </c>
      <c r="Y3982">
        <v>17.59</v>
      </c>
      <c r="Z3982" s="11">
        <f t="shared" si="10765"/>
        <v>134.4</v>
      </c>
      <c r="AA3982" s="11">
        <f t="shared" si="10766"/>
        <v>10</v>
      </c>
      <c r="AB3982" s="53">
        <f t="shared" si="10767"/>
        <v>0.21503316630612279</v>
      </c>
      <c r="AC3982" s="61" t="s">
        <v>204</v>
      </c>
    </row>
    <row r="3983" spans="1:46">
      <c r="A3983" s="11">
        <v>3983</v>
      </c>
      <c r="B3983" s="69">
        <v>44620</v>
      </c>
      <c r="C3983" s="70">
        <v>0.61111111111111105</v>
      </c>
      <c r="D3983">
        <v>16.8</v>
      </c>
      <c r="E3983">
        <v>13.9</v>
      </c>
      <c r="F3983">
        <v>0</v>
      </c>
      <c r="G3983">
        <v>15.5</v>
      </c>
      <c r="H3983">
        <v>0.252</v>
      </c>
      <c r="I3983">
        <v>2.1</v>
      </c>
      <c r="J3983" t="s">
        <v>154</v>
      </c>
      <c r="K3983">
        <v>2.5</v>
      </c>
      <c r="L3983" t="s">
        <v>154</v>
      </c>
      <c r="M3983" s="70">
        <v>0.60421296296296301</v>
      </c>
      <c r="N3983">
        <v>3</v>
      </c>
      <c r="O3983" t="s">
        <v>154</v>
      </c>
      <c r="P3983" s="70">
        <v>0.60623842592592592</v>
      </c>
      <c r="Q3983">
        <v>1.7</v>
      </c>
      <c r="R3983" t="s">
        <v>161</v>
      </c>
      <c r="S3983">
        <v>0.3</v>
      </c>
      <c r="T3983">
        <v>34.4</v>
      </c>
      <c r="U3983">
        <v>913</v>
      </c>
      <c r="V3983">
        <v>519518</v>
      </c>
      <c r="W3983">
        <v>866</v>
      </c>
      <c r="X3983">
        <v>0.54400000000000004</v>
      </c>
      <c r="Y3983">
        <v>17.559999999999999</v>
      </c>
      <c r="Z3983" s="11">
        <f t="shared" si="10765"/>
        <v>151.19999999999999</v>
      </c>
      <c r="AA3983" s="11">
        <f t="shared" si="10766"/>
        <v>10</v>
      </c>
      <c r="AB3983" s="53">
        <f t="shared" si="10767"/>
        <v>0.21503316630612279</v>
      </c>
      <c r="AC3983" s="61" t="s">
        <v>204</v>
      </c>
    </row>
    <row r="3984" spans="1:46">
      <c r="A3984" s="11">
        <v>3984</v>
      </c>
      <c r="B3984" s="69">
        <v>44620</v>
      </c>
      <c r="C3984" s="70">
        <v>0.61805555555555558</v>
      </c>
      <c r="D3984">
        <v>16.600000000000001</v>
      </c>
      <c r="E3984">
        <v>13.9</v>
      </c>
      <c r="F3984">
        <v>0</v>
      </c>
      <c r="G3984">
        <v>15.6</v>
      </c>
      <c r="H3984">
        <v>0.191</v>
      </c>
      <c r="I3984">
        <v>1.8</v>
      </c>
      <c r="J3984" t="s">
        <v>161</v>
      </c>
      <c r="K3984">
        <v>2.1</v>
      </c>
      <c r="L3984" t="s">
        <v>154</v>
      </c>
      <c r="M3984" s="70">
        <v>0.6111226851851852</v>
      </c>
      <c r="N3984">
        <v>2.6</v>
      </c>
      <c r="O3984" t="s">
        <v>161</v>
      </c>
      <c r="P3984" s="70">
        <v>0.61564814814814817</v>
      </c>
      <c r="Q3984">
        <v>1.9</v>
      </c>
      <c r="R3984" t="s">
        <v>160</v>
      </c>
      <c r="S3984">
        <v>0.3</v>
      </c>
      <c r="T3984">
        <v>30.4</v>
      </c>
      <c r="U3984">
        <v>588</v>
      </c>
      <c r="V3984">
        <v>405409</v>
      </c>
      <c r="W3984">
        <v>676</v>
      </c>
      <c r="X3984">
        <v>0.54400000000000004</v>
      </c>
      <c r="Y3984">
        <v>17.52</v>
      </c>
      <c r="Z3984" s="11">
        <f t="shared" si="10765"/>
        <v>114.6</v>
      </c>
      <c r="AA3984" s="11">
        <f t="shared" si="10766"/>
        <v>0</v>
      </c>
      <c r="AB3984" s="53">
        <f t="shared" si="10767"/>
        <v>0.21503316630612279</v>
      </c>
      <c r="AC3984" s="61" t="s">
        <v>204</v>
      </c>
    </row>
    <row r="3985" spans="1:46">
      <c r="A3985" s="11">
        <v>3985</v>
      </c>
      <c r="B3985" s="69">
        <v>44620</v>
      </c>
      <c r="C3985" s="70">
        <v>0.625</v>
      </c>
      <c r="D3985">
        <v>16.5</v>
      </c>
      <c r="E3985">
        <v>13.9</v>
      </c>
      <c r="F3985">
        <v>0</v>
      </c>
      <c r="G3985">
        <v>15.1</v>
      </c>
      <c r="H3985">
        <v>0.16900000000000001</v>
      </c>
      <c r="I3985">
        <v>1.9</v>
      </c>
      <c r="J3985" t="s">
        <v>161</v>
      </c>
      <c r="K3985">
        <v>1.9</v>
      </c>
      <c r="L3985" t="s">
        <v>161</v>
      </c>
      <c r="M3985" s="70">
        <v>0.62405092592592593</v>
      </c>
      <c r="N3985">
        <v>2.9</v>
      </c>
      <c r="O3985" t="s">
        <v>160</v>
      </c>
      <c r="P3985" s="70">
        <v>0.6239351851851852</v>
      </c>
      <c r="Q3985">
        <v>1.3</v>
      </c>
      <c r="R3985" t="s">
        <v>161</v>
      </c>
      <c r="S3985">
        <v>0.4</v>
      </c>
      <c r="T3985">
        <v>35.6</v>
      </c>
      <c r="U3985">
        <v>522</v>
      </c>
      <c r="V3985">
        <v>365352</v>
      </c>
      <c r="W3985">
        <v>609</v>
      </c>
      <c r="X3985">
        <v>0.54400000000000004</v>
      </c>
      <c r="Y3985">
        <v>17.489999999999998</v>
      </c>
      <c r="Z3985" s="11">
        <f t="shared" si="10765"/>
        <v>101.40000000000002</v>
      </c>
      <c r="AA3985" s="11">
        <f t="shared" si="10766"/>
        <v>0</v>
      </c>
      <c r="AB3985" s="53">
        <f t="shared" si="10767"/>
        <v>0.21503316630612279</v>
      </c>
      <c r="AC3985" s="61" t="s">
        <v>204</v>
      </c>
      <c r="AE3985" s="11">
        <f t="shared" ref="AE3985" si="10784">SUM(F3985:F3990)</f>
        <v>0</v>
      </c>
      <c r="AF3985" s="11">
        <f t="shared" ref="AF3985" si="10785">AVERAGE(AB3985:AB3990)</f>
        <v>0.21494669734635952</v>
      </c>
      <c r="AG3985" s="11">
        <f t="shared" ref="AG3985" si="10786">AVERAGE(G3985:G3990)</f>
        <v>15.466666666666669</v>
      </c>
      <c r="AH3985" s="11" t="e">
        <f t="shared" ref="AH3985" si="10787">AVERAGE(AC3985:AC3990)</f>
        <v>#DIV/0!</v>
      </c>
      <c r="AI3985" s="11">
        <f t="shared" ref="AI3985" si="10788">AVERAGE(T3985:T3990)</f>
        <v>31.816666666666663</v>
      </c>
      <c r="AJ3985" s="11">
        <f t="shared" ref="AJ3985" si="10789">SUMIF(H3985:H3990,"&gt;0",H3985:H3990)</f>
        <v>1.0510000000000002</v>
      </c>
      <c r="AK3985" s="17">
        <f t="shared" ref="AK3985" si="10790">SUM(AA3985:AA3990)/60</f>
        <v>0</v>
      </c>
      <c r="AL3985" s="17">
        <f t="shared" ref="AL3985" si="10791">SUM(V3985:V3990)</f>
        <v>2204690</v>
      </c>
      <c r="AM3985" s="17">
        <f t="shared" ref="AM3985" si="10792">AVERAGE(W3985:W3990)</f>
        <v>612.5</v>
      </c>
      <c r="AN3985" s="11">
        <f t="shared" ref="AN3985" si="10793">AVERAGE(I3985:I3990)</f>
        <v>1.7000000000000002</v>
      </c>
      <c r="AO3985" s="11">
        <f t="shared" ref="AO3985" si="10794">MAX(K3985:K3990)</f>
        <v>1.9</v>
      </c>
      <c r="AP3985" s="13" t="str">
        <f t="shared" ref="AP3985" ca="1" si="10795">INDIRECT(ADDRESS(MATCH(AO3985,K3985:K3990,0)+A3985-1,12))</f>
        <v>WSW</v>
      </c>
      <c r="AQ3985" s="13">
        <f t="shared" ref="AQ3985" ca="1" si="10796">INDIRECT(ADDRESS(MATCH(AO3985,K3985:K3990,0)+A3985-1,13))</f>
        <v>0.62405092592592593</v>
      </c>
      <c r="AR3985" s="11">
        <f t="shared" ref="AR3985" si="10797">MAX(N3985:N3990)</f>
        <v>3.1</v>
      </c>
      <c r="AS3985" s="13" t="str">
        <f t="shared" ref="AS3985" ca="1" si="10798">INDIRECT(ADDRESS(MATCH(AR3985,N3985:N3990,0)+A3985-1,15))</f>
        <v>SW</v>
      </c>
      <c r="AT3985" s="13">
        <f t="shared" ref="AT3985" ca="1" si="10799">INDIRECT(ADDRESS(MATCH(AR3985,N3985:N3990,0)+A3985-1,16))</f>
        <v>0.65896990740740746</v>
      </c>
    </row>
    <row r="3986" spans="1:46">
      <c r="A3986" s="11">
        <v>3986</v>
      </c>
      <c r="B3986" s="69">
        <v>44620</v>
      </c>
      <c r="C3986" s="70">
        <v>0.63194444444444442</v>
      </c>
      <c r="D3986">
        <v>16.399999999999999</v>
      </c>
      <c r="E3986">
        <v>13.9</v>
      </c>
      <c r="F3986">
        <v>0</v>
      </c>
      <c r="G3986">
        <v>15</v>
      </c>
      <c r="H3986">
        <v>0.153</v>
      </c>
      <c r="I3986">
        <v>1.5</v>
      </c>
      <c r="J3986" t="s">
        <v>160</v>
      </c>
      <c r="K3986">
        <v>1.9</v>
      </c>
      <c r="L3986" t="s">
        <v>161</v>
      </c>
      <c r="M3986" s="70">
        <v>0.62501157407407404</v>
      </c>
      <c r="N3986">
        <v>2.5</v>
      </c>
      <c r="O3986" t="s">
        <v>161</v>
      </c>
      <c r="P3986" s="70">
        <v>0.62755787037037036</v>
      </c>
      <c r="Q3986">
        <v>1.3</v>
      </c>
      <c r="R3986" t="s">
        <v>160</v>
      </c>
      <c r="S3986">
        <v>0.4</v>
      </c>
      <c r="T3986">
        <v>33.299999999999997</v>
      </c>
      <c r="U3986">
        <v>603</v>
      </c>
      <c r="V3986">
        <v>329846</v>
      </c>
      <c r="W3986">
        <v>550</v>
      </c>
      <c r="X3986">
        <v>0.54400000000000004</v>
      </c>
      <c r="Y3986">
        <v>17.46</v>
      </c>
      <c r="Z3986" s="11">
        <f t="shared" si="10765"/>
        <v>91.8</v>
      </c>
      <c r="AA3986" s="11">
        <f t="shared" si="10766"/>
        <v>0</v>
      </c>
      <c r="AB3986" s="53">
        <f t="shared" si="10767"/>
        <v>0.21503316630612279</v>
      </c>
      <c r="AC3986" s="61" t="s">
        <v>204</v>
      </c>
    </row>
    <row r="3987" spans="1:46">
      <c r="A3987" s="11">
        <v>3987</v>
      </c>
      <c r="B3987" s="69">
        <v>44620</v>
      </c>
      <c r="C3987" s="70">
        <v>0.63888888888888895</v>
      </c>
      <c r="D3987">
        <v>16.2</v>
      </c>
      <c r="E3987">
        <v>13.9</v>
      </c>
      <c r="F3987">
        <v>0</v>
      </c>
      <c r="G3987">
        <v>15.1</v>
      </c>
      <c r="H3987">
        <v>0.17899999999999999</v>
      </c>
      <c r="I3987">
        <v>1.8</v>
      </c>
      <c r="J3987" t="s">
        <v>161</v>
      </c>
      <c r="K3987">
        <v>1.8</v>
      </c>
      <c r="L3987" t="s">
        <v>161</v>
      </c>
      <c r="M3987" s="70">
        <v>0.63888888888888895</v>
      </c>
      <c r="N3987">
        <v>2.7</v>
      </c>
      <c r="O3987" t="s">
        <v>161</v>
      </c>
      <c r="P3987" s="70">
        <v>0.63457175925925924</v>
      </c>
      <c r="Q3987">
        <v>1.9</v>
      </c>
      <c r="R3987" t="s">
        <v>160</v>
      </c>
      <c r="S3987">
        <v>0.4</v>
      </c>
      <c r="T3987">
        <v>36.799999999999997</v>
      </c>
      <c r="U3987">
        <v>602</v>
      </c>
      <c r="V3987">
        <v>376310</v>
      </c>
      <c r="W3987">
        <v>627</v>
      </c>
      <c r="X3987">
        <v>0.54400000000000004</v>
      </c>
      <c r="Y3987">
        <v>17.440000000000001</v>
      </c>
      <c r="Z3987" s="11">
        <f t="shared" si="10765"/>
        <v>107.39999999999999</v>
      </c>
      <c r="AA3987" s="11">
        <f t="shared" si="10766"/>
        <v>0</v>
      </c>
      <c r="AB3987" s="53">
        <f t="shared" si="10767"/>
        <v>0.21503316630612279</v>
      </c>
      <c r="AC3987" s="61" t="s">
        <v>204</v>
      </c>
    </row>
    <row r="3988" spans="1:46">
      <c r="A3988" s="11">
        <v>3988</v>
      </c>
      <c r="B3988" s="69">
        <v>44620</v>
      </c>
      <c r="C3988" s="70">
        <v>0.64583333333333337</v>
      </c>
      <c r="D3988">
        <v>16.2</v>
      </c>
      <c r="E3988">
        <v>13.9</v>
      </c>
      <c r="F3988">
        <v>0</v>
      </c>
      <c r="G3988">
        <v>15.2</v>
      </c>
      <c r="H3988">
        <v>0.161</v>
      </c>
      <c r="I3988">
        <v>1.6</v>
      </c>
      <c r="J3988" t="s">
        <v>160</v>
      </c>
      <c r="K3988">
        <v>1.9</v>
      </c>
      <c r="L3988" t="s">
        <v>161</v>
      </c>
      <c r="M3988" s="70">
        <v>0.64048611111111109</v>
      </c>
      <c r="N3988">
        <v>2.7</v>
      </c>
      <c r="O3988" t="s">
        <v>161</v>
      </c>
      <c r="P3988" s="70">
        <v>0.63929398148148142</v>
      </c>
      <c r="Q3988">
        <v>0.8</v>
      </c>
      <c r="R3988" t="s">
        <v>156</v>
      </c>
      <c r="S3988">
        <v>0.3</v>
      </c>
      <c r="T3988">
        <v>30</v>
      </c>
      <c r="U3988">
        <v>543</v>
      </c>
      <c r="V3988">
        <v>341265</v>
      </c>
      <c r="W3988">
        <v>569</v>
      </c>
      <c r="X3988">
        <v>0.54400000000000004</v>
      </c>
      <c r="Y3988">
        <v>17.420000000000002</v>
      </c>
      <c r="Z3988" s="11">
        <f t="shared" si="10765"/>
        <v>96.600000000000009</v>
      </c>
      <c r="AA3988" s="11">
        <f t="shared" si="10766"/>
        <v>0</v>
      </c>
      <c r="AB3988" s="53">
        <f t="shared" si="10767"/>
        <v>0.21503316630612279</v>
      </c>
      <c r="AC3988" s="61" t="s">
        <v>204</v>
      </c>
    </row>
    <row r="3989" spans="1:46">
      <c r="A3989" s="11">
        <v>3989</v>
      </c>
      <c r="B3989" s="69">
        <v>44620</v>
      </c>
      <c r="C3989" s="70">
        <v>0.65277777777777779</v>
      </c>
      <c r="D3989">
        <v>16.100000000000001</v>
      </c>
      <c r="E3989">
        <v>14</v>
      </c>
      <c r="F3989">
        <v>0</v>
      </c>
      <c r="G3989">
        <v>15.8</v>
      </c>
      <c r="H3989">
        <v>0.192</v>
      </c>
      <c r="I3989">
        <v>1.5</v>
      </c>
      <c r="J3989" t="s">
        <v>160</v>
      </c>
      <c r="K3989">
        <v>1.6</v>
      </c>
      <c r="L3989" t="s">
        <v>160</v>
      </c>
      <c r="M3989" s="70">
        <v>0.64584490740740741</v>
      </c>
      <c r="N3989">
        <v>2.4</v>
      </c>
      <c r="O3989" t="s">
        <v>156</v>
      </c>
      <c r="P3989" s="70">
        <v>0.6520717592592592</v>
      </c>
      <c r="Q3989">
        <v>1.6</v>
      </c>
      <c r="R3989" t="s">
        <v>161</v>
      </c>
      <c r="S3989">
        <v>0.4</v>
      </c>
      <c r="T3989">
        <v>29</v>
      </c>
      <c r="U3989">
        <v>743</v>
      </c>
      <c r="V3989">
        <v>391784</v>
      </c>
      <c r="W3989">
        <v>653</v>
      </c>
      <c r="X3989">
        <v>0.54400000000000004</v>
      </c>
      <c r="Y3989">
        <v>17.39</v>
      </c>
      <c r="Z3989" s="11">
        <f t="shared" si="10765"/>
        <v>115.20000000000002</v>
      </c>
      <c r="AA3989" s="11">
        <f t="shared" si="10766"/>
        <v>0</v>
      </c>
      <c r="AB3989" s="53">
        <f t="shared" si="10767"/>
        <v>0.21503316630612279</v>
      </c>
      <c r="AC3989" s="61" t="s">
        <v>204</v>
      </c>
    </row>
    <row r="3990" spans="1:46">
      <c r="A3990" s="11">
        <v>3990</v>
      </c>
      <c r="B3990" s="69">
        <v>44620</v>
      </c>
      <c r="C3990" s="70">
        <v>0.65972222222222221</v>
      </c>
      <c r="D3990">
        <v>16.2</v>
      </c>
      <c r="E3990">
        <v>13.9</v>
      </c>
      <c r="F3990">
        <v>0</v>
      </c>
      <c r="G3990">
        <v>16.600000000000001</v>
      </c>
      <c r="H3990">
        <v>0.19700000000000001</v>
      </c>
      <c r="I3990">
        <v>1.9</v>
      </c>
      <c r="J3990" t="s">
        <v>160</v>
      </c>
      <c r="K3990">
        <v>1.9</v>
      </c>
      <c r="L3990" t="s">
        <v>160</v>
      </c>
      <c r="M3990" s="70">
        <v>0.65927083333333336</v>
      </c>
      <c r="N3990">
        <v>3.1</v>
      </c>
      <c r="O3990" t="s">
        <v>160</v>
      </c>
      <c r="P3990" s="70">
        <v>0.65896990740740746</v>
      </c>
      <c r="Q3990">
        <v>1.1000000000000001</v>
      </c>
      <c r="R3990" t="s">
        <v>160</v>
      </c>
      <c r="S3990">
        <v>0.4</v>
      </c>
      <c r="T3990">
        <v>26.2</v>
      </c>
      <c r="U3990">
        <v>552</v>
      </c>
      <c r="V3990">
        <v>400133</v>
      </c>
      <c r="W3990">
        <v>667</v>
      </c>
      <c r="X3990">
        <v>0.54300000000000004</v>
      </c>
      <c r="Y3990">
        <v>17.37</v>
      </c>
      <c r="Z3990" s="11">
        <f t="shared" si="10765"/>
        <v>118.2</v>
      </c>
      <c r="AA3990" s="11">
        <f t="shared" si="10766"/>
        <v>0</v>
      </c>
      <c r="AB3990" s="53">
        <f t="shared" si="10767"/>
        <v>0.21451435254754322</v>
      </c>
      <c r="AC3990" s="61" t="s">
        <v>204</v>
      </c>
    </row>
    <row r="3991" spans="1:46">
      <c r="A3991" s="11">
        <v>3991</v>
      </c>
      <c r="B3991" s="69">
        <v>44620</v>
      </c>
      <c r="C3991" s="70">
        <v>0.66666666666666663</v>
      </c>
      <c r="D3991">
        <v>16.399999999999999</v>
      </c>
      <c r="E3991">
        <v>14</v>
      </c>
      <c r="F3991">
        <v>0</v>
      </c>
      <c r="G3991">
        <v>16.5</v>
      </c>
      <c r="H3991">
        <v>0.14299999999999999</v>
      </c>
      <c r="I3991">
        <v>2</v>
      </c>
      <c r="J3991" t="s">
        <v>161</v>
      </c>
      <c r="K3991">
        <v>2</v>
      </c>
      <c r="L3991" t="s">
        <v>161</v>
      </c>
      <c r="M3991" s="70">
        <v>0.66351851851851851</v>
      </c>
      <c r="N3991">
        <v>3.5</v>
      </c>
      <c r="O3991" t="s">
        <v>161</v>
      </c>
      <c r="P3991" s="70">
        <v>0.66641203703703711</v>
      </c>
      <c r="Q3991">
        <v>2.6</v>
      </c>
      <c r="R3991" t="s">
        <v>161</v>
      </c>
      <c r="S3991">
        <v>0.6</v>
      </c>
      <c r="T3991">
        <v>29</v>
      </c>
      <c r="U3991">
        <v>597</v>
      </c>
      <c r="V3991">
        <v>298162</v>
      </c>
      <c r="W3991">
        <v>497</v>
      </c>
      <c r="X3991">
        <v>0.54300000000000004</v>
      </c>
      <c r="Y3991">
        <v>17.350000000000001</v>
      </c>
      <c r="Z3991" s="11">
        <f t="shared" si="10765"/>
        <v>85.799999999999983</v>
      </c>
      <c r="AA3991" s="11">
        <f t="shared" si="10766"/>
        <v>0</v>
      </c>
      <c r="AB3991" s="53">
        <f t="shared" si="10767"/>
        <v>0.21451435254754322</v>
      </c>
      <c r="AC3991" s="61" t="s">
        <v>204</v>
      </c>
      <c r="AE3991" s="11">
        <f t="shared" ref="AE3991" si="10800">SUM(F3991:F3996)</f>
        <v>0</v>
      </c>
      <c r="AF3991" s="11">
        <f t="shared" ref="AF3991" si="10801">AVERAGE(AB3991:AB3996)</f>
        <v>0.21486022838659627</v>
      </c>
      <c r="AG3991" s="11">
        <f t="shared" ref="AG3991" si="10802">AVERAGE(G3991:G3996)</f>
        <v>14.783333333333333</v>
      </c>
      <c r="AH3991" s="11" t="e">
        <f t="shared" ref="AH3991" si="10803">AVERAGE(AC3991:AC3996)</f>
        <v>#DIV/0!</v>
      </c>
      <c r="AI3991" s="11">
        <f t="shared" ref="AI3991" si="10804">AVERAGE(T3991:T3996)</f>
        <v>34.4</v>
      </c>
      <c r="AJ3991" s="11">
        <f t="shared" ref="AJ3991" si="10805">SUMIF(H3991:H3996,"&gt;0",H3991:H3996)</f>
        <v>0.51800000000000002</v>
      </c>
      <c r="AK3991" s="17">
        <f t="shared" ref="AK3991" si="10806">SUM(AA3991:AA3996)/60</f>
        <v>0</v>
      </c>
      <c r="AL3991" s="17">
        <f t="shared" ref="AL3991" si="10807">SUM(V3991:V3996)</f>
        <v>1119493</v>
      </c>
      <c r="AM3991" s="17">
        <f t="shared" ref="AM3991" si="10808">AVERAGE(W3991:W3996)</f>
        <v>310.83333333333331</v>
      </c>
      <c r="AN3991" s="11">
        <f t="shared" ref="AN3991" si="10809">AVERAGE(I3991:I3996)</f>
        <v>2.0166666666666666</v>
      </c>
      <c r="AO3991" s="11">
        <f t="shared" ref="AO3991" si="10810">MAX(K3991:K3996)</f>
        <v>2.4</v>
      </c>
      <c r="AP3991" s="13" t="str">
        <f t="shared" ref="AP3991" ca="1" si="10811">INDIRECT(ADDRESS(MATCH(AO3991,K3991:K3996,0)+A3991-1,12))</f>
        <v>WSW</v>
      </c>
      <c r="AQ3991" s="13">
        <f t="shared" ref="AQ3991" ca="1" si="10812">INDIRECT(ADDRESS(MATCH(AO3991,K3991:K3996,0)+A3991-1,13))</f>
        <v>0.67307870370370371</v>
      </c>
      <c r="AR3991" s="11">
        <f t="shared" ref="AR3991" si="10813">MAX(N3991:N3996)</f>
        <v>3.5</v>
      </c>
      <c r="AS3991" s="13" t="str">
        <f t="shared" ref="AS3991" ca="1" si="10814">INDIRECT(ADDRESS(MATCH(AR3991,N3991:N3996,0)+A3991-1,15))</f>
        <v>WSW</v>
      </c>
      <c r="AT3991" s="13">
        <f t="shared" ref="AT3991" ca="1" si="10815">INDIRECT(ADDRESS(MATCH(AR3991,N3991:N3996,0)+A3991-1,16))</f>
        <v>0.66641203703703711</v>
      </c>
    </row>
    <row r="3992" spans="1:46">
      <c r="A3992" s="11">
        <v>3992</v>
      </c>
      <c r="B3992" s="69">
        <v>44620</v>
      </c>
      <c r="C3992" s="70">
        <v>0.67361111111111116</v>
      </c>
      <c r="D3992">
        <v>16.5</v>
      </c>
      <c r="E3992">
        <v>14</v>
      </c>
      <c r="F3992">
        <v>0</v>
      </c>
      <c r="G3992">
        <v>16.100000000000001</v>
      </c>
      <c r="H3992">
        <v>0.13800000000000001</v>
      </c>
      <c r="I3992">
        <v>2.4</v>
      </c>
      <c r="J3992" t="s">
        <v>161</v>
      </c>
      <c r="K3992">
        <v>2.4</v>
      </c>
      <c r="L3992" t="s">
        <v>161</v>
      </c>
      <c r="M3992" s="70">
        <v>0.67307870370370371</v>
      </c>
      <c r="N3992">
        <v>3.3</v>
      </c>
      <c r="O3992" t="s">
        <v>161</v>
      </c>
      <c r="P3992" s="70">
        <v>0.67093749999999996</v>
      </c>
      <c r="Q3992">
        <v>1.9</v>
      </c>
      <c r="R3992" t="s">
        <v>160</v>
      </c>
      <c r="S3992">
        <v>0.4</v>
      </c>
      <c r="T3992">
        <v>28.9</v>
      </c>
      <c r="U3992">
        <v>273</v>
      </c>
      <c r="V3992">
        <v>286953</v>
      </c>
      <c r="W3992">
        <v>478</v>
      </c>
      <c r="X3992">
        <v>0.54300000000000004</v>
      </c>
      <c r="Y3992">
        <v>17.329999999999998</v>
      </c>
      <c r="Z3992" s="11">
        <f t="shared" si="10765"/>
        <v>82.800000000000011</v>
      </c>
      <c r="AA3992" s="11">
        <f t="shared" si="10766"/>
        <v>0</v>
      </c>
      <c r="AB3992" s="53">
        <f t="shared" si="10767"/>
        <v>0.21451435254754322</v>
      </c>
      <c r="AC3992" s="61" t="s">
        <v>204</v>
      </c>
    </row>
    <row r="3993" spans="1:46">
      <c r="A3993" s="11">
        <v>3993</v>
      </c>
      <c r="B3993" s="69">
        <v>44620</v>
      </c>
      <c r="C3993" s="70">
        <v>0.68055555555555547</v>
      </c>
      <c r="D3993">
        <v>16.600000000000001</v>
      </c>
      <c r="E3993">
        <v>13.9</v>
      </c>
      <c r="F3993">
        <v>0</v>
      </c>
      <c r="G3993">
        <v>14.9</v>
      </c>
      <c r="H3993">
        <v>6.2E-2</v>
      </c>
      <c r="I3993">
        <v>2.2999999999999998</v>
      </c>
      <c r="J3993" t="s">
        <v>161</v>
      </c>
      <c r="K3993">
        <v>2.4</v>
      </c>
      <c r="L3993" t="s">
        <v>161</v>
      </c>
      <c r="M3993" s="70">
        <v>0.67362268518518509</v>
      </c>
      <c r="N3993">
        <v>3.3</v>
      </c>
      <c r="O3993" t="s">
        <v>161</v>
      </c>
      <c r="P3993" s="70">
        <v>0.67925925925925934</v>
      </c>
      <c r="Q3993">
        <v>2.2999999999999998</v>
      </c>
      <c r="R3993" t="s">
        <v>160</v>
      </c>
      <c r="S3993">
        <v>0.4</v>
      </c>
      <c r="T3993">
        <v>30.7</v>
      </c>
      <c r="U3993">
        <v>239</v>
      </c>
      <c r="V3993">
        <v>147127</v>
      </c>
      <c r="W3993">
        <v>245</v>
      </c>
      <c r="X3993">
        <v>0.54400000000000004</v>
      </c>
      <c r="Y3993">
        <v>17.309999999999999</v>
      </c>
      <c r="Z3993" s="11">
        <f t="shared" si="10765"/>
        <v>37.200000000000003</v>
      </c>
      <c r="AA3993" s="11">
        <f t="shared" si="10766"/>
        <v>0</v>
      </c>
      <c r="AB3993" s="53">
        <f t="shared" si="10767"/>
        <v>0.21503316630612279</v>
      </c>
      <c r="AC3993" s="61" t="s">
        <v>204</v>
      </c>
    </row>
    <row r="3994" spans="1:46">
      <c r="A3994" s="11">
        <v>3994</v>
      </c>
      <c r="B3994" s="69">
        <v>44620</v>
      </c>
      <c r="C3994" s="70">
        <v>0.6875</v>
      </c>
      <c r="D3994">
        <v>16.3</v>
      </c>
      <c r="E3994">
        <v>14</v>
      </c>
      <c r="F3994">
        <v>0</v>
      </c>
      <c r="G3994">
        <v>14</v>
      </c>
      <c r="H3994">
        <v>6.9000000000000006E-2</v>
      </c>
      <c r="I3994">
        <v>2</v>
      </c>
      <c r="J3994" t="s">
        <v>161</v>
      </c>
      <c r="K3994">
        <v>2.2999999999999998</v>
      </c>
      <c r="L3994" t="s">
        <v>161</v>
      </c>
      <c r="M3994" s="70">
        <v>0.68231481481481471</v>
      </c>
      <c r="N3994">
        <v>3.2</v>
      </c>
      <c r="O3994" t="s">
        <v>161</v>
      </c>
      <c r="P3994" s="70">
        <v>0.68165509259259249</v>
      </c>
      <c r="Q3994">
        <v>1.2</v>
      </c>
      <c r="R3994" t="s">
        <v>161</v>
      </c>
      <c r="S3994">
        <v>0.5</v>
      </c>
      <c r="T3994">
        <v>35.1</v>
      </c>
      <c r="U3994">
        <v>259</v>
      </c>
      <c r="V3994">
        <v>150232</v>
      </c>
      <c r="W3994">
        <v>250</v>
      </c>
      <c r="X3994">
        <v>0.54400000000000004</v>
      </c>
      <c r="Y3994">
        <v>17.309999999999999</v>
      </c>
      <c r="Z3994" s="11">
        <f t="shared" si="10765"/>
        <v>41.400000000000006</v>
      </c>
      <c r="AA3994" s="11">
        <f t="shared" si="10766"/>
        <v>0</v>
      </c>
      <c r="AB3994" s="53">
        <f t="shared" si="10767"/>
        <v>0.21503316630612279</v>
      </c>
      <c r="AC3994" s="61" t="s">
        <v>204</v>
      </c>
    </row>
    <row r="3995" spans="1:46">
      <c r="A3995" s="11">
        <v>3995</v>
      </c>
      <c r="B3995" s="69">
        <v>44620</v>
      </c>
      <c r="C3995" s="70">
        <v>0.69444444444444453</v>
      </c>
      <c r="D3995">
        <v>15.9</v>
      </c>
      <c r="E3995">
        <v>14</v>
      </c>
      <c r="F3995">
        <v>0</v>
      </c>
      <c r="G3995">
        <v>13.8</v>
      </c>
      <c r="H3995">
        <v>6.0999999999999999E-2</v>
      </c>
      <c r="I3995">
        <v>1.8</v>
      </c>
      <c r="J3995" t="s">
        <v>160</v>
      </c>
      <c r="K3995">
        <v>2</v>
      </c>
      <c r="L3995" t="s">
        <v>161</v>
      </c>
      <c r="M3995" s="70">
        <v>0.68751157407407415</v>
      </c>
      <c r="N3995">
        <v>3.3</v>
      </c>
      <c r="O3995" t="s">
        <v>160</v>
      </c>
      <c r="P3995" s="70">
        <v>0.68871527777777775</v>
      </c>
      <c r="Q3995">
        <v>0.8</v>
      </c>
      <c r="R3995" t="s">
        <v>153</v>
      </c>
      <c r="S3995">
        <v>0.6</v>
      </c>
      <c r="T3995">
        <v>40.299999999999997</v>
      </c>
      <c r="U3995">
        <v>195</v>
      </c>
      <c r="V3995">
        <v>134941</v>
      </c>
      <c r="W3995">
        <v>225</v>
      </c>
      <c r="X3995">
        <v>0.54400000000000004</v>
      </c>
      <c r="Y3995">
        <v>17.29</v>
      </c>
      <c r="Z3995" s="11">
        <f t="shared" si="10765"/>
        <v>36.599999999999994</v>
      </c>
      <c r="AA3995" s="11">
        <f t="shared" si="10766"/>
        <v>0</v>
      </c>
      <c r="AB3995" s="53">
        <f t="shared" si="10767"/>
        <v>0.21503316630612279</v>
      </c>
      <c r="AC3995" s="61" t="s">
        <v>204</v>
      </c>
    </row>
    <row r="3996" spans="1:46">
      <c r="A3996" s="11">
        <v>3996</v>
      </c>
      <c r="B3996" s="69">
        <v>44620</v>
      </c>
      <c r="C3996" s="70">
        <v>0.70138888888888884</v>
      </c>
      <c r="D3996">
        <v>15.5</v>
      </c>
      <c r="E3996">
        <v>14</v>
      </c>
      <c r="F3996">
        <v>0</v>
      </c>
      <c r="G3996">
        <v>13.4</v>
      </c>
      <c r="H3996">
        <v>4.4999999999999998E-2</v>
      </c>
      <c r="I3996">
        <v>1.6</v>
      </c>
      <c r="J3996" t="s">
        <v>160</v>
      </c>
      <c r="K3996">
        <v>1.8</v>
      </c>
      <c r="L3996" t="s">
        <v>160</v>
      </c>
      <c r="M3996" s="70">
        <v>0.69445601851851846</v>
      </c>
      <c r="N3996">
        <v>2.9</v>
      </c>
      <c r="O3996" t="s">
        <v>160</v>
      </c>
      <c r="P3996" s="70">
        <v>0.69966435185185183</v>
      </c>
      <c r="Q3996">
        <v>2.2999999999999998</v>
      </c>
      <c r="R3996" t="s">
        <v>161</v>
      </c>
      <c r="S3996">
        <v>0.4</v>
      </c>
      <c r="T3996">
        <v>42.4</v>
      </c>
      <c r="U3996">
        <v>151</v>
      </c>
      <c r="V3996">
        <v>102078</v>
      </c>
      <c r="W3996">
        <v>170</v>
      </c>
      <c r="X3996">
        <v>0.54400000000000004</v>
      </c>
      <c r="Y3996">
        <v>17.25</v>
      </c>
      <c r="Z3996" s="11">
        <f t="shared" si="10765"/>
        <v>27.000000000000004</v>
      </c>
      <c r="AA3996" s="11">
        <f t="shared" si="10766"/>
        <v>0</v>
      </c>
      <c r="AB3996" s="53">
        <f t="shared" si="10767"/>
        <v>0.21503316630612279</v>
      </c>
      <c r="AC3996" s="61" t="s">
        <v>204</v>
      </c>
    </row>
    <row r="3997" spans="1:46">
      <c r="A3997" s="11">
        <v>3997</v>
      </c>
      <c r="B3997" s="69">
        <v>44620</v>
      </c>
      <c r="C3997" s="70">
        <v>0.70833333333333337</v>
      </c>
      <c r="D3997">
        <v>15.1</v>
      </c>
      <c r="E3997">
        <v>14</v>
      </c>
      <c r="F3997">
        <v>0</v>
      </c>
      <c r="G3997">
        <v>13.1</v>
      </c>
      <c r="H3997">
        <v>3.6999999999999998E-2</v>
      </c>
      <c r="I3997">
        <v>1.6</v>
      </c>
      <c r="J3997" t="s">
        <v>160</v>
      </c>
      <c r="K3997">
        <v>1.8</v>
      </c>
      <c r="L3997" t="s">
        <v>160</v>
      </c>
      <c r="M3997" s="70">
        <v>0.7044907407407407</v>
      </c>
      <c r="N3997">
        <v>3.1</v>
      </c>
      <c r="O3997" t="s">
        <v>161</v>
      </c>
      <c r="P3997" s="70">
        <v>0.70425925925925925</v>
      </c>
      <c r="Q3997">
        <v>1.8</v>
      </c>
      <c r="R3997" t="s">
        <v>154</v>
      </c>
      <c r="S3997">
        <v>0.5</v>
      </c>
      <c r="T3997">
        <v>39.700000000000003</v>
      </c>
      <c r="U3997">
        <v>125</v>
      </c>
      <c r="V3997">
        <v>82579</v>
      </c>
      <c r="W3997">
        <v>138</v>
      </c>
      <c r="X3997">
        <v>0.54400000000000004</v>
      </c>
      <c r="Y3997">
        <v>17.239999999999998</v>
      </c>
      <c r="Z3997" s="11">
        <f t="shared" si="10765"/>
        <v>22.199999999999996</v>
      </c>
      <c r="AA3997" s="11">
        <f t="shared" si="10766"/>
        <v>0</v>
      </c>
      <c r="AB3997" s="53">
        <f t="shared" si="10767"/>
        <v>0.21503316630612279</v>
      </c>
      <c r="AC3997" s="61" t="s">
        <v>204</v>
      </c>
      <c r="AE3997" s="11">
        <f t="shared" ref="AE3997" si="10816">SUM(F3997:F4002)</f>
        <v>0</v>
      </c>
      <c r="AF3997" s="11">
        <f t="shared" ref="AF3997" si="10817">AVERAGE(AB3997:AB4002)</f>
        <v>0.21503316630612276</v>
      </c>
      <c r="AG3997" s="11">
        <f t="shared" ref="AG3997" si="10818">AVERAGE(G3997:G4002)</f>
        <v>12.35</v>
      </c>
      <c r="AH3997" s="11" t="e">
        <f t="shared" ref="AH3997" si="10819">AVERAGE(AC3997:AC4002)</f>
        <v>#DIV/0!</v>
      </c>
      <c r="AI3997" s="11">
        <f t="shared" ref="AI3997" si="10820">AVERAGE(T3997:T4002)</f>
        <v>49.433333333333337</v>
      </c>
      <c r="AJ3997" s="11">
        <f t="shared" ref="AJ3997" si="10821">SUMIF(H3997:H4002,"&gt;0",H3997:H4002)</f>
        <v>0.13700000000000001</v>
      </c>
      <c r="AK3997" s="17">
        <f t="shared" ref="AK3997" si="10822">SUM(AA3997:AA4002)/60</f>
        <v>0</v>
      </c>
      <c r="AL3997" s="17">
        <f t="shared" ref="AL3997" si="10823">SUM(V3997:V4002)</f>
        <v>302265</v>
      </c>
      <c r="AM3997" s="17">
        <f t="shared" ref="AM3997" si="10824">AVERAGE(W3997:W4002)</f>
        <v>84.166666666666671</v>
      </c>
      <c r="AN3997" s="11">
        <f t="shared" ref="AN3997" si="10825">AVERAGE(I3997:I4002)</f>
        <v>1.2166666666666668</v>
      </c>
      <c r="AO3997" s="11">
        <f t="shared" ref="AO3997" si="10826">MAX(K3997:K4002)</f>
        <v>1.8</v>
      </c>
      <c r="AP3997" s="13" t="str">
        <f t="shared" ref="AP3997" ca="1" si="10827">INDIRECT(ADDRESS(MATCH(AO3997,K3997:K4002,0)+A3997-1,12))</f>
        <v>SW</v>
      </c>
      <c r="AQ3997" s="13">
        <f t="shared" ref="AQ3997" ca="1" si="10828">INDIRECT(ADDRESS(MATCH(AO3997,K3997:K4002,0)+A3997-1,13))</f>
        <v>0.7044907407407407</v>
      </c>
      <c r="AR3997" s="11">
        <f t="shared" ref="AR3997" si="10829">MAX(N3997:N4002)</f>
        <v>3.1</v>
      </c>
      <c r="AS3997" s="13" t="str">
        <f t="shared" ref="AS3997" ca="1" si="10830">INDIRECT(ADDRESS(MATCH(AR3997,N3997:N4002,0)+A3997-1,15))</f>
        <v>WSW</v>
      </c>
      <c r="AT3997" s="13">
        <f t="shared" ref="AT3997" ca="1" si="10831">INDIRECT(ADDRESS(MATCH(AR3997,N3997:N4002,0)+A3997-1,16))</f>
        <v>0.70425925925925925</v>
      </c>
    </row>
    <row r="3998" spans="1:46">
      <c r="A3998" s="11">
        <v>3998</v>
      </c>
      <c r="B3998" s="69">
        <v>44620</v>
      </c>
      <c r="C3998" s="70">
        <v>0.71527777777777779</v>
      </c>
      <c r="D3998">
        <v>14.7</v>
      </c>
      <c r="E3998">
        <v>14.1</v>
      </c>
      <c r="F3998">
        <v>0</v>
      </c>
      <c r="G3998">
        <v>12.9</v>
      </c>
      <c r="H3998">
        <v>3.5000000000000003E-2</v>
      </c>
      <c r="I3998">
        <v>1.3</v>
      </c>
      <c r="J3998" t="s">
        <v>161</v>
      </c>
      <c r="K3998">
        <v>1.7</v>
      </c>
      <c r="L3998" t="s">
        <v>161</v>
      </c>
      <c r="M3998" s="70">
        <v>0.70991898148148147</v>
      </c>
      <c r="N3998">
        <v>2.4</v>
      </c>
      <c r="O3998" t="s">
        <v>161</v>
      </c>
      <c r="P3998" s="70">
        <v>0.71498842592592593</v>
      </c>
      <c r="Q3998">
        <v>1.6</v>
      </c>
      <c r="R3998" t="s">
        <v>161</v>
      </c>
      <c r="S3998">
        <v>0.4</v>
      </c>
      <c r="T3998">
        <v>45.6</v>
      </c>
      <c r="U3998">
        <v>134</v>
      </c>
      <c r="V3998">
        <v>73180</v>
      </c>
      <c r="W3998">
        <v>122</v>
      </c>
      <c r="X3998">
        <v>0.54400000000000004</v>
      </c>
      <c r="Y3998">
        <v>17.239999999999998</v>
      </c>
      <c r="Z3998" s="11">
        <f t="shared" si="10765"/>
        <v>21.000000000000004</v>
      </c>
      <c r="AA3998" s="11">
        <f t="shared" si="10766"/>
        <v>0</v>
      </c>
      <c r="AB3998" s="53">
        <f t="shared" si="10767"/>
        <v>0.21503316630612279</v>
      </c>
      <c r="AC3998" s="61" t="s">
        <v>204</v>
      </c>
    </row>
    <row r="3999" spans="1:46">
      <c r="A3999" s="11">
        <v>3999</v>
      </c>
      <c r="B3999" s="69">
        <v>44620</v>
      </c>
      <c r="C3999" s="70">
        <v>0.72222222222222221</v>
      </c>
      <c r="D3999">
        <v>14.4</v>
      </c>
      <c r="E3999">
        <v>14.1</v>
      </c>
      <c r="F3999">
        <v>0</v>
      </c>
      <c r="G3999">
        <v>12.7</v>
      </c>
      <c r="H3999">
        <v>3.1E-2</v>
      </c>
      <c r="I3999">
        <v>1.5</v>
      </c>
      <c r="J3999" t="s">
        <v>161</v>
      </c>
      <c r="K3999">
        <v>1.6</v>
      </c>
      <c r="L3999" t="s">
        <v>161</v>
      </c>
      <c r="M3999" s="70">
        <v>0.72013888888888899</v>
      </c>
      <c r="N3999">
        <v>2.5</v>
      </c>
      <c r="O3999" t="s">
        <v>154</v>
      </c>
      <c r="P3999" s="70">
        <v>0.71903935185185175</v>
      </c>
      <c r="Q3999">
        <v>1.8</v>
      </c>
      <c r="R3999" t="s">
        <v>161</v>
      </c>
      <c r="S3999">
        <v>0.4</v>
      </c>
      <c r="T3999">
        <v>48</v>
      </c>
      <c r="U3999">
        <v>85</v>
      </c>
      <c r="V3999">
        <v>62822</v>
      </c>
      <c r="W3999">
        <v>105</v>
      </c>
      <c r="X3999">
        <v>0.54400000000000004</v>
      </c>
      <c r="Y3999">
        <v>17.25</v>
      </c>
      <c r="Z3999" s="11">
        <f t="shared" si="10765"/>
        <v>18.600000000000001</v>
      </c>
      <c r="AA3999" s="11">
        <f t="shared" si="10766"/>
        <v>0</v>
      </c>
      <c r="AB3999" s="53">
        <f t="shared" si="10767"/>
        <v>0.21503316630612279</v>
      </c>
      <c r="AC3999" s="61" t="s">
        <v>204</v>
      </c>
    </row>
    <row r="4000" spans="1:46">
      <c r="A4000" s="11">
        <v>4000</v>
      </c>
      <c r="B4000" s="69">
        <v>44620</v>
      </c>
      <c r="C4000" s="70">
        <v>0.72916666666666663</v>
      </c>
      <c r="D4000">
        <v>14</v>
      </c>
      <c r="E4000">
        <v>13.3</v>
      </c>
      <c r="F4000">
        <v>0</v>
      </c>
      <c r="G4000">
        <v>12.3</v>
      </c>
      <c r="H4000">
        <v>2.1000000000000001E-2</v>
      </c>
      <c r="I4000">
        <v>1.1000000000000001</v>
      </c>
      <c r="J4000" t="s">
        <v>160</v>
      </c>
      <c r="K4000">
        <v>1.5</v>
      </c>
      <c r="L4000" t="s">
        <v>161</v>
      </c>
      <c r="M4000" s="70">
        <v>0.72409722222222228</v>
      </c>
      <c r="N4000">
        <v>2.5</v>
      </c>
      <c r="O4000" t="s">
        <v>156</v>
      </c>
      <c r="P4000" s="70">
        <v>0.72375</v>
      </c>
      <c r="Q4000">
        <v>1.5</v>
      </c>
      <c r="R4000" t="s">
        <v>160</v>
      </c>
      <c r="S4000">
        <v>0.5</v>
      </c>
      <c r="T4000">
        <v>51.8</v>
      </c>
      <c r="U4000">
        <v>58</v>
      </c>
      <c r="V4000">
        <v>45323</v>
      </c>
      <c r="W4000">
        <v>76</v>
      </c>
      <c r="X4000">
        <v>0.54400000000000004</v>
      </c>
      <c r="Y4000">
        <v>17.14</v>
      </c>
      <c r="Z4000" s="11">
        <f t="shared" si="10765"/>
        <v>12.6</v>
      </c>
      <c r="AA4000" s="11">
        <f t="shared" si="10766"/>
        <v>0</v>
      </c>
      <c r="AB4000" s="53">
        <f t="shared" si="10767"/>
        <v>0.21503316630612279</v>
      </c>
      <c r="AC4000" s="61" t="s">
        <v>204</v>
      </c>
    </row>
    <row r="4001" spans="1:46">
      <c r="A4001" s="11">
        <v>4001</v>
      </c>
      <c r="B4001" s="69">
        <v>44620</v>
      </c>
      <c r="C4001" s="70">
        <v>0.73611111111111116</v>
      </c>
      <c r="D4001">
        <v>13.6</v>
      </c>
      <c r="E4001">
        <v>13.2</v>
      </c>
      <c r="F4001">
        <v>0</v>
      </c>
      <c r="G4001">
        <v>11.8</v>
      </c>
      <c r="H4001">
        <v>0.01</v>
      </c>
      <c r="I4001">
        <v>1.4</v>
      </c>
      <c r="J4001" t="s">
        <v>160</v>
      </c>
      <c r="K4001">
        <v>1.4</v>
      </c>
      <c r="L4001" t="s">
        <v>160</v>
      </c>
      <c r="M4001" s="70">
        <v>0.73396990740740742</v>
      </c>
      <c r="N4001">
        <v>2.5</v>
      </c>
      <c r="O4001" t="s">
        <v>160</v>
      </c>
      <c r="P4001" s="70">
        <v>0.73144675925925917</v>
      </c>
      <c r="Q4001">
        <v>0.9</v>
      </c>
      <c r="R4001" t="s">
        <v>156</v>
      </c>
      <c r="S4001">
        <v>0.5</v>
      </c>
      <c r="T4001">
        <v>55.1</v>
      </c>
      <c r="U4001">
        <v>31</v>
      </c>
      <c r="V4001">
        <v>25931</v>
      </c>
      <c r="W4001">
        <v>43</v>
      </c>
      <c r="X4001">
        <v>0.54400000000000004</v>
      </c>
      <c r="Y4001">
        <v>17.2</v>
      </c>
      <c r="Z4001" s="11">
        <f t="shared" si="10765"/>
        <v>6</v>
      </c>
      <c r="AA4001" s="11">
        <f t="shared" si="10766"/>
        <v>0</v>
      </c>
      <c r="AB4001" s="53">
        <f t="shared" si="10767"/>
        <v>0.21503316630612279</v>
      </c>
      <c r="AC4001" s="61" t="s">
        <v>204</v>
      </c>
    </row>
    <row r="4002" spans="1:46">
      <c r="A4002" s="11">
        <v>4002</v>
      </c>
      <c r="B4002" s="69">
        <v>44620</v>
      </c>
      <c r="C4002" s="70">
        <v>0.74305555555555547</v>
      </c>
      <c r="D4002">
        <v>13.1</v>
      </c>
      <c r="E4002">
        <v>13</v>
      </c>
      <c r="F4002">
        <v>0</v>
      </c>
      <c r="G4002">
        <v>11.3</v>
      </c>
      <c r="H4002">
        <v>3.0000000000000001E-3</v>
      </c>
      <c r="I4002">
        <v>0.4</v>
      </c>
      <c r="J4002" t="s">
        <v>150</v>
      </c>
      <c r="K4002">
        <v>1.4</v>
      </c>
      <c r="L4002" t="s">
        <v>160</v>
      </c>
      <c r="M4002" s="70">
        <v>0.73612268518518509</v>
      </c>
      <c r="N4002">
        <v>1</v>
      </c>
      <c r="O4002" t="s">
        <v>151</v>
      </c>
      <c r="P4002" s="70">
        <v>0.73798611111111112</v>
      </c>
      <c r="Q4002">
        <v>0.6</v>
      </c>
      <c r="R4002" t="s">
        <v>147</v>
      </c>
      <c r="S4002">
        <v>0.3</v>
      </c>
      <c r="T4002">
        <v>56.4</v>
      </c>
      <c r="U4002">
        <v>12</v>
      </c>
      <c r="V4002">
        <v>12430</v>
      </c>
      <c r="W4002">
        <v>21</v>
      </c>
      <c r="X4002">
        <v>0.54400000000000004</v>
      </c>
      <c r="Y4002">
        <v>17.21</v>
      </c>
      <c r="Z4002" s="11">
        <f t="shared" si="10765"/>
        <v>1.8000000000000003</v>
      </c>
      <c r="AA4002" s="11">
        <f t="shared" si="10766"/>
        <v>0</v>
      </c>
      <c r="AB4002" s="53">
        <f t="shared" si="10767"/>
        <v>0.21503316630612279</v>
      </c>
      <c r="AC4002" s="61" t="s">
        <v>204</v>
      </c>
    </row>
    <row r="4003" spans="1:46">
      <c r="A4003" s="11">
        <v>4003</v>
      </c>
      <c r="B4003" s="69">
        <v>44620</v>
      </c>
      <c r="C4003" s="70">
        <v>0.75</v>
      </c>
      <c r="D4003">
        <v>12.4</v>
      </c>
      <c r="E4003">
        <v>13</v>
      </c>
      <c r="F4003">
        <v>0</v>
      </c>
      <c r="G4003">
        <v>10.7</v>
      </c>
      <c r="H4003">
        <v>0</v>
      </c>
      <c r="I4003">
        <v>0.3</v>
      </c>
      <c r="J4003" t="s">
        <v>147</v>
      </c>
      <c r="K4003">
        <v>0.4</v>
      </c>
      <c r="L4003" t="s">
        <v>152</v>
      </c>
      <c r="M4003" s="70">
        <v>0.74417824074074079</v>
      </c>
      <c r="N4003">
        <v>1</v>
      </c>
      <c r="O4003" t="s">
        <v>149</v>
      </c>
      <c r="P4003" s="70">
        <v>0.74346064814814816</v>
      </c>
      <c r="Q4003">
        <v>0.7</v>
      </c>
      <c r="R4003" t="s">
        <v>147</v>
      </c>
      <c r="S4003">
        <v>0.3</v>
      </c>
      <c r="T4003">
        <v>56.2</v>
      </c>
      <c r="U4003">
        <v>3</v>
      </c>
      <c r="V4003">
        <v>4097</v>
      </c>
      <c r="W4003">
        <v>7</v>
      </c>
      <c r="X4003">
        <v>0.54400000000000004</v>
      </c>
      <c r="Y4003">
        <v>17.2</v>
      </c>
      <c r="Z4003" s="11">
        <f t="shared" si="10765"/>
        <v>0</v>
      </c>
      <c r="AA4003" s="11">
        <f t="shared" si="10766"/>
        <v>0</v>
      </c>
      <c r="AB4003" s="53">
        <f t="shared" si="10767"/>
        <v>0.21503316630612279</v>
      </c>
      <c r="AC4003" s="61" t="s">
        <v>204</v>
      </c>
      <c r="AE4003" s="11">
        <f t="shared" ref="AE4003" si="10832">SUM(F4003:F4008)</f>
        <v>0</v>
      </c>
      <c r="AF4003" s="11">
        <f t="shared" ref="AF4003" si="10833">AVERAGE(AB4003:AB4008)</f>
        <v>0.21503316630612276</v>
      </c>
      <c r="AG4003" s="11">
        <f t="shared" ref="AG4003" si="10834">AVERAGE(G4003:G4008)</f>
        <v>10.15</v>
      </c>
      <c r="AH4003" s="11" t="e">
        <f t="shared" ref="AH4003" si="10835">AVERAGE(AC4003:AC4008)</f>
        <v>#DIV/0!</v>
      </c>
      <c r="AI4003" s="11">
        <f t="shared" ref="AI4003" si="10836">AVERAGE(T4003:T4008)</f>
        <v>57.300000000000004</v>
      </c>
      <c r="AJ4003" s="11">
        <f t="shared" ref="AJ4003" si="10837">SUMIF(H4003:H4008,"&gt;0",H4003:H4008)</f>
        <v>0</v>
      </c>
      <c r="AK4003" s="17">
        <f t="shared" ref="AK4003" si="10838">SUM(AA4003:AA4008)/60</f>
        <v>0</v>
      </c>
      <c r="AL4003" s="17">
        <f t="shared" ref="AL4003" si="10839">SUM(V4003:V4008)</f>
        <v>5380</v>
      </c>
      <c r="AM4003" s="17">
        <f t="shared" ref="AM4003" si="10840">AVERAGE(W4003:W4008)</f>
        <v>1.3333333333333333</v>
      </c>
      <c r="AN4003" s="11">
        <f t="shared" ref="AN4003" si="10841">AVERAGE(I4003:I4008)</f>
        <v>0.3</v>
      </c>
      <c r="AO4003" s="11">
        <f t="shared" ref="AO4003" si="10842">MAX(K4003:K4008)</f>
        <v>0.6</v>
      </c>
      <c r="AP4003" s="13" t="str">
        <f t="shared" ref="AP4003" ca="1" si="10843">INDIRECT(ADDRESS(MATCH(AO4003,K4003:K4008,0)+A4003-1,12))</f>
        <v>SSE</v>
      </c>
      <c r="AQ4003" s="13">
        <f t="shared" ref="AQ4003" ca="1" si="10844">INDIRECT(ADDRESS(MATCH(AO4003,K4003:K4008,0)+A4003-1,13))</f>
        <v>0.7750231481481481</v>
      </c>
      <c r="AR4003" s="11">
        <f t="shared" ref="AR4003" si="10845">MAX(N4003:N4008)</f>
        <v>1.4</v>
      </c>
      <c r="AS4003" s="13" t="str">
        <f t="shared" ref="AS4003" ca="1" si="10846">INDIRECT(ADDRESS(MATCH(AR4003,N4003:N4008,0)+A4003-1,15))</f>
        <v>SSE</v>
      </c>
      <c r="AT4003" s="13">
        <f t="shared" ref="AT4003" ca="1" si="10847">INDIRECT(ADDRESS(MATCH(AR4003,N4003:N4008,0)+A4003-1,16))</f>
        <v>0.77126157407407403</v>
      </c>
    </row>
    <row r="4004" spans="1:46">
      <c r="A4004" s="11">
        <v>4004</v>
      </c>
      <c r="B4004" s="69">
        <v>44620</v>
      </c>
      <c r="C4004" s="70">
        <v>0.75694444444444453</v>
      </c>
      <c r="D4004">
        <v>11.8</v>
      </c>
      <c r="E4004">
        <v>13</v>
      </c>
      <c r="F4004">
        <v>0</v>
      </c>
      <c r="G4004">
        <v>10.4</v>
      </c>
      <c r="H4004">
        <v>0</v>
      </c>
      <c r="I4004">
        <v>0.3</v>
      </c>
      <c r="J4004" t="s">
        <v>149</v>
      </c>
      <c r="K4004">
        <v>0.3</v>
      </c>
      <c r="L4004" t="s">
        <v>149</v>
      </c>
      <c r="M4004" s="70">
        <v>0.75672453703703713</v>
      </c>
      <c r="N4004">
        <v>1</v>
      </c>
      <c r="O4004" t="s">
        <v>147</v>
      </c>
      <c r="P4004" s="70">
        <v>0.75648148148148142</v>
      </c>
      <c r="Q4004">
        <v>0.6</v>
      </c>
      <c r="R4004" t="s">
        <v>147</v>
      </c>
      <c r="S4004">
        <v>0.3</v>
      </c>
      <c r="T4004">
        <v>56.2</v>
      </c>
      <c r="U4004">
        <v>0</v>
      </c>
      <c r="V4004">
        <v>789</v>
      </c>
      <c r="W4004">
        <v>1</v>
      </c>
      <c r="X4004">
        <v>0.54400000000000004</v>
      </c>
      <c r="Y4004">
        <v>17.22</v>
      </c>
      <c r="Z4004" s="11">
        <f t="shared" si="10765"/>
        <v>0</v>
      </c>
      <c r="AA4004" s="11">
        <f t="shared" si="10766"/>
        <v>0</v>
      </c>
      <c r="AB4004" s="53">
        <f t="shared" si="10767"/>
        <v>0.21503316630612279</v>
      </c>
      <c r="AC4004" s="61" t="s">
        <v>204</v>
      </c>
    </row>
    <row r="4005" spans="1:46">
      <c r="A4005" s="11">
        <v>4005</v>
      </c>
      <c r="B4005" s="69">
        <v>44620</v>
      </c>
      <c r="C4005" s="70">
        <v>0.76388888888888884</v>
      </c>
      <c r="D4005">
        <v>11.1</v>
      </c>
      <c r="E4005">
        <v>13</v>
      </c>
      <c r="F4005">
        <v>0</v>
      </c>
      <c r="G4005">
        <v>10.1</v>
      </c>
      <c r="H4005">
        <v>0</v>
      </c>
      <c r="I4005">
        <v>0.1</v>
      </c>
      <c r="J4005" t="s">
        <v>149</v>
      </c>
      <c r="K4005">
        <v>0.4</v>
      </c>
      <c r="L4005" t="s">
        <v>149</v>
      </c>
      <c r="M4005" s="70">
        <v>0.7608449074074074</v>
      </c>
      <c r="N4005">
        <v>0.9</v>
      </c>
      <c r="O4005" t="s">
        <v>149</v>
      </c>
      <c r="P4005" s="70">
        <v>0.75728009259259255</v>
      </c>
      <c r="Q4005">
        <v>0.4</v>
      </c>
      <c r="R4005" t="s">
        <v>148</v>
      </c>
      <c r="S4005">
        <v>0.2</v>
      </c>
      <c r="T4005">
        <v>57.2</v>
      </c>
      <c r="U4005">
        <v>1</v>
      </c>
      <c r="V4005">
        <v>190</v>
      </c>
      <c r="W4005">
        <v>0</v>
      </c>
      <c r="X4005">
        <v>0.54400000000000004</v>
      </c>
      <c r="Y4005">
        <v>17.21</v>
      </c>
      <c r="Z4005" s="11">
        <f t="shared" si="10765"/>
        <v>0</v>
      </c>
      <c r="AA4005" s="11">
        <f t="shared" si="10766"/>
        <v>0</v>
      </c>
      <c r="AB4005" s="53">
        <f t="shared" si="10767"/>
        <v>0.21503316630612279</v>
      </c>
      <c r="AC4005" s="61" t="s">
        <v>204</v>
      </c>
    </row>
    <row r="4006" spans="1:46">
      <c r="A4006" s="11">
        <v>4006</v>
      </c>
      <c r="B4006" s="69">
        <v>44620</v>
      </c>
      <c r="C4006" s="70">
        <v>0.77083333333333337</v>
      </c>
      <c r="D4006">
        <v>10.7</v>
      </c>
      <c r="E4006">
        <v>13</v>
      </c>
      <c r="F4006">
        <v>0</v>
      </c>
      <c r="G4006">
        <v>9.9</v>
      </c>
      <c r="H4006">
        <v>0</v>
      </c>
      <c r="I4006">
        <v>0.5</v>
      </c>
      <c r="J4006" t="s">
        <v>150</v>
      </c>
      <c r="K4006">
        <v>0.5</v>
      </c>
      <c r="L4006" t="s">
        <v>150</v>
      </c>
      <c r="M4006" s="70">
        <v>0.77083333333333337</v>
      </c>
      <c r="N4006">
        <v>1</v>
      </c>
      <c r="O4006" t="s">
        <v>151</v>
      </c>
      <c r="P4006" s="70">
        <v>0.77018518518518519</v>
      </c>
      <c r="Q4006">
        <v>0.8</v>
      </c>
      <c r="R4006" t="s">
        <v>151</v>
      </c>
      <c r="S4006">
        <v>0.2</v>
      </c>
      <c r="T4006">
        <v>57.3</v>
      </c>
      <c r="U4006">
        <v>0</v>
      </c>
      <c r="V4006">
        <v>103</v>
      </c>
      <c r="W4006">
        <v>0</v>
      </c>
      <c r="X4006">
        <v>0.54400000000000004</v>
      </c>
      <c r="Y4006">
        <v>17.23</v>
      </c>
      <c r="Z4006" s="11">
        <f t="shared" si="10765"/>
        <v>0</v>
      </c>
      <c r="AA4006" s="11">
        <f t="shared" si="10766"/>
        <v>0</v>
      </c>
      <c r="AB4006" s="53">
        <f t="shared" si="10767"/>
        <v>0.21503316630612279</v>
      </c>
      <c r="AC4006" s="61" t="s">
        <v>204</v>
      </c>
    </row>
    <row r="4007" spans="1:46">
      <c r="A4007" s="11">
        <v>4007</v>
      </c>
      <c r="B4007" s="69">
        <v>44620</v>
      </c>
      <c r="C4007" s="70">
        <v>0.77777777777777779</v>
      </c>
      <c r="D4007">
        <v>10.4</v>
      </c>
      <c r="E4007">
        <v>13</v>
      </c>
      <c r="F4007">
        <v>0</v>
      </c>
      <c r="G4007">
        <v>10</v>
      </c>
      <c r="H4007">
        <v>0</v>
      </c>
      <c r="I4007">
        <v>0.5</v>
      </c>
      <c r="J4007" t="s">
        <v>153</v>
      </c>
      <c r="K4007">
        <v>0.6</v>
      </c>
      <c r="L4007" t="s">
        <v>159</v>
      </c>
      <c r="M4007" s="70">
        <v>0.7750231481481481</v>
      </c>
      <c r="N4007">
        <v>1.4</v>
      </c>
      <c r="O4007" t="s">
        <v>159</v>
      </c>
      <c r="P4007" s="70">
        <v>0.77126157407407403</v>
      </c>
      <c r="Q4007">
        <v>0</v>
      </c>
      <c r="R4007" t="s">
        <v>159</v>
      </c>
      <c r="S4007">
        <v>0.3</v>
      </c>
      <c r="T4007">
        <v>58.5</v>
      </c>
      <c r="U4007">
        <v>0</v>
      </c>
      <c r="V4007">
        <v>111</v>
      </c>
      <c r="W4007">
        <v>0</v>
      </c>
      <c r="X4007">
        <v>0.54400000000000004</v>
      </c>
      <c r="Y4007">
        <v>17.21</v>
      </c>
      <c r="Z4007" s="11">
        <f t="shared" si="10765"/>
        <v>0</v>
      </c>
      <c r="AA4007" s="11">
        <f t="shared" si="10766"/>
        <v>0</v>
      </c>
      <c r="AB4007" s="53">
        <f t="shared" si="10767"/>
        <v>0.21503316630612279</v>
      </c>
      <c r="AC4007" s="61" t="s">
        <v>204</v>
      </c>
    </row>
    <row r="4008" spans="1:46">
      <c r="A4008" s="11">
        <v>4008</v>
      </c>
      <c r="B4008" s="69">
        <v>44620</v>
      </c>
      <c r="C4008" s="70">
        <v>0.78472222222222221</v>
      </c>
      <c r="D4008">
        <v>10.3</v>
      </c>
      <c r="E4008">
        <v>13</v>
      </c>
      <c r="F4008">
        <v>0</v>
      </c>
      <c r="G4008">
        <v>9.8000000000000007</v>
      </c>
      <c r="H4008">
        <v>0</v>
      </c>
      <c r="I4008">
        <v>0.1</v>
      </c>
      <c r="J4008" t="s">
        <v>150</v>
      </c>
      <c r="K4008">
        <v>0.5</v>
      </c>
      <c r="L4008" t="s">
        <v>153</v>
      </c>
      <c r="M4008" s="70">
        <v>0.77778935185185183</v>
      </c>
      <c r="N4008">
        <v>0.5</v>
      </c>
      <c r="O4008" t="s">
        <v>159</v>
      </c>
      <c r="P4008" s="70">
        <v>0.77980324074074081</v>
      </c>
      <c r="Q4008">
        <v>0</v>
      </c>
      <c r="R4008" t="s">
        <v>152</v>
      </c>
      <c r="S4008">
        <v>0.1</v>
      </c>
      <c r="T4008">
        <v>58.4</v>
      </c>
      <c r="U4008">
        <v>0</v>
      </c>
      <c r="V4008">
        <v>90</v>
      </c>
      <c r="W4008">
        <v>0</v>
      </c>
      <c r="X4008">
        <v>0.54400000000000004</v>
      </c>
      <c r="Y4008">
        <v>17.2</v>
      </c>
      <c r="Z4008" s="11">
        <f t="shared" si="10765"/>
        <v>0</v>
      </c>
      <c r="AA4008" s="11">
        <f t="shared" si="10766"/>
        <v>0</v>
      </c>
      <c r="AB4008" s="53">
        <f t="shared" si="10767"/>
        <v>0.21503316630612279</v>
      </c>
      <c r="AC4008" s="61" t="s">
        <v>204</v>
      </c>
    </row>
    <row r="4009" spans="1:46">
      <c r="A4009" s="11">
        <v>4009</v>
      </c>
      <c r="B4009" s="69">
        <v>44620</v>
      </c>
      <c r="C4009" s="70">
        <v>0.79166666666666663</v>
      </c>
      <c r="D4009">
        <v>9.9</v>
      </c>
      <c r="E4009">
        <v>13</v>
      </c>
      <c r="F4009">
        <v>0</v>
      </c>
      <c r="G4009">
        <v>9.8000000000000007</v>
      </c>
      <c r="H4009">
        <v>-1E-3</v>
      </c>
      <c r="I4009">
        <v>0</v>
      </c>
      <c r="J4009" t="s">
        <v>152</v>
      </c>
      <c r="K4009">
        <v>0.1</v>
      </c>
      <c r="L4009" t="s">
        <v>150</v>
      </c>
      <c r="M4009" s="70">
        <v>0.78481481481481474</v>
      </c>
      <c r="N4009">
        <v>0.6</v>
      </c>
      <c r="O4009" t="s">
        <v>161</v>
      </c>
      <c r="P4009" s="70">
        <v>0.79140046296296296</v>
      </c>
      <c r="Q4009">
        <v>0.4</v>
      </c>
      <c r="R4009" t="s">
        <v>154</v>
      </c>
      <c r="S4009">
        <v>0.1</v>
      </c>
      <c r="T4009">
        <v>59.6</v>
      </c>
      <c r="U4009">
        <v>1</v>
      </c>
      <c r="V4009">
        <v>103</v>
      </c>
      <c r="W4009">
        <v>0</v>
      </c>
      <c r="X4009">
        <v>0.54400000000000004</v>
      </c>
      <c r="Y4009">
        <v>17.22</v>
      </c>
      <c r="Z4009" s="11">
        <f t="shared" si="10765"/>
        <v>-0.60000000000000009</v>
      </c>
      <c r="AA4009" s="11">
        <f t="shared" si="10766"/>
        <v>0</v>
      </c>
      <c r="AB4009" s="53">
        <f t="shared" si="10767"/>
        <v>0.21503316630612279</v>
      </c>
      <c r="AC4009" s="61" t="s">
        <v>204</v>
      </c>
      <c r="AE4009" s="11">
        <f t="shared" ref="AE4009" si="10848">SUM(F4009:F4014)</f>
        <v>0</v>
      </c>
      <c r="AF4009" s="11">
        <f t="shared" ref="AF4009" si="10849">AVERAGE(AB4009:AB4014)</f>
        <v>0.2146008215073065</v>
      </c>
      <c r="AG4009" s="11">
        <f t="shared" ref="AG4009" si="10850">AVERAGE(G4009:G4014)</f>
        <v>9.3833333333333329</v>
      </c>
      <c r="AH4009" s="11" t="e">
        <f t="shared" ref="AH4009" si="10851">AVERAGE(AC4009:AC4014)</f>
        <v>#DIV/0!</v>
      </c>
      <c r="AI4009" s="11">
        <f t="shared" ref="AI4009" si="10852">AVERAGE(T4009:T4014)</f>
        <v>61.466666666666669</v>
      </c>
      <c r="AJ4009" s="11">
        <f t="shared" ref="AJ4009" si="10853">SUMIF(H4009:H4014,"&gt;0",H4009:H4014)</f>
        <v>0</v>
      </c>
      <c r="AK4009" s="17">
        <f t="shared" ref="AK4009" si="10854">SUM(AA4009:AA4014)/60</f>
        <v>0</v>
      </c>
      <c r="AL4009" s="17">
        <f t="shared" ref="AL4009" si="10855">SUM(V4009:V4014)</f>
        <v>562</v>
      </c>
      <c r="AM4009" s="17">
        <f t="shared" ref="AM4009" si="10856">AVERAGE(W4009:W4014)</f>
        <v>0</v>
      </c>
      <c r="AN4009" s="11">
        <f t="shared" ref="AN4009" si="10857">AVERAGE(I4009:I4014)</f>
        <v>0.71666666666666679</v>
      </c>
      <c r="AO4009" s="11">
        <f t="shared" ref="AO4009" si="10858">MAX(K4009:K4014)</f>
        <v>1.4</v>
      </c>
      <c r="AP4009" s="13" t="str">
        <f t="shared" ref="AP4009" ca="1" si="10859">INDIRECT(ADDRESS(MATCH(AO4009,K4009:K4014,0)+A4009-1,12))</f>
        <v>E</v>
      </c>
      <c r="AQ4009" s="13">
        <f t="shared" ref="AQ4009" ca="1" si="10860">INDIRECT(ADDRESS(MATCH(AO4009,K4009:K4014,0)+A4009-1,13))</f>
        <v>0.82313657407407403</v>
      </c>
      <c r="AR4009" s="11">
        <f t="shared" ref="AR4009" si="10861">MAX(N4009:N4014)</f>
        <v>1.9</v>
      </c>
      <c r="AS4009" s="13" t="str">
        <f t="shared" ref="AS4009" ca="1" si="10862">INDIRECT(ADDRESS(MATCH(AR4009,N4009:N4014,0)+A4009-1,15))</f>
        <v>E</v>
      </c>
      <c r="AT4009" s="13">
        <f t="shared" ref="AT4009" ca="1" si="10863">INDIRECT(ADDRESS(MATCH(AR4009,N4009:N4014,0)+A4009-1,16))</f>
        <v>0.82011574074074067</v>
      </c>
    </row>
    <row r="4010" spans="1:46">
      <c r="A4010" s="11">
        <v>4010</v>
      </c>
      <c r="B4010" s="69">
        <v>44620</v>
      </c>
      <c r="C4010" s="70">
        <v>0.79861111111111116</v>
      </c>
      <c r="D4010">
        <v>9.9</v>
      </c>
      <c r="E4010">
        <v>12.9</v>
      </c>
      <c r="F4010">
        <v>0</v>
      </c>
      <c r="G4010">
        <v>9.5</v>
      </c>
      <c r="H4010">
        <v>-1E-3</v>
      </c>
      <c r="I4010">
        <v>0.3</v>
      </c>
      <c r="J4010" t="s">
        <v>162</v>
      </c>
      <c r="K4010">
        <v>0.3</v>
      </c>
      <c r="L4010" t="s">
        <v>162</v>
      </c>
      <c r="M4010" s="70">
        <v>0.79861111111111116</v>
      </c>
      <c r="N4010">
        <v>1.3</v>
      </c>
      <c r="O4010" t="s">
        <v>149</v>
      </c>
      <c r="P4010" s="70">
        <v>0.79828703703703707</v>
      </c>
      <c r="Q4010">
        <v>1</v>
      </c>
      <c r="R4010" t="s">
        <v>149</v>
      </c>
      <c r="S4010">
        <v>0.3</v>
      </c>
      <c r="T4010">
        <v>62</v>
      </c>
      <c r="U4010">
        <v>0</v>
      </c>
      <c r="V4010">
        <v>91</v>
      </c>
      <c r="W4010">
        <v>0</v>
      </c>
      <c r="X4010">
        <v>0.54300000000000004</v>
      </c>
      <c r="Y4010">
        <v>17.190000000000001</v>
      </c>
      <c r="Z4010" s="11">
        <f t="shared" si="10765"/>
        <v>-0.60000000000000009</v>
      </c>
      <c r="AA4010" s="11">
        <f t="shared" si="10766"/>
        <v>0</v>
      </c>
      <c r="AB4010" s="53">
        <f t="shared" si="10767"/>
        <v>0.21451435254754322</v>
      </c>
      <c r="AC4010" s="61" t="s">
        <v>204</v>
      </c>
    </row>
    <row r="4011" spans="1:46">
      <c r="A4011" s="11">
        <v>4011</v>
      </c>
      <c r="B4011" s="69">
        <v>44620</v>
      </c>
      <c r="C4011" s="70">
        <v>0.80555555555555547</v>
      </c>
      <c r="D4011">
        <v>9.6999999999999993</v>
      </c>
      <c r="E4011">
        <v>12.9</v>
      </c>
      <c r="F4011">
        <v>0</v>
      </c>
      <c r="G4011">
        <v>9.1999999999999993</v>
      </c>
      <c r="H4011">
        <v>-1E-3</v>
      </c>
      <c r="I4011">
        <v>0.9</v>
      </c>
      <c r="J4011" t="s">
        <v>149</v>
      </c>
      <c r="K4011">
        <v>1</v>
      </c>
      <c r="L4011" t="s">
        <v>149</v>
      </c>
      <c r="M4011" s="70">
        <v>0.80453703703703694</v>
      </c>
      <c r="N4011">
        <v>1.3</v>
      </c>
      <c r="O4011" t="s">
        <v>149</v>
      </c>
      <c r="P4011" s="70">
        <v>0.80116898148148152</v>
      </c>
      <c r="Q4011">
        <v>0.9</v>
      </c>
      <c r="R4011" t="s">
        <v>148</v>
      </c>
      <c r="S4011">
        <v>0.2</v>
      </c>
      <c r="T4011">
        <v>61.6</v>
      </c>
      <c r="U4011">
        <v>0</v>
      </c>
      <c r="V4011">
        <v>78</v>
      </c>
      <c r="W4011">
        <v>0</v>
      </c>
      <c r="X4011">
        <v>0.54300000000000004</v>
      </c>
      <c r="Y4011">
        <v>17.23</v>
      </c>
      <c r="Z4011" s="11">
        <f t="shared" si="10765"/>
        <v>-0.60000000000000009</v>
      </c>
      <c r="AA4011" s="11">
        <f t="shared" si="10766"/>
        <v>0</v>
      </c>
      <c r="AB4011" s="53">
        <f t="shared" si="10767"/>
        <v>0.21451435254754322</v>
      </c>
      <c r="AC4011" s="61" t="s">
        <v>204</v>
      </c>
    </row>
    <row r="4012" spans="1:46">
      <c r="A4012" s="11">
        <v>4012</v>
      </c>
      <c r="B4012" s="69">
        <v>44620</v>
      </c>
      <c r="C4012" s="70">
        <v>0.8125</v>
      </c>
      <c r="D4012">
        <v>9.4</v>
      </c>
      <c r="E4012">
        <v>12.9</v>
      </c>
      <c r="F4012">
        <v>0</v>
      </c>
      <c r="G4012">
        <v>9.3000000000000007</v>
      </c>
      <c r="H4012">
        <v>0</v>
      </c>
      <c r="I4012">
        <v>0.8</v>
      </c>
      <c r="J4012" t="s">
        <v>148</v>
      </c>
      <c r="K4012">
        <v>0.9</v>
      </c>
      <c r="L4012" t="s">
        <v>149</v>
      </c>
      <c r="M4012" s="70">
        <v>0.80556712962962962</v>
      </c>
      <c r="N4012">
        <v>1.5</v>
      </c>
      <c r="O4012" t="s">
        <v>152</v>
      </c>
      <c r="P4012" s="70">
        <v>0.8122800925925926</v>
      </c>
      <c r="Q4012">
        <v>1.2</v>
      </c>
      <c r="R4012" t="s">
        <v>150</v>
      </c>
      <c r="S4012">
        <v>0.3</v>
      </c>
      <c r="T4012">
        <v>62.3</v>
      </c>
      <c r="U4012">
        <v>0</v>
      </c>
      <c r="V4012">
        <v>107</v>
      </c>
      <c r="W4012">
        <v>0</v>
      </c>
      <c r="X4012">
        <v>0.54300000000000004</v>
      </c>
      <c r="Y4012">
        <v>17.23</v>
      </c>
      <c r="Z4012" s="11">
        <f t="shared" si="10765"/>
        <v>0</v>
      </c>
      <c r="AA4012" s="11">
        <f t="shared" si="10766"/>
        <v>0</v>
      </c>
      <c r="AB4012" s="53">
        <f t="shared" si="10767"/>
        <v>0.21451435254754322</v>
      </c>
      <c r="AC4012" s="61" t="s">
        <v>204</v>
      </c>
    </row>
    <row r="4013" spans="1:46">
      <c r="A4013" s="11">
        <v>4013</v>
      </c>
      <c r="B4013" s="69">
        <v>44620</v>
      </c>
      <c r="C4013" s="70">
        <v>0.81944444444444453</v>
      </c>
      <c r="D4013">
        <v>9.3000000000000007</v>
      </c>
      <c r="E4013">
        <v>12.9</v>
      </c>
      <c r="F4013">
        <v>0</v>
      </c>
      <c r="G4013">
        <v>9.3000000000000007</v>
      </c>
      <c r="H4013">
        <v>0</v>
      </c>
      <c r="I4013">
        <v>1.2</v>
      </c>
      <c r="J4013" t="s">
        <v>152</v>
      </c>
      <c r="K4013">
        <v>1.2</v>
      </c>
      <c r="L4013" t="s">
        <v>152</v>
      </c>
      <c r="M4013" s="70">
        <v>0.81944444444444453</v>
      </c>
      <c r="N4013">
        <v>1.8</v>
      </c>
      <c r="O4013" t="s">
        <v>152</v>
      </c>
      <c r="P4013" s="70">
        <v>0.8193287037037037</v>
      </c>
      <c r="Q4013">
        <v>1.5</v>
      </c>
      <c r="R4013" t="s">
        <v>152</v>
      </c>
      <c r="S4013">
        <v>0.2</v>
      </c>
      <c r="T4013">
        <v>62.6</v>
      </c>
      <c r="U4013">
        <v>0</v>
      </c>
      <c r="V4013">
        <v>96</v>
      </c>
      <c r="W4013">
        <v>0</v>
      </c>
      <c r="X4013">
        <v>0.54300000000000004</v>
      </c>
      <c r="Y4013">
        <v>17.23</v>
      </c>
      <c r="Z4013" s="11">
        <f t="shared" si="10765"/>
        <v>0</v>
      </c>
      <c r="AA4013" s="11">
        <f t="shared" si="10766"/>
        <v>0</v>
      </c>
      <c r="AB4013" s="53">
        <f t="shared" si="10767"/>
        <v>0.21451435254754322</v>
      </c>
      <c r="AC4013" s="61" t="s">
        <v>204</v>
      </c>
    </row>
    <row r="4014" spans="1:46">
      <c r="A4014" s="11">
        <v>4014</v>
      </c>
      <c r="B4014" s="69">
        <v>44620</v>
      </c>
      <c r="C4014" s="70">
        <v>0.82638888888888884</v>
      </c>
      <c r="D4014">
        <v>9.1999999999999993</v>
      </c>
      <c r="E4014">
        <v>12.9</v>
      </c>
      <c r="F4014">
        <v>0</v>
      </c>
      <c r="G4014">
        <v>9.1999999999999993</v>
      </c>
      <c r="H4014">
        <v>0</v>
      </c>
      <c r="I4014">
        <v>1.1000000000000001</v>
      </c>
      <c r="J4014" t="s">
        <v>152</v>
      </c>
      <c r="K4014">
        <v>1.4</v>
      </c>
      <c r="L4014" t="s">
        <v>152</v>
      </c>
      <c r="M4014" s="70">
        <v>0.82313657407407403</v>
      </c>
      <c r="N4014">
        <v>1.9</v>
      </c>
      <c r="O4014" t="s">
        <v>152</v>
      </c>
      <c r="P4014" s="70">
        <v>0.82011574074074067</v>
      </c>
      <c r="Q4014">
        <v>0</v>
      </c>
      <c r="R4014" t="s">
        <v>148</v>
      </c>
      <c r="S4014">
        <v>0.4</v>
      </c>
      <c r="T4014">
        <v>60.7</v>
      </c>
      <c r="U4014">
        <v>0</v>
      </c>
      <c r="V4014">
        <v>87</v>
      </c>
      <c r="W4014">
        <v>0</v>
      </c>
      <c r="X4014">
        <v>0.54300000000000004</v>
      </c>
      <c r="Y4014">
        <v>17.239999999999998</v>
      </c>
      <c r="Z4014" s="11">
        <f t="shared" si="10765"/>
        <v>0</v>
      </c>
      <c r="AA4014" s="11">
        <f t="shared" si="10766"/>
        <v>0</v>
      </c>
      <c r="AB4014" s="53">
        <f t="shared" si="10767"/>
        <v>0.21451435254754322</v>
      </c>
      <c r="AC4014" s="61" t="s">
        <v>204</v>
      </c>
    </row>
    <row r="4015" spans="1:46">
      <c r="A4015" s="11">
        <v>4015</v>
      </c>
      <c r="B4015" s="69">
        <v>44620</v>
      </c>
      <c r="C4015" s="70">
        <v>0.83333333333333337</v>
      </c>
      <c r="D4015">
        <v>9</v>
      </c>
      <c r="E4015">
        <v>12.9</v>
      </c>
      <c r="F4015">
        <v>0</v>
      </c>
      <c r="G4015">
        <v>9</v>
      </c>
      <c r="H4015">
        <v>-1E-3</v>
      </c>
      <c r="I4015">
        <v>0.3</v>
      </c>
      <c r="J4015" t="s">
        <v>147</v>
      </c>
      <c r="K4015">
        <v>1.1000000000000001</v>
      </c>
      <c r="L4015" t="s">
        <v>152</v>
      </c>
      <c r="M4015" s="70">
        <v>0.82640046296296299</v>
      </c>
      <c r="N4015">
        <v>0.9</v>
      </c>
      <c r="O4015" t="s">
        <v>152</v>
      </c>
      <c r="P4015" s="70">
        <v>0.83187500000000003</v>
      </c>
      <c r="Q4015">
        <v>0.5</v>
      </c>
      <c r="R4015" t="s">
        <v>152</v>
      </c>
      <c r="S4015">
        <v>0.3</v>
      </c>
      <c r="T4015">
        <v>61.8</v>
      </c>
      <c r="U4015">
        <v>0</v>
      </c>
      <c r="V4015">
        <v>97</v>
      </c>
      <c r="W4015">
        <v>0</v>
      </c>
      <c r="X4015">
        <v>0.54300000000000004</v>
      </c>
      <c r="Y4015">
        <v>17.239999999999998</v>
      </c>
      <c r="Z4015" s="11">
        <f t="shared" si="10765"/>
        <v>-0.60000000000000009</v>
      </c>
      <c r="AA4015" s="11">
        <f t="shared" si="10766"/>
        <v>0</v>
      </c>
      <c r="AB4015" s="53">
        <f t="shared" si="10767"/>
        <v>0.21451435254754322</v>
      </c>
      <c r="AC4015" s="61" t="s">
        <v>204</v>
      </c>
      <c r="AE4015" s="11">
        <f t="shared" ref="AE4015" si="10864">SUM(F4015:F4020)</f>
        <v>0</v>
      </c>
      <c r="AF4015" s="11">
        <f t="shared" ref="AF4015" si="10865">AVERAGE(AB4015:AB4020)</f>
        <v>0.21451435254754322</v>
      </c>
      <c r="AG4015" s="11">
        <f t="shared" ref="AG4015" si="10866">AVERAGE(G4015:G4020)</f>
        <v>8.2833333333333332</v>
      </c>
      <c r="AH4015" s="11" t="e">
        <f t="shared" ref="AH4015" si="10867">AVERAGE(AC4015:AC4020)</f>
        <v>#DIV/0!</v>
      </c>
      <c r="AI4015" s="11">
        <f t="shared" ref="AI4015" si="10868">AVERAGE(T4015:T4020)</f>
        <v>62.04999999999999</v>
      </c>
      <c r="AJ4015" s="11">
        <f t="shared" ref="AJ4015" si="10869">SUMIF(H4015:H4020,"&gt;0",H4015:H4020)</f>
        <v>0</v>
      </c>
      <c r="AK4015" s="17">
        <f t="shared" ref="AK4015" si="10870">SUM(AA4015:AA4020)/60</f>
        <v>0</v>
      </c>
      <c r="AL4015" s="17">
        <f t="shared" ref="AL4015" si="10871">SUM(V4015:V4020)</f>
        <v>570</v>
      </c>
      <c r="AM4015" s="17">
        <f t="shared" ref="AM4015" si="10872">AVERAGE(W4015:W4020)</f>
        <v>0</v>
      </c>
      <c r="AN4015" s="11">
        <f t="shared" ref="AN4015" si="10873">AVERAGE(I4015:I4020)</f>
        <v>0.26666666666666666</v>
      </c>
      <c r="AO4015" s="11">
        <f t="shared" ref="AO4015" si="10874">MAX(K4015:K4020)</f>
        <v>1.1000000000000001</v>
      </c>
      <c r="AP4015" s="13" t="str">
        <f t="shared" ref="AP4015" ca="1" si="10875">INDIRECT(ADDRESS(MATCH(AO4015,K4015:K4020,0)+A4015-1,12))</f>
        <v>E</v>
      </c>
      <c r="AQ4015" s="13">
        <f t="shared" ref="AQ4015" ca="1" si="10876">INDIRECT(ADDRESS(MATCH(AO4015,K4015:K4020,0)+A4015-1,13))</f>
        <v>0.82640046296296299</v>
      </c>
      <c r="AR4015" s="11">
        <f t="shared" ref="AR4015" si="10877">MAX(N4015:N4020)</f>
        <v>1.3</v>
      </c>
      <c r="AS4015" s="13" t="str">
        <f t="shared" ref="AS4015" ca="1" si="10878">INDIRECT(ADDRESS(MATCH(AR4015,N4015:N4020,0)+A4015-1,15))</f>
        <v>ENE</v>
      </c>
      <c r="AT4015" s="13">
        <f t="shared" ref="AT4015" ca="1" si="10879">INDIRECT(ADDRESS(MATCH(AR4015,N4015:N4020,0)+A4015-1,16))</f>
        <v>0.86351851851851846</v>
      </c>
    </row>
    <row r="4016" spans="1:46">
      <c r="A4016" s="11">
        <v>4016</v>
      </c>
      <c r="B4016" s="69">
        <v>44620</v>
      </c>
      <c r="C4016" s="70">
        <v>0.84027777777777779</v>
      </c>
      <c r="D4016">
        <v>8.9</v>
      </c>
      <c r="E4016">
        <v>12.9</v>
      </c>
      <c r="F4016">
        <v>0</v>
      </c>
      <c r="G4016">
        <v>8.6999999999999993</v>
      </c>
      <c r="H4016">
        <v>-1E-3</v>
      </c>
      <c r="I4016">
        <v>0.3</v>
      </c>
      <c r="J4016" t="s">
        <v>153</v>
      </c>
      <c r="K4016">
        <v>0.4</v>
      </c>
      <c r="L4016" t="s">
        <v>151</v>
      </c>
      <c r="M4016" s="70">
        <v>0.83802083333333333</v>
      </c>
      <c r="N4016">
        <v>0.6</v>
      </c>
      <c r="O4016" t="s">
        <v>152</v>
      </c>
      <c r="P4016" s="70">
        <v>0.83337962962962964</v>
      </c>
      <c r="Q4016">
        <v>0</v>
      </c>
      <c r="R4016" t="s">
        <v>159</v>
      </c>
      <c r="S4016">
        <v>0.2</v>
      </c>
      <c r="T4016">
        <v>65.3</v>
      </c>
      <c r="U4016">
        <v>0</v>
      </c>
      <c r="V4016">
        <v>81</v>
      </c>
      <c r="W4016">
        <v>0</v>
      </c>
      <c r="X4016">
        <v>0.54300000000000004</v>
      </c>
      <c r="Y4016">
        <v>17.260000000000002</v>
      </c>
      <c r="Z4016" s="11">
        <f t="shared" si="10765"/>
        <v>-0.60000000000000009</v>
      </c>
      <c r="AA4016" s="11">
        <f t="shared" si="10766"/>
        <v>0</v>
      </c>
      <c r="AB4016" s="53">
        <f t="shared" si="10767"/>
        <v>0.21451435254754322</v>
      </c>
      <c r="AC4016" s="61" t="s">
        <v>204</v>
      </c>
    </row>
    <row r="4017" spans="1:46">
      <c r="A4017" s="11">
        <v>4017</v>
      </c>
      <c r="B4017" s="69">
        <v>44620</v>
      </c>
      <c r="C4017" s="70">
        <v>0.84722222222222221</v>
      </c>
      <c r="D4017">
        <v>8.6999999999999993</v>
      </c>
      <c r="E4017">
        <v>12.9</v>
      </c>
      <c r="F4017">
        <v>0</v>
      </c>
      <c r="G4017">
        <v>8.4</v>
      </c>
      <c r="H4017">
        <v>-2E-3</v>
      </c>
      <c r="I4017">
        <v>0.3</v>
      </c>
      <c r="J4017" t="s">
        <v>159</v>
      </c>
      <c r="K4017">
        <v>0.3</v>
      </c>
      <c r="L4017" t="s">
        <v>153</v>
      </c>
      <c r="M4017" s="70">
        <v>0.84383101851851849</v>
      </c>
      <c r="N4017">
        <v>1</v>
      </c>
      <c r="O4017" t="s">
        <v>153</v>
      </c>
      <c r="P4017" s="70">
        <v>0.84239583333333334</v>
      </c>
      <c r="Q4017">
        <v>0.3</v>
      </c>
      <c r="R4017" t="s">
        <v>150</v>
      </c>
      <c r="S4017">
        <v>0.3</v>
      </c>
      <c r="T4017">
        <v>62.8</v>
      </c>
      <c r="U4017">
        <v>0</v>
      </c>
      <c r="V4017">
        <v>86</v>
      </c>
      <c r="W4017">
        <v>0</v>
      </c>
      <c r="X4017">
        <v>0.54300000000000004</v>
      </c>
      <c r="Y4017">
        <v>17.260000000000002</v>
      </c>
      <c r="Z4017" s="11">
        <f t="shared" si="10765"/>
        <v>-1.2000000000000002</v>
      </c>
      <c r="AA4017" s="11">
        <f t="shared" si="10766"/>
        <v>0</v>
      </c>
      <c r="AB4017" s="53">
        <f t="shared" si="10767"/>
        <v>0.21451435254754322</v>
      </c>
      <c r="AC4017" s="61" t="s">
        <v>204</v>
      </c>
    </row>
    <row r="4018" spans="1:46">
      <c r="A4018" s="11">
        <v>4018</v>
      </c>
      <c r="B4018" s="69">
        <v>44620</v>
      </c>
      <c r="C4018" s="70">
        <v>0.85416666666666663</v>
      </c>
      <c r="D4018">
        <v>8.3000000000000007</v>
      </c>
      <c r="E4018">
        <v>12.9</v>
      </c>
      <c r="F4018">
        <v>0</v>
      </c>
      <c r="G4018">
        <v>8</v>
      </c>
      <c r="H4018">
        <v>-1E-3</v>
      </c>
      <c r="I4018">
        <v>0.2</v>
      </c>
      <c r="J4018" t="s">
        <v>159</v>
      </c>
      <c r="K4018">
        <v>0.3</v>
      </c>
      <c r="L4018" t="s">
        <v>159</v>
      </c>
      <c r="M4018" s="70">
        <v>0.84856481481481483</v>
      </c>
      <c r="N4018">
        <v>0.6</v>
      </c>
      <c r="O4018" t="s">
        <v>152</v>
      </c>
      <c r="P4018" s="70">
        <v>0.8488310185185185</v>
      </c>
      <c r="Q4018">
        <v>0</v>
      </c>
      <c r="R4018" t="s">
        <v>159</v>
      </c>
      <c r="S4018">
        <v>0.2</v>
      </c>
      <c r="T4018">
        <v>62.7</v>
      </c>
      <c r="U4018">
        <v>0</v>
      </c>
      <c r="V4018">
        <v>99</v>
      </c>
      <c r="W4018">
        <v>0</v>
      </c>
      <c r="X4018">
        <v>0.54300000000000004</v>
      </c>
      <c r="Y4018">
        <v>17.260000000000002</v>
      </c>
      <c r="Z4018" s="11">
        <f t="shared" si="10765"/>
        <v>-0.60000000000000009</v>
      </c>
      <c r="AA4018" s="11">
        <f t="shared" si="10766"/>
        <v>0</v>
      </c>
      <c r="AB4018" s="53">
        <f t="shared" si="10767"/>
        <v>0.21451435254754322</v>
      </c>
      <c r="AC4018" s="61" t="s">
        <v>204</v>
      </c>
    </row>
    <row r="4019" spans="1:46">
      <c r="A4019" s="11">
        <v>4019</v>
      </c>
      <c r="B4019" s="69">
        <v>44620</v>
      </c>
      <c r="C4019" s="70">
        <v>0.86111111111111116</v>
      </c>
      <c r="D4019">
        <v>8</v>
      </c>
      <c r="E4019">
        <v>12.9</v>
      </c>
      <c r="F4019">
        <v>0</v>
      </c>
      <c r="G4019">
        <v>7.9</v>
      </c>
      <c r="H4019">
        <v>0</v>
      </c>
      <c r="I4019">
        <v>0.1</v>
      </c>
      <c r="J4019" t="s">
        <v>151</v>
      </c>
      <c r="K4019">
        <v>0.2</v>
      </c>
      <c r="L4019" t="s">
        <v>159</v>
      </c>
      <c r="M4019" s="70">
        <v>0.85417824074074078</v>
      </c>
      <c r="N4019">
        <v>0.6</v>
      </c>
      <c r="O4019" t="s">
        <v>151</v>
      </c>
      <c r="P4019" s="70">
        <v>0.85583333333333333</v>
      </c>
      <c r="Q4019">
        <v>0.6</v>
      </c>
      <c r="R4019" t="s">
        <v>147</v>
      </c>
      <c r="S4019">
        <v>0.2</v>
      </c>
      <c r="T4019">
        <v>59.5</v>
      </c>
      <c r="U4019">
        <v>0</v>
      </c>
      <c r="V4019">
        <v>108</v>
      </c>
      <c r="W4019">
        <v>0</v>
      </c>
      <c r="X4019">
        <v>0.54300000000000004</v>
      </c>
      <c r="Y4019">
        <v>17.260000000000002</v>
      </c>
      <c r="Z4019" s="11">
        <f t="shared" si="10765"/>
        <v>0</v>
      </c>
      <c r="AA4019" s="11">
        <f t="shared" si="10766"/>
        <v>0</v>
      </c>
      <c r="AB4019" s="53">
        <f t="shared" si="10767"/>
        <v>0.21451435254754322</v>
      </c>
      <c r="AC4019" s="61" t="s">
        <v>204</v>
      </c>
    </row>
    <row r="4020" spans="1:46">
      <c r="A4020" s="11">
        <v>4020</v>
      </c>
      <c r="B4020" s="69">
        <v>44620</v>
      </c>
      <c r="C4020" s="70">
        <v>0.86805555555555547</v>
      </c>
      <c r="D4020">
        <v>7.7</v>
      </c>
      <c r="E4020">
        <v>12.9</v>
      </c>
      <c r="F4020">
        <v>0</v>
      </c>
      <c r="G4020">
        <v>7.7</v>
      </c>
      <c r="H4020">
        <v>0</v>
      </c>
      <c r="I4020">
        <v>0.4</v>
      </c>
      <c r="J4020" t="s">
        <v>147</v>
      </c>
      <c r="K4020">
        <v>0.4</v>
      </c>
      <c r="L4020" t="s">
        <v>148</v>
      </c>
      <c r="M4020" s="70">
        <v>0.86662037037037043</v>
      </c>
      <c r="N4020">
        <v>1.3</v>
      </c>
      <c r="O4020" t="s">
        <v>148</v>
      </c>
      <c r="P4020" s="70">
        <v>0.86351851851851846</v>
      </c>
      <c r="Q4020">
        <v>0</v>
      </c>
      <c r="R4020" t="s">
        <v>147</v>
      </c>
      <c r="S4020">
        <v>0.4</v>
      </c>
      <c r="T4020">
        <v>60.2</v>
      </c>
      <c r="U4020">
        <v>0</v>
      </c>
      <c r="V4020">
        <v>99</v>
      </c>
      <c r="W4020">
        <v>0</v>
      </c>
      <c r="X4020">
        <v>0.54300000000000004</v>
      </c>
      <c r="Y4020">
        <v>17.29</v>
      </c>
      <c r="Z4020" s="11">
        <f t="shared" si="10765"/>
        <v>0</v>
      </c>
      <c r="AA4020" s="11">
        <f t="shared" si="10766"/>
        <v>0</v>
      </c>
      <c r="AB4020" s="53">
        <f t="shared" si="10767"/>
        <v>0.21451435254754322</v>
      </c>
      <c r="AC4020" s="61" t="s">
        <v>204</v>
      </c>
    </row>
    <row r="4021" spans="1:46">
      <c r="A4021" s="11">
        <v>4021</v>
      </c>
      <c r="B4021" s="69">
        <v>44620</v>
      </c>
      <c r="C4021" s="70">
        <v>0.875</v>
      </c>
      <c r="D4021">
        <v>7.4</v>
      </c>
      <c r="E4021">
        <v>12.9</v>
      </c>
      <c r="F4021">
        <v>0</v>
      </c>
      <c r="G4021">
        <v>7.5</v>
      </c>
      <c r="H4021">
        <v>0</v>
      </c>
      <c r="I4021">
        <v>0.7</v>
      </c>
      <c r="J4021" t="s">
        <v>148</v>
      </c>
      <c r="K4021">
        <v>0.7</v>
      </c>
      <c r="L4021" t="s">
        <v>148</v>
      </c>
      <c r="M4021" s="70">
        <v>0.875</v>
      </c>
      <c r="N4021">
        <v>1.9</v>
      </c>
      <c r="O4021" t="s">
        <v>148</v>
      </c>
      <c r="P4021" s="70">
        <v>0.8719675925925926</v>
      </c>
      <c r="Q4021">
        <v>0.9</v>
      </c>
      <c r="R4021" t="s">
        <v>148</v>
      </c>
      <c r="S4021">
        <v>0.6</v>
      </c>
      <c r="T4021">
        <v>53.1</v>
      </c>
      <c r="U4021">
        <v>0</v>
      </c>
      <c r="V4021">
        <v>105</v>
      </c>
      <c r="W4021">
        <v>0</v>
      </c>
      <c r="X4021">
        <v>0.54300000000000004</v>
      </c>
      <c r="Y4021">
        <v>17.28</v>
      </c>
      <c r="Z4021" s="11">
        <f t="shared" si="10765"/>
        <v>0</v>
      </c>
      <c r="AA4021" s="11">
        <f t="shared" si="10766"/>
        <v>0</v>
      </c>
      <c r="AB4021" s="53">
        <f t="shared" si="10767"/>
        <v>0.21451435254754322</v>
      </c>
      <c r="AC4021" s="61" t="s">
        <v>204</v>
      </c>
      <c r="AE4021" s="11">
        <f t="shared" ref="AE4021" si="10880">SUM(F4021:F4026)</f>
        <v>0</v>
      </c>
      <c r="AF4021" s="11">
        <f t="shared" ref="AF4021" si="10881">AVERAGE(AB4021:AB4026)</f>
        <v>0.2144280350564248</v>
      </c>
      <c r="AG4021" s="11">
        <f t="shared" ref="AG4021" si="10882">AVERAGE(G4021:G4026)</f>
        <v>6.9666666666666659</v>
      </c>
      <c r="AH4021" s="11" t="e">
        <f t="shared" ref="AH4021" si="10883">AVERAGE(AC4021:AC4026)</f>
        <v>#DIV/0!</v>
      </c>
      <c r="AI4021" s="11">
        <f t="shared" ref="AI4021" si="10884">AVERAGE(T4021:T4026)</f>
        <v>55.81666666666667</v>
      </c>
      <c r="AJ4021" s="11">
        <f t="shared" ref="AJ4021" si="10885">SUMIF(H4021:H4026,"&gt;0",H4021:H4026)</f>
        <v>1E-3</v>
      </c>
      <c r="AK4021" s="17">
        <f t="shared" ref="AK4021" si="10886">SUM(AA4021:AA4026)/60</f>
        <v>0</v>
      </c>
      <c r="AL4021" s="17">
        <f t="shared" ref="AL4021" si="10887">SUM(V4021:V4026)</f>
        <v>573</v>
      </c>
      <c r="AM4021" s="17">
        <f t="shared" ref="AM4021" si="10888">AVERAGE(W4021:W4026)</f>
        <v>0</v>
      </c>
      <c r="AN4021" s="11">
        <f t="shared" ref="AN4021" si="10889">AVERAGE(I4021:I4026)</f>
        <v>0.58333333333333337</v>
      </c>
      <c r="AO4021" s="11">
        <f t="shared" ref="AO4021" si="10890">MAX(K4021:K4026)</f>
        <v>1.2</v>
      </c>
      <c r="AP4021" s="13" t="str">
        <f t="shared" ref="AP4021" ca="1" si="10891">INDIRECT(ADDRESS(MATCH(AO4021,K4021:K4026,0)+A4021-1,12))</f>
        <v>E</v>
      </c>
      <c r="AQ4021" s="13">
        <f t="shared" ref="AQ4021" ca="1" si="10892">INDIRECT(ADDRESS(MATCH(AO4021,K4021:K4026,0)+A4021-1,13))</f>
        <v>0.89211805555555557</v>
      </c>
      <c r="AR4021" s="11">
        <f t="shared" ref="AR4021" si="10893">MAX(N4021:N4026)</f>
        <v>2</v>
      </c>
      <c r="AS4021" s="13" t="str">
        <f t="shared" ref="AS4021" ca="1" si="10894">INDIRECT(ADDRESS(MATCH(AR4021,N4021:N4026,0)+A4021-1,15))</f>
        <v>E</v>
      </c>
      <c r="AT4021" s="13">
        <f t="shared" ref="AT4021" ca="1" si="10895">INDIRECT(ADDRESS(MATCH(AR4021,N4021:N4026,0)+A4021-1,16))</f>
        <v>0.88814814814814813</v>
      </c>
    </row>
    <row r="4022" spans="1:46">
      <c r="A4022" s="11">
        <v>4022</v>
      </c>
      <c r="B4022" s="69">
        <v>44620</v>
      </c>
      <c r="C4022" s="70">
        <v>0.88194444444444453</v>
      </c>
      <c r="D4022">
        <v>7.2</v>
      </c>
      <c r="E4022">
        <v>12.9</v>
      </c>
      <c r="F4022">
        <v>0</v>
      </c>
      <c r="G4022">
        <v>7.3</v>
      </c>
      <c r="H4022">
        <v>-1E-3</v>
      </c>
      <c r="I4022">
        <v>0.3</v>
      </c>
      <c r="J4022" t="s">
        <v>162</v>
      </c>
      <c r="K4022">
        <v>0.9</v>
      </c>
      <c r="L4022" t="s">
        <v>148</v>
      </c>
      <c r="M4022" s="70">
        <v>0.87788194444444445</v>
      </c>
      <c r="N4022">
        <v>1.1000000000000001</v>
      </c>
      <c r="O4022" t="s">
        <v>148</v>
      </c>
      <c r="P4022" s="70">
        <v>0.87584490740740739</v>
      </c>
      <c r="Q4022">
        <v>0.7</v>
      </c>
      <c r="R4022" t="s">
        <v>151</v>
      </c>
      <c r="S4022">
        <v>0.3</v>
      </c>
      <c r="T4022">
        <v>60.6</v>
      </c>
      <c r="U4022">
        <v>0</v>
      </c>
      <c r="V4022">
        <v>82</v>
      </c>
      <c r="W4022">
        <v>0</v>
      </c>
      <c r="X4022">
        <v>0.54300000000000004</v>
      </c>
      <c r="Y4022">
        <v>17.28</v>
      </c>
      <c r="Z4022" s="11">
        <f t="shared" si="10765"/>
        <v>-0.60000000000000009</v>
      </c>
      <c r="AA4022" s="11">
        <f t="shared" si="10766"/>
        <v>0</v>
      </c>
      <c r="AB4022" s="53">
        <f t="shared" si="10767"/>
        <v>0.21451435254754322</v>
      </c>
      <c r="AC4022" s="61" t="s">
        <v>204</v>
      </c>
    </row>
    <row r="4023" spans="1:46">
      <c r="A4023" s="11">
        <v>4023</v>
      </c>
      <c r="B4023" s="69">
        <v>44620</v>
      </c>
      <c r="C4023" s="70">
        <v>0.88888888888888884</v>
      </c>
      <c r="D4023">
        <v>7</v>
      </c>
      <c r="E4023">
        <v>12.9</v>
      </c>
      <c r="F4023">
        <v>0</v>
      </c>
      <c r="G4023">
        <v>7.2</v>
      </c>
      <c r="H4023">
        <v>0</v>
      </c>
      <c r="I4023">
        <v>1.1000000000000001</v>
      </c>
      <c r="J4023" t="s">
        <v>152</v>
      </c>
      <c r="K4023">
        <v>1.1000000000000001</v>
      </c>
      <c r="L4023" t="s">
        <v>152</v>
      </c>
      <c r="M4023" s="70">
        <v>0.88888888888888884</v>
      </c>
      <c r="N4023">
        <v>2</v>
      </c>
      <c r="O4023" t="s">
        <v>152</v>
      </c>
      <c r="P4023" s="70">
        <v>0.88814814814814813</v>
      </c>
      <c r="Q4023">
        <v>1.3</v>
      </c>
      <c r="R4023" t="s">
        <v>152</v>
      </c>
      <c r="S4023">
        <v>0.4</v>
      </c>
      <c r="T4023">
        <v>51</v>
      </c>
      <c r="U4023">
        <v>1</v>
      </c>
      <c r="V4023">
        <v>112</v>
      </c>
      <c r="W4023">
        <v>0</v>
      </c>
      <c r="X4023">
        <v>0.54300000000000004</v>
      </c>
      <c r="Y4023">
        <v>17.309999999999999</v>
      </c>
      <c r="Z4023" s="11">
        <f t="shared" si="10765"/>
        <v>0</v>
      </c>
      <c r="AA4023" s="11">
        <f t="shared" si="10766"/>
        <v>0</v>
      </c>
      <c r="AB4023" s="53">
        <f t="shared" si="10767"/>
        <v>0.21451435254754322</v>
      </c>
      <c r="AC4023" s="61" t="s">
        <v>204</v>
      </c>
    </row>
    <row r="4024" spans="1:46">
      <c r="A4024" s="11">
        <v>4024</v>
      </c>
      <c r="B4024" s="69">
        <v>44620</v>
      </c>
      <c r="C4024" s="70">
        <v>0.89583333333333337</v>
      </c>
      <c r="D4024">
        <v>6.8</v>
      </c>
      <c r="E4024">
        <v>12.9</v>
      </c>
      <c r="F4024">
        <v>0</v>
      </c>
      <c r="G4024">
        <v>6.9</v>
      </c>
      <c r="H4024">
        <v>-1E-3</v>
      </c>
      <c r="I4024">
        <v>0.6</v>
      </c>
      <c r="J4024" t="s">
        <v>152</v>
      </c>
      <c r="K4024">
        <v>1.2</v>
      </c>
      <c r="L4024" t="s">
        <v>152</v>
      </c>
      <c r="M4024" s="70">
        <v>0.89211805555555557</v>
      </c>
      <c r="N4024">
        <v>1.7</v>
      </c>
      <c r="O4024" t="s">
        <v>152</v>
      </c>
      <c r="P4024" s="70">
        <v>0.88939814814814822</v>
      </c>
      <c r="Q4024">
        <v>0</v>
      </c>
      <c r="R4024" t="s">
        <v>152</v>
      </c>
      <c r="S4024">
        <v>0.5</v>
      </c>
      <c r="T4024">
        <v>55.3</v>
      </c>
      <c r="U4024">
        <v>0</v>
      </c>
      <c r="V4024">
        <v>90</v>
      </c>
      <c r="W4024">
        <v>0</v>
      </c>
      <c r="X4024">
        <v>0.54300000000000004</v>
      </c>
      <c r="Y4024">
        <v>17.3</v>
      </c>
      <c r="Z4024" s="11">
        <f t="shared" si="10765"/>
        <v>-0.60000000000000009</v>
      </c>
      <c r="AA4024" s="11">
        <f t="shared" si="10766"/>
        <v>0</v>
      </c>
      <c r="AB4024" s="53">
        <f t="shared" si="10767"/>
        <v>0.21451435254754322</v>
      </c>
      <c r="AC4024" s="61" t="s">
        <v>204</v>
      </c>
    </row>
    <row r="4025" spans="1:46">
      <c r="A4025" s="11">
        <v>4025</v>
      </c>
      <c r="B4025" s="69">
        <v>44620</v>
      </c>
      <c r="C4025" s="70">
        <v>0.90277777777777779</v>
      </c>
      <c r="D4025">
        <v>6.4</v>
      </c>
      <c r="E4025">
        <v>12.9</v>
      </c>
      <c r="F4025">
        <v>0</v>
      </c>
      <c r="G4025">
        <v>6.4</v>
      </c>
      <c r="H4025">
        <v>-2E-3</v>
      </c>
      <c r="I4025">
        <v>0.1</v>
      </c>
      <c r="J4025" t="s">
        <v>162</v>
      </c>
      <c r="K4025">
        <v>0.6</v>
      </c>
      <c r="L4025" t="s">
        <v>152</v>
      </c>
      <c r="M4025" s="70">
        <v>0.89584490740740741</v>
      </c>
      <c r="N4025">
        <v>0.7</v>
      </c>
      <c r="O4025" t="s">
        <v>152</v>
      </c>
      <c r="P4025" s="70">
        <v>0.90277777777777779</v>
      </c>
      <c r="Q4025">
        <v>0.7</v>
      </c>
      <c r="R4025" t="s">
        <v>152</v>
      </c>
      <c r="S4025">
        <v>0.2</v>
      </c>
      <c r="T4025">
        <v>59.8</v>
      </c>
      <c r="U4025">
        <v>1</v>
      </c>
      <c r="V4025">
        <v>80</v>
      </c>
      <c r="W4025">
        <v>0</v>
      </c>
      <c r="X4025">
        <v>0.54300000000000004</v>
      </c>
      <c r="Y4025">
        <v>17.309999999999999</v>
      </c>
      <c r="Z4025" s="11">
        <f t="shared" si="10765"/>
        <v>-1.2000000000000002</v>
      </c>
      <c r="AA4025" s="11">
        <f t="shared" si="10766"/>
        <v>0</v>
      </c>
      <c r="AB4025" s="53">
        <f t="shared" si="10767"/>
        <v>0.21451435254754322</v>
      </c>
      <c r="AC4025" s="61" t="s">
        <v>204</v>
      </c>
    </row>
    <row r="4026" spans="1:46">
      <c r="A4026" s="11">
        <v>4026</v>
      </c>
      <c r="B4026" s="69">
        <v>44620</v>
      </c>
      <c r="C4026" s="70">
        <v>0.90972222222222221</v>
      </c>
      <c r="D4026">
        <v>6.1</v>
      </c>
      <c r="E4026">
        <v>12.9</v>
      </c>
      <c r="F4026">
        <v>0</v>
      </c>
      <c r="G4026">
        <v>6.5</v>
      </c>
      <c r="H4026">
        <v>1E-3</v>
      </c>
      <c r="I4026">
        <v>0.7</v>
      </c>
      <c r="J4026" t="s">
        <v>152</v>
      </c>
      <c r="K4026">
        <v>0.8</v>
      </c>
      <c r="L4026" t="s">
        <v>152</v>
      </c>
      <c r="M4026" s="70">
        <v>0.90869212962962964</v>
      </c>
      <c r="N4026">
        <v>1.3</v>
      </c>
      <c r="O4026" t="s">
        <v>150</v>
      </c>
      <c r="P4026" s="70">
        <v>0.9057291666666667</v>
      </c>
      <c r="Q4026">
        <v>0</v>
      </c>
      <c r="R4026" t="s">
        <v>157</v>
      </c>
      <c r="S4026">
        <v>0.4</v>
      </c>
      <c r="T4026">
        <v>55.1</v>
      </c>
      <c r="U4026">
        <v>0</v>
      </c>
      <c r="V4026">
        <v>104</v>
      </c>
      <c r="W4026">
        <v>0</v>
      </c>
      <c r="X4026">
        <v>0.54200000000000004</v>
      </c>
      <c r="Y4026">
        <v>17.329999999999998</v>
      </c>
      <c r="Z4026" s="11">
        <f t="shared" si="10765"/>
        <v>0.60000000000000009</v>
      </c>
      <c r="AA4026" s="11">
        <f t="shared" si="10766"/>
        <v>0</v>
      </c>
      <c r="AB4026" s="53">
        <f t="shared" si="10767"/>
        <v>0.21399644760083272</v>
      </c>
      <c r="AC4026" s="61" t="s">
        <v>204</v>
      </c>
    </row>
    <row r="4027" spans="1:46">
      <c r="A4027" s="11">
        <v>4027</v>
      </c>
      <c r="B4027" s="69">
        <v>44620</v>
      </c>
      <c r="C4027" s="70">
        <v>0.91666666666666663</v>
      </c>
      <c r="D4027">
        <v>5.9</v>
      </c>
      <c r="E4027">
        <v>12.9</v>
      </c>
      <c r="F4027">
        <v>0</v>
      </c>
      <c r="G4027">
        <v>6.5</v>
      </c>
      <c r="H4027">
        <v>0</v>
      </c>
      <c r="I4027">
        <v>0.7</v>
      </c>
      <c r="J4027" t="s">
        <v>148</v>
      </c>
      <c r="K4027">
        <v>0.8</v>
      </c>
      <c r="L4027" t="s">
        <v>148</v>
      </c>
      <c r="M4027" s="70">
        <v>0.91278935185185184</v>
      </c>
      <c r="N4027">
        <v>1.7</v>
      </c>
      <c r="O4027" t="s">
        <v>152</v>
      </c>
      <c r="P4027" s="70">
        <v>0.91151620370370379</v>
      </c>
      <c r="Q4027">
        <v>0</v>
      </c>
      <c r="R4027" t="s">
        <v>147</v>
      </c>
      <c r="S4027">
        <v>0.5</v>
      </c>
      <c r="T4027">
        <v>54.8</v>
      </c>
      <c r="U4027">
        <v>0</v>
      </c>
      <c r="V4027">
        <v>92</v>
      </c>
      <c r="W4027">
        <v>0</v>
      </c>
      <c r="X4027">
        <v>0.54300000000000004</v>
      </c>
      <c r="Y4027">
        <v>17.350000000000001</v>
      </c>
      <c r="Z4027" s="11">
        <f t="shared" si="10765"/>
        <v>0</v>
      </c>
      <c r="AA4027" s="11">
        <f t="shared" si="10766"/>
        <v>0</v>
      </c>
      <c r="AB4027" s="53">
        <f t="shared" si="10767"/>
        <v>0.21451435254754322</v>
      </c>
      <c r="AC4027" s="61" t="s">
        <v>204</v>
      </c>
      <c r="AE4027" s="11">
        <f t="shared" ref="AE4027" si="10896">SUM(F4027:F4032)</f>
        <v>0</v>
      </c>
      <c r="AF4027" s="11">
        <f t="shared" ref="AF4027" si="10897">AVERAGE(AB4027:AB4032)</f>
        <v>0.21442803505642483</v>
      </c>
      <c r="AG4027" s="11">
        <f t="shared" ref="AG4027" si="10898">AVERAGE(G4027:G4032)</f>
        <v>6.3166666666666664</v>
      </c>
      <c r="AH4027" s="11" t="e">
        <f t="shared" ref="AH4027" si="10899">AVERAGE(AC4027:AC4032)</f>
        <v>#DIV/0!</v>
      </c>
      <c r="AI4027" s="11">
        <f t="shared" ref="AI4027" si="10900">AVERAGE(T4027:T4032)</f>
        <v>57.333333333333336</v>
      </c>
      <c r="AJ4027" s="11">
        <f t="shared" ref="AJ4027" si="10901">SUMIF(H4027:H4032,"&gt;0",H4027:H4032)</f>
        <v>0</v>
      </c>
      <c r="AK4027" s="17">
        <f t="shared" ref="AK4027" si="10902">SUM(AA4027:AA4032)/60</f>
        <v>0</v>
      </c>
      <c r="AL4027" s="17">
        <f t="shared" ref="AL4027" si="10903">SUM(V4027:V4032)</f>
        <v>489</v>
      </c>
      <c r="AM4027" s="17">
        <f t="shared" ref="AM4027" si="10904">AVERAGE(W4027:W4032)</f>
        <v>0</v>
      </c>
      <c r="AN4027" s="11">
        <f t="shared" ref="AN4027" si="10905">AVERAGE(I4027:I4032)</f>
        <v>0.16666666666666666</v>
      </c>
      <c r="AO4027" s="11">
        <f t="shared" ref="AO4027" si="10906">MAX(K4027:K4032)</f>
        <v>0.8</v>
      </c>
      <c r="AP4027" s="13" t="str">
        <f t="shared" ref="AP4027" ca="1" si="10907">INDIRECT(ADDRESS(MATCH(AO4027,K4027:K4032,0)+A4027-1,12))</f>
        <v>ENE</v>
      </c>
      <c r="AQ4027" s="13">
        <f t="shared" ref="AQ4027" ca="1" si="10908">INDIRECT(ADDRESS(MATCH(AO4027,K4027:K4032,0)+A4027-1,13))</f>
        <v>0.91278935185185184</v>
      </c>
      <c r="AR4027" s="11">
        <f t="shared" ref="AR4027" si="10909">MAX(N4027:N4032)</f>
        <v>1.7</v>
      </c>
      <c r="AS4027" s="13" t="str">
        <f t="shared" ref="AS4027" ca="1" si="10910">INDIRECT(ADDRESS(MATCH(AR4027,N4027:N4032,0)+A4027-1,15))</f>
        <v>E</v>
      </c>
      <c r="AT4027" s="13">
        <f t="shared" ref="AT4027" ca="1" si="10911">INDIRECT(ADDRESS(MATCH(AR4027,N4027:N4032,0)+A4027-1,16))</f>
        <v>0.91151620370370379</v>
      </c>
    </row>
    <row r="4028" spans="1:46">
      <c r="A4028" s="11">
        <v>4028</v>
      </c>
      <c r="B4028" s="69">
        <v>44620</v>
      </c>
      <c r="C4028" s="70">
        <v>0.92361111111111116</v>
      </c>
      <c r="D4028">
        <v>5.7</v>
      </c>
      <c r="E4028">
        <v>12.9</v>
      </c>
      <c r="F4028">
        <v>0</v>
      </c>
      <c r="G4028">
        <v>6.3</v>
      </c>
      <c r="H4028">
        <v>0</v>
      </c>
      <c r="I4028">
        <v>0.1</v>
      </c>
      <c r="J4028" t="s">
        <v>156</v>
      </c>
      <c r="K4028">
        <v>0.7</v>
      </c>
      <c r="L4028" t="s">
        <v>148</v>
      </c>
      <c r="M4028" s="70">
        <v>0.91701388888888891</v>
      </c>
      <c r="N4028">
        <v>0.5</v>
      </c>
      <c r="O4028" t="s">
        <v>156</v>
      </c>
      <c r="P4028" s="70">
        <v>0.9190625</v>
      </c>
      <c r="Q4028">
        <v>0</v>
      </c>
      <c r="R4028" t="s">
        <v>156</v>
      </c>
      <c r="S4028">
        <v>0.1</v>
      </c>
      <c r="T4028">
        <v>56.5</v>
      </c>
      <c r="U4028">
        <v>0</v>
      </c>
      <c r="V4028">
        <v>86</v>
      </c>
      <c r="W4028">
        <v>0</v>
      </c>
      <c r="X4028">
        <v>0.54200000000000004</v>
      </c>
      <c r="Y4028">
        <v>17.32</v>
      </c>
      <c r="Z4028" s="11">
        <f t="shared" si="10765"/>
        <v>0</v>
      </c>
      <c r="AA4028" s="11">
        <f t="shared" si="10766"/>
        <v>0</v>
      </c>
      <c r="AB4028" s="53">
        <f t="shared" si="10767"/>
        <v>0.21399644760083272</v>
      </c>
      <c r="AC4028" s="61" t="s">
        <v>204</v>
      </c>
    </row>
    <row r="4029" spans="1:46">
      <c r="A4029" s="11">
        <v>4029</v>
      </c>
      <c r="B4029" s="69">
        <v>44620</v>
      </c>
      <c r="C4029" s="70">
        <v>0.93055555555555547</v>
      </c>
      <c r="D4029">
        <v>5.6</v>
      </c>
      <c r="E4029">
        <v>12.9</v>
      </c>
      <c r="F4029">
        <v>0</v>
      </c>
      <c r="G4029">
        <v>6.4</v>
      </c>
      <c r="H4029">
        <v>0</v>
      </c>
      <c r="I4029">
        <v>0</v>
      </c>
      <c r="J4029" t="s">
        <v>151</v>
      </c>
      <c r="K4029">
        <v>0.1</v>
      </c>
      <c r="L4029" t="s">
        <v>156</v>
      </c>
      <c r="M4029" s="70">
        <v>0.92362268518518509</v>
      </c>
      <c r="N4029">
        <v>0.4</v>
      </c>
      <c r="O4029" t="s">
        <v>148</v>
      </c>
      <c r="P4029" s="70">
        <v>0.92696759259259265</v>
      </c>
      <c r="Q4029">
        <v>0</v>
      </c>
      <c r="R4029" t="s">
        <v>150</v>
      </c>
      <c r="S4029">
        <v>0.1</v>
      </c>
      <c r="T4029">
        <v>56.8</v>
      </c>
      <c r="U4029">
        <v>0</v>
      </c>
      <c r="V4029">
        <v>77</v>
      </c>
      <c r="W4029">
        <v>0</v>
      </c>
      <c r="X4029">
        <v>0.54300000000000004</v>
      </c>
      <c r="Y4029">
        <v>17.36</v>
      </c>
      <c r="Z4029" s="11">
        <f t="shared" si="10765"/>
        <v>0</v>
      </c>
      <c r="AA4029" s="11">
        <f t="shared" si="10766"/>
        <v>0</v>
      </c>
      <c r="AB4029" s="53">
        <f t="shared" si="10767"/>
        <v>0.21451435254754322</v>
      </c>
      <c r="AC4029" s="61" t="s">
        <v>204</v>
      </c>
    </row>
    <row r="4030" spans="1:46">
      <c r="A4030" s="11">
        <v>4030</v>
      </c>
      <c r="B4030" s="69">
        <v>44620</v>
      </c>
      <c r="C4030" s="70">
        <v>0.9375</v>
      </c>
      <c r="D4030">
        <v>5.7</v>
      </c>
      <c r="E4030">
        <v>12.9</v>
      </c>
      <c r="F4030">
        <v>0</v>
      </c>
      <c r="G4030">
        <v>6.4</v>
      </c>
      <c r="H4030">
        <v>-1E-3</v>
      </c>
      <c r="I4030">
        <v>0.1</v>
      </c>
      <c r="J4030" t="s">
        <v>156</v>
      </c>
      <c r="K4030">
        <v>0.1</v>
      </c>
      <c r="L4030" t="s">
        <v>150</v>
      </c>
      <c r="M4030" s="70">
        <v>0.93497685185185186</v>
      </c>
      <c r="N4030">
        <v>0.9</v>
      </c>
      <c r="O4030" t="s">
        <v>161</v>
      </c>
      <c r="P4030" s="70">
        <v>0.93395833333333333</v>
      </c>
      <c r="Q4030">
        <v>0</v>
      </c>
      <c r="R4030" t="s">
        <v>161</v>
      </c>
      <c r="S4030">
        <v>0.2</v>
      </c>
      <c r="T4030">
        <v>58.6</v>
      </c>
      <c r="U4030">
        <v>0</v>
      </c>
      <c r="V4030">
        <v>74</v>
      </c>
      <c r="W4030">
        <v>0</v>
      </c>
      <c r="X4030">
        <v>0.54300000000000004</v>
      </c>
      <c r="Y4030">
        <v>17.36</v>
      </c>
      <c r="Z4030" s="11">
        <f t="shared" si="10765"/>
        <v>-0.60000000000000009</v>
      </c>
      <c r="AA4030" s="11">
        <f t="shared" si="10766"/>
        <v>0</v>
      </c>
      <c r="AB4030" s="53">
        <f t="shared" si="10767"/>
        <v>0.21451435254754322</v>
      </c>
      <c r="AC4030" s="61" t="s">
        <v>204</v>
      </c>
    </row>
    <row r="4031" spans="1:46">
      <c r="A4031" s="11">
        <v>4031</v>
      </c>
      <c r="B4031" s="69">
        <v>44620</v>
      </c>
      <c r="C4031" s="70">
        <v>0.94444444444444453</v>
      </c>
      <c r="D4031">
        <v>5.6</v>
      </c>
      <c r="E4031">
        <v>12.9</v>
      </c>
      <c r="F4031">
        <v>0</v>
      </c>
      <c r="G4031">
        <v>6.2</v>
      </c>
      <c r="H4031">
        <v>0</v>
      </c>
      <c r="I4031">
        <v>0</v>
      </c>
      <c r="J4031" t="s">
        <v>153</v>
      </c>
      <c r="K4031">
        <v>0.1</v>
      </c>
      <c r="L4031" t="s">
        <v>156</v>
      </c>
      <c r="M4031" s="70">
        <v>0.93751157407407415</v>
      </c>
      <c r="N4031">
        <v>0</v>
      </c>
      <c r="O4031" t="s">
        <v>161</v>
      </c>
      <c r="P4031" s="70">
        <v>0.93751157407407415</v>
      </c>
      <c r="Q4031">
        <v>0</v>
      </c>
      <c r="R4031" t="s">
        <v>159</v>
      </c>
      <c r="S4031">
        <v>0</v>
      </c>
      <c r="T4031">
        <v>57.1</v>
      </c>
      <c r="U4031">
        <v>0</v>
      </c>
      <c r="V4031">
        <v>79</v>
      </c>
      <c r="W4031">
        <v>0</v>
      </c>
      <c r="X4031">
        <v>0.54300000000000004</v>
      </c>
      <c r="Y4031">
        <v>17.36</v>
      </c>
      <c r="Z4031" s="11">
        <f t="shared" si="10765"/>
        <v>0</v>
      </c>
      <c r="AA4031" s="11">
        <f t="shared" si="10766"/>
        <v>0</v>
      </c>
      <c r="AB4031" s="53">
        <f t="shared" si="10767"/>
        <v>0.21451435254754322</v>
      </c>
      <c r="AC4031" s="61" t="s">
        <v>204</v>
      </c>
    </row>
    <row r="4032" spans="1:46">
      <c r="A4032" s="11">
        <v>4032</v>
      </c>
      <c r="B4032" s="69">
        <v>44620</v>
      </c>
      <c r="C4032" s="70">
        <v>0.95138888888888884</v>
      </c>
      <c r="D4032">
        <v>5.5</v>
      </c>
      <c r="E4032">
        <v>12.9</v>
      </c>
      <c r="F4032">
        <v>0</v>
      </c>
      <c r="G4032">
        <v>6.1</v>
      </c>
      <c r="H4032">
        <v>-1E-3</v>
      </c>
      <c r="I4032">
        <v>0.1</v>
      </c>
      <c r="J4032" t="s">
        <v>151</v>
      </c>
      <c r="K4032">
        <v>0.1</v>
      </c>
      <c r="L4032" t="s">
        <v>151</v>
      </c>
      <c r="M4032" s="70">
        <v>0.95138888888888884</v>
      </c>
      <c r="N4032">
        <v>1</v>
      </c>
      <c r="O4032" t="s">
        <v>152</v>
      </c>
      <c r="P4032" s="70">
        <v>0.95100694444444445</v>
      </c>
      <c r="Q4032">
        <v>0.8</v>
      </c>
      <c r="R4032" t="s">
        <v>152</v>
      </c>
      <c r="S4032">
        <v>0.3</v>
      </c>
      <c r="T4032">
        <v>60.2</v>
      </c>
      <c r="U4032">
        <v>0</v>
      </c>
      <c r="V4032">
        <v>81</v>
      </c>
      <c r="W4032">
        <v>0</v>
      </c>
      <c r="X4032">
        <v>0.54300000000000004</v>
      </c>
      <c r="Y4032">
        <v>17.38</v>
      </c>
      <c r="Z4032" s="11">
        <f t="shared" si="10765"/>
        <v>-0.60000000000000009</v>
      </c>
      <c r="AA4032" s="11">
        <f t="shared" si="10766"/>
        <v>0</v>
      </c>
      <c r="AB4032" s="53">
        <f t="shared" si="10767"/>
        <v>0.21451435254754322</v>
      </c>
      <c r="AC4032" s="61" t="s">
        <v>204</v>
      </c>
    </row>
    <row r="4033" spans="1:46">
      <c r="A4033" s="11">
        <v>4033</v>
      </c>
      <c r="B4033" s="69">
        <v>44620</v>
      </c>
      <c r="C4033" s="70">
        <v>0.95833333333333337</v>
      </c>
      <c r="D4033">
        <v>5.4</v>
      </c>
      <c r="E4033">
        <v>12.9</v>
      </c>
      <c r="F4033">
        <v>0</v>
      </c>
      <c r="G4033">
        <v>6.1</v>
      </c>
      <c r="H4033">
        <v>1E-3</v>
      </c>
      <c r="I4033">
        <v>0.7</v>
      </c>
      <c r="J4033" t="s">
        <v>152</v>
      </c>
      <c r="K4033">
        <v>0.7</v>
      </c>
      <c r="L4033" t="s">
        <v>152</v>
      </c>
      <c r="M4033" s="70">
        <v>0.9574421296296296</v>
      </c>
      <c r="N4033">
        <v>1.1000000000000001</v>
      </c>
      <c r="O4033" t="s">
        <v>152</v>
      </c>
      <c r="P4033" s="70">
        <v>0.95451388888888899</v>
      </c>
      <c r="Q4033">
        <v>0.5</v>
      </c>
      <c r="R4033" t="s">
        <v>148</v>
      </c>
      <c r="S4033">
        <v>0.2</v>
      </c>
      <c r="T4033">
        <v>53.8</v>
      </c>
      <c r="U4033">
        <v>0</v>
      </c>
      <c r="V4033">
        <v>109</v>
      </c>
      <c r="W4033">
        <v>0</v>
      </c>
      <c r="X4033">
        <v>0.54300000000000004</v>
      </c>
      <c r="Y4033">
        <v>17.39</v>
      </c>
      <c r="Z4033" s="11">
        <f t="shared" si="10765"/>
        <v>0.60000000000000009</v>
      </c>
      <c r="AA4033" s="11">
        <f t="shared" si="10766"/>
        <v>0</v>
      </c>
      <c r="AB4033" s="53">
        <f t="shared" si="10767"/>
        <v>0.21451435254754322</v>
      </c>
      <c r="AC4033" s="61" t="s">
        <v>204</v>
      </c>
      <c r="AE4033" s="11">
        <f t="shared" ref="AE4033" si="10912">SUM(F4033:F4038)</f>
        <v>0</v>
      </c>
      <c r="AF4033" s="11">
        <f t="shared" ref="AF4033" si="10913">AVERAGE(AB4033:AB4038)</f>
        <v>0.21416908258306955</v>
      </c>
      <c r="AG4033" s="11">
        <f t="shared" ref="AG4033" si="10914">AVERAGE(G4033:G4038)</f>
        <v>6.1333333333333329</v>
      </c>
      <c r="AH4033" s="11" t="e">
        <f t="shared" ref="AH4033" si="10915">AVERAGE(AC4033:AC4038)</f>
        <v>#DIV/0!</v>
      </c>
      <c r="AI4033" s="11">
        <f t="shared" ref="AI4033" si="10916">AVERAGE(T4033:T4038)</f>
        <v>55.449999999999996</v>
      </c>
      <c r="AJ4033" s="11">
        <f t="shared" ref="AJ4033" si="10917">SUMIF(H4033:H4038,"&gt;0",H4033:H4038)</f>
        <v>2E-3</v>
      </c>
      <c r="AK4033" s="17">
        <f t="shared" ref="AK4033" si="10918">SUM(AA4033:AA4038)/60</f>
        <v>0</v>
      </c>
      <c r="AL4033" s="17">
        <f t="shared" ref="AL4033" si="10919">SUM(V4033:V4038)</f>
        <v>558</v>
      </c>
      <c r="AM4033" s="17">
        <f t="shared" ref="AM4033" si="10920">AVERAGE(W4033:W4038)</f>
        <v>0</v>
      </c>
      <c r="AN4033" s="11">
        <f t="shared" ref="AN4033" si="10921">AVERAGE(I4033:I4038)</f>
        <v>0.33333333333333331</v>
      </c>
      <c r="AO4033" s="11">
        <f t="shared" ref="AO4033" si="10922">MAX(K4033:K4038)</f>
        <v>0.8</v>
      </c>
      <c r="AP4033" s="13" t="str">
        <f t="shared" ref="AP4033" ca="1" si="10923">INDIRECT(ADDRESS(MATCH(AO4033,K4033:K4038,0)+A4033-1,12))</f>
        <v>E</v>
      </c>
      <c r="AQ4033" s="13">
        <f t="shared" ref="AQ4033" ca="1" si="10924">INDIRECT(ADDRESS(MATCH(AO4033,K4033:K4038,0)+A4033-1,13))</f>
        <v>0.99305555555555547</v>
      </c>
      <c r="AR4033" s="11">
        <f t="shared" ref="AR4033" si="10925">MAX(N4033:N4038)</f>
        <v>1.6</v>
      </c>
      <c r="AS4033" s="13" t="str">
        <f t="shared" ref="AS4033" ca="1" si="10926">INDIRECT(ADDRESS(MATCH(AR4033,N4033:N4038,0)+A4033-1,15))</f>
        <v>E</v>
      </c>
      <c r="AT4033" s="13">
        <f t="shared" ref="AT4033" ca="1" si="10927">INDIRECT(ADDRESS(MATCH(AR4033,N4033:N4038,0)+A4033-1,16))</f>
        <v>0.99260416666666673</v>
      </c>
    </row>
    <row r="4034" spans="1:46">
      <c r="A4034" s="11">
        <v>4034</v>
      </c>
      <c r="B4034" s="69">
        <v>44620</v>
      </c>
      <c r="C4034" s="70">
        <v>0.96527777777777779</v>
      </c>
      <c r="D4034">
        <v>5.4</v>
      </c>
      <c r="E4034">
        <v>12.8</v>
      </c>
      <c r="F4034">
        <v>0</v>
      </c>
      <c r="G4034">
        <v>6.3</v>
      </c>
      <c r="H4034">
        <v>0</v>
      </c>
      <c r="I4034">
        <v>0.3</v>
      </c>
      <c r="J4034" t="s">
        <v>152</v>
      </c>
      <c r="K4034">
        <v>0.7</v>
      </c>
      <c r="L4034" t="s">
        <v>152</v>
      </c>
      <c r="M4034" s="70">
        <v>0.95834490740740741</v>
      </c>
      <c r="N4034">
        <v>1</v>
      </c>
      <c r="O4034" t="s">
        <v>152</v>
      </c>
      <c r="P4034" s="70">
        <v>0.96203703703703702</v>
      </c>
      <c r="Q4034">
        <v>0</v>
      </c>
      <c r="R4034" t="s">
        <v>150</v>
      </c>
      <c r="S4034">
        <v>0.3</v>
      </c>
      <c r="T4034">
        <v>58</v>
      </c>
      <c r="U4034">
        <v>0</v>
      </c>
      <c r="V4034">
        <v>88</v>
      </c>
      <c r="W4034">
        <v>0</v>
      </c>
      <c r="X4034">
        <v>0.54300000000000004</v>
      </c>
      <c r="Y4034">
        <v>17.37</v>
      </c>
      <c r="Z4034" s="11">
        <f t="shared" si="10765"/>
        <v>0</v>
      </c>
      <c r="AA4034" s="11">
        <f t="shared" si="10766"/>
        <v>0</v>
      </c>
      <c r="AB4034" s="53">
        <f t="shared" si="10767"/>
        <v>0.21451435254754322</v>
      </c>
      <c r="AC4034" s="61" t="s">
        <v>204</v>
      </c>
    </row>
    <row r="4035" spans="1:46">
      <c r="A4035" s="11">
        <v>4035</v>
      </c>
      <c r="B4035" s="69">
        <v>44620</v>
      </c>
      <c r="C4035" s="70">
        <v>0.97222222222222221</v>
      </c>
      <c r="D4035">
        <v>5.4</v>
      </c>
      <c r="E4035">
        <v>12.8</v>
      </c>
      <c r="F4035">
        <v>0</v>
      </c>
      <c r="G4035">
        <v>6.3</v>
      </c>
      <c r="H4035">
        <v>-1E-3</v>
      </c>
      <c r="I4035">
        <v>0</v>
      </c>
      <c r="J4035" t="s">
        <v>154</v>
      </c>
      <c r="K4035">
        <v>0.2</v>
      </c>
      <c r="L4035" t="s">
        <v>152</v>
      </c>
      <c r="M4035" s="70">
        <v>0.96528935185185183</v>
      </c>
      <c r="N4035">
        <v>0.4</v>
      </c>
      <c r="O4035" t="s">
        <v>154</v>
      </c>
      <c r="P4035" s="70">
        <v>0.96696759259259257</v>
      </c>
      <c r="Q4035">
        <v>0.2</v>
      </c>
      <c r="R4035" t="s">
        <v>152</v>
      </c>
      <c r="S4035">
        <v>0.1</v>
      </c>
      <c r="T4035">
        <v>59.4</v>
      </c>
      <c r="U4035">
        <v>0</v>
      </c>
      <c r="V4035">
        <v>82</v>
      </c>
      <c r="W4035">
        <v>0</v>
      </c>
      <c r="X4035">
        <v>0.54200000000000004</v>
      </c>
      <c r="Y4035">
        <v>17.420000000000002</v>
      </c>
      <c r="Z4035" s="11">
        <f t="shared" si="10765"/>
        <v>-0.60000000000000009</v>
      </c>
      <c r="AA4035" s="11">
        <f t="shared" si="10766"/>
        <v>0</v>
      </c>
      <c r="AB4035" s="53">
        <f t="shared" si="10767"/>
        <v>0.21399644760083272</v>
      </c>
      <c r="AC4035" s="61" t="s">
        <v>204</v>
      </c>
    </row>
    <row r="4036" spans="1:46">
      <c r="A4036" s="11">
        <v>4036</v>
      </c>
      <c r="B4036" s="69">
        <v>44620</v>
      </c>
      <c r="C4036" s="70">
        <v>0.97916666666666663</v>
      </c>
      <c r="D4036">
        <v>5.4</v>
      </c>
      <c r="E4036">
        <v>12.8</v>
      </c>
      <c r="F4036">
        <v>0</v>
      </c>
      <c r="G4036">
        <v>6.1</v>
      </c>
      <c r="H4036">
        <v>-1E-3</v>
      </c>
      <c r="I4036">
        <v>0</v>
      </c>
      <c r="J4036" t="s">
        <v>147</v>
      </c>
      <c r="K4036">
        <v>0.1</v>
      </c>
      <c r="L4036" t="s">
        <v>154</v>
      </c>
      <c r="M4036" s="70">
        <v>0.9728472222222222</v>
      </c>
      <c r="N4036">
        <v>0.6</v>
      </c>
      <c r="O4036" t="s">
        <v>152</v>
      </c>
      <c r="P4036" s="70">
        <v>0.97253472222222215</v>
      </c>
      <c r="Q4036">
        <v>0</v>
      </c>
      <c r="R4036" t="s">
        <v>150</v>
      </c>
      <c r="S4036">
        <v>0.1</v>
      </c>
      <c r="T4036">
        <v>60.8</v>
      </c>
      <c r="U4036">
        <v>0</v>
      </c>
      <c r="V4036">
        <v>80</v>
      </c>
      <c r="W4036">
        <v>0</v>
      </c>
      <c r="X4036">
        <v>0.54200000000000004</v>
      </c>
      <c r="Y4036">
        <v>17.41</v>
      </c>
      <c r="Z4036" s="11">
        <f t="shared" si="10765"/>
        <v>-0.60000000000000009</v>
      </c>
      <c r="AA4036" s="11">
        <f t="shared" si="10766"/>
        <v>0</v>
      </c>
      <c r="AB4036" s="53">
        <f t="shared" si="10767"/>
        <v>0.21399644760083272</v>
      </c>
      <c r="AC4036" s="61" t="s">
        <v>204</v>
      </c>
    </row>
    <row r="4037" spans="1:46">
      <c r="A4037" s="11">
        <v>4037</v>
      </c>
      <c r="B4037" s="69">
        <v>44620</v>
      </c>
      <c r="C4037" s="70">
        <v>0.98611111111111116</v>
      </c>
      <c r="D4037">
        <v>5.3</v>
      </c>
      <c r="E4037">
        <v>12.8</v>
      </c>
      <c r="F4037">
        <v>0</v>
      </c>
      <c r="G4037">
        <v>6</v>
      </c>
      <c r="H4037">
        <v>-1E-3</v>
      </c>
      <c r="I4037">
        <v>0.2</v>
      </c>
      <c r="J4037" t="s">
        <v>148</v>
      </c>
      <c r="K4037">
        <v>0.2</v>
      </c>
      <c r="L4037" t="s">
        <v>148</v>
      </c>
      <c r="M4037" s="70">
        <v>0.98611111111111116</v>
      </c>
      <c r="N4037">
        <v>1.1000000000000001</v>
      </c>
      <c r="O4037" t="s">
        <v>152</v>
      </c>
      <c r="P4037" s="70">
        <v>0.98560185185185178</v>
      </c>
      <c r="Q4037">
        <v>0.9</v>
      </c>
      <c r="R4037" t="s">
        <v>152</v>
      </c>
      <c r="S4037">
        <v>0.3</v>
      </c>
      <c r="T4037">
        <v>56.2</v>
      </c>
      <c r="U4037">
        <v>0</v>
      </c>
      <c r="V4037">
        <v>104</v>
      </c>
      <c r="W4037">
        <v>0</v>
      </c>
      <c r="X4037">
        <v>0.54200000000000004</v>
      </c>
      <c r="Y4037">
        <v>17.420000000000002</v>
      </c>
      <c r="Z4037" s="11">
        <f t="shared" si="10765"/>
        <v>-0.60000000000000009</v>
      </c>
      <c r="AA4037" s="11">
        <f t="shared" si="10766"/>
        <v>0</v>
      </c>
      <c r="AB4037" s="53">
        <f t="shared" si="10767"/>
        <v>0.21399644760083272</v>
      </c>
      <c r="AC4037" s="61" t="s">
        <v>204</v>
      </c>
    </row>
    <row r="4038" spans="1:46">
      <c r="A4038" s="11">
        <v>4038</v>
      </c>
      <c r="B4038" s="69">
        <v>44620</v>
      </c>
      <c r="C4038" s="70">
        <v>0.99305555555555547</v>
      </c>
      <c r="D4038">
        <v>5.2</v>
      </c>
      <c r="E4038">
        <v>12.8</v>
      </c>
      <c r="F4038">
        <v>0</v>
      </c>
      <c r="G4038">
        <v>6</v>
      </c>
      <c r="H4038">
        <v>1E-3</v>
      </c>
      <c r="I4038">
        <v>0.8</v>
      </c>
      <c r="J4038" t="s">
        <v>152</v>
      </c>
      <c r="K4038">
        <v>0.8</v>
      </c>
      <c r="L4038" t="s">
        <v>152</v>
      </c>
      <c r="M4038" s="70">
        <v>0.99305555555555547</v>
      </c>
      <c r="N4038">
        <v>1.6</v>
      </c>
      <c r="O4038" t="s">
        <v>152</v>
      </c>
      <c r="P4038" s="70">
        <v>0.99260416666666673</v>
      </c>
      <c r="Q4038">
        <v>1.1000000000000001</v>
      </c>
      <c r="R4038" t="s">
        <v>148</v>
      </c>
      <c r="S4038">
        <v>0.3</v>
      </c>
      <c r="T4038">
        <v>44.5</v>
      </c>
      <c r="U4038">
        <v>0</v>
      </c>
      <c r="V4038">
        <v>95</v>
      </c>
      <c r="W4038">
        <v>0</v>
      </c>
      <c r="X4038">
        <v>0.54200000000000004</v>
      </c>
      <c r="Y4038">
        <v>17.399999999999999</v>
      </c>
      <c r="Z4038" s="11">
        <f t="shared" si="10765"/>
        <v>0.60000000000000009</v>
      </c>
      <c r="AA4038" s="11">
        <f t="shared" si="10766"/>
        <v>0</v>
      </c>
      <c r="AB4038" s="53">
        <f t="shared" si="10767"/>
        <v>0.21399644760083272</v>
      </c>
      <c r="AC4038" s="61" t="s">
        <v>204</v>
      </c>
    </row>
  </sheetData>
  <phoneticPr fontId="18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78"/>
  <sheetViews>
    <sheetView zoomScale="85" zoomScaleNormal="85" workbookViewId="0">
      <pane xSplit="3" ySplit="6" topLeftCell="L642" activePane="bottomRight" state="frozen"/>
      <selection activeCell="H4576" sqref="H4576"/>
      <selection pane="topRight" activeCell="H4576" sqref="H4576"/>
      <selection pane="bottomLeft" activeCell="H4576" sqref="H4576"/>
      <selection pane="bottomRight" activeCell="B7" sqref="B7:S678"/>
    </sheetView>
  </sheetViews>
  <sheetFormatPr defaultRowHeight="14.25"/>
  <cols>
    <col min="1" max="1" width="13.875" style="11" bestFit="1" customWidth="1"/>
    <col min="2" max="2" width="11.375" style="12" customWidth="1"/>
    <col min="3" max="3" width="9" style="13"/>
    <col min="4" max="8" width="9" style="18"/>
    <col min="9" max="9" width="9" style="17"/>
    <col min="10" max="10" width="9" style="16"/>
    <col min="11" max="11" width="13" style="16" customWidth="1"/>
    <col min="12" max="12" width="9" style="16"/>
    <col min="13" max="15" width="9" style="18"/>
    <col min="16" max="16" width="9" style="13"/>
    <col min="17" max="18" width="9" style="18"/>
    <col min="19" max="19" width="9" style="13"/>
    <col min="20" max="27" width="9" style="11"/>
    <col min="28" max="28" width="13.625" style="11" customWidth="1"/>
    <col min="29" max="32" width="9" style="11"/>
    <col min="33" max="33" width="9" style="13"/>
    <col min="34" max="35" width="9" style="11"/>
    <col min="36" max="36" width="9" style="13"/>
    <col min="37" max="16384" width="9" style="11"/>
  </cols>
  <sheetData>
    <row r="1" spans="1:36">
      <c r="A1" s="11" t="s">
        <v>68</v>
      </c>
      <c r="B1" s="11" t="s">
        <v>93</v>
      </c>
      <c r="C1" s="11">
        <f>COLUMN()</f>
        <v>3</v>
      </c>
      <c r="D1" s="11">
        <f>COLUMN()</f>
        <v>4</v>
      </c>
      <c r="E1" s="11">
        <f>COLUMN()</f>
        <v>5</v>
      </c>
      <c r="F1" s="11">
        <f>COLUMN()</f>
        <v>6</v>
      </c>
      <c r="G1" s="11">
        <f>COLUMN()</f>
        <v>7</v>
      </c>
      <c r="H1" s="11">
        <f>COLUMN()</f>
        <v>8</v>
      </c>
      <c r="I1" s="11">
        <f>COLUMN()</f>
        <v>9</v>
      </c>
      <c r="J1" s="11">
        <f>COLUMN()</f>
        <v>10</v>
      </c>
      <c r="K1" s="11">
        <f>COLUMN()</f>
        <v>11</v>
      </c>
      <c r="L1" s="11">
        <f>COLUMN()</f>
        <v>12</v>
      </c>
      <c r="M1" s="11">
        <f>COLUMN()</f>
        <v>13</v>
      </c>
      <c r="N1" s="11">
        <f>COLUMN()</f>
        <v>14</v>
      </c>
      <c r="O1" s="11">
        <f>COLUMN()</f>
        <v>15</v>
      </c>
      <c r="P1" s="11">
        <f>COLUMN()</f>
        <v>16</v>
      </c>
      <c r="Q1" s="11">
        <f>COLUMN()</f>
        <v>17</v>
      </c>
      <c r="R1" s="11">
        <f>COLUMN()</f>
        <v>18</v>
      </c>
      <c r="S1" s="11">
        <f>COLUMN()</f>
        <v>19</v>
      </c>
      <c r="T1" s="11">
        <f>COLUMN()</f>
        <v>20</v>
      </c>
      <c r="U1" s="11">
        <f>COLUMN()</f>
        <v>21</v>
      </c>
      <c r="V1" s="11">
        <f>COLUMN()</f>
        <v>22</v>
      </c>
      <c r="W1" s="11">
        <f>COLUMN()</f>
        <v>23</v>
      </c>
      <c r="X1" s="11">
        <f>COLUMN()</f>
        <v>24</v>
      </c>
      <c r="Y1" s="11">
        <f>COLUMN()</f>
        <v>25</v>
      </c>
      <c r="Z1" s="11">
        <f>COLUMN()</f>
        <v>26</v>
      </c>
      <c r="AA1" s="11">
        <f>COLUMN()</f>
        <v>27</v>
      </c>
      <c r="AB1" s="11">
        <f>COLUMN()</f>
        <v>28</v>
      </c>
      <c r="AC1" s="11">
        <f>COLUMN()</f>
        <v>29</v>
      </c>
      <c r="AD1" s="11">
        <f>COLUMN()</f>
        <v>30</v>
      </c>
      <c r="AE1" s="11">
        <f>COLUMN()</f>
        <v>31</v>
      </c>
      <c r="AF1" s="11">
        <f>COLUMN()</f>
        <v>32</v>
      </c>
      <c r="AG1" s="11">
        <f>COLUMN()</f>
        <v>33</v>
      </c>
      <c r="AH1" s="11">
        <f>COLUMN()</f>
        <v>34</v>
      </c>
      <c r="AI1" s="11">
        <f>COLUMN()</f>
        <v>35</v>
      </c>
      <c r="AJ1" s="11">
        <f>COLUMN()</f>
        <v>36</v>
      </c>
    </row>
    <row r="2" spans="1:36">
      <c r="A2" s="11" t="s">
        <v>69</v>
      </c>
      <c r="B2" s="11">
        <v>6</v>
      </c>
      <c r="C2" s="11"/>
    </row>
    <row r="3" spans="1:36">
      <c r="A3" s="11" t="s">
        <v>70</v>
      </c>
      <c r="B3" s="55">
        <f ca="1">INDIRECT(ADDRESS(7,3,,,$B$1))</f>
        <v>0</v>
      </c>
      <c r="C3" s="11"/>
    </row>
    <row r="4" spans="1:36">
      <c r="A4" s="11" t="s">
        <v>71</v>
      </c>
      <c r="B4" s="11">
        <v>7</v>
      </c>
      <c r="C4" s="11"/>
    </row>
    <row r="5" spans="1:36">
      <c r="C5" s="11" t="s">
        <v>63</v>
      </c>
      <c r="D5" s="54" t="s">
        <v>96</v>
      </c>
      <c r="E5" s="54" t="s">
        <v>175</v>
      </c>
      <c r="F5" s="54" t="s">
        <v>95</v>
      </c>
      <c r="G5" s="54" t="s">
        <v>167</v>
      </c>
      <c r="H5" s="54" t="s">
        <v>128</v>
      </c>
      <c r="I5" s="17" t="s">
        <v>48</v>
      </c>
      <c r="J5" s="16" t="s">
        <v>18</v>
      </c>
      <c r="K5" s="54" t="s">
        <v>164</v>
      </c>
      <c r="L5" s="54" t="s">
        <v>165</v>
      </c>
      <c r="M5" s="11" t="s">
        <v>49</v>
      </c>
      <c r="N5" s="11" t="s">
        <v>51</v>
      </c>
      <c r="O5" s="11" t="s">
        <v>58</v>
      </c>
      <c r="P5" s="13" t="s">
        <v>59</v>
      </c>
      <c r="Q5" s="18" t="s">
        <v>24</v>
      </c>
      <c r="R5" s="11" t="s">
        <v>60</v>
      </c>
      <c r="S5" s="13" t="s">
        <v>61</v>
      </c>
      <c r="U5" s="54" t="s">
        <v>96</v>
      </c>
      <c r="V5" s="54" t="s">
        <v>175</v>
      </c>
      <c r="W5" s="54" t="s">
        <v>95</v>
      </c>
      <c r="X5" s="54" t="s">
        <v>174</v>
      </c>
      <c r="Y5" s="54" t="s">
        <v>128</v>
      </c>
      <c r="Z5" s="17" t="s">
        <v>48</v>
      </c>
      <c r="AA5" s="16" t="s">
        <v>18</v>
      </c>
      <c r="AB5" s="54" t="s">
        <v>164</v>
      </c>
      <c r="AC5" s="54" t="s">
        <v>165</v>
      </c>
      <c r="AD5" s="11" t="s">
        <v>49</v>
      </c>
      <c r="AE5" s="11" t="s">
        <v>51</v>
      </c>
      <c r="AF5" s="11" t="s">
        <v>58</v>
      </c>
      <c r="AG5" s="13" t="s">
        <v>59</v>
      </c>
      <c r="AH5" s="18" t="s">
        <v>24</v>
      </c>
      <c r="AI5" s="11" t="s">
        <v>60</v>
      </c>
      <c r="AJ5" s="13" t="s">
        <v>61</v>
      </c>
    </row>
    <row r="6" spans="1:36" ht="16.5">
      <c r="A6" s="11" t="s">
        <v>72</v>
      </c>
      <c r="B6" s="11" t="s">
        <v>62</v>
      </c>
      <c r="C6" s="11"/>
      <c r="D6" s="11" t="s">
        <v>2</v>
      </c>
      <c r="E6" s="11" t="s">
        <v>129</v>
      </c>
      <c r="F6" s="11" t="s">
        <v>64</v>
      </c>
      <c r="G6" s="11" t="s">
        <v>64</v>
      </c>
      <c r="H6" s="11" t="s">
        <v>129</v>
      </c>
      <c r="I6" s="11" t="s">
        <v>67</v>
      </c>
      <c r="J6" s="16" t="s">
        <v>4</v>
      </c>
      <c r="K6" s="11" t="s">
        <v>173</v>
      </c>
      <c r="L6" s="11" t="s">
        <v>170</v>
      </c>
      <c r="M6" s="11" t="s">
        <v>1</v>
      </c>
      <c r="N6" s="11" t="s">
        <v>1</v>
      </c>
      <c r="O6" s="11"/>
      <c r="Q6" s="18" t="s">
        <v>1</v>
      </c>
      <c r="R6" s="11"/>
      <c r="U6" s="11" t="s">
        <v>2</v>
      </c>
      <c r="V6" s="11" t="s">
        <v>129</v>
      </c>
      <c r="W6" s="11" t="s">
        <v>64</v>
      </c>
      <c r="X6" s="11" t="s">
        <v>64</v>
      </c>
      <c r="Y6" s="11" t="s">
        <v>129</v>
      </c>
      <c r="Z6" s="11" t="s">
        <v>67</v>
      </c>
      <c r="AA6" s="16" t="s">
        <v>4</v>
      </c>
      <c r="AB6" s="11" t="s">
        <v>195</v>
      </c>
      <c r="AC6" s="11" t="s">
        <v>170</v>
      </c>
      <c r="AD6" s="11" t="s">
        <v>1</v>
      </c>
      <c r="AE6" s="11" t="s">
        <v>1</v>
      </c>
      <c r="AH6" s="18" t="s">
        <v>1</v>
      </c>
    </row>
    <row r="7" spans="1:36">
      <c r="A7" s="11">
        <f>$B$4</f>
        <v>7</v>
      </c>
      <c r="B7" s="12">
        <f ca="1">INDIRECT(ADDRESS(A7,2,,,$B$1))</f>
        <v>44593</v>
      </c>
      <c r="C7" s="13">
        <f ca="1">INDIRECT(ADDRESS(A7,3,,,$B$1))</f>
        <v>0</v>
      </c>
      <c r="D7" s="14">
        <f ca="1">INDIRECT(ADDRESS(A7,31,,,$B$1))</f>
        <v>0</v>
      </c>
      <c r="E7" s="14">
        <f t="shared" ref="E7:E70" ca="1" si="0">INDIRECT(ADDRESS(A7,32,,,$B$1))</f>
        <v>0.22613495920487933</v>
      </c>
      <c r="F7" s="14">
        <f t="shared" ref="F7:F70" ca="1" si="1">INDIRECT(ADDRESS(A7,33,,,$B$1))</f>
        <v>0.66666666666666663</v>
      </c>
      <c r="G7" s="60" t="s">
        <v>202</v>
      </c>
      <c r="H7" s="14">
        <f t="shared" ref="H7:H70" ca="1" si="2">INDIRECT(ADDRESS(A7,35,,,$B$1))</f>
        <v>76.75</v>
      </c>
      <c r="I7" s="17">
        <f t="shared" ref="I7:I70" ca="1" si="3">INDIRECT(ADDRESS(A7,36,,,$B$1))</f>
        <v>0</v>
      </c>
      <c r="J7" s="16">
        <f t="shared" ref="J7:J70" ca="1" si="4">INDIRECT(ADDRESS(A7,37,,,$B$1))</f>
        <v>0</v>
      </c>
      <c r="K7" s="16">
        <f t="shared" ref="K7:K70" ca="1" si="5">INDIRECT(ADDRESS(A7,38,,,$B$1))</f>
        <v>505</v>
      </c>
      <c r="L7" s="16">
        <f t="shared" ref="L7:L70" ca="1" si="6">INDIRECT(ADDRESS(A7,39,,,$B$1))</f>
        <v>0</v>
      </c>
      <c r="M7" s="17">
        <f t="shared" ref="M7:M70" ca="1" si="7">INDIRECT(ADDRESS($A7,40,,,$B$1))</f>
        <v>4.9999999999999996E-2</v>
      </c>
      <c r="N7" s="17">
        <f ca="1">INDIRECT(ADDRESS($A7,41,,,$B$1))</f>
        <v>0.4</v>
      </c>
      <c r="O7" s="17" t="str">
        <f ca="1">INDIRECT(ADDRESS($A7,42,,,$B$1))</f>
        <v>E</v>
      </c>
      <c r="P7" s="13">
        <f ca="1">INDIRECT(ADDRESS($A7,43,,,$B$1))</f>
        <v>0.99835648148148148</v>
      </c>
      <c r="Q7" s="18">
        <f ca="1">INDIRECT(ADDRESS($A7,44,,,$B$1))</f>
        <v>0.9</v>
      </c>
      <c r="R7" s="17" t="str">
        <f ca="1">INDIRECT(ADDRESS($A7,45,,,$B$1))</f>
        <v>E</v>
      </c>
      <c r="S7" s="13">
        <f ca="1">INDIRECT(ADDRESS($A7,46,,,$B$1))</f>
        <v>0.99581018518518516</v>
      </c>
      <c r="U7" s="14">
        <f ca="1">SUM(D7:D30)</f>
        <v>0</v>
      </c>
      <c r="V7" s="14">
        <f ca="1">AVERAGE(E7:E30)</f>
        <v>0.22426409482182019</v>
      </c>
      <c r="W7" s="14">
        <f ca="1">AVERAGE(F7:F30)</f>
        <v>6.2097222222222221</v>
      </c>
      <c r="X7" s="14" t="e">
        <f>AVERAGE(G7:G30)</f>
        <v>#DIV/0!</v>
      </c>
      <c r="Y7" s="14">
        <f ca="1">AVERAGE(H7:H30)</f>
        <v>57.628472222222229</v>
      </c>
      <c r="Z7" s="56">
        <f ca="1">SUM(I7:I30)</f>
        <v>7.9800000000000013</v>
      </c>
      <c r="AA7" s="56">
        <f ca="1">SUM(J7:J30)</f>
        <v>2.833333333333333</v>
      </c>
      <c r="AB7" s="56">
        <f ca="1">SUM(K7:K30)/1000</f>
        <v>16119.509</v>
      </c>
      <c r="AC7" s="56">
        <f ca="1">AVERAGE(L7:L30)</f>
        <v>186.47916666666666</v>
      </c>
      <c r="AD7" s="17">
        <f ca="1">AVERAGE(M7:M30)</f>
        <v>3.9826388888888888</v>
      </c>
      <c r="AE7" s="17">
        <f ca="1">MAX(N7:N30)</f>
        <v>8</v>
      </c>
      <c r="AF7" s="11" t="str">
        <f ca="1">INDIRECT(ADDRESS(MATCH(AE7,N7:N30,0)+ROW()-1,15))</f>
        <v>WSW</v>
      </c>
      <c r="AG7" s="13">
        <f ca="1">INDIRECT(ADDRESS(MATCH(AE7,N7:N30,0)+ROW()-1,16))</f>
        <v>0.70716435185185189</v>
      </c>
      <c r="AH7" s="17">
        <f ca="1">MAX(Q7:Q30)</f>
        <v>14.4</v>
      </c>
      <c r="AI7" s="11" t="str">
        <f ca="1">INDIRECT(ADDRESS(MATCH(AH7,Q7:Q30,0)+ROW()-1,18))</f>
        <v>WSW</v>
      </c>
      <c r="AJ7" s="13">
        <f ca="1">INDIRECT(ADDRESS(MATCH(AH7,Q7:Q30,0)+ROW()-1,19))</f>
        <v>0.6325115740740741</v>
      </c>
    </row>
    <row r="8" spans="1:36">
      <c r="A8" s="11">
        <f>A7+$B$2</f>
        <v>13</v>
      </c>
      <c r="B8" s="12">
        <f ca="1">INDIRECT(ADDRESS(A8,2,,,$B$1))</f>
        <v>44593</v>
      </c>
      <c r="C8" s="13">
        <f ca="1">INDIRECT(ADDRESS(A8,3,,,$B$1))</f>
        <v>4.1666666666666664E-2</v>
      </c>
      <c r="D8" s="14">
        <f ca="1">INDIRECT(ADDRESS(A8,31,,,$B$1))</f>
        <v>0</v>
      </c>
      <c r="E8" s="14">
        <f t="shared" ca="1" si="0"/>
        <v>0.22604538254423501</v>
      </c>
      <c r="F8" s="14">
        <f t="shared" ca="1" si="1"/>
        <v>0.3</v>
      </c>
      <c r="G8" s="60" t="s">
        <v>202</v>
      </c>
      <c r="H8" s="14">
        <f t="shared" ca="1" si="2"/>
        <v>80.466666666666669</v>
      </c>
      <c r="I8" s="17">
        <f t="shared" ca="1" si="3"/>
        <v>0</v>
      </c>
      <c r="J8" s="16">
        <f t="shared" ca="1" si="4"/>
        <v>0</v>
      </c>
      <c r="K8" s="16">
        <f t="shared" ca="1" si="5"/>
        <v>555</v>
      </c>
      <c r="L8" s="16">
        <f t="shared" ca="1" si="6"/>
        <v>0</v>
      </c>
      <c r="M8" s="17">
        <f t="shared" ca="1" si="7"/>
        <v>0.11666666666666665</v>
      </c>
      <c r="N8" s="17">
        <f ca="1">INDIRECT(ADDRESS($A8,41,,,$B$1))</f>
        <v>0.4</v>
      </c>
      <c r="O8" s="17" t="str">
        <f ca="1">INDIRECT(ADDRESS($A8,42,,,$B$1))</f>
        <v>WSW</v>
      </c>
      <c r="P8" s="13">
        <f ca="1">INDIRECT(ADDRESS($A8,43,,,$B$1))</f>
        <v>4.4502314814814814E-2</v>
      </c>
      <c r="Q8" s="18">
        <f ca="1">INDIRECT(ADDRESS($A8,44,,,$B$1))</f>
        <v>0.8</v>
      </c>
      <c r="R8" s="17" t="str">
        <f ca="1">INDIRECT(ADDRESS($A8,45,,,$B$1))</f>
        <v>WNW</v>
      </c>
      <c r="S8" s="13">
        <f ca="1">INDIRECT(ADDRESS($A8,46,,,$B$1))</f>
        <v>7.1458333333333332E-2</v>
      </c>
    </row>
    <row r="9" spans="1:36">
      <c r="A9" s="11">
        <f t="shared" ref="A9:A72" si="8">A8+$B$2</f>
        <v>19</v>
      </c>
      <c r="B9" s="12">
        <f t="shared" ref="B9:B72" ca="1" si="9">INDIRECT(ADDRESS(A9,2,,,$B$1))</f>
        <v>44593</v>
      </c>
      <c r="C9" s="13">
        <f t="shared" ref="C9:C72" ca="1" si="10">INDIRECT(ADDRESS(A9,3,,,$B$1))</f>
        <v>8.3333333333333329E-2</v>
      </c>
      <c r="D9" s="14">
        <f t="shared" ref="D9:D72" ca="1" si="11">INDIRECT(ADDRESS(A9,31,,,$B$1))</f>
        <v>0</v>
      </c>
      <c r="E9" s="14">
        <f t="shared" ca="1" si="0"/>
        <v>0.22559749924101338</v>
      </c>
      <c r="F9" s="14">
        <f t="shared" ca="1" si="1"/>
        <v>0.16666666666666666</v>
      </c>
      <c r="G9" s="60" t="s">
        <v>202</v>
      </c>
      <c r="H9" s="14">
        <f t="shared" ca="1" si="2"/>
        <v>83.983333333333334</v>
      </c>
      <c r="I9" s="17">
        <f t="shared" ca="1" si="3"/>
        <v>1E-3</v>
      </c>
      <c r="J9" s="16">
        <f t="shared" ca="1" si="4"/>
        <v>0</v>
      </c>
      <c r="K9" s="16">
        <f t="shared" ca="1" si="5"/>
        <v>547</v>
      </c>
      <c r="L9" s="16">
        <f t="shared" ca="1" si="6"/>
        <v>0</v>
      </c>
      <c r="M9" s="17">
        <f t="shared" ca="1" si="7"/>
        <v>0.33333333333333331</v>
      </c>
      <c r="N9" s="17">
        <f t="shared" ref="N9:N72" ca="1" si="12">INDIRECT(ADDRESS($A9,41,,,$B$1))</f>
        <v>0.9</v>
      </c>
      <c r="O9" s="17" t="str">
        <f t="shared" ref="O9:O72" ca="1" si="13">INDIRECT(ADDRESS($A9,42,,,$B$1))</f>
        <v>SE</v>
      </c>
      <c r="P9" s="13">
        <f t="shared" ref="P9:P72" ca="1" si="14">INDIRECT(ADDRESS($A9,43,,,$B$1))</f>
        <v>8.790509259259259E-2</v>
      </c>
      <c r="Q9" s="18">
        <f t="shared" ref="Q9:Q72" ca="1" si="15">INDIRECT(ADDRESS($A9,44,,,$B$1))</f>
        <v>1.1000000000000001</v>
      </c>
      <c r="R9" s="17" t="str">
        <f t="shared" ref="R9:R72" ca="1" si="16">INDIRECT(ADDRESS($A9,45,,,$B$1))</f>
        <v>SE</v>
      </c>
      <c r="S9" s="13">
        <f t="shared" ref="S9:S72" ca="1" si="17">INDIRECT(ADDRESS($A9,46,,,$B$1))</f>
        <v>8.2881944444444453E-2</v>
      </c>
    </row>
    <row r="10" spans="1:36">
      <c r="A10" s="11">
        <f t="shared" si="8"/>
        <v>25</v>
      </c>
      <c r="B10" s="12">
        <f t="shared" ca="1" si="9"/>
        <v>44593</v>
      </c>
      <c r="C10" s="13">
        <f t="shared" ca="1" si="10"/>
        <v>0.125</v>
      </c>
      <c r="D10" s="14">
        <f t="shared" ca="1" si="11"/>
        <v>0</v>
      </c>
      <c r="E10" s="14">
        <f t="shared" ca="1" si="0"/>
        <v>0.22559749924101338</v>
      </c>
      <c r="F10" s="14">
        <f t="shared" ca="1" si="1"/>
        <v>1.6666666666666666E-2</v>
      </c>
      <c r="G10" s="60" t="s">
        <v>202</v>
      </c>
      <c r="H10" s="14">
        <f t="shared" ca="1" si="2"/>
        <v>85.63333333333334</v>
      </c>
      <c r="I10" s="17">
        <f t="shared" ca="1" si="3"/>
        <v>1E-3</v>
      </c>
      <c r="J10" s="16">
        <f t="shared" ca="1" si="4"/>
        <v>0</v>
      </c>
      <c r="K10" s="16">
        <f t="shared" ca="1" si="5"/>
        <v>572</v>
      </c>
      <c r="L10" s="16">
        <f t="shared" ca="1" si="6"/>
        <v>0</v>
      </c>
      <c r="M10" s="17">
        <f t="shared" ca="1" si="7"/>
        <v>0.15</v>
      </c>
      <c r="N10" s="17">
        <f t="shared" ca="1" si="12"/>
        <v>0.5</v>
      </c>
      <c r="O10" s="17" t="str">
        <f t="shared" ca="1" si="13"/>
        <v>SE</v>
      </c>
      <c r="P10" s="13">
        <f t="shared" ca="1" si="14"/>
        <v>0.15972222222222224</v>
      </c>
      <c r="Q10" s="18">
        <f t="shared" ca="1" si="15"/>
        <v>1.7</v>
      </c>
      <c r="R10" s="17" t="str">
        <f t="shared" ca="1" si="16"/>
        <v>SSE</v>
      </c>
      <c r="S10" s="13">
        <f t="shared" ca="1" si="17"/>
        <v>0.15716435185185185</v>
      </c>
    </row>
    <row r="11" spans="1:36">
      <c r="A11" s="11">
        <f t="shared" si="8"/>
        <v>31</v>
      </c>
      <c r="B11" s="12">
        <f t="shared" ca="1" si="9"/>
        <v>44593</v>
      </c>
      <c r="C11" s="13">
        <f t="shared" ca="1" si="10"/>
        <v>0.16666666666666666</v>
      </c>
      <c r="D11" s="14">
        <f t="shared" ca="1" si="11"/>
        <v>0</v>
      </c>
      <c r="E11" s="14">
        <f t="shared" ca="1" si="0"/>
        <v>0.22604538254423501</v>
      </c>
      <c r="F11" s="14">
        <f t="shared" ca="1" si="1"/>
        <v>3.3333333333333326E-2</v>
      </c>
      <c r="G11" s="60" t="s">
        <v>202</v>
      </c>
      <c r="H11" s="14">
        <f t="shared" ca="1" si="2"/>
        <v>85.2</v>
      </c>
      <c r="I11" s="17">
        <f t="shared" ca="1" si="3"/>
        <v>6.0000000000000001E-3</v>
      </c>
      <c r="J11" s="16">
        <f t="shared" ca="1" si="4"/>
        <v>0</v>
      </c>
      <c r="K11" s="16">
        <f t="shared" ca="1" si="5"/>
        <v>599</v>
      </c>
      <c r="L11" s="16">
        <f t="shared" ca="1" si="6"/>
        <v>0</v>
      </c>
      <c r="M11" s="17">
        <f t="shared" ca="1" si="7"/>
        <v>0.86666666666666659</v>
      </c>
      <c r="N11" s="17">
        <f t="shared" ca="1" si="12"/>
        <v>2</v>
      </c>
      <c r="O11" s="17" t="str">
        <f t="shared" ca="1" si="13"/>
        <v>SSE</v>
      </c>
      <c r="P11" s="13">
        <f t="shared" ca="1" si="14"/>
        <v>0.20138888888888887</v>
      </c>
      <c r="Q11" s="18">
        <f t="shared" ca="1" si="15"/>
        <v>3.3</v>
      </c>
      <c r="R11" s="17" t="str">
        <f t="shared" ca="1" si="16"/>
        <v>SSE</v>
      </c>
      <c r="S11" s="13">
        <f t="shared" ca="1" si="17"/>
        <v>0.20001157407407408</v>
      </c>
    </row>
    <row r="12" spans="1:36">
      <c r="A12" s="11">
        <f t="shared" si="8"/>
        <v>37</v>
      </c>
      <c r="B12" s="12">
        <f t="shared" ca="1" si="9"/>
        <v>44593</v>
      </c>
      <c r="C12" s="13">
        <f t="shared" ca="1" si="10"/>
        <v>0.20833333333333334</v>
      </c>
      <c r="D12" s="14">
        <f t="shared" ca="1" si="11"/>
        <v>0</v>
      </c>
      <c r="E12" s="14">
        <f t="shared" ca="1" si="0"/>
        <v>0.22577665256230203</v>
      </c>
      <c r="F12" s="14">
        <f t="shared" ca="1" si="1"/>
        <v>4.6833333333333336</v>
      </c>
      <c r="G12" s="60" t="s">
        <v>202</v>
      </c>
      <c r="H12" s="14">
        <f t="shared" ca="1" si="2"/>
        <v>58.533333333333339</v>
      </c>
      <c r="I12" s="17">
        <f t="shared" ca="1" si="3"/>
        <v>2E-3</v>
      </c>
      <c r="J12" s="16">
        <f t="shared" ca="1" si="4"/>
        <v>0</v>
      </c>
      <c r="K12" s="16">
        <f t="shared" ca="1" si="5"/>
        <v>647</v>
      </c>
      <c r="L12" s="16">
        <f t="shared" ca="1" si="6"/>
        <v>0</v>
      </c>
      <c r="M12" s="17">
        <f t="shared" ca="1" si="7"/>
        <v>3.4333333333333331</v>
      </c>
      <c r="N12" s="17">
        <f t="shared" ca="1" si="12"/>
        <v>4.0999999999999996</v>
      </c>
      <c r="O12" s="17" t="str">
        <f t="shared" ca="1" si="13"/>
        <v>SSE</v>
      </c>
      <c r="P12" s="13">
        <f t="shared" ca="1" si="14"/>
        <v>0.23818287037037036</v>
      </c>
      <c r="Q12" s="18">
        <f t="shared" ca="1" si="15"/>
        <v>6.4</v>
      </c>
      <c r="R12" s="17" t="str">
        <f t="shared" ca="1" si="16"/>
        <v>SSE</v>
      </c>
      <c r="S12" s="13">
        <f t="shared" ca="1" si="17"/>
        <v>0.23700231481481482</v>
      </c>
    </row>
    <row r="13" spans="1:36">
      <c r="A13" s="11">
        <f t="shared" si="8"/>
        <v>43</v>
      </c>
      <c r="B13" s="12">
        <f t="shared" ca="1" si="9"/>
        <v>44593</v>
      </c>
      <c r="C13" s="13">
        <f t="shared" ca="1" si="10"/>
        <v>0.25</v>
      </c>
      <c r="D13" s="14">
        <f t="shared" ca="1" si="11"/>
        <v>0</v>
      </c>
      <c r="E13" s="14">
        <f t="shared" ca="1" si="0"/>
        <v>0.22559749924101338</v>
      </c>
      <c r="F13" s="14">
        <f t="shared" ca="1" si="1"/>
        <v>5.4833333333333334</v>
      </c>
      <c r="G13" s="60" t="s">
        <v>202</v>
      </c>
      <c r="H13" s="14">
        <f t="shared" ca="1" si="2"/>
        <v>53.966666666666669</v>
      </c>
      <c r="I13" s="17">
        <f t="shared" ca="1" si="3"/>
        <v>1E-3</v>
      </c>
      <c r="J13" s="16">
        <f t="shared" ca="1" si="4"/>
        <v>0</v>
      </c>
      <c r="K13" s="16">
        <f t="shared" ca="1" si="5"/>
        <v>858</v>
      </c>
      <c r="L13" s="16">
        <f t="shared" ca="1" si="6"/>
        <v>0.16666666666666666</v>
      </c>
      <c r="M13" s="17">
        <f t="shared" ca="1" si="7"/>
        <v>3.7166666666666668</v>
      </c>
      <c r="N13" s="17">
        <f t="shared" ca="1" si="12"/>
        <v>4.0999999999999996</v>
      </c>
      <c r="O13" s="17" t="str">
        <f t="shared" ca="1" si="13"/>
        <v>SSE</v>
      </c>
      <c r="P13" s="13">
        <f t="shared" ca="1" si="14"/>
        <v>0.25</v>
      </c>
      <c r="Q13" s="18">
        <f t="shared" ca="1" si="15"/>
        <v>6.3</v>
      </c>
      <c r="R13" s="17" t="str">
        <f t="shared" ca="1" si="16"/>
        <v>S</v>
      </c>
      <c r="S13" s="13">
        <f t="shared" ca="1" si="17"/>
        <v>0.24401620370370369</v>
      </c>
    </row>
    <row r="14" spans="1:36">
      <c r="A14" s="11">
        <f t="shared" si="8"/>
        <v>49</v>
      </c>
      <c r="B14" s="12">
        <f t="shared" ca="1" si="9"/>
        <v>44593</v>
      </c>
      <c r="C14" s="13">
        <f t="shared" ca="1" si="10"/>
        <v>0.29166666666666669</v>
      </c>
      <c r="D14" s="14">
        <f t="shared" ca="1" si="11"/>
        <v>0</v>
      </c>
      <c r="E14" s="14">
        <f t="shared" ca="1" si="0"/>
        <v>0.22523976982732263</v>
      </c>
      <c r="F14" s="14">
        <f t="shared" ca="1" si="1"/>
        <v>6.083333333333333</v>
      </c>
      <c r="G14" s="60" t="s">
        <v>202</v>
      </c>
      <c r="H14" s="14">
        <f t="shared" ca="1" si="2"/>
        <v>54.800000000000004</v>
      </c>
      <c r="I14" s="17">
        <f t="shared" ca="1" si="3"/>
        <v>2.5000000000000001E-2</v>
      </c>
      <c r="J14" s="16">
        <f t="shared" ca="1" si="4"/>
        <v>0</v>
      </c>
      <c r="K14" s="16">
        <f t="shared" ca="1" si="5"/>
        <v>57425</v>
      </c>
      <c r="L14" s="16">
        <f t="shared" ca="1" si="6"/>
        <v>15.833333333333334</v>
      </c>
      <c r="M14" s="17">
        <f t="shared" ca="1" si="7"/>
        <v>3.8166666666666664</v>
      </c>
      <c r="N14" s="17">
        <f t="shared" ca="1" si="12"/>
        <v>4.2</v>
      </c>
      <c r="O14" s="17" t="str">
        <f t="shared" ca="1" si="13"/>
        <v>SSE</v>
      </c>
      <c r="P14" s="13">
        <f t="shared" ca="1" si="14"/>
        <v>0.30818287037037034</v>
      </c>
      <c r="Q14" s="18">
        <f t="shared" ca="1" si="15"/>
        <v>6.6</v>
      </c>
      <c r="R14" s="17" t="str">
        <f t="shared" ca="1" si="16"/>
        <v>S</v>
      </c>
      <c r="S14" s="13">
        <f t="shared" ca="1" si="17"/>
        <v>0.31366898148148148</v>
      </c>
    </row>
    <row r="15" spans="1:36">
      <c r="A15" s="11">
        <f t="shared" si="8"/>
        <v>55</v>
      </c>
      <c r="B15" s="12">
        <f t="shared" ca="1" si="9"/>
        <v>44593</v>
      </c>
      <c r="C15" s="13">
        <f t="shared" ca="1" si="10"/>
        <v>0.33333333333333331</v>
      </c>
      <c r="D15" s="14">
        <f t="shared" ca="1" si="11"/>
        <v>0</v>
      </c>
      <c r="E15" s="14">
        <f t="shared" ca="1" si="0"/>
        <v>0.22479304221501817</v>
      </c>
      <c r="F15" s="14">
        <f t="shared" ca="1" si="1"/>
        <v>6.9333333333333336</v>
      </c>
      <c r="G15" s="60" t="s">
        <v>202</v>
      </c>
      <c r="H15" s="14">
        <f t="shared" ca="1" si="2"/>
        <v>54.883333333333333</v>
      </c>
      <c r="I15" s="17">
        <f t="shared" ca="1" si="3"/>
        <v>0.372</v>
      </c>
      <c r="J15" s="16">
        <f t="shared" ca="1" si="4"/>
        <v>0</v>
      </c>
      <c r="K15" s="16">
        <f t="shared" ca="1" si="5"/>
        <v>808222</v>
      </c>
      <c r="L15" s="16">
        <f t="shared" ca="1" si="6"/>
        <v>224.33333333333334</v>
      </c>
      <c r="M15" s="17">
        <f t="shared" ca="1" si="7"/>
        <v>3.9999999999999996</v>
      </c>
      <c r="N15" s="17">
        <f t="shared" ca="1" si="12"/>
        <v>4.4000000000000004</v>
      </c>
      <c r="O15" s="17" t="str">
        <f t="shared" ca="1" si="13"/>
        <v>SSE</v>
      </c>
      <c r="P15" s="13">
        <f t="shared" ca="1" si="14"/>
        <v>0.36304398148148148</v>
      </c>
      <c r="Q15" s="18">
        <f t="shared" ca="1" si="15"/>
        <v>7.4</v>
      </c>
      <c r="R15" s="17" t="str">
        <f t="shared" ca="1" si="16"/>
        <v>S</v>
      </c>
      <c r="S15" s="13">
        <f t="shared" ca="1" si="17"/>
        <v>0.33833333333333332</v>
      </c>
    </row>
    <row r="16" spans="1:36">
      <c r="A16" s="11">
        <f t="shared" si="8"/>
        <v>61</v>
      </c>
      <c r="B16" s="12">
        <f t="shared" ca="1" si="9"/>
        <v>44593</v>
      </c>
      <c r="C16" s="13">
        <f t="shared" ca="1" si="10"/>
        <v>0.375</v>
      </c>
      <c r="D16" s="14">
        <f t="shared" ca="1" si="11"/>
        <v>0</v>
      </c>
      <c r="E16" s="14">
        <f t="shared" ca="1" si="0"/>
        <v>0.22443603679736865</v>
      </c>
      <c r="F16" s="14">
        <f t="shared" ca="1" si="1"/>
        <v>9.9</v>
      </c>
      <c r="G16" s="60" t="s">
        <v>202</v>
      </c>
      <c r="H16" s="14">
        <f t="shared" ca="1" si="2"/>
        <v>48.283333333333331</v>
      </c>
      <c r="I16" s="17">
        <f t="shared" ca="1" si="3"/>
        <v>1.2110000000000001</v>
      </c>
      <c r="J16" s="16">
        <f t="shared" ca="1" si="4"/>
        <v>0.33333333333333331</v>
      </c>
      <c r="K16" s="16">
        <f t="shared" ca="1" si="5"/>
        <v>2381263</v>
      </c>
      <c r="L16" s="16">
        <f t="shared" ca="1" si="6"/>
        <v>661.33333333333337</v>
      </c>
      <c r="M16" s="17">
        <f t="shared" ca="1" si="7"/>
        <v>4.2166666666666659</v>
      </c>
      <c r="N16" s="17">
        <f t="shared" ca="1" si="12"/>
        <v>4.7</v>
      </c>
      <c r="O16" s="17" t="str">
        <f t="shared" ca="1" si="13"/>
        <v>SSW</v>
      </c>
      <c r="P16" s="13">
        <f t="shared" ca="1" si="14"/>
        <v>0.3991319444444445</v>
      </c>
      <c r="Q16" s="18">
        <f t="shared" ca="1" si="15"/>
        <v>7.7</v>
      </c>
      <c r="R16" s="17" t="str">
        <f t="shared" ca="1" si="16"/>
        <v>S</v>
      </c>
      <c r="S16" s="13">
        <f t="shared" ca="1" si="17"/>
        <v>0.37491898148148151</v>
      </c>
    </row>
    <row r="17" spans="1:36">
      <c r="A17" s="11">
        <f t="shared" si="8"/>
        <v>67</v>
      </c>
      <c r="B17" s="12">
        <f t="shared" ca="1" si="9"/>
        <v>44593</v>
      </c>
      <c r="C17" s="13">
        <f t="shared" ca="1" si="10"/>
        <v>0.41666666666666669</v>
      </c>
      <c r="D17" s="14">
        <f t="shared" ca="1" si="11"/>
        <v>0</v>
      </c>
      <c r="E17" s="14">
        <f t="shared" ca="1" si="0"/>
        <v>0.22479304221501817</v>
      </c>
      <c r="F17" s="14">
        <f t="shared" ca="1" si="1"/>
        <v>11.283333333333333</v>
      </c>
      <c r="G17" s="60" t="s">
        <v>202</v>
      </c>
      <c r="H17" s="14">
        <f t="shared" ca="1" si="2"/>
        <v>46.083333333333336</v>
      </c>
      <c r="I17" s="17">
        <f t="shared" ca="1" si="3"/>
        <v>1.74</v>
      </c>
      <c r="J17" s="16">
        <f t="shared" ca="1" si="4"/>
        <v>1</v>
      </c>
      <c r="K17" s="16">
        <f t="shared" ca="1" si="5"/>
        <v>3455757</v>
      </c>
      <c r="L17" s="16">
        <f t="shared" ca="1" si="6"/>
        <v>960</v>
      </c>
      <c r="M17" s="17">
        <f t="shared" ca="1" si="7"/>
        <v>5.1833333333333336</v>
      </c>
      <c r="N17" s="17">
        <f t="shared" ca="1" si="12"/>
        <v>5.7</v>
      </c>
      <c r="O17" s="17" t="str">
        <f t="shared" ca="1" si="13"/>
        <v>SSW</v>
      </c>
      <c r="P17" s="13">
        <f t="shared" ca="1" si="14"/>
        <v>0.43349537037037034</v>
      </c>
      <c r="Q17" s="18">
        <f t="shared" ca="1" si="15"/>
        <v>10.5</v>
      </c>
      <c r="R17" s="17" t="str">
        <f t="shared" ca="1" si="16"/>
        <v>WSW</v>
      </c>
      <c r="S17" s="13">
        <f t="shared" ca="1" si="17"/>
        <v>0.43659722222222225</v>
      </c>
    </row>
    <row r="18" spans="1:36">
      <c r="A18" s="11">
        <f t="shared" si="8"/>
        <v>73</v>
      </c>
      <c r="B18" s="12">
        <f t="shared" ca="1" si="9"/>
        <v>44593</v>
      </c>
      <c r="C18" s="13">
        <f t="shared" ca="1" si="10"/>
        <v>0.45833333333333331</v>
      </c>
      <c r="D18" s="14">
        <f t="shared" ca="1" si="11"/>
        <v>0</v>
      </c>
      <c r="E18" s="14">
        <f t="shared" ca="1" si="0"/>
        <v>0.22461446694471213</v>
      </c>
      <c r="F18" s="14">
        <f t="shared" ca="1" si="1"/>
        <v>11.066666666666668</v>
      </c>
      <c r="G18" s="60" t="s">
        <v>202</v>
      </c>
      <c r="H18" s="14">
        <f t="shared" ca="1" si="2"/>
        <v>47.116666666666667</v>
      </c>
      <c r="I18" s="17">
        <f t="shared" ca="1" si="3"/>
        <v>1.3559999999999999</v>
      </c>
      <c r="J18" s="16">
        <f t="shared" ca="1" si="4"/>
        <v>0.66666666666666663</v>
      </c>
      <c r="K18" s="16">
        <f t="shared" ca="1" si="5"/>
        <v>2768001</v>
      </c>
      <c r="L18" s="16">
        <f t="shared" ca="1" si="6"/>
        <v>769</v>
      </c>
      <c r="M18" s="17">
        <f t="shared" ca="1" si="7"/>
        <v>5.5166666666666666</v>
      </c>
      <c r="N18" s="17">
        <f t="shared" ca="1" si="12"/>
        <v>6.2</v>
      </c>
      <c r="O18" s="17" t="str">
        <f t="shared" ca="1" si="13"/>
        <v>SW</v>
      </c>
      <c r="P18" s="13">
        <f t="shared" ca="1" si="14"/>
        <v>0.47016203703703702</v>
      </c>
      <c r="Q18" s="18">
        <f t="shared" ca="1" si="15"/>
        <v>10.9</v>
      </c>
      <c r="R18" s="17" t="str">
        <f t="shared" ca="1" si="16"/>
        <v>WSW</v>
      </c>
      <c r="S18" s="13">
        <f t="shared" ca="1" si="17"/>
        <v>0.47545138888888888</v>
      </c>
    </row>
    <row r="19" spans="1:36">
      <c r="A19" s="11">
        <f t="shared" si="8"/>
        <v>79</v>
      </c>
      <c r="B19" s="12">
        <f t="shared" ca="1" si="9"/>
        <v>44593</v>
      </c>
      <c r="C19" s="13">
        <f t="shared" ca="1" si="10"/>
        <v>0.5</v>
      </c>
      <c r="D19" s="14">
        <f t="shared" ca="1" si="11"/>
        <v>0</v>
      </c>
      <c r="E19" s="14">
        <f t="shared" ca="1" si="0"/>
        <v>0.22434689428517818</v>
      </c>
      <c r="F19" s="14">
        <f t="shared" ca="1" si="1"/>
        <v>8.6833333333333318</v>
      </c>
      <c r="G19" s="60" t="s">
        <v>202</v>
      </c>
      <c r="H19" s="14">
        <f t="shared" ca="1" si="2"/>
        <v>63.133333333333347</v>
      </c>
      <c r="I19" s="17">
        <f t="shared" ca="1" si="3"/>
        <v>0.33999999999999997</v>
      </c>
      <c r="J19" s="16">
        <f t="shared" ca="1" si="4"/>
        <v>0</v>
      </c>
      <c r="K19" s="16">
        <f t="shared" ca="1" si="5"/>
        <v>794117</v>
      </c>
      <c r="L19" s="16">
        <f t="shared" ca="1" si="6"/>
        <v>220.33333333333334</v>
      </c>
      <c r="M19" s="17">
        <f t="shared" ca="1" si="7"/>
        <v>5.8000000000000007</v>
      </c>
      <c r="N19" s="17">
        <f t="shared" ca="1" si="12"/>
        <v>6.5</v>
      </c>
      <c r="O19" s="17" t="str">
        <f t="shared" ca="1" si="13"/>
        <v>WSW</v>
      </c>
      <c r="P19" s="13">
        <f t="shared" ca="1" si="14"/>
        <v>0.53172453703703704</v>
      </c>
      <c r="Q19" s="18">
        <f t="shared" ca="1" si="15"/>
        <v>10.8</v>
      </c>
      <c r="R19" s="17" t="str">
        <f t="shared" ca="1" si="16"/>
        <v>SW</v>
      </c>
      <c r="S19" s="13">
        <f t="shared" ca="1" si="17"/>
        <v>0.50775462962962969</v>
      </c>
    </row>
    <row r="20" spans="1:36">
      <c r="A20" s="11">
        <f t="shared" si="8"/>
        <v>85</v>
      </c>
      <c r="B20" s="12">
        <f t="shared" ca="1" si="9"/>
        <v>44593</v>
      </c>
      <c r="C20" s="13">
        <f t="shared" ca="1" si="10"/>
        <v>0.54166666666666663</v>
      </c>
      <c r="D20" s="14">
        <f t="shared" ca="1" si="11"/>
        <v>0</v>
      </c>
      <c r="E20" s="14">
        <f t="shared" ca="1" si="0"/>
        <v>0.22443603679736865</v>
      </c>
      <c r="F20" s="14">
        <f t="shared" ca="1" si="1"/>
        <v>8.5499999999999989</v>
      </c>
      <c r="G20" s="60" t="s">
        <v>202</v>
      </c>
      <c r="H20" s="14">
        <f t="shared" ca="1" si="2"/>
        <v>70.050000000000011</v>
      </c>
      <c r="I20" s="17">
        <f t="shared" ca="1" si="3"/>
        <v>0.71900000000000008</v>
      </c>
      <c r="J20" s="16">
        <f t="shared" ca="1" si="4"/>
        <v>0.16666666666666666</v>
      </c>
      <c r="K20" s="16">
        <f t="shared" ca="1" si="5"/>
        <v>1498173</v>
      </c>
      <c r="L20" s="16">
        <f t="shared" ca="1" si="6"/>
        <v>416</v>
      </c>
      <c r="M20" s="17">
        <f t="shared" ca="1" si="7"/>
        <v>5.3666666666666663</v>
      </c>
      <c r="N20" s="17">
        <f t="shared" ca="1" si="12"/>
        <v>6.2</v>
      </c>
      <c r="O20" s="17" t="str">
        <f t="shared" ca="1" si="13"/>
        <v>SW</v>
      </c>
      <c r="P20" s="13">
        <f t="shared" ca="1" si="14"/>
        <v>0.53473379629629625</v>
      </c>
      <c r="Q20" s="18">
        <f t="shared" ca="1" si="15"/>
        <v>9.6999999999999993</v>
      </c>
      <c r="R20" s="17" t="str">
        <f t="shared" ca="1" si="16"/>
        <v>W</v>
      </c>
      <c r="S20" s="13">
        <f t="shared" ca="1" si="17"/>
        <v>0.5640856481481481</v>
      </c>
    </row>
    <row r="21" spans="1:36">
      <c r="A21" s="11">
        <f t="shared" si="8"/>
        <v>91</v>
      </c>
      <c r="B21" s="12">
        <f t="shared" ca="1" si="9"/>
        <v>44593</v>
      </c>
      <c r="C21" s="13">
        <f t="shared" ca="1" si="10"/>
        <v>0.58333333333333337</v>
      </c>
      <c r="D21" s="14">
        <f t="shared" ca="1" si="11"/>
        <v>0</v>
      </c>
      <c r="E21" s="14">
        <f t="shared" ca="1" si="0"/>
        <v>0.22443603679736865</v>
      </c>
      <c r="F21" s="14">
        <f t="shared" ca="1" si="1"/>
        <v>9.7333333333333343</v>
      </c>
      <c r="G21" s="60" t="s">
        <v>202</v>
      </c>
      <c r="H21" s="14">
        <f t="shared" ca="1" si="2"/>
        <v>56.56666666666667</v>
      </c>
      <c r="I21" s="17">
        <f t="shared" ca="1" si="3"/>
        <v>1.2609999999999999</v>
      </c>
      <c r="J21" s="16">
        <f t="shared" ca="1" si="4"/>
        <v>0.5</v>
      </c>
      <c r="K21" s="16">
        <f t="shared" ca="1" si="5"/>
        <v>2476172</v>
      </c>
      <c r="L21" s="16">
        <f t="shared" ca="1" si="6"/>
        <v>687.83333333333337</v>
      </c>
      <c r="M21" s="17">
        <f t="shared" ca="1" si="7"/>
        <v>6.1500000000000012</v>
      </c>
      <c r="N21" s="17">
        <f t="shared" ca="1" si="12"/>
        <v>7.1</v>
      </c>
      <c r="O21" s="17" t="str">
        <f t="shared" ca="1" si="13"/>
        <v>WSW</v>
      </c>
      <c r="P21" s="13">
        <f t="shared" ca="1" si="14"/>
        <v>0.59347222222222229</v>
      </c>
      <c r="Q21" s="18">
        <f t="shared" ca="1" si="15"/>
        <v>12.9</v>
      </c>
      <c r="R21" s="17" t="str">
        <f t="shared" ca="1" si="16"/>
        <v>SW</v>
      </c>
      <c r="S21" s="13">
        <f t="shared" ca="1" si="17"/>
        <v>0.61457175925925933</v>
      </c>
    </row>
    <row r="22" spans="1:36">
      <c r="A22" s="11">
        <f t="shared" si="8"/>
        <v>97</v>
      </c>
      <c r="B22" s="12">
        <f t="shared" ca="1" si="9"/>
        <v>44593</v>
      </c>
      <c r="C22" s="13">
        <f t="shared" ca="1" si="10"/>
        <v>0.625</v>
      </c>
      <c r="D22" s="14">
        <f t="shared" ca="1" si="11"/>
        <v>0</v>
      </c>
      <c r="E22" s="14">
        <f t="shared" ca="1" si="0"/>
        <v>0.22354592254119113</v>
      </c>
      <c r="F22" s="14">
        <f t="shared" ca="1" si="1"/>
        <v>9.5500000000000007</v>
      </c>
      <c r="G22" s="60" t="s">
        <v>202</v>
      </c>
      <c r="H22" s="14">
        <f t="shared" ca="1" si="2"/>
        <v>46.933333333333337</v>
      </c>
      <c r="I22" s="17">
        <f t="shared" ca="1" si="3"/>
        <v>0.63900000000000012</v>
      </c>
      <c r="J22" s="16">
        <f t="shared" ca="1" si="4"/>
        <v>0.16666666666666666</v>
      </c>
      <c r="K22" s="16">
        <f t="shared" ca="1" si="5"/>
        <v>1262637</v>
      </c>
      <c r="L22" s="16">
        <f t="shared" ca="1" si="6"/>
        <v>350.83333333333331</v>
      </c>
      <c r="M22" s="17">
        <f t="shared" ca="1" si="7"/>
        <v>6.8999999999999995</v>
      </c>
      <c r="N22" s="17">
        <f t="shared" ca="1" si="12"/>
        <v>7.4</v>
      </c>
      <c r="O22" s="17" t="str">
        <f t="shared" ca="1" si="13"/>
        <v>WSW</v>
      </c>
      <c r="P22" s="13">
        <f t="shared" ca="1" si="14"/>
        <v>0.65972222222222221</v>
      </c>
      <c r="Q22" s="18">
        <f t="shared" ca="1" si="15"/>
        <v>14.4</v>
      </c>
      <c r="R22" s="17" t="str">
        <f t="shared" ca="1" si="16"/>
        <v>WSW</v>
      </c>
      <c r="S22" s="13">
        <f t="shared" ca="1" si="17"/>
        <v>0.6325115740740741</v>
      </c>
    </row>
    <row r="23" spans="1:36">
      <c r="A23" s="11">
        <f t="shared" si="8"/>
        <v>103</v>
      </c>
      <c r="B23" s="12">
        <f t="shared" ca="1" si="9"/>
        <v>44593</v>
      </c>
      <c r="C23" s="13">
        <f t="shared" ca="1" si="10"/>
        <v>0.66666666666666663</v>
      </c>
      <c r="D23" s="14">
        <f t="shared" ca="1" si="11"/>
        <v>0</v>
      </c>
      <c r="E23" s="14">
        <f t="shared" ca="1" si="0"/>
        <v>0.22292323582158499</v>
      </c>
      <c r="F23" s="14">
        <f t="shared" ca="1" si="1"/>
        <v>8.7000000000000011</v>
      </c>
      <c r="G23" s="60" t="s">
        <v>202</v>
      </c>
      <c r="H23" s="14">
        <f t="shared" ca="1" si="2"/>
        <v>43.383333333333333</v>
      </c>
      <c r="I23" s="17">
        <f t="shared" ca="1" si="3"/>
        <v>0.25600000000000001</v>
      </c>
      <c r="J23" s="16">
        <f t="shared" ca="1" si="4"/>
        <v>0</v>
      </c>
      <c r="K23" s="16">
        <f t="shared" ca="1" si="5"/>
        <v>508316</v>
      </c>
      <c r="L23" s="16">
        <f t="shared" ca="1" si="6"/>
        <v>141.33333333333334</v>
      </c>
      <c r="M23" s="17">
        <f t="shared" ca="1" si="7"/>
        <v>6.9333333333333336</v>
      </c>
      <c r="N23" s="17">
        <f t="shared" ca="1" si="12"/>
        <v>7.6</v>
      </c>
      <c r="O23" s="17" t="str">
        <f t="shared" ca="1" si="13"/>
        <v>SW</v>
      </c>
      <c r="P23" s="13">
        <f t="shared" ca="1" si="14"/>
        <v>0.66445601851851854</v>
      </c>
      <c r="Q23" s="18">
        <f t="shared" ca="1" si="15"/>
        <v>14.1</v>
      </c>
      <c r="R23" s="17" t="str">
        <f t="shared" ca="1" si="16"/>
        <v>SW</v>
      </c>
      <c r="S23" s="13">
        <f t="shared" ca="1" si="17"/>
        <v>0.66472222222222221</v>
      </c>
    </row>
    <row r="24" spans="1:36">
      <c r="A24" s="11">
        <f t="shared" si="8"/>
        <v>109</v>
      </c>
      <c r="B24" s="12">
        <f t="shared" ca="1" si="9"/>
        <v>44593</v>
      </c>
      <c r="C24" s="13">
        <f t="shared" ca="1" si="10"/>
        <v>0.70833333333333337</v>
      </c>
      <c r="D24" s="14">
        <f t="shared" ca="1" si="11"/>
        <v>0</v>
      </c>
      <c r="E24" s="14">
        <f t="shared" ca="1" si="0"/>
        <v>0.22239100713982074</v>
      </c>
      <c r="F24" s="14">
        <f t="shared" ca="1" si="1"/>
        <v>7.8333333333333348</v>
      </c>
      <c r="G24" s="60" t="s">
        <v>202</v>
      </c>
      <c r="H24" s="14">
        <f t="shared" ca="1" si="2"/>
        <v>41.4</v>
      </c>
      <c r="I24" s="17">
        <f t="shared" ca="1" si="3"/>
        <v>4.9000000000000002E-2</v>
      </c>
      <c r="J24" s="16">
        <f t="shared" ca="1" si="4"/>
        <v>0</v>
      </c>
      <c r="K24" s="16">
        <f t="shared" ca="1" si="5"/>
        <v>102416</v>
      </c>
      <c r="L24" s="16">
        <f t="shared" ca="1" si="6"/>
        <v>28.5</v>
      </c>
      <c r="M24" s="17">
        <f t="shared" ca="1" si="7"/>
        <v>6.8333333333333348</v>
      </c>
      <c r="N24" s="17">
        <f t="shared" ca="1" si="12"/>
        <v>8</v>
      </c>
      <c r="O24" s="17" t="str">
        <f t="shared" ca="1" si="13"/>
        <v>WSW</v>
      </c>
      <c r="P24" s="13">
        <f t="shared" ca="1" si="14"/>
        <v>0.70716435185185189</v>
      </c>
      <c r="Q24" s="18">
        <f t="shared" ca="1" si="15"/>
        <v>12.8</v>
      </c>
      <c r="R24" s="17" t="str">
        <f t="shared" ca="1" si="16"/>
        <v>WSW</v>
      </c>
      <c r="S24" s="13">
        <f t="shared" ca="1" si="17"/>
        <v>0.70144675925925926</v>
      </c>
    </row>
    <row r="25" spans="1:36">
      <c r="A25" s="11">
        <f t="shared" si="8"/>
        <v>115</v>
      </c>
      <c r="B25" s="12">
        <f t="shared" ca="1" si="9"/>
        <v>44593</v>
      </c>
      <c r="C25" s="13">
        <f t="shared" ca="1" si="10"/>
        <v>0.75</v>
      </c>
      <c r="D25" s="14">
        <f t="shared" ca="1" si="11"/>
        <v>0</v>
      </c>
      <c r="E25" s="14">
        <f t="shared" ca="1" si="0"/>
        <v>0.22239100713982074</v>
      </c>
      <c r="F25" s="14">
        <f t="shared" ca="1" si="1"/>
        <v>7.3000000000000007</v>
      </c>
      <c r="G25" s="60" t="s">
        <v>202</v>
      </c>
      <c r="H25" s="14">
        <f t="shared" ca="1" si="2"/>
        <v>43.366666666666667</v>
      </c>
      <c r="I25" s="17">
        <f t="shared" ca="1" si="3"/>
        <v>0</v>
      </c>
      <c r="J25" s="16">
        <f t="shared" ca="1" si="4"/>
        <v>0</v>
      </c>
      <c r="K25" s="16">
        <f t="shared" ca="1" si="5"/>
        <v>482</v>
      </c>
      <c r="L25" s="16">
        <f t="shared" ca="1" si="6"/>
        <v>0</v>
      </c>
      <c r="M25" s="17">
        <f t="shared" ca="1" si="7"/>
        <v>5.666666666666667</v>
      </c>
      <c r="N25" s="17">
        <f t="shared" ca="1" si="12"/>
        <v>6.4</v>
      </c>
      <c r="O25" s="17" t="str">
        <f t="shared" ca="1" si="13"/>
        <v>WSW</v>
      </c>
      <c r="P25" s="13">
        <f t="shared" ca="1" si="14"/>
        <v>0.77362268518518518</v>
      </c>
      <c r="Q25" s="18">
        <f t="shared" ca="1" si="15"/>
        <v>10.8</v>
      </c>
      <c r="R25" s="17" t="str">
        <f t="shared" ca="1" si="16"/>
        <v>WSW</v>
      </c>
      <c r="S25" s="13">
        <f t="shared" ca="1" si="17"/>
        <v>0.78334490740740748</v>
      </c>
    </row>
    <row r="26" spans="1:36">
      <c r="A26" s="11">
        <f t="shared" si="8"/>
        <v>121</v>
      </c>
      <c r="B26" s="12">
        <f t="shared" ca="1" si="9"/>
        <v>44593</v>
      </c>
      <c r="C26" s="13">
        <f t="shared" ca="1" si="10"/>
        <v>0.79166666666666663</v>
      </c>
      <c r="D26" s="14">
        <f t="shared" ca="1" si="11"/>
        <v>0</v>
      </c>
      <c r="E26" s="14">
        <f t="shared" ca="1" si="0"/>
        <v>0.22265712148070285</v>
      </c>
      <c r="F26" s="14">
        <f t="shared" ca="1" si="1"/>
        <v>6.8833333333333329</v>
      </c>
      <c r="G26" s="60" t="s">
        <v>202</v>
      </c>
      <c r="H26" s="14">
        <f t="shared" ca="1" si="2"/>
        <v>45</v>
      </c>
      <c r="I26" s="17">
        <f t="shared" ca="1" si="3"/>
        <v>0</v>
      </c>
      <c r="J26" s="16">
        <f t="shared" ca="1" si="4"/>
        <v>0</v>
      </c>
      <c r="K26" s="16">
        <f t="shared" ca="1" si="5"/>
        <v>451</v>
      </c>
      <c r="L26" s="16">
        <f t="shared" ca="1" si="6"/>
        <v>0</v>
      </c>
      <c r="M26" s="17">
        <f t="shared" ca="1" si="7"/>
        <v>5.3166666666666664</v>
      </c>
      <c r="N26" s="17">
        <f t="shared" ca="1" si="12"/>
        <v>6</v>
      </c>
      <c r="O26" s="17" t="str">
        <f t="shared" ca="1" si="13"/>
        <v>SW</v>
      </c>
      <c r="P26" s="13">
        <f t="shared" ca="1" si="14"/>
        <v>0.78553240740740737</v>
      </c>
      <c r="Q26" s="18">
        <f t="shared" ca="1" si="15"/>
        <v>10.4</v>
      </c>
      <c r="R26" s="17" t="str">
        <f t="shared" ca="1" si="16"/>
        <v>WSW</v>
      </c>
      <c r="S26" s="13">
        <f t="shared" ca="1" si="17"/>
        <v>0.81136574074074075</v>
      </c>
    </row>
    <row r="27" spans="1:36">
      <c r="A27" s="11">
        <f t="shared" si="8"/>
        <v>127</v>
      </c>
      <c r="B27" s="12">
        <f t="shared" ca="1" si="9"/>
        <v>44593</v>
      </c>
      <c r="C27" s="13">
        <f t="shared" ca="1" si="10"/>
        <v>0.83333333333333337</v>
      </c>
      <c r="D27" s="14">
        <f t="shared" ca="1" si="11"/>
        <v>0</v>
      </c>
      <c r="E27" s="14">
        <f t="shared" ca="1" si="0"/>
        <v>0.22292323582158499</v>
      </c>
      <c r="F27" s="14">
        <f t="shared" ca="1" si="1"/>
        <v>6.6499999999999995</v>
      </c>
      <c r="G27" s="60" t="s">
        <v>202</v>
      </c>
      <c r="H27" s="14">
        <f t="shared" ca="1" si="2"/>
        <v>46.666666666666664</v>
      </c>
      <c r="I27" s="17">
        <f t="shared" ca="1" si="3"/>
        <v>0</v>
      </c>
      <c r="J27" s="16">
        <f t="shared" ca="1" si="4"/>
        <v>0</v>
      </c>
      <c r="K27" s="16">
        <f t="shared" ca="1" si="5"/>
        <v>428</v>
      </c>
      <c r="L27" s="16">
        <f t="shared" ca="1" si="6"/>
        <v>0</v>
      </c>
      <c r="M27" s="17">
        <f t="shared" ca="1" si="7"/>
        <v>4.6833333333333327</v>
      </c>
      <c r="N27" s="17">
        <f t="shared" ca="1" si="12"/>
        <v>5.7</v>
      </c>
      <c r="O27" s="17" t="str">
        <f t="shared" ca="1" si="13"/>
        <v>WSW</v>
      </c>
      <c r="P27" s="13">
        <f t="shared" ca="1" si="14"/>
        <v>0.82893518518518527</v>
      </c>
      <c r="Q27" s="18">
        <f t="shared" ca="1" si="15"/>
        <v>9.8000000000000007</v>
      </c>
      <c r="R27" s="17" t="str">
        <f t="shared" ca="1" si="16"/>
        <v>WSW</v>
      </c>
      <c r="S27" s="13">
        <f t="shared" ca="1" si="17"/>
        <v>0.83856481481481471</v>
      </c>
    </row>
    <row r="28" spans="1:36">
      <c r="A28" s="11">
        <f t="shared" si="8"/>
        <v>133</v>
      </c>
      <c r="B28" s="12">
        <f t="shared" ca="1" si="9"/>
        <v>44593</v>
      </c>
      <c r="C28" s="13">
        <f t="shared" ca="1" si="10"/>
        <v>0.875</v>
      </c>
      <c r="D28" s="14">
        <f t="shared" ca="1" si="11"/>
        <v>0</v>
      </c>
      <c r="E28" s="14">
        <f t="shared" ca="1" si="0"/>
        <v>0.22283453104129095</v>
      </c>
      <c r="F28" s="14">
        <f t="shared" ca="1" si="1"/>
        <v>6.1833333333333336</v>
      </c>
      <c r="G28" s="60" t="s">
        <v>202</v>
      </c>
      <c r="H28" s="14">
        <f t="shared" ca="1" si="2"/>
        <v>49.4</v>
      </c>
      <c r="I28" s="17">
        <f t="shared" ca="1" si="3"/>
        <v>0</v>
      </c>
      <c r="J28" s="16">
        <f t="shared" ca="1" si="4"/>
        <v>0</v>
      </c>
      <c r="K28" s="16">
        <f t="shared" ca="1" si="5"/>
        <v>433</v>
      </c>
      <c r="L28" s="16">
        <f t="shared" ca="1" si="6"/>
        <v>0</v>
      </c>
      <c r="M28" s="17">
        <f t="shared" ca="1" si="7"/>
        <v>3.8833333333333329</v>
      </c>
      <c r="N28" s="17">
        <f t="shared" ca="1" si="12"/>
        <v>5.2</v>
      </c>
      <c r="O28" s="17" t="str">
        <f t="shared" ca="1" si="13"/>
        <v>WSW</v>
      </c>
      <c r="P28" s="13">
        <f t="shared" ca="1" si="14"/>
        <v>0.86806712962962962</v>
      </c>
      <c r="Q28" s="18">
        <f t="shared" ca="1" si="15"/>
        <v>7.5</v>
      </c>
      <c r="R28" s="17" t="str">
        <f t="shared" ca="1" si="16"/>
        <v>WSW</v>
      </c>
      <c r="S28" s="13">
        <f t="shared" ca="1" si="17"/>
        <v>0.87996527777777789</v>
      </c>
    </row>
    <row r="29" spans="1:36">
      <c r="A29" s="11">
        <f t="shared" si="8"/>
        <v>139</v>
      </c>
      <c r="B29" s="12">
        <f t="shared" ca="1" si="9"/>
        <v>44593</v>
      </c>
      <c r="C29" s="13">
        <f t="shared" ca="1" si="10"/>
        <v>0.91666666666666663</v>
      </c>
      <c r="D29" s="14">
        <f t="shared" ca="1" si="11"/>
        <v>0</v>
      </c>
      <c r="E29" s="14">
        <f t="shared" ca="1" si="0"/>
        <v>0.22239100713982074</v>
      </c>
      <c r="F29" s="14">
        <f t="shared" ca="1" si="1"/>
        <v>6.2166666666666659</v>
      </c>
      <c r="G29" s="60" t="s">
        <v>202</v>
      </c>
      <c r="H29" s="14">
        <f t="shared" ca="1" si="2"/>
        <v>50.033333333333339</v>
      </c>
      <c r="I29" s="17">
        <f t="shared" ca="1" si="3"/>
        <v>1E-3</v>
      </c>
      <c r="J29" s="16">
        <f t="shared" ca="1" si="4"/>
        <v>0</v>
      </c>
      <c r="K29" s="16">
        <f t="shared" ca="1" si="5"/>
        <v>458</v>
      </c>
      <c r="L29" s="16">
        <f t="shared" ca="1" si="6"/>
        <v>0</v>
      </c>
      <c r="M29" s="17">
        <f t="shared" ca="1" si="7"/>
        <v>3.3000000000000003</v>
      </c>
      <c r="N29" s="17">
        <f t="shared" ca="1" si="12"/>
        <v>3.9</v>
      </c>
      <c r="O29" s="17" t="str">
        <f t="shared" ca="1" si="13"/>
        <v>WSW</v>
      </c>
      <c r="P29" s="13">
        <f t="shared" ca="1" si="14"/>
        <v>0.92850694444444448</v>
      </c>
      <c r="Q29" s="18">
        <f t="shared" ca="1" si="15"/>
        <v>6.7</v>
      </c>
      <c r="R29" s="17" t="str">
        <f t="shared" ca="1" si="16"/>
        <v>WSW</v>
      </c>
      <c r="S29" s="13">
        <f t="shared" ca="1" si="17"/>
        <v>0.94027777777777777</v>
      </c>
    </row>
    <row r="30" spans="1:36">
      <c r="A30" s="11">
        <f t="shared" si="8"/>
        <v>145</v>
      </c>
      <c r="B30" s="12">
        <f t="shared" ca="1" si="9"/>
        <v>44593</v>
      </c>
      <c r="C30" s="13">
        <f t="shared" ca="1" si="10"/>
        <v>0.95833333333333337</v>
      </c>
      <c r="D30" s="14">
        <f t="shared" ca="1" si="11"/>
        <v>0</v>
      </c>
      <c r="E30" s="14">
        <f t="shared" ca="1" si="0"/>
        <v>0.22239100713982074</v>
      </c>
      <c r="F30" s="14">
        <f t="shared" ca="1" si="1"/>
        <v>6.1333333333333329</v>
      </c>
      <c r="G30" s="60" t="s">
        <v>202</v>
      </c>
      <c r="H30" s="14">
        <f t="shared" ca="1" si="2"/>
        <v>51.449999999999996</v>
      </c>
      <c r="I30" s="17">
        <f t="shared" ca="1" si="3"/>
        <v>0</v>
      </c>
      <c r="J30" s="16">
        <f t="shared" ca="1" si="4"/>
        <v>0</v>
      </c>
      <c r="K30" s="16">
        <f t="shared" ca="1" si="5"/>
        <v>475</v>
      </c>
      <c r="L30" s="16">
        <f t="shared" ca="1" si="6"/>
        <v>0</v>
      </c>
      <c r="M30" s="17">
        <f t="shared" ca="1" si="7"/>
        <v>3.35</v>
      </c>
      <c r="N30" s="17">
        <f t="shared" ca="1" si="12"/>
        <v>3.9</v>
      </c>
      <c r="O30" s="17" t="str">
        <f t="shared" ca="1" si="13"/>
        <v>WSW</v>
      </c>
      <c r="P30" s="13">
        <f t="shared" ca="1" si="14"/>
        <v>0.95672453703703697</v>
      </c>
      <c r="Q30" s="18">
        <f t="shared" ca="1" si="15"/>
        <v>6.7</v>
      </c>
      <c r="R30" s="17" t="str">
        <f t="shared" ca="1" si="16"/>
        <v>NW</v>
      </c>
      <c r="S30" s="13">
        <f t="shared" ca="1" si="17"/>
        <v>0.97728009259259263</v>
      </c>
    </row>
    <row r="31" spans="1:36">
      <c r="A31" s="11">
        <f t="shared" si="8"/>
        <v>151</v>
      </c>
      <c r="B31" s="12">
        <f t="shared" ca="1" si="9"/>
        <v>44594</v>
      </c>
      <c r="C31" s="13">
        <f t="shared" ca="1" si="10"/>
        <v>0</v>
      </c>
      <c r="D31" s="14">
        <f t="shared" ca="1" si="11"/>
        <v>0</v>
      </c>
      <c r="E31" s="14">
        <f t="shared" ca="1" si="0"/>
        <v>0.22194821661865896</v>
      </c>
      <c r="F31" s="14">
        <f t="shared" ca="1" si="1"/>
        <v>4.9833333333333334</v>
      </c>
      <c r="G31" s="60" t="s">
        <v>202</v>
      </c>
      <c r="H31" s="14">
        <f t="shared" ca="1" si="2"/>
        <v>49.233333333333341</v>
      </c>
      <c r="I31" s="17">
        <f t="shared" ca="1" si="3"/>
        <v>0</v>
      </c>
      <c r="J31" s="16">
        <f t="shared" ca="1" si="4"/>
        <v>0</v>
      </c>
      <c r="K31" s="16">
        <f t="shared" ca="1" si="5"/>
        <v>414</v>
      </c>
      <c r="L31" s="16">
        <f t="shared" ca="1" si="6"/>
        <v>0</v>
      </c>
      <c r="M31" s="17">
        <f t="shared" ca="1" si="7"/>
        <v>2.5500000000000003</v>
      </c>
      <c r="N31" s="17">
        <f t="shared" ca="1" si="12"/>
        <v>3.1</v>
      </c>
      <c r="O31" s="17" t="str">
        <f t="shared" ca="1" si="13"/>
        <v>NW</v>
      </c>
      <c r="P31" s="13">
        <f t="shared" ca="1" si="14"/>
        <v>1.9907407407407408E-3</v>
      </c>
      <c r="Q31" s="18">
        <f t="shared" ca="1" si="15"/>
        <v>5.0999999999999996</v>
      </c>
      <c r="R31" s="17" t="str">
        <f t="shared" ca="1" si="16"/>
        <v>NNW</v>
      </c>
      <c r="S31" s="13">
        <f t="shared" ca="1" si="17"/>
        <v>5.9027777777777778E-4</v>
      </c>
      <c r="U31" s="14">
        <f t="shared" ref="U31" ca="1" si="18">SUM(D31:D54)</f>
        <v>0</v>
      </c>
      <c r="V31" s="14">
        <f t="shared" ref="V31:Y31" ca="1" si="19">AVERAGE(E31:E54)</f>
        <v>0.21937296520333893</v>
      </c>
      <c r="W31" s="14">
        <f t="shared" ca="1" si="19"/>
        <v>5.8583333333333334</v>
      </c>
      <c r="X31" s="14" t="e">
        <f t="shared" si="19"/>
        <v>#DIV/0!</v>
      </c>
      <c r="Y31" s="14">
        <f t="shared" ca="1" si="19"/>
        <v>55.393750000000011</v>
      </c>
      <c r="Z31" s="56">
        <f t="shared" ref="Z31:AA31" ca="1" si="20">SUM(I31:I54)</f>
        <v>11.618000000000002</v>
      </c>
      <c r="AA31" s="56">
        <f t="shared" ca="1" si="20"/>
        <v>4.5000000000000009</v>
      </c>
      <c r="AB31" s="56">
        <f t="shared" ref="AB31" ca="1" si="21">SUM(K31:K54)/1000</f>
        <v>22765.998</v>
      </c>
      <c r="AC31" s="56">
        <f t="shared" ref="AC31:AD31" ca="1" si="22">AVERAGE(L31:L54)</f>
        <v>263.38888888888886</v>
      </c>
      <c r="AD31" s="17">
        <f t="shared" ca="1" si="22"/>
        <v>2.2937500000000006</v>
      </c>
      <c r="AE31" s="17">
        <f t="shared" ref="AE31" ca="1" si="23">MAX(N31:N54)</f>
        <v>5</v>
      </c>
      <c r="AF31" s="11" t="str">
        <f t="shared" ref="AF31" ca="1" si="24">INDIRECT(ADDRESS(MATCH(AE31,N31:N54,0)+ROW()-1,15))</f>
        <v>SSW</v>
      </c>
      <c r="AG31" s="13">
        <f t="shared" ref="AG31" ca="1" si="25">INDIRECT(ADDRESS(MATCH(AE31,N31:N54,0)+ROW()-1,16))</f>
        <v>0.64550925925925928</v>
      </c>
      <c r="AH31" s="17">
        <f t="shared" ref="AH31" ca="1" si="26">MAX(Q31:Q54)</f>
        <v>7.9</v>
      </c>
      <c r="AI31" s="11" t="str">
        <f t="shared" ref="AI31" ca="1" si="27">INDIRECT(ADDRESS(MATCH(AH31,Q31:Q54,0)+ROW()-1,18))</f>
        <v>S</v>
      </c>
      <c r="AJ31" s="13">
        <f t="shared" ref="AJ31" ca="1" si="28">INDIRECT(ADDRESS(MATCH(AH31,Q31:Q54,0)+ROW()-1,19))</f>
        <v>0.64402777777777775</v>
      </c>
    </row>
    <row r="32" spans="1:36">
      <c r="A32" s="11">
        <f t="shared" si="8"/>
        <v>157</v>
      </c>
      <c r="B32" s="12">
        <f t="shared" ca="1" si="9"/>
        <v>44594</v>
      </c>
      <c r="C32" s="13">
        <f t="shared" ca="1" si="10"/>
        <v>4.1666666666666664E-2</v>
      </c>
      <c r="D32" s="14">
        <f t="shared" ca="1" si="11"/>
        <v>0</v>
      </c>
      <c r="E32" s="14">
        <f t="shared" ca="1" si="0"/>
        <v>0.22141775064200911</v>
      </c>
      <c r="F32" s="14">
        <f t="shared" ca="1" si="1"/>
        <v>3.9166666666666665</v>
      </c>
      <c r="G32" s="60" t="s">
        <v>202</v>
      </c>
      <c r="H32" s="14">
        <f t="shared" ca="1" si="2"/>
        <v>50.533333333333331</v>
      </c>
      <c r="I32" s="17">
        <f t="shared" ca="1" si="3"/>
        <v>0</v>
      </c>
      <c r="J32" s="16">
        <f t="shared" ca="1" si="4"/>
        <v>0</v>
      </c>
      <c r="K32" s="16">
        <f t="shared" ca="1" si="5"/>
        <v>454</v>
      </c>
      <c r="L32" s="16">
        <f t="shared" ca="1" si="6"/>
        <v>0</v>
      </c>
      <c r="M32" s="17">
        <f t="shared" ca="1" si="7"/>
        <v>0.89999999999999991</v>
      </c>
      <c r="N32" s="17">
        <f t="shared" ca="1" si="12"/>
        <v>2.9</v>
      </c>
      <c r="O32" s="17" t="str">
        <f t="shared" ca="1" si="13"/>
        <v>NW</v>
      </c>
      <c r="P32" s="13">
        <f t="shared" ca="1" si="14"/>
        <v>3.6620370370370373E-2</v>
      </c>
      <c r="Q32" s="18">
        <f t="shared" ca="1" si="15"/>
        <v>5.2</v>
      </c>
      <c r="R32" s="17" t="str">
        <f t="shared" ca="1" si="16"/>
        <v>NW</v>
      </c>
      <c r="S32" s="13">
        <f t="shared" ca="1" si="17"/>
        <v>3.5405092592592592E-2</v>
      </c>
    </row>
    <row r="33" spans="1:19">
      <c r="A33" s="11">
        <f t="shared" si="8"/>
        <v>163</v>
      </c>
      <c r="B33" s="12">
        <f t="shared" ca="1" si="9"/>
        <v>44594</v>
      </c>
      <c r="C33" s="13">
        <f t="shared" ca="1" si="10"/>
        <v>8.3333333333333329E-2</v>
      </c>
      <c r="D33" s="14">
        <f t="shared" ca="1" si="11"/>
        <v>0</v>
      </c>
      <c r="E33" s="14">
        <f t="shared" ca="1" si="0"/>
        <v>0.22168298381251184</v>
      </c>
      <c r="F33" s="14">
        <f t="shared" ca="1" si="1"/>
        <v>2.8666666666666671</v>
      </c>
      <c r="G33" s="60" t="s">
        <v>202</v>
      </c>
      <c r="H33" s="14">
        <f t="shared" ca="1" si="2"/>
        <v>56.133333333333326</v>
      </c>
      <c r="I33" s="17">
        <f t="shared" ca="1" si="3"/>
        <v>0</v>
      </c>
      <c r="J33" s="16">
        <f t="shared" ca="1" si="4"/>
        <v>0</v>
      </c>
      <c r="K33" s="16">
        <f t="shared" ca="1" si="5"/>
        <v>582</v>
      </c>
      <c r="L33" s="16">
        <f t="shared" ca="1" si="6"/>
        <v>0</v>
      </c>
      <c r="M33" s="17">
        <f t="shared" ca="1" si="7"/>
        <v>0.56666666666666665</v>
      </c>
      <c r="N33" s="17">
        <f t="shared" ca="1" si="12"/>
        <v>1</v>
      </c>
      <c r="O33" s="17" t="str">
        <f t="shared" ca="1" si="13"/>
        <v>ENE</v>
      </c>
      <c r="P33" s="13">
        <f t="shared" ca="1" si="14"/>
        <v>9.0277777777777776E-2</v>
      </c>
      <c r="Q33" s="18">
        <f t="shared" ca="1" si="15"/>
        <v>2</v>
      </c>
      <c r="R33" s="17" t="str">
        <f t="shared" ca="1" si="16"/>
        <v>E</v>
      </c>
      <c r="S33" s="13">
        <f t="shared" ca="1" si="17"/>
        <v>8.7500000000000008E-2</v>
      </c>
    </row>
    <row r="34" spans="1:19">
      <c r="A34" s="11">
        <f t="shared" si="8"/>
        <v>169</v>
      </c>
      <c r="B34" s="12">
        <f t="shared" ca="1" si="9"/>
        <v>44594</v>
      </c>
      <c r="C34" s="13">
        <f t="shared" ca="1" si="10"/>
        <v>0.125</v>
      </c>
      <c r="D34" s="14">
        <f t="shared" ca="1" si="11"/>
        <v>0</v>
      </c>
      <c r="E34" s="14">
        <f t="shared" ca="1" si="0"/>
        <v>0.22141760323025539</v>
      </c>
      <c r="F34" s="14">
        <f t="shared" ca="1" si="1"/>
        <v>1.2166666666666668</v>
      </c>
      <c r="G34" s="60" t="s">
        <v>202</v>
      </c>
      <c r="H34" s="14">
        <f t="shared" ca="1" si="2"/>
        <v>64.966666666666669</v>
      </c>
      <c r="I34" s="17">
        <f t="shared" ca="1" si="3"/>
        <v>3.0000000000000001E-3</v>
      </c>
      <c r="J34" s="16">
        <f t="shared" ca="1" si="4"/>
        <v>0</v>
      </c>
      <c r="K34" s="16">
        <f t="shared" ca="1" si="5"/>
        <v>624</v>
      </c>
      <c r="L34" s="16">
        <f t="shared" ca="1" si="6"/>
        <v>0</v>
      </c>
      <c r="M34" s="17">
        <f t="shared" ca="1" si="7"/>
        <v>1.0333333333333334</v>
      </c>
      <c r="N34" s="17">
        <f t="shared" ca="1" si="12"/>
        <v>1.8</v>
      </c>
      <c r="O34" s="17" t="str">
        <f t="shared" ca="1" si="13"/>
        <v>ESE</v>
      </c>
      <c r="P34" s="13">
        <f t="shared" ca="1" si="14"/>
        <v>0.15846064814814814</v>
      </c>
      <c r="Q34" s="18">
        <f t="shared" ca="1" si="15"/>
        <v>3.1</v>
      </c>
      <c r="R34" s="17" t="str">
        <f t="shared" ca="1" si="16"/>
        <v>ESE</v>
      </c>
      <c r="S34" s="13">
        <f t="shared" ca="1" si="17"/>
        <v>0.15641203703703704</v>
      </c>
    </row>
    <row r="35" spans="1:19">
      <c r="A35" s="11">
        <f t="shared" si="8"/>
        <v>175</v>
      </c>
      <c r="B35" s="12">
        <f t="shared" ca="1" si="9"/>
        <v>44594</v>
      </c>
      <c r="C35" s="13">
        <f t="shared" ca="1" si="10"/>
        <v>0.16666666666666666</v>
      </c>
      <c r="D35" s="14">
        <f t="shared" ca="1" si="11"/>
        <v>0</v>
      </c>
      <c r="E35" s="14">
        <f t="shared" ca="1" si="0"/>
        <v>0.22132919217342115</v>
      </c>
      <c r="F35" s="14">
        <f t="shared" ca="1" si="1"/>
        <v>0.68333333333333324</v>
      </c>
      <c r="G35" s="60" t="s">
        <v>202</v>
      </c>
      <c r="H35" s="14">
        <f t="shared" ca="1" si="2"/>
        <v>67.850000000000009</v>
      </c>
      <c r="I35" s="17">
        <f t="shared" ca="1" si="3"/>
        <v>0</v>
      </c>
      <c r="J35" s="16">
        <f t="shared" ca="1" si="4"/>
        <v>0</v>
      </c>
      <c r="K35" s="16">
        <f t="shared" ca="1" si="5"/>
        <v>554</v>
      </c>
      <c r="L35" s="16">
        <f t="shared" ca="1" si="6"/>
        <v>0</v>
      </c>
      <c r="M35" s="17">
        <f t="shared" ca="1" si="7"/>
        <v>0.6</v>
      </c>
      <c r="N35" s="17">
        <f t="shared" ca="1" si="12"/>
        <v>1.7</v>
      </c>
      <c r="O35" s="17" t="str">
        <f t="shared" ca="1" si="13"/>
        <v>ESE</v>
      </c>
      <c r="P35" s="13">
        <f t="shared" ca="1" si="14"/>
        <v>0.15975694444444444</v>
      </c>
      <c r="Q35" s="18">
        <f t="shared" ca="1" si="15"/>
        <v>2.1</v>
      </c>
      <c r="R35" s="17" t="str">
        <f t="shared" ca="1" si="16"/>
        <v>ESE</v>
      </c>
      <c r="S35" s="13">
        <f t="shared" ca="1" si="17"/>
        <v>0.16098379629629631</v>
      </c>
    </row>
    <row r="36" spans="1:19">
      <c r="A36" s="11">
        <f t="shared" si="8"/>
        <v>181</v>
      </c>
      <c r="B36" s="12">
        <f t="shared" ca="1" si="9"/>
        <v>44594</v>
      </c>
      <c r="C36" s="13">
        <f t="shared" ca="1" si="10"/>
        <v>0.20833333333333334</v>
      </c>
      <c r="D36" s="14">
        <f t="shared" ca="1" si="11"/>
        <v>0</v>
      </c>
      <c r="E36" s="14">
        <f t="shared" ca="1" si="0"/>
        <v>0.22044729456775766</v>
      </c>
      <c r="F36" s="14">
        <f t="shared" ca="1" si="1"/>
        <v>-0.76666666666666672</v>
      </c>
      <c r="G36" s="60" t="s">
        <v>202</v>
      </c>
      <c r="H36" s="14">
        <f t="shared" ca="1" si="2"/>
        <v>72.083333333333329</v>
      </c>
      <c r="I36" s="17">
        <f t="shared" ca="1" si="3"/>
        <v>0</v>
      </c>
      <c r="J36" s="16">
        <f t="shared" ca="1" si="4"/>
        <v>0</v>
      </c>
      <c r="K36" s="16">
        <f t="shared" ca="1" si="5"/>
        <v>522</v>
      </c>
      <c r="L36" s="16">
        <f t="shared" ca="1" si="6"/>
        <v>0</v>
      </c>
      <c r="M36" s="17">
        <f t="shared" ca="1" si="7"/>
        <v>3.3333333333333333E-2</v>
      </c>
      <c r="N36" s="17">
        <f t="shared" ca="1" si="12"/>
        <v>0.3</v>
      </c>
      <c r="O36" s="17" t="str">
        <f t="shared" ca="1" si="13"/>
        <v>WSW</v>
      </c>
      <c r="P36" s="13">
        <f t="shared" ca="1" si="14"/>
        <v>0.20140046296296296</v>
      </c>
      <c r="Q36" s="18">
        <f t="shared" ca="1" si="15"/>
        <v>0.6</v>
      </c>
      <c r="R36" s="17" t="str">
        <f t="shared" ca="1" si="16"/>
        <v>SE</v>
      </c>
      <c r="S36" s="13">
        <f t="shared" ca="1" si="17"/>
        <v>0.21758101851851852</v>
      </c>
    </row>
    <row r="37" spans="1:19">
      <c r="A37" s="11">
        <f t="shared" si="8"/>
        <v>187</v>
      </c>
      <c r="B37" s="12">
        <f t="shared" ca="1" si="9"/>
        <v>44594</v>
      </c>
      <c r="C37" s="13">
        <f t="shared" ca="1" si="10"/>
        <v>0.25</v>
      </c>
      <c r="D37" s="14">
        <f t="shared" ca="1" si="11"/>
        <v>0</v>
      </c>
      <c r="E37" s="14">
        <f t="shared" ca="1" si="0"/>
        <v>0.22000701177583462</v>
      </c>
      <c r="F37" s="14">
        <f t="shared" ca="1" si="1"/>
        <v>-1.2</v>
      </c>
      <c r="G37" s="60" t="s">
        <v>202</v>
      </c>
      <c r="H37" s="14">
        <f t="shared" ca="1" si="2"/>
        <v>76.933333333333337</v>
      </c>
      <c r="I37" s="17">
        <f t="shared" ca="1" si="3"/>
        <v>2E-3</v>
      </c>
      <c r="J37" s="16">
        <f t="shared" ca="1" si="4"/>
        <v>0</v>
      </c>
      <c r="K37" s="16">
        <f t="shared" ca="1" si="5"/>
        <v>1945</v>
      </c>
      <c r="L37" s="16">
        <f t="shared" ca="1" si="6"/>
        <v>0.33333333333333331</v>
      </c>
      <c r="M37" s="17">
        <f t="shared" ca="1" si="7"/>
        <v>0.3666666666666667</v>
      </c>
      <c r="N37" s="17">
        <f t="shared" ca="1" si="12"/>
        <v>0.8</v>
      </c>
      <c r="O37" s="17" t="str">
        <f t="shared" ca="1" si="13"/>
        <v>E</v>
      </c>
      <c r="P37" s="13">
        <f t="shared" ca="1" si="14"/>
        <v>0.28416666666666668</v>
      </c>
      <c r="Q37" s="18">
        <f t="shared" ca="1" si="15"/>
        <v>1.6</v>
      </c>
      <c r="R37" s="17" t="str">
        <f t="shared" ca="1" si="16"/>
        <v>SE</v>
      </c>
      <c r="S37" s="13">
        <f t="shared" ca="1" si="17"/>
        <v>0.28342592592592591</v>
      </c>
    </row>
    <row r="38" spans="1:19">
      <c r="A38" s="11">
        <f t="shared" si="8"/>
        <v>193</v>
      </c>
      <c r="B38" s="12">
        <f t="shared" ca="1" si="9"/>
        <v>44594</v>
      </c>
      <c r="C38" s="13">
        <f t="shared" ca="1" si="10"/>
        <v>0.29166666666666669</v>
      </c>
      <c r="D38" s="14">
        <f t="shared" ca="1" si="11"/>
        <v>0</v>
      </c>
      <c r="E38" s="14">
        <f t="shared" ca="1" si="0"/>
        <v>0.2197431085050443</v>
      </c>
      <c r="F38" s="14">
        <f t="shared" ca="1" si="1"/>
        <v>-0.89999999999999991</v>
      </c>
      <c r="G38" s="60" t="s">
        <v>202</v>
      </c>
      <c r="H38" s="14">
        <f t="shared" ca="1" si="2"/>
        <v>78.983333333333334</v>
      </c>
      <c r="I38" s="17">
        <f t="shared" ca="1" si="3"/>
        <v>9.2999999999999999E-2</v>
      </c>
      <c r="J38" s="16">
        <f t="shared" ca="1" si="4"/>
        <v>0</v>
      </c>
      <c r="K38" s="16">
        <f t="shared" ca="1" si="5"/>
        <v>215994</v>
      </c>
      <c r="L38" s="16">
        <f t="shared" ca="1" si="6"/>
        <v>59.833333333333336</v>
      </c>
      <c r="M38" s="17">
        <f t="shared" ca="1" si="7"/>
        <v>0.18333333333333335</v>
      </c>
      <c r="N38" s="17">
        <f t="shared" ca="1" si="12"/>
        <v>0.7</v>
      </c>
      <c r="O38" s="17" t="str">
        <f t="shared" ca="1" si="13"/>
        <v>E</v>
      </c>
      <c r="P38" s="13">
        <f t="shared" ca="1" si="14"/>
        <v>0.2847337962962963</v>
      </c>
      <c r="Q38" s="18">
        <f t="shared" ca="1" si="15"/>
        <v>1</v>
      </c>
      <c r="R38" s="17" t="str">
        <f t="shared" ca="1" si="16"/>
        <v>SSE</v>
      </c>
      <c r="S38" s="13">
        <f t="shared" ca="1" si="17"/>
        <v>0.29834490740740743</v>
      </c>
    </row>
    <row r="39" spans="1:19">
      <c r="A39" s="11">
        <f t="shared" si="8"/>
        <v>199</v>
      </c>
      <c r="B39" s="12">
        <f t="shared" ca="1" si="9"/>
        <v>44594</v>
      </c>
      <c r="C39" s="13">
        <f t="shared" ca="1" si="10"/>
        <v>0.33333333333333331</v>
      </c>
      <c r="D39" s="14">
        <f t="shared" ca="1" si="11"/>
        <v>0</v>
      </c>
      <c r="E39" s="14">
        <f t="shared" ca="1" si="0"/>
        <v>0.22009497953276472</v>
      </c>
      <c r="F39" s="14">
        <f t="shared" ca="1" si="1"/>
        <v>3.0333333333333337</v>
      </c>
      <c r="G39" s="60" t="s">
        <v>202</v>
      </c>
      <c r="H39" s="14">
        <f t="shared" ca="1" si="2"/>
        <v>71.216666666666654</v>
      </c>
      <c r="I39" s="17">
        <f t="shared" ca="1" si="3"/>
        <v>0.66400000000000003</v>
      </c>
      <c r="J39" s="16">
        <f t="shared" ca="1" si="4"/>
        <v>0</v>
      </c>
      <c r="K39" s="16">
        <f t="shared" ca="1" si="5"/>
        <v>1203450</v>
      </c>
      <c r="L39" s="16">
        <f t="shared" ca="1" si="6"/>
        <v>334</v>
      </c>
      <c r="M39" s="17">
        <f t="shared" ca="1" si="7"/>
        <v>0.31666666666666671</v>
      </c>
      <c r="N39" s="17">
        <f t="shared" ca="1" si="12"/>
        <v>0.9</v>
      </c>
      <c r="O39" s="17" t="str">
        <f t="shared" ca="1" si="13"/>
        <v>SSE</v>
      </c>
      <c r="P39" s="13">
        <f t="shared" ca="1" si="14"/>
        <v>0.34506944444444443</v>
      </c>
      <c r="Q39" s="18">
        <f t="shared" ca="1" si="15"/>
        <v>1.6</v>
      </c>
      <c r="R39" s="17" t="str">
        <f t="shared" ca="1" si="16"/>
        <v>SSE</v>
      </c>
      <c r="S39" s="13">
        <f t="shared" ca="1" si="17"/>
        <v>0.34084490740740742</v>
      </c>
    </row>
    <row r="40" spans="1:19">
      <c r="A40" s="11">
        <f t="shared" si="8"/>
        <v>205</v>
      </c>
      <c r="B40" s="12">
        <f t="shared" ca="1" si="9"/>
        <v>44594</v>
      </c>
      <c r="C40" s="13">
        <f t="shared" ca="1" si="10"/>
        <v>0.375</v>
      </c>
      <c r="D40" s="14">
        <f t="shared" ca="1" si="11"/>
        <v>0</v>
      </c>
      <c r="E40" s="14">
        <f t="shared" ca="1" si="0"/>
        <v>0.22018294728969487</v>
      </c>
      <c r="F40" s="14">
        <f t="shared" ca="1" si="1"/>
        <v>8.9500000000000011</v>
      </c>
      <c r="G40" s="60" t="s">
        <v>202</v>
      </c>
      <c r="H40" s="14">
        <f t="shared" ca="1" si="2"/>
        <v>47.9</v>
      </c>
      <c r="I40" s="17">
        <f t="shared" ca="1" si="3"/>
        <v>1.278</v>
      </c>
      <c r="J40" s="16">
        <f t="shared" ca="1" si="4"/>
        <v>0.5</v>
      </c>
      <c r="K40" s="16">
        <f t="shared" ca="1" si="5"/>
        <v>2421430</v>
      </c>
      <c r="L40" s="16">
        <f t="shared" ca="1" si="6"/>
        <v>672.66666666666663</v>
      </c>
      <c r="M40" s="17">
        <f t="shared" ca="1" si="7"/>
        <v>2.0500000000000003</v>
      </c>
      <c r="N40" s="17">
        <f t="shared" ca="1" si="12"/>
        <v>3.6</v>
      </c>
      <c r="O40" s="17" t="str">
        <f t="shared" ca="1" si="13"/>
        <v>S</v>
      </c>
      <c r="P40" s="13">
        <f t="shared" ca="1" si="14"/>
        <v>0.40668981481481481</v>
      </c>
      <c r="Q40" s="18">
        <f t="shared" ca="1" si="15"/>
        <v>5.3</v>
      </c>
      <c r="R40" s="17" t="str">
        <f t="shared" ca="1" si="16"/>
        <v>SSW</v>
      </c>
      <c r="S40" s="13">
        <f t="shared" ca="1" si="17"/>
        <v>0.40195601851851853</v>
      </c>
    </row>
    <row r="41" spans="1:19">
      <c r="A41" s="11">
        <f t="shared" si="8"/>
        <v>211</v>
      </c>
      <c r="B41" s="12">
        <f t="shared" ca="1" si="9"/>
        <v>44594</v>
      </c>
      <c r="C41" s="13">
        <f t="shared" ca="1" si="10"/>
        <v>0.41666666666666669</v>
      </c>
      <c r="D41" s="14">
        <f t="shared" ca="1" si="11"/>
        <v>0</v>
      </c>
      <c r="E41" s="14">
        <f t="shared" ca="1" si="0"/>
        <v>0.21904114933458121</v>
      </c>
      <c r="F41" s="14">
        <f t="shared" ca="1" si="1"/>
        <v>9.9166666666666661</v>
      </c>
      <c r="G41" s="60" t="s">
        <v>202</v>
      </c>
      <c r="H41" s="14">
        <f t="shared" ca="1" si="2"/>
        <v>41.599999999999994</v>
      </c>
      <c r="I41" s="17">
        <f t="shared" ca="1" si="3"/>
        <v>1.7579999999999998</v>
      </c>
      <c r="J41" s="16">
        <f t="shared" ca="1" si="4"/>
        <v>1</v>
      </c>
      <c r="K41" s="16">
        <f t="shared" ca="1" si="5"/>
        <v>3357685</v>
      </c>
      <c r="L41" s="16">
        <f t="shared" ca="1" si="6"/>
        <v>932.83333333333337</v>
      </c>
      <c r="M41" s="17">
        <f t="shared" ca="1" si="7"/>
        <v>3.5666666666666664</v>
      </c>
      <c r="N41" s="17">
        <f t="shared" ca="1" si="12"/>
        <v>3.9</v>
      </c>
      <c r="O41" s="17" t="str">
        <f t="shared" ca="1" si="13"/>
        <v>SW</v>
      </c>
      <c r="P41" s="13">
        <f t="shared" ca="1" si="14"/>
        <v>0.45019675925925928</v>
      </c>
      <c r="Q41" s="18">
        <f t="shared" ca="1" si="15"/>
        <v>6.2</v>
      </c>
      <c r="R41" s="17" t="str">
        <f t="shared" ca="1" si="16"/>
        <v>SW</v>
      </c>
      <c r="S41" s="13">
        <f t="shared" ca="1" si="17"/>
        <v>0.4395486111111111</v>
      </c>
    </row>
    <row r="42" spans="1:19">
      <c r="A42" s="11">
        <f t="shared" si="8"/>
        <v>217</v>
      </c>
      <c r="B42" s="12">
        <f t="shared" ca="1" si="9"/>
        <v>44594</v>
      </c>
      <c r="C42" s="13">
        <f t="shared" ca="1" si="10"/>
        <v>0.45833333333333331</v>
      </c>
      <c r="D42" s="14">
        <f t="shared" ca="1" si="11"/>
        <v>0</v>
      </c>
      <c r="E42" s="14">
        <f t="shared" ca="1" si="0"/>
        <v>0.21851512700477471</v>
      </c>
      <c r="F42" s="14">
        <f t="shared" ca="1" si="1"/>
        <v>9.7666666666666675</v>
      </c>
      <c r="G42" s="60" t="s">
        <v>202</v>
      </c>
      <c r="H42" s="14">
        <f t="shared" ca="1" si="2"/>
        <v>40.25</v>
      </c>
      <c r="I42" s="17">
        <f t="shared" ca="1" si="3"/>
        <v>1.5980000000000001</v>
      </c>
      <c r="J42" s="16">
        <f t="shared" ca="1" si="4"/>
        <v>0.83333333333333337</v>
      </c>
      <c r="K42" s="16">
        <f t="shared" ca="1" si="5"/>
        <v>3191301</v>
      </c>
      <c r="L42" s="16">
        <f t="shared" ca="1" si="6"/>
        <v>886.5</v>
      </c>
      <c r="M42" s="17">
        <f t="shared" ca="1" si="7"/>
        <v>3.6333333333333333</v>
      </c>
      <c r="N42" s="17">
        <f t="shared" ca="1" si="12"/>
        <v>4.0999999999999996</v>
      </c>
      <c r="O42" s="17" t="str">
        <f t="shared" ca="1" si="13"/>
        <v>SW</v>
      </c>
      <c r="P42" s="13">
        <f t="shared" ca="1" si="14"/>
        <v>0.47138888888888886</v>
      </c>
      <c r="Q42" s="18">
        <f t="shared" ca="1" si="15"/>
        <v>7.3</v>
      </c>
      <c r="R42" s="17" t="str">
        <f t="shared" ca="1" si="16"/>
        <v>WSW</v>
      </c>
      <c r="S42" s="13">
        <f t="shared" ca="1" si="17"/>
        <v>0.47614583333333332</v>
      </c>
    </row>
    <row r="43" spans="1:19">
      <c r="A43" s="11">
        <f t="shared" si="8"/>
        <v>223</v>
      </c>
      <c r="B43" s="12">
        <f t="shared" ca="1" si="9"/>
        <v>44594</v>
      </c>
      <c r="C43" s="13">
        <f t="shared" ca="1" si="10"/>
        <v>0.5</v>
      </c>
      <c r="D43" s="14">
        <f t="shared" ca="1" si="11"/>
        <v>0</v>
      </c>
      <c r="E43" s="14">
        <f t="shared" ca="1" si="0"/>
        <v>0.2181650415156248</v>
      </c>
      <c r="F43" s="14">
        <f t="shared" ca="1" si="1"/>
        <v>10.883333333333333</v>
      </c>
      <c r="G43" s="60" t="s">
        <v>202</v>
      </c>
      <c r="H43" s="14">
        <f t="shared" ca="1" si="2"/>
        <v>38.299999999999997</v>
      </c>
      <c r="I43" s="17">
        <f t="shared" ca="1" si="3"/>
        <v>1.9849999999999999</v>
      </c>
      <c r="J43" s="16">
        <f t="shared" ca="1" si="4"/>
        <v>1</v>
      </c>
      <c r="K43" s="16">
        <f t="shared" ca="1" si="5"/>
        <v>3886508</v>
      </c>
      <c r="L43" s="16">
        <f t="shared" ca="1" si="6"/>
        <v>1079.5</v>
      </c>
      <c r="M43" s="17">
        <f t="shared" ca="1" si="7"/>
        <v>3.7666666666666662</v>
      </c>
      <c r="N43" s="17">
        <f t="shared" ca="1" si="12"/>
        <v>4.3</v>
      </c>
      <c r="O43" s="17" t="str">
        <f t="shared" ca="1" si="13"/>
        <v>SSW</v>
      </c>
      <c r="P43" s="13">
        <f t="shared" ca="1" si="14"/>
        <v>0.53300925925925924</v>
      </c>
      <c r="Q43" s="18">
        <f t="shared" ca="1" si="15"/>
        <v>7.7</v>
      </c>
      <c r="R43" s="17" t="str">
        <f t="shared" ca="1" si="16"/>
        <v>SW</v>
      </c>
      <c r="S43" s="13">
        <f t="shared" ca="1" si="17"/>
        <v>0.53238425925925925</v>
      </c>
    </row>
    <row r="44" spans="1:19">
      <c r="A44" s="11">
        <f t="shared" si="8"/>
        <v>229</v>
      </c>
      <c r="B44" s="12">
        <f t="shared" ca="1" si="9"/>
        <v>44594</v>
      </c>
      <c r="C44" s="13">
        <f t="shared" ca="1" si="10"/>
        <v>0.54166666666666663</v>
      </c>
      <c r="D44" s="14">
        <f t="shared" ca="1" si="11"/>
        <v>0</v>
      </c>
      <c r="E44" s="14">
        <f t="shared" ca="1" si="0"/>
        <v>0.2181650415156248</v>
      </c>
      <c r="F44" s="14">
        <f t="shared" ca="1" si="1"/>
        <v>11.200000000000001</v>
      </c>
      <c r="G44" s="60" t="s">
        <v>202</v>
      </c>
      <c r="H44" s="14">
        <f t="shared" ca="1" si="2"/>
        <v>39.31666666666667</v>
      </c>
      <c r="I44" s="17">
        <f t="shared" ca="1" si="3"/>
        <v>1.8319999999999999</v>
      </c>
      <c r="J44" s="16">
        <f t="shared" ca="1" si="4"/>
        <v>1</v>
      </c>
      <c r="K44" s="16">
        <f t="shared" ca="1" si="5"/>
        <v>3631210</v>
      </c>
      <c r="L44" s="16">
        <f t="shared" ca="1" si="6"/>
        <v>1008.5</v>
      </c>
      <c r="M44" s="17">
        <f t="shared" ca="1" si="7"/>
        <v>3.7333333333333329</v>
      </c>
      <c r="N44" s="17">
        <f t="shared" ca="1" si="12"/>
        <v>4.5</v>
      </c>
      <c r="O44" s="17" t="str">
        <f t="shared" ca="1" si="13"/>
        <v>WSW</v>
      </c>
      <c r="P44" s="13">
        <f t="shared" ca="1" si="14"/>
        <v>0.56381944444444443</v>
      </c>
      <c r="Q44" s="18">
        <f t="shared" ca="1" si="15"/>
        <v>6.9</v>
      </c>
      <c r="R44" s="17" t="str">
        <f t="shared" ca="1" si="16"/>
        <v>WSW</v>
      </c>
      <c r="S44" s="13">
        <f t="shared" ca="1" si="17"/>
        <v>0.56171296296296302</v>
      </c>
    </row>
    <row r="45" spans="1:19">
      <c r="A45" s="11">
        <f t="shared" si="8"/>
        <v>235</v>
      </c>
      <c r="B45" s="12">
        <f t="shared" ca="1" si="9"/>
        <v>44594</v>
      </c>
      <c r="C45" s="13">
        <f t="shared" ca="1" si="10"/>
        <v>0.58333333333333337</v>
      </c>
      <c r="D45" s="14">
        <f t="shared" ca="1" si="11"/>
        <v>0</v>
      </c>
      <c r="E45" s="14">
        <f t="shared" ca="1" si="0"/>
        <v>0.21921619273508</v>
      </c>
      <c r="F45" s="14">
        <f t="shared" ca="1" si="1"/>
        <v>9.6333333333333329</v>
      </c>
      <c r="G45" s="60" t="s">
        <v>202</v>
      </c>
      <c r="H45" s="14">
        <f t="shared" ca="1" si="2"/>
        <v>47.366666666666667</v>
      </c>
      <c r="I45" s="17">
        <f t="shared" ca="1" si="3"/>
        <v>0.91600000000000004</v>
      </c>
      <c r="J45" s="16">
        <f t="shared" ca="1" si="4"/>
        <v>0</v>
      </c>
      <c r="K45" s="16">
        <f t="shared" ca="1" si="5"/>
        <v>1911226</v>
      </c>
      <c r="L45" s="16">
        <f t="shared" ca="1" si="6"/>
        <v>530.83333333333337</v>
      </c>
      <c r="M45" s="17">
        <f t="shared" ca="1" si="7"/>
        <v>4</v>
      </c>
      <c r="N45" s="17">
        <f t="shared" ca="1" si="12"/>
        <v>4.7</v>
      </c>
      <c r="O45" s="17" t="str">
        <f t="shared" ca="1" si="13"/>
        <v>SSW</v>
      </c>
      <c r="P45" s="13">
        <f t="shared" ca="1" si="14"/>
        <v>0.61337962962962966</v>
      </c>
      <c r="Q45" s="18">
        <f t="shared" ca="1" si="15"/>
        <v>7.6</v>
      </c>
      <c r="R45" s="17" t="str">
        <f t="shared" ca="1" si="16"/>
        <v>SW</v>
      </c>
      <c r="S45" s="13">
        <f t="shared" ca="1" si="17"/>
        <v>0.60054398148148147</v>
      </c>
    </row>
    <row r="46" spans="1:19">
      <c r="A46" s="11">
        <f t="shared" si="8"/>
        <v>241</v>
      </c>
      <c r="B46" s="12">
        <f t="shared" ca="1" si="9"/>
        <v>44594</v>
      </c>
      <c r="C46" s="13">
        <f t="shared" ca="1" si="10"/>
        <v>0.625</v>
      </c>
      <c r="D46" s="14">
        <f t="shared" ca="1" si="11"/>
        <v>0</v>
      </c>
      <c r="E46" s="14">
        <f t="shared" ca="1" si="0"/>
        <v>0.21921619273508</v>
      </c>
      <c r="F46" s="14">
        <f t="shared" ca="1" si="1"/>
        <v>10.316666666666668</v>
      </c>
      <c r="G46" s="60" t="s">
        <v>202</v>
      </c>
      <c r="H46" s="14">
        <f t="shared" ca="1" si="2"/>
        <v>46.116666666666667</v>
      </c>
      <c r="I46" s="17">
        <f t="shared" ca="1" si="3"/>
        <v>0.97600000000000009</v>
      </c>
      <c r="J46" s="16">
        <f t="shared" ca="1" si="4"/>
        <v>0.16666666666666666</v>
      </c>
      <c r="K46" s="16">
        <f t="shared" ca="1" si="5"/>
        <v>1939390</v>
      </c>
      <c r="L46" s="16">
        <f t="shared" ca="1" si="6"/>
        <v>538.83333333333337</v>
      </c>
      <c r="M46" s="17">
        <f t="shared" ca="1" si="7"/>
        <v>4.4833333333333334</v>
      </c>
      <c r="N46" s="17">
        <f t="shared" ca="1" si="12"/>
        <v>5</v>
      </c>
      <c r="O46" s="17" t="str">
        <f t="shared" ca="1" si="13"/>
        <v>SSW</v>
      </c>
      <c r="P46" s="13">
        <f t="shared" ca="1" si="14"/>
        <v>0.64550925925925928</v>
      </c>
      <c r="Q46" s="18">
        <f t="shared" ca="1" si="15"/>
        <v>7.9</v>
      </c>
      <c r="R46" s="17" t="str">
        <f t="shared" ca="1" si="16"/>
        <v>S</v>
      </c>
      <c r="S46" s="13">
        <f t="shared" ca="1" si="17"/>
        <v>0.64402777777777775</v>
      </c>
    </row>
    <row r="47" spans="1:19">
      <c r="A47" s="11">
        <f t="shared" si="8"/>
        <v>247</v>
      </c>
      <c r="B47" s="12">
        <f t="shared" ca="1" si="9"/>
        <v>44594</v>
      </c>
      <c r="C47" s="13">
        <f t="shared" ca="1" si="10"/>
        <v>0.66666666666666663</v>
      </c>
      <c r="D47" s="14">
        <f t="shared" ca="1" si="11"/>
        <v>0</v>
      </c>
      <c r="E47" s="14">
        <f t="shared" ca="1" si="0"/>
        <v>0.21904085173983659</v>
      </c>
      <c r="F47" s="14">
        <f t="shared" ca="1" si="1"/>
        <v>9.3333333333333339</v>
      </c>
      <c r="G47" s="60" t="s">
        <v>202</v>
      </c>
      <c r="H47" s="14">
        <f t="shared" ca="1" si="2"/>
        <v>50.833333333333336</v>
      </c>
      <c r="I47" s="17">
        <f t="shared" ca="1" si="3"/>
        <v>0.44799999999999995</v>
      </c>
      <c r="J47" s="16">
        <f t="shared" ca="1" si="4"/>
        <v>0</v>
      </c>
      <c r="K47" s="16">
        <f t="shared" ca="1" si="5"/>
        <v>872619</v>
      </c>
      <c r="L47" s="16">
        <f t="shared" ca="1" si="6"/>
        <v>242.33333333333334</v>
      </c>
      <c r="M47" s="17">
        <f t="shared" ca="1" si="7"/>
        <v>3.9666666666666668</v>
      </c>
      <c r="N47" s="17">
        <f t="shared" ca="1" si="12"/>
        <v>5</v>
      </c>
      <c r="O47" s="17" t="str">
        <f t="shared" ca="1" si="13"/>
        <v>SSW</v>
      </c>
      <c r="P47" s="13">
        <f t="shared" ca="1" si="14"/>
        <v>0.66460648148148149</v>
      </c>
      <c r="Q47" s="18">
        <f t="shared" ca="1" si="15"/>
        <v>7.9</v>
      </c>
      <c r="R47" s="17" t="str">
        <f t="shared" ca="1" si="16"/>
        <v>SSW</v>
      </c>
      <c r="S47" s="13">
        <f t="shared" ca="1" si="17"/>
        <v>0.67609953703703696</v>
      </c>
    </row>
    <row r="48" spans="1:19">
      <c r="A48" s="11">
        <f t="shared" si="8"/>
        <v>253</v>
      </c>
      <c r="B48" s="12">
        <f t="shared" ca="1" si="9"/>
        <v>44594</v>
      </c>
      <c r="C48" s="13">
        <f t="shared" ca="1" si="10"/>
        <v>0.70833333333333337</v>
      </c>
      <c r="D48" s="14">
        <f t="shared" ca="1" si="11"/>
        <v>0</v>
      </c>
      <c r="E48" s="14">
        <f t="shared" ca="1" si="0"/>
        <v>0.21807766958906316</v>
      </c>
      <c r="F48" s="14">
        <f t="shared" ca="1" si="1"/>
        <v>7.7166666666666677</v>
      </c>
      <c r="G48" s="60" t="s">
        <v>202</v>
      </c>
      <c r="H48" s="14">
        <f t="shared" ca="1" si="2"/>
        <v>57.4</v>
      </c>
      <c r="I48" s="17">
        <f t="shared" ca="1" si="3"/>
        <v>6.3E-2</v>
      </c>
      <c r="J48" s="16">
        <f t="shared" ca="1" si="4"/>
        <v>0</v>
      </c>
      <c r="K48" s="16">
        <f t="shared" ca="1" si="5"/>
        <v>127005</v>
      </c>
      <c r="L48" s="16">
        <f t="shared" ca="1" si="6"/>
        <v>35.166666666666664</v>
      </c>
      <c r="M48" s="17">
        <f t="shared" ca="1" si="7"/>
        <v>3.4499999999999997</v>
      </c>
      <c r="N48" s="17">
        <f t="shared" ca="1" si="12"/>
        <v>4.2</v>
      </c>
      <c r="O48" s="17" t="str">
        <f t="shared" ca="1" si="13"/>
        <v>S</v>
      </c>
      <c r="P48" s="13">
        <f t="shared" ca="1" si="14"/>
        <v>0.70961805555555557</v>
      </c>
      <c r="Q48" s="18">
        <f t="shared" ca="1" si="15"/>
        <v>6.8</v>
      </c>
      <c r="R48" s="17" t="str">
        <f t="shared" ca="1" si="16"/>
        <v>SSW</v>
      </c>
      <c r="S48" s="13">
        <f t="shared" ca="1" si="17"/>
        <v>0.71855324074074067</v>
      </c>
    </row>
    <row r="49" spans="1:36">
      <c r="A49" s="11">
        <f t="shared" si="8"/>
        <v>259</v>
      </c>
      <c r="B49" s="12">
        <f t="shared" ca="1" si="9"/>
        <v>44594</v>
      </c>
      <c r="C49" s="13">
        <f t="shared" ca="1" si="10"/>
        <v>0.75</v>
      </c>
      <c r="D49" s="14">
        <f t="shared" ca="1" si="11"/>
        <v>0</v>
      </c>
      <c r="E49" s="14">
        <f t="shared" ca="1" si="0"/>
        <v>0.21772818188281662</v>
      </c>
      <c r="F49" s="14">
        <f t="shared" ca="1" si="1"/>
        <v>7.0333333333333341</v>
      </c>
      <c r="G49" s="60" t="s">
        <v>202</v>
      </c>
      <c r="H49" s="14">
        <f t="shared" ca="1" si="2"/>
        <v>59.266666666666673</v>
      </c>
      <c r="I49" s="17">
        <f t="shared" ca="1" si="3"/>
        <v>0</v>
      </c>
      <c r="J49" s="16">
        <f t="shared" ca="1" si="4"/>
        <v>0</v>
      </c>
      <c r="K49" s="16">
        <f t="shared" ca="1" si="5"/>
        <v>611</v>
      </c>
      <c r="L49" s="16">
        <f t="shared" ca="1" si="6"/>
        <v>0</v>
      </c>
      <c r="M49" s="17">
        <f t="shared" ca="1" si="7"/>
        <v>3.2333333333333329</v>
      </c>
      <c r="N49" s="17">
        <f t="shared" ca="1" si="12"/>
        <v>3.9</v>
      </c>
      <c r="O49" s="17" t="str">
        <f t="shared" ca="1" si="13"/>
        <v>SSE</v>
      </c>
      <c r="P49" s="13">
        <f t="shared" ca="1" si="14"/>
        <v>0.78136574074074072</v>
      </c>
      <c r="Q49" s="18">
        <f t="shared" ca="1" si="15"/>
        <v>6.5</v>
      </c>
      <c r="R49" s="17" t="str">
        <f t="shared" ca="1" si="16"/>
        <v>SE</v>
      </c>
      <c r="S49" s="13">
        <f t="shared" ca="1" si="17"/>
        <v>0.77598379629629621</v>
      </c>
    </row>
    <row r="50" spans="1:36">
      <c r="A50" s="11">
        <f t="shared" si="8"/>
        <v>265</v>
      </c>
      <c r="B50" s="12">
        <f t="shared" ca="1" si="9"/>
        <v>44594</v>
      </c>
      <c r="C50" s="13">
        <f t="shared" ca="1" si="10"/>
        <v>0.79166666666666663</v>
      </c>
      <c r="D50" s="14">
        <f t="shared" ca="1" si="11"/>
        <v>0</v>
      </c>
      <c r="E50" s="14">
        <f t="shared" ca="1" si="0"/>
        <v>0.21764080995625498</v>
      </c>
      <c r="F50" s="14">
        <f t="shared" ca="1" si="1"/>
        <v>7.083333333333333</v>
      </c>
      <c r="G50" s="60" t="s">
        <v>202</v>
      </c>
      <c r="H50" s="14">
        <f t="shared" ca="1" si="2"/>
        <v>54.216666666666669</v>
      </c>
      <c r="I50" s="17">
        <f t="shared" ca="1" si="3"/>
        <v>1E-3</v>
      </c>
      <c r="J50" s="16">
        <f t="shared" ca="1" si="4"/>
        <v>0</v>
      </c>
      <c r="K50" s="16">
        <f t="shared" ca="1" si="5"/>
        <v>516</v>
      </c>
      <c r="L50" s="16">
        <f t="shared" ca="1" si="6"/>
        <v>0</v>
      </c>
      <c r="M50" s="17">
        <f t="shared" ca="1" si="7"/>
        <v>3.3333333333333335</v>
      </c>
      <c r="N50" s="17">
        <f t="shared" ca="1" si="12"/>
        <v>4.0999999999999996</v>
      </c>
      <c r="O50" s="17" t="str">
        <f t="shared" ca="1" si="13"/>
        <v>SSE</v>
      </c>
      <c r="P50" s="13">
        <f t="shared" ca="1" si="14"/>
        <v>0.79019675925925925</v>
      </c>
      <c r="Q50" s="18">
        <f t="shared" ca="1" si="15"/>
        <v>6.6</v>
      </c>
      <c r="R50" s="17" t="str">
        <f t="shared" ca="1" si="16"/>
        <v>W</v>
      </c>
      <c r="S50" s="13">
        <f t="shared" ca="1" si="17"/>
        <v>0.82237268518518514</v>
      </c>
    </row>
    <row r="51" spans="1:36">
      <c r="A51" s="11">
        <f t="shared" si="8"/>
        <v>271</v>
      </c>
      <c r="B51" s="12">
        <f t="shared" ca="1" si="9"/>
        <v>44594</v>
      </c>
      <c r="C51" s="13">
        <f t="shared" ca="1" si="10"/>
        <v>0.83333333333333337</v>
      </c>
      <c r="D51" s="14">
        <f t="shared" ca="1" si="11"/>
        <v>0</v>
      </c>
      <c r="E51" s="14">
        <f t="shared" ca="1" si="0"/>
        <v>0.21799029766250155</v>
      </c>
      <c r="F51" s="14">
        <f t="shared" ca="1" si="1"/>
        <v>7.2666666666666666</v>
      </c>
      <c r="G51" s="60" t="s">
        <v>202</v>
      </c>
      <c r="H51" s="14">
        <f t="shared" ca="1" si="2"/>
        <v>51.75</v>
      </c>
      <c r="I51" s="17">
        <f t="shared" ca="1" si="3"/>
        <v>0</v>
      </c>
      <c r="J51" s="16">
        <f t="shared" ca="1" si="4"/>
        <v>0</v>
      </c>
      <c r="K51" s="16">
        <f t="shared" ca="1" si="5"/>
        <v>455</v>
      </c>
      <c r="L51" s="16">
        <f t="shared" ca="1" si="6"/>
        <v>0</v>
      </c>
      <c r="M51" s="17">
        <f t="shared" ca="1" si="7"/>
        <v>3.0666666666666664</v>
      </c>
      <c r="N51" s="17">
        <f t="shared" ca="1" si="12"/>
        <v>3.9</v>
      </c>
      <c r="O51" s="17" t="str">
        <f t="shared" ca="1" si="13"/>
        <v>WSW</v>
      </c>
      <c r="P51" s="13">
        <f t="shared" ca="1" si="14"/>
        <v>0.83739583333333334</v>
      </c>
      <c r="Q51" s="18">
        <f t="shared" ca="1" si="15"/>
        <v>6.7</v>
      </c>
      <c r="R51" s="17" t="str">
        <f t="shared" ca="1" si="16"/>
        <v>WSW</v>
      </c>
      <c r="S51" s="13">
        <f t="shared" ca="1" si="17"/>
        <v>0.83112268518518517</v>
      </c>
    </row>
    <row r="52" spans="1:36">
      <c r="A52" s="11">
        <f t="shared" si="8"/>
        <v>277</v>
      </c>
      <c r="B52" s="12">
        <f t="shared" ca="1" si="9"/>
        <v>44594</v>
      </c>
      <c r="C52" s="13">
        <f t="shared" ca="1" si="10"/>
        <v>0.875</v>
      </c>
      <c r="D52" s="14">
        <f t="shared" ca="1" si="11"/>
        <v>0</v>
      </c>
      <c r="E52" s="14">
        <f t="shared" ca="1" si="0"/>
        <v>0.2181650415156248</v>
      </c>
      <c r="F52" s="14">
        <f t="shared" ca="1" si="1"/>
        <v>6.5999999999999988</v>
      </c>
      <c r="G52" s="60" t="s">
        <v>202</v>
      </c>
      <c r="H52" s="14">
        <f t="shared" ca="1" si="2"/>
        <v>56.533333333333331</v>
      </c>
      <c r="I52" s="17">
        <f t="shared" ca="1" si="3"/>
        <v>0</v>
      </c>
      <c r="J52" s="16">
        <f t="shared" ca="1" si="4"/>
        <v>0</v>
      </c>
      <c r="K52" s="16">
        <f t="shared" ca="1" si="5"/>
        <v>468</v>
      </c>
      <c r="L52" s="16">
        <f t="shared" ca="1" si="6"/>
        <v>0</v>
      </c>
      <c r="M52" s="17">
        <f t="shared" ca="1" si="7"/>
        <v>1.9333333333333336</v>
      </c>
      <c r="N52" s="17">
        <f t="shared" ca="1" si="12"/>
        <v>3</v>
      </c>
      <c r="O52" s="17" t="str">
        <f t="shared" ca="1" si="13"/>
        <v>WSW</v>
      </c>
      <c r="P52" s="13">
        <f t="shared" ca="1" si="14"/>
        <v>0.88510416666666669</v>
      </c>
      <c r="Q52" s="18">
        <f t="shared" ca="1" si="15"/>
        <v>5</v>
      </c>
      <c r="R52" s="17" t="str">
        <f t="shared" ca="1" si="16"/>
        <v>W</v>
      </c>
      <c r="S52" s="13">
        <f t="shared" ca="1" si="17"/>
        <v>0.88260416666666675</v>
      </c>
    </row>
    <row r="53" spans="1:36">
      <c r="A53" s="11">
        <f t="shared" si="8"/>
        <v>283</v>
      </c>
      <c r="B53" s="12">
        <f t="shared" ca="1" si="9"/>
        <v>44594</v>
      </c>
      <c r="C53" s="13">
        <f t="shared" ca="1" si="10"/>
        <v>0.91666666666666663</v>
      </c>
      <c r="D53" s="14">
        <f t="shared" ca="1" si="11"/>
        <v>0</v>
      </c>
      <c r="E53" s="14">
        <f t="shared" ca="1" si="0"/>
        <v>0.21807766958906316</v>
      </c>
      <c r="F53" s="14">
        <f t="shared" ca="1" si="1"/>
        <v>5.8833333333333337</v>
      </c>
      <c r="G53" s="60" t="s">
        <v>202</v>
      </c>
      <c r="H53" s="14">
        <f t="shared" ca="1" si="2"/>
        <v>55.466666666666661</v>
      </c>
      <c r="I53" s="17">
        <f t="shared" ca="1" si="3"/>
        <v>1E-3</v>
      </c>
      <c r="J53" s="16">
        <f t="shared" ca="1" si="4"/>
        <v>0</v>
      </c>
      <c r="K53" s="16">
        <f t="shared" ca="1" si="5"/>
        <v>506</v>
      </c>
      <c r="L53" s="16">
        <f t="shared" ca="1" si="6"/>
        <v>0</v>
      </c>
      <c r="M53" s="17">
        <f t="shared" ca="1" si="7"/>
        <v>2.3000000000000003</v>
      </c>
      <c r="N53" s="17">
        <f t="shared" ca="1" si="12"/>
        <v>2.9</v>
      </c>
      <c r="O53" s="17" t="str">
        <f t="shared" ca="1" si="13"/>
        <v>SW</v>
      </c>
      <c r="P53" s="13">
        <f t="shared" ca="1" si="14"/>
        <v>0.92921296296296296</v>
      </c>
      <c r="Q53" s="18">
        <f t="shared" ca="1" si="15"/>
        <v>5</v>
      </c>
      <c r="R53" s="17" t="str">
        <f t="shared" ca="1" si="16"/>
        <v>W</v>
      </c>
      <c r="S53" s="13">
        <f t="shared" ca="1" si="17"/>
        <v>0.93319444444444455</v>
      </c>
    </row>
    <row r="54" spans="1:36">
      <c r="A54" s="11">
        <f t="shared" si="8"/>
        <v>289</v>
      </c>
      <c r="B54" s="12">
        <f t="shared" ca="1" si="9"/>
        <v>44594</v>
      </c>
      <c r="C54" s="13">
        <f t="shared" ca="1" si="10"/>
        <v>0.95833333333333337</v>
      </c>
      <c r="D54" s="14">
        <f t="shared" ca="1" si="11"/>
        <v>0</v>
      </c>
      <c r="E54" s="14">
        <f t="shared" ca="1" si="0"/>
        <v>0.21764080995625498</v>
      </c>
      <c r="F54" s="14">
        <f t="shared" ca="1" si="1"/>
        <v>5.1833333333333327</v>
      </c>
      <c r="G54" s="60" t="s">
        <v>202</v>
      </c>
      <c r="H54" s="14">
        <f t="shared" ca="1" si="2"/>
        <v>55.199999999999996</v>
      </c>
      <c r="I54" s="17">
        <f t="shared" ca="1" si="3"/>
        <v>0</v>
      </c>
      <c r="J54" s="16">
        <f t="shared" ca="1" si="4"/>
        <v>0</v>
      </c>
      <c r="K54" s="16">
        <f t="shared" ca="1" si="5"/>
        <v>529</v>
      </c>
      <c r="L54" s="16">
        <f t="shared" ca="1" si="6"/>
        <v>0</v>
      </c>
      <c r="M54" s="17">
        <f t="shared" ca="1" si="7"/>
        <v>1.9833333333333332</v>
      </c>
      <c r="N54" s="17">
        <f t="shared" ca="1" si="12"/>
        <v>2.4</v>
      </c>
      <c r="O54" s="17" t="str">
        <f t="shared" ca="1" si="13"/>
        <v>S</v>
      </c>
      <c r="P54" s="13">
        <f t="shared" ca="1" si="14"/>
        <v>0.96310185185185182</v>
      </c>
      <c r="Q54" s="18">
        <f t="shared" ca="1" si="15"/>
        <v>4.5999999999999996</v>
      </c>
      <c r="R54" s="17" t="str">
        <f t="shared" ca="1" si="16"/>
        <v>S</v>
      </c>
      <c r="S54" s="13">
        <f t="shared" ca="1" si="17"/>
        <v>0.96293981481481483</v>
      </c>
    </row>
    <row r="55" spans="1:36">
      <c r="A55" s="11">
        <f t="shared" si="8"/>
        <v>295</v>
      </c>
      <c r="B55" s="12">
        <f t="shared" ca="1" si="9"/>
        <v>44595</v>
      </c>
      <c r="C55" s="13">
        <f t="shared" ca="1" si="10"/>
        <v>0</v>
      </c>
      <c r="D55" s="14">
        <f t="shared" ca="1" si="11"/>
        <v>0</v>
      </c>
      <c r="E55" s="14">
        <f t="shared" ca="1" si="0"/>
        <v>0.21720499893757825</v>
      </c>
      <c r="F55" s="14">
        <f t="shared" ca="1" si="1"/>
        <v>5.25</v>
      </c>
      <c r="G55" s="60" t="s">
        <v>202</v>
      </c>
      <c r="H55" s="14">
        <f t="shared" ca="1" si="2"/>
        <v>57.449999999999996</v>
      </c>
      <c r="I55" s="17">
        <f t="shared" ca="1" si="3"/>
        <v>0</v>
      </c>
      <c r="J55" s="16">
        <f t="shared" ca="1" si="4"/>
        <v>0</v>
      </c>
      <c r="K55" s="16">
        <f t="shared" ca="1" si="5"/>
        <v>580</v>
      </c>
      <c r="L55" s="16">
        <f t="shared" ca="1" si="6"/>
        <v>0</v>
      </c>
      <c r="M55" s="17">
        <f t="shared" ca="1" si="7"/>
        <v>2.65</v>
      </c>
      <c r="N55" s="17">
        <f t="shared" ca="1" si="12"/>
        <v>3.4</v>
      </c>
      <c r="O55" s="17" t="str">
        <f t="shared" ca="1" si="13"/>
        <v>SE</v>
      </c>
      <c r="P55" s="13">
        <f t="shared" ca="1" si="14"/>
        <v>0.99820601851851853</v>
      </c>
      <c r="Q55" s="18">
        <f t="shared" ca="1" si="15"/>
        <v>7.2</v>
      </c>
      <c r="R55" s="17" t="str">
        <f t="shared" ca="1" si="16"/>
        <v>SSE</v>
      </c>
      <c r="S55" s="13">
        <f t="shared" ca="1" si="17"/>
        <v>4.155092592592593E-3</v>
      </c>
      <c r="U55" s="14">
        <f t="shared" ref="U55" ca="1" si="29">SUM(D55:D78)</f>
        <v>0</v>
      </c>
      <c r="V55" s="14">
        <f t="shared" ref="V55:Y55" ca="1" si="30">AVERAGE(E55:E78)</f>
        <v>0.21519807808433586</v>
      </c>
      <c r="W55" s="14">
        <f t="shared" ca="1" si="30"/>
        <v>7.6486111111111121</v>
      </c>
      <c r="X55" s="14" t="e">
        <f t="shared" si="30"/>
        <v>#DIV/0!</v>
      </c>
      <c r="Y55" s="14">
        <f t="shared" ca="1" si="30"/>
        <v>48.596527777777773</v>
      </c>
      <c r="Z55" s="56">
        <f t="shared" ref="Z55:AA55" ca="1" si="31">SUM(I55:I78)</f>
        <v>10.452000000000002</v>
      </c>
      <c r="AA55" s="56">
        <f t="shared" ca="1" si="31"/>
        <v>4.5</v>
      </c>
      <c r="AB55" s="56">
        <f t="shared" ref="AB55" ca="1" si="32">SUM(K55:K78)/1000</f>
        <v>21677.458999999999</v>
      </c>
      <c r="AC55" s="56">
        <f t="shared" ref="AC55:AD55" ca="1" si="33">AVERAGE(L55:L78)</f>
        <v>250.82638888888891</v>
      </c>
      <c r="AD55" s="17">
        <f t="shared" ca="1" si="33"/>
        <v>1.8875</v>
      </c>
      <c r="AE55" s="17">
        <f t="shared" ref="AE55" ca="1" si="34">MAX(N55:N78)</f>
        <v>3.7</v>
      </c>
      <c r="AF55" s="11" t="str">
        <f t="shared" ref="AF55" ca="1" si="35">INDIRECT(ADDRESS(MATCH(AE55,N55:N78,0)+ROW()-1,15))</f>
        <v>WNW</v>
      </c>
      <c r="AG55" s="13">
        <f t="shared" ref="AG55" ca="1" si="36">INDIRECT(ADDRESS(MATCH(AE55,N55:N78,0)+ROW()-1,16))</f>
        <v>0.35416666666666669</v>
      </c>
      <c r="AH55" s="17">
        <f t="shared" ref="AH55" ca="1" si="37">MAX(Q55:Q78)</f>
        <v>7.2</v>
      </c>
      <c r="AI55" s="11" t="str">
        <f t="shared" ref="AI55" ca="1" si="38">INDIRECT(ADDRESS(MATCH(AH55,Q55:Q78,0)+ROW()-1,18))</f>
        <v>SSE</v>
      </c>
      <c r="AJ55" s="13">
        <f t="shared" ref="AJ55" ca="1" si="39">INDIRECT(ADDRESS(MATCH(AH55,Q55:Q78,0)+ROW()-1,19))</f>
        <v>4.155092592592593E-3</v>
      </c>
    </row>
    <row r="56" spans="1:36">
      <c r="A56" s="11">
        <f t="shared" si="8"/>
        <v>301</v>
      </c>
      <c r="B56" s="12">
        <f t="shared" ca="1" si="9"/>
        <v>44595</v>
      </c>
      <c r="C56" s="13">
        <f t="shared" ca="1" si="10"/>
        <v>4.1666666666666664E-2</v>
      </c>
      <c r="D56" s="14">
        <f t="shared" ca="1" si="11"/>
        <v>0</v>
      </c>
      <c r="E56" s="14">
        <f t="shared" ca="1" si="0"/>
        <v>0.2167693388893692</v>
      </c>
      <c r="F56" s="14">
        <f t="shared" ca="1" si="1"/>
        <v>5.3000000000000007</v>
      </c>
      <c r="G56" s="60" t="s">
        <v>202</v>
      </c>
      <c r="H56" s="14">
        <f t="shared" ca="1" si="2"/>
        <v>59.416666666666664</v>
      </c>
      <c r="I56" s="17">
        <f t="shared" ca="1" si="3"/>
        <v>0</v>
      </c>
      <c r="J56" s="16">
        <f t="shared" ca="1" si="4"/>
        <v>0</v>
      </c>
      <c r="K56" s="16">
        <f t="shared" ca="1" si="5"/>
        <v>541</v>
      </c>
      <c r="L56" s="16">
        <f t="shared" ca="1" si="6"/>
        <v>0</v>
      </c>
      <c r="M56" s="17">
        <f t="shared" ca="1" si="7"/>
        <v>1.8833333333333331</v>
      </c>
      <c r="N56" s="17">
        <f t="shared" ca="1" si="12"/>
        <v>2.6</v>
      </c>
      <c r="O56" s="17" t="str">
        <f t="shared" ca="1" si="13"/>
        <v>SSE</v>
      </c>
      <c r="P56" s="13">
        <f t="shared" ca="1" si="14"/>
        <v>7.4201388888888886E-2</v>
      </c>
      <c r="Q56" s="18">
        <f t="shared" ca="1" si="15"/>
        <v>3.8</v>
      </c>
      <c r="R56" s="17" t="str">
        <f t="shared" ca="1" si="16"/>
        <v>SE</v>
      </c>
      <c r="S56" s="13">
        <f t="shared" ca="1" si="17"/>
        <v>7.3124999999999996E-2</v>
      </c>
    </row>
    <row r="57" spans="1:36">
      <c r="A57" s="11">
        <f t="shared" si="8"/>
        <v>307</v>
      </c>
      <c r="B57" s="12">
        <f t="shared" ca="1" si="9"/>
        <v>44595</v>
      </c>
      <c r="C57" s="13">
        <f t="shared" ca="1" si="10"/>
        <v>8.3333333333333329E-2</v>
      </c>
      <c r="D57" s="14">
        <f t="shared" ca="1" si="11"/>
        <v>0</v>
      </c>
      <c r="E57" s="14">
        <f t="shared" ca="1" si="0"/>
        <v>0.21694348309875022</v>
      </c>
      <c r="F57" s="14">
        <f t="shared" ca="1" si="1"/>
        <v>5.5333333333333323</v>
      </c>
      <c r="G57" s="60" t="s">
        <v>202</v>
      </c>
      <c r="H57" s="14">
        <f t="shared" ca="1" si="2"/>
        <v>59.65</v>
      </c>
      <c r="I57" s="17">
        <f t="shared" ca="1" si="3"/>
        <v>0</v>
      </c>
      <c r="J57" s="16">
        <f t="shared" ca="1" si="4"/>
        <v>0</v>
      </c>
      <c r="K57" s="16">
        <f t="shared" ca="1" si="5"/>
        <v>523</v>
      </c>
      <c r="L57" s="16">
        <f t="shared" ca="1" si="6"/>
        <v>0</v>
      </c>
      <c r="M57" s="17">
        <f t="shared" ca="1" si="7"/>
        <v>1.8</v>
      </c>
      <c r="N57" s="17">
        <f t="shared" ca="1" si="12"/>
        <v>2.7</v>
      </c>
      <c r="O57" s="17" t="str">
        <f t="shared" ca="1" si="13"/>
        <v>SE</v>
      </c>
      <c r="P57" s="13">
        <f t="shared" ca="1" si="14"/>
        <v>7.7141203703703712E-2</v>
      </c>
      <c r="Q57" s="18">
        <f t="shared" ca="1" si="15"/>
        <v>3.4</v>
      </c>
      <c r="R57" s="17" t="str">
        <f t="shared" ca="1" si="16"/>
        <v>ESE</v>
      </c>
      <c r="S57" s="13">
        <f t="shared" ca="1" si="17"/>
        <v>7.8229166666666669E-2</v>
      </c>
    </row>
    <row r="58" spans="1:36">
      <c r="A58" s="11">
        <f t="shared" si="8"/>
        <v>313</v>
      </c>
      <c r="B58" s="12">
        <f t="shared" ca="1" si="9"/>
        <v>44595</v>
      </c>
      <c r="C58" s="13">
        <f t="shared" ca="1" si="10"/>
        <v>0.125</v>
      </c>
      <c r="D58" s="14">
        <f t="shared" ca="1" si="11"/>
        <v>0</v>
      </c>
      <c r="E58" s="14">
        <f t="shared" ca="1" si="0"/>
        <v>0.21659504431945439</v>
      </c>
      <c r="F58" s="14">
        <f t="shared" ca="1" si="1"/>
        <v>5.4833333333333343</v>
      </c>
      <c r="G58" s="60" t="s">
        <v>202</v>
      </c>
      <c r="H58" s="14">
        <f t="shared" ca="1" si="2"/>
        <v>59.75</v>
      </c>
      <c r="I58" s="17">
        <f t="shared" ca="1" si="3"/>
        <v>0</v>
      </c>
      <c r="J58" s="16">
        <f t="shared" ca="1" si="4"/>
        <v>0</v>
      </c>
      <c r="K58" s="16">
        <f t="shared" ca="1" si="5"/>
        <v>533</v>
      </c>
      <c r="L58" s="16">
        <f t="shared" ca="1" si="6"/>
        <v>0</v>
      </c>
      <c r="M58" s="17">
        <f t="shared" ca="1" si="7"/>
        <v>1.8333333333333333</v>
      </c>
      <c r="N58" s="17">
        <f t="shared" ca="1" si="12"/>
        <v>2.2999999999999998</v>
      </c>
      <c r="O58" s="17" t="str">
        <f t="shared" ca="1" si="13"/>
        <v>SSE</v>
      </c>
      <c r="P58" s="13">
        <f t="shared" ca="1" si="14"/>
        <v>0.15846064814814814</v>
      </c>
      <c r="Q58" s="18">
        <f t="shared" ca="1" si="15"/>
        <v>3.8</v>
      </c>
      <c r="R58" s="17" t="str">
        <f t="shared" ca="1" si="16"/>
        <v>S</v>
      </c>
      <c r="S58" s="13">
        <f t="shared" ca="1" si="17"/>
        <v>0.13853009259259261</v>
      </c>
    </row>
    <row r="59" spans="1:36">
      <c r="A59" s="11">
        <f t="shared" si="8"/>
        <v>319</v>
      </c>
      <c r="B59" s="12">
        <f t="shared" ca="1" si="9"/>
        <v>44595</v>
      </c>
      <c r="C59" s="13">
        <f t="shared" ca="1" si="10"/>
        <v>0.16666666666666666</v>
      </c>
      <c r="D59" s="14">
        <f t="shared" ca="1" si="11"/>
        <v>0</v>
      </c>
      <c r="E59" s="14">
        <f t="shared" ca="1" si="0"/>
        <v>0.21659504431945439</v>
      </c>
      <c r="F59" s="14">
        <f t="shared" ca="1" si="1"/>
        <v>5.666666666666667</v>
      </c>
      <c r="G59" s="60" t="s">
        <v>202</v>
      </c>
      <c r="H59" s="14">
        <f t="shared" ca="1" si="2"/>
        <v>57.31666666666667</v>
      </c>
      <c r="I59" s="17">
        <f t="shared" ca="1" si="3"/>
        <v>0</v>
      </c>
      <c r="J59" s="16">
        <f t="shared" ca="1" si="4"/>
        <v>0</v>
      </c>
      <c r="K59" s="16">
        <f t="shared" ca="1" si="5"/>
        <v>507</v>
      </c>
      <c r="L59" s="16">
        <f t="shared" ca="1" si="6"/>
        <v>0</v>
      </c>
      <c r="M59" s="17">
        <f t="shared" ca="1" si="7"/>
        <v>2.5666666666666664</v>
      </c>
      <c r="N59" s="17">
        <f t="shared" ca="1" si="12"/>
        <v>2.9</v>
      </c>
      <c r="O59" s="17" t="str">
        <f t="shared" ca="1" si="13"/>
        <v>SSE</v>
      </c>
      <c r="P59" s="13">
        <f t="shared" ca="1" si="14"/>
        <v>0.18283564814814815</v>
      </c>
      <c r="Q59" s="18">
        <f t="shared" ca="1" si="15"/>
        <v>4.0999999999999996</v>
      </c>
      <c r="R59" s="17" t="str">
        <f t="shared" ca="1" si="16"/>
        <v>SSE</v>
      </c>
      <c r="S59" s="13">
        <f t="shared" ca="1" si="17"/>
        <v>0.18210648148148148</v>
      </c>
    </row>
    <row r="60" spans="1:36">
      <c r="A60" s="11">
        <f t="shared" si="8"/>
        <v>325</v>
      </c>
      <c r="B60" s="12">
        <f t="shared" ca="1" si="9"/>
        <v>44595</v>
      </c>
      <c r="C60" s="13">
        <f t="shared" ca="1" si="10"/>
        <v>0.20833333333333334</v>
      </c>
      <c r="D60" s="14">
        <f t="shared" ca="1" si="11"/>
        <v>0</v>
      </c>
      <c r="E60" s="14">
        <f t="shared" ca="1" si="0"/>
        <v>0.21668211642414492</v>
      </c>
      <c r="F60" s="14">
        <f t="shared" ca="1" si="1"/>
        <v>5.7166666666666677</v>
      </c>
      <c r="G60" s="60" t="s">
        <v>202</v>
      </c>
      <c r="H60" s="14">
        <f t="shared" ca="1" si="2"/>
        <v>55.116666666666667</v>
      </c>
      <c r="I60" s="17">
        <f t="shared" ca="1" si="3"/>
        <v>0</v>
      </c>
      <c r="J60" s="16">
        <f t="shared" ca="1" si="4"/>
        <v>0</v>
      </c>
      <c r="K60" s="16">
        <f t="shared" ca="1" si="5"/>
        <v>508</v>
      </c>
      <c r="L60" s="16">
        <f t="shared" ca="1" si="6"/>
        <v>0</v>
      </c>
      <c r="M60" s="17">
        <f t="shared" ca="1" si="7"/>
        <v>2.9833333333333329</v>
      </c>
      <c r="N60" s="17">
        <f t="shared" ca="1" si="12"/>
        <v>3.5</v>
      </c>
      <c r="O60" s="17" t="str">
        <f t="shared" ca="1" si="13"/>
        <v>SSE</v>
      </c>
      <c r="P60" s="13">
        <f t="shared" ca="1" si="14"/>
        <v>0.2280439814814815</v>
      </c>
      <c r="Q60" s="18">
        <f t="shared" ca="1" si="15"/>
        <v>5.3</v>
      </c>
      <c r="R60" s="17" t="str">
        <f t="shared" ca="1" si="16"/>
        <v>SSE</v>
      </c>
      <c r="S60" s="13">
        <f t="shared" ca="1" si="17"/>
        <v>0.22113425925925925</v>
      </c>
    </row>
    <row r="61" spans="1:36">
      <c r="A61" s="11">
        <f t="shared" si="8"/>
        <v>331</v>
      </c>
      <c r="B61" s="12">
        <f t="shared" ca="1" si="9"/>
        <v>44595</v>
      </c>
      <c r="C61" s="13">
        <f t="shared" ca="1" si="10"/>
        <v>0.25</v>
      </c>
      <c r="D61" s="14">
        <f t="shared" ca="1" si="11"/>
        <v>0</v>
      </c>
      <c r="E61" s="14">
        <f t="shared" ca="1" si="0"/>
        <v>0.21650812257529761</v>
      </c>
      <c r="F61" s="14">
        <f t="shared" ca="1" si="1"/>
        <v>5.8499999999999988</v>
      </c>
      <c r="G61" s="60" t="s">
        <v>202</v>
      </c>
      <c r="H61" s="14">
        <f t="shared" ca="1" si="2"/>
        <v>52.216666666666669</v>
      </c>
      <c r="I61" s="17">
        <f t="shared" ca="1" si="3"/>
        <v>0</v>
      </c>
      <c r="J61" s="16">
        <f t="shared" ca="1" si="4"/>
        <v>0</v>
      </c>
      <c r="K61" s="16">
        <f t="shared" ca="1" si="5"/>
        <v>1176</v>
      </c>
      <c r="L61" s="16">
        <f t="shared" ca="1" si="6"/>
        <v>0.16666666666666666</v>
      </c>
      <c r="M61" s="17">
        <f t="shared" ca="1" si="7"/>
        <v>2.7833333333333332</v>
      </c>
      <c r="N61" s="17">
        <f t="shared" ca="1" si="12"/>
        <v>3.1</v>
      </c>
      <c r="O61" s="17" t="str">
        <f t="shared" ca="1" si="13"/>
        <v>SSE</v>
      </c>
      <c r="P61" s="13">
        <f t="shared" ca="1" si="14"/>
        <v>0.2585648148148148</v>
      </c>
      <c r="Q61" s="18">
        <f t="shared" ca="1" si="15"/>
        <v>4.5999999999999996</v>
      </c>
      <c r="R61" s="17" t="str">
        <f t="shared" ca="1" si="16"/>
        <v>ESE</v>
      </c>
      <c r="S61" s="13">
        <f t="shared" ca="1" si="17"/>
        <v>0.25365740740740744</v>
      </c>
    </row>
    <row r="62" spans="1:36">
      <c r="A62" s="11">
        <f t="shared" si="8"/>
        <v>337</v>
      </c>
      <c r="B62" s="12">
        <f t="shared" ca="1" si="9"/>
        <v>44595</v>
      </c>
      <c r="C62" s="13">
        <f t="shared" ca="1" si="10"/>
        <v>0.29166666666666669</v>
      </c>
      <c r="D62" s="14">
        <f t="shared" ca="1" si="11"/>
        <v>0</v>
      </c>
      <c r="E62" s="14">
        <f t="shared" ca="1" si="0"/>
        <v>0.21642120083114089</v>
      </c>
      <c r="F62" s="14">
        <f t="shared" ca="1" si="1"/>
        <v>6.1499999999999995</v>
      </c>
      <c r="G62" s="60" t="s">
        <v>202</v>
      </c>
      <c r="H62" s="14">
        <f t="shared" ca="1" si="2"/>
        <v>52.85</v>
      </c>
      <c r="I62" s="17">
        <f t="shared" ca="1" si="3"/>
        <v>6.9000000000000006E-2</v>
      </c>
      <c r="J62" s="16">
        <f t="shared" ca="1" si="4"/>
        <v>0</v>
      </c>
      <c r="K62" s="16">
        <f t="shared" ca="1" si="5"/>
        <v>146749</v>
      </c>
      <c r="L62" s="16">
        <f t="shared" ca="1" si="6"/>
        <v>40.833333333333336</v>
      </c>
      <c r="M62" s="17">
        <f t="shared" ca="1" si="7"/>
        <v>2.2166666666666668</v>
      </c>
      <c r="N62" s="17">
        <f t="shared" ca="1" si="12"/>
        <v>3</v>
      </c>
      <c r="O62" s="17" t="str">
        <f t="shared" ca="1" si="13"/>
        <v>SSE</v>
      </c>
      <c r="P62" s="13">
        <f t="shared" ca="1" si="14"/>
        <v>0.29663194444444446</v>
      </c>
      <c r="Q62" s="18">
        <f t="shared" ca="1" si="15"/>
        <v>5.2</v>
      </c>
      <c r="R62" s="17" t="str">
        <f t="shared" ca="1" si="16"/>
        <v>W</v>
      </c>
      <c r="S62" s="13">
        <f t="shared" ca="1" si="17"/>
        <v>0.32319444444444445</v>
      </c>
    </row>
    <row r="63" spans="1:36">
      <c r="A63" s="11">
        <f t="shared" si="8"/>
        <v>343</v>
      </c>
      <c r="B63" s="12">
        <f t="shared" ca="1" si="9"/>
        <v>44595</v>
      </c>
      <c r="C63" s="13">
        <f t="shared" ca="1" si="10"/>
        <v>0.33333333333333331</v>
      </c>
      <c r="D63" s="14">
        <f t="shared" ca="1" si="11"/>
        <v>0</v>
      </c>
      <c r="E63" s="14">
        <f t="shared" ca="1" si="0"/>
        <v>0.21590012259644861</v>
      </c>
      <c r="F63" s="14">
        <f t="shared" ca="1" si="1"/>
        <v>7.3500000000000005</v>
      </c>
      <c r="G63" s="60" t="s">
        <v>202</v>
      </c>
      <c r="H63" s="14">
        <f t="shared" ca="1" si="2"/>
        <v>53.883333333333333</v>
      </c>
      <c r="I63" s="17">
        <f t="shared" ca="1" si="3"/>
        <v>0.39500000000000002</v>
      </c>
      <c r="J63" s="16">
        <f t="shared" ca="1" si="4"/>
        <v>0</v>
      </c>
      <c r="K63" s="16">
        <f t="shared" ca="1" si="5"/>
        <v>848071</v>
      </c>
      <c r="L63" s="16">
        <f t="shared" ca="1" si="6"/>
        <v>235.5</v>
      </c>
      <c r="M63" s="17">
        <f t="shared" ca="1" si="7"/>
        <v>3.1833333333333331</v>
      </c>
      <c r="N63" s="17">
        <f t="shared" ca="1" si="12"/>
        <v>3.7</v>
      </c>
      <c r="O63" s="17" t="str">
        <f t="shared" ca="1" si="13"/>
        <v>WNW</v>
      </c>
      <c r="P63" s="13">
        <f t="shared" ca="1" si="14"/>
        <v>0.35416666666666669</v>
      </c>
      <c r="Q63" s="18">
        <f t="shared" ca="1" si="15"/>
        <v>6</v>
      </c>
      <c r="R63" s="17" t="str">
        <f t="shared" ca="1" si="16"/>
        <v>NW</v>
      </c>
      <c r="S63" s="13">
        <f t="shared" ca="1" si="17"/>
        <v>0.35917824074074073</v>
      </c>
    </row>
    <row r="64" spans="1:36">
      <c r="A64" s="11">
        <f t="shared" si="8"/>
        <v>349</v>
      </c>
      <c r="B64" s="12">
        <f t="shared" ca="1" si="9"/>
        <v>44595</v>
      </c>
      <c r="C64" s="13">
        <f t="shared" ca="1" si="10"/>
        <v>0.375</v>
      </c>
      <c r="D64" s="14">
        <f t="shared" ca="1" si="11"/>
        <v>0</v>
      </c>
      <c r="E64" s="14">
        <f t="shared" ca="1" si="0"/>
        <v>0.21503316630612276</v>
      </c>
      <c r="F64" s="14">
        <f t="shared" ca="1" si="1"/>
        <v>8.4</v>
      </c>
      <c r="G64" s="60" t="s">
        <v>202</v>
      </c>
      <c r="H64" s="14">
        <f t="shared" ca="1" si="2"/>
        <v>50.68333333333333</v>
      </c>
      <c r="I64" s="17">
        <f t="shared" ca="1" si="3"/>
        <v>0.68600000000000017</v>
      </c>
      <c r="J64" s="16">
        <f t="shared" ca="1" si="4"/>
        <v>0</v>
      </c>
      <c r="K64" s="16">
        <f t="shared" ca="1" si="5"/>
        <v>1466642</v>
      </c>
      <c r="L64" s="16">
        <f t="shared" ca="1" si="6"/>
        <v>407.5</v>
      </c>
      <c r="M64" s="17">
        <f t="shared" ca="1" si="7"/>
        <v>2.2333333333333334</v>
      </c>
      <c r="N64" s="17">
        <f t="shared" ca="1" si="12"/>
        <v>2.9</v>
      </c>
      <c r="O64" s="17" t="str">
        <f t="shared" ca="1" si="13"/>
        <v>WNW</v>
      </c>
      <c r="P64" s="13">
        <f t="shared" ca="1" si="14"/>
        <v>0.36812500000000004</v>
      </c>
      <c r="Q64" s="18">
        <f t="shared" ca="1" si="15"/>
        <v>4.4000000000000004</v>
      </c>
      <c r="R64" s="17" t="str">
        <f t="shared" ca="1" si="16"/>
        <v>NNW</v>
      </c>
      <c r="S64" s="13">
        <f t="shared" ca="1" si="17"/>
        <v>0.4010185185185185</v>
      </c>
    </row>
    <row r="65" spans="1:36">
      <c r="A65" s="11">
        <f t="shared" si="8"/>
        <v>355</v>
      </c>
      <c r="B65" s="12">
        <f t="shared" ca="1" si="9"/>
        <v>44595</v>
      </c>
      <c r="C65" s="13">
        <f t="shared" ca="1" si="10"/>
        <v>0.41666666666666669</v>
      </c>
      <c r="D65" s="14">
        <f t="shared" ca="1" si="11"/>
        <v>0</v>
      </c>
      <c r="E65" s="14">
        <f t="shared" ca="1" si="0"/>
        <v>0.21486022838659627</v>
      </c>
      <c r="F65" s="14">
        <f t="shared" ca="1" si="1"/>
        <v>10.883333333333333</v>
      </c>
      <c r="G65" s="60" t="s">
        <v>202</v>
      </c>
      <c r="H65" s="14">
        <f t="shared" ca="1" si="2"/>
        <v>39.066666666666663</v>
      </c>
      <c r="I65" s="17">
        <f t="shared" ca="1" si="3"/>
        <v>1.2410000000000001</v>
      </c>
      <c r="J65" s="16">
        <f t="shared" ca="1" si="4"/>
        <v>0.5</v>
      </c>
      <c r="K65" s="16">
        <f t="shared" ca="1" si="5"/>
        <v>2635739</v>
      </c>
      <c r="L65" s="16">
        <f t="shared" ca="1" si="6"/>
        <v>732.16666666666663</v>
      </c>
      <c r="M65" s="17">
        <f t="shared" ca="1" si="7"/>
        <v>1.4166666666666667</v>
      </c>
      <c r="N65" s="17">
        <f t="shared" ca="1" si="12"/>
        <v>2.2000000000000002</v>
      </c>
      <c r="O65" s="17" t="str">
        <f t="shared" ca="1" si="13"/>
        <v>NNW</v>
      </c>
      <c r="P65" s="13">
        <f t="shared" ca="1" si="14"/>
        <v>0.41050925925925924</v>
      </c>
      <c r="Q65" s="18">
        <f t="shared" ca="1" si="15"/>
        <v>3.3</v>
      </c>
      <c r="R65" s="17" t="str">
        <f t="shared" ca="1" si="16"/>
        <v>NNW</v>
      </c>
      <c r="S65" s="13">
        <f t="shared" ca="1" si="17"/>
        <v>0.44109953703703703</v>
      </c>
    </row>
    <row r="66" spans="1:36">
      <c r="A66" s="11">
        <f t="shared" si="8"/>
        <v>361</v>
      </c>
      <c r="B66" s="12">
        <f t="shared" ca="1" si="9"/>
        <v>44595</v>
      </c>
      <c r="C66" s="13">
        <f t="shared" ca="1" si="10"/>
        <v>0.45833333333333331</v>
      </c>
      <c r="D66" s="14">
        <f t="shared" ca="1" si="11"/>
        <v>0</v>
      </c>
      <c r="E66" s="14">
        <f t="shared" ca="1" si="0"/>
        <v>0.21451435254754322</v>
      </c>
      <c r="F66" s="14">
        <f t="shared" ca="1" si="1"/>
        <v>11.716666666666667</v>
      </c>
      <c r="G66" s="60" t="s">
        <v>202</v>
      </c>
      <c r="H66" s="14">
        <f t="shared" ca="1" si="2"/>
        <v>36.349999999999994</v>
      </c>
      <c r="I66" s="17">
        <f t="shared" ca="1" si="3"/>
        <v>1.6690000000000003</v>
      </c>
      <c r="J66" s="16">
        <f t="shared" ca="1" si="4"/>
        <v>1</v>
      </c>
      <c r="K66" s="16">
        <f t="shared" ca="1" si="5"/>
        <v>3488481</v>
      </c>
      <c r="L66" s="16">
        <f t="shared" ca="1" si="6"/>
        <v>969</v>
      </c>
      <c r="M66" s="17">
        <f t="shared" ca="1" si="7"/>
        <v>1.9000000000000004</v>
      </c>
      <c r="N66" s="17">
        <f t="shared" ca="1" si="12"/>
        <v>2.9</v>
      </c>
      <c r="O66" s="17" t="str">
        <f t="shared" ca="1" si="13"/>
        <v>NW</v>
      </c>
      <c r="P66" s="13">
        <f t="shared" ca="1" si="14"/>
        <v>0.48803240740740739</v>
      </c>
      <c r="Q66" s="18">
        <f t="shared" ca="1" si="15"/>
        <v>4.5999999999999996</v>
      </c>
      <c r="R66" s="17" t="str">
        <f t="shared" ca="1" si="16"/>
        <v>NW</v>
      </c>
      <c r="S66" s="13">
        <f t="shared" ca="1" si="17"/>
        <v>0.48728009259259258</v>
      </c>
    </row>
    <row r="67" spans="1:36">
      <c r="A67" s="11">
        <f t="shared" si="8"/>
        <v>367</v>
      </c>
      <c r="B67" s="12">
        <f t="shared" ca="1" si="9"/>
        <v>44595</v>
      </c>
      <c r="C67" s="13">
        <f t="shared" ca="1" si="10"/>
        <v>0.5</v>
      </c>
      <c r="D67" s="14">
        <f t="shared" ca="1" si="11"/>
        <v>0</v>
      </c>
      <c r="E67" s="14">
        <f t="shared" ca="1" si="0"/>
        <v>0.21468744167091924</v>
      </c>
      <c r="F67" s="14">
        <f t="shared" ca="1" si="1"/>
        <v>12.75</v>
      </c>
      <c r="G67" s="60" t="s">
        <v>202</v>
      </c>
      <c r="H67" s="14">
        <f t="shared" ca="1" si="2"/>
        <v>32</v>
      </c>
      <c r="I67" s="17">
        <f t="shared" ca="1" si="3"/>
        <v>1.992</v>
      </c>
      <c r="J67" s="16">
        <f t="shared" ca="1" si="4"/>
        <v>1</v>
      </c>
      <c r="K67" s="16">
        <f t="shared" ca="1" si="5"/>
        <v>4035428</v>
      </c>
      <c r="L67" s="16">
        <f t="shared" ca="1" si="6"/>
        <v>1120.8333333333333</v>
      </c>
      <c r="M67" s="17">
        <f t="shared" ca="1" si="7"/>
        <v>1.9666666666666666</v>
      </c>
      <c r="N67" s="17">
        <f t="shared" ca="1" si="12"/>
        <v>2.5</v>
      </c>
      <c r="O67" s="17" t="str">
        <f t="shared" ca="1" si="13"/>
        <v>W</v>
      </c>
      <c r="P67" s="13">
        <f t="shared" ca="1" si="14"/>
        <v>0.50053240740740745</v>
      </c>
      <c r="Q67" s="18">
        <f t="shared" ca="1" si="15"/>
        <v>4.5999999999999996</v>
      </c>
      <c r="R67" s="17" t="str">
        <f t="shared" ca="1" si="16"/>
        <v>WNW</v>
      </c>
      <c r="S67" s="13">
        <f t="shared" ca="1" si="17"/>
        <v>0.51167824074074075</v>
      </c>
    </row>
    <row r="68" spans="1:36">
      <c r="A68" s="11">
        <f t="shared" si="8"/>
        <v>373</v>
      </c>
      <c r="B68" s="12">
        <f t="shared" ca="1" si="9"/>
        <v>44595</v>
      </c>
      <c r="C68" s="13">
        <f t="shared" ca="1" si="10"/>
        <v>0.54166666666666663</v>
      </c>
      <c r="D68" s="14">
        <f t="shared" ca="1" si="11"/>
        <v>0</v>
      </c>
      <c r="E68" s="14">
        <f t="shared" ca="1" si="0"/>
        <v>0.21520640663334833</v>
      </c>
      <c r="F68" s="14">
        <f t="shared" ca="1" si="1"/>
        <v>13.033333333333331</v>
      </c>
      <c r="G68" s="60" t="s">
        <v>202</v>
      </c>
      <c r="H68" s="14">
        <f t="shared" ca="1" si="2"/>
        <v>29.033333333333335</v>
      </c>
      <c r="I68" s="17">
        <f t="shared" ca="1" si="3"/>
        <v>1.9189999999999998</v>
      </c>
      <c r="J68" s="16">
        <f t="shared" ca="1" si="4"/>
        <v>1</v>
      </c>
      <c r="K68" s="16">
        <f t="shared" ca="1" si="5"/>
        <v>3876034</v>
      </c>
      <c r="L68" s="16">
        <f t="shared" ca="1" si="6"/>
        <v>1076.6666666666667</v>
      </c>
      <c r="M68" s="17">
        <f t="shared" ca="1" si="7"/>
        <v>2.0166666666666662</v>
      </c>
      <c r="N68" s="17">
        <f t="shared" ca="1" si="12"/>
        <v>3.2</v>
      </c>
      <c r="O68" s="17" t="str">
        <f t="shared" ca="1" si="13"/>
        <v>W</v>
      </c>
      <c r="P68" s="13">
        <f t="shared" ca="1" si="14"/>
        <v>0.54715277777777771</v>
      </c>
      <c r="Q68" s="18">
        <f t="shared" ca="1" si="15"/>
        <v>5.4</v>
      </c>
      <c r="R68" s="17" t="str">
        <f t="shared" ca="1" si="16"/>
        <v>W</v>
      </c>
      <c r="S68" s="13">
        <f t="shared" ca="1" si="17"/>
        <v>0.53583333333333327</v>
      </c>
    </row>
    <row r="69" spans="1:36">
      <c r="A69" s="11">
        <f t="shared" si="8"/>
        <v>379</v>
      </c>
      <c r="B69" s="12">
        <f t="shared" ca="1" si="9"/>
        <v>44595</v>
      </c>
      <c r="C69" s="13">
        <f t="shared" ca="1" si="10"/>
        <v>0.58333333333333337</v>
      </c>
      <c r="D69" s="14">
        <f t="shared" ca="1" si="11"/>
        <v>0</v>
      </c>
      <c r="E69" s="14">
        <f t="shared" ca="1" si="0"/>
        <v>0.21503316630612276</v>
      </c>
      <c r="F69" s="14">
        <f t="shared" ca="1" si="1"/>
        <v>13.1</v>
      </c>
      <c r="G69" s="60" t="s">
        <v>202</v>
      </c>
      <c r="H69" s="14">
        <f t="shared" ca="1" si="2"/>
        <v>27.899999999999995</v>
      </c>
      <c r="I69" s="17">
        <f t="shared" ca="1" si="3"/>
        <v>1.397</v>
      </c>
      <c r="J69" s="16">
        <f t="shared" ca="1" si="4"/>
        <v>0.83333333333333337</v>
      </c>
      <c r="K69" s="16">
        <f t="shared" ca="1" si="5"/>
        <v>2874406</v>
      </c>
      <c r="L69" s="16">
        <f t="shared" ca="1" si="6"/>
        <v>798.66666666666663</v>
      </c>
      <c r="M69" s="17">
        <f t="shared" ca="1" si="7"/>
        <v>1.3833333333333335</v>
      </c>
      <c r="N69" s="17">
        <f t="shared" ca="1" si="12"/>
        <v>1.9</v>
      </c>
      <c r="O69" s="17" t="str">
        <f t="shared" ca="1" si="13"/>
        <v>SW</v>
      </c>
      <c r="P69" s="13">
        <f t="shared" ca="1" si="14"/>
        <v>0.60319444444444448</v>
      </c>
      <c r="Q69" s="18">
        <f t="shared" ca="1" si="15"/>
        <v>3</v>
      </c>
      <c r="R69" s="17" t="str">
        <f t="shared" ca="1" si="16"/>
        <v>SSW</v>
      </c>
      <c r="S69" s="13">
        <f t="shared" ca="1" si="17"/>
        <v>0.59931712962962969</v>
      </c>
    </row>
    <row r="70" spans="1:36">
      <c r="A70" s="11">
        <f t="shared" si="8"/>
        <v>385</v>
      </c>
      <c r="B70" s="12">
        <f t="shared" ca="1" si="9"/>
        <v>44595</v>
      </c>
      <c r="C70" s="13">
        <f t="shared" ca="1" si="10"/>
        <v>0.625</v>
      </c>
      <c r="D70" s="14">
        <f t="shared" ca="1" si="11"/>
        <v>0</v>
      </c>
      <c r="E70" s="14">
        <f t="shared" ca="1" si="0"/>
        <v>0.21503316630612276</v>
      </c>
      <c r="F70" s="14">
        <f t="shared" ca="1" si="1"/>
        <v>12.316666666666668</v>
      </c>
      <c r="G70" s="60" t="s">
        <v>202</v>
      </c>
      <c r="H70" s="14">
        <f t="shared" ca="1" si="2"/>
        <v>27.716666666666665</v>
      </c>
      <c r="I70" s="17">
        <f t="shared" ca="1" si="3"/>
        <v>0.79499999999999993</v>
      </c>
      <c r="J70" s="16">
        <f t="shared" ca="1" si="4"/>
        <v>0.16666666666666666</v>
      </c>
      <c r="K70" s="16">
        <f t="shared" ca="1" si="5"/>
        <v>1671075</v>
      </c>
      <c r="L70" s="16">
        <f t="shared" ca="1" si="6"/>
        <v>464</v>
      </c>
      <c r="M70" s="17">
        <f t="shared" ca="1" si="7"/>
        <v>1.0833333333333333</v>
      </c>
      <c r="N70" s="17">
        <f t="shared" ca="1" si="12"/>
        <v>2.2000000000000002</v>
      </c>
      <c r="O70" s="17" t="str">
        <f t="shared" ca="1" si="13"/>
        <v>WNW</v>
      </c>
      <c r="P70" s="13">
        <f t="shared" ca="1" si="14"/>
        <v>0.64015046296296296</v>
      </c>
      <c r="Q70" s="18">
        <f t="shared" ca="1" si="15"/>
        <v>3.4</v>
      </c>
      <c r="R70" s="17" t="str">
        <f t="shared" ca="1" si="16"/>
        <v>WNW</v>
      </c>
      <c r="S70" s="13">
        <f t="shared" ca="1" si="17"/>
        <v>0.63858796296296294</v>
      </c>
    </row>
    <row r="71" spans="1:36">
      <c r="A71" s="11">
        <f t="shared" si="8"/>
        <v>391</v>
      </c>
      <c r="B71" s="12">
        <f t="shared" ca="1" si="9"/>
        <v>44595</v>
      </c>
      <c r="C71" s="13">
        <f t="shared" ca="1" si="10"/>
        <v>0.66666666666666663</v>
      </c>
      <c r="D71" s="14">
        <f t="shared" ca="1" si="11"/>
        <v>0</v>
      </c>
      <c r="E71" s="14">
        <f t="shared" ref="E71:E106" ca="1" si="40">INDIRECT(ADDRESS(A71,32,,,$B$1))</f>
        <v>0.21451450401618807</v>
      </c>
      <c r="F71" s="14">
        <f t="shared" ref="F71:F106" ca="1" si="41">INDIRECT(ADDRESS(A71,33,,,$B$1))</f>
        <v>9.2000000000000011</v>
      </c>
      <c r="G71" s="60" t="s">
        <v>202</v>
      </c>
      <c r="H71" s="14">
        <f t="shared" ref="H71:H106" ca="1" si="42">INDIRECT(ADDRESS(A71,35,,,$B$1))</f>
        <v>41.483333333333327</v>
      </c>
      <c r="I71" s="17">
        <f t="shared" ref="I71:I106" ca="1" si="43">INDIRECT(ADDRESS(A71,36,,,$B$1))</f>
        <v>0.255</v>
      </c>
      <c r="J71" s="16">
        <f t="shared" ref="J71:J106" ca="1" si="44">INDIRECT(ADDRESS(A71,37,,,$B$1))</f>
        <v>0</v>
      </c>
      <c r="K71" s="16">
        <f t="shared" ref="K71:K134" ca="1" si="45">INDIRECT(ADDRESS(A71,38,,,$B$1))</f>
        <v>547427</v>
      </c>
      <c r="L71" s="16">
        <f t="shared" ref="L71:L134" ca="1" si="46">INDIRECT(ADDRESS(A71,39,,,$B$1))</f>
        <v>152.16666666666666</v>
      </c>
      <c r="M71" s="17">
        <f t="shared" ref="M71:M134" ca="1" si="47">INDIRECT(ADDRESS($A71,40,,,$B$1))</f>
        <v>2.1333333333333337</v>
      </c>
      <c r="N71" s="17">
        <f t="shared" ca="1" si="12"/>
        <v>2.6</v>
      </c>
      <c r="O71" s="17" t="str">
        <f t="shared" ca="1" si="13"/>
        <v>WSW</v>
      </c>
      <c r="P71" s="13">
        <f t="shared" ca="1" si="14"/>
        <v>0.66828703703703696</v>
      </c>
      <c r="Q71" s="18">
        <f t="shared" ca="1" si="15"/>
        <v>4.0999999999999996</v>
      </c>
      <c r="R71" s="17" t="str">
        <f t="shared" ca="1" si="16"/>
        <v>SW</v>
      </c>
      <c r="S71" s="13">
        <f t="shared" ca="1" si="17"/>
        <v>0.66546296296296303</v>
      </c>
    </row>
    <row r="72" spans="1:36">
      <c r="A72" s="11">
        <f t="shared" si="8"/>
        <v>397</v>
      </c>
      <c r="B72" s="12">
        <f t="shared" ca="1" si="9"/>
        <v>44595</v>
      </c>
      <c r="C72" s="13">
        <f t="shared" ca="1" si="10"/>
        <v>0.70833333333333337</v>
      </c>
      <c r="D72" s="14">
        <f t="shared" ca="1" si="11"/>
        <v>0</v>
      </c>
      <c r="E72" s="14">
        <f t="shared" ca="1" si="40"/>
        <v>0.21399644760083272</v>
      </c>
      <c r="F72" s="14">
        <f t="shared" ca="1" si="41"/>
        <v>7.3999999999999995</v>
      </c>
      <c r="G72" s="60" t="s">
        <v>202</v>
      </c>
      <c r="H72" s="14">
        <f t="shared" ca="1" si="42"/>
        <v>47.583333333333321</v>
      </c>
      <c r="I72" s="17">
        <f t="shared" ca="1" si="43"/>
        <v>3.4000000000000002E-2</v>
      </c>
      <c r="J72" s="16">
        <f t="shared" ca="1" si="44"/>
        <v>0</v>
      </c>
      <c r="K72" s="16">
        <f t="shared" ca="1" si="45"/>
        <v>79783</v>
      </c>
      <c r="L72" s="16">
        <f t="shared" ca="1" si="46"/>
        <v>22.333333333333332</v>
      </c>
      <c r="M72" s="17">
        <f t="shared" ca="1" si="47"/>
        <v>1.6500000000000001</v>
      </c>
      <c r="N72" s="17">
        <f t="shared" ca="1" si="12"/>
        <v>1.9</v>
      </c>
      <c r="O72" s="17" t="str">
        <f t="shared" ca="1" si="13"/>
        <v>SW</v>
      </c>
      <c r="P72" s="13">
        <f t="shared" ca="1" si="14"/>
        <v>0.70140046296296299</v>
      </c>
      <c r="Q72" s="18">
        <f t="shared" ca="1" si="15"/>
        <v>3.1</v>
      </c>
      <c r="R72" s="17" t="str">
        <f t="shared" ca="1" si="16"/>
        <v>SSW</v>
      </c>
      <c r="S72" s="13">
        <f t="shared" ca="1" si="17"/>
        <v>0.71342592592592602</v>
      </c>
    </row>
    <row r="73" spans="1:36">
      <c r="A73" s="11">
        <f t="shared" ref="A73:A136" si="48">A72+$B$2</f>
        <v>403</v>
      </c>
      <c r="B73" s="12">
        <f t="shared" ref="B73:B136" ca="1" si="49">INDIRECT(ADDRESS(A73,2,,,$B$1))</f>
        <v>44595</v>
      </c>
      <c r="C73" s="13">
        <f t="shared" ref="C73:C136" ca="1" si="50">INDIRECT(ADDRESS(A73,3,,,$B$1))</f>
        <v>0.75</v>
      </c>
      <c r="D73" s="14">
        <f t="shared" ref="D73:D136" ca="1" si="51">INDIRECT(ADDRESS(A73,31,,,$B$1))</f>
        <v>0</v>
      </c>
      <c r="E73" s="14">
        <f t="shared" ca="1" si="40"/>
        <v>0.21399644760083272</v>
      </c>
      <c r="F73" s="14">
        <f t="shared" ca="1" si="41"/>
        <v>6.4666666666666677</v>
      </c>
      <c r="G73" s="60" t="s">
        <v>202</v>
      </c>
      <c r="H73" s="14">
        <f t="shared" ca="1" si="42"/>
        <v>50.766666666666659</v>
      </c>
      <c r="I73" s="17">
        <f t="shared" ca="1" si="43"/>
        <v>0</v>
      </c>
      <c r="J73" s="16">
        <f t="shared" ca="1" si="44"/>
        <v>0</v>
      </c>
      <c r="K73" s="16">
        <f t="shared" ca="1" si="45"/>
        <v>597</v>
      </c>
      <c r="L73" s="16">
        <f t="shared" ca="1" si="46"/>
        <v>0</v>
      </c>
      <c r="M73" s="17">
        <f t="shared" ca="1" si="47"/>
        <v>1.4166666666666667</v>
      </c>
      <c r="N73" s="17">
        <f t="shared" ref="N73:N136" ca="1" si="52">INDIRECT(ADDRESS($A73,41,,,$B$1))</f>
        <v>2</v>
      </c>
      <c r="O73" s="17" t="str">
        <f t="shared" ref="O73:O136" ca="1" si="53">INDIRECT(ADDRESS($A73,42,,,$B$1))</f>
        <v>SE</v>
      </c>
      <c r="P73" s="13">
        <f t="shared" ref="P73:P136" ca="1" si="54">INDIRECT(ADDRESS($A73,43,,,$B$1))</f>
        <v>0.75159722222222225</v>
      </c>
      <c r="Q73" s="18">
        <f t="shared" ref="Q73:Q136" ca="1" si="55">INDIRECT(ADDRESS($A73,44,,,$B$1))</f>
        <v>2.7</v>
      </c>
      <c r="R73" s="17" t="str">
        <f t="shared" ref="R73:R136" ca="1" si="56">INDIRECT(ADDRESS($A73,45,,,$B$1))</f>
        <v>SE</v>
      </c>
      <c r="S73" s="13">
        <f t="shared" ref="S73:S136" ca="1" si="57">INDIRECT(ADDRESS($A73,46,,,$B$1))</f>
        <v>0.74593750000000003</v>
      </c>
    </row>
    <row r="74" spans="1:36">
      <c r="A74" s="11">
        <f t="shared" si="48"/>
        <v>409</v>
      </c>
      <c r="B74" s="12">
        <f t="shared" ca="1" si="49"/>
        <v>44595</v>
      </c>
      <c r="C74" s="13">
        <f t="shared" ca="1" si="50"/>
        <v>0.79166666666666663</v>
      </c>
      <c r="D74" s="14">
        <f t="shared" ca="1" si="51"/>
        <v>0</v>
      </c>
      <c r="E74" s="14">
        <f t="shared" ca="1" si="40"/>
        <v>0.21373795030289103</v>
      </c>
      <c r="F74" s="14">
        <f t="shared" ca="1" si="41"/>
        <v>5.3666666666666671</v>
      </c>
      <c r="G74" s="60" t="s">
        <v>202</v>
      </c>
      <c r="H74" s="14">
        <f t="shared" ca="1" si="42"/>
        <v>57.666666666666664</v>
      </c>
      <c r="I74" s="17">
        <f t="shared" ca="1" si="43"/>
        <v>0</v>
      </c>
      <c r="J74" s="16">
        <f t="shared" ca="1" si="44"/>
        <v>0</v>
      </c>
      <c r="K74" s="16">
        <f t="shared" ca="1" si="45"/>
        <v>493</v>
      </c>
      <c r="L74" s="16">
        <f t="shared" ca="1" si="46"/>
        <v>0</v>
      </c>
      <c r="M74" s="17">
        <f t="shared" ca="1" si="47"/>
        <v>0.36666666666666664</v>
      </c>
      <c r="N74" s="17">
        <f t="shared" ca="1" si="52"/>
        <v>1</v>
      </c>
      <c r="O74" s="17" t="str">
        <f t="shared" ca="1" si="53"/>
        <v>SSW</v>
      </c>
      <c r="P74" s="13">
        <f t="shared" ca="1" si="54"/>
        <v>0.82565972222222228</v>
      </c>
      <c r="Q74" s="18">
        <f t="shared" ca="1" si="55"/>
        <v>2.1</v>
      </c>
      <c r="R74" s="17" t="str">
        <f t="shared" ca="1" si="56"/>
        <v>SSE</v>
      </c>
      <c r="S74" s="13">
        <f t="shared" ca="1" si="57"/>
        <v>0.82474537037037043</v>
      </c>
    </row>
    <row r="75" spans="1:36">
      <c r="A75" s="11">
        <f t="shared" si="48"/>
        <v>415</v>
      </c>
      <c r="B75" s="12">
        <f t="shared" ca="1" si="49"/>
        <v>44595</v>
      </c>
      <c r="C75" s="13">
        <f t="shared" ca="1" si="50"/>
        <v>0.83333333333333337</v>
      </c>
      <c r="D75" s="14">
        <f t="shared" ca="1" si="51"/>
        <v>0</v>
      </c>
      <c r="E75" s="14">
        <f t="shared" ca="1" si="40"/>
        <v>0.21347945300494933</v>
      </c>
      <c r="F75" s="14">
        <f t="shared" ca="1" si="41"/>
        <v>5.3666666666666663</v>
      </c>
      <c r="G75" s="60" t="s">
        <v>202</v>
      </c>
      <c r="H75" s="14">
        <f t="shared" ca="1" si="42"/>
        <v>55.233333333333341</v>
      </c>
      <c r="I75" s="17">
        <f t="shared" ca="1" si="43"/>
        <v>0</v>
      </c>
      <c r="J75" s="16">
        <f t="shared" ca="1" si="44"/>
        <v>0</v>
      </c>
      <c r="K75" s="16">
        <f t="shared" ca="1" si="45"/>
        <v>507</v>
      </c>
      <c r="L75" s="16">
        <f t="shared" ca="1" si="46"/>
        <v>0</v>
      </c>
      <c r="M75" s="17">
        <f t="shared" ca="1" si="47"/>
        <v>1.4333333333333333</v>
      </c>
      <c r="N75" s="17">
        <f t="shared" ca="1" si="52"/>
        <v>2</v>
      </c>
      <c r="O75" s="17" t="str">
        <f t="shared" ca="1" si="53"/>
        <v>E</v>
      </c>
      <c r="P75" s="13">
        <f t="shared" ca="1" si="54"/>
        <v>0.85770833333333341</v>
      </c>
      <c r="Q75" s="18">
        <f t="shared" ca="1" si="55"/>
        <v>3.9</v>
      </c>
      <c r="R75" s="17" t="str">
        <f t="shared" ca="1" si="56"/>
        <v>NE</v>
      </c>
      <c r="S75" s="13">
        <f t="shared" ca="1" si="57"/>
        <v>0.83585648148148151</v>
      </c>
    </row>
    <row r="76" spans="1:36">
      <c r="A76" s="11">
        <f t="shared" si="48"/>
        <v>421</v>
      </c>
      <c r="B76" s="12">
        <f t="shared" ca="1" si="49"/>
        <v>44595</v>
      </c>
      <c r="C76" s="13">
        <f t="shared" ca="1" si="50"/>
        <v>0.875</v>
      </c>
      <c r="D76" s="14">
        <f t="shared" ca="1" si="51"/>
        <v>0</v>
      </c>
      <c r="E76" s="14">
        <f t="shared" ca="1" si="40"/>
        <v>0.21347945300494933</v>
      </c>
      <c r="F76" s="14">
        <f t="shared" ca="1" si="41"/>
        <v>5.8166666666666664</v>
      </c>
      <c r="G76" s="60" t="s">
        <v>202</v>
      </c>
      <c r="H76" s="14">
        <f t="shared" ca="1" si="42"/>
        <v>50.866666666666667</v>
      </c>
      <c r="I76" s="17">
        <f t="shared" ca="1" si="43"/>
        <v>0</v>
      </c>
      <c r="J76" s="16">
        <f t="shared" ca="1" si="44"/>
        <v>0</v>
      </c>
      <c r="K76" s="16">
        <f t="shared" ca="1" si="45"/>
        <v>534</v>
      </c>
      <c r="L76" s="16">
        <f t="shared" ca="1" si="46"/>
        <v>0</v>
      </c>
      <c r="M76" s="17">
        <f t="shared" ca="1" si="47"/>
        <v>1.2833333333333334</v>
      </c>
      <c r="N76" s="17">
        <f t="shared" ca="1" si="52"/>
        <v>2.1</v>
      </c>
      <c r="O76" s="17" t="str">
        <f t="shared" ca="1" si="53"/>
        <v>E</v>
      </c>
      <c r="P76" s="13">
        <f t="shared" ca="1" si="54"/>
        <v>0.87649305555555557</v>
      </c>
      <c r="Q76" s="18">
        <f t="shared" ca="1" si="55"/>
        <v>3.5</v>
      </c>
      <c r="R76" s="17" t="str">
        <f t="shared" ca="1" si="56"/>
        <v>ENE</v>
      </c>
      <c r="S76" s="13">
        <f t="shared" ca="1" si="57"/>
        <v>0.87444444444444447</v>
      </c>
    </row>
    <row r="77" spans="1:36">
      <c r="A77" s="11">
        <f t="shared" si="48"/>
        <v>427</v>
      </c>
      <c r="B77" s="12">
        <f t="shared" ca="1" si="49"/>
        <v>44595</v>
      </c>
      <c r="C77" s="13">
        <f t="shared" ca="1" si="50"/>
        <v>0.91666666666666663</v>
      </c>
      <c r="D77" s="14">
        <f t="shared" ca="1" si="51"/>
        <v>0</v>
      </c>
      <c r="E77" s="14">
        <f t="shared" ca="1" si="40"/>
        <v>0.21373810227613202</v>
      </c>
      <c r="F77" s="14">
        <f t="shared" ca="1" si="41"/>
        <v>5.083333333333333</v>
      </c>
      <c r="G77" s="60" t="s">
        <v>202</v>
      </c>
      <c r="H77" s="14">
        <f t="shared" ca="1" si="42"/>
        <v>54.683333333333337</v>
      </c>
      <c r="I77" s="17">
        <f t="shared" ca="1" si="43"/>
        <v>0</v>
      </c>
      <c r="J77" s="16">
        <f t="shared" ca="1" si="44"/>
        <v>0</v>
      </c>
      <c r="K77" s="16">
        <f t="shared" ca="1" si="45"/>
        <v>559</v>
      </c>
      <c r="L77" s="16">
        <f t="shared" ca="1" si="46"/>
        <v>0</v>
      </c>
      <c r="M77" s="17">
        <f t="shared" ca="1" si="47"/>
        <v>1.3</v>
      </c>
      <c r="N77" s="17">
        <f t="shared" ca="1" si="52"/>
        <v>1.9</v>
      </c>
      <c r="O77" s="17" t="str">
        <f t="shared" ca="1" si="53"/>
        <v>ENE</v>
      </c>
      <c r="P77" s="13">
        <f t="shared" ca="1" si="54"/>
        <v>0.94328703703703709</v>
      </c>
      <c r="Q77" s="18">
        <f t="shared" ca="1" si="55"/>
        <v>4</v>
      </c>
      <c r="R77" s="17" t="str">
        <f t="shared" ca="1" si="56"/>
        <v>E</v>
      </c>
      <c r="S77" s="13">
        <f t="shared" ca="1" si="57"/>
        <v>0.94925925925925936</v>
      </c>
    </row>
    <row r="78" spans="1:36">
      <c r="A78" s="11">
        <f t="shared" si="48"/>
        <v>433</v>
      </c>
      <c r="B78" s="12">
        <f t="shared" ca="1" si="49"/>
        <v>44595</v>
      </c>
      <c r="C78" s="13">
        <f t="shared" ca="1" si="50"/>
        <v>0.95833333333333337</v>
      </c>
      <c r="D78" s="14">
        <f t="shared" ca="1" si="51"/>
        <v>0</v>
      </c>
      <c r="E78" s="14">
        <f t="shared" ca="1" si="40"/>
        <v>0.21382411606887161</v>
      </c>
      <c r="F78" s="14">
        <f t="shared" ca="1" si="41"/>
        <v>4.3666666666666663</v>
      </c>
      <c r="G78" s="60" t="s">
        <v>202</v>
      </c>
      <c r="H78" s="14">
        <f t="shared" ca="1" si="42"/>
        <v>57.633333333333333</v>
      </c>
      <c r="I78" s="17">
        <f t="shared" ca="1" si="43"/>
        <v>0</v>
      </c>
      <c r="J78" s="16">
        <f t="shared" ca="1" si="44"/>
        <v>0</v>
      </c>
      <c r="K78" s="16">
        <f t="shared" ca="1" si="45"/>
        <v>566</v>
      </c>
      <c r="L78" s="16">
        <f t="shared" ca="1" si="46"/>
        <v>0</v>
      </c>
      <c r="M78" s="17">
        <f t="shared" ca="1" si="47"/>
        <v>1.8166666666666664</v>
      </c>
      <c r="N78" s="17">
        <f t="shared" ca="1" si="52"/>
        <v>2.2000000000000002</v>
      </c>
      <c r="O78" s="17" t="str">
        <f t="shared" ca="1" si="53"/>
        <v>ENE</v>
      </c>
      <c r="P78" s="13">
        <f t="shared" ca="1" si="54"/>
        <v>0.99138888888888888</v>
      </c>
      <c r="Q78" s="18">
        <f t="shared" ca="1" si="55"/>
        <v>4.2</v>
      </c>
      <c r="R78" s="17" t="str">
        <f t="shared" ca="1" si="56"/>
        <v>E</v>
      </c>
      <c r="S78" s="13">
        <f t="shared" ca="1" si="57"/>
        <v>0.98458333333333325</v>
      </c>
    </row>
    <row r="79" spans="1:36">
      <c r="A79" s="11">
        <f t="shared" si="48"/>
        <v>439</v>
      </c>
      <c r="B79" s="12">
        <f t="shared" ca="1" si="49"/>
        <v>44596</v>
      </c>
      <c r="C79" s="13">
        <f t="shared" ca="1" si="50"/>
        <v>0</v>
      </c>
      <c r="D79" s="14">
        <f t="shared" ca="1" si="51"/>
        <v>0</v>
      </c>
      <c r="E79" s="14">
        <f t="shared" ca="1" si="40"/>
        <v>0.21391028183485217</v>
      </c>
      <c r="F79" s="14">
        <f t="shared" ca="1" si="41"/>
        <v>3.6166666666666667</v>
      </c>
      <c r="G79" s="60" t="s">
        <v>202</v>
      </c>
      <c r="H79" s="14">
        <f t="shared" ca="1" si="42"/>
        <v>60.900000000000006</v>
      </c>
      <c r="I79" s="17">
        <f t="shared" ca="1" si="43"/>
        <v>0</v>
      </c>
      <c r="J79" s="16">
        <f t="shared" ca="1" si="44"/>
        <v>0</v>
      </c>
      <c r="K79" s="16">
        <f t="shared" ca="1" si="45"/>
        <v>450</v>
      </c>
      <c r="L79" s="16">
        <f t="shared" ca="1" si="46"/>
        <v>0</v>
      </c>
      <c r="M79" s="17">
        <f t="shared" ca="1" si="47"/>
        <v>1.55</v>
      </c>
      <c r="N79" s="17">
        <f t="shared" ca="1" si="52"/>
        <v>2.2000000000000002</v>
      </c>
      <c r="O79" s="17" t="str">
        <f t="shared" ca="1" si="53"/>
        <v>ENE</v>
      </c>
      <c r="P79" s="13">
        <f t="shared" ca="1" si="54"/>
        <v>0.99306712962962962</v>
      </c>
      <c r="Q79" s="18">
        <f t="shared" ca="1" si="55"/>
        <v>3.5</v>
      </c>
      <c r="R79" s="17" t="str">
        <f t="shared" ca="1" si="56"/>
        <v>NE</v>
      </c>
      <c r="S79" s="13">
        <f t="shared" ca="1" si="57"/>
        <v>2.5266203703703704E-2</v>
      </c>
      <c r="U79" s="14">
        <f t="shared" ref="U79" ca="1" si="58">SUM(D79:D102)</f>
        <v>0</v>
      </c>
      <c r="V79" s="14">
        <f t="shared" ref="V79:Y79" ca="1" si="59">AVERAGE(E79:E102)</f>
        <v>0.21125980976933709</v>
      </c>
      <c r="W79" s="14">
        <f t="shared" ca="1" si="59"/>
        <v>6.3833333333333329</v>
      </c>
      <c r="X79" s="14" t="e">
        <f t="shared" si="59"/>
        <v>#DIV/0!</v>
      </c>
      <c r="Y79" s="14">
        <f t="shared" ca="1" si="59"/>
        <v>49.07916666666668</v>
      </c>
      <c r="Z79" s="56">
        <f t="shared" ref="Z79:AA79" ca="1" si="60">SUM(I79:I102)</f>
        <v>13.414999999999999</v>
      </c>
      <c r="AA79" s="56">
        <f t="shared" ca="1" si="60"/>
        <v>5.5000000000000009</v>
      </c>
      <c r="AB79" s="56">
        <f t="shared" ref="AB79" ca="1" si="61">SUM(K79:K102)/1000</f>
        <v>26859.598000000002</v>
      </c>
      <c r="AC79" s="56">
        <f t="shared" ref="AC79:AD79" ca="1" si="62">AVERAGE(L79:L102)</f>
        <v>310.80555555555554</v>
      </c>
      <c r="AD79" s="17">
        <f t="shared" ca="1" si="62"/>
        <v>2.5590277777777781</v>
      </c>
      <c r="AE79" s="17">
        <f t="shared" ref="AE79" ca="1" si="63">MAX(N79:N102)</f>
        <v>5.5</v>
      </c>
      <c r="AF79" s="11" t="str">
        <f t="shared" ref="AF79" ca="1" si="64">INDIRECT(ADDRESS(MATCH(AE79,N79:N102,0)+ROW()-1,15))</f>
        <v>WSW</v>
      </c>
      <c r="AG79" s="13">
        <f t="shared" ref="AG79" ca="1" si="65">INDIRECT(ADDRESS(MATCH(AE79,N79:N102,0)+ROW()-1,16))</f>
        <v>0.95545138888888881</v>
      </c>
      <c r="AH79" s="17">
        <f t="shared" ref="AH79" ca="1" si="66">MAX(Q79:Q102)</f>
        <v>10.199999999999999</v>
      </c>
      <c r="AI79" s="11" t="str">
        <f t="shared" ref="AI79" ca="1" si="67">INDIRECT(ADDRESS(MATCH(AH79,Q79:Q102,0)+ROW()-1,18))</f>
        <v>WSW</v>
      </c>
      <c r="AJ79" s="13">
        <f t="shared" ref="AJ79" ca="1" si="68">INDIRECT(ADDRESS(MATCH(AH79,Q79:Q102,0)+ROW()-1,19))</f>
        <v>0.97567129629629623</v>
      </c>
    </row>
    <row r="80" spans="1:36">
      <c r="A80" s="11">
        <f t="shared" si="48"/>
        <v>445</v>
      </c>
      <c r="B80" s="12">
        <f t="shared" ca="1" si="49"/>
        <v>44596</v>
      </c>
      <c r="C80" s="13">
        <f t="shared" ca="1" si="50"/>
        <v>4.1666666666666664E-2</v>
      </c>
      <c r="D80" s="14">
        <f t="shared" ca="1" si="51"/>
        <v>0</v>
      </c>
      <c r="E80" s="14">
        <f t="shared" ca="1" si="40"/>
        <v>0.2133077293659523</v>
      </c>
      <c r="F80" s="14">
        <f t="shared" ca="1" si="41"/>
        <v>3.0333333333333332</v>
      </c>
      <c r="G80" s="60" t="s">
        <v>202</v>
      </c>
      <c r="H80" s="14">
        <f t="shared" ca="1" si="42"/>
        <v>62.5</v>
      </c>
      <c r="I80" s="17">
        <f t="shared" ca="1" si="43"/>
        <v>1E-3</v>
      </c>
      <c r="J80" s="16">
        <f t="shared" ca="1" si="44"/>
        <v>0</v>
      </c>
      <c r="K80" s="16">
        <f t="shared" ca="1" si="45"/>
        <v>437</v>
      </c>
      <c r="L80" s="16">
        <f t="shared" ca="1" si="46"/>
        <v>0</v>
      </c>
      <c r="M80" s="17">
        <f t="shared" ca="1" si="47"/>
        <v>1.6166666666666669</v>
      </c>
      <c r="N80" s="17">
        <f t="shared" ca="1" si="52"/>
        <v>2.1</v>
      </c>
      <c r="O80" s="17" t="str">
        <f t="shared" ca="1" si="53"/>
        <v>ENE</v>
      </c>
      <c r="P80" s="13">
        <f t="shared" ca="1" si="54"/>
        <v>7.2187500000000002E-2</v>
      </c>
      <c r="Q80" s="18">
        <f t="shared" ca="1" si="55"/>
        <v>4.3</v>
      </c>
      <c r="R80" s="17" t="str">
        <f t="shared" ca="1" si="56"/>
        <v>E</v>
      </c>
      <c r="S80" s="13">
        <f t="shared" ca="1" si="57"/>
        <v>5.0682870370370371E-2</v>
      </c>
    </row>
    <row r="81" spans="1:19">
      <c r="A81" s="11">
        <f t="shared" si="48"/>
        <v>451</v>
      </c>
      <c r="B81" s="12">
        <f t="shared" ca="1" si="49"/>
        <v>44596</v>
      </c>
      <c r="C81" s="13">
        <f t="shared" ca="1" si="50"/>
        <v>8.3333333333333329E-2</v>
      </c>
      <c r="D81" s="14">
        <f t="shared" ca="1" si="51"/>
        <v>0</v>
      </c>
      <c r="E81" s="14">
        <f t="shared" ca="1" si="40"/>
        <v>0.21270578550889763</v>
      </c>
      <c r="F81" s="14">
        <f t="shared" ca="1" si="41"/>
        <v>2.9499999999999997</v>
      </c>
      <c r="G81" s="60" t="s">
        <v>202</v>
      </c>
      <c r="H81" s="14">
        <f t="shared" ca="1" si="42"/>
        <v>61.849999999999994</v>
      </c>
      <c r="I81" s="17">
        <f t="shared" ca="1" si="43"/>
        <v>0</v>
      </c>
      <c r="J81" s="16">
        <f t="shared" ca="1" si="44"/>
        <v>0</v>
      </c>
      <c r="K81" s="16">
        <f t="shared" ca="1" si="45"/>
        <v>614</v>
      </c>
      <c r="L81" s="16">
        <f t="shared" ca="1" si="46"/>
        <v>0</v>
      </c>
      <c r="M81" s="17">
        <f t="shared" ca="1" si="47"/>
        <v>1.7833333333333332</v>
      </c>
      <c r="N81" s="17">
        <f t="shared" ca="1" si="52"/>
        <v>2.1</v>
      </c>
      <c r="O81" s="17" t="str">
        <f t="shared" ca="1" si="53"/>
        <v>ENE</v>
      </c>
      <c r="P81" s="13">
        <f t="shared" ca="1" si="54"/>
        <v>9.0277777777777776E-2</v>
      </c>
      <c r="Q81" s="18">
        <f t="shared" ca="1" si="55"/>
        <v>3.8</v>
      </c>
      <c r="R81" s="17" t="str">
        <f t="shared" ca="1" si="56"/>
        <v>ENE</v>
      </c>
      <c r="S81" s="13">
        <f t="shared" ca="1" si="57"/>
        <v>9.2546296296296293E-2</v>
      </c>
    </row>
    <row r="82" spans="1:19">
      <c r="A82" s="11">
        <f t="shared" si="48"/>
        <v>457</v>
      </c>
      <c r="B82" s="12">
        <f t="shared" ca="1" si="49"/>
        <v>44596</v>
      </c>
      <c r="C82" s="13">
        <f t="shared" ca="1" si="50"/>
        <v>0.125</v>
      </c>
      <c r="D82" s="14">
        <f t="shared" ca="1" si="51"/>
        <v>0</v>
      </c>
      <c r="E82" s="14">
        <f t="shared" ca="1" si="40"/>
        <v>0.21244820076928317</v>
      </c>
      <c r="F82" s="14">
        <f t="shared" ca="1" si="41"/>
        <v>2.0333333333333337</v>
      </c>
      <c r="G82" s="60" t="s">
        <v>202</v>
      </c>
      <c r="H82" s="14">
        <f t="shared" ca="1" si="42"/>
        <v>66.45</v>
      </c>
      <c r="I82" s="17">
        <f t="shared" ca="1" si="43"/>
        <v>1E-3</v>
      </c>
      <c r="J82" s="16">
        <f t="shared" ca="1" si="44"/>
        <v>0</v>
      </c>
      <c r="K82" s="16">
        <f t="shared" ca="1" si="45"/>
        <v>564</v>
      </c>
      <c r="L82" s="16">
        <f t="shared" ca="1" si="46"/>
        <v>0</v>
      </c>
      <c r="M82" s="17">
        <f t="shared" ca="1" si="47"/>
        <v>1.6500000000000004</v>
      </c>
      <c r="N82" s="17">
        <f t="shared" ca="1" si="52"/>
        <v>2.2000000000000002</v>
      </c>
      <c r="O82" s="17" t="str">
        <f t="shared" ca="1" si="53"/>
        <v>E</v>
      </c>
      <c r="P82" s="13">
        <f t="shared" ca="1" si="54"/>
        <v>0.15960648148148149</v>
      </c>
      <c r="Q82" s="18">
        <f t="shared" ca="1" si="55"/>
        <v>3</v>
      </c>
      <c r="R82" s="17" t="str">
        <f t="shared" ca="1" si="56"/>
        <v>E</v>
      </c>
      <c r="S82" s="13">
        <f t="shared" ca="1" si="57"/>
        <v>0.15792824074074074</v>
      </c>
    </row>
    <row r="83" spans="1:19">
      <c r="A83" s="11">
        <f t="shared" si="48"/>
        <v>463</v>
      </c>
      <c r="B83" s="12">
        <f t="shared" ca="1" si="49"/>
        <v>44596</v>
      </c>
      <c r="C83" s="13">
        <f t="shared" ca="1" si="50"/>
        <v>0.16666666666666666</v>
      </c>
      <c r="D83" s="14">
        <f t="shared" ca="1" si="51"/>
        <v>0</v>
      </c>
      <c r="E83" s="14">
        <f t="shared" ca="1" si="40"/>
        <v>0.21236249163334597</v>
      </c>
      <c r="F83" s="14">
        <f t="shared" ca="1" si="41"/>
        <v>2.2166666666666668</v>
      </c>
      <c r="G83" s="60" t="s">
        <v>202</v>
      </c>
      <c r="H83" s="14">
        <f t="shared" ca="1" si="42"/>
        <v>65.400000000000006</v>
      </c>
      <c r="I83" s="17">
        <f t="shared" ca="1" si="43"/>
        <v>0</v>
      </c>
      <c r="J83" s="16">
        <f t="shared" ca="1" si="44"/>
        <v>0</v>
      </c>
      <c r="K83" s="16">
        <f t="shared" ca="1" si="45"/>
        <v>595</v>
      </c>
      <c r="L83" s="16">
        <f t="shared" ca="1" si="46"/>
        <v>0</v>
      </c>
      <c r="M83" s="17">
        <f t="shared" ca="1" si="47"/>
        <v>1.75</v>
      </c>
      <c r="N83" s="17">
        <f t="shared" ca="1" si="52"/>
        <v>2.2000000000000002</v>
      </c>
      <c r="O83" s="17" t="str">
        <f t="shared" ca="1" si="53"/>
        <v>E</v>
      </c>
      <c r="P83" s="13">
        <f t="shared" ca="1" si="54"/>
        <v>0.15975694444444444</v>
      </c>
      <c r="Q83" s="18">
        <f t="shared" ca="1" si="55"/>
        <v>3</v>
      </c>
      <c r="R83" s="17" t="str">
        <f t="shared" ca="1" si="56"/>
        <v>E</v>
      </c>
      <c r="S83" s="13">
        <f t="shared" ca="1" si="57"/>
        <v>0.16559027777777777</v>
      </c>
    </row>
    <row r="84" spans="1:19">
      <c r="A84" s="11">
        <f t="shared" si="48"/>
        <v>469</v>
      </c>
      <c r="B84" s="12">
        <f t="shared" ca="1" si="49"/>
        <v>44596</v>
      </c>
      <c r="C84" s="13">
        <f t="shared" ca="1" si="50"/>
        <v>0.20833333333333334</v>
      </c>
      <c r="D84" s="14">
        <f t="shared" ca="1" si="51"/>
        <v>0</v>
      </c>
      <c r="E84" s="14">
        <f t="shared" ca="1" si="40"/>
        <v>0.21193394595365991</v>
      </c>
      <c r="F84" s="14">
        <f t="shared" ca="1" si="41"/>
        <v>1.8999999999999997</v>
      </c>
      <c r="G84" s="60" t="s">
        <v>202</v>
      </c>
      <c r="H84" s="14">
        <f t="shared" ca="1" si="42"/>
        <v>65.36666666666666</v>
      </c>
      <c r="I84" s="17">
        <f t="shared" ca="1" si="43"/>
        <v>0</v>
      </c>
      <c r="J84" s="16">
        <f t="shared" ca="1" si="44"/>
        <v>0</v>
      </c>
      <c r="K84" s="16">
        <f t="shared" ca="1" si="45"/>
        <v>605</v>
      </c>
      <c r="L84" s="16">
        <f t="shared" ca="1" si="46"/>
        <v>0</v>
      </c>
      <c r="M84" s="17">
        <f t="shared" ca="1" si="47"/>
        <v>1.6833333333333333</v>
      </c>
      <c r="N84" s="17">
        <f t="shared" ca="1" si="52"/>
        <v>1.9</v>
      </c>
      <c r="O84" s="17" t="str">
        <f t="shared" ca="1" si="53"/>
        <v>E</v>
      </c>
      <c r="P84" s="13">
        <f t="shared" ca="1" si="54"/>
        <v>0.22201388888888887</v>
      </c>
      <c r="Q84" s="18">
        <f t="shared" ca="1" si="55"/>
        <v>2.8</v>
      </c>
      <c r="R84" s="17" t="str">
        <f t="shared" ca="1" si="56"/>
        <v>E</v>
      </c>
      <c r="S84" s="13">
        <f t="shared" ca="1" si="57"/>
        <v>0.21625000000000003</v>
      </c>
    </row>
    <row r="85" spans="1:19">
      <c r="A85" s="11">
        <f t="shared" si="48"/>
        <v>475</v>
      </c>
      <c r="B85" s="12">
        <f t="shared" ca="1" si="49"/>
        <v>44596</v>
      </c>
      <c r="C85" s="13">
        <f t="shared" ca="1" si="50"/>
        <v>0.25</v>
      </c>
      <c r="D85" s="14">
        <f t="shared" ca="1" si="51"/>
        <v>0</v>
      </c>
      <c r="E85" s="14">
        <f t="shared" ca="1" si="40"/>
        <v>0.21202041797653082</v>
      </c>
      <c r="F85" s="14">
        <f t="shared" ca="1" si="41"/>
        <v>1.8499999999999999</v>
      </c>
      <c r="G85" s="60" t="s">
        <v>202</v>
      </c>
      <c r="H85" s="14">
        <f t="shared" ca="1" si="42"/>
        <v>64.7</v>
      </c>
      <c r="I85" s="17">
        <f t="shared" ca="1" si="43"/>
        <v>0</v>
      </c>
      <c r="J85" s="16">
        <f t="shared" ca="1" si="44"/>
        <v>0</v>
      </c>
      <c r="K85" s="16">
        <f t="shared" ca="1" si="45"/>
        <v>2091</v>
      </c>
      <c r="L85" s="16">
        <f t="shared" ca="1" si="46"/>
        <v>0.33333333333333331</v>
      </c>
      <c r="M85" s="17">
        <f t="shared" ca="1" si="47"/>
        <v>1.8500000000000003</v>
      </c>
      <c r="N85" s="17">
        <f t="shared" ca="1" si="52"/>
        <v>2.1</v>
      </c>
      <c r="O85" s="17" t="str">
        <f t="shared" ca="1" si="53"/>
        <v>E</v>
      </c>
      <c r="P85" s="13">
        <f t="shared" ca="1" si="54"/>
        <v>0.25428240740740743</v>
      </c>
      <c r="Q85" s="18">
        <f t="shared" ca="1" si="55"/>
        <v>4</v>
      </c>
      <c r="R85" s="17" t="str">
        <f t="shared" ca="1" si="56"/>
        <v>ENE</v>
      </c>
      <c r="S85" s="13">
        <f t="shared" ca="1" si="57"/>
        <v>0.27774305555555556</v>
      </c>
    </row>
    <row r="86" spans="1:19">
      <c r="A86" s="11">
        <f t="shared" si="48"/>
        <v>481</v>
      </c>
      <c r="B86" s="12">
        <f t="shared" ca="1" si="49"/>
        <v>44596</v>
      </c>
      <c r="C86" s="13">
        <f t="shared" ca="1" si="50"/>
        <v>0.29166666666666669</v>
      </c>
      <c r="D86" s="14">
        <f t="shared" ca="1" si="51"/>
        <v>0</v>
      </c>
      <c r="E86" s="14">
        <f t="shared" ca="1" si="40"/>
        <v>0.21253406234915465</v>
      </c>
      <c r="F86" s="14">
        <f t="shared" ca="1" si="41"/>
        <v>2.3666666666666667</v>
      </c>
      <c r="G86" s="60" t="s">
        <v>202</v>
      </c>
      <c r="H86" s="14">
        <f t="shared" ca="1" si="42"/>
        <v>63.416666666666664</v>
      </c>
      <c r="I86" s="17">
        <f t="shared" ca="1" si="43"/>
        <v>8.2000000000000003E-2</v>
      </c>
      <c r="J86" s="16">
        <f t="shared" ca="1" si="44"/>
        <v>0</v>
      </c>
      <c r="K86" s="16">
        <f t="shared" ca="1" si="45"/>
        <v>187682</v>
      </c>
      <c r="L86" s="16">
        <f t="shared" ca="1" si="46"/>
        <v>52.166666666666664</v>
      </c>
      <c r="M86" s="17">
        <f t="shared" ca="1" si="47"/>
        <v>1</v>
      </c>
      <c r="N86" s="17">
        <f t="shared" ca="1" si="52"/>
        <v>2</v>
      </c>
      <c r="O86" s="17" t="str">
        <f t="shared" ca="1" si="53"/>
        <v>E</v>
      </c>
      <c r="P86" s="13">
        <f t="shared" ca="1" si="54"/>
        <v>0.28769675925925925</v>
      </c>
      <c r="Q86" s="18">
        <f t="shared" ca="1" si="55"/>
        <v>2.8</v>
      </c>
      <c r="R86" s="17" t="str">
        <f t="shared" ca="1" si="56"/>
        <v>ESE</v>
      </c>
      <c r="S86" s="13">
        <f t="shared" ca="1" si="57"/>
        <v>0.3004398148148148</v>
      </c>
    </row>
    <row r="87" spans="1:19">
      <c r="A87" s="11">
        <f t="shared" si="48"/>
        <v>487</v>
      </c>
      <c r="B87" s="12">
        <f t="shared" ca="1" si="49"/>
        <v>44596</v>
      </c>
      <c r="C87" s="13">
        <f t="shared" ca="1" si="50"/>
        <v>0.33333333333333331</v>
      </c>
      <c r="D87" s="14">
        <f t="shared" ca="1" si="51"/>
        <v>0</v>
      </c>
      <c r="E87" s="14">
        <f t="shared" ca="1" si="40"/>
        <v>0.21176359677365483</v>
      </c>
      <c r="F87" s="14">
        <f t="shared" ca="1" si="41"/>
        <v>5.0166666666666666</v>
      </c>
      <c r="G87" s="60" t="s">
        <v>202</v>
      </c>
      <c r="H87" s="14">
        <f t="shared" ca="1" si="42"/>
        <v>59.95000000000001</v>
      </c>
      <c r="I87" s="17">
        <f t="shared" ca="1" si="43"/>
        <v>0.69100000000000006</v>
      </c>
      <c r="J87" s="16">
        <f t="shared" ca="1" si="44"/>
        <v>0</v>
      </c>
      <c r="K87" s="16">
        <f t="shared" ca="1" si="45"/>
        <v>1352842</v>
      </c>
      <c r="L87" s="16">
        <f t="shared" ca="1" si="46"/>
        <v>375.66666666666669</v>
      </c>
      <c r="M87" s="17">
        <f t="shared" ca="1" si="47"/>
        <v>0.56666666666666665</v>
      </c>
      <c r="N87" s="17">
        <f t="shared" ca="1" si="52"/>
        <v>1.1000000000000001</v>
      </c>
      <c r="O87" s="17" t="str">
        <f t="shared" ca="1" si="53"/>
        <v>SSE</v>
      </c>
      <c r="P87" s="13">
        <f t="shared" ca="1" si="54"/>
        <v>0.36805555555555558</v>
      </c>
      <c r="Q87" s="18">
        <f t="shared" ca="1" si="55"/>
        <v>1.8</v>
      </c>
      <c r="R87" s="17" t="str">
        <f t="shared" ca="1" si="56"/>
        <v>SSE</v>
      </c>
      <c r="S87" s="13">
        <f t="shared" ca="1" si="57"/>
        <v>0.36805555555555558</v>
      </c>
    </row>
    <row r="88" spans="1:19">
      <c r="A88" s="11">
        <f t="shared" si="48"/>
        <v>493</v>
      </c>
      <c r="B88" s="12">
        <f t="shared" ca="1" si="49"/>
        <v>44596</v>
      </c>
      <c r="C88" s="13">
        <f t="shared" ca="1" si="50"/>
        <v>0.375</v>
      </c>
      <c r="D88" s="14">
        <f t="shared" ca="1" si="51"/>
        <v>0</v>
      </c>
      <c r="E88" s="14">
        <f t="shared" ca="1" si="40"/>
        <v>0.21090818559895627</v>
      </c>
      <c r="F88" s="14">
        <f t="shared" ca="1" si="41"/>
        <v>11.166666666666666</v>
      </c>
      <c r="G88" s="60" t="s">
        <v>202</v>
      </c>
      <c r="H88" s="14">
        <f t="shared" ca="1" si="42"/>
        <v>35.699999999999996</v>
      </c>
      <c r="I88" s="17">
        <f t="shared" ca="1" si="43"/>
        <v>1.4059999999999999</v>
      </c>
      <c r="J88" s="16">
        <f t="shared" ca="1" si="44"/>
        <v>0.83333333333333337</v>
      </c>
      <c r="K88" s="16">
        <f t="shared" ca="1" si="45"/>
        <v>2819221</v>
      </c>
      <c r="L88" s="16">
        <f t="shared" ca="1" si="46"/>
        <v>783.33333333333337</v>
      </c>
      <c r="M88" s="17">
        <f t="shared" ca="1" si="47"/>
        <v>0.78333333333333333</v>
      </c>
      <c r="N88" s="17">
        <f t="shared" ca="1" si="52"/>
        <v>1.3</v>
      </c>
      <c r="O88" s="17" t="str">
        <f t="shared" ca="1" si="53"/>
        <v>S</v>
      </c>
      <c r="P88" s="13">
        <f t="shared" ca="1" si="54"/>
        <v>0.37320601851851848</v>
      </c>
      <c r="Q88" s="18">
        <f t="shared" ca="1" si="55"/>
        <v>3.1</v>
      </c>
      <c r="R88" s="17" t="str">
        <f t="shared" ca="1" si="56"/>
        <v>WNW</v>
      </c>
      <c r="S88" s="13">
        <f t="shared" ca="1" si="57"/>
        <v>0.40828703703703706</v>
      </c>
    </row>
    <row r="89" spans="1:19">
      <c r="A89" s="11">
        <f t="shared" si="48"/>
        <v>499</v>
      </c>
      <c r="B89" s="12">
        <f t="shared" ca="1" si="49"/>
        <v>44596</v>
      </c>
      <c r="C89" s="13">
        <f t="shared" ca="1" si="50"/>
        <v>0.41666666666666669</v>
      </c>
      <c r="D89" s="14">
        <f t="shared" ca="1" si="51"/>
        <v>0</v>
      </c>
      <c r="E89" s="14">
        <f t="shared" ca="1" si="40"/>
        <v>0.21073768458974243</v>
      </c>
      <c r="F89" s="14">
        <f t="shared" ca="1" si="41"/>
        <v>12.183333333333332</v>
      </c>
      <c r="G89" s="60" t="s">
        <v>202</v>
      </c>
      <c r="H89" s="14">
        <f t="shared" ca="1" si="42"/>
        <v>33.816666666666663</v>
      </c>
      <c r="I89" s="17">
        <f t="shared" ca="1" si="43"/>
        <v>1.9299999999999997</v>
      </c>
      <c r="J89" s="16">
        <f t="shared" ca="1" si="44"/>
        <v>1</v>
      </c>
      <c r="K89" s="16">
        <f t="shared" ca="1" si="45"/>
        <v>3861208</v>
      </c>
      <c r="L89" s="16">
        <f t="shared" ca="1" si="46"/>
        <v>1072.5</v>
      </c>
      <c r="M89" s="17">
        <f t="shared" ca="1" si="47"/>
        <v>1.5</v>
      </c>
      <c r="N89" s="17">
        <f t="shared" ca="1" si="52"/>
        <v>2.2000000000000002</v>
      </c>
      <c r="O89" s="17" t="str">
        <f t="shared" ca="1" si="53"/>
        <v>SSW</v>
      </c>
      <c r="P89" s="13">
        <f t="shared" ca="1" si="54"/>
        <v>0.44385416666666666</v>
      </c>
      <c r="Q89" s="18">
        <f t="shared" ca="1" si="55"/>
        <v>4.2</v>
      </c>
      <c r="R89" s="17" t="str">
        <f t="shared" ca="1" si="56"/>
        <v>W</v>
      </c>
      <c r="S89" s="13">
        <f t="shared" ca="1" si="57"/>
        <v>0.41582175925925924</v>
      </c>
    </row>
    <row r="90" spans="1:19">
      <c r="A90" s="11">
        <f t="shared" si="48"/>
        <v>505</v>
      </c>
      <c r="B90" s="12">
        <f t="shared" ca="1" si="49"/>
        <v>44596</v>
      </c>
      <c r="C90" s="13">
        <f t="shared" ca="1" si="50"/>
        <v>0.45833333333333331</v>
      </c>
      <c r="D90" s="14">
        <f t="shared" ca="1" si="51"/>
        <v>0</v>
      </c>
      <c r="E90" s="14">
        <f t="shared" ca="1" si="40"/>
        <v>0.21090864485374086</v>
      </c>
      <c r="F90" s="14">
        <f t="shared" ca="1" si="41"/>
        <v>12.583333333333334</v>
      </c>
      <c r="G90" s="60" t="s">
        <v>202</v>
      </c>
      <c r="H90" s="14">
        <f t="shared" ca="1" si="42"/>
        <v>33.550000000000004</v>
      </c>
      <c r="I90" s="17">
        <f t="shared" ca="1" si="43"/>
        <v>2.3039999999999998</v>
      </c>
      <c r="J90" s="16">
        <f t="shared" ca="1" si="44"/>
        <v>1</v>
      </c>
      <c r="K90" s="16">
        <f t="shared" ca="1" si="45"/>
        <v>4580651</v>
      </c>
      <c r="L90" s="16">
        <f t="shared" ca="1" si="46"/>
        <v>1272.3333333333333</v>
      </c>
      <c r="M90" s="17">
        <f t="shared" ca="1" si="47"/>
        <v>1.8666666666666665</v>
      </c>
      <c r="N90" s="17">
        <f t="shared" ca="1" si="52"/>
        <v>2.6</v>
      </c>
      <c r="O90" s="17" t="str">
        <f t="shared" ca="1" si="53"/>
        <v>SW</v>
      </c>
      <c r="P90" s="13">
        <f t="shared" ca="1" si="54"/>
        <v>0.49065972222222221</v>
      </c>
      <c r="Q90" s="18">
        <f t="shared" ca="1" si="55"/>
        <v>5.9</v>
      </c>
      <c r="R90" s="17" t="str">
        <f t="shared" ca="1" si="56"/>
        <v>SSW</v>
      </c>
      <c r="S90" s="13">
        <f t="shared" ca="1" si="57"/>
        <v>0.48965277777777777</v>
      </c>
    </row>
    <row r="91" spans="1:19">
      <c r="A91" s="11">
        <f t="shared" si="48"/>
        <v>511</v>
      </c>
      <c r="B91" s="12">
        <f t="shared" ca="1" si="49"/>
        <v>44596</v>
      </c>
      <c r="C91" s="13">
        <f t="shared" ca="1" si="50"/>
        <v>0.5</v>
      </c>
      <c r="D91" s="14">
        <f t="shared" ca="1" si="51"/>
        <v>0</v>
      </c>
      <c r="E91" s="14">
        <f t="shared" ca="1" si="40"/>
        <v>0.21142060713616698</v>
      </c>
      <c r="F91" s="14">
        <f t="shared" ca="1" si="41"/>
        <v>11.583333333333334</v>
      </c>
      <c r="G91" s="60" t="s">
        <v>202</v>
      </c>
      <c r="H91" s="14">
        <f t="shared" ca="1" si="42"/>
        <v>35.166666666666664</v>
      </c>
      <c r="I91" s="17">
        <f t="shared" ca="1" si="43"/>
        <v>2.2039999999999997</v>
      </c>
      <c r="J91" s="16">
        <f t="shared" ca="1" si="44"/>
        <v>1</v>
      </c>
      <c r="K91" s="16">
        <f t="shared" ca="1" si="45"/>
        <v>4368416</v>
      </c>
      <c r="L91" s="16">
        <f t="shared" ca="1" si="46"/>
        <v>1213.5</v>
      </c>
      <c r="M91" s="17">
        <f t="shared" ca="1" si="47"/>
        <v>2.9833333333333329</v>
      </c>
      <c r="N91" s="17">
        <f t="shared" ca="1" si="52"/>
        <v>3.7</v>
      </c>
      <c r="O91" s="17" t="str">
        <f t="shared" ca="1" si="53"/>
        <v>W</v>
      </c>
      <c r="P91" s="13">
        <f t="shared" ca="1" si="54"/>
        <v>0.52388888888888896</v>
      </c>
      <c r="Q91" s="18">
        <f t="shared" ca="1" si="55"/>
        <v>6.1</v>
      </c>
      <c r="R91" s="17" t="str">
        <f t="shared" ca="1" si="56"/>
        <v>WSW</v>
      </c>
      <c r="S91" s="13">
        <f t="shared" ca="1" si="57"/>
        <v>0.49796296296296294</v>
      </c>
    </row>
    <row r="92" spans="1:19">
      <c r="A92" s="11">
        <f t="shared" si="48"/>
        <v>517</v>
      </c>
      <c r="B92" s="12">
        <f t="shared" ca="1" si="49"/>
        <v>44596</v>
      </c>
      <c r="C92" s="13">
        <f t="shared" ca="1" si="50"/>
        <v>0.54166666666666663</v>
      </c>
      <c r="D92" s="14">
        <f t="shared" ca="1" si="51"/>
        <v>0</v>
      </c>
      <c r="E92" s="14">
        <f t="shared" ca="1" si="40"/>
        <v>0.21142060713616698</v>
      </c>
      <c r="F92" s="14">
        <f t="shared" ca="1" si="41"/>
        <v>12.25</v>
      </c>
      <c r="G92" s="60" t="s">
        <v>202</v>
      </c>
      <c r="H92" s="14">
        <f t="shared" ca="1" si="42"/>
        <v>31.733333333333331</v>
      </c>
      <c r="I92" s="17">
        <f t="shared" ca="1" si="43"/>
        <v>2.2749999999999999</v>
      </c>
      <c r="J92" s="16">
        <f t="shared" ca="1" si="44"/>
        <v>1</v>
      </c>
      <c r="K92" s="16">
        <f t="shared" ca="1" si="45"/>
        <v>4447782</v>
      </c>
      <c r="L92" s="16">
        <f t="shared" ca="1" si="46"/>
        <v>1235.5</v>
      </c>
      <c r="M92" s="17">
        <f t="shared" ca="1" si="47"/>
        <v>2.9666666666666668</v>
      </c>
      <c r="N92" s="17">
        <f t="shared" ca="1" si="52"/>
        <v>4.2</v>
      </c>
      <c r="O92" s="17" t="str">
        <f t="shared" ca="1" si="53"/>
        <v>WSW</v>
      </c>
      <c r="P92" s="13">
        <f t="shared" ca="1" si="54"/>
        <v>0.57638888888888895</v>
      </c>
      <c r="Q92" s="18">
        <f t="shared" ca="1" si="55"/>
        <v>7.2</v>
      </c>
      <c r="R92" s="17" t="str">
        <f t="shared" ca="1" si="56"/>
        <v>WSW</v>
      </c>
      <c r="S92" s="13">
        <f t="shared" ca="1" si="57"/>
        <v>0.57530092592592597</v>
      </c>
    </row>
    <row r="93" spans="1:19">
      <c r="A93" s="11">
        <f t="shared" si="48"/>
        <v>523</v>
      </c>
      <c r="B93" s="12">
        <f t="shared" ca="1" si="49"/>
        <v>44596</v>
      </c>
      <c r="C93" s="13">
        <f t="shared" ca="1" si="50"/>
        <v>0.58333333333333337</v>
      </c>
      <c r="D93" s="14">
        <f t="shared" ca="1" si="51"/>
        <v>0</v>
      </c>
      <c r="E93" s="14">
        <f t="shared" ca="1" si="40"/>
        <v>0.21142060713616698</v>
      </c>
      <c r="F93" s="14">
        <f t="shared" ca="1" si="41"/>
        <v>10.383333333333333</v>
      </c>
      <c r="G93" s="60" t="s">
        <v>202</v>
      </c>
      <c r="H93" s="14">
        <f t="shared" ca="1" si="42"/>
        <v>35.633333333333333</v>
      </c>
      <c r="I93" s="17">
        <f t="shared" ca="1" si="43"/>
        <v>1.2750000000000001</v>
      </c>
      <c r="J93" s="16">
        <f t="shared" ca="1" si="44"/>
        <v>0.5</v>
      </c>
      <c r="K93" s="16">
        <f t="shared" ca="1" si="45"/>
        <v>2622239</v>
      </c>
      <c r="L93" s="16">
        <f t="shared" ca="1" si="46"/>
        <v>728.5</v>
      </c>
      <c r="M93" s="17">
        <f t="shared" ca="1" si="47"/>
        <v>3.4166666666666665</v>
      </c>
      <c r="N93" s="17">
        <f t="shared" ca="1" si="52"/>
        <v>4.4000000000000004</v>
      </c>
      <c r="O93" s="17" t="str">
        <f t="shared" ca="1" si="53"/>
        <v>WSW</v>
      </c>
      <c r="P93" s="13">
        <f t="shared" ca="1" si="54"/>
        <v>0.5785069444444445</v>
      </c>
      <c r="Q93" s="18">
        <f t="shared" ca="1" si="55"/>
        <v>6.9</v>
      </c>
      <c r="R93" s="17" t="str">
        <f t="shared" ca="1" si="56"/>
        <v>W</v>
      </c>
      <c r="S93" s="13">
        <f t="shared" ca="1" si="57"/>
        <v>0.58193287037037034</v>
      </c>
    </row>
    <row r="94" spans="1:19">
      <c r="A94" s="11">
        <f t="shared" si="48"/>
        <v>529</v>
      </c>
      <c r="B94" s="12">
        <f t="shared" ca="1" si="49"/>
        <v>44596</v>
      </c>
      <c r="C94" s="13">
        <f t="shared" ca="1" si="50"/>
        <v>0.625</v>
      </c>
      <c r="D94" s="14">
        <f t="shared" ca="1" si="51"/>
        <v>0</v>
      </c>
      <c r="E94" s="14">
        <f t="shared" ca="1" si="40"/>
        <v>0.21142060713616698</v>
      </c>
      <c r="F94" s="14">
        <f t="shared" ca="1" si="41"/>
        <v>9.3833333333333329</v>
      </c>
      <c r="G94" s="60" t="s">
        <v>202</v>
      </c>
      <c r="H94" s="14">
        <f t="shared" ca="1" si="42"/>
        <v>40.31666666666667</v>
      </c>
      <c r="I94" s="17">
        <f t="shared" ca="1" si="43"/>
        <v>0.7340000000000001</v>
      </c>
      <c r="J94" s="16">
        <f t="shared" ca="1" si="44"/>
        <v>0.16666666666666666</v>
      </c>
      <c r="K94" s="16">
        <f t="shared" ca="1" si="45"/>
        <v>1543489</v>
      </c>
      <c r="L94" s="16">
        <f t="shared" ca="1" si="46"/>
        <v>428.66666666666669</v>
      </c>
      <c r="M94" s="17">
        <f t="shared" ca="1" si="47"/>
        <v>2.9666666666666668</v>
      </c>
      <c r="N94" s="17">
        <f t="shared" ca="1" si="52"/>
        <v>3.4</v>
      </c>
      <c r="O94" s="17" t="str">
        <f t="shared" ca="1" si="53"/>
        <v>SW</v>
      </c>
      <c r="P94" s="13">
        <f t="shared" ca="1" si="54"/>
        <v>0.61864583333333334</v>
      </c>
      <c r="Q94" s="18">
        <f t="shared" ca="1" si="55"/>
        <v>5.6</v>
      </c>
      <c r="R94" s="17" t="str">
        <f t="shared" ca="1" si="56"/>
        <v>SW</v>
      </c>
      <c r="S94" s="13">
        <f t="shared" ca="1" si="57"/>
        <v>0.63498842592592586</v>
      </c>
    </row>
    <row r="95" spans="1:19">
      <c r="A95" s="11">
        <f t="shared" si="48"/>
        <v>535</v>
      </c>
      <c r="B95" s="12">
        <f t="shared" ca="1" si="49"/>
        <v>44596</v>
      </c>
      <c r="C95" s="13">
        <f t="shared" ca="1" si="50"/>
        <v>0.66666666666666663</v>
      </c>
      <c r="D95" s="14">
        <f t="shared" ca="1" si="51"/>
        <v>0</v>
      </c>
      <c r="E95" s="14">
        <f t="shared" ca="1" si="40"/>
        <v>0.21142060713616698</v>
      </c>
      <c r="F95" s="14">
        <f t="shared" ca="1" si="41"/>
        <v>9.3000000000000007</v>
      </c>
      <c r="G95" s="60" t="s">
        <v>202</v>
      </c>
      <c r="H95" s="14">
        <f t="shared" ca="1" si="42"/>
        <v>40.083333333333336</v>
      </c>
      <c r="I95" s="17">
        <f t="shared" ca="1" si="43"/>
        <v>0.42299999999999993</v>
      </c>
      <c r="J95" s="16">
        <f t="shared" ca="1" si="44"/>
        <v>0</v>
      </c>
      <c r="K95" s="16">
        <f t="shared" ca="1" si="45"/>
        <v>895397</v>
      </c>
      <c r="L95" s="16">
        <f t="shared" ca="1" si="46"/>
        <v>248.83333333333334</v>
      </c>
      <c r="M95" s="17">
        <f t="shared" ca="1" si="47"/>
        <v>2.8333333333333335</v>
      </c>
      <c r="N95" s="17">
        <f t="shared" ca="1" si="52"/>
        <v>3.9</v>
      </c>
      <c r="O95" s="17" t="str">
        <f t="shared" ca="1" si="53"/>
        <v>SSW</v>
      </c>
      <c r="P95" s="13">
        <f t="shared" ca="1" si="54"/>
        <v>0.66866898148148157</v>
      </c>
      <c r="Q95" s="18">
        <f t="shared" ca="1" si="55"/>
        <v>6</v>
      </c>
      <c r="R95" s="17" t="str">
        <f t="shared" ca="1" si="56"/>
        <v>S</v>
      </c>
      <c r="S95" s="13">
        <f t="shared" ca="1" si="57"/>
        <v>0.66379629629629633</v>
      </c>
    </row>
    <row r="96" spans="1:19">
      <c r="A96" s="11">
        <f t="shared" si="48"/>
        <v>541</v>
      </c>
      <c r="B96" s="12">
        <f t="shared" ca="1" si="49"/>
        <v>44596</v>
      </c>
      <c r="C96" s="13">
        <f t="shared" ca="1" si="50"/>
        <v>0.70833333333333337</v>
      </c>
      <c r="D96" s="14">
        <f t="shared" ca="1" si="51"/>
        <v>0</v>
      </c>
      <c r="E96" s="14">
        <f t="shared" ca="1" si="40"/>
        <v>0.21039760186484005</v>
      </c>
      <c r="F96" s="14">
        <f t="shared" ca="1" si="41"/>
        <v>7.416666666666667</v>
      </c>
      <c r="G96" s="60" t="s">
        <v>202</v>
      </c>
      <c r="H96" s="14">
        <f t="shared" ca="1" si="42"/>
        <v>40.449999999999996</v>
      </c>
      <c r="I96" s="17">
        <f t="shared" ca="1" si="43"/>
        <v>8.8000000000000009E-2</v>
      </c>
      <c r="J96" s="16">
        <f t="shared" ca="1" si="44"/>
        <v>0</v>
      </c>
      <c r="K96" s="16">
        <f t="shared" ca="1" si="45"/>
        <v>172524</v>
      </c>
      <c r="L96" s="16">
        <f t="shared" ca="1" si="46"/>
        <v>48</v>
      </c>
      <c r="M96" s="17">
        <f t="shared" ca="1" si="47"/>
        <v>3.4</v>
      </c>
      <c r="N96" s="17">
        <f t="shared" ca="1" si="52"/>
        <v>4.5999999999999996</v>
      </c>
      <c r="O96" s="17" t="str">
        <f t="shared" ca="1" si="53"/>
        <v>WNW</v>
      </c>
      <c r="P96" s="13">
        <f t="shared" ca="1" si="54"/>
        <v>0.72000000000000008</v>
      </c>
      <c r="Q96" s="18">
        <f t="shared" ca="1" si="55"/>
        <v>7.2</v>
      </c>
      <c r="R96" s="17" t="str">
        <f t="shared" ca="1" si="56"/>
        <v>NNW</v>
      </c>
      <c r="S96" s="13">
        <f t="shared" ca="1" si="57"/>
        <v>0.72971064814814823</v>
      </c>
    </row>
    <row r="97" spans="1:36">
      <c r="A97" s="11">
        <f t="shared" si="48"/>
        <v>547</v>
      </c>
      <c r="B97" s="12">
        <f t="shared" ca="1" si="49"/>
        <v>44596</v>
      </c>
      <c r="C97" s="13">
        <f t="shared" ca="1" si="50"/>
        <v>0.75</v>
      </c>
      <c r="D97" s="14">
        <f t="shared" ca="1" si="51"/>
        <v>0</v>
      </c>
      <c r="E97" s="14">
        <f t="shared" ca="1" si="40"/>
        <v>0.20980115547342029</v>
      </c>
      <c r="F97" s="14">
        <f t="shared" ca="1" si="41"/>
        <v>6.0999999999999988</v>
      </c>
      <c r="G97" s="60" t="s">
        <v>202</v>
      </c>
      <c r="H97" s="14">
        <f t="shared" ca="1" si="42"/>
        <v>40.483333333333327</v>
      </c>
      <c r="I97" s="17">
        <f t="shared" ca="1" si="43"/>
        <v>0</v>
      </c>
      <c r="J97" s="16">
        <f t="shared" ca="1" si="44"/>
        <v>0</v>
      </c>
      <c r="K97" s="16">
        <f t="shared" ca="1" si="45"/>
        <v>474</v>
      </c>
      <c r="L97" s="16">
        <f t="shared" ca="1" si="46"/>
        <v>0</v>
      </c>
      <c r="M97" s="17">
        <f t="shared" ca="1" si="47"/>
        <v>4.1166666666666663</v>
      </c>
      <c r="N97" s="17">
        <f t="shared" ca="1" si="52"/>
        <v>4.5999999999999996</v>
      </c>
      <c r="O97" s="17" t="str">
        <f t="shared" ca="1" si="53"/>
        <v>WNW</v>
      </c>
      <c r="P97" s="13">
        <f t="shared" ca="1" si="54"/>
        <v>0.76850694444444445</v>
      </c>
      <c r="Q97" s="18">
        <f t="shared" ca="1" si="55"/>
        <v>8.3000000000000007</v>
      </c>
      <c r="R97" s="17" t="str">
        <f t="shared" ca="1" si="56"/>
        <v>WNW</v>
      </c>
      <c r="S97" s="13">
        <f t="shared" ca="1" si="57"/>
        <v>0.77692129629629625</v>
      </c>
    </row>
    <row r="98" spans="1:36">
      <c r="A98" s="11">
        <f t="shared" si="48"/>
        <v>553</v>
      </c>
      <c r="B98" s="12">
        <f t="shared" ca="1" si="49"/>
        <v>44596</v>
      </c>
      <c r="C98" s="13">
        <f t="shared" ca="1" si="50"/>
        <v>0.79166666666666663</v>
      </c>
      <c r="D98" s="14">
        <f t="shared" ca="1" si="51"/>
        <v>0</v>
      </c>
      <c r="E98" s="14">
        <f t="shared" ca="1" si="40"/>
        <v>0.20937643669463898</v>
      </c>
      <c r="F98" s="14">
        <f t="shared" ca="1" si="41"/>
        <v>5.45</v>
      </c>
      <c r="G98" s="60" t="s">
        <v>202</v>
      </c>
      <c r="H98" s="14">
        <f t="shared" ca="1" si="42"/>
        <v>42.699999999999996</v>
      </c>
      <c r="I98" s="17">
        <f t="shared" ca="1" si="43"/>
        <v>0</v>
      </c>
      <c r="J98" s="16">
        <f t="shared" ca="1" si="44"/>
        <v>0</v>
      </c>
      <c r="K98" s="16">
        <f t="shared" ca="1" si="45"/>
        <v>437</v>
      </c>
      <c r="L98" s="16">
        <f t="shared" ca="1" si="46"/>
        <v>0</v>
      </c>
      <c r="M98" s="17">
        <f t="shared" ca="1" si="47"/>
        <v>4.3666666666666663</v>
      </c>
      <c r="N98" s="17">
        <f t="shared" ca="1" si="52"/>
        <v>5.2</v>
      </c>
      <c r="O98" s="17" t="str">
        <f t="shared" ca="1" si="53"/>
        <v>W</v>
      </c>
      <c r="P98" s="13">
        <f t="shared" ca="1" si="54"/>
        <v>0.80534722222222221</v>
      </c>
      <c r="Q98" s="18">
        <f t="shared" ca="1" si="55"/>
        <v>8.6999999999999993</v>
      </c>
      <c r="R98" s="17" t="str">
        <f t="shared" ca="1" si="56"/>
        <v>W</v>
      </c>
      <c r="S98" s="13">
        <f t="shared" ca="1" si="57"/>
        <v>0.80429398148148146</v>
      </c>
    </row>
    <row r="99" spans="1:36">
      <c r="A99" s="11">
        <f t="shared" si="48"/>
        <v>559</v>
      </c>
      <c r="B99" s="12">
        <f t="shared" ca="1" si="49"/>
        <v>44596</v>
      </c>
      <c r="C99" s="13">
        <f t="shared" ca="1" si="50"/>
        <v>0.83333333333333337</v>
      </c>
      <c r="D99" s="14">
        <f t="shared" ca="1" si="51"/>
        <v>0</v>
      </c>
      <c r="E99" s="14">
        <f t="shared" ca="1" si="40"/>
        <v>0.20937643669463898</v>
      </c>
      <c r="F99" s="14">
        <f t="shared" ca="1" si="41"/>
        <v>4.8</v>
      </c>
      <c r="G99" s="60" t="s">
        <v>202</v>
      </c>
      <c r="H99" s="14">
        <f t="shared" ca="1" si="42"/>
        <v>46.449999999999996</v>
      </c>
      <c r="I99" s="17">
        <f t="shared" ca="1" si="43"/>
        <v>0</v>
      </c>
      <c r="J99" s="16">
        <f t="shared" ca="1" si="44"/>
        <v>0</v>
      </c>
      <c r="K99" s="16">
        <f t="shared" ca="1" si="45"/>
        <v>449</v>
      </c>
      <c r="L99" s="16">
        <f t="shared" ca="1" si="46"/>
        <v>0</v>
      </c>
      <c r="M99" s="17">
        <f t="shared" ca="1" si="47"/>
        <v>3.5166666666666662</v>
      </c>
      <c r="N99" s="17">
        <f t="shared" ca="1" si="52"/>
        <v>4.4000000000000004</v>
      </c>
      <c r="O99" s="17" t="str">
        <f t="shared" ca="1" si="53"/>
        <v>WSW</v>
      </c>
      <c r="P99" s="13">
        <f t="shared" ca="1" si="54"/>
        <v>0.8558217592592593</v>
      </c>
      <c r="Q99" s="18">
        <f t="shared" ca="1" si="55"/>
        <v>7.5</v>
      </c>
      <c r="R99" s="17" t="str">
        <f t="shared" ca="1" si="56"/>
        <v>WSW</v>
      </c>
      <c r="S99" s="13">
        <f t="shared" ca="1" si="57"/>
        <v>0.85204861111111108</v>
      </c>
    </row>
    <row r="100" spans="1:36">
      <c r="A100" s="11">
        <f t="shared" si="48"/>
        <v>565</v>
      </c>
      <c r="B100" s="12">
        <f t="shared" ca="1" si="49"/>
        <v>44596</v>
      </c>
      <c r="C100" s="13">
        <f t="shared" ca="1" si="50"/>
        <v>0.875</v>
      </c>
      <c r="D100" s="14">
        <f t="shared" ca="1" si="51"/>
        <v>0</v>
      </c>
      <c r="E100" s="14">
        <f t="shared" ca="1" si="40"/>
        <v>0.20946168774219087</v>
      </c>
      <c r="F100" s="14">
        <f t="shared" ca="1" si="41"/>
        <v>5.05</v>
      </c>
      <c r="G100" s="60" t="s">
        <v>202</v>
      </c>
      <c r="H100" s="14">
        <f t="shared" ca="1" si="42"/>
        <v>49.699999999999996</v>
      </c>
      <c r="I100" s="17">
        <f t="shared" ca="1" si="43"/>
        <v>1E-3</v>
      </c>
      <c r="J100" s="16">
        <f t="shared" ca="1" si="44"/>
        <v>0</v>
      </c>
      <c r="K100" s="16">
        <f t="shared" ca="1" si="45"/>
        <v>474</v>
      </c>
      <c r="L100" s="16">
        <f t="shared" ca="1" si="46"/>
        <v>0</v>
      </c>
      <c r="M100" s="17">
        <f t="shared" ca="1" si="47"/>
        <v>4.0666666666666664</v>
      </c>
      <c r="N100" s="17">
        <f t="shared" ca="1" si="52"/>
        <v>4.8</v>
      </c>
      <c r="O100" s="17" t="str">
        <f t="shared" ca="1" si="53"/>
        <v>WSW</v>
      </c>
      <c r="P100" s="13">
        <f t="shared" ca="1" si="54"/>
        <v>0.90277777777777779</v>
      </c>
      <c r="Q100" s="18">
        <f t="shared" ca="1" si="55"/>
        <v>9.1</v>
      </c>
      <c r="R100" s="17" t="str">
        <f t="shared" ca="1" si="56"/>
        <v>WSW</v>
      </c>
      <c r="S100" s="13">
        <f t="shared" ca="1" si="57"/>
        <v>0.90047453703703706</v>
      </c>
    </row>
    <row r="101" spans="1:36">
      <c r="A101" s="11">
        <f t="shared" si="48"/>
        <v>571</v>
      </c>
      <c r="B101" s="12">
        <f t="shared" ca="1" si="49"/>
        <v>44596</v>
      </c>
      <c r="C101" s="13">
        <f t="shared" ca="1" si="50"/>
        <v>0.91666666666666663</v>
      </c>
      <c r="D101" s="14">
        <f t="shared" ca="1" si="51"/>
        <v>0</v>
      </c>
      <c r="E101" s="14">
        <f t="shared" ca="1" si="40"/>
        <v>0.20946168774219087</v>
      </c>
      <c r="F101" s="14">
        <f t="shared" ca="1" si="41"/>
        <v>5</v>
      </c>
      <c r="G101" s="60" t="s">
        <v>202</v>
      </c>
      <c r="H101" s="14">
        <f t="shared" ca="1" si="42"/>
        <v>52.1</v>
      </c>
      <c r="I101" s="17">
        <f t="shared" ca="1" si="43"/>
        <v>0</v>
      </c>
      <c r="J101" s="16">
        <f t="shared" ca="1" si="44"/>
        <v>0</v>
      </c>
      <c r="K101" s="16">
        <f t="shared" ca="1" si="45"/>
        <v>468</v>
      </c>
      <c r="L101" s="16">
        <f t="shared" ca="1" si="46"/>
        <v>0</v>
      </c>
      <c r="M101" s="17">
        <f t="shared" ca="1" si="47"/>
        <v>4.333333333333333</v>
      </c>
      <c r="N101" s="17">
        <f t="shared" ca="1" si="52"/>
        <v>5.2</v>
      </c>
      <c r="O101" s="17" t="str">
        <f t="shared" ca="1" si="53"/>
        <v>WSW</v>
      </c>
      <c r="P101" s="13">
        <f t="shared" ca="1" si="54"/>
        <v>0.94085648148148149</v>
      </c>
      <c r="Q101" s="18">
        <f t="shared" ca="1" si="55"/>
        <v>9.6999999999999993</v>
      </c>
      <c r="R101" s="17" t="str">
        <f t="shared" ca="1" si="56"/>
        <v>W</v>
      </c>
      <c r="S101" s="13">
        <f t="shared" ca="1" si="57"/>
        <v>0.95046296296296295</v>
      </c>
    </row>
    <row r="102" spans="1:36">
      <c r="A102" s="11">
        <f t="shared" si="48"/>
        <v>577</v>
      </c>
      <c r="B102" s="12">
        <f t="shared" ca="1" si="49"/>
        <v>44596</v>
      </c>
      <c r="C102" s="13">
        <f t="shared" ca="1" si="50"/>
        <v>0.95833333333333337</v>
      </c>
      <c r="D102" s="14">
        <f t="shared" ca="1" si="51"/>
        <v>0</v>
      </c>
      <c r="E102" s="14">
        <f t="shared" ca="1" si="40"/>
        <v>0.20971636536356186</v>
      </c>
      <c r="F102" s="14">
        <f t="shared" ca="1" si="41"/>
        <v>5.5666666666666664</v>
      </c>
      <c r="G102" s="60" t="s">
        <v>202</v>
      </c>
      <c r="H102" s="14">
        <f t="shared" ca="1" si="42"/>
        <v>49.483333333333327</v>
      </c>
      <c r="I102" s="17">
        <f t="shared" ca="1" si="43"/>
        <v>0</v>
      </c>
      <c r="J102" s="16">
        <f t="shared" ca="1" si="44"/>
        <v>0</v>
      </c>
      <c r="K102" s="16">
        <f t="shared" ca="1" si="45"/>
        <v>489</v>
      </c>
      <c r="L102" s="16">
        <f t="shared" ca="1" si="46"/>
        <v>0</v>
      </c>
      <c r="M102" s="17">
        <f t="shared" ca="1" si="47"/>
        <v>4.8500000000000005</v>
      </c>
      <c r="N102" s="17">
        <f t="shared" ca="1" si="52"/>
        <v>5.5</v>
      </c>
      <c r="O102" s="17" t="str">
        <f t="shared" ca="1" si="53"/>
        <v>WSW</v>
      </c>
      <c r="P102" s="13">
        <f t="shared" ca="1" si="54"/>
        <v>0.95545138888888881</v>
      </c>
      <c r="Q102" s="18">
        <f t="shared" ca="1" si="55"/>
        <v>10.199999999999999</v>
      </c>
      <c r="R102" s="17" t="str">
        <f t="shared" ca="1" si="56"/>
        <v>WSW</v>
      </c>
      <c r="S102" s="13">
        <f t="shared" ca="1" si="57"/>
        <v>0.97567129629629623</v>
      </c>
    </row>
    <row r="103" spans="1:36">
      <c r="A103" s="11">
        <f t="shared" si="48"/>
        <v>583</v>
      </c>
      <c r="B103" s="12">
        <f t="shared" ca="1" si="49"/>
        <v>44597</v>
      </c>
      <c r="C103" s="13">
        <f t="shared" ca="1" si="50"/>
        <v>0</v>
      </c>
      <c r="D103" s="14">
        <f t="shared" ca="1" si="51"/>
        <v>0</v>
      </c>
      <c r="E103" s="14">
        <f t="shared" ca="1" si="40"/>
        <v>0.20971621171766405</v>
      </c>
      <c r="F103" s="14">
        <f t="shared" ca="1" si="41"/>
        <v>5.8</v>
      </c>
      <c r="G103" s="60" t="s">
        <v>202</v>
      </c>
      <c r="H103" s="14">
        <f t="shared" ca="1" si="42"/>
        <v>40.416666666666671</v>
      </c>
      <c r="I103" s="17">
        <f t="shared" ca="1" si="43"/>
        <v>0</v>
      </c>
      <c r="J103" s="16">
        <f t="shared" ca="1" si="44"/>
        <v>0</v>
      </c>
      <c r="K103" s="16">
        <f t="shared" ca="1" si="45"/>
        <v>482</v>
      </c>
      <c r="L103" s="16">
        <f t="shared" ca="1" si="46"/>
        <v>0</v>
      </c>
      <c r="M103" s="17">
        <f t="shared" ca="1" si="47"/>
        <v>5.8999999999999995</v>
      </c>
      <c r="N103" s="17">
        <f t="shared" ca="1" si="52"/>
        <v>7.1</v>
      </c>
      <c r="O103" s="17" t="str">
        <f t="shared" ca="1" si="53"/>
        <v>WSW</v>
      </c>
      <c r="P103" s="13">
        <f t="shared" ca="1" si="54"/>
        <v>3.4722222222222224E-2</v>
      </c>
      <c r="Q103" s="18">
        <f t="shared" ca="1" si="55"/>
        <v>12.7</v>
      </c>
      <c r="R103" s="17" t="str">
        <f t="shared" ca="1" si="56"/>
        <v>SW</v>
      </c>
      <c r="S103" s="13">
        <f t="shared" ca="1" si="57"/>
        <v>3.4652777777777775E-2</v>
      </c>
      <c r="U103" s="14">
        <f t="shared" ref="U103" ca="1" si="69">SUM(D103:D126)</f>
        <v>0</v>
      </c>
      <c r="V103" s="14">
        <f t="shared" ref="V103:Y103" ca="1" si="70">AVERAGE(E103:E126)</f>
        <v>0.2069221666591238</v>
      </c>
      <c r="W103" s="14">
        <f t="shared" ca="1" si="70"/>
        <v>3.8791666666666669</v>
      </c>
      <c r="X103" s="14" t="e">
        <f t="shared" si="70"/>
        <v>#DIV/0!</v>
      </c>
      <c r="Y103" s="14">
        <f t="shared" ca="1" si="70"/>
        <v>47.776388888888881</v>
      </c>
      <c r="Z103" s="56">
        <f t="shared" ref="Z103:AA103" ca="1" si="71">SUM(I103:I126)</f>
        <v>6.5340000000000007</v>
      </c>
      <c r="AA103" s="56">
        <f t="shared" ca="1" si="71"/>
        <v>1.5</v>
      </c>
      <c r="AB103" s="56">
        <f t="shared" ref="AB103" ca="1" si="72">SUM(K103:K126)/1000</f>
        <v>13478.093000000001</v>
      </c>
      <c r="AC103" s="56">
        <f t="shared" ref="AC103:AD103" ca="1" si="73">AVERAGE(L103:L126)</f>
        <v>155.93055555555557</v>
      </c>
      <c r="AD103" s="17">
        <f t="shared" ca="1" si="73"/>
        <v>4.7826388888888891</v>
      </c>
      <c r="AE103" s="17">
        <f t="shared" ref="AE103" ca="1" si="74">MAX(N103:N126)</f>
        <v>8.5</v>
      </c>
      <c r="AF103" s="11" t="str">
        <f t="shared" ref="AF103" ca="1" si="75">INDIRECT(ADDRESS(MATCH(AE103,N103:N126,0)+ROW()-1,15))</f>
        <v>WSW</v>
      </c>
      <c r="AG103" s="13">
        <f t="shared" ref="AG103" ca="1" si="76">INDIRECT(ADDRESS(MATCH(AE103,N103:N126,0)+ROW()-1,16))</f>
        <v>4.1134259259259259E-2</v>
      </c>
      <c r="AH103" s="17">
        <f t="shared" ref="AH103" ca="1" si="77">MAX(Q103:Q126)</f>
        <v>13.5</v>
      </c>
      <c r="AI103" s="11" t="str">
        <f t="shared" ref="AI103" ca="1" si="78">INDIRECT(ADDRESS(MATCH(AH103,Q103:Q126,0)+ROW()-1,18))</f>
        <v>WSW</v>
      </c>
      <c r="AJ103" s="13">
        <f t="shared" ref="AJ103" ca="1" si="79">INDIRECT(ADDRESS(MATCH(AH103,Q103:Q126,0)+ROW()-1,19))</f>
        <v>3.8946759259259257E-2</v>
      </c>
    </row>
    <row r="104" spans="1:36">
      <c r="A104" s="11">
        <f t="shared" si="48"/>
        <v>589</v>
      </c>
      <c r="B104" s="12">
        <f t="shared" ca="1" si="49"/>
        <v>44597</v>
      </c>
      <c r="C104" s="13">
        <f t="shared" ca="1" si="50"/>
        <v>4.1666666666666664E-2</v>
      </c>
      <c r="D104" s="14">
        <f t="shared" ca="1" si="51"/>
        <v>0</v>
      </c>
      <c r="E104" s="14">
        <f t="shared" ca="1" si="40"/>
        <v>0.20852915085498083</v>
      </c>
      <c r="F104" s="14">
        <f t="shared" ca="1" si="41"/>
        <v>5.7833333333333341</v>
      </c>
      <c r="G104" s="60" t="s">
        <v>202</v>
      </c>
      <c r="H104" s="14">
        <f t="shared" ca="1" si="42"/>
        <v>37.133333333333333</v>
      </c>
      <c r="I104" s="17">
        <f t="shared" ca="1" si="43"/>
        <v>0</v>
      </c>
      <c r="J104" s="16">
        <f t="shared" ca="1" si="44"/>
        <v>0</v>
      </c>
      <c r="K104" s="16">
        <f t="shared" ca="1" si="45"/>
        <v>472</v>
      </c>
      <c r="L104" s="16">
        <f t="shared" ca="1" si="46"/>
        <v>0</v>
      </c>
      <c r="M104" s="17">
        <f t="shared" ca="1" si="47"/>
        <v>6.7833333333333323</v>
      </c>
      <c r="N104" s="17">
        <f t="shared" ca="1" si="52"/>
        <v>8.5</v>
      </c>
      <c r="O104" s="17" t="str">
        <f t="shared" ca="1" si="53"/>
        <v>WSW</v>
      </c>
      <c r="P104" s="13">
        <f t="shared" ca="1" si="54"/>
        <v>4.1134259259259259E-2</v>
      </c>
      <c r="Q104" s="18">
        <f t="shared" ca="1" si="55"/>
        <v>13.5</v>
      </c>
      <c r="R104" s="17" t="str">
        <f t="shared" ca="1" si="56"/>
        <v>WSW</v>
      </c>
      <c r="S104" s="13">
        <f t="shared" ca="1" si="57"/>
        <v>3.8946759259259257E-2</v>
      </c>
    </row>
    <row r="105" spans="1:36">
      <c r="A105" s="11">
        <f t="shared" si="48"/>
        <v>595</v>
      </c>
      <c r="B105" s="12">
        <f t="shared" ca="1" si="49"/>
        <v>44597</v>
      </c>
      <c r="C105" s="13">
        <f t="shared" ca="1" si="50"/>
        <v>8.3333333333333329E-2</v>
      </c>
      <c r="D105" s="14">
        <f t="shared" ca="1" si="51"/>
        <v>0</v>
      </c>
      <c r="E105" s="14">
        <f t="shared" ca="1" si="40"/>
        <v>0.20835987826472716</v>
      </c>
      <c r="F105" s="14">
        <f t="shared" ca="1" si="41"/>
        <v>5.3500000000000005</v>
      </c>
      <c r="G105" s="60" t="s">
        <v>202</v>
      </c>
      <c r="H105" s="14">
        <f t="shared" ca="1" si="42"/>
        <v>41.300000000000004</v>
      </c>
      <c r="I105" s="17">
        <f t="shared" ca="1" si="43"/>
        <v>0</v>
      </c>
      <c r="J105" s="16">
        <f t="shared" ca="1" si="44"/>
        <v>0</v>
      </c>
      <c r="K105" s="16">
        <f t="shared" ca="1" si="45"/>
        <v>465</v>
      </c>
      <c r="L105" s="16">
        <f t="shared" ca="1" si="46"/>
        <v>0</v>
      </c>
      <c r="M105" s="17">
        <f t="shared" ca="1" si="47"/>
        <v>5.9833333333333334</v>
      </c>
      <c r="N105" s="17">
        <f t="shared" ca="1" si="52"/>
        <v>7</v>
      </c>
      <c r="O105" s="17" t="str">
        <f t="shared" ca="1" si="53"/>
        <v>W</v>
      </c>
      <c r="P105" s="13">
        <f t="shared" ca="1" si="54"/>
        <v>7.662037037037038E-2</v>
      </c>
      <c r="Q105" s="18">
        <f t="shared" ca="1" si="55"/>
        <v>11.5</v>
      </c>
      <c r="R105" s="17" t="str">
        <f t="shared" ca="1" si="56"/>
        <v>W</v>
      </c>
      <c r="S105" s="13">
        <f t="shared" ca="1" si="57"/>
        <v>8.4074074074074079E-2</v>
      </c>
    </row>
    <row r="106" spans="1:36">
      <c r="A106" s="11">
        <f t="shared" si="48"/>
        <v>601</v>
      </c>
      <c r="B106" s="12">
        <f t="shared" ca="1" si="49"/>
        <v>44597</v>
      </c>
      <c r="C106" s="13">
        <f t="shared" ca="1" si="50"/>
        <v>0.125</v>
      </c>
      <c r="D106" s="14">
        <f t="shared" ca="1" si="51"/>
        <v>0</v>
      </c>
      <c r="E106" s="14">
        <f t="shared" ca="1" si="40"/>
        <v>0.20802194898165097</v>
      </c>
      <c r="F106" s="14">
        <f t="shared" ca="1" si="41"/>
        <v>4.7833333333333332</v>
      </c>
      <c r="G106" s="60" t="s">
        <v>202</v>
      </c>
      <c r="H106" s="14">
        <f t="shared" ca="1" si="42"/>
        <v>44.716666666666669</v>
      </c>
      <c r="I106" s="17">
        <f t="shared" ca="1" si="43"/>
        <v>0</v>
      </c>
      <c r="J106" s="16">
        <f t="shared" ca="1" si="44"/>
        <v>0</v>
      </c>
      <c r="K106" s="16">
        <f t="shared" ca="1" si="45"/>
        <v>495</v>
      </c>
      <c r="L106" s="16">
        <f t="shared" ca="1" si="46"/>
        <v>0</v>
      </c>
      <c r="M106" s="17">
        <f t="shared" ca="1" si="47"/>
        <v>4.7166666666666668</v>
      </c>
      <c r="N106" s="17">
        <f t="shared" ca="1" si="52"/>
        <v>6.1</v>
      </c>
      <c r="O106" s="17" t="str">
        <f t="shared" ca="1" si="53"/>
        <v>W</v>
      </c>
      <c r="P106" s="13">
        <f t="shared" ca="1" si="54"/>
        <v>0.13521990740740741</v>
      </c>
      <c r="Q106" s="18">
        <f t="shared" ca="1" si="55"/>
        <v>11.1</v>
      </c>
      <c r="R106" s="17" t="str">
        <f t="shared" ca="1" si="56"/>
        <v>WSW</v>
      </c>
      <c r="S106" s="13">
        <f t="shared" ca="1" si="57"/>
        <v>0.13175925925925927</v>
      </c>
    </row>
    <row r="107" spans="1:36">
      <c r="A107" s="11">
        <f t="shared" si="48"/>
        <v>607</v>
      </c>
      <c r="B107" s="12">
        <f t="shared" ca="1" si="49"/>
        <v>44597</v>
      </c>
      <c r="C107" s="13">
        <f t="shared" ca="1" si="50"/>
        <v>0.16666666666666666</v>
      </c>
      <c r="D107" s="14">
        <f t="shared" ca="1" si="51"/>
        <v>0</v>
      </c>
      <c r="E107" s="14">
        <f t="shared" ref="E107:E135" ca="1" si="80">INDIRECT(ADDRESS(A107,32,,,$B$1))</f>
        <v>0.20802194898165097</v>
      </c>
      <c r="F107" s="14">
        <f t="shared" ref="F107:F136" ca="1" si="81">INDIRECT(ADDRESS(A107,33,,,$B$1))</f>
        <v>3.8333333333333335</v>
      </c>
      <c r="G107" s="60" t="s">
        <v>202</v>
      </c>
      <c r="H107" s="14">
        <f t="shared" ref="H107:H136" ca="1" si="82">INDIRECT(ADDRESS(A107,35,,,$B$1))</f>
        <v>54.733333333333327</v>
      </c>
      <c r="I107" s="17">
        <f t="shared" ref="I107:I136" ca="1" si="83">INDIRECT(ADDRESS(A107,36,,,$B$1))</f>
        <v>0</v>
      </c>
      <c r="J107" s="16">
        <f t="shared" ref="J107:J136" ca="1" si="84">INDIRECT(ADDRESS(A107,37,,,$B$1))</f>
        <v>0</v>
      </c>
      <c r="K107" s="16">
        <f t="shared" ca="1" si="45"/>
        <v>476</v>
      </c>
      <c r="L107" s="16">
        <f t="shared" ca="1" si="46"/>
        <v>0</v>
      </c>
      <c r="M107" s="17">
        <f t="shared" ca="1" si="47"/>
        <v>4.6499999999999995</v>
      </c>
      <c r="N107" s="17">
        <f t="shared" ca="1" si="52"/>
        <v>5.7</v>
      </c>
      <c r="O107" s="17" t="str">
        <f t="shared" ca="1" si="53"/>
        <v>WNW</v>
      </c>
      <c r="P107" s="13">
        <f t="shared" ca="1" si="54"/>
        <v>0.20129629629629631</v>
      </c>
      <c r="Q107" s="18">
        <f t="shared" ca="1" si="55"/>
        <v>9</v>
      </c>
      <c r="R107" s="17" t="str">
        <f t="shared" ca="1" si="56"/>
        <v>WNW</v>
      </c>
      <c r="S107" s="13">
        <f t="shared" ca="1" si="57"/>
        <v>0.18797453703703704</v>
      </c>
    </row>
    <row r="108" spans="1:36">
      <c r="A108" s="11">
        <f t="shared" si="48"/>
        <v>613</v>
      </c>
      <c r="B108" s="12">
        <f t="shared" ca="1" si="49"/>
        <v>44597</v>
      </c>
      <c r="C108" s="13">
        <f t="shared" ca="1" si="50"/>
        <v>0.20833333333333334</v>
      </c>
      <c r="D108" s="14">
        <f t="shared" ca="1" si="51"/>
        <v>0</v>
      </c>
      <c r="E108" s="14">
        <f t="shared" ca="1" si="80"/>
        <v>0.20835987826472716</v>
      </c>
      <c r="F108" s="14">
        <f t="shared" ca="1" si="81"/>
        <v>3.1833333333333336</v>
      </c>
      <c r="G108" s="60" t="s">
        <v>202</v>
      </c>
      <c r="H108" s="14">
        <f t="shared" ca="1" si="82"/>
        <v>62.050000000000011</v>
      </c>
      <c r="I108" s="17">
        <f t="shared" ca="1" si="83"/>
        <v>0</v>
      </c>
      <c r="J108" s="16">
        <f t="shared" ca="1" si="84"/>
        <v>0</v>
      </c>
      <c r="K108" s="16">
        <f t="shared" ca="1" si="45"/>
        <v>442</v>
      </c>
      <c r="L108" s="16">
        <f t="shared" ca="1" si="46"/>
        <v>0</v>
      </c>
      <c r="M108" s="17">
        <f t="shared" ca="1" si="47"/>
        <v>5.833333333333333</v>
      </c>
      <c r="N108" s="17">
        <f t="shared" ca="1" si="52"/>
        <v>6.7</v>
      </c>
      <c r="O108" s="17" t="str">
        <f t="shared" ca="1" si="53"/>
        <v>WNW</v>
      </c>
      <c r="P108" s="13">
        <f t="shared" ca="1" si="54"/>
        <v>0.21118055555555557</v>
      </c>
      <c r="Q108" s="18">
        <f t="shared" ca="1" si="55"/>
        <v>11.2</v>
      </c>
      <c r="R108" s="17" t="str">
        <f t="shared" ca="1" si="56"/>
        <v>W</v>
      </c>
      <c r="S108" s="13">
        <f t="shared" ca="1" si="57"/>
        <v>0.21840277777777775</v>
      </c>
    </row>
    <row r="109" spans="1:36">
      <c r="A109" s="11">
        <f t="shared" si="48"/>
        <v>619</v>
      </c>
      <c r="B109" s="12">
        <f t="shared" ca="1" si="49"/>
        <v>44597</v>
      </c>
      <c r="C109" s="13">
        <f t="shared" ca="1" si="50"/>
        <v>0.25</v>
      </c>
      <c r="D109" s="14">
        <f t="shared" ca="1" si="51"/>
        <v>0</v>
      </c>
      <c r="E109" s="14">
        <f t="shared" ca="1" si="80"/>
        <v>0.20802194898165097</v>
      </c>
      <c r="F109" s="14">
        <f t="shared" ca="1" si="81"/>
        <v>2.3000000000000003</v>
      </c>
      <c r="G109" s="60" t="s">
        <v>202</v>
      </c>
      <c r="H109" s="14">
        <f t="shared" ca="1" si="82"/>
        <v>56.083333333333336</v>
      </c>
      <c r="I109" s="17">
        <f t="shared" ca="1" si="83"/>
        <v>1E-3</v>
      </c>
      <c r="J109" s="16">
        <f t="shared" ca="1" si="84"/>
        <v>0</v>
      </c>
      <c r="K109" s="16">
        <f t="shared" ca="1" si="45"/>
        <v>1797</v>
      </c>
      <c r="L109" s="16">
        <f t="shared" ca="1" si="46"/>
        <v>0.33333333333333331</v>
      </c>
      <c r="M109" s="17">
        <f t="shared" ca="1" si="47"/>
        <v>5.4833333333333334</v>
      </c>
      <c r="N109" s="17">
        <f t="shared" ca="1" si="52"/>
        <v>6.5</v>
      </c>
      <c r="O109" s="17" t="str">
        <f t="shared" ca="1" si="53"/>
        <v>W</v>
      </c>
      <c r="P109" s="13">
        <f t="shared" ca="1" si="54"/>
        <v>0.27486111111111111</v>
      </c>
      <c r="Q109" s="18">
        <f t="shared" ca="1" si="55"/>
        <v>11.8</v>
      </c>
      <c r="R109" s="17" t="str">
        <f t="shared" ca="1" si="56"/>
        <v>WNW</v>
      </c>
      <c r="S109" s="13">
        <f t="shared" ca="1" si="57"/>
        <v>0.26951388888888889</v>
      </c>
    </row>
    <row r="110" spans="1:36">
      <c r="A110" s="11">
        <f t="shared" si="48"/>
        <v>625</v>
      </c>
      <c r="B110" s="12">
        <f t="shared" ca="1" si="49"/>
        <v>44597</v>
      </c>
      <c r="C110" s="13">
        <f t="shared" ca="1" si="50"/>
        <v>0.29166666666666669</v>
      </c>
      <c r="D110" s="14">
        <f t="shared" ca="1" si="51"/>
        <v>0</v>
      </c>
      <c r="E110" s="14">
        <f t="shared" ca="1" si="80"/>
        <v>0.20776865614404338</v>
      </c>
      <c r="F110" s="14">
        <f t="shared" ca="1" si="81"/>
        <v>2.1666666666666665</v>
      </c>
      <c r="G110" s="60" t="s">
        <v>202</v>
      </c>
      <c r="H110" s="14">
        <f t="shared" ca="1" si="82"/>
        <v>52.733333333333327</v>
      </c>
      <c r="I110" s="17">
        <f t="shared" ca="1" si="83"/>
        <v>4.9000000000000002E-2</v>
      </c>
      <c r="J110" s="16">
        <f t="shared" ca="1" si="84"/>
        <v>0</v>
      </c>
      <c r="K110" s="16">
        <f t="shared" ca="1" si="45"/>
        <v>143228</v>
      </c>
      <c r="L110" s="16">
        <f t="shared" ca="1" si="46"/>
        <v>39.666666666666664</v>
      </c>
      <c r="M110" s="17">
        <f t="shared" ca="1" si="47"/>
        <v>5.4666666666666659</v>
      </c>
      <c r="N110" s="17">
        <f t="shared" ca="1" si="52"/>
        <v>6.3</v>
      </c>
      <c r="O110" s="17" t="str">
        <f t="shared" ca="1" si="53"/>
        <v>WSW</v>
      </c>
      <c r="P110" s="13">
        <f t="shared" ca="1" si="54"/>
        <v>0.29972222222222222</v>
      </c>
      <c r="Q110" s="18">
        <f t="shared" ca="1" si="55"/>
        <v>12.5</v>
      </c>
      <c r="R110" s="17" t="str">
        <f t="shared" ca="1" si="56"/>
        <v>WSW</v>
      </c>
      <c r="S110" s="13">
        <f t="shared" ca="1" si="57"/>
        <v>0.29923611111111109</v>
      </c>
    </row>
    <row r="111" spans="1:36">
      <c r="A111" s="11">
        <f t="shared" si="48"/>
        <v>631</v>
      </c>
      <c r="B111" s="12">
        <f t="shared" ca="1" si="49"/>
        <v>44597</v>
      </c>
      <c r="C111" s="13">
        <f t="shared" ca="1" si="50"/>
        <v>0.33333333333333331</v>
      </c>
      <c r="D111" s="14">
        <f t="shared" ca="1" si="51"/>
        <v>0</v>
      </c>
      <c r="E111" s="14">
        <f t="shared" ca="1" si="80"/>
        <v>0.20768448221365532</v>
      </c>
      <c r="F111" s="14">
        <f t="shared" ca="1" si="81"/>
        <v>2.3166666666666664</v>
      </c>
      <c r="G111" s="60" t="s">
        <v>202</v>
      </c>
      <c r="H111" s="14">
        <f t="shared" ca="1" si="82"/>
        <v>55.433333333333337</v>
      </c>
      <c r="I111" s="17">
        <f t="shared" ca="1" si="83"/>
        <v>0.26700000000000002</v>
      </c>
      <c r="J111" s="16">
        <f t="shared" ca="1" si="84"/>
        <v>0</v>
      </c>
      <c r="K111" s="16">
        <f t="shared" ca="1" si="45"/>
        <v>570612</v>
      </c>
      <c r="L111" s="16">
        <f t="shared" ca="1" si="46"/>
        <v>158.5</v>
      </c>
      <c r="M111" s="17">
        <f t="shared" ca="1" si="47"/>
        <v>4.1000000000000005</v>
      </c>
      <c r="N111" s="17">
        <f t="shared" ca="1" si="52"/>
        <v>5.5</v>
      </c>
      <c r="O111" s="17" t="str">
        <f t="shared" ca="1" si="53"/>
        <v>W</v>
      </c>
      <c r="P111" s="13">
        <f t="shared" ca="1" si="54"/>
        <v>0.32687499999999997</v>
      </c>
      <c r="Q111" s="18">
        <f t="shared" ca="1" si="55"/>
        <v>9</v>
      </c>
      <c r="R111" s="17" t="str">
        <f t="shared" ca="1" si="56"/>
        <v>WSW</v>
      </c>
      <c r="S111" s="13">
        <f t="shared" ca="1" si="57"/>
        <v>0.33644675925925926</v>
      </c>
    </row>
    <row r="112" spans="1:36">
      <c r="A112" s="11">
        <f t="shared" si="48"/>
        <v>637</v>
      </c>
      <c r="B112" s="12">
        <f t="shared" ca="1" si="49"/>
        <v>44597</v>
      </c>
      <c r="C112" s="13">
        <f t="shared" ca="1" si="50"/>
        <v>0.375</v>
      </c>
      <c r="D112" s="14">
        <f t="shared" ca="1" si="51"/>
        <v>0</v>
      </c>
      <c r="E112" s="14">
        <f t="shared" ca="1" si="80"/>
        <v>0.20751567155583484</v>
      </c>
      <c r="F112" s="14">
        <f t="shared" ca="1" si="81"/>
        <v>2.7666666666666671</v>
      </c>
      <c r="G112" s="60" t="s">
        <v>202</v>
      </c>
      <c r="H112" s="14">
        <f t="shared" ca="1" si="82"/>
        <v>52.550000000000004</v>
      </c>
      <c r="I112" s="17">
        <f t="shared" ca="1" si="83"/>
        <v>0.40100000000000002</v>
      </c>
      <c r="J112" s="16">
        <f t="shared" ca="1" si="84"/>
        <v>0</v>
      </c>
      <c r="K112" s="16">
        <f t="shared" ca="1" si="45"/>
        <v>865974</v>
      </c>
      <c r="L112" s="16">
        <f t="shared" ca="1" si="46"/>
        <v>240.5</v>
      </c>
      <c r="M112" s="17">
        <f t="shared" ca="1" si="47"/>
        <v>3.4333333333333336</v>
      </c>
      <c r="N112" s="17">
        <f t="shared" ca="1" si="52"/>
        <v>4.5</v>
      </c>
      <c r="O112" s="17" t="str">
        <f t="shared" ca="1" si="53"/>
        <v>W</v>
      </c>
      <c r="P112" s="13">
        <f t="shared" ca="1" si="54"/>
        <v>0.36869212962962966</v>
      </c>
      <c r="Q112" s="18">
        <f t="shared" ca="1" si="55"/>
        <v>7.9</v>
      </c>
      <c r="R112" s="17" t="str">
        <f t="shared" ca="1" si="56"/>
        <v>W</v>
      </c>
      <c r="S112" s="13">
        <f t="shared" ca="1" si="57"/>
        <v>0.40592592592592597</v>
      </c>
    </row>
    <row r="113" spans="1:36">
      <c r="A113" s="11">
        <f t="shared" si="48"/>
        <v>643</v>
      </c>
      <c r="B113" s="12">
        <f t="shared" ca="1" si="49"/>
        <v>44597</v>
      </c>
      <c r="C113" s="13">
        <f t="shared" ca="1" si="50"/>
        <v>0.41666666666666669</v>
      </c>
      <c r="D113" s="14">
        <f t="shared" ca="1" si="51"/>
        <v>0</v>
      </c>
      <c r="E113" s="14">
        <f t="shared" ca="1" si="80"/>
        <v>0.20734701516369583</v>
      </c>
      <c r="F113" s="14">
        <f t="shared" ca="1" si="81"/>
        <v>3.8833333333333329</v>
      </c>
      <c r="G113" s="60" t="s">
        <v>202</v>
      </c>
      <c r="H113" s="14">
        <f t="shared" ca="1" si="82"/>
        <v>47.300000000000004</v>
      </c>
      <c r="I113" s="17">
        <f t="shared" ca="1" si="83"/>
        <v>1.1040000000000001</v>
      </c>
      <c r="J113" s="16">
        <f t="shared" ca="1" si="84"/>
        <v>0.5</v>
      </c>
      <c r="K113" s="16">
        <f t="shared" ca="1" si="45"/>
        <v>2199149</v>
      </c>
      <c r="L113" s="16">
        <f t="shared" ca="1" si="46"/>
        <v>610.83333333333337</v>
      </c>
      <c r="M113" s="17">
        <f t="shared" ca="1" si="47"/>
        <v>4.5</v>
      </c>
      <c r="N113" s="17">
        <f t="shared" ca="1" si="52"/>
        <v>5.6</v>
      </c>
      <c r="O113" s="17" t="str">
        <f t="shared" ca="1" si="53"/>
        <v>WNW</v>
      </c>
      <c r="P113" s="13">
        <f t="shared" ca="1" si="54"/>
        <v>0.4375</v>
      </c>
      <c r="Q113" s="18">
        <f t="shared" ca="1" si="55"/>
        <v>9.4</v>
      </c>
      <c r="R113" s="17" t="str">
        <f t="shared" ca="1" si="56"/>
        <v>WNW</v>
      </c>
      <c r="S113" s="13">
        <f t="shared" ca="1" si="57"/>
        <v>0.41281250000000003</v>
      </c>
    </row>
    <row r="114" spans="1:36">
      <c r="A114" s="11">
        <f t="shared" si="48"/>
        <v>649</v>
      </c>
      <c r="B114" s="12">
        <f t="shared" ca="1" si="49"/>
        <v>44597</v>
      </c>
      <c r="C114" s="13">
        <f t="shared" ca="1" si="50"/>
        <v>0.45833333333333331</v>
      </c>
      <c r="D114" s="14">
        <f t="shared" ca="1" si="51"/>
        <v>0</v>
      </c>
      <c r="E114" s="14">
        <f t="shared" ca="1" si="80"/>
        <v>0.20734701516369583</v>
      </c>
      <c r="F114" s="14">
        <f t="shared" ca="1" si="81"/>
        <v>4.8000000000000007</v>
      </c>
      <c r="G114" s="60" t="s">
        <v>202</v>
      </c>
      <c r="H114" s="14">
        <f t="shared" ca="1" si="82"/>
        <v>44.466666666666669</v>
      </c>
      <c r="I114" s="17">
        <f t="shared" ca="1" si="83"/>
        <v>1.3149999999999999</v>
      </c>
      <c r="J114" s="16">
        <f t="shared" ca="1" si="84"/>
        <v>0.66666666666666663</v>
      </c>
      <c r="K114" s="16">
        <f t="shared" ca="1" si="45"/>
        <v>2648512</v>
      </c>
      <c r="L114" s="16">
        <f t="shared" ca="1" si="46"/>
        <v>735.66666666666663</v>
      </c>
      <c r="M114" s="17">
        <f t="shared" ca="1" si="47"/>
        <v>4.45</v>
      </c>
      <c r="N114" s="17">
        <f t="shared" ca="1" si="52"/>
        <v>5</v>
      </c>
      <c r="O114" s="17" t="str">
        <f t="shared" ca="1" si="53"/>
        <v>WNW</v>
      </c>
      <c r="P114" s="13">
        <f t="shared" ca="1" si="54"/>
        <v>0.45527777777777773</v>
      </c>
      <c r="Q114" s="18">
        <f t="shared" ca="1" si="55"/>
        <v>9.1</v>
      </c>
      <c r="R114" s="17" t="str">
        <f t="shared" ca="1" si="56"/>
        <v>W</v>
      </c>
      <c r="S114" s="13">
        <f t="shared" ca="1" si="57"/>
        <v>0.47813657407407412</v>
      </c>
    </row>
    <row r="115" spans="1:36">
      <c r="A115" s="11">
        <f t="shared" si="48"/>
        <v>655</v>
      </c>
      <c r="B115" s="12">
        <f t="shared" ca="1" si="49"/>
        <v>44597</v>
      </c>
      <c r="C115" s="13">
        <f t="shared" ca="1" si="50"/>
        <v>0.5</v>
      </c>
      <c r="D115" s="14">
        <f t="shared" ca="1" si="51"/>
        <v>0</v>
      </c>
      <c r="E115" s="14">
        <f t="shared" ca="1" si="80"/>
        <v>0.20692614551175567</v>
      </c>
      <c r="F115" s="14">
        <f t="shared" ca="1" si="81"/>
        <v>4.9833333333333334</v>
      </c>
      <c r="G115" s="60" t="s">
        <v>202</v>
      </c>
      <c r="H115" s="14">
        <f t="shared" ca="1" si="82"/>
        <v>45.133333333333333</v>
      </c>
      <c r="I115" s="17">
        <f t="shared" ca="1" si="83"/>
        <v>1.0940000000000001</v>
      </c>
      <c r="J115" s="16">
        <f t="shared" ca="1" si="84"/>
        <v>0.16666666666666666</v>
      </c>
      <c r="K115" s="16">
        <f t="shared" ca="1" si="45"/>
        <v>2253760</v>
      </c>
      <c r="L115" s="16">
        <f t="shared" ca="1" si="46"/>
        <v>626.33333333333337</v>
      </c>
      <c r="M115" s="17">
        <f t="shared" ca="1" si="47"/>
        <v>3.7666666666666671</v>
      </c>
      <c r="N115" s="17">
        <f t="shared" ca="1" si="52"/>
        <v>4.8</v>
      </c>
      <c r="O115" s="17" t="str">
        <f t="shared" ca="1" si="53"/>
        <v>WNW</v>
      </c>
      <c r="P115" s="13">
        <f t="shared" ca="1" si="54"/>
        <v>0.51107638888888884</v>
      </c>
      <c r="Q115" s="18">
        <f t="shared" ca="1" si="55"/>
        <v>7.9</v>
      </c>
      <c r="R115" s="17" t="str">
        <f t="shared" ca="1" si="56"/>
        <v>WNW</v>
      </c>
      <c r="S115" s="13">
        <f t="shared" ca="1" si="57"/>
        <v>0.49611111111111111</v>
      </c>
    </row>
    <row r="116" spans="1:36">
      <c r="A116" s="11">
        <f t="shared" si="48"/>
        <v>661</v>
      </c>
      <c r="B116" s="12">
        <f t="shared" ca="1" si="49"/>
        <v>44597</v>
      </c>
      <c r="C116" s="13">
        <f t="shared" ca="1" si="50"/>
        <v>0.54166666666666663</v>
      </c>
      <c r="D116" s="14">
        <f t="shared" ca="1" si="51"/>
        <v>0</v>
      </c>
      <c r="E116" s="14">
        <f t="shared" ca="1" si="80"/>
        <v>0.20675795204820871</v>
      </c>
      <c r="F116" s="14">
        <f t="shared" ca="1" si="81"/>
        <v>4.95</v>
      </c>
      <c r="G116" s="60" t="s">
        <v>202</v>
      </c>
      <c r="H116" s="14">
        <f t="shared" ca="1" si="82"/>
        <v>46.016666666666673</v>
      </c>
      <c r="I116" s="17">
        <f t="shared" ca="1" si="83"/>
        <v>0.79400000000000004</v>
      </c>
      <c r="J116" s="16">
        <f t="shared" ca="1" si="84"/>
        <v>0</v>
      </c>
      <c r="K116" s="16">
        <f t="shared" ca="1" si="45"/>
        <v>1687408</v>
      </c>
      <c r="L116" s="16">
        <f t="shared" ca="1" si="46"/>
        <v>468.66666666666669</v>
      </c>
      <c r="M116" s="17">
        <f t="shared" ca="1" si="47"/>
        <v>3.6</v>
      </c>
      <c r="N116" s="17">
        <f t="shared" ca="1" si="52"/>
        <v>4.0999999999999996</v>
      </c>
      <c r="O116" s="17" t="str">
        <f t="shared" ca="1" si="53"/>
        <v>WNW</v>
      </c>
      <c r="P116" s="13">
        <f t="shared" ca="1" si="54"/>
        <v>0.55873842592592593</v>
      </c>
      <c r="Q116" s="18">
        <f t="shared" ca="1" si="55"/>
        <v>7.1</v>
      </c>
      <c r="R116" s="17" t="str">
        <f t="shared" ca="1" si="56"/>
        <v>WNW</v>
      </c>
      <c r="S116" s="13">
        <f t="shared" ca="1" si="57"/>
        <v>0.57043981481481476</v>
      </c>
    </row>
    <row r="117" spans="1:36">
      <c r="A117" s="11">
        <f t="shared" si="48"/>
        <v>667</v>
      </c>
      <c r="B117" s="12">
        <f t="shared" ca="1" si="49"/>
        <v>44597</v>
      </c>
      <c r="C117" s="13">
        <f t="shared" ca="1" si="50"/>
        <v>0.58333333333333337</v>
      </c>
      <c r="D117" s="14">
        <f t="shared" ca="1" si="51"/>
        <v>0</v>
      </c>
      <c r="E117" s="14">
        <f t="shared" ca="1" si="80"/>
        <v>0.20633785438241417</v>
      </c>
      <c r="F117" s="14">
        <f t="shared" ca="1" si="81"/>
        <v>4.8166666666666664</v>
      </c>
      <c r="G117" s="60" t="s">
        <v>202</v>
      </c>
      <c r="H117" s="14">
        <f t="shared" ca="1" si="82"/>
        <v>43.75</v>
      </c>
      <c r="I117" s="17">
        <f t="shared" ca="1" si="83"/>
        <v>0.57200000000000006</v>
      </c>
      <c r="J117" s="16">
        <f t="shared" ca="1" si="84"/>
        <v>0.16666666666666666</v>
      </c>
      <c r="K117" s="16">
        <f t="shared" ca="1" si="45"/>
        <v>1222147</v>
      </c>
      <c r="L117" s="16">
        <f t="shared" ca="1" si="46"/>
        <v>339.5</v>
      </c>
      <c r="M117" s="17">
        <f t="shared" ca="1" si="47"/>
        <v>4.5999999999999996</v>
      </c>
      <c r="N117" s="17">
        <f t="shared" ca="1" si="52"/>
        <v>5.5</v>
      </c>
      <c r="O117" s="17" t="str">
        <f t="shared" ca="1" si="53"/>
        <v>WNW</v>
      </c>
      <c r="P117" s="13">
        <f t="shared" ca="1" si="54"/>
        <v>0.6052777777777778</v>
      </c>
      <c r="Q117" s="18">
        <f t="shared" ca="1" si="55"/>
        <v>9.3000000000000007</v>
      </c>
      <c r="R117" s="17" t="str">
        <f t="shared" ca="1" si="56"/>
        <v>WNW</v>
      </c>
      <c r="S117" s="13">
        <f t="shared" ca="1" si="57"/>
        <v>0.60491898148148149</v>
      </c>
    </row>
    <row r="118" spans="1:36">
      <c r="A118" s="11">
        <f t="shared" si="48"/>
        <v>673</v>
      </c>
      <c r="B118" s="12">
        <f t="shared" ca="1" si="49"/>
        <v>44597</v>
      </c>
      <c r="C118" s="13">
        <f t="shared" ca="1" si="50"/>
        <v>0.625</v>
      </c>
      <c r="D118" s="14">
        <f t="shared" ca="1" si="51"/>
        <v>0</v>
      </c>
      <c r="E118" s="14">
        <f t="shared" ca="1" si="80"/>
        <v>0.20608625934074429</v>
      </c>
      <c r="F118" s="14">
        <f t="shared" ca="1" si="81"/>
        <v>4.75</v>
      </c>
      <c r="G118" s="60" t="s">
        <v>202</v>
      </c>
      <c r="H118" s="14">
        <f t="shared" ca="1" si="82"/>
        <v>44.283333333333331</v>
      </c>
      <c r="I118" s="17">
        <f t="shared" ca="1" si="83"/>
        <v>0.48500000000000004</v>
      </c>
      <c r="J118" s="16">
        <f t="shared" ca="1" si="84"/>
        <v>0</v>
      </c>
      <c r="K118" s="16">
        <f t="shared" ca="1" si="45"/>
        <v>1008992</v>
      </c>
      <c r="L118" s="16">
        <f t="shared" ca="1" si="46"/>
        <v>280.33333333333331</v>
      </c>
      <c r="M118" s="17">
        <f t="shared" ca="1" si="47"/>
        <v>4.6499999999999995</v>
      </c>
      <c r="N118" s="17">
        <f t="shared" ca="1" si="52"/>
        <v>5.5</v>
      </c>
      <c r="O118" s="17" t="str">
        <f t="shared" ca="1" si="53"/>
        <v>WNW</v>
      </c>
      <c r="P118" s="13">
        <f t="shared" ca="1" si="54"/>
        <v>0.62070601851851859</v>
      </c>
      <c r="Q118" s="18">
        <f t="shared" ca="1" si="55"/>
        <v>8.6999999999999993</v>
      </c>
      <c r="R118" s="17" t="str">
        <f t="shared" ca="1" si="56"/>
        <v>W</v>
      </c>
      <c r="S118" s="13">
        <f t="shared" ca="1" si="57"/>
        <v>0.62979166666666664</v>
      </c>
    </row>
    <row r="119" spans="1:36">
      <c r="A119" s="11">
        <f t="shared" si="48"/>
        <v>679</v>
      </c>
      <c r="B119" s="12">
        <f t="shared" ca="1" si="49"/>
        <v>44597</v>
      </c>
      <c r="C119" s="13">
        <f t="shared" ca="1" si="50"/>
        <v>0.66666666666666663</v>
      </c>
      <c r="D119" s="14">
        <f t="shared" ca="1" si="51"/>
        <v>0</v>
      </c>
      <c r="E119" s="14">
        <f t="shared" ca="1" si="80"/>
        <v>0.20583466429907435</v>
      </c>
      <c r="F119" s="14">
        <f t="shared" ca="1" si="81"/>
        <v>4.7166666666666659</v>
      </c>
      <c r="G119" s="60" t="s">
        <v>202</v>
      </c>
      <c r="H119" s="14">
        <f t="shared" ca="1" si="82"/>
        <v>39.833333333333336</v>
      </c>
      <c r="I119" s="17">
        <f t="shared" ca="1" si="83"/>
        <v>0.375</v>
      </c>
      <c r="J119" s="16">
        <f t="shared" ca="1" si="84"/>
        <v>0</v>
      </c>
      <c r="K119" s="16">
        <f t="shared" ca="1" si="45"/>
        <v>726670</v>
      </c>
      <c r="L119" s="16">
        <f t="shared" ca="1" si="46"/>
        <v>201.83333333333334</v>
      </c>
      <c r="M119" s="17">
        <f t="shared" ca="1" si="47"/>
        <v>5.333333333333333</v>
      </c>
      <c r="N119" s="17">
        <f t="shared" ca="1" si="52"/>
        <v>5.9</v>
      </c>
      <c r="O119" s="17" t="str">
        <f t="shared" ca="1" si="53"/>
        <v>W</v>
      </c>
      <c r="P119" s="13">
        <f t="shared" ca="1" si="54"/>
        <v>0.68660879629629623</v>
      </c>
      <c r="Q119" s="18">
        <f t="shared" ca="1" si="55"/>
        <v>13.1</v>
      </c>
      <c r="R119" s="17" t="str">
        <f t="shared" ca="1" si="56"/>
        <v>W</v>
      </c>
      <c r="S119" s="13">
        <f t="shared" ca="1" si="57"/>
        <v>0.6856944444444445</v>
      </c>
    </row>
    <row r="120" spans="1:36">
      <c r="A120" s="11">
        <f t="shared" si="48"/>
        <v>685</v>
      </c>
      <c r="B120" s="12">
        <f t="shared" ca="1" si="49"/>
        <v>44597</v>
      </c>
      <c r="C120" s="13">
        <f t="shared" ca="1" si="50"/>
        <v>0.70833333333333337</v>
      </c>
      <c r="D120" s="14">
        <f t="shared" ca="1" si="51"/>
        <v>0</v>
      </c>
      <c r="E120" s="14">
        <f t="shared" ca="1" si="80"/>
        <v>0.20583466429907435</v>
      </c>
      <c r="F120" s="14">
        <f t="shared" ca="1" si="81"/>
        <v>3.9000000000000004</v>
      </c>
      <c r="G120" s="60" t="s">
        <v>202</v>
      </c>
      <c r="H120" s="14">
        <f t="shared" ca="1" si="82"/>
        <v>43.266666666666673</v>
      </c>
      <c r="I120" s="17">
        <f t="shared" ca="1" si="83"/>
        <v>7.7000000000000013E-2</v>
      </c>
      <c r="J120" s="16">
        <f t="shared" ca="1" si="84"/>
        <v>0</v>
      </c>
      <c r="K120" s="16">
        <f t="shared" ca="1" si="45"/>
        <v>144953</v>
      </c>
      <c r="L120" s="16">
        <f t="shared" ca="1" si="46"/>
        <v>40.166666666666664</v>
      </c>
      <c r="M120" s="17">
        <f t="shared" ca="1" si="47"/>
        <v>5.2666666666666675</v>
      </c>
      <c r="N120" s="17">
        <f t="shared" ca="1" si="52"/>
        <v>6.1</v>
      </c>
      <c r="O120" s="17" t="str">
        <f t="shared" ca="1" si="53"/>
        <v>WNW</v>
      </c>
      <c r="P120" s="13">
        <f t="shared" ca="1" si="54"/>
        <v>0.73611111111111116</v>
      </c>
      <c r="Q120" s="18">
        <f t="shared" ca="1" si="55"/>
        <v>10</v>
      </c>
      <c r="R120" s="17" t="str">
        <f t="shared" ca="1" si="56"/>
        <v>W</v>
      </c>
      <c r="S120" s="13">
        <f t="shared" ca="1" si="57"/>
        <v>0.72456018518518517</v>
      </c>
    </row>
    <row r="121" spans="1:36">
      <c r="A121" s="11">
        <f t="shared" si="48"/>
        <v>691</v>
      </c>
      <c r="B121" s="12">
        <f t="shared" ca="1" si="49"/>
        <v>44597</v>
      </c>
      <c r="C121" s="13">
        <f t="shared" ca="1" si="50"/>
        <v>0.75</v>
      </c>
      <c r="D121" s="14">
        <f t="shared" ca="1" si="51"/>
        <v>0</v>
      </c>
      <c r="E121" s="14">
        <f t="shared" ca="1" si="80"/>
        <v>0.20558353315258882</v>
      </c>
      <c r="F121" s="14">
        <f t="shared" ca="1" si="81"/>
        <v>3.4333333333333336</v>
      </c>
      <c r="G121" s="60" t="s">
        <v>202</v>
      </c>
      <c r="H121" s="14">
        <f t="shared" ca="1" si="82"/>
        <v>49.466666666666661</v>
      </c>
      <c r="I121" s="17">
        <f t="shared" ca="1" si="83"/>
        <v>0</v>
      </c>
      <c r="J121" s="16">
        <f t="shared" ca="1" si="84"/>
        <v>0</v>
      </c>
      <c r="K121" s="16">
        <f t="shared" ca="1" si="45"/>
        <v>552</v>
      </c>
      <c r="L121" s="16">
        <f t="shared" ca="1" si="46"/>
        <v>0</v>
      </c>
      <c r="M121" s="17">
        <f t="shared" ca="1" si="47"/>
        <v>5.083333333333333</v>
      </c>
      <c r="N121" s="17">
        <f t="shared" ca="1" si="52"/>
        <v>5.7</v>
      </c>
      <c r="O121" s="17" t="str">
        <f t="shared" ca="1" si="53"/>
        <v>W</v>
      </c>
      <c r="P121" s="13">
        <f t="shared" ca="1" si="54"/>
        <v>0.77710648148148154</v>
      </c>
      <c r="Q121" s="18">
        <f t="shared" ca="1" si="55"/>
        <v>9.6999999999999993</v>
      </c>
      <c r="R121" s="17" t="str">
        <f t="shared" ca="1" si="56"/>
        <v>W</v>
      </c>
      <c r="S121" s="13">
        <f t="shared" ca="1" si="57"/>
        <v>0.7718518518518519</v>
      </c>
    </row>
    <row r="122" spans="1:36">
      <c r="A122" s="11">
        <f t="shared" si="48"/>
        <v>697</v>
      </c>
      <c r="B122" s="12">
        <f t="shared" ca="1" si="49"/>
        <v>44597</v>
      </c>
      <c r="C122" s="13">
        <f t="shared" ca="1" si="50"/>
        <v>0.79166666666666663</v>
      </c>
      <c r="D122" s="14">
        <f t="shared" ca="1" si="51"/>
        <v>0</v>
      </c>
      <c r="E122" s="14">
        <f t="shared" ca="1" si="80"/>
        <v>0.20533240200610328</v>
      </c>
      <c r="F122" s="14">
        <f t="shared" ca="1" si="81"/>
        <v>3.1</v>
      </c>
      <c r="G122" s="60" t="s">
        <v>202</v>
      </c>
      <c r="H122" s="14">
        <f t="shared" ca="1" si="82"/>
        <v>49.65</v>
      </c>
      <c r="I122" s="17">
        <f t="shared" ca="1" si="83"/>
        <v>0</v>
      </c>
      <c r="J122" s="16">
        <f t="shared" ca="1" si="84"/>
        <v>0</v>
      </c>
      <c r="K122" s="16">
        <f t="shared" ca="1" si="45"/>
        <v>347</v>
      </c>
      <c r="L122" s="16">
        <f t="shared" ca="1" si="46"/>
        <v>0</v>
      </c>
      <c r="M122" s="17">
        <f t="shared" ca="1" si="47"/>
        <v>4.5333333333333341</v>
      </c>
      <c r="N122" s="17">
        <f t="shared" ca="1" si="52"/>
        <v>5.2</v>
      </c>
      <c r="O122" s="17" t="str">
        <f t="shared" ca="1" si="53"/>
        <v>WNW</v>
      </c>
      <c r="P122" s="13">
        <f t="shared" ca="1" si="54"/>
        <v>0.80599537037037028</v>
      </c>
      <c r="Q122" s="18">
        <f t="shared" ca="1" si="55"/>
        <v>8.9</v>
      </c>
      <c r="R122" s="17" t="str">
        <f t="shared" ca="1" si="56"/>
        <v>NW</v>
      </c>
      <c r="S122" s="13">
        <f t="shared" ca="1" si="57"/>
        <v>0.80572916666666661</v>
      </c>
    </row>
    <row r="123" spans="1:36">
      <c r="A123" s="11">
        <f t="shared" si="48"/>
        <v>703</v>
      </c>
      <c r="B123" s="12">
        <f t="shared" ca="1" si="49"/>
        <v>44597</v>
      </c>
      <c r="C123" s="13">
        <f t="shared" ca="1" si="50"/>
        <v>0.83333333333333337</v>
      </c>
      <c r="D123" s="14">
        <f t="shared" ca="1" si="51"/>
        <v>0</v>
      </c>
      <c r="E123" s="14">
        <f t="shared" ca="1" si="80"/>
        <v>0.20533240200610328</v>
      </c>
      <c r="F123" s="14">
        <f t="shared" ca="1" si="81"/>
        <v>2.85</v>
      </c>
      <c r="G123" s="60" t="s">
        <v>202</v>
      </c>
      <c r="H123" s="14">
        <f t="shared" ca="1" si="82"/>
        <v>50.916666666666664</v>
      </c>
      <c r="I123" s="17">
        <f t="shared" ca="1" si="83"/>
        <v>0</v>
      </c>
      <c r="J123" s="16">
        <f t="shared" ca="1" si="84"/>
        <v>0</v>
      </c>
      <c r="K123" s="16">
        <f t="shared" ca="1" si="45"/>
        <v>222</v>
      </c>
      <c r="L123" s="16">
        <f t="shared" ca="1" si="46"/>
        <v>0</v>
      </c>
      <c r="M123" s="17">
        <f t="shared" ca="1" si="47"/>
        <v>4</v>
      </c>
      <c r="N123" s="17">
        <f t="shared" ca="1" si="52"/>
        <v>4.8</v>
      </c>
      <c r="O123" s="17" t="str">
        <f t="shared" ca="1" si="53"/>
        <v>WSW</v>
      </c>
      <c r="P123" s="13">
        <f t="shared" ca="1" si="54"/>
        <v>0.85269675925925925</v>
      </c>
      <c r="Q123" s="18">
        <f t="shared" ca="1" si="55"/>
        <v>8.1999999999999993</v>
      </c>
      <c r="R123" s="17" t="str">
        <f t="shared" ca="1" si="56"/>
        <v>SW</v>
      </c>
      <c r="S123" s="13">
        <f t="shared" ca="1" si="57"/>
        <v>0.86328703703703702</v>
      </c>
    </row>
    <row r="124" spans="1:36">
      <c r="A124" s="11">
        <f t="shared" si="48"/>
        <v>709</v>
      </c>
      <c r="B124" s="12">
        <f t="shared" ca="1" si="49"/>
        <v>44597</v>
      </c>
      <c r="C124" s="13">
        <f t="shared" ca="1" si="50"/>
        <v>0.875</v>
      </c>
      <c r="D124" s="14">
        <f t="shared" ca="1" si="51"/>
        <v>0</v>
      </c>
      <c r="E124" s="14">
        <f t="shared" ca="1" si="80"/>
        <v>0.20524884635847707</v>
      </c>
      <c r="F124" s="14">
        <f t="shared" ca="1" si="81"/>
        <v>2.8833333333333333</v>
      </c>
      <c r="G124" s="60" t="s">
        <v>202</v>
      </c>
      <c r="H124" s="14">
        <f t="shared" ca="1" si="82"/>
        <v>49.85</v>
      </c>
      <c r="I124" s="17">
        <f t="shared" ca="1" si="83"/>
        <v>0</v>
      </c>
      <c r="J124" s="16">
        <f t="shared" ca="1" si="84"/>
        <v>0</v>
      </c>
      <c r="K124" s="16">
        <f t="shared" ca="1" si="45"/>
        <v>265</v>
      </c>
      <c r="L124" s="16">
        <f t="shared" ca="1" si="46"/>
        <v>0</v>
      </c>
      <c r="M124" s="17">
        <f t="shared" ca="1" si="47"/>
        <v>4.45</v>
      </c>
      <c r="N124" s="17">
        <f t="shared" ca="1" si="52"/>
        <v>4.8</v>
      </c>
      <c r="O124" s="17" t="str">
        <f t="shared" ca="1" si="53"/>
        <v>WSW</v>
      </c>
      <c r="P124" s="13">
        <f t="shared" ca="1" si="54"/>
        <v>0.90270833333333333</v>
      </c>
      <c r="Q124" s="18">
        <f t="shared" ca="1" si="55"/>
        <v>9.6999999999999993</v>
      </c>
      <c r="R124" s="17" t="str">
        <f t="shared" ca="1" si="56"/>
        <v>WSW</v>
      </c>
      <c r="S124" s="13">
        <f t="shared" ca="1" si="57"/>
        <v>0.90883101851851855</v>
      </c>
    </row>
    <row r="125" spans="1:36">
      <c r="A125" s="11">
        <f t="shared" si="48"/>
        <v>715</v>
      </c>
      <c r="B125" s="12">
        <f t="shared" ca="1" si="49"/>
        <v>44597</v>
      </c>
      <c r="C125" s="13">
        <f t="shared" ca="1" si="50"/>
        <v>0.91666666666666663</v>
      </c>
      <c r="D125" s="14">
        <f t="shared" ca="1" si="51"/>
        <v>0</v>
      </c>
      <c r="E125" s="14">
        <f t="shared" ca="1" si="80"/>
        <v>0.20483106812034579</v>
      </c>
      <c r="F125" s="14">
        <f t="shared" ca="1" si="81"/>
        <v>2.8333333333333335</v>
      </c>
      <c r="G125" s="60" t="s">
        <v>202</v>
      </c>
      <c r="H125" s="14">
        <f t="shared" ca="1" si="82"/>
        <v>49.083333333333336</v>
      </c>
      <c r="I125" s="17">
        <f t="shared" ca="1" si="83"/>
        <v>0</v>
      </c>
      <c r="J125" s="16">
        <f t="shared" ca="1" si="84"/>
        <v>0</v>
      </c>
      <c r="K125" s="16">
        <f t="shared" ca="1" si="45"/>
        <v>304</v>
      </c>
      <c r="L125" s="16">
        <f t="shared" ca="1" si="46"/>
        <v>0</v>
      </c>
      <c r="M125" s="17">
        <f t="shared" ca="1" si="47"/>
        <v>4.1333333333333337</v>
      </c>
      <c r="N125" s="17">
        <f t="shared" ca="1" si="52"/>
        <v>5</v>
      </c>
      <c r="O125" s="17" t="str">
        <f t="shared" ca="1" si="53"/>
        <v>WSW</v>
      </c>
      <c r="P125" s="13">
        <f t="shared" ca="1" si="54"/>
        <v>0.91445601851851854</v>
      </c>
      <c r="Q125" s="18">
        <f t="shared" ca="1" si="55"/>
        <v>9.1</v>
      </c>
      <c r="R125" s="17" t="str">
        <f t="shared" ca="1" si="56"/>
        <v>WSW</v>
      </c>
      <c r="S125" s="13">
        <f t="shared" ca="1" si="57"/>
        <v>0.9412152777777778</v>
      </c>
    </row>
    <row r="126" spans="1:36">
      <c r="A126" s="11">
        <f t="shared" si="48"/>
        <v>721</v>
      </c>
      <c r="B126" s="12">
        <f t="shared" ca="1" si="49"/>
        <v>44597</v>
      </c>
      <c r="C126" s="13">
        <f t="shared" ca="1" si="50"/>
        <v>0.95833333333333337</v>
      </c>
      <c r="D126" s="14">
        <f t="shared" ca="1" si="51"/>
        <v>0</v>
      </c>
      <c r="E126" s="14">
        <f t="shared" ca="1" si="80"/>
        <v>0.20533240200610328</v>
      </c>
      <c r="F126" s="14">
        <f t="shared" ca="1" si="81"/>
        <v>2.9166666666666665</v>
      </c>
      <c r="G126" s="60" t="s">
        <v>202</v>
      </c>
      <c r="H126" s="14">
        <f t="shared" ca="1" si="82"/>
        <v>46.466666666666661</v>
      </c>
      <c r="I126" s="17">
        <f t="shared" ca="1" si="83"/>
        <v>0</v>
      </c>
      <c r="J126" s="16">
        <f t="shared" ca="1" si="84"/>
        <v>0</v>
      </c>
      <c r="K126" s="16">
        <f t="shared" ca="1" si="45"/>
        <v>369</v>
      </c>
      <c r="L126" s="16">
        <f t="shared" ca="1" si="46"/>
        <v>0</v>
      </c>
      <c r="M126" s="17">
        <f t="shared" ca="1" si="47"/>
        <v>4.0666666666666655</v>
      </c>
      <c r="N126" s="17">
        <f t="shared" ca="1" si="52"/>
        <v>5</v>
      </c>
      <c r="O126" s="17" t="str">
        <f t="shared" ca="1" si="53"/>
        <v>WSW</v>
      </c>
      <c r="P126" s="13">
        <f t="shared" ca="1" si="54"/>
        <v>0.96024305555555556</v>
      </c>
      <c r="Q126" s="18">
        <f t="shared" ca="1" si="55"/>
        <v>8.9</v>
      </c>
      <c r="R126" s="17" t="str">
        <f t="shared" ca="1" si="56"/>
        <v>SW</v>
      </c>
      <c r="S126" s="13">
        <f t="shared" ca="1" si="57"/>
        <v>0.96532407407407417</v>
      </c>
    </row>
    <row r="127" spans="1:36">
      <c r="A127" s="11">
        <f t="shared" si="48"/>
        <v>727</v>
      </c>
      <c r="B127" s="12">
        <f t="shared" ca="1" si="49"/>
        <v>44598</v>
      </c>
      <c r="C127" s="13">
        <f t="shared" ca="1" si="50"/>
        <v>0</v>
      </c>
      <c r="D127" s="14">
        <f t="shared" ca="1" si="51"/>
        <v>0</v>
      </c>
      <c r="E127" s="14">
        <f t="shared" ca="1" si="80"/>
        <v>0.20441406402031395</v>
      </c>
      <c r="F127" s="14">
        <f t="shared" ca="1" si="81"/>
        <v>2.7999999999999994</v>
      </c>
      <c r="G127" s="60" t="s">
        <v>202</v>
      </c>
      <c r="H127" s="14">
        <f t="shared" ca="1" si="82"/>
        <v>52.099999999999994</v>
      </c>
      <c r="I127" s="17">
        <f t="shared" ca="1" si="83"/>
        <v>0</v>
      </c>
      <c r="J127" s="16">
        <f t="shared" ca="1" si="84"/>
        <v>0</v>
      </c>
      <c r="K127" s="16">
        <f t="shared" ca="1" si="45"/>
        <v>540</v>
      </c>
      <c r="L127" s="16">
        <f t="shared" ca="1" si="46"/>
        <v>0</v>
      </c>
      <c r="M127" s="17">
        <f t="shared" ca="1" si="47"/>
        <v>4.9666666666666668</v>
      </c>
      <c r="N127" s="17">
        <f t="shared" ca="1" si="52"/>
        <v>6</v>
      </c>
      <c r="O127" s="17" t="str">
        <f t="shared" ca="1" si="53"/>
        <v>WSW</v>
      </c>
      <c r="P127" s="13">
        <f t="shared" ca="1" si="54"/>
        <v>1.8171296296296297E-2</v>
      </c>
      <c r="Q127" s="18">
        <f t="shared" ca="1" si="55"/>
        <v>10.199999999999999</v>
      </c>
      <c r="R127" s="17" t="str">
        <f t="shared" ca="1" si="56"/>
        <v>WSW</v>
      </c>
      <c r="S127" s="13">
        <f t="shared" ca="1" si="57"/>
        <v>2.9409722222222223E-2</v>
      </c>
      <c r="U127" s="14">
        <f t="shared" ref="U127" ca="1" si="85">SUM(D127:D150)</f>
        <v>0</v>
      </c>
      <c r="V127" s="14">
        <f t="shared" ref="V127:Y127" ca="1" si="86">AVERAGE(E127:E150)</f>
        <v>0.20284095788152612</v>
      </c>
      <c r="W127" s="14">
        <f t="shared" ca="1" si="86"/>
        <v>3.8666666666666658</v>
      </c>
      <c r="X127" s="14" t="e">
        <f t="shared" si="86"/>
        <v>#DIV/0!</v>
      </c>
      <c r="Y127" s="14">
        <f t="shared" ca="1" si="86"/>
        <v>47.568750000000001</v>
      </c>
      <c r="Z127" s="56">
        <f t="shared" ref="Z127:AA127" ca="1" si="87">SUM(I127:I150)</f>
        <v>10.733000000000001</v>
      </c>
      <c r="AA127" s="56">
        <f t="shared" ca="1" si="87"/>
        <v>4.166666666666667</v>
      </c>
      <c r="AB127" s="56">
        <f t="shared" ref="AB127" ca="1" si="88">SUM(K127:K150)/1000</f>
        <v>21321.733</v>
      </c>
      <c r="AC127" s="56">
        <f t="shared" ref="AC127:AD127" ca="1" si="89">AVERAGE(L127:L150)</f>
        <v>246.70833333333334</v>
      </c>
      <c r="AD127" s="17">
        <f t="shared" ca="1" si="89"/>
        <v>4.0069444444444455</v>
      </c>
      <c r="AE127" s="17">
        <f t="shared" ref="AE127" ca="1" si="90">MAX(N127:N150)</f>
        <v>6</v>
      </c>
      <c r="AF127" s="11" t="str">
        <f t="shared" ref="AF127" ca="1" si="91">INDIRECT(ADDRESS(MATCH(AE127,N127:N150,0)+ROW()-1,15))</f>
        <v>WSW</v>
      </c>
      <c r="AG127" s="13">
        <f t="shared" ref="AG127" ca="1" si="92">INDIRECT(ADDRESS(MATCH(AE127,N127:N150,0)+ROW()-1,16))</f>
        <v>1.8171296296296297E-2</v>
      </c>
      <c r="AH127" s="17">
        <f t="shared" ref="AH127" ca="1" si="93">MAX(Q127:Q150)</f>
        <v>10.7</v>
      </c>
      <c r="AI127" s="11" t="str">
        <f t="shared" ref="AI127" ca="1" si="94">INDIRECT(ADDRESS(MATCH(AH127,Q127:Q150,0)+ROW()-1,18))</f>
        <v>WSW</v>
      </c>
      <c r="AJ127" s="13">
        <f t="shared" ref="AJ127" ca="1" si="95">INDIRECT(ADDRESS(MATCH(AH127,Q127:Q150,0)+ROW()-1,19))</f>
        <v>0.46049768518518519</v>
      </c>
    </row>
    <row r="128" spans="1:36">
      <c r="A128" s="11">
        <f t="shared" si="48"/>
        <v>733</v>
      </c>
      <c r="B128" s="12">
        <f t="shared" ca="1" si="49"/>
        <v>44598</v>
      </c>
      <c r="C128" s="13">
        <f t="shared" ca="1" si="50"/>
        <v>4.1666666666666664E-2</v>
      </c>
      <c r="D128" s="14">
        <f t="shared" ca="1" si="51"/>
        <v>0</v>
      </c>
      <c r="E128" s="14">
        <f t="shared" ca="1" si="80"/>
        <v>0.2043306632003076</v>
      </c>
      <c r="F128" s="14">
        <f t="shared" ca="1" si="81"/>
        <v>2.8000000000000003</v>
      </c>
      <c r="G128" s="60" t="s">
        <v>202</v>
      </c>
      <c r="H128" s="14">
        <f t="shared" ca="1" si="82"/>
        <v>53.133333333333333</v>
      </c>
      <c r="I128" s="17">
        <f t="shared" ca="1" si="83"/>
        <v>0</v>
      </c>
      <c r="J128" s="16">
        <f t="shared" ca="1" si="84"/>
        <v>0</v>
      </c>
      <c r="K128" s="16">
        <f t="shared" ca="1" si="45"/>
        <v>426</v>
      </c>
      <c r="L128" s="16">
        <f t="shared" ca="1" si="46"/>
        <v>0</v>
      </c>
      <c r="M128" s="17">
        <f t="shared" ca="1" si="47"/>
        <v>4.8500000000000005</v>
      </c>
      <c r="N128" s="17">
        <f t="shared" ca="1" si="52"/>
        <v>5.5</v>
      </c>
      <c r="O128" s="17" t="str">
        <f t="shared" ca="1" si="53"/>
        <v>WSW</v>
      </c>
      <c r="P128" s="13">
        <f t="shared" ca="1" si="54"/>
        <v>7.1979166666666664E-2</v>
      </c>
      <c r="Q128" s="18">
        <f t="shared" ca="1" si="55"/>
        <v>10.3</v>
      </c>
      <c r="R128" s="17" t="str">
        <f t="shared" ca="1" si="56"/>
        <v>SW</v>
      </c>
      <c r="S128" s="13">
        <f t="shared" ca="1" si="57"/>
        <v>6.9791666666666669E-2</v>
      </c>
    </row>
    <row r="129" spans="1:19">
      <c r="A129" s="11">
        <f t="shared" si="48"/>
        <v>739</v>
      </c>
      <c r="B129" s="12">
        <f t="shared" ca="1" si="49"/>
        <v>44598</v>
      </c>
      <c r="C129" s="13">
        <f t="shared" ca="1" si="50"/>
        <v>8.3333333333333329E-2</v>
      </c>
      <c r="D129" s="14">
        <f t="shared" ca="1" si="51"/>
        <v>0</v>
      </c>
      <c r="E129" s="14">
        <f t="shared" ca="1" si="80"/>
        <v>0.20424741729121351</v>
      </c>
      <c r="F129" s="14">
        <f t="shared" ca="1" si="81"/>
        <v>3</v>
      </c>
      <c r="G129" s="60" t="s">
        <v>202</v>
      </c>
      <c r="H129" s="14">
        <f t="shared" ca="1" si="82"/>
        <v>51.699999999999996</v>
      </c>
      <c r="I129" s="17">
        <f t="shared" ca="1" si="83"/>
        <v>0</v>
      </c>
      <c r="J129" s="16">
        <f t="shared" ca="1" si="84"/>
        <v>0</v>
      </c>
      <c r="K129" s="16">
        <f t="shared" ca="1" si="45"/>
        <v>451</v>
      </c>
      <c r="L129" s="16">
        <f t="shared" ca="1" si="46"/>
        <v>0</v>
      </c>
      <c r="M129" s="17">
        <f t="shared" ca="1" si="47"/>
        <v>4.3999999999999995</v>
      </c>
      <c r="N129" s="17">
        <f t="shared" ca="1" si="52"/>
        <v>5.0999999999999996</v>
      </c>
      <c r="O129" s="17" t="str">
        <f t="shared" ca="1" si="53"/>
        <v>WSW</v>
      </c>
      <c r="P129" s="13">
        <f t="shared" ca="1" si="54"/>
        <v>0.10966435185185186</v>
      </c>
      <c r="Q129" s="18">
        <f t="shared" ca="1" si="55"/>
        <v>8.6999999999999993</v>
      </c>
      <c r="R129" s="17" t="str">
        <f t="shared" ca="1" si="56"/>
        <v>WSW</v>
      </c>
      <c r="S129" s="13">
        <f t="shared" ca="1" si="57"/>
        <v>0.10431712962962963</v>
      </c>
    </row>
    <row r="130" spans="1:19">
      <c r="A130" s="11">
        <f t="shared" si="48"/>
        <v>745</v>
      </c>
      <c r="B130" s="12">
        <f t="shared" ca="1" si="49"/>
        <v>44598</v>
      </c>
      <c r="C130" s="13">
        <f t="shared" ca="1" si="50"/>
        <v>0.125</v>
      </c>
      <c r="D130" s="14">
        <f t="shared" ca="1" si="51"/>
        <v>0</v>
      </c>
      <c r="E130" s="14">
        <f t="shared" ca="1" si="80"/>
        <v>0.20383118774574308</v>
      </c>
      <c r="F130" s="14">
        <f t="shared" ca="1" si="81"/>
        <v>2.8333333333333335</v>
      </c>
      <c r="G130" s="60" t="s">
        <v>202</v>
      </c>
      <c r="H130" s="14">
        <f t="shared" ca="1" si="82"/>
        <v>51.599999999999994</v>
      </c>
      <c r="I130" s="17">
        <f t="shared" ca="1" si="83"/>
        <v>0</v>
      </c>
      <c r="J130" s="16">
        <f t="shared" ca="1" si="84"/>
        <v>0</v>
      </c>
      <c r="K130" s="16">
        <f t="shared" ca="1" si="45"/>
        <v>409</v>
      </c>
      <c r="L130" s="16">
        <f t="shared" ca="1" si="46"/>
        <v>0</v>
      </c>
      <c r="M130" s="17">
        <f t="shared" ca="1" si="47"/>
        <v>4.3833333333333337</v>
      </c>
      <c r="N130" s="17">
        <f t="shared" ca="1" si="52"/>
        <v>5.0999999999999996</v>
      </c>
      <c r="O130" s="17" t="str">
        <f t="shared" ca="1" si="53"/>
        <v>WSW</v>
      </c>
      <c r="P130" s="13">
        <f t="shared" ca="1" si="54"/>
        <v>0.12270833333333335</v>
      </c>
      <c r="Q130" s="18">
        <f t="shared" ca="1" si="55"/>
        <v>8.4</v>
      </c>
      <c r="R130" s="17" t="str">
        <f t="shared" ca="1" si="56"/>
        <v>WSW</v>
      </c>
      <c r="S130" s="13">
        <f t="shared" ca="1" si="57"/>
        <v>0.15699074074074074</v>
      </c>
    </row>
    <row r="131" spans="1:19">
      <c r="A131" s="11">
        <f t="shared" si="48"/>
        <v>751</v>
      </c>
      <c r="B131" s="12">
        <f t="shared" ca="1" si="49"/>
        <v>44598</v>
      </c>
      <c r="C131" s="13">
        <f t="shared" ca="1" si="50"/>
        <v>0.16666666666666666</v>
      </c>
      <c r="D131" s="14">
        <f t="shared" ca="1" si="51"/>
        <v>0</v>
      </c>
      <c r="E131" s="14">
        <f t="shared" ca="1" si="80"/>
        <v>0.20383118774574308</v>
      </c>
      <c r="F131" s="14">
        <f t="shared" ca="1" si="81"/>
        <v>2.5500000000000003</v>
      </c>
      <c r="G131" s="60" t="s">
        <v>202</v>
      </c>
      <c r="H131" s="14">
        <f t="shared" ca="1" si="82"/>
        <v>51.85</v>
      </c>
      <c r="I131" s="17">
        <f t="shared" ca="1" si="83"/>
        <v>0</v>
      </c>
      <c r="J131" s="16">
        <f t="shared" ca="1" si="84"/>
        <v>0</v>
      </c>
      <c r="K131" s="16">
        <f t="shared" ca="1" si="45"/>
        <v>467</v>
      </c>
      <c r="L131" s="16">
        <f t="shared" ca="1" si="46"/>
        <v>0</v>
      </c>
      <c r="M131" s="17">
        <f t="shared" ca="1" si="47"/>
        <v>3.7999999999999994</v>
      </c>
      <c r="N131" s="17">
        <f t="shared" ca="1" si="52"/>
        <v>4.8</v>
      </c>
      <c r="O131" s="17" t="str">
        <f t="shared" ca="1" si="53"/>
        <v>WSW</v>
      </c>
      <c r="P131" s="13">
        <f t="shared" ca="1" si="54"/>
        <v>0.16003472222222223</v>
      </c>
      <c r="Q131" s="18">
        <f t="shared" ca="1" si="55"/>
        <v>8.1999999999999993</v>
      </c>
      <c r="R131" s="17" t="str">
        <f t="shared" ca="1" si="56"/>
        <v>WSW</v>
      </c>
      <c r="S131" s="13">
        <f t="shared" ca="1" si="57"/>
        <v>0.16526620370370371</v>
      </c>
    </row>
    <row r="132" spans="1:19">
      <c r="A132" s="11">
        <f t="shared" si="48"/>
        <v>757</v>
      </c>
      <c r="B132" s="12">
        <f t="shared" ca="1" si="49"/>
        <v>44598</v>
      </c>
      <c r="C132" s="13">
        <f t="shared" ca="1" si="50"/>
        <v>0.20833333333333334</v>
      </c>
      <c r="D132" s="14">
        <f t="shared" ca="1" si="51"/>
        <v>0</v>
      </c>
      <c r="E132" s="14">
        <f t="shared" ca="1" si="80"/>
        <v>0.20333264219723857</v>
      </c>
      <c r="F132" s="14">
        <f t="shared" ca="1" si="81"/>
        <v>2.6333333333333333</v>
      </c>
      <c r="G132" s="60" t="s">
        <v>202</v>
      </c>
      <c r="H132" s="14">
        <f t="shared" ca="1" si="82"/>
        <v>50.650000000000006</v>
      </c>
      <c r="I132" s="17">
        <f t="shared" ca="1" si="83"/>
        <v>0</v>
      </c>
      <c r="J132" s="16">
        <f t="shared" ca="1" si="84"/>
        <v>0</v>
      </c>
      <c r="K132" s="16">
        <f t="shared" ca="1" si="45"/>
        <v>486</v>
      </c>
      <c r="L132" s="16">
        <f t="shared" ca="1" si="46"/>
        <v>0</v>
      </c>
      <c r="M132" s="17">
        <f t="shared" ca="1" si="47"/>
        <v>4.3999999999999995</v>
      </c>
      <c r="N132" s="17">
        <f t="shared" ca="1" si="52"/>
        <v>5.2</v>
      </c>
      <c r="O132" s="17" t="str">
        <f t="shared" ca="1" si="53"/>
        <v>W</v>
      </c>
      <c r="P132" s="13">
        <f t="shared" ca="1" si="54"/>
        <v>0.2215162037037037</v>
      </c>
      <c r="Q132" s="18">
        <f t="shared" ca="1" si="55"/>
        <v>8.1999999999999993</v>
      </c>
      <c r="R132" s="17" t="str">
        <f t="shared" ca="1" si="56"/>
        <v>WSW</v>
      </c>
      <c r="S132" s="13">
        <f t="shared" ca="1" si="57"/>
        <v>0.21576388888888889</v>
      </c>
    </row>
    <row r="133" spans="1:19">
      <c r="A133" s="11">
        <f t="shared" si="48"/>
        <v>763</v>
      </c>
      <c r="B133" s="12">
        <f t="shared" ca="1" si="49"/>
        <v>44598</v>
      </c>
      <c r="C133" s="13">
        <f t="shared" ca="1" si="50"/>
        <v>0.25</v>
      </c>
      <c r="D133" s="14">
        <f t="shared" ca="1" si="51"/>
        <v>0</v>
      </c>
      <c r="E133" s="14">
        <f t="shared" ca="1" si="80"/>
        <v>0.20333264219723857</v>
      </c>
      <c r="F133" s="14">
        <f t="shared" ca="1" si="81"/>
        <v>2.6999999999999997</v>
      </c>
      <c r="G133" s="60" t="s">
        <v>202</v>
      </c>
      <c r="H133" s="14">
        <f t="shared" ca="1" si="82"/>
        <v>50.166666666666664</v>
      </c>
      <c r="I133" s="17">
        <f t="shared" ca="1" si="83"/>
        <v>0</v>
      </c>
      <c r="J133" s="16">
        <f t="shared" ca="1" si="84"/>
        <v>0</v>
      </c>
      <c r="K133" s="16">
        <f t="shared" ca="1" si="45"/>
        <v>1279</v>
      </c>
      <c r="L133" s="16">
        <f t="shared" ca="1" si="46"/>
        <v>0.16666666666666666</v>
      </c>
      <c r="M133" s="17">
        <f t="shared" ca="1" si="47"/>
        <v>4.6333333333333329</v>
      </c>
      <c r="N133" s="17">
        <f t="shared" ca="1" si="52"/>
        <v>5.3</v>
      </c>
      <c r="O133" s="17" t="str">
        <f t="shared" ca="1" si="53"/>
        <v>WSW</v>
      </c>
      <c r="P133" s="13">
        <f t="shared" ca="1" si="54"/>
        <v>0.27914351851851854</v>
      </c>
      <c r="Q133" s="18">
        <f t="shared" ca="1" si="55"/>
        <v>9.1999999999999993</v>
      </c>
      <c r="R133" s="17" t="str">
        <f t="shared" ca="1" si="56"/>
        <v>WSW</v>
      </c>
      <c r="S133" s="13">
        <f t="shared" ca="1" si="57"/>
        <v>0.25844907407407408</v>
      </c>
    </row>
    <row r="134" spans="1:19">
      <c r="A134" s="11">
        <f t="shared" si="48"/>
        <v>769</v>
      </c>
      <c r="B134" s="12">
        <f t="shared" ca="1" si="49"/>
        <v>44598</v>
      </c>
      <c r="C134" s="13">
        <f t="shared" ca="1" si="50"/>
        <v>0.29166666666666669</v>
      </c>
      <c r="D134" s="14">
        <f t="shared" ca="1" si="51"/>
        <v>0</v>
      </c>
      <c r="E134" s="14">
        <f t="shared" ca="1" si="80"/>
        <v>0.2036654709127739</v>
      </c>
      <c r="F134" s="14">
        <f t="shared" ca="1" si="81"/>
        <v>2.5833333333333335</v>
      </c>
      <c r="G134" s="60" t="s">
        <v>202</v>
      </c>
      <c r="H134" s="14">
        <f t="shared" ca="1" si="82"/>
        <v>53.449999999999996</v>
      </c>
      <c r="I134" s="17">
        <f t="shared" ca="1" si="83"/>
        <v>6.5000000000000002E-2</v>
      </c>
      <c r="J134" s="16">
        <f t="shared" ca="1" si="84"/>
        <v>0</v>
      </c>
      <c r="K134" s="16">
        <f t="shared" ca="1" si="45"/>
        <v>148190</v>
      </c>
      <c r="L134" s="16">
        <f t="shared" ca="1" si="46"/>
        <v>41.166666666666664</v>
      </c>
      <c r="M134" s="17">
        <f t="shared" ca="1" si="47"/>
        <v>3.8166666666666664</v>
      </c>
      <c r="N134" s="17">
        <f t="shared" ca="1" si="52"/>
        <v>4.7</v>
      </c>
      <c r="O134" s="17" t="str">
        <f t="shared" ca="1" si="53"/>
        <v>W</v>
      </c>
      <c r="P134" s="13">
        <f t="shared" ca="1" si="54"/>
        <v>0.28847222222222224</v>
      </c>
      <c r="Q134" s="18">
        <f t="shared" ca="1" si="55"/>
        <v>9.3000000000000007</v>
      </c>
      <c r="R134" s="17" t="str">
        <f t="shared" ca="1" si="56"/>
        <v>WSW</v>
      </c>
      <c r="S134" s="13">
        <f t="shared" ca="1" si="57"/>
        <v>0.31070601851851853</v>
      </c>
    </row>
    <row r="135" spans="1:19">
      <c r="A135" s="11">
        <f t="shared" si="48"/>
        <v>775</v>
      </c>
      <c r="B135" s="12">
        <f t="shared" ca="1" si="49"/>
        <v>44598</v>
      </c>
      <c r="C135" s="13">
        <f t="shared" ca="1" si="50"/>
        <v>0.33333333333333331</v>
      </c>
      <c r="D135" s="14">
        <f t="shared" ca="1" si="51"/>
        <v>0</v>
      </c>
      <c r="E135" s="14">
        <f t="shared" ca="1" si="80"/>
        <v>0.20383118774574308</v>
      </c>
      <c r="F135" s="14">
        <f t="shared" ca="1" si="81"/>
        <v>2.9166666666666665</v>
      </c>
      <c r="G135" s="60" t="s">
        <v>202</v>
      </c>
      <c r="H135" s="14">
        <f t="shared" ca="1" si="82"/>
        <v>47.033333333333331</v>
      </c>
      <c r="I135" s="17">
        <f t="shared" ca="1" si="83"/>
        <v>0.34599999999999997</v>
      </c>
      <c r="J135" s="16">
        <f t="shared" ca="1" si="84"/>
        <v>0</v>
      </c>
      <c r="K135" s="16">
        <f t="shared" ref="K135:K190" ca="1" si="96">INDIRECT(ADDRESS(A135,38,,,$B$1))</f>
        <v>728395</v>
      </c>
      <c r="L135" s="16">
        <f t="shared" ref="L135:L190" ca="1" si="97">INDIRECT(ADDRESS(A135,39,,,$B$1))</f>
        <v>202.16666666666666</v>
      </c>
      <c r="M135" s="17">
        <f t="shared" ref="M135:M190" ca="1" si="98">INDIRECT(ADDRESS($A135,40,,,$B$1))</f>
        <v>4.4666666666666668</v>
      </c>
      <c r="N135" s="17">
        <f t="shared" ca="1" si="52"/>
        <v>4.8</v>
      </c>
      <c r="O135" s="17" t="str">
        <f t="shared" ca="1" si="53"/>
        <v>WSW</v>
      </c>
      <c r="P135" s="13">
        <f t="shared" ca="1" si="54"/>
        <v>0.33811342592592591</v>
      </c>
      <c r="Q135" s="18">
        <f t="shared" ca="1" si="55"/>
        <v>9.6</v>
      </c>
      <c r="R135" s="17" t="str">
        <f t="shared" ca="1" si="56"/>
        <v>WSW</v>
      </c>
      <c r="S135" s="13">
        <f t="shared" ca="1" si="57"/>
        <v>0.35872685185185182</v>
      </c>
    </row>
    <row r="136" spans="1:19">
      <c r="A136" s="11">
        <f t="shared" si="48"/>
        <v>781</v>
      </c>
      <c r="B136" s="12">
        <f t="shared" ca="1" si="49"/>
        <v>44598</v>
      </c>
      <c r="C136" s="13">
        <f t="shared" ca="1" si="50"/>
        <v>0.375</v>
      </c>
      <c r="D136" s="14">
        <f t="shared" ca="1" si="51"/>
        <v>0</v>
      </c>
      <c r="E136" s="14">
        <f t="shared" ref="E136:E189" ca="1" si="99">INDIRECT(ADDRESS(A136,32,,,$B$1))</f>
        <v>0.20383118774574308</v>
      </c>
      <c r="F136" s="14">
        <f t="shared" ca="1" si="81"/>
        <v>3.8166666666666664</v>
      </c>
      <c r="G136" s="60" t="s">
        <v>202</v>
      </c>
      <c r="H136" s="14">
        <f t="shared" ca="1" si="82"/>
        <v>43.633333333333333</v>
      </c>
      <c r="I136" s="17">
        <f t="shared" ca="1" si="83"/>
        <v>0.83200000000000007</v>
      </c>
      <c r="J136" s="16">
        <f t="shared" ca="1" si="84"/>
        <v>0</v>
      </c>
      <c r="K136" s="16">
        <f t="shared" ca="1" si="96"/>
        <v>1662714</v>
      </c>
      <c r="L136" s="16">
        <f t="shared" ca="1" si="97"/>
        <v>461.83333333333331</v>
      </c>
      <c r="M136" s="17">
        <f t="shared" ca="1" si="98"/>
        <v>4.45</v>
      </c>
      <c r="N136" s="17">
        <f t="shared" ca="1" si="52"/>
        <v>5.6</v>
      </c>
      <c r="O136" s="17" t="str">
        <f t="shared" ca="1" si="53"/>
        <v>W</v>
      </c>
      <c r="P136" s="13">
        <f t="shared" ca="1" si="54"/>
        <v>0.38013888888888886</v>
      </c>
      <c r="Q136" s="18">
        <f t="shared" ca="1" si="55"/>
        <v>9</v>
      </c>
      <c r="R136" s="17" t="str">
        <f t="shared" ca="1" si="56"/>
        <v>WSW</v>
      </c>
      <c r="S136" s="13">
        <f t="shared" ca="1" si="57"/>
        <v>0.37627314814814811</v>
      </c>
    </row>
    <row r="137" spans="1:19">
      <c r="A137" s="11">
        <f t="shared" ref="A137:A200" si="100">A136+$B$2</f>
        <v>787</v>
      </c>
      <c r="B137" s="12">
        <f t="shared" ref="B137:B200" ca="1" si="101">INDIRECT(ADDRESS(A137,2,,,$B$1))</f>
        <v>44598</v>
      </c>
      <c r="C137" s="13">
        <f t="shared" ref="C137:C200" ca="1" si="102">INDIRECT(ADDRESS(A137,3,,,$B$1))</f>
        <v>0.41666666666666669</v>
      </c>
      <c r="D137" s="14">
        <f t="shared" ref="D137:D200" ca="1" si="103">INDIRECT(ADDRESS(A137,31,,,$B$1))</f>
        <v>0</v>
      </c>
      <c r="E137" s="14">
        <f t="shared" ca="1" si="99"/>
        <v>0.20341573312198932</v>
      </c>
      <c r="F137" s="14">
        <f t="shared" ref="F137:F189" ca="1" si="104">INDIRECT(ADDRESS(A137,33,,,$B$1))</f>
        <v>4.55</v>
      </c>
      <c r="G137" s="60" t="s">
        <v>202</v>
      </c>
      <c r="H137" s="14">
        <f t="shared" ref="H137:H189" ca="1" si="105">INDIRECT(ADDRESS(A137,35,,,$B$1))</f>
        <v>44</v>
      </c>
      <c r="I137" s="17">
        <f t="shared" ref="I137:I189" ca="1" si="106">INDIRECT(ADDRESS(A137,36,,,$B$1))</f>
        <v>1.2789999999999999</v>
      </c>
      <c r="J137" s="16">
        <f t="shared" ref="J137:J189" ca="1" si="107">INDIRECT(ADDRESS(A137,37,,,$B$1))</f>
        <v>0.5</v>
      </c>
      <c r="K137" s="16">
        <f t="shared" ca="1" si="96"/>
        <v>2530421</v>
      </c>
      <c r="L137" s="16">
        <f t="shared" ca="1" si="97"/>
        <v>702.83333333333337</v>
      </c>
      <c r="M137" s="17">
        <f t="shared" ca="1" si="98"/>
        <v>4.6166666666666671</v>
      </c>
      <c r="N137" s="17">
        <f t="shared" ref="N137:N189" ca="1" si="108">INDIRECT(ADDRESS($A137,41,,,$B$1))</f>
        <v>5.3</v>
      </c>
      <c r="O137" s="17" t="str">
        <f t="shared" ref="O137:O189" ca="1" si="109">INDIRECT(ADDRESS($A137,42,,,$B$1))</f>
        <v>WSW</v>
      </c>
      <c r="P137" s="13">
        <f t="shared" ref="P137:P189" ca="1" si="110">INDIRECT(ADDRESS($A137,43,,,$B$1))</f>
        <v>0.44773148148148145</v>
      </c>
      <c r="Q137" s="18">
        <f t="shared" ref="Q137:Q189" ca="1" si="111">INDIRECT(ADDRESS($A137,44,,,$B$1))</f>
        <v>8.8000000000000007</v>
      </c>
      <c r="R137" s="17" t="str">
        <f t="shared" ref="R137:R189" ca="1" si="112">INDIRECT(ADDRESS($A137,45,,,$B$1))</f>
        <v>WSW</v>
      </c>
      <c r="S137" s="13">
        <f t="shared" ref="S137:S189" ca="1" si="113">INDIRECT(ADDRESS($A137,46,,,$B$1))</f>
        <v>0.42849537037037039</v>
      </c>
    </row>
    <row r="138" spans="1:19">
      <c r="A138" s="11">
        <f t="shared" si="100"/>
        <v>793</v>
      </c>
      <c r="B138" s="12">
        <f t="shared" ca="1" si="101"/>
        <v>44598</v>
      </c>
      <c r="C138" s="13">
        <f t="shared" ca="1" si="102"/>
        <v>0.45833333333333331</v>
      </c>
      <c r="D138" s="14">
        <f t="shared" ca="1" si="103"/>
        <v>0</v>
      </c>
      <c r="E138" s="14">
        <f t="shared" ca="1" si="99"/>
        <v>0.20333264219723857</v>
      </c>
      <c r="F138" s="14">
        <f t="shared" ca="1" si="104"/>
        <v>4.8999999999999995</v>
      </c>
      <c r="G138" s="60" t="s">
        <v>202</v>
      </c>
      <c r="H138" s="14">
        <f t="shared" ca="1" si="105"/>
        <v>41.06666666666667</v>
      </c>
      <c r="I138" s="17">
        <f t="shared" ca="1" si="106"/>
        <v>1.258</v>
      </c>
      <c r="J138" s="16">
        <f t="shared" ca="1" si="107"/>
        <v>0.5</v>
      </c>
      <c r="K138" s="16">
        <f t="shared" ca="1" si="96"/>
        <v>2534168</v>
      </c>
      <c r="L138" s="16">
        <f t="shared" ca="1" si="97"/>
        <v>703.83333333333337</v>
      </c>
      <c r="M138" s="17">
        <f t="shared" ca="1" si="98"/>
        <v>4.5333333333333323</v>
      </c>
      <c r="N138" s="17">
        <f t="shared" ca="1" si="108"/>
        <v>5.0999999999999996</v>
      </c>
      <c r="O138" s="17" t="str">
        <f t="shared" ca="1" si="109"/>
        <v>WSW</v>
      </c>
      <c r="P138" s="13">
        <f t="shared" ca="1" si="110"/>
        <v>0.48254629629629631</v>
      </c>
      <c r="Q138" s="18">
        <f t="shared" ca="1" si="111"/>
        <v>10.7</v>
      </c>
      <c r="R138" s="17" t="str">
        <f t="shared" ca="1" si="112"/>
        <v>WSW</v>
      </c>
      <c r="S138" s="13">
        <f t="shared" ca="1" si="113"/>
        <v>0.46049768518518519</v>
      </c>
    </row>
    <row r="139" spans="1:19">
      <c r="A139" s="11">
        <f t="shared" si="100"/>
        <v>799</v>
      </c>
      <c r="B139" s="12">
        <f t="shared" ca="1" si="101"/>
        <v>44598</v>
      </c>
      <c r="C139" s="13">
        <f t="shared" ca="1" si="102"/>
        <v>0.5</v>
      </c>
      <c r="D139" s="14">
        <f t="shared" ca="1" si="103"/>
        <v>0</v>
      </c>
      <c r="E139" s="14">
        <f t="shared" ca="1" si="99"/>
        <v>0.20316677044342843</v>
      </c>
      <c r="F139" s="14">
        <f t="shared" ca="1" si="104"/>
        <v>5.5500000000000007</v>
      </c>
      <c r="G139" s="60" t="s">
        <v>202</v>
      </c>
      <c r="H139" s="14">
        <f t="shared" ca="1" si="105"/>
        <v>40.999999999999993</v>
      </c>
      <c r="I139" s="17">
        <f t="shared" ca="1" si="106"/>
        <v>1.5010000000000001</v>
      </c>
      <c r="J139" s="16">
        <f t="shared" ca="1" si="107"/>
        <v>0.83333333333333337</v>
      </c>
      <c r="K139" s="16">
        <f t="shared" ca="1" si="96"/>
        <v>3005696</v>
      </c>
      <c r="L139" s="16">
        <f t="shared" ca="1" si="97"/>
        <v>835</v>
      </c>
      <c r="M139" s="17">
        <f t="shared" ca="1" si="98"/>
        <v>4.5</v>
      </c>
      <c r="N139" s="17">
        <f t="shared" ca="1" si="108"/>
        <v>5.6</v>
      </c>
      <c r="O139" s="17" t="str">
        <f t="shared" ca="1" si="109"/>
        <v>WSW</v>
      </c>
      <c r="P139" s="13">
        <f t="shared" ca="1" si="110"/>
        <v>0.51388888888888895</v>
      </c>
      <c r="Q139" s="18">
        <f t="shared" ca="1" si="111"/>
        <v>9.9</v>
      </c>
      <c r="R139" s="17" t="str">
        <f t="shared" ca="1" si="112"/>
        <v>W</v>
      </c>
      <c r="S139" s="13">
        <f t="shared" ca="1" si="113"/>
        <v>0.49312500000000004</v>
      </c>
    </row>
    <row r="140" spans="1:19">
      <c r="A140" s="11">
        <f t="shared" si="100"/>
        <v>805</v>
      </c>
      <c r="B140" s="12">
        <f t="shared" ca="1" si="101"/>
        <v>44598</v>
      </c>
      <c r="C140" s="13">
        <f t="shared" ca="1" si="102"/>
        <v>0.54166666666666663</v>
      </c>
      <c r="D140" s="14">
        <f t="shared" ca="1" si="103"/>
        <v>0</v>
      </c>
      <c r="E140" s="14">
        <f t="shared" ca="1" si="99"/>
        <v>0.2028350269358081</v>
      </c>
      <c r="F140" s="14">
        <f t="shared" ca="1" si="104"/>
        <v>6</v>
      </c>
      <c r="G140" s="60" t="s">
        <v>202</v>
      </c>
      <c r="H140" s="14">
        <f t="shared" ca="1" si="105"/>
        <v>38.866666666666667</v>
      </c>
      <c r="I140" s="17">
        <f t="shared" ca="1" si="106"/>
        <v>1.421</v>
      </c>
      <c r="J140" s="16">
        <f t="shared" ca="1" si="107"/>
        <v>0.66666666666666663</v>
      </c>
      <c r="K140" s="16">
        <f t="shared" ca="1" si="96"/>
        <v>2861045</v>
      </c>
      <c r="L140" s="16">
        <f t="shared" ca="1" si="97"/>
        <v>794.66666666666663</v>
      </c>
      <c r="M140" s="17">
        <f t="shared" ca="1" si="98"/>
        <v>4.3499999999999996</v>
      </c>
      <c r="N140" s="17">
        <f t="shared" ca="1" si="108"/>
        <v>4.8</v>
      </c>
      <c r="O140" s="17" t="str">
        <f t="shared" ca="1" si="109"/>
        <v>WSW</v>
      </c>
      <c r="P140" s="13">
        <f t="shared" ca="1" si="110"/>
        <v>0.54221064814814812</v>
      </c>
      <c r="Q140" s="18">
        <f t="shared" ca="1" si="111"/>
        <v>7.7</v>
      </c>
      <c r="R140" s="17" t="str">
        <f t="shared" ca="1" si="112"/>
        <v>WSW</v>
      </c>
      <c r="S140" s="13">
        <f t="shared" ca="1" si="113"/>
        <v>0.55431712962962965</v>
      </c>
    </row>
    <row r="141" spans="1:19">
      <c r="A141" s="11">
        <f t="shared" si="100"/>
        <v>811</v>
      </c>
      <c r="B141" s="12">
        <f t="shared" ca="1" si="101"/>
        <v>44598</v>
      </c>
      <c r="C141" s="13">
        <f t="shared" ca="1" si="102"/>
        <v>0.58333333333333337</v>
      </c>
      <c r="D141" s="14">
        <f t="shared" ca="1" si="103"/>
        <v>0</v>
      </c>
      <c r="E141" s="14">
        <f t="shared" ca="1" si="99"/>
        <v>0.2028350269358081</v>
      </c>
      <c r="F141" s="14">
        <f t="shared" ca="1" si="104"/>
        <v>7.3166666666666664</v>
      </c>
      <c r="G141" s="60" t="s">
        <v>202</v>
      </c>
      <c r="H141" s="14">
        <f t="shared" ca="1" si="105"/>
        <v>35.06666666666667</v>
      </c>
      <c r="I141" s="17">
        <f t="shared" ca="1" si="106"/>
        <v>1.9569999999999999</v>
      </c>
      <c r="J141" s="16">
        <f t="shared" ca="1" si="107"/>
        <v>1</v>
      </c>
      <c r="K141" s="16">
        <f t="shared" ca="1" si="96"/>
        <v>3844914</v>
      </c>
      <c r="L141" s="16">
        <f t="shared" ca="1" si="97"/>
        <v>1068</v>
      </c>
      <c r="M141" s="17">
        <f t="shared" ca="1" si="98"/>
        <v>4.666666666666667</v>
      </c>
      <c r="N141" s="17">
        <f t="shared" ca="1" si="108"/>
        <v>5.5</v>
      </c>
      <c r="O141" s="17" t="str">
        <f t="shared" ca="1" si="109"/>
        <v>W</v>
      </c>
      <c r="P141" s="13">
        <f t="shared" ca="1" si="110"/>
        <v>0.60083333333333333</v>
      </c>
      <c r="Q141" s="18">
        <f t="shared" ca="1" si="111"/>
        <v>8.9</v>
      </c>
      <c r="R141" s="17" t="str">
        <f t="shared" ca="1" si="112"/>
        <v>W</v>
      </c>
      <c r="S141" s="13">
        <f t="shared" ca="1" si="113"/>
        <v>0.61438657407407404</v>
      </c>
    </row>
    <row r="142" spans="1:19">
      <c r="A142" s="11">
        <f t="shared" si="100"/>
        <v>817</v>
      </c>
      <c r="B142" s="12">
        <f t="shared" ca="1" si="101"/>
        <v>44598</v>
      </c>
      <c r="C142" s="13">
        <f t="shared" ca="1" si="102"/>
        <v>0.625</v>
      </c>
      <c r="D142" s="14">
        <f t="shared" ca="1" si="103"/>
        <v>0</v>
      </c>
      <c r="E142" s="14">
        <f t="shared" ca="1" si="99"/>
        <v>0.2028350269358081</v>
      </c>
      <c r="F142" s="14">
        <f t="shared" ca="1" si="104"/>
        <v>6.9833333333333343</v>
      </c>
      <c r="G142" s="60" t="s">
        <v>202</v>
      </c>
      <c r="H142" s="14">
        <f t="shared" ca="1" si="105"/>
        <v>36.75</v>
      </c>
      <c r="I142" s="17">
        <f t="shared" ca="1" si="106"/>
        <v>1.196</v>
      </c>
      <c r="J142" s="16">
        <f t="shared" ca="1" si="107"/>
        <v>0.66666666666666663</v>
      </c>
      <c r="K142" s="16">
        <f t="shared" ca="1" si="96"/>
        <v>2363269</v>
      </c>
      <c r="L142" s="16">
        <f t="shared" ca="1" si="97"/>
        <v>656.66666666666663</v>
      </c>
      <c r="M142" s="17">
        <f t="shared" ca="1" si="98"/>
        <v>4.2333333333333334</v>
      </c>
      <c r="N142" s="17">
        <f t="shared" ca="1" si="108"/>
        <v>5.2</v>
      </c>
      <c r="O142" s="17" t="str">
        <f t="shared" ca="1" si="109"/>
        <v>WNW</v>
      </c>
      <c r="P142" s="13">
        <f t="shared" ca="1" si="110"/>
        <v>0.62116898148148147</v>
      </c>
      <c r="Q142" s="18">
        <f t="shared" ca="1" si="111"/>
        <v>8.1999999999999993</v>
      </c>
      <c r="R142" s="17" t="str">
        <f t="shared" ca="1" si="112"/>
        <v>WNW</v>
      </c>
      <c r="S142" s="13">
        <f t="shared" ca="1" si="113"/>
        <v>0.63481481481481483</v>
      </c>
    </row>
    <row r="143" spans="1:19">
      <c r="A143" s="11">
        <f t="shared" si="100"/>
        <v>823</v>
      </c>
      <c r="B143" s="12">
        <f t="shared" ca="1" si="101"/>
        <v>44598</v>
      </c>
      <c r="C143" s="13">
        <f t="shared" ca="1" si="102"/>
        <v>0.66666666666666663</v>
      </c>
      <c r="D143" s="14">
        <f t="shared" ca="1" si="103"/>
        <v>0</v>
      </c>
      <c r="E143" s="14">
        <f t="shared" ca="1" si="99"/>
        <v>0.20209139635897433</v>
      </c>
      <c r="F143" s="14">
        <f t="shared" ca="1" si="104"/>
        <v>6.8333333333333348</v>
      </c>
      <c r="G143" s="60" t="s">
        <v>202</v>
      </c>
      <c r="H143" s="14">
        <f t="shared" ca="1" si="105"/>
        <v>37.699999999999996</v>
      </c>
      <c r="I143" s="17">
        <f t="shared" ca="1" si="106"/>
        <v>0.77699999999999991</v>
      </c>
      <c r="J143" s="16">
        <f t="shared" ca="1" si="107"/>
        <v>0</v>
      </c>
      <c r="K143" s="16">
        <f t="shared" ca="1" si="96"/>
        <v>1452984</v>
      </c>
      <c r="L143" s="16">
        <f t="shared" ca="1" si="97"/>
        <v>403.66666666666669</v>
      </c>
      <c r="M143" s="17">
        <f t="shared" ca="1" si="98"/>
        <v>3.5</v>
      </c>
      <c r="N143" s="17">
        <f t="shared" ca="1" si="108"/>
        <v>4.9000000000000004</v>
      </c>
      <c r="O143" s="17" t="str">
        <f t="shared" ca="1" si="109"/>
        <v>WNW</v>
      </c>
      <c r="P143" s="13">
        <f t="shared" ca="1" si="110"/>
        <v>0.70008101851851856</v>
      </c>
      <c r="Q143" s="18">
        <f t="shared" ca="1" si="111"/>
        <v>8</v>
      </c>
      <c r="R143" s="17" t="str">
        <f t="shared" ca="1" si="112"/>
        <v>W</v>
      </c>
      <c r="S143" s="13">
        <f t="shared" ca="1" si="113"/>
        <v>0.69800925925925927</v>
      </c>
    </row>
    <row r="144" spans="1:19">
      <c r="A144" s="11">
        <f t="shared" si="100"/>
        <v>829</v>
      </c>
      <c r="B144" s="12">
        <f t="shared" ca="1" si="101"/>
        <v>44598</v>
      </c>
      <c r="C144" s="13">
        <f t="shared" ca="1" si="102"/>
        <v>0.70833333333333337</v>
      </c>
      <c r="D144" s="14">
        <f t="shared" ca="1" si="103"/>
        <v>0</v>
      </c>
      <c r="E144" s="14">
        <f t="shared" ca="1" si="99"/>
        <v>0.20134776578214056</v>
      </c>
      <c r="F144" s="14">
        <f t="shared" ca="1" si="104"/>
        <v>4.5999999999999996</v>
      </c>
      <c r="G144" s="60" t="s">
        <v>202</v>
      </c>
      <c r="H144" s="14">
        <f t="shared" ca="1" si="105"/>
        <v>42.05</v>
      </c>
      <c r="I144" s="17">
        <f t="shared" ca="1" si="106"/>
        <v>0.10100000000000001</v>
      </c>
      <c r="J144" s="16">
        <f t="shared" ca="1" si="107"/>
        <v>0</v>
      </c>
      <c r="K144" s="16">
        <f t="shared" ca="1" si="96"/>
        <v>183516</v>
      </c>
      <c r="L144" s="16">
        <f t="shared" ca="1" si="97"/>
        <v>51</v>
      </c>
      <c r="M144" s="17">
        <f t="shared" ca="1" si="98"/>
        <v>3.9666666666666672</v>
      </c>
      <c r="N144" s="17">
        <f t="shared" ca="1" si="108"/>
        <v>4.5999999999999996</v>
      </c>
      <c r="O144" s="17" t="str">
        <f t="shared" ca="1" si="109"/>
        <v>W</v>
      </c>
      <c r="P144" s="13">
        <f t="shared" ca="1" si="110"/>
        <v>0.70140046296296299</v>
      </c>
      <c r="Q144" s="18">
        <f t="shared" ca="1" si="111"/>
        <v>7.9</v>
      </c>
      <c r="R144" s="17" t="str">
        <f t="shared" ca="1" si="112"/>
        <v>WNW</v>
      </c>
      <c r="S144" s="13">
        <f t="shared" ca="1" si="113"/>
        <v>0.74273148148148149</v>
      </c>
    </row>
    <row r="145" spans="1:36">
      <c r="A145" s="11">
        <f t="shared" si="100"/>
        <v>835</v>
      </c>
      <c r="B145" s="12">
        <f t="shared" ca="1" si="101"/>
        <v>44598</v>
      </c>
      <c r="C145" s="13">
        <f t="shared" ca="1" si="102"/>
        <v>0.75</v>
      </c>
      <c r="D145" s="14">
        <f t="shared" ca="1" si="103"/>
        <v>0</v>
      </c>
      <c r="E145" s="14">
        <f t="shared" ca="1" si="99"/>
        <v>0.2012654505307501</v>
      </c>
      <c r="F145" s="14">
        <f t="shared" ca="1" si="104"/>
        <v>3.5</v>
      </c>
      <c r="G145" s="60" t="s">
        <v>202</v>
      </c>
      <c r="H145" s="14">
        <f t="shared" ca="1" si="105"/>
        <v>44.6</v>
      </c>
      <c r="I145" s="17">
        <f t="shared" ca="1" si="106"/>
        <v>0</v>
      </c>
      <c r="J145" s="16">
        <f t="shared" ca="1" si="107"/>
        <v>0</v>
      </c>
      <c r="K145" s="16">
        <f t="shared" ca="1" si="96"/>
        <v>629</v>
      </c>
      <c r="L145" s="16">
        <f t="shared" ca="1" si="97"/>
        <v>0</v>
      </c>
      <c r="M145" s="17">
        <f t="shared" ca="1" si="98"/>
        <v>3.8333333333333335</v>
      </c>
      <c r="N145" s="17">
        <f t="shared" ca="1" si="108"/>
        <v>5.3</v>
      </c>
      <c r="O145" s="17" t="str">
        <f t="shared" ca="1" si="109"/>
        <v>WNW</v>
      </c>
      <c r="P145" s="13">
        <f t="shared" ca="1" si="110"/>
        <v>0.74900462962962966</v>
      </c>
      <c r="Q145" s="18">
        <f t="shared" ca="1" si="111"/>
        <v>8.1</v>
      </c>
      <c r="R145" s="17" t="str">
        <f t="shared" ca="1" si="112"/>
        <v>WNW</v>
      </c>
      <c r="S145" s="13">
        <f t="shared" ca="1" si="113"/>
        <v>0.74835648148148148</v>
      </c>
    </row>
    <row r="146" spans="1:36">
      <c r="A146" s="11">
        <f t="shared" si="100"/>
        <v>841</v>
      </c>
      <c r="B146" s="12">
        <f t="shared" ca="1" si="101"/>
        <v>44598</v>
      </c>
      <c r="C146" s="13">
        <f t="shared" ca="1" si="102"/>
        <v>0.79166666666666663</v>
      </c>
      <c r="D146" s="14">
        <f t="shared" ca="1" si="103"/>
        <v>0</v>
      </c>
      <c r="E146" s="14">
        <f t="shared" ca="1" si="99"/>
        <v>0.20134776578214056</v>
      </c>
      <c r="F146" s="14">
        <f t="shared" ca="1" si="104"/>
        <v>3.1999999999999997</v>
      </c>
      <c r="G146" s="60" t="s">
        <v>202</v>
      </c>
      <c r="H146" s="14">
        <f t="shared" ca="1" si="105"/>
        <v>46.033333333333331</v>
      </c>
      <c r="I146" s="17">
        <f t="shared" ca="1" si="106"/>
        <v>0</v>
      </c>
      <c r="J146" s="16">
        <f t="shared" ca="1" si="107"/>
        <v>0</v>
      </c>
      <c r="K146" s="16">
        <f t="shared" ca="1" si="96"/>
        <v>300</v>
      </c>
      <c r="L146" s="16">
        <f t="shared" ca="1" si="97"/>
        <v>0</v>
      </c>
      <c r="M146" s="17">
        <f t="shared" ca="1" si="98"/>
        <v>3.0333333333333332</v>
      </c>
      <c r="N146" s="17">
        <f t="shared" ca="1" si="108"/>
        <v>3.7</v>
      </c>
      <c r="O146" s="17" t="str">
        <f t="shared" ca="1" si="109"/>
        <v>W</v>
      </c>
      <c r="P146" s="13">
        <f t="shared" ca="1" si="110"/>
        <v>0.8197916666666667</v>
      </c>
      <c r="Q146" s="18">
        <f t="shared" ca="1" si="111"/>
        <v>6</v>
      </c>
      <c r="R146" s="17" t="str">
        <f t="shared" ca="1" si="112"/>
        <v>W</v>
      </c>
      <c r="S146" s="13">
        <f t="shared" ca="1" si="113"/>
        <v>0.78902777777777777</v>
      </c>
    </row>
    <row r="147" spans="1:36">
      <c r="A147" s="11">
        <f t="shared" si="100"/>
        <v>847</v>
      </c>
      <c r="B147" s="12">
        <f t="shared" ca="1" si="101"/>
        <v>44598</v>
      </c>
      <c r="C147" s="13">
        <f t="shared" ca="1" si="102"/>
        <v>0.83333333333333337</v>
      </c>
      <c r="D147" s="14">
        <f t="shared" ca="1" si="103"/>
        <v>0</v>
      </c>
      <c r="E147" s="14">
        <f t="shared" ca="1" si="99"/>
        <v>0.20159517714005237</v>
      </c>
      <c r="F147" s="14">
        <f t="shared" ca="1" si="104"/>
        <v>3.4166666666666665</v>
      </c>
      <c r="G147" s="60" t="s">
        <v>202</v>
      </c>
      <c r="H147" s="14">
        <f t="shared" ca="1" si="105"/>
        <v>53.333333333333336</v>
      </c>
      <c r="I147" s="17">
        <f t="shared" ca="1" si="106"/>
        <v>0</v>
      </c>
      <c r="J147" s="16">
        <f t="shared" ca="1" si="107"/>
        <v>0</v>
      </c>
      <c r="K147" s="16">
        <f t="shared" ca="1" si="96"/>
        <v>210</v>
      </c>
      <c r="L147" s="16">
        <f t="shared" ca="1" si="97"/>
        <v>0</v>
      </c>
      <c r="M147" s="17">
        <f t="shared" ca="1" si="98"/>
        <v>3.25</v>
      </c>
      <c r="N147" s="17">
        <f t="shared" ca="1" si="108"/>
        <v>4.9000000000000004</v>
      </c>
      <c r="O147" s="17" t="str">
        <f t="shared" ca="1" si="109"/>
        <v>WSW</v>
      </c>
      <c r="P147" s="13">
        <f t="shared" ca="1" si="110"/>
        <v>0.86452546296296295</v>
      </c>
      <c r="Q147" s="18">
        <f t="shared" ca="1" si="111"/>
        <v>7.8</v>
      </c>
      <c r="R147" s="17" t="str">
        <f t="shared" ca="1" si="112"/>
        <v>WSW</v>
      </c>
      <c r="S147" s="13">
        <f t="shared" ca="1" si="113"/>
        <v>0.86079861111111111</v>
      </c>
    </row>
    <row r="148" spans="1:36">
      <c r="A148" s="11">
        <f t="shared" si="100"/>
        <v>853</v>
      </c>
      <c r="B148" s="12">
        <f t="shared" ca="1" si="101"/>
        <v>44598</v>
      </c>
      <c r="C148" s="13">
        <f t="shared" ca="1" si="102"/>
        <v>0.875</v>
      </c>
      <c r="D148" s="14">
        <f t="shared" ca="1" si="103"/>
        <v>0</v>
      </c>
      <c r="E148" s="14">
        <f t="shared" ca="1" si="99"/>
        <v>0.20159517714005237</v>
      </c>
      <c r="F148" s="14">
        <f t="shared" ca="1" si="104"/>
        <v>3.0999999999999996</v>
      </c>
      <c r="G148" s="60" t="s">
        <v>202</v>
      </c>
      <c r="H148" s="14">
        <f t="shared" ca="1" si="105"/>
        <v>57.266666666666673</v>
      </c>
      <c r="I148" s="17">
        <f t="shared" ca="1" si="106"/>
        <v>0</v>
      </c>
      <c r="J148" s="16">
        <f t="shared" ca="1" si="107"/>
        <v>0</v>
      </c>
      <c r="K148" s="16">
        <f t="shared" ca="1" si="96"/>
        <v>204</v>
      </c>
      <c r="L148" s="16">
        <f t="shared" ca="1" si="97"/>
        <v>0</v>
      </c>
      <c r="M148" s="17">
        <f t="shared" ca="1" si="98"/>
        <v>3.6999999999999997</v>
      </c>
      <c r="N148" s="17">
        <f t="shared" ca="1" si="108"/>
        <v>4.5999999999999996</v>
      </c>
      <c r="O148" s="17" t="str">
        <f t="shared" ca="1" si="109"/>
        <v>WSW</v>
      </c>
      <c r="P148" s="13">
        <f t="shared" ca="1" si="110"/>
        <v>0.89282407407407405</v>
      </c>
      <c r="Q148" s="18">
        <f t="shared" ca="1" si="111"/>
        <v>7.5</v>
      </c>
      <c r="R148" s="17" t="str">
        <f t="shared" ca="1" si="112"/>
        <v>W</v>
      </c>
      <c r="S148" s="13">
        <f t="shared" ca="1" si="113"/>
        <v>0.88728009259259266</v>
      </c>
    </row>
    <row r="149" spans="1:36">
      <c r="A149" s="11">
        <f t="shared" si="100"/>
        <v>859</v>
      </c>
      <c r="B149" s="12">
        <f t="shared" ca="1" si="101"/>
        <v>44598</v>
      </c>
      <c r="C149" s="13">
        <f t="shared" ca="1" si="102"/>
        <v>0.91666666666666663</v>
      </c>
      <c r="D149" s="14">
        <f t="shared" ca="1" si="103"/>
        <v>0</v>
      </c>
      <c r="E149" s="14">
        <f t="shared" ca="1" si="99"/>
        <v>0.20101850477657882</v>
      </c>
      <c r="F149" s="14">
        <f t="shared" ca="1" si="104"/>
        <v>2.5</v>
      </c>
      <c r="G149" s="60" t="s">
        <v>202</v>
      </c>
      <c r="H149" s="14">
        <f t="shared" ca="1" si="105"/>
        <v>57.68333333333333</v>
      </c>
      <c r="I149" s="17">
        <f t="shared" ca="1" si="106"/>
        <v>0</v>
      </c>
      <c r="J149" s="16">
        <f t="shared" ca="1" si="107"/>
        <v>0</v>
      </c>
      <c r="K149" s="16">
        <f t="shared" ca="1" si="96"/>
        <v>400</v>
      </c>
      <c r="L149" s="16">
        <f t="shared" ca="1" si="97"/>
        <v>0</v>
      </c>
      <c r="M149" s="17">
        <f t="shared" ca="1" si="98"/>
        <v>1.6500000000000001</v>
      </c>
      <c r="N149" s="17">
        <f t="shared" ca="1" si="108"/>
        <v>3</v>
      </c>
      <c r="O149" s="17" t="str">
        <f t="shared" ca="1" si="109"/>
        <v>WSW</v>
      </c>
      <c r="P149" s="13">
        <f t="shared" ca="1" si="110"/>
        <v>0.91062500000000002</v>
      </c>
      <c r="Q149" s="18">
        <f t="shared" ca="1" si="111"/>
        <v>4.5</v>
      </c>
      <c r="R149" s="17" t="str">
        <f t="shared" ca="1" si="112"/>
        <v>WSW</v>
      </c>
      <c r="S149" s="13">
        <f t="shared" ca="1" si="113"/>
        <v>0.91032407407407412</v>
      </c>
    </row>
    <row r="150" spans="1:36">
      <c r="A150" s="11">
        <f t="shared" si="100"/>
        <v>865</v>
      </c>
      <c r="B150" s="12">
        <f t="shared" ca="1" si="101"/>
        <v>44598</v>
      </c>
      <c r="C150" s="13">
        <f t="shared" ca="1" si="102"/>
        <v>0.95833333333333337</v>
      </c>
      <c r="D150" s="14">
        <f t="shared" ca="1" si="103"/>
        <v>0</v>
      </c>
      <c r="E150" s="14">
        <f t="shared" ca="1" si="99"/>
        <v>0.20085387427379794</v>
      </c>
      <c r="F150" s="14">
        <f t="shared" ca="1" si="104"/>
        <v>1.7166666666666668</v>
      </c>
      <c r="G150" s="60" t="s">
        <v>202</v>
      </c>
      <c r="H150" s="14">
        <f t="shared" ca="1" si="105"/>
        <v>60.916666666666664</v>
      </c>
      <c r="I150" s="17">
        <f t="shared" ca="1" si="106"/>
        <v>0</v>
      </c>
      <c r="J150" s="16">
        <f t="shared" ca="1" si="107"/>
        <v>0</v>
      </c>
      <c r="K150" s="16">
        <f t="shared" ca="1" si="96"/>
        <v>620</v>
      </c>
      <c r="L150" s="16">
        <f t="shared" ca="1" si="97"/>
        <v>0</v>
      </c>
      <c r="M150" s="17">
        <f t="shared" ca="1" si="98"/>
        <v>2.1666666666666665</v>
      </c>
      <c r="N150" s="17">
        <f t="shared" ca="1" si="108"/>
        <v>2.6</v>
      </c>
      <c r="O150" s="17" t="str">
        <f t="shared" ca="1" si="109"/>
        <v>SE</v>
      </c>
      <c r="P150" s="13">
        <f t="shared" ca="1" si="110"/>
        <v>0.9880902777777778</v>
      </c>
      <c r="Q150" s="18">
        <f t="shared" ca="1" si="111"/>
        <v>3.4</v>
      </c>
      <c r="R150" s="17" t="str">
        <f t="shared" ca="1" si="112"/>
        <v>SE</v>
      </c>
      <c r="S150" s="13">
        <f t="shared" ca="1" si="113"/>
        <v>0.98761574074074077</v>
      </c>
    </row>
    <row r="151" spans="1:36">
      <c r="A151" s="11">
        <f t="shared" si="100"/>
        <v>871</v>
      </c>
      <c r="B151" s="12">
        <f t="shared" ca="1" si="101"/>
        <v>44599</v>
      </c>
      <c r="C151" s="13">
        <f t="shared" ca="1" si="102"/>
        <v>0</v>
      </c>
      <c r="D151" s="14">
        <f t="shared" ca="1" si="103"/>
        <v>0</v>
      </c>
      <c r="E151" s="14">
        <f t="shared" ca="1" si="99"/>
        <v>0.20093618952518835</v>
      </c>
      <c r="F151" s="14">
        <f t="shared" ca="1" si="104"/>
        <v>1.5666666666666667</v>
      </c>
      <c r="G151" s="60" t="s">
        <v>202</v>
      </c>
      <c r="H151" s="14">
        <f t="shared" ca="1" si="105"/>
        <v>62.06666666666667</v>
      </c>
      <c r="I151" s="17">
        <f t="shared" ca="1" si="106"/>
        <v>0</v>
      </c>
      <c r="J151" s="16">
        <f t="shared" ca="1" si="107"/>
        <v>0</v>
      </c>
      <c r="K151" s="16">
        <f t="shared" ca="1" si="96"/>
        <v>653</v>
      </c>
      <c r="L151" s="16">
        <f t="shared" ca="1" si="97"/>
        <v>0</v>
      </c>
      <c r="M151" s="17">
        <f t="shared" ca="1" si="98"/>
        <v>2.4499999999999997</v>
      </c>
      <c r="N151" s="17">
        <f t="shared" ca="1" si="108"/>
        <v>2.9</v>
      </c>
      <c r="O151" s="17" t="str">
        <f t="shared" ca="1" si="109"/>
        <v>SE</v>
      </c>
      <c r="P151" s="13">
        <f t="shared" ca="1" si="110"/>
        <v>9.5486111111111101E-3</v>
      </c>
      <c r="Q151" s="18">
        <f t="shared" ca="1" si="111"/>
        <v>4.2</v>
      </c>
      <c r="R151" s="17" t="str">
        <f t="shared" ca="1" si="112"/>
        <v>SE</v>
      </c>
      <c r="S151" s="13">
        <f t="shared" ca="1" si="113"/>
        <v>2.3078703703703702E-2</v>
      </c>
      <c r="U151" s="14">
        <f t="shared" ref="U151" ca="1" si="114">SUM(D151:D174)</f>
        <v>0</v>
      </c>
      <c r="V151" s="14">
        <f t="shared" ref="V151:Y151" ca="1" si="115">AVERAGE(E151:E174)</f>
        <v>0.19928159505622486</v>
      </c>
      <c r="W151" s="14">
        <f t="shared" ca="1" si="115"/>
        <v>4.9805555555555552</v>
      </c>
      <c r="X151" s="14" t="e">
        <f t="shared" si="115"/>
        <v>#DIV/0!</v>
      </c>
      <c r="Y151" s="14">
        <f t="shared" ca="1" si="115"/>
        <v>56.937500000000007</v>
      </c>
      <c r="Z151" s="56">
        <f t="shared" ref="Z151:AA151" ca="1" si="116">SUM(I151:I174)</f>
        <v>10.166999999999996</v>
      </c>
      <c r="AA151" s="56">
        <f t="shared" ca="1" si="116"/>
        <v>3.1666666666666665</v>
      </c>
      <c r="AB151" s="56">
        <f t="shared" ref="AB151" ca="1" si="117">SUM(K151:K174)/1000</f>
        <v>21061.881000000001</v>
      </c>
      <c r="AC151" s="56">
        <f t="shared" ref="AC151:AD151" ca="1" si="118">AVERAGE(L151:L174)</f>
        <v>243.6875</v>
      </c>
      <c r="AD151" s="17">
        <f t="shared" ca="1" si="118"/>
        <v>1.3784722222222223</v>
      </c>
      <c r="AE151" s="17">
        <f t="shared" ref="AE151" ca="1" si="119">MAX(N151:N174)</f>
        <v>3.2</v>
      </c>
      <c r="AF151" s="11" t="str">
        <f t="shared" ref="AF151" ca="1" si="120">INDIRECT(ADDRESS(MATCH(AE151,N151:N174,0)+ROW()-1,15))</f>
        <v>WSW</v>
      </c>
      <c r="AG151" s="13">
        <f t="shared" ref="AG151" ca="1" si="121">INDIRECT(ADDRESS(MATCH(AE151,N151:N174,0)+ROW()-1,16))</f>
        <v>0.51263888888888887</v>
      </c>
      <c r="AH151" s="17">
        <f t="shared" ref="AH151" ca="1" si="122">MAX(Q151:Q174)</f>
        <v>5.6</v>
      </c>
      <c r="AI151" s="11" t="str">
        <f t="shared" ref="AI151" ca="1" si="123">INDIRECT(ADDRESS(MATCH(AH151,Q151:Q174,0)+ROW()-1,18))</f>
        <v>WSW</v>
      </c>
      <c r="AJ151" s="13">
        <f t="shared" ref="AJ151" ca="1" si="124">INDIRECT(ADDRESS(MATCH(AH151,Q151:Q174,0)+ROW()-1,19))</f>
        <v>0.47873842592592591</v>
      </c>
    </row>
    <row r="152" spans="1:36">
      <c r="A152" s="11">
        <f t="shared" si="100"/>
        <v>877</v>
      </c>
      <c r="B152" s="12">
        <f t="shared" ca="1" si="101"/>
        <v>44599</v>
      </c>
      <c r="C152" s="13">
        <f t="shared" ca="1" si="102"/>
        <v>4.1666666666666664E-2</v>
      </c>
      <c r="D152" s="14">
        <f t="shared" ca="1" si="103"/>
        <v>0</v>
      </c>
      <c r="E152" s="14">
        <f t="shared" ca="1" si="99"/>
        <v>0.20110097524209258</v>
      </c>
      <c r="F152" s="14">
        <f t="shared" ca="1" si="104"/>
        <v>1.1500000000000001</v>
      </c>
      <c r="G152" s="60" t="s">
        <v>202</v>
      </c>
      <c r="H152" s="14">
        <f t="shared" ca="1" si="105"/>
        <v>65.133333333333326</v>
      </c>
      <c r="I152" s="17">
        <f t="shared" ca="1" si="106"/>
        <v>1E-3</v>
      </c>
      <c r="J152" s="16">
        <f t="shared" ca="1" si="107"/>
        <v>0</v>
      </c>
      <c r="K152" s="16">
        <f t="shared" ca="1" si="96"/>
        <v>620</v>
      </c>
      <c r="L152" s="16">
        <f t="shared" ca="1" si="97"/>
        <v>0</v>
      </c>
      <c r="M152" s="17">
        <f t="shared" ca="1" si="98"/>
        <v>1.5666666666666667</v>
      </c>
      <c r="N152" s="17">
        <f t="shared" ca="1" si="108"/>
        <v>2</v>
      </c>
      <c r="O152" s="17" t="str">
        <f t="shared" ca="1" si="109"/>
        <v>SE</v>
      </c>
      <c r="P152" s="13">
        <f t="shared" ca="1" si="110"/>
        <v>3.6736111111111108E-2</v>
      </c>
      <c r="Q152" s="18">
        <f t="shared" ca="1" si="111"/>
        <v>2.8</v>
      </c>
      <c r="R152" s="17" t="str">
        <f t="shared" ca="1" si="112"/>
        <v>SE</v>
      </c>
      <c r="S152" s="13">
        <f t="shared" ca="1" si="113"/>
        <v>7.4965277777777783E-2</v>
      </c>
    </row>
    <row r="153" spans="1:36">
      <c r="A153" s="11">
        <f t="shared" si="100"/>
        <v>883</v>
      </c>
      <c r="B153" s="12">
        <f t="shared" ca="1" si="101"/>
        <v>44599</v>
      </c>
      <c r="C153" s="13">
        <f t="shared" ca="1" si="102"/>
        <v>8.3333333333333329E-2</v>
      </c>
      <c r="D153" s="14">
        <f t="shared" ca="1" si="103"/>
        <v>0</v>
      </c>
      <c r="E153" s="14">
        <f t="shared" ca="1" si="99"/>
        <v>0.20134776578214056</v>
      </c>
      <c r="F153" s="14">
        <f t="shared" ca="1" si="104"/>
        <v>0.35000000000000009</v>
      </c>
      <c r="G153" s="60" t="s">
        <v>202</v>
      </c>
      <c r="H153" s="14">
        <f t="shared" ca="1" si="105"/>
        <v>69.216666666666669</v>
      </c>
      <c r="I153" s="17">
        <f t="shared" ca="1" si="106"/>
        <v>0</v>
      </c>
      <c r="J153" s="16">
        <f t="shared" ca="1" si="107"/>
        <v>0</v>
      </c>
      <c r="K153" s="16">
        <f t="shared" ca="1" si="96"/>
        <v>514</v>
      </c>
      <c r="L153" s="16">
        <f t="shared" ca="1" si="97"/>
        <v>0</v>
      </c>
      <c r="M153" s="17">
        <f t="shared" ca="1" si="98"/>
        <v>0.8833333333333333</v>
      </c>
      <c r="N153" s="17">
        <f t="shared" ca="1" si="108"/>
        <v>2.1</v>
      </c>
      <c r="O153" s="17" t="str">
        <f t="shared" ca="1" si="109"/>
        <v>SE</v>
      </c>
      <c r="P153" s="13">
        <f t="shared" ca="1" si="110"/>
        <v>7.7534722222222227E-2</v>
      </c>
      <c r="Q153" s="18">
        <f t="shared" ca="1" si="111"/>
        <v>2.5</v>
      </c>
      <c r="R153" s="17" t="str">
        <f t="shared" ca="1" si="112"/>
        <v>SE</v>
      </c>
      <c r="S153" s="13">
        <f t="shared" ca="1" si="113"/>
        <v>8.4849537037037029E-2</v>
      </c>
    </row>
    <row r="154" spans="1:36">
      <c r="A154" s="11">
        <f t="shared" si="100"/>
        <v>889</v>
      </c>
      <c r="B154" s="12">
        <f t="shared" ca="1" si="101"/>
        <v>44599</v>
      </c>
      <c r="C154" s="13">
        <f t="shared" ca="1" si="102"/>
        <v>0.125</v>
      </c>
      <c r="D154" s="14">
        <f t="shared" ca="1" si="103"/>
        <v>0</v>
      </c>
      <c r="E154" s="14">
        <f t="shared" ca="1" si="99"/>
        <v>0.20085387427379794</v>
      </c>
      <c r="F154" s="14">
        <f t="shared" ca="1" si="104"/>
        <v>-0.13333333333333339</v>
      </c>
      <c r="G154" s="60" t="s">
        <v>202</v>
      </c>
      <c r="H154" s="14">
        <f t="shared" ca="1" si="105"/>
        <v>73.850000000000009</v>
      </c>
      <c r="I154" s="17">
        <f t="shared" ca="1" si="106"/>
        <v>4.0000000000000001E-3</v>
      </c>
      <c r="J154" s="16">
        <f t="shared" ca="1" si="107"/>
        <v>0</v>
      </c>
      <c r="K154" s="16">
        <f t="shared" ca="1" si="96"/>
        <v>536</v>
      </c>
      <c r="L154" s="16">
        <f t="shared" ca="1" si="97"/>
        <v>0</v>
      </c>
      <c r="M154" s="17">
        <f t="shared" ca="1" si="98"/>
        <v>0.94999999999999984</v>
      </c>
      <c r="N154" s="17">
        <f t="shared" ca="1" si="108"/>
        <v>2.2000000000000002</v>
      </c>
      <c r="O154" s="17" t="str">
        <f t="shared" ca="1" si="109"/>
        <v>SE</v>
      </c>
      <c r="P154" s="13">
        <f t="shared" ca="1" si="110"/>
        <v>0.15649305555555557</v>
      </c>
      <c r="Q154" s="18">
        <f t="shared" ca="1" si="111"/>
        <v>3</v>
      </c>
      <c r="R154" s="17" t="str">
        <f t="shared" ca="1" si="112"/>
        <v>SE</v>
      </c>
      <c r="S154" s="13">
        <f t="shared" ca="1" si="113"/>
        <v>0.15054398148148149</v>
      </c>
    </row>
    <row r="155" spans="1:36">
      <c r="A155" s="11">
        <f t="shared" si="100"/>
        <v>895</v>
      </c>
      <c r="B155" s="12">
        <f t="shared" ca="1" si="101"/>
        <v>44599</v>
      </c>
      <c r="C155" s="13">
        <f t="shared" ca="1" si="102"/>
        <v>0.16666666666666666</v>
      </c>
      <c r="D155" s="14">
        <f t="shared" ca="1" si="103"/>
        <v>0</v>
      </c>
      <c r="E155" s="14">
        <f t="shared" ca="1" si="99"/>
        <v>0.20085387427379794</v>
      </c>
      <c r="F155" s="14">
        <f t="shared" ca="1" si="104"/>
        <v>1.9000000000000001</v>
      </c>
      <c r="G155" s="60" t="s">
        <v>202</v>
      </c>
      <c r="H155" s="14">
        <f t="shared" ca="1" si="105"/>
        <v>66.7</v>
      </c>
      <c r="I155" s="17">
        <f t="shared" ca="1" si="106"/>
        <v>0</v>
      </c>
      <c r="J155" s="16">
        <f t="shared" ca="1" si="107"/>
        <v>0</v>
      </c>
      <c r="K155" s="16">
        <f t="shared" ca="1" si="96"/>
        <v>579</v>
      </c>
      <c r="L155" s="16">
        <f t="shared" ca="1" si="97"/>
        <v>0</v>
      </c>
      <c r="M155" s="17">
        <f t="shared" ca="1" si="98"/>
        <v>1.8833333333333335</v>
      </c>
      <c r="N155" s="17">
        <f t="shared" ca="1" si="108"/>
        <v>2.4</v>
      </c>
      <c r="O155" s="17" t="str">
        <f t="shared" ca="1" si="109"/>
        <v>SE</v>
      </c>
      <c r="P155" s="13">
        <f t="shared" ca="1" si="110"/>
        <v>0.17179398148148148</v>
      </c>
      <c r="Q155" s="18">
        <f t="shared" ca="1" si="111"/>
        <v>3</v>
      </c>
      <c r="R155" s="17" t="str">
        <f t="shared" ca="1" si="112"/>
        <v>SE</v>
      </c>
      <c r="S155" s="13">
        <f t="shared" ca="1" si="113"/>
        <v>0.16628472222222221</v>
      </c>
    </row>
    <row r="156" spans="1:36">
      <c r="A156" s="11">
        <f t="shared" si="100"/>
        <v>901</v>
      </c>
      <c r="B156" s="12">
        <f t="shared" ca="1" si="101"/>
        <v>44599</v>
      </c>
      <c r="C156" s="13">
        <f t="shared" ca="1" si="102"/>
        <v>0.20833333333333334</v>
      </c>
      <c r="D156" s="14">
        <f t="shared" ca="1" si="103"/>
        <v>0</v>
      </c>
      <c r="E156" s="14">
        <f t="shared" ca="1" si="99"/>
        <v>0.20060739416199661</v>
      </c>
      <c r="F156" s="14">
        <f t="shared" ca="1" si="104"/>
        <v>0.81666666666666676</v>
      </c>
      <c r="G156" s="60" t="s">
        <v>202</v>
      </c>
      <c r="H156" s="14">
        <f t="shared" ca="1" si="105"/>
        <v>69.083333333333329</v>
      </c>
      <c r="I156" s="17">
        <f t="shared" ca="1" si="106"/>
        <v>0</v>
      </c>
      <c r="J156" s="16">
        <f t="shared" ca="1" si="107"/>
        <v>0</v>
      </c>
      <c r="K156" s="16">
        <f t="shared" ca="1" si="96"/>
        <v>574</v>
      </c>
      <c r="L156" s="16">
        <f t="shared" ca="1" si="97"/>
        <v>0</v>
      </c>
      <c r="M156" s="17">
        <f t="shared" ca="1" si="98"/>
        <v>0.91666666666666663</v>
      </c>
      <c r="N156" s="17">
        <f t="shared" ca="1" si="108"/>
        <v>2</v>
      </c>
      <c r="O156" s="17" t="str">
        <f t="shared" ca="1" si="109"/>
        <v>ESE</v>
      </c>
      <c r="P156" s="13">
        <f t="shared" ca="1" si="110"/>
        <v>0.20300925925925925</v>
      </c>
      <c r="Q156" s="18">
        <f t="shared" ca="1" si="111"/>
        <v>2.6</v>
      </c>
      <c r="R156" s="17" t="str">
        <f t="shared" ca="1" si="112"/>
        <v>SE</v>
      </c>
      <c r="S156" s="13">
        <f t="shared" ca="1" si="113"/>
        <v>0.22846064814814815</v>
      </c>
    </row>
    <row r="157" spans="1:36">
      <c r="A157" s="11">
        <f t="shared" si="100"/>
        <v>907</v>
      </c>
      <c r="B157" s="12">
        <f t="shared" ca="1" si="101"/>
        <v>44599</v>
      </c>
      <c r="C157" s="13">
        <f t="shared" ca="1" si="102"/>
        <v>0.25</v>
      </c>
      <c r="D157" s="14">
        <f t="shared" ca="1" si="103"/>
        <v>0</v>
      </c>
      <c r="E157" s="14">
        <f t="shared" ca="1" si="99"/>
        <v>0.19962349150044614</v>
      </c>
      <c r="F157" s="14">
        <f t="shared" ca="1" si="104"/>
        <v>-0.93333333333333346</v>
      </c>
      <c r="G157" s="60" t="s">
        <v>202</v>
      </c>
      <c r="H157" s="14">
        <f t="shared" ca="1" si="105"/>
        <v>76.633333333333326</v>
      </c>
      <c r="I157" s="17">
        <f t="shared" ca="1" si="106"/>
        <v>3.0000000000000001E-3</v>
      </c>
      <c r="J157" s="16">
        <f t="shared" ca="1" si="107"/>
        <v>0</v>
      </c>
      <c r="K157" s="16">
        <f t="shared" ca="1" si="96"/>
        <v>3005</v>
      </c>
      <c r="L157" s="16">
        <f t="shared" ca="1" si="97"/>
        <v>0.83333333333333337</v>
      </c>
      <c r="M157" s="17">
        <f t="shared" ca="1" si="98"/>
        <v>0.45</v>
      </c>
      <c r="N157" s="17">
        <f t="shared" ca="1" si="108"/>
        <v>1.7</v>
      </c>
      <c r="O157" s="17" t="str">
        <f t="shared" ca="1" si="109"/>
        <v>SE</v>
      </c>
      <c r="P157" s="13">
        <f t="shared" ca="1" si="110"/>
        <v>0.27900462962962963</v>
      </c>
      <c r="Q157" s="18">
        <f t="shared" ca="1" si="111"/>
        <v>2.7</v>
      </c>
      <c r="R157" s="17" t="str">
        <f t="shared" ca="1" si="112"/>
        <v>SE</v>
      </c>
      <c r="S157" s="13">
        <f t="shared" ca="1" si="113"/>
        <v>0.27394675925925926</v>
      </c>
    </row>
    <row r="158" spans="1:36">
      <c r="A158" s="11">
        <f t="shared" si="100"/>
        <v>913</v>
      </c>
      <c r="B158" s="12">
        <f t="shared" ca="1" si="101"/>
        <v>44599</v>
      </c>
      <c r="C158" s="13">
        <f t="shared" ca="1" si="102"/>
        <v>0.29166666666666669</v>
      </c>
      <c r="D158" s="14">
        <f t="shared" ca="1" si="103"/>
        <v>0</v>
      </c>
      <c r="E158" s="14">
        <f t="shared" ca="1" si="99"/>
        <v>0.19905100977209278</v>
      </c>
      <c r="F158" s="14">
        <f t="shared" ca="1" si="104"/>
        <v>0.28333333333333338</v>
      </c>
      <c r="G158" s="60" t="s">
        <v>202</v>
      </c>
      <c r="H158" s="14">
        <f t="shared" ca="1" si="105"/>
        <v>79.13333333333334</v>
      </c>
      <c r="I158" s="17">
        <f t="shared" ca="1" si="106"/>
        <v>0.13</v>
      </c>
      <c r="J158" s="16">
        <f t="shared" ca="1" si="107"/>
        <v>0</v>
      </c>
      <c r="K158" s="16">
        <f t="shared" ca="1" si="96"/>
        <v>259120</v>
      </c>
      <c r="L158" s="16">
        <f t="shared" ca="1" si="97"/>
        <v>72</v>
      </c>
      <c r="M158" s="17">
        <f t="shared" ca="1" si="98"/>
        <v>0.8666666666666667</v>
      </c>
      <c r="N158" s="17">
        <f t="shared" ca="1" si="108"/>
        <v>1.9</v>
      </c>
      <c r="O158" s="17" t="str">
        <f t="shared" ca="1" si="109"/>
        <v>SE</v>
      </c>
      <c r="P158" s="13">
        <f t="shared" ca="1" si="110"/>
        <v>0.31089120370370371</v>
      </c>
      <c r="Q158" s="18">
        <f t="shared" ca="1" si="111"/>
        <v>2.7</v>
      </c>
      <c r="R158" s="17" t="str">
        <f t="shared" ca="1" si="112"/>
        <v>SE</v>
      </c>
      <c r="S158" s="13">
        <f t="shared" ca="1" si="113"/>
        <v>0.30895833333333333</v>
      </c>
    </row>
    <row r="159" spans="1:36">
      <c r="A159" s="11">
        <f t="shared" si="100"/>
        <v>919</v>
      </c>
      <c r="B159" s="12">
        <f t="shared" ca="1" si="101"/>
        <v>44599</v>
      </c>
      <c r="C159" s="13">
        <f t="shared" ca="1" si="102"/>
        <v>0.33333333333333331</v>
      </c>
      <c r="D159" s="14">
        <f t="shared" ca="1" si="103"/>
        <v>0</v>
      </c>
      <c r="E159" s="14">
        <f t="shared" ca="1" si="99"/>
        <v>0.19986888512670489</v>
      </c>
      <c r="F159" s="14">
        <f t="shared" ca="1" si="104"/>
        <v>4.0999999999999996</v>
      </c>
      <c r="G159" s="60" t="s">
        <v>202</v>
      </c>
      <c r="H159" s="14">
        <f t="shared" ca="1" si="105"/>
        <v>66.86666666666666</v>
      </c>
      <c r="I159" s="17">
        <f t="shared" ca="1" si="106"/>
        <v>0.53199999999999992</v>
      </c>
      <c r="J159" s="16">
        <f t="shared" ca="1" si="107"/>
        <v>0</v>
      </c>
      <c r="K159" s="16">
        <f t="shared" ca="1" si="96"/>
        <v>1103226</v>
      </c>
      <c r="L159" s="16">
        <f t="shared" ca="1" si="97"/>
        <v>306.5</v>
      </c>
      <c r="M159" s="17">
        <f t="shared" ca="1" si="98"/>
        <v>1.4000000000000001</v>
      </c>
      <c r="N159" s="17">
        <f t="shared" ca="1" si="108"/>
        <v>1.9</v>
      </c>
      <c r="O159" s="17" t="str">
        <f t="shared" ca="1" si="109"/>
        <v>SSE</v>
      </c>
      <c r="P159" s="13">
        <f t="shared" ca="1" si="110"/>
        <v>0.36704861111111109</v>
      </c>
      <c r="Q159" s="18">
        <f t="shared" ca="1" si="111"/>
        <v>2.9</v>
      </c>
      <c r="R159" s="17" t="str">
        <f t="shared" ca="1" si="112"/>
        <v>SSE</v>
      </c>
      <c r="S159" s="13">
        <f t="shared" ca="1" si="113"/>
        <v>0.36530092592592589</v>
      </c>
    </row>
    <row r="160" spans="1:36">
      <c r="A160" s="11">
        <f t="shared" si="100"/>
        <v>925</v>
      </c>
      <c r="B160" s="12">
        <f t="shared" ca="1" si="101"/>
        <v>44599</v>
      </c>
      <c r="C160" s="13">
        <f t="shared" ca="1" si="102"/>
        <v>0.375</v>
      </c>
      <c r="D160" s="14">
        <f t="shared" ca="1" si="103"/>
        <v>0</v>
      </c>
      <c r="E160" s="14">
        <f t="shared" ca="1" si="99"/>
        <v>0.19937778745644419</v>
      </c>
      <c r="F160" s="14">
        <f t="shared" ca="1" si="104"/>
        <v>7.3166666666666664</v>
      </c>
      <c r="G160" s="60" t="s">
        <v>202</v>
      </c>
      <c r="H160" s="14">
        <f t="shared" ca="1" si="105"/>
        <v>49.583333333333336</v>
      </c>
      <c r="I160" s="17">
        <f t="shared" ca="1" si="106"/>
        <v>1.0130000000000001</v>
      </c>
      <c r="J160" s="16">
        <f t="shared" ca="1" si="107"/>
        <v>0.16666666666666666</v>
      </c>
      <c r="K160" s="16">
        <f t="shared" ca="1" si="96"/>
        <v>2059608</v>
      </c>
      <c r="L160" s="16">
        <f t="shared" ca="1" si="97"/>
        <v>572</v>
      </c>
      <c r="M160" s="17">
        <f t="shared" ca="1" si="98"/>
        <v>2.35</v>
      </c>
      <c r="N160" s="17">
        <f t="shared" ca="1" si="108"/>
        <v>2.7</v>
      </c>
      <c r="O160" s="17" t="str">
        <f t="shared" ca="1" si="109"/>
        <v>S</v>
      </c>
      <c r="P160" s="13">
        <f t="shared" ca="1" si="110"/>
        <v>0.4024537037037037</v>
      </c>
      <c r="Q160" s="18">
        <f t="shared" ca="1" si="111"/>
        <v>4.8</v>
      </c>
      <c r="R160" s="17" t="str">
        <f t="shared" ca="1" si="112"/>
        <v>SSW</v>
      </c>
      <c r="S160" s="13">
        <f t="shared" ca="1" si="113"/>
        <v>0.40553240740740742</v>
      </c>
    </row>
    <row r="161" spans="1:36">
      <c r="A161" s="11">
        <f t="shared" si="100"/>
        <v>931</v>
      </c>
      <c r="B161" s="12">
        <f t="shared" ca="1" si="101"/>
        <v>44599</v>
      </c>
      <c r="C161" s="13">
        <f t="shared" ca="1" si="102"/>
        <v>0.41666666666666669</v>
      </c>
      <c r="D161" s="14">
        <f t="shared" ca="1" si="103"/>
        <v>0</v>
      </c>
      <c r="E161" s="14">
        <f t="shared" ca="1" si="99"/>
        <v>0.19937778745644419</v>
      </c>
      <c r="F161" s="14">
        <f t="shared" ca="1" si="104"/>
        <v>10.366666666666667</v>
      </c>
      <c r="G161" s="60" t="s">
        <v>202</v>
      </c>
      <c r="H161" s="14">
        <f t="shared" ca="1" si="105"/>
        <v>37.833333333333336</v>
      </c>
      <c r="I161" s="17">
        <f t="shared" ca="1" si="106"/>
        <v>1.827</v>
      </c>
      <c r="J161" s="16">
        <f t="shared" ca="1" si="107"/>
        <v>0.83333333333333337</v>
      </c>
      <c r="K161" s="16">
        <f t="shared" ca="1" si="96"/>
        <v>3679622</v>
      </c>
      <c r="L161" s="16">
        <f t="shared" ca="1" si="97"/>
        <v>1022.3333333333334</v>
      </c>
      <c r="M161" s="17">
        <f t="shared" ca="1" si="98"/>
        <v>2.1166666666666667</v>
      </c>
      <c r="N161" s="17">
        <f t="shared" ca="1" si="108"/>
        <v>2.8</v>
      </c>
      <c r="O161" s="17" t="str">
        <f t="shared" ca="1" si="109"/>
        <v>SSW</v>
      </c>
      <c r="P161" s="13">
        <f t="shared" ca="1" si="110"/>
        <v>0.41203703703703703</v>
      </c>
      <c r="Q161" s="18">
        <f t="shared" ca="1" si="111"/>
        <v>4.2</v>
      </c>
      <c r="R161" s="17" t="str">
        <f t="shared" ca="1" si="112"/>
        <v>W</v>
      </c>
      <c r="S161" s="13">
        <f t="shared" ca="1" si="113"/>
        <v>0.44391203703703702</v>
      </c>
    </row>
    <row r="162" spans="1:36">
      <c r="A162" s="11">
        <f t="shared" si="100"/>
        <v>937</v>
      </c>
      <c r="B162" s="12">
        <f t="shared" ca="1" si="101"/>
        <v>44599</v>
      </c>
      <c r="C162" s="13">
        <f t="shared" ca="1" si="102"/>
        <v>0.45833333333333331</v>
      </c>
      <c r="D162" s="14">
        <f t="shared" ca="1" si="103"/>
        <v>0</v>
      </c>
      <c r="E162" s="14">
        <f t="shared" ca="1" si="99"/>
        <v>0.19921439861426848</v>
      </c>
      <c r="F162" s="14">
        <f t="shared" ca="1" si="104"/>
        <v>9.9333333333333336</v>
      </c>
      <c r="G162" s="60" t="s">
        <v>202</v>
      </c>
      <c r="H162" s="14">
        <f t="shared" ca="1" si="105"/>
        <v>38.583333333333336</v>
      </c>
      <c r="I162" s="17">
        <f t="shared" ca="1" si="106"/>
        <v>1.645</v>
      </c>
      <c r="J162" s="16">
        <f t="shared" ca="1" si="107"/>
        <v>0.66666666666666663</v>
      </c>
      <c r="K162" s="16">
        <f t="shared" ca="1" si="96"/>
        <v>3365446</v>
      </c>
      <c r="L162" s="16">
        <f t="shared" ca="1" si="97"/>
        <v>934.83333333333337</v>
      </c>
      <c r="M162" s="17">
        <f t="shared" ca="1" si="98"/>
        <v>2.6166666666666671</v>
      </c>
      <c r="N162" s="17">
        <f t="shared" ca="1" si="108"/>
        <v>3.1</v>
      </c>
      <c r="O162" s="17" t="str">
        <f t="shared" ca="1" si="109"/>
        <v>WSW</v>
      </c>
      <c r="P162" s="13">
        <f t="shared" ca="1" si="110"/>
        <v>0.48310185185185189</v>
      </c>
      <c r="Q162" s="18">
        <f t="shared" ca="1" si="111"/>
        <v>5.6</v>
      </c>
      <c r="R162" s="17" t="str">
        <f t="shared" ca="1" si="112"/>
        <v>WSW</v>
      </c>
      <c r="S162" s="13">
        <f t="shared" ca="1" si="113"/>
        <v>0.47873842592592591</v>
      </c>
    </row>
    <row r="163" spans="1:36">
      <c r="A163" s="11">
        <f t="shared" si="100"/>
        <v>943</v>
      </c>
      <c r="B163" s="12">
        <f t="shared" ca="1" si="101"/>
        <v>44599</v>
      </c>
      <c r="C163" s="13">
        <f t="shared" ca="1" si="102"/>
        <v>0.5</v>
      </c>
      <c r="D163" s="14">
        <f t="shared" ca="1" si="103"/>
        <v>0</v>
      </c>
      <c r="E163" s="14">
        <f t="shared" ca="1" si="99"/>
        <v>0.19905100977209278</v>
      </c>
      <c r="F163" s="14">
        <f t="shared" ca="1" si="104"/>
        <v>10.383333333333333</v>
      </c>
      <c r="G163" s="60" t="s">
        <v>202</v>
      </c>
      <c r="H163" s="14">
        <f t="shared" ca="1" si="105"/>
        <v>39.816666666666663</v>
      </c>
      <c r="I163" s="17">
        <f t="shared" ca="1" si="106"/>
        <v>1.7609999999999999</v>
      </c>
      <c r="J163" s="16">
        <f t="shared" ca="1" si="107"/>
        <v>1</v>
      </c>
      <c r="K163" s="16">
        <f t="shared" ca="1" si="96"/>
        <v>3631598</v>
      </c>
      <c r="L163" s="16">
        <f t="shared" ca="1" si="97"/>
        <v>1008.8333333333334</v>
      </c>
      <c r="M163" s="17">
        <f t="shared" ca="1" si="98"/>
        <v>2.6833333333333331</v>
      </c>
      <c r="N163" s="17">
        <f t="shared" ca="1" si="108"/>
        <v>3.2</v>
      </c>
      <c r="O163" s="17" t="str">
        <f t="shared" ca="1" si="109"/>
        <v>WSW</v>
      </c>
      <c r="P163" s="13">
        <f t="shared" ca="1" si="110"/>
        <v>0.51263888888888887</v>
      </c>
      <c r="Q163" s="18">
        <f t="shared" ca="1" si="111"/>
        <v>5.5</v>
      </c>
      <c r="R163" s="17" t="str">
        <f t="shared" ca="1" si="112"/>
        <v>W</v>
      </c>
      <c r="S163" s="13">
        <f t="shared" ca="1" si="113"/>
        <v>0.51202546296296292</v>
      </c>
    </row>
    <row r="164" spans="1:36">
      <c r="A164" s="11">
        <f t="shared" si="100"/>
        <v>949</v>
      </c>
      <c r="B164" s="12">
        <f t="shared" ca="1" si="101"/>
        <v>44599</v>
      </c>
      <c r="C164" s="13">
        <f t="shared" ca="1" si="102"/>
        <v>0.54166666666666663</v>
      </c>
      <c r="D164" s="14">
        <f t="shared" ca="1" si="103"/>
        <v>0</v>
      </c>
      <c r="E164" s="14">
        <f t="shared" ca="1" si="99"/>
        <v>0.1988876209299171</v>
      </c>
      <c r="F164" s="14">
        <f t="shared" ca="1" si="104"/>
        <v>9.25</v>
      </c>
      <c r="G164" s="60" t="s">
        <v>202</v>
      </c>
      <c r="H164" s="14">
        <f t="shared" ca="1" si="105"/>
        <v>43.199999999999996</v>
      </c>
      <c r="I164" s="17">
        <f t="shared" ca="1" si="106"/>
        <v>1.0919999999999999</v>
      </c>
      <c r="J164" s="16">
        <f t="shared" ca="1" si="107"/>
        <v>0</v>
      </c>
      <c r="K164" s="16">
        <f t="shared" ca="1" si="96"/>
        <v>2335648</v>
      </c>
      <c r="L164" s="16">
        <f t="shared" ca="1" si="97"/>
        <v>648.83333333333337</v>
      </c>
      <c r="M164" s="17">
        <f t="shared" ca="1" si="98"/>
        <v>2.2333333333333338</v>
      </c>
      <c r="N164" s="17">
        <f t="shared" ca="1" si="108"/>
        <v>2.8</v>
      </c>
      <c r="O164" s="17" t="str">
        <f t="shared" ca="1" si="109"/>
        <v>WNW</v>
      </c>
      <c r="P164" s="13">
        <f t="shared" ca="1" si="110"/>
        <v>0.54130787037037031</v>
      </c>
      <c r="Q164" s="18">
        <f t="shared" ca="1" si="111"/>
        <v>4.9000000000000004</v>
      </c>
      <c r="R164" s="17" t="str">
        <f t="shared" ca="1" si="112"/>
        <v>WNW</v>
      </c>
      <c r="S164" s="13">
        <f t="shared" ca="1" si="113"/>
        <v>0.53658564814814813</v>
      </c>
    </row>
    <row r="165" spans="1:36">
      <c r="A165" s="11">
        <f t="shared" si="100"/>
        <v>955</v>
      </c>
      <c r="B165" s="12">
        <f t="shared" ca="1" si="101"/>
        <v>44599</v>
      </c>
      <c r="C165" s="13">
        <f t="shared" ca="1" si="102"/>
        <v>0.58333333333333337</v>
      </c>
      <c r="D165" s="14">
        <f t="shared" ca="1" si="103"/>
        <v>0</v>
      </c>
      <c r="E165" s="14">
        <f t="shared" ca="1" si="99"/>
        <v>0.1988876209299171</v>
      </c>
      <c r="F165" s="14">
        <f t="shared" ca="1" si="104"/>
        <v>9.8833333333333346</v>
      </c>
      <c r="G165" s="60" t="s">
        <v>202</v>
      </c>
      <c r="H165" s="14">
        <f t="shared" ca="1" si="105"/>
        <v>38.85</v>
      </c>
      <c r="I165" s="17">
        <f t="shared" ca="1" si="106"/>
        <v>1.1359999999999999</v>
      </c>
      <c r="J165" s="16">
        <f t="shared" ca="1" si="107"/>
        <v>0.5</v>
      </c>
      <c r="K165" s="16">
        <f t="shared" ca="1" si="96"/>
        <v>2377181</v>
      </c>
      <c r="L165" s="16">
        <f t="shared" ca="1" si="97"/>
        <v>660.16666666666663</v>
      </c>
      <c r="M165" s="17">
        <f t="shared" ca="1" si="98"/>
        <v>2.1166666666666667</v>
      </c>
      <c r="N165" s="17">
        <f t="shared" ca="1" si="108"/>
        <v>2.9</v>
      </c>
      <c r="O165" s="17" t="str">
        <f t="shared" ca="1" si="109"/>
        <v>WSW</v>
      </c>
      <c r="P165" s="13">
        <f t="shared" ca="1" si="110"/>
        <v>0.59898148148148145</v>
      </c>
      <c r="Q165" s="18">
        <f t="shared" ca="1" si="111"/>
        <v>4.4000000000000004</v>
      </c>
      <c r="R165" s="17" t="str">
        <f t="shared" ca="1" si="112"/>
        <v>W</v>
      </c>
      <c r="S165" s="13">
        <f t="shared" ca="1" si="113"/>
        <v>0.58936342592592594</v>
      </c>
    </row>
    <row r="166" spans="1:36">
      <c r="A166" s="11">
        <f t="shared" si="100"/>
        <v>961</v>
      </c>
      <c r="B166" s="12">
        <f t="shared" ca="1" si="101"/>
        <v>44599</v>
      </c>
      <c r="C166" s="13">
        <f t="shared" ca="1" si="102"/>
        <v>0.625</v>
      </c>
      <c r="D166" s="14">
        <f t="shared" ca="1" si="103"/>
        <v>0</v>
      </c>
      <c r="E166" s="14">
        <f t="shared" ca="1" si="99"/>
        <v>0.19905100977209278</v>
      </c>
      <c r="F166" s="14">
        <f t="shared" ca="1" si="104"/>
        <v>9.8166666666666682</v>
      </c>
      <c r="G166" s="60" t="s">
        <v>202</v>
      </c>
      <c r="H166" s="14">
        <f t="shared" ca="1" si="105"/>
        <v>40.016666666666659</v>
      </c>
      <c r="I166" s="17">
        <f t="shared" ca="1" si="106"/>
        <v>0.70299999999999996</v>
      </c>
      <c r="J166" s="16">
        <f t="shared" ca="1" si="107"/>
        <v>0</v>
      </c>
      <c r="K166" s="16">
        <f t="shared" ca="1" si="96"/>
        <v>1513070</v>
      </c>
      <c r="L166" s="16">
        <f t="shared" ca="1" si="97"/>
        <v>420</v>
      </c>
      <c r="M166" s="17">
        <f t="shared" ca="1" si="98"/>
        <v>1.5333333333333332</v>
      </c>
      <c r="N166" s="17">
        <f t="shared" ca="1" si="108"/>
        <v>2</v>
      </c>
      <c r="O166" s="17" t="str">
        <f t="shared" ca="1" si="109"/>
        <v>WSW</v>
      </c>
      <c r="P166" s="13">
        <f t="shared" ca="1" si="110"/>
        <v>0.65568287037037043</v>
      </c>
      <c r="Q166" s="18">
        <f t="shared" ca="1" si="111"/>
        <v>3.3</v>
      </c>
      <c r="R166" s="17" t="str">
        <f t="shared" ca="1" si="112"/>
        <v>S</v>
      </c>
      <c r="S166" s="13">
        <f t="shared" ca="1" si="113"/>
        <v>0.62619212962962967</v>
      </c>
    </row>
    <row r="167" spans="1:36">
      <c r="A167" s="11">
        <f t="shared" si="100"/>
        <v>967</v>
      </c>
      <c r="B167" s="12">
        <f t="shared" ca="1" si="101"/>
        <v>44599</v>
      </c>
      <c r="C167" s="13">
        <f t="shared" ca="1" si="102"/>
        <v>0.66666666666666663</v>
      </c>
      <c r="D167" s="14">
        <f t="shared" ca="1" si="103"/>
        <v>0</v>
      </c>
      <c r="E167" s="14">
        <f t="shared" ca="1" si="99"/>
        <v>0.1988876209299171</v>
      </c>
      <c r="F167" s="14">
        <f t="shared" ca="1" si="104"/>
        <v>8.5166666666666675</v>
      </c>
      <c r="G167" s="60" t="s">
        <v>202</v>
      </c>
      <c r="H167" s="14">
        <f t="shared" ca="1" si="105"/>
        <v>43.449999999999996</v>
      </c>
      <c r="I167" s="17">
        <f t="shared" ca="1" si="106"/>
        <v>0.27900000000000003</v>
      </c>
      <c r="J167" s="16">
        <f t="shared" ca="1" si="107"/>
        <v>0</v>
      </c>
      <c r="K167" s="16">
        <f t="shared" ca="1" si="96"/>
        <v>629851</v>
      </c>
      <c r="L167" s="16">
        <f t="shared" ca="1" si="97"/>
        <v>174.83333333333334</v>
      </c>
      <c r="M167" s="17">
        <f t="shared" ca="1" si="98"/>
        <v>1.3166666666666667</v>
      </c>
      <c r="N167" s="17">
        <f t="shared" ca="1" si="108"/>
        <v>1.8</v>
      </c>
      <c r="O167" s="17" t="str">
        <f t="shared" ca="1" si="109"/>
        <v>WSW</v>
      </c>
      <c r="P167" s="13">
        <f t="shared" ca="1" si="110"/>
        <v>0.66464120370370372</v>
      </c>
      <c r="Q167" s="18">
        <f t="shared" ca="1" si="111"/>
        <v>2.8</v>
      </c>
      <c r="R167" s="17" t="str">
        <f t="shared" ca="1" si="112"/>
        <v>WSW</v>
      </c>
      <c r="S167" s="13">
        <f t="shared" ca="1" si="113"/>
        <v>0.66174768518518523</v>
      </c>
    </row>
    <row r="168" spans="1:36">
      <c r="A168" s="11">
        <f t="shared" si="100"/>
        <v>973</v>
      </c>
      <c r="B168" s="12">
        <f t="shared" ca="1" si="101"/>
        <v>44599</v>
      </c>
      <c r="C168" s="13">
        <f t="shared" ca="1" si="102"/>
        <v>0.70833333333333337</v>
      </c>
      <c r="D168" s="14">
        <f t="shared" ca="1" si="103"/>
        <v>0</v>
      </c>
      <c r="E168" s="14">
        <f t="shared" ca="1" si="99"/>
        <v>0.1985614638930798</v>
      </c>
      <c r="F168" s="14">
        <f t="shared" ca="1" si="104"/>
        <v>7.2333333333333334</v>
      </c>
      <c r="G168" s="60" t="s">
        <v>202</v>
      </c>
      <c r="H168" s="14">
        <f t="shared" ca="1" si="105"/>
        <v>47.6</v>
      </c>
      <c r="I168" s="17">
        <f t="shared" ca="1" si="106"/>
        <v>0.04</v>
      </c>
      <c r="J168" s="16">
        <f t="shared" ca="1" si="107"/>
        <v>0</v>
      </c>
      <c r="K168" s="16">
        <f t="shared" ca="1" si="96"/>
        <v>98416</v>
      </c>
      <c r="L168" s="16">
        <f t="shared" ca="1" si="97"/>
        <v>27.333333333333332</v>
      </c>
      <c r="M168" s="17">
        <f t="shared" ca="1" si="98"/>
        <v>1.1166666666666667</v>
      </c>
      <c r="N168" s="17">
        <f t="shared" ca="1" si="108"/>
        <v>1.4</v>
      </c>
      <c r="O168" s="17" t="str">
        <f t="shared" ca="1" si="109"/>
        <v>SSW</v>
      </c>
      <c r="P168" s="13">
        <f t="shared" ca="1" si="110"/>
        <v>0.72593750000000001</v>
      </c>
      <c r="Q168" s="18">
        <f t="shared" ca="1" si="111"/>
        <v>2.1</v>
      </c>
      <c r="R168" s="17" t="str">
        <f t="shared" ca="1" si="112"/>
        <v>SW</v>
      </c>
      <c r="S168" s="13">
        <f t="shared" ca="1" si="113"/>
        <v>0.72167824074074083</v>
      </c>
    </row>
    <row r="169" spans="1:36">
      <c r="A169" s="11">
        <f t="shared" si="100"/>
        <v>979</v>
      </c>
      <c r="B169" s="12">
        <f t="shared" ca="1" si="101"/>
        <v>44599</v>
      </c>
      <c r="C169" s="13">
        <f t="shared" ca="1" si="102"/>
        <v>0.75</v>
      </c>
      <c r="D169" s="14">
        <f t="shared" ca="1" si="103"/>
        <v>0</v>
      </c>
      <c r="E169" s="14">
        <f t="shared" ca="1" si="99"/>
        <v>0.19839838537466112</v>
      </c>
      <c r="F169" s="14">
        <f t="shared" ca="1" si="104"/>
        <v>6.2166666666666677</v>
      </c>
      <c r="G169" s="60" t="s">
        <v>202</v>
      </c>
      <c r="H169" s="14">
        <f t="shared" ca="1" si="105"/>
        <v>52.25</v>
      </c>
      <c r="I169" s="17">
        <f t="shared" ca="1" si="106"/>
        <v>0</v>
      </c>
      <c r="J169" s="16">
        <f t="shared" ca="1" si="107"/>
        <v>0</v>
      </c>
      <c r="K169" s="16">
        <f t="shared" ca="1" si="96"/>
        <v>573</v>
      </c>
      <c r="L169" s="16">
        <f t="shared" ca="1" si="97"/>
        <v>0</v>
      </c>
      <c r="M169" s="17">
        <f t="shared" ca="1" si="98"/>
        <v>1.6500000000000001</v>
      </c>
      <c r="N169" s="17">
        <f t="shared" ca="1" si="108"/>
        <v>1.9</v>
      </c>
      <c r="O169" s="17" t="str">
        <f t="shared" ca="1" si="109"/>
        <v>SE</v>
      </c>
      <c r="P169" s="13">
        <f t="shared" ca="1" si="110"/>
        <v>0.75437500000000002</v>
      </c>
      <c r="Q169" s="18">
        <f t="shared" ca="1" si="111"/>
        <v>2.9</v>
      </c>
      <c r="R169" s="17" t="str">
        <f t="shared" ca="1" si="112"/>
        <v>SSE</v>
      </c>
      <c r="S169" s="13">
        <f t="shared" ca="1" si="113"/>
        <v>0.75181712962962965</v>
      </c>
    </row>
    <row r="170" spans="1:36">
      <c r="A170" s="11">
        <f t="shared" si="100"/>
        <v>985</v>
      </c>
      <c r="B170" s="12">
        <f t="shared" ca="1" si="101"/>
        <v>44599</v>
      </c>
      <c r="C170" s="13">
        <f t="shared" ca="1" si="102"/>
        <v>0.79166666666666663</v>
      </c>
      <c r="D170" s="14">
        <f t="shared" ca="1" si="103"/>
        <v>0</v>
      </c>
      <c r="E170" s="14">
        <f t="shared" ca="1" si="99"/>
        <v>0.19823561710140644</v>
      </c>
      <c r="F170" s="14">
        <f t="shared" ca="1" si="104"/>
        <v>5.7833333333333341</v>
      </c>
      <c r="G170" s="60" t="s">
        <v>202</v>
      </c>
      <c r="H170" s="14">
        <f t="shared" ca="1" si="105"/>
        <v>54.116666666666674</v>
      </c>
      <c r="I170" s="17">
        <f t="shared" ca="1" si="106"/>
        <v>0</v>
      </c>
      <c r="J170" s="16">
        <f t="shared" ca="1" si="107"/>
        <v>0</v>
      </c>
      <c r="K170" s="16">
        <f t="shared" ca="1" si="96"/>
        <v>536</v>
      </c>
      <c r="L170" s="16">
        <f t="shared" ca="1" si="97"/>
        <v>0</v>
      </c>
      <c r="M170" s="17">
        <f t="shared" ca="1" si="98"/>
        <v>0.9</v>
      </c>
      <c r="N170" s="17">
        <f t="shared" ca="1" si="108"/>
        <v>1.3</v>
      </c>
      <c r="O170" s="17" t="str">
        <f t="shared" ca="1" si="109"/>
        <v>ESE</v>
      </c>
      <c r="P170" s="13">
        <f t="shared" ca="1" si="110"/>
        <v>0.78473379629629625</v>
      </c>
      <c r="Q170" s="18">
        <f t="shared" ca="1" si="111"/>
        <v>2.2000000000000002</v>
      </c>
      <c r="R170" s="17" t="str">
        <f t="shared" ca="1" si="112"/>
        <v>ESE</v>
      </c>
      <c r="S170" s="13">
        <f t="shared" ca="1" si="113"/>
        <v>0.79039351851851858</v>
      </c>
    </row>
    <row r="171" spans="1:36">
      <c r="A171" s="11">
        <f t="shared" si="100"/>
        <v>991</v>
      </c>
      <c r="B171" s="12">
        <f t="shared" ca="1" si="101"/>
        <v>44599</v>
      </c>
      <c r="C171" s="13">
        <f t="shared" ca="1" si="102"/>
        <v>0.83333333333333337</v>
      </c>
      <c r="D171" s="14">
        <f t="shared" ca="1" si="103"/>
        <v>0</v>
      </c>
      <c r="E171" s="14">
        <f t="shared" ca="1" si="99"/>
        <v>0.19750393523514057</v>
      </c>
      <c r="F171" s="14">
        <f t="shared" ca="1" si="104"/>
        <v>4.7833333333333323</v>
      </c>
      <c r="G171" s="60" t="s">
        <v>202</v>
      </c>
      <c r="H171" s="14">
        <f t="shared" ca="1" si="105"/>
        <v>57.666666666666664</v>
      </c>
      <c r="I171" s="17">
        <f t="shared" ca="1" si="106"/>
        <v>1E-3</v>
      </c>
      <c r="J171" s="16">
        <f t="shared" ca="1" si="107"/>
        <v>0</v>
      </c>
      <c r="K171" s="16">
        <f t="shared" ca="1" si="96"/>
        <v>516</v>
      </c>
      <c r="L171" s="16">
        <f t="shared" ca="1" si="97"/>
        <v>0</v>
      </c>
      <c r="M171" s="17">
        <f t="shared" ca="1" si="98"/>
        <v>0.68333333333333324</v>
      </c>
      <c r="N171" s="17">
        <f t="shared" ca="1" si="108"/>
        <v>1.3</v>
      </c>
      <c r="O171" s="17" t="str">
        <f t="shared" ca="1" si="109"/>
        <v>E</v>
      </c>
      <c r="P171" s="13">
        <f t="shared" ca="1" si="110"/>
        <v>0.83295138888888898</v>
      </c>
      <c r="Q171" s="18">
        <f t="shared" ca="1" si="111"/>
        <v>2.1</v>
      </c>
      <c r="R171" s="17" t="str">
        <f t="shared" ca="1" si="112"/>
        <v>E</v>
      </c>
      <c r="S171" s="13">
        <f t="shared" ca="1" si="113"/>
        <v>0.83151620370370372</v>
      </c>
    </row>
    <row r="172" spans="1:36">
      <c r="A172" s="11">
        <f t="shared" si="100"/>
        <v>997</v>
      </c>
      <c r="B172" s="12">
        <f t="shared" ca="1" si="101"/>
        <v>44599</v>
      </c>
      <c r="C172" s="13">
        <f t="shared" ca="1" si="102"/>
        <v>0.875</v>
      </c>
      <c r="D172" s="14">
        <f t="shared" ca="1" si="103"/>
        <v>0</v>
      </c>
      <c r="E172" s="14">
        <f t="shared" ca="1" si="99"/>
        <v>0.19742270617118926</v>
      </c>
      <c r="F172" s="14">
        <f t="shared" ca="1" si="104"/>
        <v>3.85</v>
      </c>
      <c r="G172" s="60" t="s">
        <v>202</v>
      </c>
      <c r="H172" s="14">
        <f t="shared" ca="1" si="105"/>
        <v>62.449999999999996</v>
      </c>
      <c r="I172" s="17">
        <f t="shared" ca="1" si="106"/>
        <v>0</v>
      </c>
      <c r="J172" s="16">
        <f t="shared" ca="1" si="107"/>
        <v>0</v>
      </c>
      <c r="K172" s="16">
        <f t="shared" ca="1" si="96"/>
        <v>498</v>
      </c>
      <c r="L172" s="16">
        <f t="shared" ca="1" si="97"/>
        <v>0</v>
      </c>
      <c r="M172" s="17">
        <f t="shared" ca="1" si="98"/>
        <v>0.28333333333333333</v>
      </c>
      <c r="N172" s="17">
        <f t="shared" ca="1" si="108"/>
        <v>1.1000000000000001</v>
      </c>
      <c r="O172" s="17" t="str">
        <f t="shared" ca="1" si="109"/>
        <v>ESE</v>
      </c>
      <c r="P172" s="13">
        <f t="shared" ca="1" si="110"/>
        <v>0.86806712962962962</v>
      </c>
      <c r="Q172" s="18">
        <f t="shared" ca="1" si="111"/>
        <v>1.2</v>
      </c>
      <c r="R172" s="17" t="str">
        <f t="shared" ca="1" si="112"/>
        <v>E</v>
      </c>
      <c r="S172" s="13">
        <f t="shared" ca="1" si="113"/>
        <v>0.8927314814814814</v>
      </c>
    </row>
    <row r="173" spans="1:36">
      <c r="A173" s="11">
        <f t="shared" si="100"/>
        <v>1003</v>
      </c>
      <c r="B173" s="12">
        <f t="shared" ca="1" si="101"/>
        <v>44599</v>
      </c>
      <c r="C173" s="13">
        <f t="shared" ca="1" si="102"/>
        <v>0.91666666666666663</v>
      </c>
      <c r="D173" s="14">
        <f t="shared" ca="1" si="103"/>
        <v>0</v>
      </c>
      <c r="E173" s="14">
        <f t="shared" ca="1" si="99"/>
        <v>0.19774777749967046</v>
      </c>
      <c r="F173" s="14">
        <f t="shared" ca="1" si="104"/>
        <v>3.4333333333333331</v>
      </c>
      <c r="G173" s="60" t="s">
        <v>202</v>
      </c>
      <c r="H173" s="14">
        <f t="shared" ca="1" si="105"/>
        <v>65.3</v>
      </c>
      <c r="I173" s="17">
        <f t="shared" ca="1" si="106"/>
        <v>0</v>
      </c>
      <c r="J173" s="16">
        <f t="shared" ca="1" si="107"/>
        <v>0</v>
      </c>
      <c r="K173" s="16">
        <f t="shared" ca="1" si="96"/>
        <v>278</v>
      </c>
      <c r="L173" s="16">
        <f t="shared" ca="1" si="97"/>
        <v>0</v>
      </c>
      <c r="M173" s="17">
        <f t="shared" ca="1" si="98"/>
        <v>1.6666666666666666E-2</v>
      </c>
      <c r="N173" s="17">
        <f t="shared" ca="1" si="108"/>
        <v>0.1</v>
      </c>
      <c r="O173" s="17" t="str">
        <f t="shared" ca="1" si="109"/>
        <v>ENE</v>
      </c>
      <c r="P173" s="13">
        <f t="shared" ca="1" si="110"/>
        <v>0.92489583333333336</v>
      </c>
      <c r="Q173" s="18">
        <f t="shared" ca="1" si="111"/>
        <v>0.7</v>
      </c>
      <c r="R173" s="17" t="str">
        <f t="shared" ca="1" si="112"/>
        <v>E</v>
      </c>
      <c r="S173" s="13">
        <f t="shared" ca="1" si="113"/>
        <v>0.92415509259259254</v>
      </c>
    </row>
    <row r="174" spans="1:36">
      <c r="A174" s="11">
        <f t="shared" si="100"/>
        <v>1009</v>
      </c>
      <c r="B174" s="12">
        <f t="shared" ca="1" si="101"/>
        <v>44599</v>
      </c>
      <c r="C174" s="13">
        <f t="shared" ca="1" si="102"/>
        <v>0.95833333333333337</v>
      </c>
      <c r="D174" s="14">
        <f t="shared" ca="1" si="103"/>
        <v>0</v>
      </c>
      <c r="E174" s="14">
        <f t="shared" ca="1" si="99"/>
        <v>0.19791008055489712</v>
      </c>
      <c r="F174" s="14">
        <f t="shared" ca="1" si="104"/>
        <v>3.6666666666666665</v>
      </c>
      <c r="G174" s="60" t="s">
        <v>202</v>
      </c>
      <c r="H174" s="14">
        <f t="shared" ca="1" si="105"/>
        <v>67.099999999999994</v>
      </c>
      <c r="I174" s="17">
        <f t="shared" ca="1" si="106"/>
        <v>0</v>
      </c>
      <c r="J174" s="16">
        <f t="shared" ca="1" si="107"/>
        <v>0</v>
      </c>
      <c r="K174" s="16">
        <f t="shared" ca="1" si="96"/>
        <v>213</v>
      </c>
      <c r="L174" s="16">
        <f t="shared" ca="1" si="97"/>
        <v>0</v>
      </c>
      <c r="M174" s="17">
        <f t="shared" ca="1" si="98"/>
        <v>0.10000000000000002</v>
      </c>
      <c r="N174" s="17">
        <f t="shared" ca="1" si="108"/>
        <v>0.5</v>
      </c>
      <c r="O174" s="17" t="str">
        <f t="shared" ca="1" si="109"/>
        <v>SE</v>
      </c>
      <c r="P174" s="13">
        <f t="shared" ca="1" si="110"/>
        <v>0.98434027777777777</v>
      </c>
      <c r="Q174" s="18">
        <f t="shared" ca="1" si="111"/>
        <v>1.4</v>
      </c>
      <c r="R174" s="17" t="str">
        <f t="shared" ca="1" si="112"/>
        <v>SSE</v>
      </c>
      <c r="S174" s="13">
        <f t="shared" ca="1" si="113"/>
        <v>0.97778935185185178</v>
      </c>
    </row>
    <row r="175" spans="1:36">
      <c r="A175" s="11">
        <f t="shared" si="100"/>
        <v>1015</v>
      </c>
      <c r="B175" s="12">
        <f t="shared" ca="1" si="101"/>
        <v>44600</v>
      </c>
      <c r="C175" s="13">
        <f t="shared" ca="1" si="102"/>
        <v>0</v>
      </c>
      <c r="D175" s="14">
        <f t="shared" ca="1" si="103"/>
        <v>0</v>
      </c>
      <c r="E175" s="14">
        <f t="shared" ca="1" si="99"/>
        <v>0.19791008055489712</v>
      </c>
      <c r="F175" s="14">
        <f t="shared" ca="1" si="104"/>
        <v>3.9833333333333329</v>
      </c>
      <c r="G175" s="60" t="s">
        <v>202</v>
      </c>
      <c r="H175" s="14">
        <f t="shared" ca="1" si="105"/>
        <v>68.683333333333337</v>
      </c>
      <c r="I175" s="17">
        <f t="shared" ca="1" si="106"/>
        <v>0</v>
      </c>
      <c r="J175" s="16">
        <f t="shared" ca="1" si="107"/>
        <v>0</v>
      </c>
      <c r="K175" s="16">
        <f t="shared" ca="1" si="96"/>
        <v>416</v>
      </c>
      <c r="L175" s="16">
        <f t="shared" ca="1" si="97"/>
        <v>0</v>
      </c>
      <c r="M175" s="17">
        <f t="shared" ca="1" si="98"/>
        <v>0.43333333333333335</v>
      </c>
      <c r="N175" s="17">
        <f t="shared" ca="1" si="108"/>
        <v>0.8</v>
      </c>
      <c r="O175" s="17" t="str">
        <f t="shared" ca="1" si="109"/>
        <v>ENE</v>
      </c>
      <c r="P175" s="13">
        <f t="shared" ca="1" si="110"/>
        <v>3.4722222222222224E-2</v>
      </c>
      <c r="Q175" s="18">
        <f t="shared" ca="1" si="111"/>
        <v>2</v>
      </c>
      <c r="R175" s="17" t="str">
        <f t="shared" ca="1" si="112"/>
        <v>ENE</v>
      </c>
      <c r="S175" s="13">
        <f t="shared" ca="1" si="113"/>
        <v>3.0879629629629632E-2</v>
      </c>
      <c r="U175" s="14">
        <f t="shared" ref="U175" ca="1" si="125">SUM(D175:D198)</f>
        <v>0</v>
      </c>
      <c r="V175" s="14">
        <f t="shared" ref="V175:Y175" ca="1" si="126">AVERAGE(E175:E198)</f>
        <v>0.19631069354607755</v>
      </c>
      <c r="W175" s="14">
        <f t="shared" ca="1" si="126"/>
        <v>6.0166666666666657</v>
      </c>
      <c r="X175" s="14" t="e">
        <f t="shared" si="126"/>
        <v>#DIV/0!</v>
      </c>
      <c r="Y175" s="14">
        <f t="shared" ca="1" si="126"/>
        <v>65.392361111111128</v>
      </c>
      <c r="Z175" s="56">
        <f t="shared" ref="Z175:AA175" ca="1" si="127">SUM(I175:I198)</f>
        <v>4.367</v>
      </c>
      <c r="AA175" s="56">
        <f t="shared" ca="1" si="127"/>
        <v>0.33333333333333331</v>
      </c>
      <c r="AB175" s="56">
        <f t="shared" ref="AB175" ca="1" si="128">SUM(K175:K198)/1000</f>
        <v>9934.3989999999994</v>
      </c>
      <c r="AC175" s="56">
        <f t="shared" ref="AC175:AD175" ca="1" si="129">AVERAGE(L175:L198)</f>
        <v>114.90972222222221</v>
      </c>
      <c r="AD175" s="17">
        <f t="shared" ca="1" si="129"/>
        <v>1.3236111111111108</v>
      </c>
      <c r="AE175" s="17">
        <f t="shared" ref="AE175" ca="1" si="130">MAX(N175:N198)</f>
        <v>3.4</v>
      </c>
      <c r="AF175" s="11" t="str">
        <f t="shared" ref="AF175" ca="1" si="131">INDIRECT(ADDRESS(MATCH(AE175,N175:N198,0)+ROW()-1,15))</f>
        <v>SSW</v>
      </c>
      <c r="AG175" s="13">
        <f t="shared" ref="AG175" ca="1" si="132">INDIRECT(ADDRESS(MATCH(AE175,N175:N198,0)+ROW()-1,16))</f>
        <v>0.4254398148148148</v>
      </c>
      <c r="AH175" s="17">
        <f t="shared" ref="AH175" ca="1" si="133">MAX(Q175:Q198)</f>
        <v>5.6</v>
      </c>
      <c r="AI175" s="11" t="str">
        <f t="shared" ref="AI175" ca="1" si="134">INDIRECT(ADDRESS(MATCH(AH175,Q175:Q198,0)+ROW()-1,18))</f>
        <v>NNE</v>
      </c>
      <c r="AJ175" s="13">
        <f t="shared" ref="AJ175" ca="1" si="135">INDIRECT(ADDRESS(MATCH(AH175,Q175:Q198,0)+ROW()-1,19))</f>
        <v>0.82365740740740734</v>
      </c>
    </row>
    <row r="176" spans="1:36">
      <c r="A176" s="11">
        <f t="shared" si="100"/>
        <v>1021</v>
      </c>
      <c r="B176" s="12">
        <f t="shared" ca="1" si="101"/>
        <v>44600</v>
      </c>
      <c r="C176" s="13">
        <f t="shared" ca="1" si="102"/>
        <v>4.1666666666666664E-2</v>
      </c>
      <c r="D176" s="14">
        <f t="shared" ca="1" si="103"/>
        <v>0</v>
      </c>
      <c r="E176" s="14">
        <f t="shared" ca="1" si="99"/>
        <v>0.19791008055489712</v>
      </c>
      <c r="F176" s="14">
        <f t="shared" ca="1" si="104"/>
        <v>4.5166666666666666</v>
      </c>
      <c r="G176" s="60" t="s">
        <v>202</v>
      </c>
      <c r="H176" s="14">
        <f t="shared" ca="1" si="105"/>
        <v>67.666666666666671</v>
      </c>
      <c r="I176" s="17">
        <f t="shared" ca="1" si="106"/>
        <v>1E-3</v>
      </c>
      <c r="J176" s="16">
        <f t="shared" ca="1" si="107"/>
        <v>0</v>
      </c>
      <c r="K176" s="16">
        <f t="shared" ca="1" si="96"/>
        <v>470</v>
      </c>
      <c r="L176" s="16">
        <f t="shared" ca="1" si="97"/>
        <v>0</v>
      </c>
      <c r="M176" s="17">
        <f t="shared" ca="1" si="98"/>
        <v>1.1000000000000001</v>
      </c>
      <c r="N176" s="17">
        <f t="shared" ca="1" si="108"/>
        <v>1.3</v>
      </c>
      <c r="O176" s="17" t="str">
        <f t="shared" ca="1" si="109"/>
        <v>ENE</v>
      </c>
      <c r="P176" s="13">
        <f t="shared" ca="1" si="110"/>
        <v>4.0173611111111111E-2</v>
      </c>
      <c r="Q176" s="18">
        <f t="shared" ca="1" si="111"/>
        <v>2.4</v>
      </c>
      <c r="R176" s="17" t="str">
        <f t="shared" ca="1" si="112"/>
        <v>E</v>
      </c>
      <c r="S176" s="13">
        <f t="shared" ca="1" si="113"/>
        <v>6.1388888888888889E-2</v>
      </c>
    </row>
    <row r="177" spans="1:19">
      <c r="A177" s="11">
        <f t="shared" si="100"/>
        <v>1027</v>
      </c>
      <c r="B177" s="12">
        <f t="shared" ca="1" si="101"/>
        <v>44600</v>
      </c>
      <c r="C177" s="13">
        <f t="shared" ca="1" si="102"/>
        <v>8.3333333333333329E-2</v>
      </c>
      <c r="D177" s="14">
        <f t="shared" ca="1" si="103"/>
        <v>0</v>
      </c>
      <c r="E177" s="14">
        <f t="shared" ca="1" si="99"/>
        <v>0.19774762242699451</v>
      </c>
      <c r="F177" s="14">
        <f t="shared" ca="1" si="104"/>
        <v>5.1499999999999995</v>
      </c>
      <c r="G177" s="60" t="s">
        <v>202</v>
      </c>
      <c r="H177" s="14">
        <f t="shared" ca="1" si="105"/>
        <v>64.833333333333329</v>
      </c>
      <c r="I177" s="17">
        <f t="shared" ca="1" si="106"/>
        <v>0</v>
      </c>
      <c r="J177" s="16">
        <f t="shared" ca="1" si="107"/>
        <v>0</v>
      </c>
      <c r="K177" s="16">
        <f t="shared" ca="1" si="96"/>
        <v>453</v>
      </c>
      <c r="L177" s="16">
        <f t="shared" ca="1" si="97"/>
        <v>0</v>
      </c>
      <c r="M177" s="17">
        <f t="shared" ca="1" si="98"/>
        <v>1.5999999999999999</v>
      </c>
      <c r="N177" s="17">
        <f t="shared" ca="1" si="108"/>
        <v>2</v>
      </c>
      <c r="O177" s="17" t="str">
        <f t="shared" ca="1" si="109"/>
        <v>ENE</v>
      </c>
      <c r="P177" s="13">
        <f t="shared" ca="1" si="110"/>
        <v>0.11394675925925928</v>
      </c>
      <c r="Q177" s="18">
        <f t="shared" ca="1" si="111"/>
        <v>3.5</v>
      </c>
      <c r="R177" s="17" t="str">
        <f t="shared" ca="1" si="112"/>
        <v>ENE</v>
      </c>
      <c r="S177" s="13">
        <f t="shared" ca="1" si="113"/>
        <v>0.10249999999999999</v>
      </c>
    </row>
    <row r="178" spans="1:19">
      <c r="A178" s="11">
        <f t="shared" si="100"/>
        <v>1033</v>
      </c>
      <c r="B178" s="12">
        <f t="shared" ca="1" si="101"/>
        <v>44600</v>
      </c>
      <c r="C178" s="13">
        <f t="shared" ca="1" si="102"/>
        <v>0.125</v>
      </c>
      <c r="D178" s="14">
        <f t="shared" ca="1" si="103"/>
        <v>0</v>
      </c>
      <c r="E178" s="14">
        <f t="shared" ca="1" si="99"/>
        <v>0.19669350452700271</v>
      </c>
      <c r="F178" s="14">
        <f t="shared" ca="1" si="104"/>
        <v>5.0166666666666666</v>
      </c>
      <c r="G178" s="60" t="s">
        <v>202</v>
      </c>
      <c r="H178" s="14">
        <f t="shared" ca="1" si="105"/>
        <v>63.65</v>
      </c>
      <c r="I178" s="17">
        <f t="shared" ca="1" si="106"/>
        <v>0</v>
      </c>
      <c r="J178" s="16">
        <f t="shared" ca="1" si="107"/>
        <v>0</v>
      </c>
      <c r="K178" s="16">
        <f t="shared" ca="1" si="96"/>
        <v>463</v>
      </c>
      <c r="L178" s="16">
        <f t="shared" ca="1" si="97"/>
        <v>0</v>
      </c>
      <c r="M178" s="17">
        <f t="shared" ca="1" si="98"/>
        <v>1.0333333333333332</v>
      </c>
      <c r="N178" s="17">
        <f t="shared" ca="1" si="108"/>
        <v>1.7</v>
      </c>
      <c r="O178" s="17" t="str">
        <f t="shared" ca="1" si="109"/>
        <v>ENE</v>
      </c>
      <c r="P178" s="13">
        <f t="shared" ca="1" si="110"/>
        <v>0.11806712962962962</v>
      </c>
      <c r="Q178" s="18">
        <f t="shared" ca="1" si="111"/>
        <v>2.7</v>
      </c>
      <c r="R178" s="17" t="str">
        <f t="shared" ca="1" si="112"/>
        <v>E</v>
      </c>
      <c r="S178" s="13">
        <f t="shared" ca="1" si="113"/>
        <v>0.15708333333333332</v>
      </c>
    </row>
    <row r="179" spans="1:19">
      <c r="A179" s="11">
        <f t="shared" si="100"/>
        <v>1039</v>
      </c>
      <c r="B179" s="12">
        <f t="shared" ca="1" si="101"/>
        <v>44600</v>
      </c>
      <c r="C179" s="13">
        <f t="shared" ca="1" si="102"/>
        <v>0.16666666666666666</v>
      </c>
      <c r="D179" s="14">
        <f t="shared" ca="1" si="103"/>
        <v>0</v>
      </c>
      <c r="E179" s="14">
        <f t="shared" ca="1" si="99"/>
        <v>0.19653166630493279</v>
      </c>
      <c r="F179" s="14">
        <f t="shared" ca="1" si="104"/>
        <v>5.0166666666666666</v>
      </c>
      <c r="G179" s="60" t="s">
        <v>202</v>
      </c>
      <c r="H179" s="14">
        <f t="shared" ca="1" si="105"/>
        <v>63.56666666666667</v>
      </c>
      <c r="I179" s="17">
        <f t="shared" ca="1" si="106"/>
        <v>0</v>
      </c>
      <c r="J179" s="16">
        <f t="shared" ca="1" si="107"/>
        <v>0</v>
      </c>
      <c r="K179" s="16">
        <f t="shared" ca="1" si="96"/>
        <v>519</v>
      </c>
      <c r="L179" s="16">
        <f t="shared" ca="1" si="97"/>
        <v>0</v>
      </c>
      <c r="M179" s="17">
        <f t="shared" ca="1" si="98"/>
        <v>1.45</v>
      </c>
      <c r="N179" s="17">
        <f t="shared" ca="1" si="108"/>
        <v>1.6</v>
      </c>
      <c r="O179" s="17" t="str">
        <f t="shared" ca="1" si="109"/>
        <v>E</v>
      </c>
      <c r="P179" s="13">
        <f t="shared" ca="1" si="110"/>
        <v>0.17674768518518516</v>
      </c>
      <c r="Q179" s="18">
        <f t="shared" ca="1" si="111"/>
        <v>2.9</v>
      </c>
      <c r="R179" s="17" t="str">
        <f t="shared" ca="1" si="112"/>
        <v>E</v>
      </c>
      <c r="S179" s="13">
        <f t="shared" ca="1" si="113"/>
        <v>0.18636574074074075</v>
      </c>
    </row>
    <row r="180" spans="1:19">
      <c r="A180" s="11">
        <f t="shared" si="100"/>
        <v>1045</v>
      </c>
      <c r="B180" s="12">
        <f t="shared" ca="1" si="101"/>
        <v>44600</v>
      </c>
      <c r="C180" s="13">
        <f t="shared" ca="1" si="102"/>
        <v>0.20833333333333334</v>
      </c>
      <c r="D180" s="14">
        <f t="shared" ca="1" si="103"/>
        <v>0</v>
      </c>
      <c r="E180" s="14">
        <f t="shared" ca="1" si="99"/>
        <v>0.19645074719389785</v>
      </c>
      <c r="F180" s="14">
        <f t="shared" ca="1" si="104"/>
        <v>4.9000000000000004</v>
      </c>
      <c r="G180" s="60" t="s">
        <v>202</v>
      </c>
      <c r="H180" s="14">
        <f t="shared" ca="1" si="105"/>
        <v>65.5</v>
      </c>
      <c r="I180" s="17">
        <f t="shared" ca="1" si="106"/>
        <v>0</v>
      </c>
      <c r="J180" s="16">
        <f t="shared" ca="1" si="107"/>
        <v>0</v>
      </c>
      <c r="K180" s="16">
        <f t="shared" ca="1" si="96"/>
        <v>496</v>
      </c>
      <c r="L180" s="16">
        <f t="shared" ca="1" si="97"/>
        <v>0</v>
      </c>
      <c r="M180" s="17">
        <f t="shared" ca="1" si="98"/>
        <v>1.1666666666666667</v>
      </c>
      <c r="N180" s="17">
        <f t="shared" ca="1" si="108"/>
        <v>1.8</v>
      </c>
      <c r="O180" s="17" t="str">
        <f t="shared" ca="1" si="109"/>
        <v>E</v>
      </c>
      <c r="P180" s="13">
        <f t="shared" ca="1" si="110"/>
        <v>0.20516203703703703</v>
      </c>
      <c r="Q180" s="18">
        <f t="shared" ca="1" si="111"/>
        <v>3.1</v>
      </c>
      <c r="R180" s="17" t="str">
        <f t="shared" ca="1" si="112"/>
        <v>E</v>
      </c>
      <c r="S180" s="13">
        <f t="shared" ca="1" si="113"/>
        <v>0.21146990740740743</v>
      </c>
    </row>
    <row r="181" spans="1:19">
      <c r="A181" s="11">
        <f t="shared" si="100"/>
        <v>1051</v>
      </c>
      <c r="B181" s="12">
        <f t="shared" ca="1" si="101"/>
        <v>44600</v>
      </c>
      <c r="C181" s="13">
        <f t="shared" ca="1" si="102"/>
        <v>0.25</v>
      </c>
      <c r="D181" s="14">
        <f t="shared" ca="1" si="103"/>
        <v>0</v>
      </c>
      <c r="E181" s="14">
        <f t="shared" ca="1" si="99"/>
        <v>0.19645074719389785</v>
      </c>
      <c r="F181" s="14">
        <f t="shared" ca="1" si="104"/>
        <v>4.5333333333333332</v>
      </c>
      <c r="G181" s="60" t="s">
        <v>202</v>
      </c>
      <c r="H181" s="14">
        <f t="shared" ca="1" si="105"/>
        <v>67.533333333333346</v>
      </c>
      <c r="I181" s="17">
        <f t="shared" ca="1" si="106"/>
        <v>0</v>
      </c>
      <c r="J181" s="16">
        <f t="shared" ca="1" si="107"/>
        <v>0</v>
      </c>
      <c r="K181" s="16">
        <f t="shared" ca="1" si="96"/>
        <v>1310</v>
      </c>
      <c r="L181" s="16">
        <f t="shared" ca="1" si="97"/>
        <v>0.16666666666666666</v>
      </c>
      <c r="M181" s="17">
        <f t="shared" ca="1" si="98"/>
        <v>0.58333333333333337</v>
      </c>
      <c r="N181" s="17">
        <f t="shared" ca="1" si="108"/>
        <v>0.9</v>
      </c>
      <c r="O181" s="17" t="str">
        <f t="shared" ca="1" si="109"/>
        <v>SE</v>
      </c>
      <c r="P181" s="13">
        <f t="shared" ca="1" si="110"/>
        <v>0.24877314814814813</v>
      </c>
      <c r="Q181" s="18">
        <f t="shared" ca="1" si="111"/>
        <v>1.4</v>
      </c>
      <c r="R181" s="17" t="str">
        <f t="shared" ca="1" si="112"/>
        <v>E</v>
      </c>
      <c r="S181" s="13">
        <f t="shared" ca="1" si="113"/>
        <v>0.2804166666666667</v>
      </c>
    </row>
    <row r="182" spans="1:19">
      <c r="A182" s="11">
        <f t="shared" si="100"/>
        <v>1057</v>
      </c>
      <c r="B182" s="12">
        <f t="shared" ca="1" si="101"/>
        <v>44600</v>
      </c>
      <c r="C182" s="13">
        <f t="shared" ca="1" si="102"/>
        <v>0.29166666666666669</v>
      </c>
      <c r="D182" s="14">
        <f t="shared" ca="1" si="103"/>
        <v>0</v>
      </c>
      <c r="E182" s="14">
        <f t="shared" ca="1" si="99"/>
        <v>0.19628921868931717</v>
      </c>
      <c r="F182" s="14">
        <f t="shared" ca="1" si="104"/>
        <v>4.5166666666666666</v>
      </c>
      <c r="G182" s="60" t="s">
        <v>202</v>
      </c>
      <c r="H182" s="14">
        <f t="shared" ca="1" si="105"/>
        <v>69.566666666666677</v>
      </c>
      <c r="I182" s="17">
        <f t="shared" ca="1" si="106"/>
        <v>3.4000000000000002E-2</v>
      </c>
      <c r="J182" s="16">
        <f t="shared" ca="1" si="107"/>
        <v>0</v>
      </c>
      <c r="K182" s="16">
        <f t="shared" ca="1" si="96"/>
        <v>84888</v>
      </c>
      <c r="L182" s="16">
        <f t="shared" ca="1" si="97"/>
        <v>23.666666666666668</v>
      </c>
      <c r="M182" s="17">
        <f t="shared" ca="1" si="98"/>
        <v>0.31666666666666671</v>
      </c>
      <c r="N182" s="17">
        <f t="shared" ca="1" si="108"/>
        <v>1</v>
      </c>
      <c r="O182" s="17" t="str">
        <f t="shared" ca="1" si="109"/>
        <v>ESE</v>
      </c>
      <c r="P182" s="13">
        <f t="shared" ca="1" si="110"/>
        <v>0.28900462962962964</v>
      </c>
      <c r="Q182" s="18">
        <f t="shared" ca="1" si="111"/>
        <v>1.5</v>
      </c>
      <c r="R182" s="17" t="str">
        <f t="shared" ca="1" si="112"/>
        <v>SE</v>
      </c>
      <c r="S182" s="13">
        <f t="shared" ca="1" si="113"/>
        <v>0.28650462962962964</v>
      </c>
    </row>
    <row r="183" spans="1:19">
      <c r="A183" s="11">
        <f t="shared" si="100"/>
        <v>1063</v>
      </c>
      <c r="B183" s="12">
        <f t="shared" ca="1" si="101"/>
        <v>44600</v>
      </c>
      <c r="C183" s="13">
        <f t="shared" ca="1" si="102"/>
        <v>0.33333333333333331</v>
      </c>
      <c r="D183" s="14">
        <f t="shared" ca="1" si="103"/>
        <v>0</v>
      </c>
      <c r="E183" s="14">
        <f t="shared" ca="1" si="99"/>
        <v>0.19693626186010757</v>
      </c>
      <c r="F183" s="14">
        <f t="shared" ca="1" si="104"/>
        <v>5.2833333333333323</v>
      </c>
      <c r="G183" s="60" t="s">
        <v>202</v>
      </c>
      <c r="H183" s="14">
        <f t="shared" ca="1" si="105"/>
        <v>71.5</v>
      </c>
      <c r="I183" s="17">
        <f t="shared" ca="1" si="106"/>
        <v>0.16600000000000001</v>
      </c>
      <c r="J183" s="16">
        <f t="shared" ca="1" si="107"/>
        <v>0</v>
      </c>
      <c r="K183" s="16">
        <f t="shared" ca="1" si="96"/>
        <v>383840</v>
      </c>
      <c r="L183" s="16">
        <f t="shared" ca="1" si="97"/>
        <v>106.83333333333333</v>
      </c>
      <c r="M183" s="17">
        <f t="shared" ca="1" si="98"/>
        <v>1.5333333333333332</v>
      </c>
      <c r="N183" s="17">
        <f t="shared" ca="1" si="108"/>
        <v>2.4</v>
      </c>
      <c r="O183" s="17" t="str">
        <f t="shared" ca="1" si="109"/>
        <v>SSE</v>
      </c>
      <c r="P183" s="13">
        <f t="shared" ca="1" si="110"/>
        <v>0.36403935185185188</v>
      </c>
      <c r="Q183" s="18">
        <f t="shared" ca="1" si="111"/>
        <v>3.3</v>
      </c>
      <c r="R183" s="17" t="str">
        <f t="shared" ca="1" si="112"/>
        <v>SSE</v>
      </c>
      <c r="S183" s="13">
        <f t="shared" ca="1" si="113"/>
        <v>0.35819444444444443</v>
      </c>
    </row>
    <row r="184" spans="1:19">
      <c r="A184" s="11">
        <f t="shared" si="100"/>
        <v>1069</v>
      </c>
      <c r="B184" s="12">
        <f t="shared" ca="1" si="101"/>
        <v>44600</v>
      </c>
      <c r="C184" s="13">
        <f t="shared" ca="1" si="102"/>
        <v>0.375</v>
      </c>
      <c r="D184" s="14">
        <f t="shared" ca="1" si="103"/>
        <v>0</v>
      </c>
      <c r="E184" s="14">
        <f t="shared" ca="1" si="99"/>
        <v>0.19677442363803765</v>
      </c>
      <c r="F184" s="14">
        <f t="shared" ca="1" si="104"/>
        <v>6.583333333333333</v>
      </c>
      <c r="G184" s="60" t="s">
        <v>202</v>
      </c>
      <c r="H184" s="14">
        <f t="shared" ca="1" si="105"/>
        <v>71.716666666666669</v>
      </c>
      <c r="I184" s="17">
        <f t="shared" ca="1" si="106"/>
        <v>0.71199999999999997</v>
      </c>
      <c r="J184" s="16">
        <f t="shared" ca="1" si="107"/>
        <v>0.16666666666666666</v>
      </c>
      <c r="K184" s="16">
        <f t="shared" ca="1" si="96"/>
        <v>1491190</v>
      </c>
      <c r="L184" s="16">
        <f t="shared" ca="1" si="97"/>
        <v>414.16666666666669</v>
      </c>
      <c r="M184" s="17">
        <f t="shared" ca="1" si="98"/>
        <v>2.0833333333333335</v>
      </c>
      <c r="N184" s="17">
        <f t="shared" ca="1" si="108"/>
        <v>2.2999999999999998</v>
      </c>
      <c r="O184" s="17" t="str">
        <f t="shared" ca="1" si="109"/>
        <v>SSW</v>
      </c>
      <c r="P184" s="13">
        <f t="shared" ca="1" si="110"/>
        <v>0.39989583333333334</v>
      </c>
      <c r="Q184" s="18">
        <f t="shared" ca="1" si="111"/>
        <v>3.7</v>
      </c>
      <c r="R184" s="17" t="str">
        <f t="shared" ca="1" si="112"/>
        <v>WSW</v>
      </c>
      <c r="S184" s="13">
        <f t="shared" ca="1" si="113"/>
        <v>0.40688657407407408</v>
      </c>
    </row>
    <row r="185" spans="1:19">
      <c r="A185" s="11">
        <f t="shared" si="100"/>
        <v>1075</v>
      </c>
      <c r="B185" s="12">
        <f t="shared" ca="1" si="101"/>
        <v>44600</v>
      </c>
      <c r="C185" s="13">
        <f t="shared" ca="1" si="102"/>
        <v>0.41666666666666669</v>
      </c>
      <c r="D185" s="14">
        <f t="shared" ca="1" si="103"/>
        <v>0</v>
      </c>
      <c r="E185" s="14">
        <f t="shared" ca="1" si="99"/>
        <v>0.19645074719389785</v>
      </c>
      <c r="F185" s="14">
        <f t="shared" ca="1" si="104"/>
        <v>8.6666666666666661</v>
      </c>
      <c r="G185" s="60" t="s">
        <v>202</v>
      </c>
      <c r="H185" s="14">
        <f t="shared" ca="1" si="105"/>
        <v>58.349999999999994</v>
      </c>
      <c r="I185" s="17">
        <f t="shared" ca="1" si="106"/>
        <v>0.91100000000000003</v>
      </c>
      <c r="J185" s="16">
        <f t="shared" ca="1" si="107"/>
        <v>0.16666666666666666</v>
      </c>
      <c r="K185" s="16">
        <f t="shared" ca="1" si="96"/>
        <v>1953679</v>
      </c>
      <c r="L185" s="16">
        <f t="shared" ca="1" si="97"/>
        <v>542.66666666666663</v>
      </c>
      <c r="M185" s="17">
        <f t="shared" ca="1" si="98"/>
        <v>2.4166666666666665</v>
      </c>
      <c r="N185" s="17">
        <f t="shared" ca="1" si="108"/>
        <v>3.4</v>
      </c>
      <c r="O185" s="17" t="str">
        <f t="shared" ca="1" si="109"/>
        <v>SSW</v>
      </c>
      <c r="P185" s="13">
        <f t="shared" ca="1" si="110"/>
        <v>0.4254398148148148</v>
      </c>
      <c r="Q185" s="18">
        <f t="shared" ca="1" si="111"/>
        <v>4.9000000000000004</v>
      </c>
      <c r="R185" s="17" t="str">
        <f t="shared" ca="1" si="112"/>
        <v>SSW</v>
      </c>
      <c r="S185" s="13">
        <f t="shared" ca="1" si="113"/>
        <v>0.42226851851851849</v>
      </c>
    </row>
    <row r="186" spans="1:19">
      <c r="A186" s="11">
        <f t="shared" si="100"/>
        <v>1081</v>
      </c>
      <c r="B186" s="12">
        <f t="shared" ca="1" si="101"/>
        <v>44600</v>
      </c>
      <c r="C186" s="13">
        <f t="shared" ca="1" si="102"/>
        <v>0.45833333333333331</v>
      </c>
      <c r="D186" s="14">
        <f t="shared" ca="1" si="103"/>
        <v>0</v>
      </c>
      <c r="E186" s="14">
        <f t="shared" ca="1" si="99"/>
        <v>0.19645074719389785</v>
      </c>
      <c r="F186" s="14">
        <f t="shared" ca="1" si="104"/>
        <v>8.1166666666666654</v>
      </c>
      <c r="G186" s="60" t="s">
        <v>202</v>
      </c>
      <c r="H186" s="14">
        <f t="shared" ca="1" si="105"/>
        <v>59.18333333333333</v>
      </c>
      <c r="I186" s="17">
        <f t="shared" ca="1" si="106"/>
        <v>0.58099999999999996</v>
      </c>
      <c r="J186" s="16">
        <f t="shared" ca="1" si="107"/>
        <v>0</v>
      </c>
      <c r="K186" s="16">
        <f t="shared" ca="1" si="96"/>
        <v>1365826</v>
      </c>
      <c r="L186" s="16">
        <f t="shared" ca="1" si="97"/>
        <v>379.33333333333331</v>
      </c>
      <c r="M186" s="17">
        <f t="shared" ca="1" si="98"/>
        <v>2.3000000000000003</v>
      </c>
      <c r="N186" s="17">
        <f t="shared" ca="1" si="108"/>
        <v>2.7</v>
      </c>
      <c r="O186" s="17" t="str">
        <f t="shared" ca="1" si="109"/>
        <v>W</v>
      </c>
      <c r="P186" s="13">
        <f t="shared" ca="1" si="110"/>
        <v>0.48321759259259256</v>
      </c>
      <c r="Q186" s="18">
        <f t="shared" ca="1" si="111"/>
        <v>3.8</v>
      </c>
      <c r="R186" s="17" t="str">
        <f t="shared" ca="1" si="112"/>
        <v>W</v>
      </c>
      <c r="S186" s="13">
        <f t="shared" ca="1" si="113"/>
        <v>0.47685185185185186</v>
      </c>
    </row>
    <row r="187" spans="1:19">
      <c r="A187" s="11">
        <f t="shared" si="100"/>
        <v>1087</v>
      </c>
      <c r="B187" s="12">
        <f t="shared" ca="1" si="101"/>
        <v>44600</v>
      </c>
      <c r="C187" s="13">
        <f t="shared" ca="1" si="102"/>
        <v>0.5</v>
      </c>
      <c r="D187" s="14">
        <f t="shared" ca="1" si="103"/>
        <v>0</v>
      </c>
      <c r="E187" s="14">
        <f t="shared" ca="1" si="99"/>
        <v>0.19645074719389785</v>
      </c>
      <c r="F187" s="14">
        <f t="shared" ca="1" si="104"/>
        <v>8.4166666666666661</v>
      </c>
      <c r="G187" s="60" t="s">
        <v>202</v>
      </c>
      <c r="H187" s="14">
        <f t="shared" ca="1" si="105"/>
        <v>58.716666666666669</v>
      </c>
      <c r="I187" s="17">
        <f t="shared" ca="1" si="106"/>
        <v>0.49700000000000005</v>
      </c>
      <c r="J187" s="16">
        <f t="shared" ca="1" si="107"/>
        <v>0</v>
      </c>
      <c r="K187" s="16">
        <f t="shared" ca="1" si="96"/>
        <v>1211102</v>
      </c>
      <c r="L187" s="16">
        <f t="shared" ca="1" si="97"/>
        <v>336.5</v>
      </c>
      <c r="M187" s="17">
        <f t="shared" ca="1" si="98"/>
        <v>1.2333333333333334</v>
      </c>
      <c r="N187" s="17">
        <f t="shared" ca="1" si="108"/>
        <v>2.2999999999999998</v>
      </c>
      <c r="O187" s="17" t="str">
        <f t="shared" ca="1" si="109"/>
        <v>WSW</v>
      </c>
      <c r="P187" s="13">
        <f t="shared" ca="1" si="110"/>
        <v>0.49306712962962962</v>
      </c>
      <c r="Q187" s="18">
        <f t="shared" ca="1" si="111"/>
        <v>2.9</v>
      </c>
      <c r="R187" s="17" t="str">
        <f t="shared" ca="1" si="112"/>
        <v>SW</v>
      </c>
      <c r="S187" s="13">
        <f t="shared" ca="1" si="113"/>
        <v>0.49942129629629628</v>
      </c>
    </row>
    <row r="188" spans="1:19">
      <c r="A188" s="11">
        <f t="shared" si="100"/>
        <v>1093</v>
      </c>
      <c r="B188" s="12">
        <f t="shared" ca="1" si="101"/>
        <v>44600</v>
      </c>
      <c r="C188" s="13">
        <f t="shared" ca="1" si="102"/>
        <v>0.54166666666666663</v>
      </c>
      <c r="D188" s="14">
        <f t="shared" ca="1" si="103"/>
        <v>0</v>
      </c>
      <c r="E188" s="14">
        <f t="shared" ca="1" si="99"/>
        <v>0.19653166630493279</v>
      </c>
      <c r="F188" s="14">
        <f t="shared" ca="1" si="104"/>
        <v>8.7166666666666668</v>
      </c>
      <c r="G188" s="60" t="s">
        <v>202</v>
      </c>
      <c r="H188" s="14">
        <f t="shared" ca="1" si="105"/>
        <v>57.666666666666664</v>
      </c>
      <c r="I188" s="17">
        <f t="shared" ca="1" si="106"/>
        <v>0.47500000000000003</v>
      </c>
      <c r="J188" s="16">
        <f t="shared" ca="1" si="107"/>
        <v>0</v>
      </c>
      <c r="K188" s="16">
        <f t="shared" ca="1" si="96"/>
        <v>1166461</v>
      </c>
      <c r="L188" s="16">
        <f t="shared" ca="1" si="97"/>
        <v>324</v>
      </c>
      <c r="M188" s="17">
        <f t="shared" ca="1" si="98"/>
        <v>1.3166666666666667</v>
      </c>
      <c r="N188" s="17">
        <f t="shared" ca="1" si="108"/>
        <v>1.7</v>
      </c>
      <c r="O188" s="17" t="str">
        <f t="shared" ca="1" si="109"/>
        <v>NNW</v>
      </c>
      <c r="P188" s="13">
        <f t="shared" ca="1" si="110"/>
        <v>0.57614583333333336</v>
      </c>
      <c r="Q188" s="18">
        <f t="shared" ca="1" si="111"/>
        <v>3.1</v>
      </c>
      <c r="R188" s="17" t="str">
        <f t="shared" ca="1" si="112"/>
        <v>NNW</v>
      </c>
      <c r="S188" s="13">
        <f t="shared" ca="1" si="113"/>
        <v>0.57141203703703702</v>
      </c>
    </row>
    <row r="189" spans="1:19">
      <c r="A189" s="11">
        <f t="shared" si="100"/>
        <v>1099</v>
      </c>
      <c r="B189" s="12">
        <f t="shared" ca="1" si="101"/>
        <v>44600</v>
      </c>
      <c r="C189" s="13">
        <f t="shared" ca="1" si="102"/>
        <v>0.58333333333333337</v>
      </c>
      <c r="D189" s="14">
        <f t="shared" ca="1" si="103"/>
        <v>0</v>
      </c>
      <c r="E189" s="14">
        <f t="shared" ca="1" si="99"/>
        <v>0.19645074719389785</v>
      </c>
      <c r="F189" s="14">
        <f t="shared" ca="1" si="104"/>
        <v>8.5</v>
      </c>
      <c r="G189" s="60" t="s">
        <v>202</v>
      </c>
      <c r="H189" s="14">
        <f t="shared" ca="1" si="105"/>
        <v>57.983333333333327</v>
      </c>
      <c r="I189" s="17">
        <f t="shared" ca="1" si="106"/>
        <v>0.29000000000000004</v>
      </c>
      <c r="J189" s="16">
        <f t="shared" ca="1" si="107"/>
        <v>0</v>
      </c>
      <c r="K189" s="16">
        <f t="shared" ca="1" si="96"/>
        <v>739843</v>
      </c>
      <c r="L189" s="16">
        <f t="shared" ca="1" si="97"/>
        <v>205.33333333333334</v>
      </c>
      <c r="M189" s="17">
        <f t="shared" ca="1" si="98"/>
        <v>0.98333333333333339</v>
      </c>
      <c r="N189" s="17">
        <f t="shared" ca="1" si="108"/>
        <v>1.7</v>
      </c>
      <c r="O189" s="17" t="str">
        <f t="shared" ca="1" si="109"/>
        <v>NNW</v>
      </c>
      <c r="P189" s="13">
        <f t="shared" ca="1" si="110"/>
        <v>0.57666666666666666</v>
      </c>
      <c r="Q189" s="18">
        <f t="shared" ca="1" si="111"/>
        <v>2.9</v>
      </c>
      <c r="R189" s="17" t="str">
        <f t="shared" ca="1" si="112"/>
        <v>SSE</v>
      </c>
      <c r="S189" s="13">
        <f t="shared" ca="1" si="113"/>
        <v>0.61641203703703706</v>
      </c>
    </row>
    <row r="190" spans="1:19">
      <c r="A190" s="11">
        <f t="shared" si="100"/>
        <v>1105</v>
      </c>
      <c r="B190" s="12">
        <f t="shared" ca="1" si="101"/>
        <v>44600</v>
      </c>
      <c r="C190" s="13">
        <f t="shared" ca="1" si="102"/>
        <v>0.625</v>
      </c>
      <c r="D190" s="14">
        <f t="shared" ca="1" si="103"/>
        <v>0</v>
      </c>
      <c r="E190" s="14">
        <f t="shared" ref="E190:E199" ca="1" si="136">INDIRECT(ADDRESS(A190,32,,,$B$1))</f>
        <v>0.19596616168015582</v>
      </c>
      <c r="F190" s="14">
        <f t="shared" ref="F190:F200" ca="1" si="137">INDIRECT(ADDRESS(A190,33,,,$B$1))</f>
        <v>7.9666666666666659</v>
      </c>
      <c r="G190" s="60" t="s">
        <v>202</v>
      </c>
      <c r="H190" s="14">
        <f t="shared" ref="H190:H200" ca="1" si="138">INDIRECT(ADDRESS(A190,35,,,$B$1))</f>
        <v>61.633333333333333</v>
      </c>
      <c r="I190" s="17">
        <f t="shared" ref="I190:I200" ca="1" si="139">INDIRECT(ADDRESS(A190,36,,,$B$1))</f>
        <v>0.27900000000000003</v>
      </c>
      <c r="J190" s="16">
        <f t="shared" ref="J190:J200" ca="1" si="140">INDIRECT(ADDRESS(A190,37,,,$B$1))</f>
        <v>0</v>
      </c>
      <c r="K190" s="16">
        <f t="shared" ca="1" si="96"/>
        <v>660737</v>
      </c>
      <c r="L190" s="16">
        <f t="shared" ca="1" si="97"/>
        <v>183.5</v>
      </c>
      <c r="M190" s="17">
        <f t="shared" ca="1" si="98"/>
        <v>1.7666666666666666</v>
      </c>
      <c r="N190" s="17">
        <f t="shared" ref="N190:N200" ca="1" si="141">INDIRECT(ADDRESS($A190,41,,,$B$1))</f>
        <v>2.2000000000000002</v>
      </c>
      <c r="O190" s="17" t="str">
        <f t="shared" ref="O190:O200" ca="1" si="142">INDIRECT(ADDRESS($A190,42,,,$B$1))</f>
        <v>SSE</v>
      </c>
      <c r="P190" s="13">
        <f t="shared" ref="P190:P200" ca="1" si="143">INDIRECT(ADDRESS($A190,43,,,$B$1))</f>
        <v>0.62584490740740739</v>
      </c>
      <c r="Q190" s="18">
        <f t="shared" ref="Q190:Q200" ca="1" si="144">INDIRECT(ADDRESS($A190,44,,,$B$1))</f>
        <v>3.7</v>
      </c>
      <c r="R190" s="17" t="str">
        <f t="shared" ref="R190:R200" ca="1" si="145">INDIRECT(ADDRESS($A190,45,,,$B$1))</f>
        <v>ESE</v>
      </c>
      <c r="S190" s="13">
        <f t="shared" ref="S190:S200" ca="1" si="146">INDIRECT(ADDRESS($A190,46,,,$B$1))</f>
        <v>0.6213657407407408</v>
      </c>
    </row>
    <row r="191" spans="1:19">
      <c r="A191" s="11">
        <f t="shared" si="100"/>
        <v>1111</v>
      </c>
      <c r="B191" s="12">
        <f t="shared" ca="1" si="101"/>
        <v>44600</v>
      </c>
      <c r="C191" s="13">
        <f t="shared" ca="1" si="102"/>
        <v>0.66666666666666663</v>
      </c>
      <c r="D191" s="14">
        <f t="shared" ca="1" si="103"/>
        <v>0</v>
      </c>
      <c r="E191" s="14">
        <f t="shared" ca="1" si="136"/>
        <v>0.19596616168015582</v>
      </c>
      <c r="F191" s="14">
        <f t="shared" ca="1" si="137"/>
        <v>8.5833333333333321</v>
      </c>
      <c r="G191" s="60" t="s">
        <v>202</v>
      </c>
      <c r="H191" s="14">
        <f t="shared" ca="1" si="138"/>
        <v>60.65</v>
      </c>
      <c r="I191" s="17">
        <f t="shared" ca="1" si="139"/>
        <v>0.35600000000000004</v>
      </c>
      <c r="J191" s="16">
        <f t="shared" ca="1" si="140"/>
        <v>0</v>
      </c>
      <c r="K191" s="16">
        <f t="shared" ref="K191:K200" ca="1" si="147">INDIRECT(ADDRESS(A191,38,,,$B$1))</f>
        <v>741033</v>
      </c>
      <c r="L191" s="16">
        <f t="shared" ref="L191:L200" ca="1" si="148">INDIRECT(ADDRESS(A191,39,,,$B$1))</f>
        <v>205.83333333333334</v>
      </c>
      <c r="M191" s="17">
        <f t="shared" ref="M191:M200" ca="1" si="149">INDIRECT(ADDRESS($A191,40,,,$B$1))</f>
        <v>1.5166666666666666</v>
      </c>
      <c r="N191" s="17">
        <f t="shared" ca="1" si="141"/>
        <v>1.8</v>
      </c>
      <c r="O191" s="17" t="str">
        <f t="shared" ca="1" si="142"/>
        <v>WSW</v>
      </c>
      <c r="P191" s="13">
        <f t="shared" ca="1" si="143"/>
        <v>0.6868171296296296</v>
      </c>
      <c r="Q191" s="18">
        <f t="shared" ca="1" si="144"/>
        <v>2.9</v>
      </c>
      <c r="R191" s="17" t="str">
        <f t="shared" ca="1" si="145"/>
        <v>SW</v>
      </c>
      <c r="S191" s="13">
        <f t="shared" ca="1" si="146"/>
        <v>0.68526620370370372</v>
      </c>
    </row>
    <row r="192" spans="1:19">
      <c r="A192" s="11">
        <f t="shared" si="100"/>
        <v>1117</v>
      </c>
      <c r="B192" s="12">
        <f t="shared" ca="1" si="101"/>
        <v>44600</v>
      </c>
      <c r="C192" s="13">
        <f t="shared" ca="1" si="102"/>
        <v>0.70833333333333337</v>
      </c>
      <c r="D192" s="14">
        <f t="shared" ca="1" si="103"/>
        <v>0</v>
      </c>
      <c r="E192" s="14">
        <f t="shared" ca="1" si="136"/>
        <v>0.19596616168015582</v>
      </c>
      <c r="F192" s="14">
        <f t="shared" ca="1" si="137"/>
        <v>7.3999999999999995</v>
      </c>
      <c r="G192" s="60" t="s">
        <v>202</v>
      </c>
      <c r="H192" s="14">
        <f t="shared" ca="1" si="138"/>
        <v>64.933333333333337</v>
      </c>
      <c r="I192" s="17">
        <f t="shared" ca="1" si="139"/>
        <v>5.9999999999999991E-2</v>
      </c>
      <c r="J192" s="16">
        <f t="shared" ca="1" si="140"/>
        <v>0</v>
      </c>
      <c r="K192" s="16">
        <f t="shared" ca="1" si="147"/>
        <v>128737</v>
      </c>
      <c r="L192" s="16">
        <f t="shared" ca="1" si="148"/>
        <v>35.666666666666664</v>
      </c>
      <c r="M192" s="17">
        <f t="shared" ca="1" si="149"/>
        <v>0.96666666666666679</v>
      </c>
      <c r="N192" s="17">
        <f t="shared" ca="1" si="141"/>
        <v>1.3</v>
      </c>
      <c r="O192" s="17" t="str">
        <f t="shared" ca="1" si="142"/>
        <v>ESE</v>
      </c>
      <c r="P192" s="13">
        <f t="shared" ca="1" si="143"/>
        <v>0.74055555555555552</v>
      </c>
      <c r="Q192" s="18">
        <f t="shared" ca="1" si="144"/>
        <v>2</v>
      </c>
      <c r="R192" s="17" t="str">
        <f t="shared" ca="1" si="145"/>
        <v>WSW</v>
      </c>
      <c r="S192" s="13">
        <f t="shared" ca="1" si="146"/>
        <v>0.70383101851851848</v>
      </c>
    </row>
    <row r="193" spans="1:36">
      <c r="A193" s="11">
        <f t="shared" si="100"/>
        <v>1123</v>
      </c>
      <c r="B193" s="12">
        <f t="shared" ca="1" si="101"/>
        <v>44600</v>
      </c>
      <c r="C193" s="13">
        <f t="shared" ca="1" si="102"/>
        <v>0.75</v>
      </c>
      <c r="D193" s="14">
        <f t="shared" ca="1" si="103"/>
        <v>0</v>
      </c>
      <c r="E193" s="14">
        <f t="shared" ca="1" si="136"/>
        <v>0.19596616168015582</v>
      </c>
      <c r="F193" s="14">
        <f t="shared" ca="1" si="137"/>
        <v>5.4000000000000012</v>
      </c>
      <c r="G193" s="60" t="s">
        <v>202</v>
      </c>
      <c r="H193" s="14">
        <f t="shared" ca="1" si="138"/>
        <v>70.5</v>
      </c>
      <c r="I193" s="17">
        <f t="shared" ca="1" si="139"/>
        <v>0</v>
      </c>
      <c r="J193" s="16">
        <f t="shared" ca="1" si="140"/>
        <v>0</v>
      </c>
      <c r="K193" s="16">
        <f t="shared" ca="1" si="147"/>
        <v>786</v>
      </c>
      <c r="L193" s="16">
        <f t="shared" ca="1" si="148"/>
        <v>0.16666666666666666</v>
      </c>
      <c r="M193" s="17">
        <f t="shared" ca="1" si="149"/>
        <v>0.65</v>
      </c>
      <c r="N193" s="17">
        <f t="shared" ca="1" si="141"/>
        <v>1.3</v>
      </c>
      <c r="O193" s="17" t="str">
        <f t="shared" ca="1" si="142"/>
        <v>ESE</v>
      </c>
      <c r="P193" s="13">
        <f t="shared" ca="1" si="143"/>
        <v>0.76077546296296295</v>
      </c>
      <c r="Q193" s="18">
        <f t="shared" ca="1" si="144"/>
        <v>1.8</v>
      </c>
      <c r="R193" s="17" t="str">
        <f t="shared" ca="1" si="145"/>
        <v>ESE</v>
      </c>
      <c r="S193" s="13">
        <f t="shared" ca="1" si="146"/>
        <v>0.75684027777777774</v>
      </c>
    </row>
    <row r="194" spans="1:36">
      <c r="A194" s="11">
        <f t="shared" si="100"/>
        <v>1129</v>
      </c>
      <c r="B194" s="12">
        <f t="shared" ca="1" si="101"/>
        <v>44600</v>
      </c>
      <c r="C194" s="13">
        <f t="shared" ca="1" si="102"/>
        <v>0.79166666666666663</v>
      </c>
      <c r="D194" s="14">
        <f t="shared" ca="1" si="103"/>
        <v>0</v>
      </c>
      <c r="E194" s="14">
        <f t="shared" ca="1" si="136"/>
        <v>0.19564372373439268</v>
      </c>
      <c r="F194" s="14">
        <f t="shared" ca="1" si="137"/>
        <v>4.1999999999999993</v>
      </c>
      <c r="G194" s="60" t="s">
        <v>202</v>
      </c>
      <c r="H194" s="14">
        <f t="shared" ca="1" si="138"/>
        <v>74.166666666666671</v>
      </c>
      <c r="I194" s="17">
        <f t="shared" ca="1" si="139"/>
        <v>4.0000000000000001E-3</v>
      </c>
      <c r="J194" s="16">
        <f t="shared" ca="1" si="140"/>
        <v>0</v>
      </c>
      <c r="K194" s="16">
        <f t="shared" ca="1" si="147"/>
        <v>477</v>
      </c>
      <c r="L194" s="16">
        <f t="shared" ca="1" si="148"/>
        <v>0</v>
      </c>
      <c r="M194" s="17">
        <f t="shared" ca="1" si="149"/>
        <v>1.0166666666666666</v>
      </c>
      <c r="N194" s="17">
        <f t="shared" ca="1" si="141"/>
        <v>2.2000000000000002</v>
      </c>
      <c r="O194" s="17" t="str">
        <f t="shared" ca="1" si="142"/>
        <v>NNE</v>
      </c>
      <c r="P194" s="13">
        <f t="shared" ca="1" si="143"/>
        <v>0.82638888888888884</v>
      </c>
      <c r="Q194" s="18">
        <f t="shared" ca="1" si="144"/>
        <v>5.6</v>
      </c>
      <c r="R194" s="17" t="str">
        <f t="shared" ca="1" si="145"/>
        <v>NNE</v>
      </c>
      <c r="S194" s="13">
        <f t="shared" ca="1" si="146"/>
        <v>0.82365740740740734</v>
      </c>
    </row>
    <row r="195" spans="1:36">
      <c r="A195" s="11">
        <f t="shared" si="100"/>
        <v>1135</v>
      </c>
      <c r="B195" s="12">
        <f t="shared" ca="1" si="101"/>
        <v>44600</v>
      </c>
      <c r="C195" s="13">
        <f t="shared" ca="1" si="102"/>
        <v>0.83333333333333337</v>
      </c>
      <c r="D195" s="14">
        <f t="shared" ca="1" si="103"/>
        <v>0</v>
      </c>
      <c r="E195" s="14">
        <f t="shared" ca="1" si="136"/>
        <v>0.19524114028841014</v>
      </c>
      <c r="F195" s="14">
        <f t="shared" ca="1" si="137"/>
        <v>5.916666666666667</v>
      </c>
      <c r="G195" s="60" t="s">
        <v>202</v>
      </c>
      <c r="H195" s="14">
        <f t="shared" ca="1" si="138"/>
        <v>66.7</v>
      </c>
      <c r="I195" s="17">
        <f t="shared" ca="1" si="139"/>
        <v>1E-3</v>
      </c>
      <c r="J195" s="16">
        <f t="shared" ca="1" si="140"/>
        <v>0</v>
      </c>
      <c r="K195" s="16">
        <f t="shared" ca="1" si="147"/>
        <v>472</v>
      </c>
      <c r="L195" s="16">
        <f t="shared" ca="1" si="148"/>
        <v>0</v>
      </c>
      <c r="M195" s="17">
        <f t="shared" ca="1" si="149"/>
        <v>2.1166666666666667</v>
      </c>
      <c r="N195" s="17">
        <f t="shared" ca="1" si="141"/>
        <v>3</v>
      </c>
      <c r="O195" s="17" t="str">
        <f t="shared" ca="1" si="142"/>
        <v>NNE</v>
      </c>
      <c r="P195" s="13">
        <f t="shared" ca="1" si="143"/>
        <v>0.8303356481481482</v>
      </c>
      <c r="Q195" s="18">
        <f t="shared" ca="1" si="144"/>
        <v>5.0999999999999996</v>
      </c>
      <c r="R195" s="17" t="str">
        <f t="shared" ca="1" si="145"/>
        <v>NNE</v>
      </c>
      <c r="S195" s="13">
        <f t="shared" ca="1" si="146"/>
        <v>0.830011574074074</v>
      </c>
    </row>
    <row r="196" spans="1:36">
      <c r="A196" s="11">
        <f t="shared" si="100"/>
        <v>1141</v>
      </c>
      <c r="B196" s="12">
        <f t="shared" ca="1" si="101"/>
        <v>44600</v>
      </c>
      <c r="C196" s="13">
        <f t="shared" ca="1" si="102"/>
        <v>0.875</v>
      </c>
      <c r="D196" s="14">
        <f t="shared" ca="1" si="103"/>
        <v>0</v>
      </c>
      <c r="E196" s="14">
        <f t="shared" ca="1" si="136"/>
        <v>0.19499977581530922</v>
      </c>
      <c r="F196" s="14">
        <f t="shared" ca="1" si="137"/>
        <v>4.7333333333333334</v>
      </c>
      <c r="G196" s="60" t="s">
        <v>202</v>
      </c>
      <c r="H196" s="14">
        <f t="shared" ca="1" si="138"/>
        <v>68.3</v>
      </c>
      <c r="I196" s="17">
        <f t="shared" ca="1" si="139"/>
        <v>0</v>
      </c>
      <c r="J196" s="16">
        <f t="shared" ca="1" si="140"/>
        <v>0</v>
      </c>
      <c r="K196" s="16">
        <f t="shared" ca="1" si="147"/>
        <v>510</v>
      </c>
      <c r="L196" s="16">
        <f t="shared" ca="1" si="148"/>
        <v>0</v>
      </c>
      <c r="M196" s="17">
        <f t="shared" ca="1" si="149"/>
        <v>0.91666666666666663</v>
      </c>
      <c r="N196" s="17">
        <f t="shared" ca="1" si="141"/>
        <v>1.7</v>
      </c>
      <c r="O196" s="17" t="str">
        <f t="shared" ca="1" si="142"/>
        <v>NE</v>
      </c>
      <c r="P196" s="13">
        <f t="shared" ca="1" si="143"/>
        <v>0.86818287037037034</v>
      </c>
      <c r="Q196" s="18">
        <f t="shared" ca="1" si="144"/>
        <v>2.9</v>
      </c>
      <c r="R196" s="17" t="str">
        <f t="shared" ca="1" si="145"/>
        <v>NE</v>
      </c>
      <c r="S196" s="13">
        <f t="shared" ca="1" si="146"/>
        <v>0.90427083333333336</v>
      </c>
    </row>
    <row r="197" spans="1:36">
      <c r="A197" s="11">
        <f t="shared" si="100"/>
        <v>1147</v>
      </c>
      <c r="B197" s="12">
        <f t="shared" ca="1" si="101"/>
        <v>44600</v>
      </c>
      <c r="C197" s="13">
        <f t="shared" ca="1" si="102"/>
        <v>0.91666666666666663</v>
      </c>
      <c r="D197" s="14">
        <f t="shared" ca="1" si="103"/>
        <v>0</v>
      </c>
      <c r="E197" s="14">
        <f t="shared" ca="1" si="136"/>
        <v>0.19499977581530922</v>
      </c>
      <c r="F197" s="14">
        <f t="shared" ca="1" si="137"/>
        <v>4.25</v>
      </c>
      <c r="G197" s="60" t="s">
        <v>202</v>
      </c>
      <c r="H197" s="14">
        <f t="shared" ca="1" si="138"/>
        <v>67.55</v>
      </c>
      <c r="I197" s="17">
        <f t="shared" ca="1" si="139"/>
        <v>0</v>
      </c>
      <c r="J197" s="16">
        <f t="shared" ca="1" si="140"/>
        <v>0</v>
      </c>
      <c r="K197" s="16">
        <f t="shared" ca="1" si="147"/>
        <v>402</v>
      </c>
      <c r="L197" s="16">
        <f t="shared" ca="1" si="148"/>
        <v>0</v>
      </c>
      <c r="M197" s="17">
        <f t="shared" ca="1" si="149"/>
        <v>1.2166666666666668</v>
      </c>
      <c r="N197" s="17">
        <f t="shared" ca="1" si="141"/>
        <v>1.9</v>
      </c>
      <c r="O197" s="17" t="str">
        <f t="shared" ca="1" si="142"/>
        <v>NE</v>
      </c>
      <c r="P197" s="13">
        <f t="shared" ca="1" si="143"/>
        <v>0.93055555555555547</v>
      </c>
      <c r="Q197" s="18">
        <f t="shared" ca="1" si="144"/>
        <v>4.5</v>
      </c>
      <c r="R197" s="17" t="str">
        <f t="shared" ca="1" si="145"/>
        <v>N</v>
      </c>
      <c r="S197" s="13">
        <f t="shared" ca="1" si="146"/>
        <v>0.92914351851851851</v>
      </c>
    </row>
    <row r="198" spans="1:36">
      <c r="A198" s="11">
        <f t="shared" si="100"/>
        <v>1153</v>
      </c>
      <c r="B198" s="12">
        <f t="shared" ca="1" si="101"/>
        <v>44600</v>
      </c>
      <c r="C198" s="13">
        <f t="shared" ca="1" si="102"/>
        <v>0.95833333333333337</v>
      </c>
      <c r="D198" s="14">
        <f t="shared" ca="1" si="103"/>
        <v>0</v>
      </c>
      <c r="E198" s="14">
        <f t="shared" ca="1" si="136"/>
        <v>0.19467857470730957</v>
      </c>
      <c r="F198" s="14">
        <f t="shared" ca="1" si="137"/>
        <v>4.0333333333333332</v>
      </c>
      <c r="G198" s="60" t="s">
        <v>202</v>
      </c>
      <c r="H198" s="14">
        <f t="shared" ca="1" si="138"/>
        <v>68.866666666666674</v>
      </c>
      <c r="I198" s="17">
        <f t="shared" ca="1" si="139"/>
        <v>0</v>
      </c>
      <c r="J198" s="16">
        <f t="shared" ca="1" si="140"/>
        <v>0</v>
      </c>
      <c r="K198" s="16">
        <f t="shared" ca="1" si="147"/>
        <v>289</v>
      </c>
      <c r="L198" s="16">
        <f t="shared" ca="1" si="148"/>
        <v>0</v>
      </c>
      <c r="M198" s="17">
        <f t="shared" ca="1" si="149"/>
        <v>2.0499999999999998</v>
      </c>
      <c r="N198" s="17">
        <f t="shared" ca="1" si="141"/>
        <v>2.2999999999999998</v>
      </c>
      <c r="O198" s="17" t="str">
        <f t="shared" ca="1" si="142"/>
        <v>E</v>
      </c>
      <c r="P198" s="13">
        <f t="shared" ca="1" si="143"/>
        <v>0.9776273148148148</v>
      </c>
      <c r="Q198" s="18">
        <f t="shared" ca="1" si="144"/>
        <v>4.8</v>
      </c>
      <c r="R198" s="17" t="str">
        <f t="shared" ca="1" si="145"/>
        <v>E</v>
      </c>
      <c r="S198" s="13">
        <f t="shared" ca="1" si="146"/>
        <v>0.97122685185185187</v>
      </c>
    </row>
    <row r="199" spans="1:36">
      <c r="A199" s="11">
        <f t="shared" si="100"/>
        <v>1159</v>
      </c>
      <c r="B199" s="12">
        <f t="shared" ca="1" si="101"/>
        <v>44601</v>
      </c>
      <c r="C199" s="13">
        <f t="shared" ca="1" si="102"/>
        <v>0</v>
      </c>
      <c r="D199" s="14">
        <f t="shared" ca="1" si="103"/>
        <v>0</v>
      </c>
      <c r="E199" s="14">
        <f t="shared" ca="1" si="136"/>
        <v>0.19467872925467664</v>
      </c>
      <c r="F199" s="14">
        <f t="shared" ca="1" si="137"/>
        <v>3.8000000000000003</v>
      </c>
      <c r="G199" s="60" t="s">
        <v>202</v>
      </c>
      <c r="H199" s="14">
        <f t="shared" ca="1" si="138"/>
        <v>71.733333333333334</v>
      </c>
      <c r="I199" s="17">
        <f t="shared" ca="1" si="139"/>
        <v>0</v>
      </c>
      <c r="J199" s="16">
        <f t="shared" ca="1" si="140"/>
        <v>0</v>
      </c>
      <c r="K199" s="16">
        <f t="shared" ca="1" si="147"/>
        <v>281</v>
      </c>
      <c r="L199" s="16">
        <f t="shared" ca="1" si="148"/>
        <v>0</v>
      </c>
      <c r="M199" s="17">
        <f t="shared" ca="1" si="149"/>
        <v>2.3166666666666669</v>
      </c>
      <c r="N199" s="17">
        <f t="shared" ca="1" si="141"/>
        <v>2.7</v>
      </c>
      <c r="O199" s="17" t="str">
        <f t="shared" ca="1" si="142"/>
        <v>E</v>
      </c>
      <c r="P199" s="13">
        <f t="shared" ca="1" si="143"/>
        <v>1.5648148148148151E-2</v>
      </c>
      <c r="Q199" s="18">
        <f t="shared" ca="1" si="144"/>
        <v>4.5</v>
      </c>
      <c r="R199" s="17" t="str">
        <f t="shared" ca="1" si="145"/>
        <v>E</v>
      </c>
      <c r="S199" s="13">
        <f t="shared" ca="1" si="146"/>
        <v>1.1331018518518518E-2</v>
      </c>
      <c r="U199" s="14">
        <f t="shared" ref="U199" ca="1" si="150">SUM(D199:D222)</f>
        <v>0</v>
      </c>
      <c r="V199" s="14">
        <f t="shared" ref="V199:Y199" ca="1" si="151">AVERAGE(E199:E222)</f>
        <v>0.19378185413372129</v>
      </c>
      <c r="W199" s="14">
        <f t="shared" ca="1" si="151"/>
        <v>7.2784722222222227</v>
      </c>
      <c r="X199" s="14" t="e">
        <f t="shared" si="151"/>
        <v>#DIV/0!</v>
      </c>
      <c r="Y199" s="14">
        <f t="shared" ca="1" si="151"/>
        <v>61.627083333333339</v>
      </c>
      <c r="Z199" s="56">
        <f t="shared" ref="Z199:AA199" ca="1" si="152">SUM(I199:I222)</f>
        <v>13.579000000000001</v>
      </c>
      <c r="AA199" s="56">
        <f t="shared" ca="1" si="152"/>
        <v>5.666666666666667</v>
      </c>
      <c r="AB199" s="56">
        <f t="shared" ref="AB199" ca="1" si="153">SUM(K199:K222)/1000</f>
        <v>27670.916000000001</v>
      </c>
      <c r="AC199" s="56">
        <f t="shared" ref="AC199:AD199" ca="1" si="154">AVERAGE(L199:L222)</f>
        <v>320.20138888888891</v>
      </c>
      <c r="AD199" s="17">
        <f t="shared" ca="1" si="154"/>
        <v>1.7812499999999998</v>
      </c>
      <c r="AE199" s="17">
        <f t="shared" ref="AE199" ca="1" si="155">MAX(N199:N222)</f>
        <v>4.8</v>
      </c>
      <c r="AF199" s="11" t="str">
        <f t="shared" ref="AF199" ca="1" si="156">INDIRECT(ADDRESS(MATCH(AE199,N199:N222,0)+ROW()-1,15))</f>
        <v>NNE</v>
      </c>
      <c r="AG199" s="13">
        <f t="shared" ref="AG199" ca="1" si="157">INDIRECT(ADDRESS(MATCH(AE199,N199:N222,0)+ROW()-1,16))</f>
        <v>0.3706828703703704</v>
      </c>
      <c r="AH199" s="17">
        <f t="shared" ref="AH199" ca="1" si="158">MAX(Q199:Q222)</f>
        <v>8.8000000000000007</v>
      </c>
      <c r="AI199" s="11" t="str">
        <f t="shared" ref="AI199" ca="1" si="159">INDIRECT(ADDRESS(MATCH(AH199,Q199:Q222,0)+ROW()-1,18))</f>
        <v>NE</v>
      </c>
      <c r="AJ199" s="13">
        <f t="shared" ref="AJ199" ca="1" si="160">INDIRECT(ADDRESS(MATCH(AH199,Q199:Q222,0)+ROW()-1,19))</f>
        <v>0.46946759259259263</v>
      </c>
    </row>
    <row r="200" spans="1:36">
      <c r="A200" s="11">
        <f t="shared" si="100"/>
        <v>1165</v>
      </c>
      <c r="B200" s="12">
        <f t="shared" ca="1" si="101"/>
        <v>44601</v>
      </c>
      <c r="C200" s="13">
        <f t="shared" ca="1" si="102"/>
        <v>4.1666666666666664E-2</v>
      </c>
      <c r="D200" s="14">
        <f t="shared" ca="1" si="103"/>
        <v>0</v>
      </c>
      <c r="E200" s="14">
        <f t="shared" ref="E200:E263" ca="1" si="161">INDIRECT(ADDRESS(A200,32,,,$B$1))</f>
        <v>0.19548250476151111</v>
      </c>
      <c r="F200" s="14">
        <f t="shared" ca="1" si="137"/>
        <v>3.9666666666666663</v>
      </c>
      <c r="G200" s="60" t="s">
        <v>202</v>
      </c>
      <c r="H200" s="14">
        <f t="shared" ca="1" si="138"/>
        <v>70.766666666666666</v>
      </c>
      <c r="I200" s="17">
        <f t="shared" ca="1" si="139"/>
        <v>0</v>
      </c>
      <c r="J200" s="16">
        <f t="shared" ca="1" si="140"/>
        <v>0</v>
      </c>
      <c r="K200" s="16">
        <f t="shared" ca="1" si="147"/>
        <v>352</v>
      </c>
      <c r="L200" s="16">
        <f t="shared" ca="1" si="148"/>
        <v>0</v>
      </c>
      <c r="M200" s="17">
        <f t="shared" ca="1" si="149"/>
        <v>2.0666666666666669</v>
      </c>
      <c r="N200" s="17">
        <f t="shared" ca="1" si="141"/>
        <v>2.5</v>
      </c>
      <c r="O200" s="17" t="str">
        <f t="shared" ca="1" si="142"/>
        <v>E</v>
      </c>
      <c r="P200" s="13">
        <f t="shared" ca="1" si="143"/>
        <v>3.7071759259259256E-2</v>
      </c>
      <c r="Q200" s="18">
        <f t="shared" ca="1" si="144"/>
        <v>4.5999999999999996</v>
      </c>
      <c r="R200" s="17" t="str">
        <f t="shared" ca="1" si="145"/>
        <v>ENE</v>
      </c>
      <c r="S200" s="13">
        <f t="shared" ca="1" si="146"/>
        <v>3.6701388888888888E-2</v>
      </c>
    </row>
    <row r="201" spans="1:36">
      <c r="A201" s="11">
        <f t="shared" ref="A201:A264" si="162">A200+$B$2</f>
        <v>1171</v>
      </c>
      <c r="B201" s="12">
        <f t="shared" ref="B201:B264" ca="1" si="163">INDIRECT(ADDRESS(A201,2,,,$B$1))</f>
        <v>44601</v>
      </c>
      <c r="C201" s="13">
        <f t="shared" ref="C201:C264" ca="1" si="164">INDIRECT(ADDRESS(A201,3,,,$B$1))</f>
        <v>8.3333333333333329E-2</v>
      </c>
      <c r="D201" s="14">
        <f t="shared" ref="D201:D264" ca="1" si="165">INDIRECT(ADDRESS(A201,31,,,$B$1))</f>
        <v>0</v>
      </c>
      <c r="E201" s="14">
        <f t="shared" ca="1" si="161"/>
        <v>0.19548250476151111</v>
      </c>
      <c r="F201" s="14">
        <f t="shared" ref="F201:F264" ca="1" si="166">INDIRECT(ADDRESS(A201,33,,,$B$1))</f>
        <v>3.4333333333333331</v>
      </c>
      <c r="G201" s="60" t="s">
        <v>202</v>
      </c>
      <c r="H201" s="14">
        <f t="shared" ref="H201:H264" ca="1" si="167">INDIRECT(ADDRESS(A201,35,,,$B$1))</f>
        <v>71.583333333333329</v>
      </c>
      <c r="I201" s="17">
        <f t="shared" ref="I201:I264" ca="1" si="168">INDIRECT(ADDRESS(A201,36,,,$B$1))</f>
        <v>0</v>
      </c>
      <c r="J201" s="16">
        <f t="shared" ref="J201:J264" ca="1" si="169">INDIRECT(ADDRESS(A201,37,,,$B$1))</f>
        <v>0</v>
      </c>
      <c r="K201" s="16">
        <f t="shared" ref="K201:K264" ca="1" si="170">INDIRECT(ADDRESS(A201,38,,,$B$1))</f>
        <v>271</v>
      </c>
      <c r="L201" s="16">
        <f t="shared" ref="L201:L264" ca="1" si="171">INDIRECT(ADDRESS(A201,39,,,$B$1))</f>
        <v>0</v>
      </c>
      <c r="M201" s="17">
        <f t="shared" ref="M201:M264" ca="1" si="172">INDIRECT(ADDRESS($A201,40,,,$B$1))</f>
        <v>1.5666666666666664</v>
      </c>
      <c r="N201" s="17">
        <f t="shared" ref="N201:N264" ca="1" si="173">INDIRECT(ADDRESS($A201,41,,,$B$1))</f>
        <v>2.6</v>
      </c>
      <c r="O201" s="17" t="str">
        <f t="shared" ref="O201:O264" ca="1" si="174">INDIRECT(ADDRESS($A201,42,,,$B$1))</f>
        <v>E</v>
      </c>
      <c r="P201" s="13">
        <f t="shared" ref="P201:P264" ca="1" si="175">INDIRECT(ADDRESS($A201,43,,,$B$1))</f>
        <v>8.4004629629629624E-2</v>
      </c>
      <c r="Q201" s="18">
        <f t="shared" ref="Q201:Q264" ca="1" si="176">INDIRECT(ADDRESS($A201,44,,,$B$1))</f>
        <v>4.2</v>
      </c>
      <c r="R201" s="17" t="str">
        <f t="shared" ref="R201:R264" ca="1" si="177">INDIRECT(ADDRESS($A201,45,,,$B$1))</f>
        <v>E</v>
      </c>
      <c r="S201" s="13">
        <f t="shared" ref="S201:S264" ca="1" si="178">INDIRECT(ADDRESS($A201,46,,,$B$1))</f>
        <v>8.3252314814814821E-2</v>
      </c>
    </row>
    <row r="202" spans="1:36">
      <c r="A202" s="11">
        <f t="shared" si="162"/>
        <v>1177</v>
      </c>
      <c r="B202" s="12">
        <f t="shared" ca="1" si="163"/>
        <v>44601</v>
      </c>
      <c r="C202" s="13">
        <f t="shared" ca="1" si="164"/>
        <v>0.125</v>
      </c>
      <c r="D202" s="14">
        <f t="shared" ca="1" si="165"/>
        <v>0</v>
      </c>
      <c r="E202" s="14">
        <f t="shared" ca="1" si="161"/>
        <v>0.19508023063967619</v>
      </c>
      <c r="F202" s="14">
        <f t="shared" ca="1" si="166"/>
        <v>3.15</v>
      </c>
      <c r="G202" s="60" t="s">
        <v>202</v>
      </c>
      <c r="H202" s="14">
        <f t="shared" ca="1" si="167"/>
        <v>70.933333333333323</v>
      </c>
      <c r="I202" s="17">
        <f t="shared" ca="1" si="168"/>
        <v>1E-3</v>
      </c>
      <c r="J202" s="16">
        <f t="shared" ca="1" si="169"/>
        <v>0</v>
      </c>
      <c r="K202" s="16">
        <f t="shared" ca="1" si="170"/>
        <v>516</v>
      </c>
      <c r="L202" s="16">
        <f t="shared" ca="1" si="171"/>
        <v>0</v>
      </c>
      <c r="M202" s="17">
        <f t="shared" ca="1" si="172"/>
        <v>1.0499999999999998</v>
      </c>
      <c r="N202" s="17">
        <f t="shared" ca="1" si="173"/>
        <v>1.6</v>
      </c>
      <c r="O202" s="17" t="str">
        <f t="shared" ca="1" si="174"/>
        <v>E</v>
      </c>
      <c r="P202" s="13">
        <f t="shared" ca="1" si="175"/>
        <v>0.12343749999999999</v>
      </c>
      <c r="Q202" s="18">
        <f t="shared" ca="1" si="176"/>
        <v>3.5</v>
      </c>
      <c r="R202" s="17" t="str">
        <f t="shared" ca="1" si="177"/>
        <v>NE</v>
      </c>
      <c r="S202" s="13">
        <f t="shared" ca="1" si="178"/>
        <v>0.12743055555555555</v>
      </c>
    </row>
    <row r="203" spans="1:36">
      <c r="A203" s="11">
        <f t="shared" si="162"/>
        <v>1183</v>
      </c>
      <c r="B203" s="12">
        <f t="shared" ca="1" si="163"/>
        <v>44601</v>
      </c>
      <c r="C203" s="13">
        <f t="shared" ca="1" si="164"/>
        <v>0.16666666666666666</v>
      </c>
      <c r="D203" s="14">
        <f t="shared" ca="1" si="165"/>
        <v>0</v>
      </c>
      <c r="E203" s="14">
        <f t="shared" ca="1" si="161"/>
        <v>0.19499977581530922</v>
      </c>
      <c r="F203" s="14">
        <f t="shared" ca="1" si="166"/>
        <v>3.0333333333333332</v>
      </c>
      <c r="G203" s="60" t="s">
        <v>202</v>
      </c>
      <c r="H203" s="14">
        <f t="shared" ca="1" si="167"/>
        <v>71.866666666666674</v>
      </c>
      <c r="I203" s="17">
        <f t="shared" ca="1" si="168"/>
        <v>0</v>
      </c>
      <c r="J203" s="16">
        <f t="shared" ca="1" si="169"/>
        <v>0</v>
      </c>
      <c r="K203" s="16">
        <f t="shared" ca="1" si="170"/>
        <v>517</v>
      </c>
      <c r="L203" s="16">
        <f t="shared" ca="1" si="171"/>
        <v>0</v>
      </c>
      <c r="M203" s="17">
        <f t="shared" ca="1" si="172"/>
        <v>0.6333333333333333</v>
      </c>
      <c r="N203" s="17">
        <f t="shared" ca="1" si="173"/>
        <v>1.1000000000000001</v>
      </c>
      <c r="O203" s="17" t="str">
        <f t="shared" ca="1" si="174"/>
        <v>NNE</v>
      </c>
      <c r="P203" s="13">
        <f t="shared" ca="1" si="175"/>
        <v>0.19592592592592592</v>
      </c>
      <c r="Q203" s="18">
        <f t="shared" ca="1" si="176"/>
        <v>2.5</v>
      </c>
      <c r="R203" s="17" t="str">
        <f t="shared" ca="1" si="177"/>
        <v>NE</v>
      </c>
      <c r="S203" s="13">
        <f t="shared" ca="1" si="178"/>
        <v>0.18186342592592594</v>
      </c>
    </row>
    <row r="204" spans="1:36">
      <c r="A204" s="11">
        <f t="shared" si="162"/>
        <v>1189</v>
      </c>
      <c r="B204" s="12">
        <f t="shared" ca="1" si="163"/>
        <v>44601</v>
      </c>
      <c r="C204" s="13">
        <f t="shared" ca="1" si="164"/>
        <v>0.20833333333333334</v>
      </c>
      <c r="D204" s="14">
        <f t="shared" ca="1" si="165"/>
        <v>0</v>
      </c>
      <c r="E204" s="14">
        <f t="shared" ca="1" si="161"/>
        <v>0.19467903783562593</v>
      </c>
      <c r="F204" s="14">
        <f t="shared" ca="1" si="166"/>
        <v>2.7166666666666668</v>
      </c>
      <c r="G204" s="60" t="s">
        <v>202</v>
      </c>
      <c r="H204" s="14">
        <f t="shared" ca="1" si="167"/>
        <v>74.3</v>
      </c>
      <c r="I204" s="17">
        <f t="shared" ca="1" si="168"/>
        <v>0</v>
      </c>
      <c r="J204" s="16">
        <f t="shared" ca="1" si="169"/>
        <v>0</v>
      </c>
      <c r="K204" s="16">
        <f t="shared" ca="1" si="170"/>
        <v>571</v>
      </c>
      <c r="L204" s="16">
        <f t="shared" ca="1" si="171"/>
        <v>0</v>
      </c>
      <c r="M204" s="17">
        <f t="shared" ca="1" si="172"/>
        <v>0.28333333333333338</v>
      </c>
      <c r="N204" s="17">
        <f t="shared" ca="1" si="173"/>
        <v>0.9</v>
      </c>
      <c r="O204" s="17" t="str">
        <f t="shared" ca="1" si="174"/>
        <v>ENE</v>
      </c>
      <c r="P204" s="13">
        <f t="shared" ca="1" si="175"/>
        <v>0.20472222222222222</v>
      </c>
      <c r="Q204" s="18">
        <f t="shared" ca="1" si="176"/>
        <v>2.8</v>
      </c>
      <c r="R204" s="17" t="str">
        <f t="shared" ca="1" si="177"/>
        <v>NE</v>
      </c>
      <c r="S204" s="13">
        <f t="shared" ca="1" si="178"/>
        <v>0.20284722222222221</v>
      </c>
    </row>
    <row r="205" spans="1:36">
      <c r="A205" s="11">
        <f t="shared" si="162"/>
        <v>1195</v>
      </c>
      <c r="B205" s="12">
        <f t="shared" ca="1" si="163"/>
        <v>44601</v>
      </c>
      <c r="C205" s="13">
        <f t="shared" ca="1" si="164"/>
        <v>0.25</v>
      </c>
      <c r="D205" s="14">
        <f t="shared" ca="1" si="165"/>
        <v>0</v>
      </c>
      <c r="E205" s="14">
        <f t="shared" ca="1" si="161"/>
        <v>0.19363714116957112</v>
      </c>
      <c r="F205" s="14">
        <f t="shared" ca="1" si="166"/>
        <v>1.5333333333333334</v>
      </c>
      <c r="G205" s="60" t="s">
        <v>202</v>
      </c>
      <c r="H205" s="14">
        <f t="shared" ca="1" si="167"/>
        <v>80.016666666666666</v>
      </c>
      <c r="I205" s="17">
        <f t="shared" ca="1" si="168"/>
        <v>0</v>
      </c>
      <c r="J205" s="16">
        <f t="shared" ca="1" si="169"/>
        <v>0</v>
      </c>
      <c r="K205" s="16">
        <f t="shared" ca="1" si="170"/>
        <v>3917</v>
      </c>
      <c r="L205" s="16">
        <f t="shared" ca="1" si="171"/>
        <v>1</v>
      </c>
      <c r="M205" s="17">
        <f t="shared" ca="1" si="172"/>
        <v>0.5</v>
      </c>
      <c r="N205" s="17">
        <f t="shared" ca="1" si="173"/>
        <v>1.1000000000000001</v>
      </c>
      <c r="O205" s="17" t="str">
        <f t="shared" ca="1" si="174"/>
        <v>E</v>
      </c>
      <c r="P205" s="13">
        <f t="shared" ca="1" si="175"/>
        <v>0.27777777777777779</v>
      </c>
      <c r="Q205" s="18">
        <f t="shared" ca="1" si="176"/>
        <v>1.7</v>
      </c>
      <c r="R205" s="17" t="str">
        <f t="shared" ca="1" si="177"/>
        <v>ESE</v>
      </c>
      <c r="S205" s="13">
        <f t="shared" ca="1" si="178"/>
        <v>0.2726736111111111</v>
      </c>
    </row>
    <row r="206" spans="1:36">
      <c r="A206" s="11">
        <f t="shared" si="162"/>
        <v>1201</v>
      </c>
      <c r="B206" s="12">
        <f t="shared" ca="1" si="163"/>
        <v>44601</v>
      </c>
      <c r="C206" s="13">
        <f t="shared" ca="1" si="164"/>
        <v>0.29166666666666669</v>
      </c>
      <c r="D206" s="14">
        <f t="shared" ca="1" si="165"/>
        <v>0</v>
      </c>
      <c r="E206" s="14">
        <f t="shared" ca="1" si="161"/>
        <v>0.19355714959920897</v>
      </c>
      <c r="F206" s="14">
        <f t="shared" ca="1" si="166"/>
        <v>1.5666666666666671</v>
      </c>
      <c r="G206" s="60" t="s">
        <v>202</v>
      </c>
      <c r="H206" s="14">
        <f t="shared" ca="1" si="167"/>
        <v>82.88333333333334</v>
      </c>
      <c r="I206" s="17">
        <f t="shared" ca="1" si="168"/>
        <v>0.14300000000000002</v>
      </c>
      <c r="J206" s="16">
        <f t="shared" ca="1" si="169"/>
        <v>0</v>
      </c>
      <c r="K206" s="16">
        <f t="shared" ca="1" si="170"/>
        <v>305563</v>
      </c>
      <c r="L206" s="16">
        <f t="shared" ca="1" si="171"/>
        <v>84.833333333333329</v>
      </c>
      <c r="M206" s="17">
        <f t="shared" ca="1" si="172"/>
        <v>0.71666666666666667</v>
      </c>
      <c r="N206" s="17">
        <f t="shared" ca="1" si="173"/>
        <v>1.1000000000000001</v>
      </c>
      <c r="O206" s="17" t="str">
        <f t="shared" ca="1" si="174"/>
        <v>ENE</v>
      </c>
      <c r="P206" s="13">
        <f t="shared" ca="1" si="175"/>
        <v>0.31740740740740742</v>
      </c>
      <c r="Q206" s="18">
        <f t="shared" ca="1" si="176"/>
        <v>1.9</v>
      </c>
      <c r="R206" s="17" t="str">
        <f t="shared" ca="1" si="177"/>
        <v>ESE</v>
      </c>
      <c r="S206" s="13">
        <f t="shared" ca="1" si="178"/>
        <v>0.31209490740740742</v>
      </c>
    </row>
    <row r="207" spans="1:36">
      <c r="A207" s="11">
        <f t="shared" si="162"/>
        <v>1207</v>
      </c>
      <c r="B207" s="12">
        <f t="shared" ca="1" si="163"/>
        <v>44601</v>
      </c>
      <c r="C207" s="13">
        <f t="shared" ca="1" si="164"/>
        <v>0.33333333333333331</v>
      </c>
      <c r="D207" s="14">
        <f t="shared" ca="1" si="165"/>
        <v>0</v>
      </c>
      <c r="E207" s="14">
        <f t="shared" ca="1" si="161"/>
        <v>0.19355714959920897</v>
      </c>
      <c r="F207" s="14">
        <f t="shared" ca="1" si="166"/>
        <v>5.7666666666666657</v>
      </c>
      <c r="G207" s="60" t="s">
        <v>202</v>
      </c>
      <c r="H207" s="14">
        <f t="shared" ca="1" si="167"/>
        <v>67.766666666666666</v>
      </c>
      <c r="I207" s="17">
        <f t="shared" ca="1" si="168"/>
        <v>0.79299999999999993</v>
      </c>
      <c r="J207" s="16">
        <f t="shared" ca="1" si="169"/>
        <v>0</v>
      </c>
      <c r="K207" s="16">
        <f t="shared" ca="1" si="170"/>
        <v>1570443</v>
      </c>
      <c r="L207" s="16">
        <f t="shared" ca="1" si="171"/>
        <v>436.16666666666669</v>
      </c>
      <c r="M207" s="17">
        <f t="shared" ca="1" si="172"/>
        <v>2.1833333333333336</v>
      </c>
      <c r="N207" s="17">
        <f t="shared" ca="1" si="173"/>
        <v>4.3</v>
      </c>
      <c r="O207" s="17" t="str">
        <f t="shared" ca="1" si="174"/>
        <v>NNE</v>
      </c>
      <c r="P207" s="13">
        <f t="shared" ca="1" si="175"/>
        <v>0.36805555555555558</v>
      </c>
      <c r="Q207" s="18">
        <f t="shared" ca="1" si="176"/>
        <v>7.9</v>
      </c>
      <c r="R207" s="17" t="str">
        <f t="shared" ca="1" si="177"/>
        <v>N</v>
      </c>
      <c r="S207" s="13">
        <f t="shared" ca="1" si="178"/>
        <v>0.36579861111111112</v>
      </c>
    </row>
    <row r="208" spans="1:36">
      <c r="A208" s="11">
        <f t="shared" si="162"/>
        <v>1213</v>
      </c>
      <c r="B208" s="12">
        <f t="shared" ca="1" si="163"/>
        <v>44601</v>
      </c>
      <c r="C208" s="13">
        <f t="shared" ca="1" si="164"/>
        <v>0.375</v>
      </c>
      <c r="D208" s="14">
        <f t="shared" ca="1" si="165"/>
        <v>0</v>
      </c>
      <c r="E208" s="14">
        <f t="shared" ca="1" si="161"/>
        <v>0.19331763729960447</v>
      </c>
      <c r="F208" s="14">
        <f t="shared" ca="1" si="166"/>
        <v>9.6166666666666671</v>
      </c>
      <c r="G208" s="60" t="s">
        <v>202</v>
      </c>
      <c r="H208" s="14">
        <f t="shared" ca="1" si="167"/>
        <v>53.833333333333336</v>
      </c>
      <c r="I208" s="17">
        <f t="shared" ca="1" si="168"/>
        <v>1.4140000000000001</v>
      </c>
      <c r="J208" s="16">
        <f t="shared" ca="1" si="169"/>
        <v>0.83333333333333337</v>
      </c>
      <c r="K208" s="16">
        <f t="shared" ca="1" si="170"/>
        <v>2824766</v>
      </c>
      <c r="L208" s="16">
        <f t="shared" ca="1" si="171"/>
        <v>784.66666666666663</v>
      </c>
      <c r="M208" s="17">
        <f t="shared" ca="1" si="172"/>
        <v>3.7000000000000006</v>
      </c>
      <c r="N208" s="17">
        <f t="shared" ca="1" si="173"/>
        <v>4.8</v>
      </c>
      <c r="O208" s="17" t="str">
        <f t="shared" ca="1" si="174"/>
        <v>NNE</v>
      </c>
      <c r="P208" s="13">
        <f t="shared" ca="1" si="175"/>
        <v>0.3706828703703704</v>
      </c>
      <c r="Q208" s="18">
        <f t="shared" ca="1" si="176"/>
        <v>8.5</v>
      </c>
      <c r="R208" s="17" t="str">
        <f t="shared" ca="1" si="177"/>
        <v>NE</v>
      </c>
      <c r="S208" s="13">
        <f t="shared" ca="1" si="178"/>
        <v>0.40696759259259258</v>
      </c>
    </row>
    <row r="209" spans="1:36">
      <c r="A209" s="11">
        <f t="shared" si="162"/>
        <v>1219</v>
      </c>
      <c r="B209" s="12">
        <f t="shared" ca="1" si="163"/>
        <v>44601</v>
      </c>
      <c r="C209" s="13">
        <f t="shared" ca="1" si="164"/>
        <v>0.41666666666666669</v>
      </c>
      <c r="D209" s="14">
        <f t="shared" ca="1" si="165"/>
        <v>0</v>
      </c>
      <c r="E209" s="14">
        <f t="shared" ca="1" si="161"/>
        <v>0.19315796243320146</v>
      </c>
      <c r="F209" s="14">
        <f t="shared" ca="1" si="166"/>
        <v>11.716666666666669</v>
      </c>
      <c r="G209" s="60" t="s">
        <v>202</v>
      </c>
      <c r="H209" s="14">
        <f t="shared" ca="1" si="167"/>
        <v>44.35</v>
      </c>
      <c r="I209" s="17">
        <f t="shared" ca="1" si="168"/>
        <v>1.8539999999999999</v>
      </c>
      <c r="J209" s="16">
        <f t="shared" ca="1" si="169"/>
        <v>1</v>
      </c>
      <c r="K209" s="16">
        <f t="shared" ca="1" si="170"/>
        <v>3732454</v>
      </c>
      <c r="L209" s="16">
        <f t="shared" ca="1" si="171"/>
        <v>1036.8333333333333</v>
      </c>
      <c r="M209" s="17">
        <f t="shared" ca="1" si="172"/>
        <v>2.8000000000000003</v>
      </c>
      <c r="N209" s="17">
        <f t="shared" ca="1" si="173"/>
        <v>3.4</v>
      </c>
      <c r="O209" s="17" t="str">
        <f t="shared" ca="1" si="174"/>
        <v>NE</v>
      </c>
      <c r="P209" s="13">
        <f t="shared" ca="1" si="175"/>
        <v>0.44378472222222221</v>
      </c>
      <c r="Q209" s="18">
        <f t="shared" ca="1" si="176"/>
        <v>7.8</v>
      </c>
      <c r="R209" s="17" t="str">
        <f t="shared" ca="1" si="177"/>
        <v>NNE</v>
      </c>
      <c r="S209" s="13">
        <f t="shared" ca="1" si="178"/>
        <v>0.4407638888888889</v>
      </c>
    </row>
    <row r="210" spans="1:36">
      <c r="A210" s="11">
        <f t="shared" si="162"/>
        <v>1225</v>
      </c>
      <c r="B210" s="12">
        <f t="shared" ca="1" si="163"/>
        <v>44601</v>
      </c>
      <c r="C210" s="13">
        <f t="shared" ca="1" si="164"/>
        <v>0.45833333333333331</v>
      </c>
      <c r="D210" s="14">
        <f t="shared" ca="1" si="165"/>
        <v>0</v>
      </c>
      <c r="E210" s="14">
        <f t="shared" ca="1" si="161"/>
        <v>0.19323779986640297</v>
      </c>
      <c r="F210" s="14">
        <f t="shared" ca="1" si="166"/>
        <v>12.33333333333333</v>
      </c>
      <c r="G210" s="60" t="s">
        <v>202</v>
      </c>
      <c r="H210" s="14">
        <f t="shared" ca="1" si="167"/>
        <v>43.616666666666674</v>
      </c>
      <c r="I210" s="17">
        <f t="shared" ca="1" si="168"/>
        <v>2.194</v>
      </c>
      <c r="J210" s="16">
        <f t="shared" ca="1" si="169"/>
        <v>1</v>
      </c>
      <c r="K210" s="16">
        <f t="shared" ca="1" si="170"/>
        <v>4417701</v>
      </c>
      <c r="L210" s="16">
        <f t="shared" ca="1" si="171"/>
        <v>1227.1666666666667</v>
      </c>
      <c r="M210" s="17">
        <f t="shared" ca="1" si="172"/>
        <v>3.6333333333333333</v>
      </c>
      <c r="N210" s="17">
        <f t="shared" ca="1" si="173"/>
        <v>4.4000000000000004</v>
      </c>
      <c r="O210" s="17" t="str">
        <f t="shared" ca="1" si="174"/>
        <v>NE</v>
      </c>
      <c r="P210" s="13">
        <f t="shared" ca="1" si="175"/>
        <v>0.48596064814814816</v>
      </c>
      <c r="Q210" s="18">
        <f t="shared" ca="1" si="176"/>
        <v>8.8000000000000007</v>
      </c>
      <c r="R210" s="17" t="str">
        <f t="shared" ca="1" si="177"/>
        <v>NE</v>
      </c>
      <c r="S210" s="13">
        <f t="shared" ca="1" si="178"/>
        <v>0.46946759259259263</v>
      </c>
    </row>
    <row r="211" spans="1:36">
      <c r="A211" s="11">
        <f t="shared" si="162"/>
        <v>1231</v>
      </c>
      <c r="B211" s="12">
        <f t="shared" ca="1" si="163"/>
        <v>44601</v>
      </c>
      <c r="C211" s="13">
        <f t="shared" ca="1" si="164"/>
        <v>0.5</v>
      </c>
      <c r="D211" s="14">
        <f t="shared" ca="1" si="165"/>
        <v>0</v>
      </c>
      <c r="E211" s="14">
        <f t="shared" ca="1" si="161"/>
        <v>0.19363729530673179</v>
      </c>
      <c r="F211" s="14">
        <f t="shared" ca="1" si="166"/>
        <v>12.883333333333335</v>
      </c>
      <c r="G211" s="60" t="s">
        <v>202</v>
      </c>
      <c r="H211" s="14">
        <f t="shared" ca="1" si="167"/>
        <v>45.266666666666659</v>
      </c>
      <c r="I211" s="17">
        <f t="shared" ca="1" si="168"/>
        <v>2.3079999999999998</v>
      </c>
      <c r="J211" s="16">
        <f t="shared" ca="1" si="169"/>
        <v>1</v>
      </c>
      <c r="K211" s="16">
        <f t="shared" ca="1" si="170"/>
        <v>4639649</v>
      </c>
      <c r="L211" s="16">
        <f t="shared" ca="1" si="171"/>
        <v>1288.8333333333333</v>
      </c>
      <c r="M211" s="17">
        <f t="shared" ca="1" si="172"/>
        <v>3.1</v>
      </c>
      <c r="N211" s="17">
        <f t="shared" ca="1" si="173"/>
        <v>4.3</v>
      </c>
      <c r="O211" s="17" t="str">
        <f t="shared" ca="1" si="174"/>
        <v>NE</v>
      </c>
      <c r="P211" s="13">
        <f t="shared" ca="1" si="175"/>
        <v>0.49810185185185185</v>
      </c>
      <c r="Q211" s="18">
        <f t="shared" ca="1" si="176"/>
        <v>8.1</v>
      </c>
      <c r="R211" s="17" t="str">
        <f t="shared" ca="1" si="177"/>
        <v>NNE</v>
      </c>
      <c r="S211" s="13">
        <f t="shared" ca="1" si="178"/>
        <v>0.50072916666666667</v>
      </c>
    </row>
    <row r="212" spans="1:36">
      <c r="A212" s="11">
        <f t="shared" si="162"/>
        <v>1237</v>
      </c>
      <c r="B212" s="12">
        <f t="shared" ca="1" si="163"/>
        <v>44601</v>
      </c>
      <c r="C212" s="13">
        <f t="shared" ca="1" si="164"/>
        <v>0.54166666666666663</v>
      </c>
      <c r="D212" s="14">
        <f t="shared" ca="1" si="165"/>
        <v>0</v>
      </c>
      <c r="E212" s="14">
        <f t="shared" ca="1" si="161"/>
        <v>0.19355714959920897</v>
      </c>
      <c r="F212" s="14">
        <f t="shared" ca="1" si="166"/>
        <v>14.116666666666665</v>
      </c>
      <c r="G212" s="60" t="s">
        <v>202</v>
      </c>
      <c r="H212" s="14">
        <f t="shared" ca="1" si="167"/>
        <v>41.266666666666673</v>
      </c>
      <c r="I212" s="17">
        <f t="shared" ca="1" si="168"/>
        <v>1.9969999999999999</v>
      </c>
      <c r="J212" s="16">
        <f t="shared" ca="1" si="169"/>
        <v>1</v>
      </c>
      <c r="K212" s="16">
        <f t="shared" ca="1" si="170"/>
        <v>4079951</v>
      </c>
      <c r="L212" s="16">
        <f t="shared" ca="1" si="171"/>
        <v>1133.1666666666667</v>
      </c>
      <c r="M212" s="17">
        <f t="shared" ca="1" si="172"/>
        <v>2.3833333333333333</v>
      </c>
      <c r="N212" s="17">
        <f t="shared" ca="1" si="173"/>
        <v>3.5</v>
      </c>
      <c r="O212" s="17" t="str">
        <f t="shared" ca="1" si="174"/>
        <v>NE</v>
      </c>
      <c r="P212" s="13">
        <f t="shared" ca="1" si="175"/>
        <v>0.54415509259259254</v>
      </c>
      <c r="Q212" s="18">
        <f t="shared" ca="1" si="176"/>
        <v>6.5</v>
      </c>
      <c r="R212" s="17" t="str">
        <f t="shared" ca="1" si="177"/>
        <v>E</v>
      </c>
      <c r="S212" s="13">
        <f t="shared" ca="1" si="178"/>
        <v>0.57307870370370373</v>
      </c>
    </row>
    <row r="213" spans="1:36">
      <c r="A213" s="11">
        <f t="shared" si="162"/>
        <v>1243</v>
      </c>
      <c r="B213" s="12">
        <f t="shared" ca="1" si="163"/>
        <v>44601</v>
      </c>
      <c r="C213" s="13">
        <f t="shared" ca="1" si="164"/>
        <v>0.58333333333333337</v>
      </c>
      <c r="D213" s="14">
        <f t="shared" ca="1" si="165"/>
        <v>0</v>
      </c>
      <c r="E213" s="14">
        <f t="shared" ca="1" si="161"/>
        <v>0.19355714959920897</v>
      </c>
      <c r="F213" s="14">
        <f t="shared" ca="1" si="166"/>
        <v>13.300000000000002</v>
      </c>
      <c r="G213" s="60" t="s">
        <v>202</v>
      </c>
      <c r="H213" s="14">
        <f t="shared" ca="1" si="167"/>
        <v>42.583333333333336</v>
      </c>
      <c r="I213" s="17">
        <f t="shared" ca="1" si="168"/>
        <v>1.5429999999999999</v>
      </c>
      <c r="J213" s="16">
        <f t="shared" ca="1" si="169"/>
        <v>0.83333333333333337</v>
      </c>
      <c r="K213" s="16">
        <f t="shared" ca="1" si="170"/>
        <v>3194820</v>
      </c>
      <c r="L213" s="16">
        <f t="shared" ca="1" si="171"/>
        <v>887.5</v>
      </c>
      <c r="M213" s="17">
        <f t="shared" ca="1" si="172"/>
        <v>3.3333333333333335</v>
      </c>
      <c r="N213" s="17">
        <f t="shared" ca="1" si="173"/>
        <v>4.3</v>
      </c>
      <c r="O213" s="17" t="str">
        <f t="shared" ca="1" si="174"/>
        <v>NNE</v>
      </c>
      <c r="P213" s="13">
        <f t="shared" ca="1" si="175"/>
        <v>0.60334490740740743</v>
      </c>
      <c r="Q213" s="18">
        <f t="shared" ca="1" si="176"/>
        <v>7.5</v>
      </c>
      <c r="R213" s="17" t="str">
        <f t="shared" ca="1" si="177"/>
        <v>NNE</v>
      </c>
      <c r="S213" s="13">
        <f t="shared" ca="1" si="178"/>
        <v>0.60305555555555557</v>
      </c>
    </row>
    <row r="214" spans="1:36">
      <c r="A214" s="11">
        <f t="shared" si="162"/>
        <v>1249</v>
      </c>
      <c r="B214" s="12">
        <f t="shared" ca="1" si="163"/>
        <v>44601</v>
      </c>
      <c r="C214" s="13">
        <f t="shared" ca="1" si="164"/>
        <v>0.625</v>
      </c>
      <c r="D214" s="14">
        <f t="shared" ca="1" si="165"/>
        <v>0</v>
      </c>
      <c r="E214" s="14">
        <f t="shared" ca="1" si="161"/>
        <v>0.19355714959920897</v>
      </c>
      <c r="F214" s="14">
        <f t="shared" ca="1" si="166"/>
        <v>11.633333333333333</v>
      </c>
      <c r="G214" s="60" t="s">
        <v>202</v>
      </c>
      <c r="H214" s="14">
        <f t="shared" ca="1" si="167"/>
        <v>46.883333333333333</v>
      </c>
      <c r="I214" s="17">
        <f t="shared" ca="1" si="168"/>
        <v>0.75599999999999989</v>
      </c>
      <c r="J214" s="16">
        <f t="shared" ca="1" si="169"/>
        <v>0</v>
      </c>
      <c r="K214" s="16">
        <f t="shared" ca="1" si="170"/>
        <v>1646240</v>
      </c>
      <c r="L214" s="16">
        <f t="shared" ca="1" si="171"/>
        <v>457.33333333333331</v>
      </c>
      <c r="M214" s="17">
        <f t="shared" ca="1" si="172"/>
        <v>2.5500000000000003</v>
      </c>
      <c r="N214" s="17">
        <f t="shared" ca="1" si="173"/>
        <v>3.5</v>
      </c>
      <c r="O214" s="17" t="str">
        <f t="shared" ca="1" si="174"/>
        <v>NE</v>
      </c>
      <c r="P214" s="13">
        <f t="shared" ca="1" si="175"/>
        <v>0.61828703703703702</v>
      </c>
      <c r="Q214" s="18">
        <f t="shared" ca="1" si="176"/>
        <v>6.4</v>
      </c>
      <c r="R214" s="17" t="str">
        <f t="shared" ca="1" si="177"/>
        <v>NE</v>
      </c>
      <c r="S214" s="13">
        <f t="shared" ca="1" si="178"/>
        <v>0.63052083333333331</v>
      </c>
    </row>
    <row r="215" spans="1:36">
      <c r="A215" s="11">
        <f t="shared" si="162"/>
        <v>1255</v>
      </c>
      <c r="B215" s="12">
        <f t="shared" ca="1" si="163"/>
        <v>44601</v>
      </c>
      <c r="C215" s="13">
        <f t="shared" ca="1" si="164"/>
        <v>0.66666666666666663</v>
      </c>
      <c r="D215" s="14">
        <f t="shared" ca="1" si="165"/>
        <v>0</v>
      </c>
      <c r="E215" s="14">
        <f t="shared" ca="1" si="161"/>
        <v>0.19355714959920897</v>
      </c>
      <c r="F215" s="14">
        <f t="shared" ca="1" si="166"/>
        <v>11.533333333333333</v>
      </c>
      <c r="G215" s="60" t="s">
        <v>202</v>
      </c>
      <c r="H215" s="14">
        <f t="shared" ca="1" si="167"/>
        <v>47.233333333333327</v>
      </c>
      <c r="I215" s="17">
        <f t="shared" ca="1" si="168"/>
        <v>0.49900000000000005</v>
      </c>
      <c r="J215" s="16">
        <f t="shared" ca="1" si="169"/>
        <v>0</v>
      </c>
      <c r="K215" s="16">
        <f t="shared" ca="1" si="170"/>
        <v>1059856</v>
      </c>
      <c r="L215" s="16">
        <f t="shared" ca="1" si="171"/>
        <v>294.5</v>
      </c>
      <c r="M215" s="17">
        <f t="shared" ca="1" si="172"/>
        <v>1.5499999999999998</v>
      </c>
      <c r="N215" s="17">
        <f t="shared" ca="1" si="173"/>
        <v>1.9</v>
      </c>
      <c r="O215" s="17" t="str">
        <f t="shared" ca="1" si="174"/>
        <v>ENE</v>
      </c>
      <c r="P215" s="13">
        <f t="shared" ca="1" si="175"/>
        <v>0.67221064814814813</v>
      </c>
      <c r="Q215" s="18">
        <f t="shared" ca="1" si="176"/>
        <v>4.4000000000000004</v>
      </c>
      <c r="R215" s="17" t="str">
        <f t="shared" ca="1" si="177"/>
        <v>E</v>
      </c>
      <c r="S215" s="13">
        <f t="shared" ca="1" si="178"/>
        <v>0.69356481481481491</v>
      </c>
    </row>
    <row r="216" spans="1:36">
      <c r="A216" s="11">
        <f t="shared" si="162"/>
        <v>1261</v>
      </c>
      <c r="B216" s="12">
        <f t="shared" ca="1" si="163"/>
        <v>44601</v>
      </c>
      <c r="C216" s="13">
        <f t="shared" ca="1" si="164"/>
        <v>0.70833333333333337</v>
      </c>
      <c r="D216" s="14">
        <f t="shared" ca="1" si="165"/>
        <v>0</v>
      </c>
      <c r="E216" s="14">
        <f t="shared" ca="1" si="161"/>
        <v>0.19307858693470678</v>
      </c>
      <c r="F216" s="14">
        <f t="shared" ca="1" si="166"/>
        <v>9.1166666666666671</v>
      </c>
      <c r="G216" s="60" t="s">
        <v>202</v>
      </c>
      <c r="H216" s="14">
        <f t="shared" ca="1" si="167"/>
        <v>54.816666666666663</v>
      </c>
      <c r="I216" s="17">
        <f t="shared" ca="1" si="168"/>
        <v>7.6999999999999999E-2</v>
      </c>
      <c r="J216" s="16">
        <f t="shared" ca="1" si="169"/>
        <v>0</v>
      </c>
      <c r="K216" s="16">
        <f t="shared" ca="1" si="170"/>
        <v>189751</v>
      </c>
      <c r="L216" s="16">
        <f t="shared" ca="1" si="171"/>
        <v>52.666666666666664</v>
      </c>
      <c r="M216" s="17">
        <f t="shared" ca="1" si="172"/>
        <v>2.35</v>
      </c>
      <c r="N216" s="17">
        <f t="shared" ca="1" si="173"/>
        <v>3</v>
      </c>
      <c r="O216" s="17" t="str">
        <f t="shared" ca="1" si="174"/>
        <v>ENE</v>
      </c>
      <c r="P216" s="13">
        <f t="shared" ca="1" si="175"/>
        <v>0.73929398148148151</v>
      </c>
      <c r="Q216" s="18">
        <f t="shared" ca="1" si="176"/>
        <v>6.2</v>
      </c>
      <c r="R216" s="17" t="str">
        <f t="shared" ca="1" si="177"/>
        <v>ENE</v>
      </c>
      <c r="S216" s="13">
        <f t="shared" ca="1" si="178"/>
        <v>0.72275462962962955</v>
      </c>
    </row>
    <row r="217" spans="1:36">
      <c r="A217" s="11">
        <f t="shared" si="162"/>
        <v>1267</v>
      </c>
      <c r="B217" s="12">
        <f t="shared" ca="1" si="163"/>
        <v>44601</v>
      </c>
      <c r="C217" s="13">
        <f t="shared" ca="1" si="164"/>
        <v>0.75</v>
      </c>
      <c r="D217" s="14">
        <f t="shared" ca="1" si="165"/>
        <v>0</v>
      </c>
      <c r="E217" s="14">
        <f t="shared" ca="1" si="161"/>
        <v>0.19395710745101982</v>
      </c>
      <c r="F217" s="14">
        <f t="shared" ca="1" si="166"/>
        <v>6.8666666666666671</v>
      </c>
      <c r="G217" s="60" t="s">
        <v>202</v>
      </c>
      <c r="H217" s="14">
        <f t="shared" ca="1" si="167"/>
        <v>62.9</v>
      </c>
      <c r="I217" s="17">
        <f t="shared" ca="1" si="168"/>
        <v>0</v>
      </c>
      <c r="J217" s="16">
        <f t="shared" ca="1" si="169"/>
        <v>0</v>
      </c>
      <c r="K217" s="16">
        <f t="shared" ca="1" si="170"/>
        <v>807</v>
      </c>
      <c r="L217" s="16">
        <f t="shared" ca="1" si="171"/>
        <v>0.16666666666666666</v>
      </c>
      <c r="M217" s="17">
        <f t="shared" ca="1" si="172"/>
        <v>2.5666666666666669</v>
      </c>
      <c r="N217" s="17">
        <f t="shared" ca="1" si="173"/>
        <v>3</v>
      </c>
      <c r="O217" s="17" t="str">
        <f t="shared" ca="1" si="174"/>
        <v>ENE</v>
      </c>
      <c r="P217" s="13">
        <f t="shared" ca="1" si="175"/>
        <v>0.74553240740740734</v>
      </c>
      <c r="Q217" s="18">
        <f t="shared" ca="1" si="176"/>
        <v>7</v>
      </c>
      <c r="R217" s="17" t="str">
        <f t="shared" ca="1" si="177"/>
        <v>E</v>
      </c>
      <c r="S217" s="13">
        <f t="shared" ca="1" si="178"/>
        <v>0.7437731481481481</v>
      </c>
    </row>
    <row r="218" spans="1:36">
      <c r="A218" s="11">
        <f t="shared" si="162"/>
        <v>1273</v>
      </c>
      <c r="B218" s="12">
        <f t="shared" ca="1" si="163"/>
        <v>44601</v>
      </c>
      <c r="C218" s="13">
        <f t="shared" ca="1" si="164"/>
        <v>0.79166666666666663</v>
      </c>
      <c r="D218" s="14">
        <f t="shared" ca="1" si="165"/>
        <v>0</v>
      </c>
      <c r="E218" s="14">
        <f t="shared" ca="1" si="161"/>
        <v>0.19395710745101982</v>
      </c>
      <c r="F218" s="14">
        <f t="shared" ca="1" si="166"/>
        <v>6.6499999999999995</v>
      </c>
      <c r="G218" s="60" t="s">
        <v>202</v>
      </c>
      <c r="H218" s="14">
        <f t="shared" ca="1" si="167"/>
        <v>62.699999999999996</v>
      </c>
      <c r="I218" s="17">
        <f t="shared" ca="1" si="168"/>
        <v>0</v>
      </c>
      <c r="J218" s="16">
        <f t="shared" ca="1" si="169"/>
        <v>0</v>
      </c>
      <c r="K218" s="16">
        <f t="shared" ca="1" si="170"/>
        <v>517</v>
      </c>
      <c r="L218" s="16">
        <f t="shared" ca="1" si="171"/>
        <v>0</v>
      </c>
      <c r="M218" s="17">
        <f t="shared" ca="1" si="172"/>
        <v>1.05</v>
      </c>
      <c r="N218" s="17">
        <f t="shared" ca="1" si="173"/>
        <v>2.8</v>
      </c>
      <c r="O218" s="17" t="str">
        <f t="shared" ca="1" si="174"/>
        <v>ENE</v>
      </c>
      <c r="P218" s="13">
        <f t="shared" ca="1" si="175"/>
        <v>0.78886574074074067</v>
      </c>
      <c r="Q218" s="18">
        <f t="shared" ca="1" si="176"/>
        <v>4.8</v>
      </c>
      <c r="R218" s="17" t="str">
        <f t="shared" ca="1" si="177"/>
        <v>ENE</v>
      </c>
      <c r="S218" s="13">
        <f t="shared" ca="1" si="178"/>
        <v>0.78868055555555561</v>
      </c>
    </row>
    <row r="219" spans="1:36">
      <c r="A219" s="11">
        <f t="shared" si="162"/>
        <v>1279</v>
      </c>
      <c r="B219" s="12">
        <f t="shared" ca="1" si="163"/>
        <v>44601</v>
      </c>
      <c r="C219" s="13">
        <f t="shared" ca="1" si="164"/>
        <v>0.83333333333333337</v>
      </c>
      <c r="D219" s="14">
        <f t="shared" ca="1" si="165"/>
        <v>0</v>
      </c>
      <c r="E219" s="14">
        <f t="shared" ca="1" si="161"/>
        <v>0.19323810782287418</v>
      </c>
      <c r="F219" s="14">
        <f t="shared" ca="1" si="166"/>
        <v>6.2166666666666659</v>
      </c>
      <c r="G219" s="60" t="s">
        <v>202</v>
      </c>
      <c r="H219" s="14">
        <f t="shared" ca="1" si="167"/>
        <v>65.533333333333346</v>
      </c>
      <c r="I219" s="17">
        <f t="shared" ca="1" si="168"/>
        <v>0</v>
      </c>
      <c r="J219" s="16">
        <f t="shared" ca="1" si="169"/>
        <v>0</v>
      </c>
      <c r="K219" s="16">
        <f t="shared" ca="1" si="170"/>
        <v>541</v>
      </c>
      <c r="L219" s="16">
        <f t="shared" ca="1" si="171"/>
        <v>0</v>
      </c>
      <c r="M219" s="17">
        <f t="shared" ca="1" si="172"/>
        <v>0.54999999999999993</v>
      </c>
      <c r="N219" s="17">
        <f t="shared" ca="1" si="173"/>
        <v>1.1000000000000001</v>
      </c>
      <c r="O219" s="17" t="str">
        <f t="shared" ca="1" si="174"/>
        <v>ESE</v>
      </c>
      <c r="P219" s="13">
        <f t="shared" ca="1" si="175"/>
        <v>0.86640046296296302</v>
      </c>
      <c r="Q219" s="18">
        <f t="shared" ca="1" si="176"/>
        <v>1.5</v>
      </c>
      <c r="R219" s="17" t="str">
        <f t="shared" ca="1" si="177"/>
        <v>ESE</v>
      </c>
      <c r="S219" s="13">
        <f t="shared" ca="1" si="178"/>
        <v>0.86137731481481483</v>
      </c>
    </row>
    <row r="220" spans="1:36">
      <c r="A220" s="11">
        <f t="shared" si="162"/>
        <v>1285</v>
      </c>
      <c r="B220" s="12">
        <f t="shared" ca="1" si="163"/>
        <v>44601</v>
      </c>
      <c r="C220" s="13">
        <f t="shared" ca="1" si="164"/>
        <v>0.875</v>
      </c>
      <c r="D220" s="14">
        <f t="shared" ca="1" si="165"/>
        <v>0</v>
      </c>
      <c r="E220" s="14">
        <f t="shared" ca="1" si="161"/>
        <v>0.19260002427020464</v>
      </c>
      <c r="F220" s="14">
        <f t="shared" ca="1" si="166"/>
        <v>6.8166666666666664</v>
      </c>
      <c r="G220" s="60" t="s">
        <v>202</v>
      </c>
      <c r="H220" s="14">
        <f t="shared" ca="1" si="167"/>
        <v>65.716666666666654</v>
      </c>
      <c r="I220" s="17">
        <f t="shared" ca="1" si="168"/>
        <v>0</v>
      </c>
      <c r="J220" s="16">
        <f t="shared" ca="1" si="169"/>
        <v>0</v>
      </c>
      <c r="K220" s="16">
        <f t="shared" ca="1" si="170"/>
        <v>489</v>
      </c>
      <c r="L220" s="16">
        <f t="shared" ca="1" si="171"/>
        <v>0</v>
      </c>
      <c r="M220" s="17">
        <f t="shared" ca="1" si="172"/>
        <v>0.73333333333333328</v>
      </c>
      <c r="N220" s="17">
        <f t="shared" ca="1" si="173"/>
        <v>1.4</v>
      </c>
      <c r="O220" s="17" t="str">
        <f t="shared" ca="1" si="174"/>
        <v>SSE</v>
      </c>
      <c r="P220" s="13">
        <f t="shared" ca="1" si="175"/>
        <v>0.88731481481481478</v>
      </c>
      <c r="Q220" s="18">
        <f t="shared" ca="1" si="176"/>
        <v>1.8</v>
      </c>
      <c r="R220" s="17" t="str">
        <f t="shared" ca="1" si="177"/>
        <v>SE</v>
      </c>
      <c r="S220" s="13">
        <f t="shared" ca="1" si="178"/>
        <v>0.88681712962962955</v>
      </c>
    </row>
    <row r="221" spans="1:36">
      <c r="A221" s="11">
        <f t="shared" si="162"/>
        <v>1291</v>
      </c>
      <c r="B221" s="12">
        <f t="shared" ca="1" si="163"/>
        <v>44601</v>
      </c>
      <c r="C221" s="13">
        <f t="shared" ca="1" si="164"/>
        <v>0.91666666666666663</v>
      </c>
      <c r="D221" s="14">
        <f t="shared" ca="1" si="165"/>
        <v>0</v>
      </c>
      <c r="E221" s="14">
        <f t="shared" ca="1" si="161"/>
        <v>0.19260002427020464</v>
      </c>
      <c r="F221" s="14">
        <f t="shared" ca="1" si="166"/>
        <v>6.5999999999999988</v>
      </c>
      <c r="G221" s="60" t="s">
        <v>202</v>
      </c>
      <c r="H221" s="14">
        <f t="shared" ca="1" si="167"/>
        <v>68.900000000000006</v>
      </c>
      <c r="I221" s="17">
        <f t="shared" ca="1" si="168"/>
        <v>0</v>
      </c>
      <c r="J221" s="16">
        <f t="shared" ca="1" si="169"/>
        <v>0</v>
      </c>
      <c r="K221" s="16">
        <f t="shared" ca="1" si="170"/>
        <v>497</v>
      </c>
      <c r="L221" s="16">
        <f t="shared" ca="1" si="171"/>
        <v>0</v>
      </c>
      <c r="M221" s="17">
        <f t="shared" ca="1" si="172"/>
        <v>0.6</v>
      </c>
      <c r="N221" s="17">
        <f t="shared" ca="1" si="173"/>
        <v>1</v>
      </c>
      <c r="O221" s="17" t="str">
        <f t="shared" ca="1" si="174"/>
        <v>E</v>
      </c>
      <c r="P221" s="13">
        <f t="shared" ca="1" si="175"/>
        <v>0.93296296296296299</v>
      </c>
      <c r="Q221" s="18">
        <f t="shared" ca="1" si="176"/>
        <v>1.4</v>
      </c>
      <c r="R221" s="17" t="str">
        <f t="shared" ca="1" si="177"/>
        <v>E</v>
      </c>
      <c r="S221" s="13">
        <f t="shared" ca="1" si="178"/>
        <v>0.92956018518518524</v>
      </c>
    </row>
    <row r="222" spans="1:36">
      <c r="A222" s="11">
        <f t="shared" si="162"/>
        <v>1297</v>
      </c>
      <c r="B222" s="12">
        <f t="shared" ca="1" si="163"/>
        <v>44601</v>
      </c>
      <c r="C222" s="13">
        <f t="shared" ca="1" si="164"/>
        <v>0.95833333333333337</v>
      </c>
      <c r="D222" s="14">
        <f t="shared" ca="1" si="165"/>
        <v>0</v>
      </c>
      <c r="E222" s="14">
        <f t="shared" ca="1" si="161"/>
        <v>0.19260002427020464</v>
      </c>
      <c r="F222" s="14">
        <f t="shared" ca="1" si="166"/>
        <v>6.3166666666666664</v>
      </c>
      <c r="G222" s="60" t="s">
        <v>202</v>
      </c>
      <c r="H222" s="14">
        <f t="shared" ca="1" si="167"/>
        <v>71.600000000000009</v>
      </c>
      <c r="I222" s="17">
        <f t="shared" ca="1" si="168"/>
        <v>0</v>
      </c>
      <c r="J222" s="16">
        <f t="shared" ca="1" si="169"/>
        <v>0</v>
      </c>
      <c r="K222" s="16">
        <f t="shared" ca="1" si="170"/>
        <v>446</v>
      </c>
      <c r="L222" s="16">
        <f t="shared" ca="1" si="171"/>
        <v>0</v>
      </c>
      <c r="M222" s="17">
        <f t="shared" ca="1" si="172"/>
        <v>0.53333333333333333</v>
      </c>
      <c r="N222" s="17">
        <f t="shared" ca="1" si="173"/>
        <v>1.2</v>
      </c>
      <c r="O222" s="17" t="str">
        <f t="shared" ca="1" si="174"/>
        <v>SE</v>
      </c>
      <c r="P222" s="13">
        <f t="shared" ca="1" si="175"/>
        <v>0.98496527777777787</v>
      </c>
      <c r="Q222" s="18">
        <f t="shared" ca="1" si="176"/>
        <v>1.6</v>
      </c>
      <c r="R222" s="17" t="str">
        <f t="shared" ca="1" si="177"/>
        <v>SE</v>
      </c>
      <c r="S222" s="13">
        <f t="shared" ca="1" si="178"/>
        <v>0.98040509259259256</v>
      </c>
    </row>
    <row r="223" spans="1:36">
      <c r="A223" s="11">
        <f t="shared" si="162"/>
        <v>1303</v>
      </c>
      <c r="B223" s="12">
        <f t="shared" ca="1" si="163"/>
        <v>44602</v>
      </c>
      <c r="C223" s="13">
        <f t="shared" ca="1" si="164"/>
        <v>0</v>
      </c>
      <c r="D223" s="14">
        <f t="shared" ca="1" si="165"/>
        <v>0</v>
      </c>
      <c r="E223" s="14">
        <f t="shared" ca="1" si="161"/>
        <v>0.19212284638923507</v>
      </c>
      <c r="F223" s="14">
        <f t="shared" ca="1" si="166"/>
        <v>6.7833333333333341</v>
      </c>
      <c r="G223" s="60" t="s">
        <v>202</v>
      </c>
      <c r="H223" s="14">
        <f t="shared" ca="1" si="167"/>
        <v>66.583333333333329</v>
      </c>
      <c r="I223" s="17">
        <f t="shared" ca="1" si="168"/>
        <v>0</v>
      </c>
      <c r="J223" s="16">
        <f t="shared" ca="1" si="169"/>
        <v>0</v>
      </c>
      <c r="K223" s="16">
        <f t="shared" ca="1" si="170"/>
        <v>502</v>
      </c>
      <c r="L223" s="16">
        <f t="shared" ca="1" si="171"/>
        <v>0</v>
      </c>
      <c r="M223" s="17">
        <f t="shared" ca="1" si="172"/>
        <v>0.8666666666666667</v>
      </c>
      <c r="N223" s="17">
        <f t="shared" ca="1" si="173"/>
        <v>1.4</v>
      </c>
      <c r="O223" s="17" t="str">
        <f t="shared" ca="1" si="174"/>
        <v>ENE</v>
      </c>
      <c r="P223" s="13">
        <f t="shared" ca="1" si="175"/>
        <v>3.3877314814814811E-2</v>
      </c>
      <c r="Q223" s="18">
        <f t="shared" ca="1" si="176"/>
        <v>3.1</v>
      </c>
      <c r="R223" s="17" t="str">
        <f t="shared" ca="1" si="177"/>
        <v>E</v>
      </c>
      <c r="S223" s="13">
        <f t="shared" ca="1" si="178"/>
        <v>2.989583333333333E-2</v>
      </c>
      <c r="U223" s="14">
        <f t="shared" ref="U223" ca="1" si="179">SUM(D223:D246)</f>
        <v>1</v>
      </c>
      <c r="V223" s="14">
        <f t="shared" ref="V223:Y223" ca="1" si="180">AVERAGE(E223:E246)</f>
        <v>0.19205728212031462</v>
      </c>
      <c r="W223" s="14">
        <f t="shared" ca="1" si="180"/>
        <v>7.480555555555557</v>
      </c>
      <c r="X223" s="14" t="e">
        <f t="shared" si="180"/>
        <v>#DIV/0!</v>
      </c>
      <c r="Y223" s="14">
        <f t="shared" ca="1" si="180"/>
        <v>73.543055555555554</v>
      </c>
      <c r="Z223" s="56">
        <f t="shared" ref="Z223:AA223" ca="1" si="181">SUM(I223:I246)</f>
        <v>10.697999999999999</v>
      </c>
      <c r="AA223" s="56">
        <f t="shared" ca="1" si="181"/>
        <v>4.166666666666667</v>
      </c>
      <c r="AB223" s="56">
        <f t="shared" ref="AB223" ca="1" si="182">SUM(K223:K246)/1000</f>
        <v>23586.115000000002</v>
      </c>
      <c r="AC223" s="56">
        <f t="shared" ref="AC223:AD223" ca="1" si="183">AVERAGE(L223:L246)</f>
        <v>272.9375</v>
      </c>
      <c r="AD223" s="17">
        <f t="shared" ca="1" si="183"/>
        <v>1.6548611111111116</v>
      </c>
      <c r="AE223" s="17">
        <f t="shared" ref="AE223" ca="1" si="184">MAX(N223:N246)</f>
        <v>4.3</v>
      </c>
      <c r="AF223" s="11" t="str">
        <f t="shared" ref="AF223" ca="1" si="185">INDIRECT(ADDRESS(MATCH(AE223,N223:N246,0)+ROW()-1,15))</f>
        <v>N</v>
      </c>
      <c r="AG223" s="13">
        <f t="shared" ref="AG223" ca="1" si="186">INDIRECT(ADDRESS(MATCH(AE223,N223:N246,0)+ROW()-1,16))</f>
        <v>0.40912037037037036</v>
      </c>
      <c r="AH223" s="17">
        <f t="shared" ref="AH223" ca="1" si="187">MAX(Q223:Q246)</f>
        <v>7</v>
      </c>
      <c r="AI223" s="11" t="str">
        <f t="shared" ref="AI223" ca="1" si="188">INDIRECT(ADDRESS(MATCH(AH223,Q223:Q246,0)+ROW()-1,18))</f>
        <v>N</v>
      </c>
      <c r="AJ223" s="13">
        <f t="shared" ref="AJ223" ca="1" si="189">INDIRECT(ADDRESS(MATCH(AH223,Q223:Q246,0)+ROW()-1,19))</f>
        <v>0.40230324074074075</v>
      </c>
    </row>
    <row r="224" spans="1:36">
      <c r="A224" s="11">
        <f t="shared" si="162"/>
        <v>1309</v>
      </c>
      <c r="B224" s="12">
        <f t="shared" ca="1" si="163"/>
        <v>44602</v>
      </c>
      <c r="C224" s="13">
        <f t="shared" ca="1" si="164"/>
        <v>4.1666666666666664E-2</v>
      </c>
      <c r="D224" s="14">
        <f t="shared" ca="1" si="165"/>
        <v>0</v>
      </c>
      <c r="E224" s="14">
        <f t="shared" ca="1" si="161"/>
        <v>0.19212284638923507</v>
      </c>
      <c r="F224" s="14">
        <f t="shared" ca="1" si="166"/>
        <v>7.2833333333333341</v>
      </c>
      <c r="G224" s="60" t="s">
        <v>202</v>
      </c>
      <c r="H224" s="14">
        <f t="shared" ca="1" si="167"/>
        <v>64.516666666666666</v>
      </c>
      <c r="I224" s="17">
        <f t="shared" ca="1" si="168"/>
        <v>0</v>
      </c>
      <c r="J224" s="16">
        <f t="shared" ca="1" si="169"/>
        <v>0</v>
      </c>
      <c r="K224" s="16">
        <f t="shared" ca="1" si="170"/>
        <v>441</v>
      </c>
      <c r="L224" s="16">
        <f t="shared" ca="1" si="171"/>
        <v>0</v>
      </c>
      <c r="M224" s="17">
        <f t="shared" ca="1" si="172"/>
        <v>1.0999999999999999</v>
      </c>
      <c r="N224" s="17">
        <f t="shared" ca="1" si="173"/>
        <v>1.7</v>
      </c>
      <c r="O224" s="17" t="str">
        <f t="shared" ca="1" si="174"/>
        <v>ENE</v>
      </c>
      <c r="P224" s="13">
        <f t="shared" ca="1" si="175"/>
        <v>4.2037037037037039E-2</v>
      </c>
      <c r="Q224" s="18">
        <f t="shared" ca="1" si="176"/>
        <v>3.3</v>
      </c>
      <c r="R224" s="17" t="str">
        <f t="shared" ca="1" si="177"/>
        <v>ENE</v>
      </c>
      <c r="S224" s="13">
        <f t="shared" ca="1" si="178"/>
        <v>0.04</v>
      </c>
    </row>
    <row r="225" spans="1:19">
      <c r="A225" s="11">
        <f t="shared" si="162"/>
        <v>1315</v>
      </c>
      <c r="B225" s="12">
        <f t="shared" ca="1" si="163"/>
        <v>44602</v>
      </c>
      <c r="C225" s="13">
        <f t="shared" ca="1" si="164"/>
        <v>8.3333333333333329E-2</v>
      </c>
      <c r="D225" s="14">
        <f t="shared" ca="1" si="165"/>
        <v>0</v>
      </c>
      <c r="E225" s="14">
        <f t="shared" ca="1" si="161"/>
        <v>0.19260048569461752</v>
      </c>
      <c r="F225" s="14">
        <f t="shared" ca="1" si="166"/>
        <v>6.2666666666666666</v>
      </c>
      <c r="G225" s="60" t="s">
        <v>202</v>
      </c>
      <c r="H225" s="14">
        <f t="shared" ca="1" si="167"/>
        <v>78.88333333333334</v>
      </c>
      <c r="I225" s="17">
        <f t="shared" ca="1" si="168"/>
        <v>0</v>
      </c>
      <c r="J225" s="16">
        <f t="shared" ca="1" si="169"/>
        <v>0</v>
      </c>
      <c r="K225" s="16">
        <f t="shared" ca="1" si="170"/>
        <v>412</v>
      </c>
      <c r="L225" s="16">
        <f t="shared" ca="1" si="171"/>
        <v>0</v>
      </c>
      <c r="M225" s="17">
        <f t="shared" ca="1" si="172"/>
        <v>1.1333333333333333</v>
      </c>
      <c r="N225" s="17">
        <f t="shared" ca="1" si="173"/>
        <v>1.5</v>
      </c>
      <c r="O225" s="17" t="str">
        <f t="shared" ca="1" si="174"/>
        <v>ENE</v>
      </c>
      <c r="P225" s="13">
        <f t="shared" ca="1" si="175"/>
        <v>0.10416666666666667</v>
      </c>
      <c r="Q225" s="18">
        <f t="shared" ca="1" si="176"/>
        <v>2.7</v>
      </c>
      <c r="R225" s="17" t="str">
        <f t="shared" ca="1" si="177"/>
        <v>ENE</v>
      </c>
      <c r="S225" s="13">
        <f t="shared" ca="1" si="178"/>
        <v>9.8125000000000004E-2</v>
      </c>
    </row>
    <row r="226" spans="1:19">
      <c r="A226" s="11">
        <f t="shared" si="162"/>
        <v>1321</v>
      </c>
      <c r="B226" s="12">
        <f t="shared" ca="1" si="163"/>
        <v>44602</v>
      </c>
      <c r="C226" s="13">
        <f t="shared" ca="1" si="164"/>
        <v>0.125</v>
      </c>
      <c r="D226" s="14">
        <f t="shared" ca="1" si="165"/>
        <v>0.5</v>
      </c>
      <c r="E226" s="14">
        <f t="shared" ca="1" si="161"/>
        <v>0.19307812499999996</v>
      </c>
      <c r="F226" s="14">
        <f t="shared" ca="1" si="166"/>
        <v>5.7333333333333334</v>
      </c>
      <c r="G226" s="60" t="s">
        <v>202</v>
      </c>
      <c r="H226" s="14">
        <f t="shared" ca="1" si="167"/>
        <v>85.5</v>
      </c>
      <c r="I226" s="17">
        <f t="shared" ca="1" si="168"/>
        <v>0</v>
      </c>
      <c r="J226" s="16">
        <f t="shared" ca="1" si="169"/>
        <v>0</v>
      </c>
      <c r="K226" s="16">
        <f t="shared" ca="1" si="170"/>
        <v>399</v>
      </c>
      <c r="L226" s="16">
        <f t="shared" ca="1" si="171"/>
        <v>0</v>
      </c>
      <c r="M226" s="17">
        <f t="shared" ca="1" si="172"/>
        <v>1.4666666666666666</v>
      </c>
      <c r="N226" s="17">
        <f t="shared" ca="1" si="173"/>
        <v>1.9</v>
      </c>
      <c r="O226" s="17" t="str">
        <f t="shared" ca="1" si="174"/>
        <v>ENE</v>
      </c>
      <c r="P226" s="13">
        <f t="shared" ca="1" si="175"/>
        <v>0.15277777777777776</v>
      </c>
      <c r="Q226" s="18">
        <f t="shared" ca="1" si="176"/>
        <v>3.7</v>
      </c>
      <c r="R226" s="17" t="str">
        <f t="shared" ca="1" si="177"/>
        <v>NE</v>
      </c>
      <c r="S226" s="13">
        <f t="shared" ca="1" si="178"/>
        <v>0.15267361111111111</v>
      </c>
    </row>
    <row r="227" spans="1:19">
      <c r="A227" s="11">
        <f t="shared" si="162"/>
        <v>1327</v>
      </c>
      <c r="B227" s="12">
        <f t="shared" ca="1" si="163"/>
        <v>44602</v>
      </c>
      <c r="C227" s="13">
        <f t="shared" ca="1" si="164"/>
        <v>0.16666666666666666</v>
      </c>
      <c r="D227" s="14">
        <f t="shared" ca="1" si="165"/>
        <v>0.5</v>
      </c>
      <c r="E227" s="14">
        <f t="shared" ca="1" si="161"/>
        <v>0.19307812499999996</v>
      </c>
      <c r="F227" s="14">
        <f t="shared" ca="1" si="166"/>
        <v>5.1333333333333329</v>
      </c>
      <c r="G227" s="60" t="s">
        <v>202</v>
      </c>
      <c r="H227" s="14">
        <f t="shared" ca="1" si="167"/>
        <v>88.183333333333337</v>
      </c>
      <c r="I227" s="17">
        <f t="shared" ca="1" si="168"/>
        <v>0</v>
      </c>
      <c r="J227" s="16">
        <f t="shared" ca="1" si="169"/>
        <v>0</v>
      </c>
      <c r="K227" s="16">
        <f t="shared" ca="1" si="170"/>
        <v>402</v>
      </c>
      <c r="L227" s="16">
        <f t="shared" ca="1" si="171"/>
        <v>0</v>
      </c>
      <c r="M227" s="17">
        <f t="shared" ca="1" si="172"/>
        <v>1.5833333333333333</v>
      </c>
      <c r="N227" s="17">
        <f t="shared" ca="1" si="173"/>
        <v>2.2000000000000002</v>
      </c>
      <c r="O227" s="17" t="str">
        <f t="shared" ca="1" si="174"/>
        <v>ENE</v>
      </c>
      <c r="P227" s="13">
        <f t="shared" ca="1" si="175"/>
        <v>0.18636574074074075</v>
      </c>
      <c r="Q227" s="18">
        <f t="shared" ca="1" si="176"/>
        <v>4.5</v>
      </c>
      <c r="R227" s="17" t="str">
        <f t="shared" ca="1" si="177"/>
        <v>NE</v>
      </c>
      <c r="S227" s="13">
        <f t="shared" ca="1" si="178"/>
        <v>0.19262731481481479</v>
      </c>
    </row>
    <row r="228" spans="1:19">
      <c r="A228" s="11">
        <f t="shared" si="162"/>
        <v>1333</v>
      </c>
      <c r="B228" s="12">
        <f t="shared" ca="1" si="163"/>
        <v>44602</v>
      </c>
      <c r="C228" s="13">
        <f t="shared" ca="1" si="164"/>
        <v>0.20833333333333334</v>
      </c>
      <c r="D228" s="14">
        <f t="shared" ca="1" si="165"/>
        <v>0</v>
      </c>
      <c r="E228" s="14">
        <f t="shared" ca="1" si="161"/>
        <v>0.19236143532971986</v>
      </c>
      <c r="F228" s="14">
        <f t="shared" ca="1" si="166"/>
        <v>4.7666666666666666</v>
      </c>
      <c r="G228" s="60" t="s">
        <v>202</v>
      </c>
      <c r="H228" s="14">
        <f t="shared" ca="1" si="167"/>
        <v>88.433333333333337</v>
      </c>
      <c r="I228" s="17">
        <f t="shared" ca="1" si="168"/>
        <v>0</v>
      </c>
      <c r="J228" s="16">
        <f t="shared" ca="1" si="169"/>
        <v>0</v>
      </c>
      <c r="K228" s="16">
        <f t="shared" ca="1" si="170"/>
        <v>414</v>
      </c>
      <c r="L228" s="16">
        <f t="shared" ca="1" si="171"/>
        <v>0</v>
      </c>
      <c r="M228" s="17">
        <f t="shared" ca="1" si="172"/>
        <v>1.9333333333333336</v>
      </c>
      <c r="N228" s="17">
        <f t="shared" ca="1" si="173"/>
        <v>2.4</v>
      </c>
      <c r="O228" s="17" t="str">
        <f t="shared" ca="1" si="174"/>
        <v>NNE</v>
      </c>
      <c r="P228" s="13">
        <f t="shared" ca="1" si="175"/>
        <v>0.24236111111111111</v>
      </c>
      <c r="Q228" s="18">
        <f t="shared" ca="1" si="176"/>
        <v>5</v>
      </c>
      <c r="R228" s="17" t="str">
        <f t="shared" ca="1" si="177"/>
        <v>NE</v>
      </c>
      <c r="S228" s="13">
        <f t="shared" ca="1" si="178"/>
        <v>0.21791666666666668</v>
      </c>
    </row>
    <row r="229" spans="1:19">
      <c r="A229" s="11">
        <f t="shared" si="162"/>
        <v>1339</v>
      </c>
      <c r="B229" s="12">
        <f t="shared" ca="1" si="163"/>
        <v>44602</v>
      </c>
      <c r="C229" s="13">
        <f t="shared" ca="1" si="164"/>
        <v>0.25</v>
      </c>
      <c r="D229" s="14">
        <f t="shared" ca="1" si="165"/>
        <v>0</v>
      </c>
      <c r="E229" s="14">
        <f t="shared" ca="1" si="161"/>
        <v>0.19212284638923507</v>
      </c>
      <c r="F229" s="14">
        <f t="shared" ca="1" si="166"/>
        <v>4.7</v>
      </c>
      <c r="G229" s="60" t="s">
        <v>202</v>
      </c>
      <c r="H229" s="14">
        <f t="shared" ca="1" si="167"/>
        <v>87.833333333333329</v>
      </c>
      <c r="I229" s="17">
        <f t="shared" ca="1" si="168"/>
        <v>0</v>
      </c>
      <c r="J229" s="16">
        <f t="shared" ca="1" si="169"/>
        <v>0</v>
      </c>
      <c r="K229" s="16">
        <f t="shared" ca="1" si="170"/>
        <v>1309</v>
      </c>
      <c r="L229" s="16">
        <f t="shared" ca="1" si="171"/>
        <v>0.16666666666666666</v>
      </c>
      <c r="M229" s="17">
        <f t="shared" ca="1" si="172"/>
        <v>1.25</v>
      </c>
      <c r="N229" s="17">
        <f t="shared" ca="1" si="173"/>
        <v>2.4</v>
      </c>
      <c r="O229" s="17" t="str">
        <f t="shared" ca="1" si="174"/>
        <v>NNE</v>
      </c>
      <c r="P229" s="13">
        <f t="shared" ca="1" si="175"/>
        <v>0.24657407407407406</v>
      </c>
      <c r="Q229" s="18">
        <f t="shared" ca="1" si="176"/>
        <v>4.3</v>
      </c>
      <c r="R229" s="17" t="str">
        <f t="shared" ca="1" si="177"/>
        <v>NNE</v>
      </c>
      <c r="S229" s="13">
        <f t="shared" ca="1" si="178"/>
        <v>0.24487268518518521</v>
      </c>
    </row>
    <row r="230" spans="1:19">
      <c r="A230" s="11">
        <f t="shared" si="162"/>
        <v>1345</v>
      </c>
      <c r="B230" s="12">
        <f t="shared" ca="1" si="163"/>
        <v>44602</v>
      </c>
      <c r="C230" s="13">
        <f t="shared" ca="1" si="164"/>
        <v>0.29166666666666669</v>
      </c>
      <c r="D230" s="14">
        <f t="shared" ca="1" si="165"/>
        <v>0</v>
      </c>
      <c r="E230" s="14">
        <f t="shared" ca="1" si="161"/>
        <v>0.19212284638923507</v>
      </c>
      <c r="F230" s="14">
        <f t="shared" ca="1" si="166"/>
        <v>4.9000000000000004</v>
      </c>
      <c r="G230" s="60" t="s">
        <v>202</v>
      </c>
      <c r="H230" s="14">
        <f t="shared" ca="1" si="167"/>
        <v>87.916666666666671</v>
      </c>
      <c r="I230" s="17">
        <f t="shared" ca="1" si="168"/>
        <v>5.2000000000000005E-2</v>
      </c>
      <c r="J230" s="16">
        <f t="shared" ca="1" si="169"/>
        <v>0</v>
      </c>
      <c r="K230" s="16">
        <f t="shared" ca="1" si="170"/>
        <v>128744</v>
      </c>
      <c r="L230" s="16">
        <f t="shared" ca="1" si="171"/>
        <v>35.833333333333336</v>
      </c>
      <c r="M230" s="17">
        <f t="shared" ca="1" si="172"/>
        <v>0.86666666666666681</v>
      </c>
      <c r="N230" s="17">
        <f t="shared" ca="1" si="173"/>
        <v>1.3</v>
      </c>
      <c r="O230" s="17" t="str">
        <f t="shared" ca="1" si="174"/>
        <v>NNE</v>
      </c>
      <c r="P230" s="13">
        <f t="shared" ca="1" si="175"/>
        <v>0.28495370370370371</v>
      </c>
      <c r="Q230" s="18">
        <f t="shared" ca="1" si="176"/>
        <v>2.4</v>
      </c>
      <c r="R230" s="17" t="str">
        <f t="shared" ca="1" si="177"/>
        <v>E</v>
      </c>
      <c r="S230" s="13">
        <f t="shared" ca="1" si="178"/>
        <v>0.30835648148148148</v>
      </c>
    </row>
    <row r="231" spans="1:19">
      <c r="A231" s="11">
        <f t="shared" si="162"/>
        <v>1351</v>
      </c>
      <c r="B231" s="12">
        <f t="shared" ca="1" si="163"/>
        <v>44602</v>
      </c>
      <c r="C231" s="13">
        <f t="shared" ca="1" si="164"/>
        <v>0.33333333333333331</v>
      </c>
      <c r="D231" s="14">
        <f t="shared" ca="1" si="165"/>
        <v>0</v>
      </c>
      <c r="E231" s="14">
        <f t="shared" ca="1" si="161"/>
        <v>0.19220252966288501</v>
      </c>
      <c r="F231" s="14">
        <f t="shared" ca="1" si="166"/>
        <v>6.0166666666666666</v>
      </c>
      <c r="G231" s="60" t="s">
        <v>202</v>
      </c>
      <c r="H231" s="14">
        <f t="shared" ca="1" si="167"/>
        <v>85.933333333333337</v>
      </c>
      <c r="I231" s="17">
        <f t="shared" ca="1" si="168"/>
        <v>0.28600000000000003</v>
      </c>
      <c r="J231" s="16">
        <f t="shared" ca="1" si="169"/>
        <v>0</v>
      </c>
      <c r="K231" s="16">
        <f t="shared" ca="1" si="170"/>
        <v>676663</v>
      </c>
      <c r="L231" s="16">
        <f t="shared" ca="1" si="171"/>
        <v>188</v>
      </c>
      <c r="M231" s="17">
        <f t="shared" ca="1" si="172"/>
        <v>0.79999999999999993</v>
      </c>
      <c r="N231" s="17">
        <f t="shared" ca="1" si="173"/>
        <v>1.1000000000000001</v>
      </c>
      <c r="O231" s="17" t="str">
        <f t="shared" ca="1" si="174"/>
        <v>ENE</v>
      </c>
      <c r="P231" s="13">
        <f t="shared" ca="1" si="175"/>
        <v>0.34695601851851854</v>
      </c>
      <c r="Q231" s="18">
        <f t="shared" ca="1" si="176"/>
        <v>2.4</v>
      </c>
      <c r="R231" s="17" t="str">
        <f t="shared" ca="1" si="177"/>
        <v>NE</v>
      </c>
      <c r="S231" s="13">
        <f t="shared" ca="1" si="178"/>
        <v>0.34318287037037037</v>
      </c>
    </row>
    <row r="232" spans="1:19">
      <c r="A232" s="11">
        <f t="shared" si="162"/>
        <v>1357</v>
      </c>
      <c r="B232" s="12">
        <f t="shared" ca="1" si="163"/>
        <v>44602</v>
      </c>
      <c r="C232" s="13">
        <f t="shared" ca="1" si="164"/>
        <v>0.375</v>
      </c>
      <c r="D232" s="14">
        <f t="shared" ca="1" si="165"/>
        <v>0</v>
      </c>
      <c r="E232" s="14">
        <f t="shared" ca="1" si="161"/>
        <v>0.19260002427020464</v>
      </c>
      <c r="F232" s="14">
        <f t="shared" ca="1" si="166"/>
        <v>7.1000000000000005</v>
      </c>
      <c r="G232" s="60" t="s">
        <v>202</v>
      </c>
      <c r="H232" s="14">
        <f t="shared" ca="1" si="167"/>
        <v>80.36666666666666</v>
      </c>
      <c r="I232" s="17">
        <f t="shared" ca="1" si="168"/>
        <v>0.48199999999999998</v>
      </c>
      <c r="J232" s="16">
        <f t="shared" ca="1" si="169"/>
        <v>0</v>
      </c>
      <c r="K232" s="16">
        <f t="shared" ca="1" si="170"/>
        <v>1164608</v>
      </c>
      <c r="L232" s="16">
        <f t="shared" ca="1" si="171"/>
        <v>323.5</v>
      </c>
      <c r="M232" s="17">
        <f t="shared" ca="1" si="172"/>
        <v>2.9666666666666663</v>
      </c>
      <c r="N232" s="17">
        <f t="shared" ca="1" si="173"/>
        <v>4.3</v>
      </c>
      <c r="O232" s="17" t="str">
        <f t="shared" ca="1" si="174"/>
        <v>N</v>
      </c>
      <c r="P232" s="13">
        <f t="shared" ca="1" si="175"/>
        <v>0.40912037037037036</v>
      </c>
      <c r="Q232" s="18">
        <f t="shared" ca="1" si="176"/>
        <v>7</v>
      </c>
      <c r="R232" s="17" t="str">
        <f t="shared" ca="1" si="177"/>
        <v>N</v>
      </c>
      <c r="S232" s="13">
        <f t="shared" ca="1" si="178"/>
        <v>0.40230324074074075</v>
      </c>
    </row>
    <row r="233" spans="1:19">
      <c r="A233" s="11">
        <f t="shared" si="162"/>
        <v>1363</v>
      </c>
      <c r="B233" s="12">
        <f t="shared" ca="1" si="163"/>
        <v>44602</v>
      </c>
      <c r="C233" s="13">
        <f t="shared" ca="1" si="164"/>
        <v>0.41666666666666669</v>
      </c>
      <c r="D233" s="14">
        <f t="shared" ca="1" si="165"/>
        <v>0</v>
      </c>
      <c r="E233" s="14">
        <f t="shared" ca="1" si="161"/>
        <v>0.19260002427020464</v>
      </c>
      <c r="F233" s="14">
        <f t="shared" ca="1" si="166"/>
        <v>8.2833333333333332</v>
      </c>
      <c r="G233" s="60" t="s">
        <v>202</v>
      </c>
      <c r="H233" s="14">
        <f t="shared" ca="1" si="167"/>
        <v>75.333333333333329</v>
      </c>
      <c r="I233" s="17">
        <f t="shared" ca="1" si="168"/>
        <v>0.84099999999999997</v>
      </c>
      <c r="J233" s="16">
        <f t="shared" ca="1" si="169"/>
        <v>0</v>
      </c>
      <c r="K233" s="16">
        <f t="shared" ca="1" si="170"/>
        <v>2093026</v>
      </c>
      <c r="L233" s="16">
        <f t="shared" ca="1" si="171"/>
        <v>581.5</v>
      </c>
      <c r="M233" s="17">
        <f t="shared" ca="1" si="172"/>
        <v>3.7000000000000006</v>
      </c>
      <c r="N233" s="17">
        <f t="shared" ca="1" si="173"/>
        <v>4.0999999999999996</v>
      </c>
      <c r="O233" s="17" t="str">
        <f t="shared" ca="1" si="174"/>
        <v>N</v>
      </c>
      <c r="P233" s="13">
        <f t="shared" ca="1" si="175"/>
        <v>0.4097337962962963</v>
      </c>
      <c r="Q233" s="18">
        <f t="shared" ca="1" si="176"/>
        <v>6.7</v>
      </c>
      <c r="R233" s="17" t="str">
        <f t="shared" ca="1" si="177"/>
        <v>NNE</v>
      </c>
      <c r="S233" s="13">
        <f t="shared" ca="1" si="178"/>
        <v>0.44668981481481485</v>
      </c>
    </row>
    <row r="234" spans="1:19">
      <c r="A234" s="11">
        <f t="shared" si="162"/>
        <v>1369</v>
      </c>
      <c r="B234" s="12">
        <f t="shared" ca="1" si="163"/>
        <v>44602</v>
      </c>
      <c r="C234" s="13">
        <f t="shared" ca="1" si="164"/>
        <v>0.45833333333333331</v>
      </c>
      <c r="D234" s="14">
        <f t="shared" ca="1" si="165"/>
        <v>0</v>
      </c>
      <c r="E234" s="14">
        <f t="shared" ca="1" si="161"/>
        <v>0.19244096497654814</v>
      </c>
      <c r="F234" s="14">
        <f t="shared" ca="1" si="166"/>
        <v>10.800000000000002</v>
      </c>
      <c r="G234" s="60" t="s">
        <v>202</v>
      </c>
      <c r="H234" s="14">
        <f t="shared" ca="1" si="167"/>
        <v>63.15</v>
      </c>
      <c r="I234" s="17">
        <f t="shared" ca="1" si="168"/>
        <v>1.3530000000000002</v>
      </c>
      <c r="J234" s="16">
        <f t="shared" ca="1" si="169"/>
        <v>0.83333333333333337</v>
      </c>
      <c r="K234" s="16">
        <f t="shared" ca="1" si="170"/>
        <v>3377381</v>
      </c>
      <c r="L234" s="16">
        <f t="shared" ca="1" si="171"/>
        <v>938.16666666666663</v>
      </c>
      <c r="M234" s="17">
        <f t="shared" ca="1" si="172"/>
        <v>3</v>
      </c>
      <c r="N234" s="17">
        <f t="shared" ca="1" si="173"/>
        <v>3.9</v>
      </c>
      <c r="O234" s="17" t="str">
        <f t="shared" ca="1" si="174"/>
        <v>NNE</v>
      </c>
      <c r="P234" s="13">
        <f t="shared" ca="1" si="175"/>
        <v>0.45310185185185187</v>
      </c>
      <c r="Q234" s="18">
        <f t="shared" ca="1" si="176"/>
        <v>6.5</v>
      </c>
      <c r="R234" s="17" t="str">
        <f t="shared" ca="1" si="177"/>
        <v>NNE</v>
      </c>
      <c r="S234" s="13">
        <f t="shared" ca="1" si="178"/>
        <v>0.4580555555555556</v>
      </c>
    </row>
    <row r="235" spans="1:19">
      <c r="A235" s="11">
        <f t="shared" si="162"/>
        <v>1375</v>
      </c>
      <c r="B235" s="12">
        <f t="shared" ca="1" si="163"/>
        <v>44602</v>
      </c>
      <c r="C235" s="13">
        <f t="shared" ca="1" si="164"/>
        <v>0.5</v>
      </c>
      <c r="D235" s="14">
        <f t="shared" ca="1" si="165"/>
        <v>0</v>
      </c>
      <c r="E235" s="14">
        <f t="shared" ca="1" si="161"/>
        <v>0.19212284638923507</v>
      </c>
      <c r="F235" s="14">
        <f t="shared" ca="1" si="166"/>
        <v>11.116666666666667</v>
      </c>
      <c r="G235" s="60" t="s">
        <v>202</v>
      </c>
      <c r="H235" s="14">
        <f t="shared" ca="1" si="167"/>
        <v>63.800000000000004</v>
      </c>
      <c r="I235" s="17">
        <f t="shared" ca="1" si="168"/>
        <v>1.8359999999999999</v>
      </c>
      <c r="J235" s="16">
        <f t="shared" ca="1" si="169"/>
        <v>0.83333333333333337</v>
      </c>
      <c r="K235" s="16">
        <f t="shared" ca="1" si="170"/>
        <v>3920765</v>
      </c>
      <c r="L235" s="16">
        <f t="shared" ca="1" si="171"/>
        <v>1089.1666666666667</v>
      </c>
      <c r="M235" s="17">
        <f t="shared" ca="1" si="172"/>
        <v>3.5666666666666664</v>
      </c>
      <c r="N235" s="17">
        <f t="shared" ca="1" si="173"/>
        <v>4.2</v>
      </c>
      <c r="O235" s="17" t="str">
        <f t="shared" ca="1" si="174"/>
        <v>NNW</v>
      </c>
      <c r="P235" s="13">
        <f t="shared" ca="1" si="175"/>
        <v>0.51773148148148151</v>
      </c>
      <c r="Q235" s="18">
        <f t="shared" ca="1" si="176"/>
        <v>6.5</v>
      </c>
      <c r="R235" s="17" t="str">
        <f t="shared" ca="1" si="177"/>
        <v>NW</v>
      </c>
      <c r="S235" s="13">
        <f t="shared" ca="1" si="178"/>
        <v>0.53015046296296298</v>
      </c>
    </row>
    <row r="236" spans="1:19">
      <c r="A236" s="11">
        <f t="shared" si="162"/>
        <v>1381</v>
      </c>
      <c r="B236" s="12">
        <f t="shared" ca="1" si="163"/>
        <v>44602</v>
      </c>
      <c r="C236" s="13">
        <f t="shared" ca="1" si="164"/>
        <v>0.54166666666666663</v>
      </c>
      <c r="D236" s="14">
        <f t="shared" ca="1" si="165"/>
        <v>0</v>
      </c>
      <c r="E236" s="14">
        <f t="shared" ca="1" si="161"/>
        <v>0.19125047734037673</v>
      </c>
      <c r="F236" s="14">
        <f t="shared" ca="1" si="166"/>
        <v>12.216666666666667</v>
      </c>
      <c r="G236" s="60" t="s">
        <v>202</v>
      </c>
      <c r="H236" s="14">
        <f t="shared" ca="1" si="167"/>
        <v>57.949999999999996</v>
      </c>
      <c r="I236" s="17">
        <f t="shared" ca="1" si="168"/>
        <v>1.9890000000000001</v>
      </c>
      <c r="J236" s="16">
        <f t="shared" ca="1" si="169"/>
        <v>1</v>
      </c>
      <c r="K236" s="16">
        <f t="shared" ca="1" si="170"/>
        <v>4117841</v>
      </c>
      <c r="L236" s="16">
        <f t="shared" ca="1" si="171"/>
        <v>1144</v>
      </c>
      <c r="M236" s="17">
        <f t="shared" ca="1" si="172"/>
        <v>3.4500000000000006</v>
      </c>
      <c r="N236" s="17">
        <f t="shared" ca="1" si="173"/>
        <v>4.0999999999999996</v>
      </c>
      <c r="O236" s="17" t="str">
        <f t="shared" ca="1" si="174"/>
        <v>NNW</v>
      </c>
      <c r="P236" s="13">
        <f t="shared" ca="1" si="175"/>
        <v>0.53651620370370368</v>
      </c>
      <c r="Q236" s="18">
        <f t="shared" ca="1" si="176"/>
        <v>6.2</v>
      </c>
      <c r="R236" s="17" t="str">
        <f t="shared" ca="1" si="177"/>
        <v>NNW</v>
      </c>
      <c r="S236" s="13">
        <f t="shared" ca="1" si="178"/>
        <v>0.53539351851851846</v>
      </c>
    </row>
    <row r="237" spans="1:19">
      <c r="A237" s="11">
        <f t="shared" si="162"/>
        <v>1387</v>
      </c>
      <c r="B237" s="12">
        <f t="shared" ca="1" si="163"/>
        <v>44602</v>
      </c>
      <c r="C237" s="13">
        <f t="shared" ca="1" si="164"/>
        <v>0.58333333333333337</v>
      </c>
      <c r="D237" s="14">
        <f t="shared" ca="1" si="165"/>
        <v>0</v>
      </c>
      <c r="E237" s="14">
        <f t="shared" ca="1" si="161"/>
        <v>0.19117125475461297</v>
      </c>
      <c r="F237" s="14">
        <f t="shared" ca="1" si="166"/>
        <v>12.916666666666666</v>
      </c>
      <c r="G237" s="60" t="s">
        <v>202</v>
      </c>
      <c r="H237" s="14">
        <f t="shared" ca="1" si="167"/>
        <v>53.083333333333343</v>
      </c>
      <c r="I237" s="17">
        <f t="shared" ca="1" si="168"/>
        <v>1.831</v>
      </c>
      <c r="J237" s="16">
        <f t="shared" ca="1" si="169"/>
        <v>1</v>
      </c>
      <c r="K237" s="16">
        <f t="shared" ca="1" si="170"/>
        <v>3810194</v>
      </c>
      <c r="L237" s="16">
        <f t="shared" ca="1" si="171"/>
        <v>1058.3333333333333</v>
      </c>
      <c r="M237" s="17">
        <f t="shared" ca="1" si="172"/>
        <v>2.9333333333333336</v>
      </c>
      <c r="N237" s="17">
        <f t="shared" ca="1" si="173"/>
        <v>3.5</v>
      </c>
      <c r="O237" s="17" t="str">
        <f t="shared" ca="1" si="174"/>
        <v>NW</v>
      </c>
      <c r="P237" s="13">
        <f t="shared" ca="1" si="175"/>
        <v>0.57769675925925923</v>
      </c>
      <c r="Q237" s="18">
        <f t="shared" ca="1" si="176"/>
        <v>5.3</v>
      </c>
      <c r="R237" s="17" t="str">
        <f t="shared" ca="1" si="177"/>
        <v>NW</v>
      </c>
      <c r="S237" s="13">
        <f t="shared" ca="1" si="178"/>
        <v>0.57894675925925931</v>
      </c>
    </row>
    <row r="238" spans="1:19">
      <c r="A238" s="11">
        <f t="shared" si="162"/>
        <v>1393</v>
      </c>
      <c r="B238" s="12">
        <f t="shared" ca="1" si="163"/>
        <v>44602</v>
      </c>
      <c r="C238" s="13">
        <f t="shared" ca="1" si="164"/>
        <v>0.625</v>
      </c>
      <c r="D238" s="14">
        <f t="shared" ca="1" si="165"/>
        <v>0</v>
      </c>
      <c r="E238" s="14">
        <f t="shared" ca="1" si="161"/>
        <v>0.19125047734037673</v>
      </c>
      <c r="F238" s="14">
        <f t="shared" ca="1" si="166"/>
        <v>13.583333333333334</v>
      </c>
      <c r="G238" s="60" t="s">
        <v>202</v>
      </c>
      <c r="H238" s="14">
        <f t="shared" ca="1" si="167"/>
        <v>46.85</v>
      </c>
      <c r="I238" s="17">
        <f t="shared" ca="1" si="168"/>
        <v>1.2909999999999999</v>
      </c>
      <c r="J238" s="16">
        <f t="shared" ca="1" si="169"/>
        <v>0.5</v>
      </c>
      <c r="K238" s="16">
        <f t="shared" ca="1" si="170"/>
        <v>2732496</v>
      </c>
      <c r="L238" s="16">
        <f t="shared" ca="1" si="171"/>
        <v>759.33333333333337</v>
      </c>
      <c r="M238" s="17">
        <f t="shared" ca="1" si="172"/>
        <v>2.4333333333333336</v>
      </c>
      <c r="N238" s="17">
        <f t="shared" ca="1" si="173"/>
        <v>3.2</v>
      </c>
      <c r="O238" s="17" t="str">
        <f t="shared" ca="1" si="174"/>
        <v>NW</v>
      </c>
      <c r="P238" s="13">
        <f t="shared" ca="1" si="175"/>
        <v>0.6586805555555556</v>
      </c>
      <c r="Q238" s="18">
        <f t="shared" ca="1" si="176"/>
        <v>5</v>
      </c>
      <c r="R238" s="17" t="str">
        <f t="shared" ca="1" si="177"/>
        <v>NW</v>
      </c>
      <c r="S238" s="13">
        <f t="shared" ca="1" si="178"/>
        <v>0.65545138888888888</v>
      </c>
    </row>
    <row r="239" spans="1:19">
      <c r="A239" s="11">
        <f t="shared" si="162"/>
        <v>1399</v>
      </c>
      <c r="B239" s="12">
        <f t="shared" ca="1" si="163"/>
        <v>44602</v>
      </c>
      <c r="C239" s="13">
        <f t="shared" ca="1" si="164"/>
        <v>0.66666666666666663</v>
      </c>
      <c r="D239" s="14">
        <f t="shared" ca="1" si="165"/>
        <v>0</v>
      </c>
      <c r="E239" s="14">
        <f t="shared" ca="1" si="161"/>
        <v>0.19117125475461297</v>
      </c>
      <c r="F239" s="14">
        <f t="shared" ca="1" si="166"/>
        <v>12.316666666666668</v>
      </c>
      <c r="G239" s="60" t="s">
        <v>202</v>
      </c>
      <c r="H239" s="14">
        <f t="shared" ca="1" si="167"/>
        <v>48.70000000000001</v>
      </c>
      <c r="I239" s="17">
        <f t="shared" ca="1" si="168"/>
        <v>0.64500000000000002</v>
      </c>
      <c r="J239" s="16">
        <f t="shared" ca="1" si="169"/>
        <v>0</v>
      </c>
      <c r="K239" s="16">
        <f t="shared" ca="1" si="170"/>
        <v>1349080</v>
      </c>
      <c r="L239" s="16">
        <f t="shared" ca="1" si="171"/>
        <v>374.66666666666669</v>
      </c>
      <c r="M239" s="17">
        <f t="shared" ca="1" si="172"/>
        <v>1.8666666666666665</v>
      </c>
      <c r="N239" s="17">
        <f t="shared" ca="1" si="173"/>
        <v>3</v>
      </c>
      <c r="O239" s="17" t="str">
        <f t="shared" ca="1" si="174"/>
        <v>NW</v>
      </c>
      <c r="P239" s="13">
        <f t="shared" ca="1" si="175"/>
        <v>0.65973379629629625</v>
      </c>
      <c r="Q239" s="18">
        <f t="shared" ca="1" si="176"/>
        <v>3.7</v>
      </c>
      <c r="R239" s="17" t="str">
        <f t="shared" ca="1" si="177"/>
        <v>NW</v>
      </c>
      <c r="S239" s="13">
        <f t="shared" ca="1" si="178"/>
        <v>0.66203703703703709</v>
      </c>
    </row>
    <row r="240" spans="1:19">
      <c r="A240" s="11">
        <f t="shared" si="162"/>
        <v>1405</v>
      </c>
      <c r="B240" s="12">
        <f t="shared" ca="1" si="163"/>
        <v>44602</v>
      </c>
      <c r="C240" s="13">
        <f t="shared" ca="1" si="164"/>
        <v>0.70833333333333337</v>
      </c>
      <c r="D240" s="14">
        <f t="shared" ca="1" si="165"/>
        <v>0</v>
      </c>
      <c r="E240" s="14">
        <f t="shared" ca="1" si="161"/>
        <v>0.19164705057192402</v>
      </c>
      <c r="F240" s="14">
        <f t="shared" ca="1" si="166"/>
        <v>9.8333333333333339</v>
      </c>
      <c r="G240" s="60" t="s">
        <v>202</v>
      </c>
      <c r="H240" s="14">
        <f t="shared" ca="1" si="167"/>
        <v>58.433333333333337</v>
      </c>
      <c r="I240" s="17">
        <f t="shared" ca="1" si="168"/>
        <v>9.1000000000000011E-2</v>
      </c>
      <c r="J240" s="16">
        <f t="shared" ca="1" si="169"/>
        <v>0</v>
      </c>
      <c r="K240" s="16">
        <f t="shared" ca="1" si="170"/>
        <v>208134</v>
      </c>
      <c r="L240" s="16">
        <f t="shared" ca="1" si="171"/>
        <v>57.666666666666664</v>
      </c>
      <c r="M240" s="17">
        <f t="shared" ca="1" si="172"/>
        <v>1.45</v>
      </c>
      <c r="N240" s="17">
        <f t="shared" ca="1" si="173"/>
        <v>2.1</v>
      </c>
      <c r="O240" s="17" t="str">
        <f t="shared" ca="1" si="174"/>
        <v>W</v>
      </c>
      <c r="P240" s="13">
        <f t="shared" ca="1" si="175"/>
        <v>0.71527777777777779</v>
      </c>
      <c r="Q240" s="18">
        <f t="shared" ca="1" si="176"/>
        <v>3</v>
      </c>
      <c r="R240" s="17" t="str">
        <f t="shared" ca="1" si="177"/>
        <v>W</v>
      </c>
      <c r="S240" s="13">
        <f t="shared" ca="1" si="178"/>
        <v>0.7123032407407407</v>
      </c>
    </row>
    <row r="241" spans="1:36">
      <c r="A241" s="11">
        <f t="shared" si="162"/>
        <v>1411</v>
      </c>
      <c r="B241" s="12">
        <f t="shared" ca="1" si="163"/>
        <v>44602</v>
      </c>
      <c r="C241" s="13">
        <f t="shared" ca="1" si="164"/>
        <v>0.75</v>
      </c>
      <c r="D241" s="14">
        <f t="shared" ca="1" si="165"/>
        <v>0</v>
      </c>
      <c r="E241" s="14">
        <f t="shared" ca="1" si="161"/>
        <v>0.19212284638923507</v>
      </c>
      <c r="F241" s="14">
        <f t="shared" ca="1" si="166"/>
        <v>7.3333333333333348</v>
      </c>
      <c r="G241" s="60" t="s">
        <v>202</v>
      </c>
      <c r="H241" s="14">
        <f t="shared" ca="1" si="167"/>
        <v>70.666666666666671</v>
      </c>
      <c r="I241" s="17">
        <f t="shared" ca="1" si="168"/>
        <v>0</v>
      </c>
      <c r="J241" s="16">
        <f t="shared" ca="1" si="169"/>
        <v>0</v>
      </c>
      <c r="K241" s="16">
        <f t="shared" ca="1" si="170"/>
        <v>973</v>
      </c>
      <c r="L241" s="16">
        <f t="shared" ca="1" si="171"/>
        <v>0.16666666666666666</v>
      </c>
      <c r="M241" s="17">
        <f t="shared" ca="1" si="172"/>
        <v>1.0166666666666666</v>
      </c>
      <c r="N241" s="17">
        <f t="shared" ca="1" si="173"/>
        <v>1.5</v>
      </c>
      <c r="O241" s="17" t="str">
        <f t="shared" ca="1" si="174"/>
        <v>ESE</v>
      </c>
      <c r="P241" s="13">
        <f t="shared" ca="1" si="175"/>
        <v>0.75309027777777782</v>
      </c>
      <c r="Q241" s="18">
        <f t="shared" ca="1" si="176"/>
        <v>2</v>
      </c>
      <c r="R241" s="17" t="str">
        <f t="shared" ca="1" si="177"/>
        <v>ESE</v>
      </c>
      <c r="S241" s="13">
        <f t="shared" ca="1" si="178"/>
        <v>0.7507638888888889</v>
      </c>
    </row>
    <row r="242" spans="1:36">
      <c r="A242" s="11">
        <f t="shared" si="162"/>
        <v>1417</v>
      </c>
      <c r="B242" s="12">
        <f t="shared" ca="1" si="163"/>
        <v>44602</v>
      </c>
      <c r="C242" s="13">
        <f t="shared" ca="1" si="164"/>
        <v>0.79166666666666663</v>
      </c>
      <c r="D242" s="14">
        <f t="shared" ca="1" si="165"/>
        <v>0</v>
      </c>
      <c r="E242" s="14">
        <f t="shared" ca="1" si="161"/>
        <v>0.19180534230920873</v>
      </c>
      <c r="F242" s="14">
        <f t="shared" ca="1" si="166"/>
        <v>7</v>
      </c>
      <c r="G242" s="60" t="s">
        <v>202</v>
      </c>
      <c r="H242" s="14">
        <f t="shared" ca="1" si="167"/>
        <v>75.25</v>
      </c>
      <c r="I242" s="17">
        <f t="shared" ca="1" si="168"/>
        <v>0</v>
      </c>
      <c r="J242" s="16">
        <f t="shared" ca="1" si="169"/>
        <v>0</v>
      </c>
      <c r="K242" s="16">
        <f t="shared" ca="1" si="170"/>
        <v>551</v>
      </c>
      <c r="L242" s="16">
        <f t="shared" ca="1" si="171"/>
        <v>0</v>
      </c>
      <c r="M242" s="17">
        <f t="shared" ca="1" si="172"/>
        <v>1.5833333333333333</v>
      </c>
      <c r="N242" s="17">
        <f t="shared" ca="1" si="173"/>
        <v>2.1</v>
      </c>
      <c r="O242" s="17" t="str">
        <f t="shared" ca="1" si="174"/>
        <v>SE</v>
      </c>
      <c r="P242" s="13">
        <f t="shared" ca="1" si="175"/>
        <v>0.81577546296296299</v>
      </c>
      <c r="Q242" s="18">
        <f t="shared" ca="1" si="176"/>
        <v>2.7</v>
      </c>
      <c r="R242" s="17" t="str">
        <f t="shared" ca="1" si="177"/>
        <v>SE</v>
      </c>
      <c r="S242" s="13">
        <f t="shared" ca="1" si="178"/>
        <v>0.81</v>
      </c>
    </row>
    <row r="243" spans="1:36">
      <c r="A243" s="11">
        <f t="shared" si="162"/>
        <v>1423</v>
      </c>
      <c r="B243" s="12">
        <f t="shared" ca="1" si="163"/>
        <v>44602</v>
      </c>
      <c r="C243" s="13">
        <f t="shared" ca="1" si="164"/>
        <v>0.83333333333333337</v>
      </c>
      <c r="D243" s="14">
        <f t="shared" ca="1" si="165"/>
        <v>0</v>
      </c>
      <c r="E243" s="14">
        <f t="shared" ca="1" si="161"/>
        <v>0.19180534230920873</v>
      </c>
      <c r="F243" s="14">
        <f t="shared" ca="1" si="166"/>
        <v>5.3999999999999995</v>
      </c>
      <c r="G243" s="60" t="s">
        <v>202</v>
      </c>
      <c r="H243" s="14">
        <f t="shared" ca="1" si="167"/>
        <v>79.883333333333326</v>
      </c>
      <c r="I243" s="17">
        <f t="shared" ca="1" si="168"/>
        <v>0</v>
      </c>
      <c r="J243" s="16">
        <f t="shared" ca="1" si="169"/>
        <v>0</v>
      </c>
      <c r="K243" s="16">
        <f t="shared" ca="1" si="170"/>
        <v>542</v>
      </c>
      <c r="L243" s="16">
        <f t="shared" ca="1" si="171"/>
        <v>0</v>
      </c>
      <c r="M243" s="17">
        <f t="shared" ca="1" si="172"/>
        <v>0.46666666666666662</v>
      </c>
      <c r="N243" s="17">
        <f t="shared" ca="1" si="173"/>
        <v>1.6</v>
      </c>
      <c r="O243" s="17" t="str">
        <f t="shared" ca="1" si="174"/>
        <v>ESE</v>
      </c>
      <c r="P243" s="13">
        <f t="shared" ca="1" si="175"/>
        <v>0.83009259259259249</v>
      </c>
      <c r="Q243" s="18">
        <f t="shared" ca="1" si="176"/>
        <v>2.2999999999999998</v>
      </c>
      <c r="R243" s="17" t="str">
        <f t="shared" ca="1" si="177"/>
        <v>SE</v>
      </c>
      <c r="S243" s="13">
        <f t="shared" ca="1" si="178"/>
        <v>0.82645833333333341</v>
      </c>
    </row>
    <row r="244" spans="1:36">
      <c r="A244" s="11">
        <f t="shared" si="162"/>
        <v>1429</v>
      </c>
      <c r="B244" s="12">
        <f t="shared" ca="1" si="163"/>
        <v>44602</v>
      </c>
      <c r="C244" s="13">
        <f t="shared" ca="1" si="164"/>
        <v>0.875</v>
      </c>
      <c r="D244" s="14">
        <f t="shared" ca="1" si="165"/>
        <v>0</v>
      </c>
      <c r="E244" s="14">
        <f t="shared" ca="1" si="161"/>
        <v>0.19164659026919553</v>
      </c>
      <c r="F244" s="14">
        <f t="shared" ca="1" si="166"/>
        <v>3.9166666666666665</v>
      </c>
      <c r="G244" s="60" t="s">
        <v>202</v>
      </c>
      <c r="H244" s="14">
        <f t="shared" ca="1" si="167"/>
        <v>83.350000000000009</v>
      </c>
      <c r="I244" s="17">
        <f t="shared" ca="1" si="168"/>
        <v>0</v>
      </c>
      <c r="J244" s="16">
        <f t="shared" ca="1" si="169"/>
        <v>0</v>
      </c>
      <c r="K244" s="16">
        <f t="shared" ca="1" si="170"/>
        <v>501</v>
      </c>
      <c r="L244" s="16">
        <f t="shared" ca="1" si="171"/>
        <v>0</v>
      </c>
      <c r="M244" s="17">
        <f t="shared" ca="1" si="172"/>
        <v>0.19999999999999998</v>
      </c>
      <c r="N244" s="17">
        <f t="shared" ca="1" si="173"/>
        <v>0.8</v>
      </c>
      <c r="O244" s="17" t="str">
        <f t="shared" ca="1" si="174"/>
        <v>SE</v>
      </c>
      <c r="P244" s="13">
        <f t="shared" ca="1" si="175"/>
        <v>0.87027777777777782</v>
      </c>
      <c r="Q244" s="18">
        <f t="shared" ca="1" si="176"/>
        <v>1.3</v>
      </c>
      <c r="R244" s="17" t="str">
        <f t="shared" ca="1" si="177"/>
        <v>NNE</v>
      </c>
      <c r="S244" s="13">
        <f t="shared" ca="1" si="178"/>
        <v>0.86995370370370362</v>
      </c>
    </row>
    <row r="245" spans="1:36">
      <c r="A245" s="11">
        <f t="shared" si="162"/>
        <v>1435</v>
      </c>
      <c r="B245" s="12">
        <f t="shared" ca="1" si="163"/>
        <v>44602</v>
      </c>
      <c r="C245" s="13">
        <f t="shared" ca="1" si="164"/>
        <v>0.91666666666666663</v>
      </c>
      <c r="D245" s="14">
        <f t="shared" ca="1" si="165"/>
        <v>0</v>
      </c>
      <c r="E245" s="14">
        <f t="shared" ca="1" si="161"/>
        <v>0.1920434703692285</v>
      </c>
      <c r="F245" s="14">
        <f t="shared" ca="1" si="166"/>
        <v>3.2666666666666671</v>
      </c>
      <c r="G245" s="60" t="s">
        <v>202</v>
      </c>
      <c r="H245" s="14">
        <f t="shared" ca="1" si="167"/>
        <v>86.566666666666663</v>
      </c>
      <c r="I245" s="17">
        <f t="shared" ca="1" si="168"/>
        <v>0</v>
      </c>
      <c r="J245" s="16">
        <f t="shared" ca="1" si="169"/>
        <v>0</v>
      </c>
      <c r="K245" s="16">
        <f t="shared" ca="1" si="170"/>
        <v>271</v>
      </c>
      <c r="L245" s="16">
        <f t="shared" ca="1" si="171"/>
        <v>0</v>
      </c>
      <c r="M245" s="17">
        <f t="shared" ca="1" si="172"/>
        <v>8.3333333333333329E-2</v>
      </c>
      <c r="N245" s="17">
        <f t="shared" ca="1" si="173"/>
        <v>0.6</v>
      </c>
      <c r="O245" s="17" t="str">
        <f t="shared" ca="1" si="174"/>
        <v>SSW</v>
      </c>
      <c r="P245" s="13">
        <f t="shared" ca="1" si="175"/>
        <v>0.90973379629629625</v>
      </c>
      <c r="Q245" s="18">
        <f t="shared" ca="1" si="176"/>
        <v>1</v>
      </c>
      <c r="R245" s="17" t="str">
        <f t="shared" ca="1" si="177"/>
        <v>NNE</v>
      </c>
      <c r="S245" s="13">
        <f t="shared" ca="1" si="178"/>
        <v>0.91775462962962961</v>
      </c>
    </row>
    <row r="246" spans="1:36">
      <c r="A246" s="11">
        <f t="shared" si="162"/>
        <v>1441</v>
      </c>
      <c r="B246" s="12">
        <f t="shared" ca="1" si="163"/>
        <v>44602</v>
      </c>
      <c r="C246" s="13">
        <f t="shared" ca="1" si="164"/>
        <v>0.95833333333333337</v>
      </c>
      <c r="D246" s="14">
        <f t="shared" ca="1" si="165"/>
        <v>0</v>
      </c>
      <c r="E246" s="14">
        <f t="shared" ca="1" si="161"/>
        <v>0.1918847183292153</v>
      </c>
      <c r="F246" s="14">
        <f t="shared" ca="1" si="166"/>
        <v>2.8666666666666671</v>
      </c>
      <c r="G246" s="60" t="s">
        <v>202</v>
      </c>
      <c r="H246" s="14">
        <f t="shared" ca="1" si="167"/>
        <v>87.866666666666674</v>
      </c>
      <c r="I246" s="17">
        <f t="shared" ca="1" si="168"/>
        <v>1E-3</v>
      </c>
      <c r="J246" s="16">
        <f t="shared" ca="1" si="169"/>
        <v>0</v>
      </c>
      <c r="K246" s="16">
        <f t="shared" ca="1" si="170"/>
        <v>466</v>
      </c>
      <c r="L246" s="16">
        <f t="shared" ca="1" si="171"/>
        <v>0</v>
      </c>
      <c r="M246" s="17">
        <f t="shared" ca="1" si="172"/>
        <v>0</v>
      </c>
      <c r="N246" s="17">
        <f t="shared" ca="1" si="173"/>
        <v>0</v>
      </c>
      <c r="O246" s="17" t="str">
        <f t="shared" ca="1" si="174"/>
        <v>NNE</v>
      </c>
      <c r="P246" s="13">
        <f t="shared" ca="1" si="175"/>
        <v>0.95140046296296299</v>
      </c>
      <c r="Q246" s="18">
        <f t="shared" ca="1" si="176"/>
        <v>0</v>
      </c>
      <c r="R246" s="17" t="str">
        <f t="shared" ca="1" si="177"/>
        <v>NNE</v>
      </c>
      <c r="S246" s="13">
        <f t="shared" ca="1" si="178"/>
        <v>0.95140046296296299</v>
      </c>
    </row>
    <row r="247" spans="1:36">
      <c r="A247" s="11">
        <f t="shared" si="162"/>
        <v>1447</v>
      </c>
      <c r="B247" s="12">
        <f t="shared" ca="1" si="163"/>
        <v>44603</v>
      </c>
      <c r="C247" s="13">
        <f t="shared" ca="1" si="164"/>
        <v>0</v>
      </c>
      <c r="D247" s="14">
        <f t="shared" ca="1" si="165"/>
        <v>0</v>
      </c>
      <c r="E247" s="14">
        <f t="shared" ca="1" si="161"/>
        <v>0.19109233862956565</v>
      </c>
      <c r="F247" s="14">
        <f t="shared" ca="1" si="166"/>
        <v>2.5666666666666669</v>
      </c>
      <c r="G247" s="60" t="s">
        <v>202</v>
      </c>
      <c r="H247" s="14">
        <f t="shared" ca="1" si="167"/>
        <v>89.75</v>
      </c>
      <c r="I247" s="17">
        <f t="shared" ca="1" si="168"/>
        <v>1E-3</v>
      </c>
      <c r="J247" s="16">
        <f t="shared" ca="1" si="169"/>
        <v>0</v>
      </c>
      <c r="K247" s="16">
        <f t="shared" ca="1" si="170"/>
        <v>447</v>
      </c>
      <c r="L247" s="16">
        <f t="shared" ca="1" si="171"/>
        <v>0</v>
      </c>
      <c r="M247" s="17">
        <f t="shared" ca="1" si="172"/>
        <v>0.28333333333333333</v>
      </c>
      <c r="N247" s="17">
        <f t="shared" ca="1" si="173"/>
        <v>1.1000000000000001</v>
      </c>
      <c r="O247" s="17" t="str">
        <f t="shared" ca="1" si="174"/>
        <v>SSE</v>
      </c>
      <c r="P247" s="13">
        <f t="shared" ca="1" si="175"/>
        <v>2.390046296296296E-2</v>
      </c>
      <c r="Q247" s="18">
        <f t="shared" ca="1" si="176"/>
        <v>1.5</v>
      </c>
      <c r="R247" s="17" t="str">
        <f t="shared" ca="1" si="177"/>
        <v>SSE</v>
      </c>
      <c r="S247" s="13">
        <f t="shared" ca="1" si="178"/>
        <v>2.224537037037037E-2</v>
      </c>
      <c r="U247" s="14">
        <f t="shared" ref="U247" ca="1" si="190">SUM(D247:D270)</f>
        <v>0</v>
      </c>
      <c r="V247" s="14">
        <f t="shared" ref="V247:Y247" ca="1" si="191">AVERAGE(E247:E270)</f>
        <v>0.19021412524594281</v>
      </c>
      <c r="W247" s="14">
        <f t="shared" ca="1" si="191"/>
        <v>7.5243055555555571</v>
      </c>
      <c r="X247" s="14" t="e">
        <f t="shared" si="191"/>
        <v>#DIV/0!</v>
      </c>
      <c r="Y247" s="14">
        <f t="shared" ca="1" si="191"/>
        <v>65.691666666666663</v>
      </c>
      <c r="Z247" s="56">
        <f t="shared" ref="Z247:AA247" ca="1" si="192">SUM(I247:I270)</f>
        <v>12.986000000000001</v>
      </c>
      <c r="AA247" s="56">
        <f t="shared" ca="1" si="192"/>
        <v>5.333333333333333</v>
      </c>
      <c r="AB247" s="56">
        <f t="shared" ref="AB247" ca="1" si="193">SUM(K247:K270)/1000</f>
        <v>26863.446</v>
      </c>
      <c r="AC247" s="56">
        <f t="shared" ref="AC247:AD247" ca="1" si="194">AVERAGE(L247:L270)</f>
        <v>310.82638888888886</v>
      </c>
      <c r="AD247" s="17">
        <f t="shared" ca="1" si="194"/>
        <v>1.8284722222222223</v>
      </c>
      <c r="AE247" s="17">
        <f t="shared" ref="AE247" ca="1" si="195">MAX(N247:N270)</f>
        <v>5.5</v>
      </c>
      <c r="AF247" s="11" t="str">
        <f t="shared" ref="AF247" ca="1" si="196">INDIRECT(ADDRESS(MATCH(AE247,N247:N270,0)+ROW()-1,15))</f>
        <v>NW</v>
      </c>
      <c r="AG247" s="13">
        <f t="shared" ref="AG247" ca="1" si="197">INDIRECT(ADDRESS(MATCH(AE247,N247:N270,0)+ROW()-1,16))</f>
        <v>0.58291666666666664</v>
      </c>
      <c r="AH247" s="17">
        <f t="shared" ref="AH247" ca="1" si="198">MAX(Q247:Q270)</f>
        <v>7.8</v>
      </c>
      <c r="AI247" s="11" t="str">
        <f t="shared" ref="AI247" ca="1" si="199">INDIRECT(ADDRESS(MATCH(AH247,Q247:Q270,0)+ROW()-1,18))</f>
        <v>NW</v>
      </c>
      <c r="AJ247" s="13">
        <f t="shared" ref="AJ247" ca="1" si="200">INDIRECT(ADDRESS(MATCH(AH247,Q247:Q270,0)+ROW()-1,19))</f>
        <v>0.58024305555555555</v>
      </c>
    </row>
    <row r="248" spans="1:36">
      <c r="A248" s="11">
        <f t="shared" si="162"/>
        <v>1453</v>
      </c>
      <c r="B248" s="12">
        <f t="shared" ca="1" si="163"/>
        <v>44603</v>
      </c>
      <c r="C248" s="13">
        <f t="shared" ca="1" si="164"/>
        <v>4.1666666666666664E-2</v>
      </c>
      <c r="D248" s="14">
        <f t="shared" ca="1" si="165"/>
        <v>0</v>
      </c>
      <c r="E248" s="14">
        <f t="shared" ca="1" si="161"/>
        <v>0.19069683862217965</v>
      </c>
      <c r="F248" s="14">
        <f t="shared" ca="1" si="166"/>
        <v>3.7666666666666671</v>
      </c>
      <c r="G248" s="60" t="s">
        <v>202</v>
      </c>
      <c r="H248" s="14">
        <f t="shared" ca="1" si="167"/>
        <v>91.600000000000009</v>
      </c>
      <c r="I248" s="17">
        <f t="shared" ca="1" si="168"/>
        <v>2E-3</v>
      </c>
      <c r="J248" s="16">
        <f t="shared" ca="1" si="169"/>
        <v>0</v>
      </c>
      <c r="K248" s="16">
        <f t="shared" ca="1" si="170"/>
        <v>394</v>
      </c>
      <c r="L248" s="16">
        <f t="shared" ca="1" si="171"/>
        <v>0</v>
      </c>
      <c r="M248" s="17">
        <f t="shared" ca="1" si="172"/>
        <v>0.78333333333333333</v>
      </c>
      <c r="N248" s="17">
        <f t="shared" ca="1" si="173"/>
        <v>1.7</v>
      </c>
      <c r="O248" s="17" t="str">
        <f t="shared" ca="1" si="174"/>
        <v>E</v>
      </c>
      <c r="P248" s="13">
        <f t="shared" ca="1" si="175"/>
        <v>7.0289351851851853E-2</v>
      </c>
      <c r="Q248" s="18">
        <f t="shared" ca="1" si="176"/>
        <v>2.6</v>
      </c>
      <c r="R248" s="17" t="str">
        <f t="shared" ca="1" si="177"/>
        <v>E</v>
      </c>
      <c r="S248" s="13">
        <f t="shared" ca="1" si="178"/>
        <v>6.4722222222222223E-2</v>
      </c>
    </row>
    <row r="249" spans="1:36">
      <c r="A249" s="11">
        <f t="shared" si="162"/>
        <v>1459</v>
      </c>
      <c r="B249" s="12">
        <f t="shared" ca="1" si="163"/>
        <v>44603</v>
      </c>
      <c r="C249" s="13">
        <f t="shared" ca="1" si="164"/>
        <v>8.3333333333333329E-2</v>
      </c>
      <c r="D249" s="14">
        <f t="shared" ca="1" si="165"/>
        <v>0</v>
      </c>
      <c r="E249" s="14">
        <f t="shared" ca="1" si="161"/>
        <v>0.19069683862217965</v>
      </c>
      <c r="F249" s="14">
        <f t="shared" ca="1" si="166"/>
        <v>4.8499999999999996</v>
      </c>
      <c r="G249" s="60" t="s">
        <v>202</v>
      </c>
      <c r="H249" s="14">
        <f t="shared" ca="1" si="167"/>
        <v>88.350000000000009</v>
      </c>
      <c r="I249" s="17">
        <f t="shared" ca="1" si="168"/>
        <v>0</v>
      </c>
      <c r="J249" s="16">
        <f t="shared" ca="1" si="169"/>
        <v>0</v>
      </c>
      <c r="K249" s="16">
        <f t="shared" ca="1" si="170"/>
        <v>466</v>
      </c>
      <c r="L249" s="16">
        <f t="shared" ca="1" si="171"/>
        <v>0</v>
      </c>
      <c r="M249" s="17">
        <f t="shared" ca="1" si="172"/>
        <v>1.5166666666666668</v>
      </c>
      <c r="N249" s="17">
        <f t="shared" ca="1" si="173"/>
        <v>2.2999999999999998</v>
      </c>
      <c r="O249" s="17" t="str">
        <f t="shared" ca="1" si="174"/>
        <v>E</v>
      </c>
      <c r="P249" s="13">
        <f t="shared" ca="1" si="175"/>
        <v>0.10372685185185186</v>
      </c>
      <c r="Q249" s="18">
        <f t="shared" ca="1" si="176"/>
        <v>3.8</v>
      </c>
      <c r="R249" s="17" t="str">
        <f t="shared" ca="1" si="177"/>
        <v>ESE</v>
      </c>
      <c r="S249" s="13">
        <f t="shared" ca="1" si="178"/>
        <v>0.10445601851851853</v>
      </c>
    </row>
    <row r="250" spans="1:36">
      <c r="A250" s="11">
        <f t="shared" si="162"/>
        <v>1465</v>
      </c>
      <c r="B250" s="12">
        <f t="shared" ca="1" si="163"/>
        <v>44603</v>
      </c>
      <c r="C250" s="13">
        <f t="shared" ca="1" si="164"/>
        <v>0.125</v>
      </c>
      <c r="D250" s="14">
        <f t="shared" ca="1" si="165"/>
        <v>0</v>
      </c>
      <c r="E250" s="14">
        <f t="shared" ca="1" si="161"/>
        <v>0.19038117326105683</v>
      </c>
      <c r="F250" s="14">
        <f t="shared" ca="1" si="166"/>
        <v>3.4166666666666665</v>
      </c>
      <c r="G250" s="60" t="s">
        <v>202</v>
      </c>
      <c r="H250" s="14">
        <f t="shared" ca="1" si="167"/>
        <v>87.233333333333334</v>
      </c>
      <c r="I250" s="17">
        <f t="shared" ca="1" si="168"/>
        <v>0</v>
      </c>
      <c r="J250" s="16">
        <f t="shared" ca="1" si="169"/>
        <v>0</v>
      </c>
      <c r="K250" s="16">
        <f t="shared" ca="1" si="170"/>
        <v>412</v>
      </c>
      <c r="L250" s="16">
        <f t="shared" ca="1" si="171"/>
        <v>0</v>
      </c>
      <c r="M250" s="17">
        <f t="shared" ca="1" si="172"/>
        <v>0.81666666666666676</v>
      </c>
      <c r="N250" s="17">
        <f t="shared" ca="1" si="173"/>
        <v>1.5</v>
      </c>
      <c r="O250" s="17" t="str">
        <f t="shared" ca="1" si="174"/>
        <v>ENE</v>
      </c>
      <c r="P250" s="13">
        <f t="shared" ca="1" si="175"/>
        <v>0.11832175925925925</v>
      </c>
      <c r="Q250" s="18">
        <f t="shared" ca="1" si="176"/>
        <v>2.5</v>
      </c>
      <c r="R250" s="17" t="str">
        <f t="shared" ca="1" si="177"/>
        <v>E</v>
      </c>
      <c r="S250" s="13">
        <f t="shared" ca="1" si="178"/>
        <v>0.12107638888888889</v>
      </c>
    </row>
    <row r="251" spans="1:36">
      <c r="A251" s="11">
        <f t="shared" si="162"/>
        <v>1471</v>
      </c>
      <c r="B251" s="12">
        <f t="shared" ca="1" si="163"/>
        <v>44603</v>
      </c>
      <c r="C251" s="13">
        <f t="shared" ca="1" si="164"/>
        <v>0.16666666666666666</v>
      </c>
      <c r="D251" s="14">
        <f t="shared" ca="1" si="165"/>
        <v>0</v>
      </c>
      <c r="E251" s="14">
        <f t="shared" ca="1" si="161"/>
        <v>0.19077590797758523</v>
      </c>
      <c r="F251" s="14">
        <f t="shared" ca="1" si="166"/>
        <v>3</v>
      </c>
      <c r="G251" s="60" t="s">
        <v>202</v>
      </c>
      <c r="H251" s="14">
        <f t="shared" ca="1" si="167"/>
        <v>87.466666666666654</v>
      </c>
      <c r="I251" s="17">
        <f t="shared" ca="1" si="168"/>
        <v>1E-3</v>
      </c>
      <c r="J251" s="16">
        <f t="shared" ca="1" si="169"/>
        <v>0</v>
      </c>
      <c r="K251" s="16">
        <f t="shared" ca="1" si="170"/>
        <v>548</v>
      </c>
      <c r="L251" s="16">
        <f t="shared" ca="1" si="171"/>
        <v>0</v>
      </c>
      <c r="M251" s="17">
        <f t="shared" ca="1" si="172"/>
        <v>1.8500000000000003</v>
      </c>
      <c r="N251" s="17">
        <f t="shared" ca="1" si="173"/>
        <v>2.2999999999999998</v>
      </c>
      <c r="O251" s="17" t="str">
        <f t="shared" ca="1" si="174"/>
        <v>E</v>
      </c>
      <c r="P251" s="13">
        <f t="shared" ca="1" si="175"/>
        <v>0.19593749999999999</v>
      </c>
      <c r="Q251" s="18">
        <f t="shared" ca="1" si="176"/>
        <v>4.2</v>
      </c>
      <c r="R251" s="17" t="str">
        <f t="shared" ca="1" si="177"/>
        <v>ENE</v>
      </c>
      <c r="S251" s="13">
        <f t="shared" ca="1" si="178"/>
        <v>0.18414351851851851</v>
      </c>
    </row>
    <row r="252" spans="1:36">
      <c r="A252" s="11">
        <f t="shared" si="162"/>
        <v>1477</v>
      </c>
      <c r="B252" s="12">
        <f t="shared" ca="1" si="163"/>
        <v>44603</v>
      </c>
      <c r="C252" s="13">
        <f t="shared" ca="1" si="164"/>
        <v>0.20833333333333334</v>
      </c>
      <c r="D252" s="14">
        <f t="shared" ca="1" si="165"/>
        <v>0</v>
      </c>
      <c r="E252" s="14">
        <f t="shared" ca="1" si="161"/>
        <v>0.19061792228189897</v>
      </c>
      <c r="F252" s="14">
        <f t="shared" ca="1" si="166"/>
        <v>3.2333333333333338</v>
      </c>
      <c r="G252" s="60" t="s">
        <v>202</v>
      </c>
      <c r="H252" s="14">
        <f t="shared" ca="1" si="167"/>
        <v>80.966666666666683</v>
      </c>
      <c r="I252" s="17">
        <f t="shared" ca="1" si="168"/>
        <v>0</v>
      </c>
      <c r="J252" s="16">
        <f t="shared" ca="1" si="169"/>
        <v>0</v>
      </c>
      <c r="K252" s="16">
        <f t="shared" ca="1" si="170"/>
        <v>588</v>
      </c>
      <c r="L252" s="16">
        <f t="shared" ca="1" si="171"/>
        <v>0</v>
      </c>
      <c r="M252" s="17">
        <f t="shared" ca="1" si="172"/>
        <v>2.2500000000000004</v>
      </c>
      <c r="N252" s="17">
        <f t="shared" ca="1" si="173"/>
        <v>2.7</v>
      </c>
      <c r="O252" s="17" t="str">
        <f t="shared" ca="1" si="174"/>
        <v>E</v>
      </c>
      <c r="P252" s="13">
        <f t="shared" ca="1" si="175"/>
        <v>0.2171990740740741</v>
      </c>
      <c r="Q252" s="18">
        <f t="shared" ca="1" si="176"/>
        <v>4.0999999999999996</v>
      </c>
      <c r="R252" s="17" t="str">
        <f t="shared" ca="1" si="177"/>
        <v>E</v>
      </c>
      <c r="S252" s="13">
        <f t="shared" ca="1" si="178"/>
        <v>0.21383101851851852</v>
      </c>
    </row>
    <row r="253" spans="1:36">
      <c r="A253" s="11">
        <f t="shared" si="162"/>
        <v>1483</v>
      </c>
      <c r="B253" s="12">
        <f t="shared" ca="1" si="163"/>
        <v>44603</v>
      </c>
      <c r="C253" s="13">
        <f t="shared" ca="1" si="164"/>
        <v>0.25</v>
      </c>
      <c r="D253" s="14">
        <f t="shared" ca="1" si="165"/>
        <v>0</v>
      </c>
      <c r="E253" s="14">
        <f t="shared" ca="1" si="161"/>
        <v>0.19053900594161824</v>
      </c>
      <c r="F253" s="14">
        <f t="shared" ca="1" si="166"/>
        <v>3.4499999999999997</v>
      </c>
      <c r="G253" s="60" t="s">
        <v>202</v>
      </c>
      <c r="H253" s="14">
        <f t="shared" ca="1" si="167"/>
        <v>80.95</v>
      </c>
      <c r="I253" s="17">
        <f t="shared" ca="1" si="168"/>
        <v>2E-3</v>
      </c>
      <c r="J253" s="16">
        <f t="shared" ca="1" si="169"/>
        <v>0</v>
      </c>
      <c r="K253" s="16">
        <f t="shared" ca="1" si="170"/>
        <v>5164</v>
      </c>
      <c r="L253" s="16">
        <f t="shared" ca="1" si="171"/>
        <v>1.1666666666666667</v>
      </c>
      <c r="M253" s="17">
        <f t="shared" ca="1" si="172"/>
        <v>2.1833333333333336</v>
      </c>
      <c r="N253" s="17">
        <f t="shared" ca="1" si="173"/>
        <v>2.9</v>
      </c>
      <c r="O253" s="17" t="str">
        <f t="shared" ca="1" si="174"/>
        <v>E</v>
      </c>
      <c r="P253" s="13">
        <f t="shared" ca="1" si="175"/>
        <v>0.28290509259259261</v>
      </c>
      <c r="Q253" s="18">
        <f t="shared" ca="1" si="176"/>
        <v>4.5</v>
      </c>
      <c r="R253" s="17" t="str">
        <f t="shared" ca="1" si="177"/>
        <v>E</v>
      </c>
      <c r="S253" s="13">
        <f t="shared" ca="1" si="178"/>
        <v>0.27797453703703706</v>
      </c>
    </row>
    <row r="254" spans="1:36">
      <c r="A254" s="11">
        <f t="shared" si="162"/>
        <v>1489</v>
      </c>
      <c r="B254" s="12">
        <f t="shared" ca="1" si="163"/>
        <v>44603</v>
      </c>
      <c r="C254" s="13">
        <f t="shared" ca="1" si="164"/>
        <v>0.29166666666666669</v>
      </c>
      <c r="D254" s="14">
        <f t="shared" ca="1" si="165"/>
        <v>0</v>
      </c>
      <c r="E254" s="14">
        <f t="shared" ca="1" si="161"/>
        <v>0.19022334058049542</v>
      </c>
      <c r="F254" s="14">
        <f t="shared" ca="1" si="166"/>
        <v>4.1333333333333329</v>
      </c>
      <c r="G254" s="60" t="s">
        <v>202</v>
      </c>
      <c r="H254" s="14">
        <f t="shared" ca="1" si="167"/>
        <v>77.166666666666671</v>
      </c>
      <c r="I254" s="17">
        <f t="shared" ca="1" si="168"/>
        <v>0.13700000000000001</v>
      </c>
      <c r="J254" s="16">
        <f t="shared" ca="1" si="169"/>
        <v>0</v>
      </c>
      <c r="K254" s="16">
        <f t="shared" ca="1" si="170"/>
        <v>323233</v>
      </c>
      <c r="L254" s="16">
        <f t="shared" ca="1" si="171"/>
        <v>89.666666666666671</v>
      </c>
      <c r="M254" s="17">
        <f t="shared" ca="1" si="172"/>
        <v>2.1500000000000004</v>
      </c>
      <c r="N254" s="17">
        <f t="shared" ca="1" si="173"/>
        <v>2.8</v>
      </c>
      <c r="O254" s="17" t="str">
        <f t="shared" ca="1" si="174"/>
        <v>E</v>
      </c>
      <c r="P254" s="13">
        <f t="shared" ca="1" si="175"/>
        <v>0.28488425925925925</v>
      </c>
      <c r="Q254" s="18">
        <f t="shared" ca="1" si="176"/>
        <v>4.3</v>
      </c>
      <c r="R254" s="17" t="str">
        <f t="shared" ca="1" si="177"/>
        <v>ENE</v>
      </c>
      <c r="S254" s="13">
        <f t="shared" ca="1" si="178"/>
        <v>0.31601851851851853</v>
      </c>
    </row>
    <row r="255" spans="1:36">
      <c r="A255" s="11">
        <f t="shared" si="162"/>
        <v>1495</v>
      </c>
      <c r="B255" s="12">
        <f t="shared" ca="1" si="163"/>
        <v>44603</v>
      </c>
      <c r="C255" s="13">
        <f t="shared" ca="1" si="164"/>
        <v>0.33333333333333331</v>
      </c>
      <c r="D255" s="14">
        <f t="shared" ca="1" si="165"/>
        <v>0</v>
      </c>
      <c r="E255" s="14">
        <f t="shared" ca="1" si="161"/>
        <v>0.19022334058049542</v>
      </c>
      <c r="F255" s="14">
        <f t="shared" ca="1" si="166"/>
        <v>8.2000000000000011</v>
      </c>
      <c r="G255" s="60" t="s">
        <v>202</v>
      </c>
      <c r="H255" s="14">
        <f t="shared" ca="1" si="167"/>
        <v>64.766666666666666</v>
      </c>
      <c r="I255" s="17">
        <f t="shared" ca="1" si="168"/>
        <v>0.82699999999999996</v>
      </c>
      <c r="J255" s="16">
        <f t="shared" ca="1" si="169"/>
        <v>0</v>
      </c>
      <c r="K255" s="16">
        <f t="shared" ca="1" si="170"/>
        <v>1680888</v>
      </c>
      <c r="L255" s="16">
        <f t="shared" ca="1" si="171"/>
        <v>467</v>
      </c>
      <c r="M255" s="17">
        <f t="shared" ca="1" si="172"/>
        <v>0.6333333333333333</v>
      </c>
      <c r="N255" s="17">
        <f t="shared" ca="1" si="173"/>
        <v>1.5</v>
      </c>
      <c r="O255" s="17" t="str">
        <f t="shared" ca="1" si="174"/>
        <v>ENE</v>
      </c>
      <c r="P255" s="13">
        <f t="shared" ca="1" si="175"/>
        <v>0.32640046296296293</v>
      </c>
      <c r="Q255" s="18">
        <f t="shared" ca="1" si="176"/>
        <v>1.8</v>
      </c>
      <c r="R255" s="17" t="str">
        <f t="shared" ca="1" si="177"/>
        <v>WNW</v>
      </c>
      <c r="S255" s="13">
        <f t="shared" ca="1" si="178"/>
        <v>0.3666666666666667</v>
      </c>
    </row>
    <row r="256" spans="1:36">
      <c r="A256" s="11">
        <f t="shared" si="162"/>
        <v>1501</v>
      </c>
      <c r="B256" s="12">
        <f t="shared" ca="1" si="163"/>
        <v>44603</v>
      </c>
      <c r="C256" s="13">
        <f t="shared" ca="1" si="164"/>
        <v>0.375</v>
      </c>
      <c r="D256" s="14">
        <f t="shared" ca="1" si="165"/>
        <v>0</v>
      </c>
      <c r="E256" s="14">
        <f t="shared" ca="1" si="161"/>
        <v>0.19046008960133756</v>
      </c>
      <c r="F256" s="14">
        <f t="shared" ca="1" si="166"/>
        <v>11.966666666666669</v>
      </c>
      <c r="G256" s="60" t="s">
        <v>202</v>
      </c>
      <c r="H256" s="14">
        <f t="shared" ca="1" si="167"/>
        <v>51.466666666666669</v>
      </c>
      <c r="I256" s="17">
        <f t="shared" ca="1" si="168"/>
        <v>1.4209999999999998</v>
      </c>
      <c r="J256" s="16">
        <f t="shared" ca="1" si="169"/>
        <v>0.83333333333333337</v>
      </c>
      <c r="K256" s="16">
        <f t="shared" ca="1" si="170"/>
        <v>2905748</v>
      </c>
      <c r="L256" s="16">
        <f t="shared" ca="1" si="171"/>
        <v>807.16666666666663</v>
      </c>
      <c r="M256" s="17">
        <f t="shared" ca="1" si="172"/>
        <v>1.2333333333333334</v>
      </c>
      <c r="N256" s="17">
        <f t="shared" ca="1" si="173"/>
        <v>2.5</v>
      </c>
      <c r="O256" s="17" t="str">
        <f t="shared" ca="1" si="174"/>
        <v>N</v>
      </c>
      <c r="P256" s="13">
        <f t="shared" ca="1" si="175"/>
        <v>0.40790509259259261</v>
      </c>
      <c r="Q256" s="18">
        <f t="shared" ca="1" si="176"/>
        <v>3.9</v>
      </c>
      <c r="R256" s="17" t="str">
        <f t="shared" ca="1" si="177"/>
        <v>NNE</v>
      </c>
      <c r="S256" s="13">
        <f t="shared" ca="1" si="178"/>
        <v>0.40130787037037036</v>
      </c>
    </row>
    <row r="257" spans="1:36">
      <c r="A257" s="11">
        <f t="shared" si="162"/>
        <v>1507</v>
      </c>
      <c r="B257" s="12">
        <f t="shared" ca="1" si="163"/>
        <v>44603</v>
      </c>
      <c r="C257" s="13">
        <f t="shared" ca="1" si="164"/>
        <v>0.41666666666666669</v>
      </c>
      <c r="D257" s="14">
        <f t="shared" ca="1" si="165"/>
        <v>0</v>
      </c>
      <c r="E257" s="14">
        <f t="shared" ca="1" si="161"/>
        <v>0.19069683862217965</v>
      </c>
      <c r="F257" s="14">
        <f t="shared" ca="1" si="166"/>
        <v>11.716666666666667</v>
      </c>
      <c r="G257" s="60" t="s">
        <v>202</v>
      </c>
      <c r="H257" s="14">
        <f t="shared" ca="1" si="167"/>
        <v>51.79999999999999</v>
      </c>
      <c r="I257" s="17">
        <f t="shared" ca="1" si="168"/>
        <v>1.52</v>
      </c>
      <c r="J257" s="16">
        <f t="shared" ca="1" si="169"/>
        <v>0.83333333333333337</v>
      </c>
      <c r="K257" s="16">
        <f t="shared" ca="1" si="170"/>
        <v>3171140</v>
      </c>
      <c r="L257" s="16">
        <f t="shared" ca="1" si="171"/>
        <v>881</v>
      </c>
      <c r="M257" s="17">
        <f t="shared" ca="1" si="172"/>
        <v>2.7333333333333338</v>
      </c>
      <c r="N257" s="17">
        <f t="shared" ca="1" si="173"/>
        <v>3.3</v>
      </c>
      <c r="O257" s="17" t="str">
        <f t="shared" ca="1" si="174"/>
        <v>N</v>
      </c>
      <c r="P257" s="13">
        <f t="shared" ca="1" si="175"/>
        <v>0.4478935185185185</v>
      </c>
      <c r="Q257" s="18">
        <f t="shared" ca="1" si="176"/>
        <v>5.6</v>
      </c>
      <c r="R257" s="17" t="str">
        <f t="shared" ca="1" si="177"/>
        <v>N</v>
      </c>
      <c r="S257" s="13">
        <f t="shared" ca="1" si="178"/>
        <v>0.44678240740740738</v>
      </c>
    </row>
    <row r="258" spans="1:36">
      <c r="A258" s="11">
        <f t="shared" si="162"/>
        <v>1513</v>
      </c>
      <c r="B258" s="12">
        <f t="shared" ca="1" si="163"/>
        <v>44603</v>
      </c>
      <c r="C258" s="13">
        <f t="shared" ca="1" si="164"/>
        <v>0.45833333333333331</v>
      </c>
      <c r="D258" s="14">
        <f t="shared" ca="1" si="165"/>
        <v>0</v>
      </c>
      <c r="E258" s="14">
        <f t="shared" ca="1" si="161"/>
        <v>0.19069683862217965</v>
      </c>
      <c r="F258" s="14">
        <f t="shared" ca="1" si="166"/>
        <v>11.983333333333333</v>
      </c>
      <c r="G258" s="60" t="s">
        <v>202</v>
      </c>
      <c r="H258" s="14">
        <f t="shared" ca="1" si="167"/>
        <v>49.70000000000001</v>
      </c>
      <c r="I258" s="17">
        <f t="shared" ca="1" si="168"/>
        <v>1.9390000000000001</v>
      </c>
      <c r="J258" s="16">
        <f t="shared" ca="1" si="169"/>
        <v>1</v>
      </c>
      <c r="K258" s="16">
        <f t="shared" ca="1" si="170"/>
        <v>3961838</v>
      </c>
      <c r="L258" s="16">
        <f t="shared" ca="1" si="171"/>
        <v>1100.5</v>
      </c>
      <c r="M258" s="17">
        <f t="shared" ca="1" si="172"/>
        <v>3.8666666666666658</v>
      </c>
      <c r="N258" s="17">
        <f t="shared" ca="1" si="173"/>
        <v>4.3</v>
      </c>
      <c r="O258" s="17" t="str">
        <f t="shared" ca="1" si="174"/>
        <v>NNW</v>
      </c>
      <c r="P258" s="13">
        <f t="shared" ca="1" si="175"/>
        <v>0.48006944444444444</v>
      </c>
      <c r="Q258" s="18">
        <f t="shared" ca="1" si="176"/>
        <v>6.8</v>
      </c>
      <c r="R258" s="17" t="str">
        <f t="shared" ca="1" si="177"/>
        <v>NNW</v>
      </c>
      <c r="S258" s="13">
        <f t="shared" ca="1" si="178"/>
        <v>0.47789351851851852</v>
      </c>
    </row>
    <row r="259" spans="1:36">
      <c r="A259" s="11">
        <f t="shared" si="162"/>
        <v>1519</v>
      </c>
      <c r="B259" s="12">
        <f t="shared" ca="1" si="163"/>
        <v>44603</v>
      </c>
      <c r="C259" s="13">
        <f t="shared" ca="1" si="164"/>
        <v>0.5</v>
      </c>
      <c r="D259" s="14">
        <f t="shared" ca="1" si="165"/>
        <v>0</v>
      </c>
      <c r="E259" s="14">
        <f t="shared" ca="1" si="161"/>
        <v>0.19069683862217965</v>
      </c>
      <c r="F259" s="14">
        <f t="shared" ca="1" si="166"/>
        <v>13.9</v>
      </c>
      <c r="G259" s="60" t="s">
        <v>202</v>
      </c>
      <c r="H259" s="14">
        <f t="shared" ca="1" si="167"/>
        <v>40.033333333333331</v>
      </c>
      <c r="I259" s="17">
        <f t="shared" ca="1" si="168"/>
        <v>2.0790000000000002</v>
      </c>
      <c r="J259" s="16">
        <f t="shared" ca="1" si="169"/>
        <v>0.83333333333333337</v>
      </c>
      <c r="K259" s="16">
        <f t="shared" ca="1" si="170"/>
        <v>4272568</v>
      </c>
      <c r="L259" s="16">
        <f t="shared" ca="1" si="171"/>
        <v>1186.6666666666667</v>
      </c>
      <c r="M259" s="17">
        <f t="shared" ca="1" si="172"/>
        <v>2.7166666666666668</v>
      </c>
      <c r="N259" s="17">
        <f t="shared" ca="1" si="173"/>
        <v>4.2</v>
      </c>
      <c r="O259" s="17" t="str">
        <f t="shared" ca="1" si="174"/>
        <v>N</v>
      </c>
      <c r="P259" s="13">
        <f t="shared" ca="1" si="175"/>
        <v>0.49471064814814819</v>
      </c>
      <c r="Q259" s="18">
        <f t="shared" ca="1" si="176"/>
        <v>5.9</v>
      </c>
      <c r="R259" s="17" t="str">
        <f t="shared" ca="1" si="177"/>
        <v>N</v>
      </c>
      <c r="S259" s="13">
        <f t="shared" ca="1" si="178"/>
        <v>0.49376157407407412</v>
      </c>
    </row>
    <row r="260" spans="1:36">
      <c r="A260" s="11">
        <f t="shared" si="162"/>
        <v>1525</v>
      </c>
      <c r="B260" s="12">
        <f t="shared" ca="1" si="163"/>
        <v>44603</v>
      </c>
      <c r="C260" s="13">
        <f t="shared" ca="1" si="164"/>
        <v>0.54166666666666663</v>
      </c>
      <c r="D260" s="14">
        <f t="shared" ca="1" si="165"/>
        <v>0</v>
      </c>
      <c r="E260" s="14">
        <f t="shared" ca="1" si="161"/>
        <v>0.19069683862217965</v>
      </c>
      <c r="F260" s="14">
        <f t="shared" ca="1" si="166"/>
        <v>15.516666666666666</v>
      </c>
      <c r="G260" s="60" t="s">
        <v>202</v>
      </c>
      <c r="H260" s="14">
        <f t="shared" ca="1" si="167"/>
        <v>34.333333333333336</v>
      </c>
      <c r="I260" s="17">
        <f t="shared" ca="1" si="168"/>
        <v>2.0550000000000002</v>
      </c>
      <c r="J260" s="16">
        <f t="shared" ca="1" si="169"/>
        <v>1</v>
      </c>
      <c r="K260" s="16">
        <f t="shared" ca="1" si="170"/>
        <v>4274347</v>
      </c>
      <c r="L260" s="16">
        <f t="shared" ca="1" si="171"/>
        <v>1187.3333333333333</v>
      </c>
      <c r="M260" s="17">
        <f t="shared" ca="1" si="172"/>
        <v>2.5</v>
      </c>
      <c r="N260" s="17">
        <f t="shared" ca="1" si="173"/>
        <v>3.4</v>
      </c>
      <c r="O260" s="17" t="str">
        <f t="shared" ca="1" si="174"/>
        <v>NNW</v>
      </c>
      <c r="P260" s="13">
        <f t="shared" ca="1" si="175"/>
        <v>0.55555555555555558</v>
      </c>
      <c r="Q260" s="18">
        <f t="shared" ca="1" si="176"/>
        <v>5.9</v>
      </c>
      <c r="R260" s="17" t="str">
        <f t="shared" ca="1" si="177"/>
        <v>NW</v>
      </c>
      <c r="S260" s="13">
        <f t="shared" ca="1" si="178"/>
        <v>0.54909722222222224</v>
      </c>
    </row>
    <row r="261" spans="1:36">
      <c r="A261" s="11">
        <f t="shared" si="162"/>
        <v>1531</v>
      </c>
      <c r="B261" s="12">
        <f t="shared" ca="1" si="163"/>
        <v>44603</v>
      </c>
      <c r="C261" s="13">
        <f t="shared" ca="1" si="164"/>
        <v>0.58333333333333337</v>
      </c>
      <c r="D261" s="14">
        <f t="shared" ca="1" si="165"/>
        <v>0</v>
      </c>
      <c r="E261" s="14">
        <f t="shared" ca="1" si="161"/>
        <v>0.18975075926982099</v>
      </c>
      <c r="F261" s="14">
        <f t="shared" ca="1" si="166"/>
        <v>13.416666666666666</v>
      </c>
      <c r="G261" s="60" t="s">
        <v>202</v>
      </c>
      <c r="H261" s="14">
        <f t="shared" ca="1" si="167"/>
        <v>40.31666666666667</v>
      </c>
      <c r="I261" s="17">
        <f t="shared" ca="1" si="168"/>
        <v>1.61</v>
      </c>
      <c r="J261" s="16">
        <f t="shared" ca="1" si="169"/>
        <v>0.83333333333333337</v>
      </c>
      <c r="K261" s="16">
        <f t="shared" ca="1" si="170"/>
        <v>3357663</v>
      </c>
      <c r="L261" s="16">
        <f t="shared" ca="1" si="171"/>
        <v>932.5</v>
      </c>
      <c r="M261" s="17">
        <f t="shared" ca="1" si="172"/>
        <v>4.333333333333333</v>
      </c>
      <c r="N261" s="17">
        <f t="shared" ca="1" si="173"/>
        <v>5.5</v>
      </c>
      <c r="O261" s="17" t="str">
        <f t="shared" ca="1" si="174"/>
        <v>NW</v>
      </c>
      <c r="P261" s="13">
        <f t="shared" ca="1" si="175"/>
        <v>0.58291666666666664</v>
      </c>
      <c r="Q261" s="18">
        <f t="shared" ca="1" si="176"/>
        <v>7.8</v>
      </c>
      <c r="R261" s="17" t="str">
        <f t="shared" ca="1" si="177"/>
        <v>NW</v>
      </c>
      <c r="S261" s="13">
        <f t="shared" ca="1" si="178"/>
        <v>0.58024305555555555</v>
      </c>
    </row>
    <row r="262" spans="1:36">
      <c r="A262" s="11">
        <f t="shared" si="162"/>
        <v>1537</v>
      </c>
      <c r="B262" s="12">
        <f t="shared" ca="1" si="163"/>
        <v>44603</v>
      </c>
      <c r="C262" s="13">
        <f t="shared" ca="1" si="164"/>
        <v>0.625</v>
      </c>
      <c r="D262" s="14">
        <f t="shared" ca="1" si="165"/>
        <v>0</v>
      </c>
      <c r="E262" s="14">
        <f t="shared" ca="1" si="161"/>
        <v>0.19022364615749873</v>
      </c>
      <c r="F262" s="14">
        <f t="shared" ca="1" si="166"/>
        <v>11.75</v>
      </c>
      <c r="G262" s="60" t="s">
        <v>202</v>
      </c>
      <c r="H262" s="14">
        <f t="shared" ca="1" si="167"/>
        <v>45.483333333333327</v>
      </c>
      <c r="I262" s="17">
        <f t="shared" ca="1" si="168"/>
        <v>0.75499999999999989</v>
      </c>
      <c r="J262" s="16">
        <f t="shared" ca="1" si="169"/>
        <v>0</v>
      </c>
      <c r="K262" s="16">
        <f t="shared" ca="1" si="170"/>
        <v>1590658</v>
      </c>
      <c r="L262" s="16">
        <f t="shared" ca="1" si="171"/>
        <v>441.83333333333331</v>
      </c>
      <c r="M262" s="17">
        <f t="shared" ca="1" si="172"/>
        <v>3.6166666666666667</v>
      </c>
      <c r="N262" s="17">
        <f t="shared" ca="1" si="173"/>
        <v>4.0999999999999996</v>
      </c>
      <c r="O262" s="17" t="str">
        <f t="shared" ca="1" si="174"/>
        <v>N</v>
      </c>
      <c r="P262" s="13">
        <f t="shared" ca="1" si="175"/>
        <v>0.65232638888888894</v>
      </c>
      <c r="Q262" s="18">
        <f t="shared" ca="1" si="176"/>
        <v>6.3</v>
      </c>
      <c r="R262" s="17" t="str">
        <f t="shared" ca="1" si="177"/>
        <v>NNE</v>
      </c>
      <c r="S262" s="13">
        <f t="shared" ca="1" si="178"/>
        <v>0.64828703703703705</v>
      </c>
    </row>
    <row r="263" spans="1:36">
      <c r="A263" s="11">
        <f t="shared" si="162"/>
        <v>1543</v>
      </c>
      <c r="B263" s="12">
        <f t="shared" ca="1" si="163"/>
        <v>44603</v>
      </c>
      <c r="C263" s="13">
        <f t="shared" ca="1" si="164"/>
        <v>0.66666666666666663</v>
      </c>
      <c r="D263" s="14">
        <f t="shared" ca="1" si="165"/>
        <v>0</v>
      </c>
      <c r="E263" s="14">
        <f t="shared" ca="1" si="161"/>
        <v>0.19006581347693727</v>
      </c>
      <c r="F263" s="14">
        <f t="shared" ca="1" si="166"/>
        <v>11.466666666666667</v>
      </c>
      <c r="G263" s="60" t="s">
        <v>202</v>
      </c>
      <c r="H263" s="14">
        <f t="shared" ca="1" si="167"/>
        <v>47.70000000000001</v>
      </c>
      <c r="I263" s="17">
        <f t="shared" ca="1" si="168"/>
        <v>0.52600000000000002</v>
      </c>
      <c r="J263" s="16">
        <f t="shared" ca="1" si="169"/>
        <v>0</v>
      </c>
      <c r="K263" s="16">
        <f t="shared" ca="1" si="170"/>
        <v>1066193</v>
      </c>
      <c r="L263" s="16">
        <f t="shared" ca="1" si="171"/>
        <v>296</v>
      </c>
      <c r="M263" s="17">
        <f t="shared" ca="1" si="172"/>
        <v>2.9</v>
      </c>
      <c r="N263" s="17">
        <f t="shared" ca="1" si="173"/>
        <v>4</v>
      </c>
      <c r="O263" s="17" t="str">
        <f t="shared" ca="1" si="174"/>
        <v>NNE</v>
      </c>
      <c r="P263" s="13">
        <f t="shared" ca="1" si="175"/>
        <v>0.66041666666666665</v>
      </c>
      <c r="Q263" s="18">
        <f t="shared" ca="1" si="176"/>
        <v>5.9</v>
      </c>
      <c r="R263" s="17" t="str">
        <f t="shared" ca="1" si="177"/>
        <v>N</v>
      </c>
      <c r="S263" s="13">
        <f t="shared" ca="1" si="178"/>
        <v>0.67180555555555566</v>
      </c>
    </row>
    <row r="264" spans="1:36">
      <c r="A264" s="11">
        <f t="shared" si="162"/>
        <v>1549</v>
      </c>
      <c r="B264" s="12">
        <f t="shared" ca="1" si="163"/>
        <v>44603</v>
      </c>
      <c r="C264" s="13">
        <f t="shared" ca="1" si="164"/>
        <v>0.70833333333333337</v>
      </c>
      <c r="D264" s="14">
        <f t="shared" ca="1" si="165"/>
        <v>0</v>
      </c>
      <c r="E264" s="14">
        <f t="shared" ref="E264:E327" ca="1" si="201">INDIRECT(ADDRESS(A264,32,,,$B$1))</f>
        <v>0.18982952282160004</v>
      </c>
      <c r="F264" s="14">
        <f t="shared" ca="1" si="166"/>
        <v>11.1</v>
      </c>
      <c r="G264" s="60" t="s">
        <v>202</v>
      </c>
      <c r="H264" s="14">
        <f t="shared" ca="1" si="167"/>
        <v>48.54999999999999</v>
      </c>
      <c r="I264" s="17">
        <f t="shared" ca="1" si="168"/>
        <v>0.108</v>
      </c>
      <c r="J264" s="16">
        <f t="shared" ca="1" si="169"/>
        <v>0</v>
      </c>
      <c r="K264" s="16">
        <f t="shared" ca="1" si="170"/>
        <v>247577</v>
      </c>
      <c r="L264" s="16">
        <f t="shared" ca="1" si="171"/>
        <v>68.833333333333329</v>
      </c>
      <c r="M264" s="17">
        <f t="shared" ca="1" si="172"/>
        <v>1.0166666666666666</v>
      </c>
      <c r="N264" s="17">
        <f t="shared" ca="1" si="173"/>
        <v>2.2999999999999998</v>
      </c>
      <c r="O264" s="17" t="str">
        <f t="shared" ca="1" si="174"/>
        <v>NNE</v>
      </c>
      <c r="P264" s="13">
        <f t="shared" ca="1" si="175"/>
        <v>0.70140046296296299</v>
      </c>
      <c r="Q264" s="18">
        <f t="shared" ca="1" si="176"/>
        <v>3.4</v>
      </c>
      <c r="R264" s="17" t="str">
        <f t="shared" ca="1" si="177"/>
        <v>NE</v>
      </c>
      <c r="S264" s="13">
        <f t="shared" ca="1" si="178"/>
        <v>0.70447916666666666</v>
      </c>
    </row>
    <row r="265" spans="1:36">
      <c r="A265" s="11">
        <f t="shared" ref="A265:A328" si="202">A264+$B$2</f>
        <v>1555</v>
      </c>
      <c r="B265" s="12">
        <f t="shared" ref="B265:B328" ca="1" si="203">INDIRECT(ADDRESS(A265,2,,,$B$1))</f>
        <v>44603</v>
      </c>
      <c r="C265" s="13">
        <f t="shared" ref="C265:C328" ca="1" si="204">INDIRECT(ADDRESS(A265,3,,,$B$1))</f>
        <v>0.75</v>
      </c>
      <c r="D265" s="14">
        <f t="shared" ref="D265:D328" ca="1" si="205">INDIRECT(ADDRESS(A265,31,,,$B$1))</f>
        <v>0</v>
      </c>
      <c r="E265" s="14">
        <f t="shared" ca="1" si="201"/>
        <v>0.18975075926982099</v>
      </c>
      <c r="F265" s="14">
        <f t="shared" ref="F265:F328" ca="1" si="206">INDIRECT(ADDRESS(A265,33,,,$B$1))</f>
        <v>7.8666666666666671</v>
      </c>
      <c r="G265" s="60" t="s">
        <v>202</v>
      </c>
      <c r="H265" s="14">
        <f t="shared" ref="H265:H328" ca="1" si="207">INDIRECT(ADDRESS(A265,35,,,$B$1))</f>
        <v>60.300000000000004</v>
      </c>
      <c r="I265" s="17">
        <f t="shared" ref="I265:I328" ca="1" si="208">INDIRECT(ADDRESS(A265,36,,,$B$1))</f>
        <v>0</v>
      </c>
      <c r="J265" s="16">
        <f t="shared" ref="J265:J328" ca="1" si="209">INDIRECT(ADDRESS(A265,37,,,$B$1))</f>
        <v>0</v>
      </c>
      <c r="K265" s="16">
        <f t="shared" ref="K265:K328" ca="1" si="210">INDIRECT(ADDRESS(A265,38,,,$B$1))</f>
        <v>1183</v>
      </c>
      <c r="L265" s="16">
        <f t="shared" ref="L265:L328" ca="1" si="211">INDIRECT(ADDRESS(A265,39,,,$B$1))</f>
        <v>0.16666666666666666</v>
      </c>
      <c r="M265" s="17">
        <f t="shared" ref="M265:M328" ca="1" si="212">INDIRECT(ADDRESS($A265,40,,,$B$1))</f>
        <v>1.5666666666666667</v>
      </c>
      <c r="N265" s="17">
        <f t="shared" ref="N265:N328" ca="1" si="213">INDIRECT(ADDRESS($A265,41,,,$B$1))</f>
        <v>2.4</v>
      </c>
      <c r="O265" s="17" t="str">
        <f t="shared" ref="O265:O328" ca="1" si="214">INDIRECT(ADDRESS($A265,42,,,$B$1))</f>
        <v>E</v>
      </c>
      <c r="P265" s="13">
        <f t="shared" ref="P265:P328" ca="1" si="215">INDIRECT(ADDRESS($A265,43,,,$B$1))</f>
        <v>0.78113425925925928</v>
      </c>
      <c r="Q265" s="18">
        <f t="shared" ref="Q265:Q328" ca="1" si="216">INDIRECT(ADDRESS($A265,44,,,$B$1))</f>
        <v>3.6</v>
      </c>
      <c r="R265" s="17" t="str">
        <f t="shared" ref="R265:R328" ca="1" si="217">INDIRECT(ADDRESS($A265,45,,,$B$1))</f>
        <v>E</v>
      </c>
      <c r="S265" s="13">
        <f t="shared" ref="S265:S328" ca="1" si="218">INDIRECT(ADDRESS($A265,46,,,$B$1))</f>
        <v>0.77664351851851843</v>
      </c>
    </row>
    <row r="266" spans="1:36">
      <c r="A266" s="11">
        <f t="shared" si="202"/>
        <v>1561</v>
      </c>
      <c r="B266" s="12">
        <f t="shared" ca="1" si="203"/>
        <v>44603</v>
      </c>
      <c r="C266" s="13">
        <f t="shared" ca="1" si="204"/>
        <v>0.79166666666666663</v>
      </c>
      <c r="D266" s="14">
        <f t="shared" ca="1" si="205"/>
        <v>0</v>
      </c>
      <c r="E266" s="14">
        <f t="shared" ca="1" si="201"/>
        <v>0.18959353726715847</v>
      </c>
      <c r="F266" s="14">
        <f t="shared" ca="1" si="206"/>
        <v>5.7833333333333341</v>
      </c>
      <c r="G266" s="60" t="s">
        <v>202</v>
      </c>
      <c r="H266" s="14">
        <f t="shared" ca="1" si="207"/>
        <v>66.11666666666666</v>
      </c>
      <c r="I266" s="17">
        <f t="shared" ca="1" si="208"/>
        <v>0</v>
      </c>
      <c r="J266" s="16">
        <f t="shared" ca="1" si="209"/>
        <v>0</v>
      </c>
      <c r="K266" s="16">
        <f t="shared" ca="1" si="210"/>
        <v>569</v>
      </c>
      <c r="L266" s="16">
        <f t="shared" ca="1" si="211"/>
        <v>0</v>
      </c>
      <c r="M266" s="17">
        <f t="shared" ca="1" si="212"/>
        <v>0.73333333333333339</v>
      </c>
      <c r="N266" s="17">
        <f t="shared" ca="1" si="213"/>
        <v>1.9</v>
      </c>
      <c r="O266" s="17" t="str">
        <f t="shared" ca="1" si="214"/>
        <v>E</v>
      </c>
      <c r="P266" s="13">
        <f t="shared" ca="1" si="215"/>
        <v>0.78473379629629625</v>
      </c>
      <c r="Q266" s="18">
        <f t="shared" ca="1" si="216"/>
        <v>2.8</v>
      </c>
      <c r="R266" s="17" t="str">
        <f t="shared" ca="1" si="217"/>
        <v>E</v>
      </c>
      <c r="S266" s="13">
        <f t="shared" ca="1" si="218"/>
        <v>0.81927083333333339</v>
      </c>
    </row>
    <row r="267" spans="1:36">
      <c r="A267" s="11">
        <f t="shared" si="202"/>
        <v>1567</v>
      </c>
      <c r="B267" s="12">
        <f t="shared" ca="1" si="203"/>
        <v>44603</v>
      </c>
      <c r="C267" s="13">
        <f t="shared" ca="1" si="204"/>
        <v>0.83333333333333337</v>
      </c>
      <c r="D267" s="14">
        <f t="shared" ca="1" si="205"/>
        <v>0</v>
      </c>
      <c r="E267" s="14">
        <f t="shared" ca="1" si="201"/>
        <v>0.18959353726715844</v>
      </c>
      <c r="F267" s="14">
        <f t="shared" ca="1" si="206"/>
        <v>4.6833333333333336</v>
      </c>
      <c r="G267" s="60" t="s">
        <v>202</v>
      </c>
      <c r="H267" s="14">
        <f t="shared" ca="1" si="207"/>
        <v>69.050000000000011</v>
      </c>
      <c r="I267" s="17">
        <f t="shared" ca="1" si="208"/>
        <v>0</v>
      </c>
      <c r="J267" s="16">
        <f t="shared" ca="1" si="209"/>
        <v>0</v>
      </c>
      <c r="K267" s="16">
        <f t="shared" ca="1" si="210"/>
        <v>577</v>
      </c>
      <c r="L267" s="16">
        <f t="shared" ca="1" si="211"/>
        <v>0</v>
      </c>
      <c r="M267" s="17">
        <f t="shared" ca="1" si="212"/>
        <v>0.68333333333333324</v>
      </c>
      <c r="N267" s="17">
        <f t="shared" ca="1" si="213"/>
        <v>1.4</v>
      </c>
      <c r="O267" s="17" t="str">
        <f t="shared" ca="1" si="214"/>
        <v>E</v>
      </c>
      <c r="P267" s="13">
        <f t="shared" ca="1" si="215"/>
        <v>0.85736111111111113</v>
      </c>
      <c r="Q267" s="18">
        <f t="shared" ca="1" si="216"/>
        <v>2.8</v>
      </c>
      <c r="R267" s="17" t="str">
        <f t="shared" ca="1" si="217"/>
        <v>E</v>
      </c>
      <c r="S267" s="13">
        <f t="shared" ca="1" si="218"/>
        <v>0.85219907407407414</v>
      </c>
    </row>
    <row r="268" spans="1:36">
      <c r="A268" s="11">
        <f t="shared" si="202"/>
        <v>1573</v>
      </c>
      <c r="B268" s="12">
        <f t="shared" ca="1" si="203"/>
        <v>44603</v>
      </c>
      <c r="C268" s="13">
        <f t="shared" ca="1" si="204"/>
        <v>0.875</v>
      </c>
      <c r="D268" s="14">
        <f t="shared" ca="1" si="205"/>
        <v>0</v>
      </c>
      <c r="E268" s="14">
        <f t="shared" ca="1" si="201"/>
        <v>0.18927909326183343</v>
      </c>
      <c r="F268" s="14">
        <f t="shared" ca="1" si="206"/>
        <v>3.6500000000000004</v>
      </c>
      <c r="G268" s="60" t="s">
        <v>202</v>
      </c>
      <c r="H268" s="14">
        <f t="shared" ca="1" si="207"/>
        <v>73.749999999999986</v>
      </c>
      <c r="I268" s="17">
        <f t="shared" ca="1" si="208"/>
        <v>2E-3</v>
      </c>
      <c r="J268" s="16">
        <f t="shared" ca="1" si="209"/>
        <v>0</v>
      </c>
      <c r="K268" s="16">
        <f t="shared" ca="1" si="210"/>
        <v>372</v>
      </c>
      <c r="L268" s="16">
        <f t="shared" ca="1" si="211"/>
        <v>0</v>
      </c>
      <c r="M268" s="17">
        <f t="shared" ca="1" si="212"/>
        <v>0.46666666666666662</v>
      </c>
      <c r="N268" s="17">
        <f t="shared" ca="1" si="213"/>
        <v>1.5</v>
      </c>
      <c r="O268" s="17" t="str">
        <f t="shared" ca="1" si="214"/>
        <v>ENE</v>
      </c>
      <c r="P268" s="13">
        <f t="shared" ca="1" si="215"/>
        <v>0.90972222222222221</v>
      </c>
      <c r="Q268" s="18">
        <f t="shared" ca="1" si="216"/>
        <v>3.4</v>
      </c>
      <c r="R268" s="17" t="str">
        <f t="shared" ca="1" si="217"/>
        <v>E</v>
      </c>
      <c r="S268" s="13">
        <f t="shared" ca="1" si="218"/>
        <v>0.90952546296296299</v>
      </c>
    </row>
    <row r="269" spans="1:36">
      <c r="A269" s="11">
        <f t="shared" si="202"/>
        <v>1579</v>
      </c>
      <c r="B269" s="12">
        <f t="shared" ca="1" si="203"/>
        <v>44603</v>
      </c>
      <c r="C269" s="13">
        <f t="shared" ca="1" si="204"/>
        <v>0.91666666666666663</v>
      </c>
      <c r="D269" s="14">
        <f t="shared" ca="1" si="205"/>
        <v>0</v>
      </c>
      <c r="E269" s="14">
        <f t="shared" ca="1" si="201"/>
        <v>0.18927909326183343</v>
      </c>
      <c r="F269" s="14">
        <f t="shared" ca="1" si="206"/>
        <v>4.833333333333333</v>
      </c>
      <c r="G269" s="60" t="s">
        <v>202</v>
      </c>
      <c r="H269" s="14">
        <f t="shared" ca="1" si="207"/>
        <v>74.600000000000009</v>
      </c>
      <c r="I269" s="17">
        <f t="shared" ca="1" si="208"/>
        <v>1E-3</v>
      </c>
      <c r="J269" s="16">
        <f t="shared" ca="1" si="209"/>
        <v>0</v>
      </c>
      <c r="K269" s="16">
        <f t="shared" ca="1" si="210"/>
        <v>428</v>
      </c>
      <c r="L269" s="16">
        <f t="shared" ca="1" si="211"/>
        <v>0</v>
      </c>
      <c r="M269" s="17">
        <f t="shared" ca="1" si="212"/>
        <v>2.15</v>
      </c>
      <c r="N269" s="17">
        <f t="shared" ca="1" si="213"/>
        <v>2.6</v>
      </c>
      <c r="O269" s="17" t="str">
        <f t="shared" ca="1" si="214"/>
        <v>E</v>
      </c>
      <c r="P269" s="13">
        <f t="shared" ca="1" si="215"/>
        <v>0.9200462962962962</v>
      </c>
      <c r="Q269" s="18">
        <f t="shared" ca="1" si="216"/>
        <v>3.7</v>
      </c>
      <c r="R269" s="17" t="str">
        <f t="shared" ca="1" si="217"/>
        <v>E</v>
      </c>
      <c r="S269" s="13">
        <f t="shared" ca="1" si="218"/>
        <v>0.91988425925925921</v>
      </c>
    </row>
    <row r="270" spans="1:36">
      <c r="A270" s="11">
        <f t="shared" si="202"/>
        <v>1585</v>
      </c>
      <c r="B270" s="12">
        <f t="shared" ca="1" si="203"/>
        <v>44603</v>
      </c>
      <c r="C270" s="13">
        <f t="shared" ca="1" si="204"/>
        <v>0.95833333333333337</v>
      </c>
      <c r="D270" s="14">
        <f t="shared" ca="1" si="205"/>
        <v>0</v>
      </c>
      <c r="E270" s="14">
        <f t="shared" ca="1" si="201"/>
        <v>0.18927909326183343</v>
      </c>
      <c r="F270" s="14">
        <f t="shared" ca="1" si="206"/>
        <v>4.333333333333333</v>
      </c>
      <c r="G270" s="60" t="s">
        <v>202</v>
      </c>
      <c r="H270" s="14">
        <f t="shared" ca="1" si="207"/>
        <v>75.149999999999991</v>
      </c>
      <c r="I270" s="17">
        <f t="shared" ca="1" si="208"/>
        <v>0</v>
      </c>
      <c r="J270" s="16">
        <f t="shared" ca="1" si="209"/>
        <v>0</v>
      </c>
      <c r="K270" s="16">
        <f t="shared" ca="1" si="210"/>
        <v>445</v>
      </c>
      <c r="L270" s="16">
        <f t="shared" ca="1" si="211"/>
        <v>0</v>
      </c>
      <c r="M270" s="17">
        <f t="shared" ca="1" si="212"/>
        <v>0.9</v>
      </c>
      <c r="N270" s="17">
        <f t="shared" ca="1" si="213"/>
        <v>2.2999999999999998</v>
      </c>
      <c r="O270" s="17" t="str">
        <f t="shared" ca="1" si="214"/>
        <v>E</v>
      </c>
      <c r="P270" s="13">
        <f t="shared" ca="1" si="215"/>
        <v>0.95971064814814822</v>
      </c>
      <c r="Q270" s="18">
        <f t="shared" ca="1" si="216"/>
        <v>4.2</v>
      </c>
      <c r="R270" s="17" t="str">
        <f t="shared" ca="1" si="217"/>
        <v>ESE</v>
      </c>
      <c r="S270" s="13">
        <f t="shared" ca="1" si="218"/>
        <v>0.9550347222222223</v>
      </c>
    </row>
    <row r="271" spans="1:36">
      <c r="A271" s="11">
        <f t="shared" si="202"/>
        <v>1591</v>
      </c>
      <c r="B271" s="12">
        <f t="shared" ca="1" si="203"/>
        <v>44604</v>
      </c>
      <c r="C271" s="13">
        <f t="shared" ca="1" si="204"/>
        <v>0</v>
      </c>
      <c r="D271" s="14">
        <f t="shared" ca="1" si="205"/>
        <v>0</v>
      </c>
      <c r="E271" s="14">
        <f t="shared" ca="1" si="201"/>
        <v>0.18920063456142625</v>
      </c>
      <c r="F271" s="14">
        <f t="shared" ca="1" si="206"/>
        <v>2.8333333333333335</v>
      </c>
      <c r="G271" s="60" t="s">
        <v>202</v>
      </c>
      <c r="H271" s="14">
        <f t="shared" ca="1" si="207"/>
        <v>80.333333333333329</v>
      </c>
      <c r="I271" s="17">
        <f t="shared" ca="1" si="208"/>
        <v>0</v>
      </c>
      <c r="J271" s="16">
        <f t="shared" ca="1" si="209"/>
        <v>0</v>
      </c>
      <c r="K271" s="16">
        <f t="shared" ca="1" si="210"/>
        <v>381</v>
      </c>
      <c r="L271" s="16">
        <f t="shared" ca="1" si="211"/>
        <v>0</v>
      </c>
      <c r="M271" s="17">
        <f t="shared" ca="1" si="212"/>
        <v>0.35000000000000003</v>
      </c>
      <c r="N271" s="17">
        <f t="shared" ca="1" si="213"/>
        <v>0.7</v>
      </c>
      <c r="O271" s="17" t="str">
        <f t="shared" ca="1" si="214"/>
        <v>E</v>
      </c>
      <c r="P271" s="13">
        <f t="shared" ca="1" si="215"/>
        <v>1.6620370370370372E-2</v>
      </c>
      <c r="Q271" s="18">
        <f t="shared" ca="1" si="216"/>
        <v>1.6</v>
      </c>
      <c r="R271" s="17" t="str">
        <f t="shared" ca="1" si="217"/>
        <v>E</v>
      </c>
      <c r="S271" s="13">
        <f t="shared" ca="1" si="218"/>
        <v>1.5081018518518516E-2</v>
      </c>
      <c r="U271" s="14">
        <f t="shared" ref="U271" ca="1" si="219">SUM(D271:D294)</f>
        <v>0</v>
      </c>
      <c r="V271" s="14">
        <f t="shared" ref="V271:Y271" ca="1" si="220">AVERAGE(E271:E294)</f>
        <v>0.1887534690986582</v>
      </c>
      <c r="W271" s="14">
        <f t="shared" ca="1" si="220"/>
        <v>8.6541666666666668</v>
      </c>
      <c r="X271" s="14" t="e">
        <f t="shared" si="220"/>
        <v>#DIV/0!</v>
      </c>
      <c r="Y271" s="14">
        <f t="shared" ca="1" si="220"/>
        <v>63.915972222222223</v>
      </c>
      <c r="Z271" s="56">
        <f t="shared" ref="Z271:AA271" ca="1" si="221">SUM(I271:I294)</f>
        <v>12.295</v>
      </c>
      <c r="AA271" s="56">
        <f t="shared" ca="1" si="221"/>
        <v>4.5</v>
      </c>
      <c r="AB271" s="56">
        <f t="shared" ref="AB271" ca="1" si="222">SUM(K271:K294)/1000</f>
        <v>25997.415000000001</v>
      </c>
      <c r="AC271" s="56">
        <f t="shared" ref="AC271:AD271" ca="1" si="223">AVERAGE(L271:L294)</f>
        <v>300.81250000000006</v>
      </c>
      <c r="AD271" s="17">
        <f t="shared" ca="1" si="223"/>
        <v>0.98055555555555551</v>
      </c>
      <c r="AE271" s="17">
        <f t="shared" ref="AE271" ca="1" si="224">MAX(N271:N294)</f>
        <v>3.3</v>
      </c>
      <c r="AF271" s="11" t="str">
        <f t="shared" ref="AF271" ca="1" si="225">INDIRECT(ADDRESS(MATCH(AE271,N271:N294,0)+ROW()-1,15))</f>
        <v>NNE</v>
      </c>
      <c r="AG271" s="13">
        <f t="shared" ref="AG271" ca="1" si="226">INDIRECT(ADDRESS(MATCH(AE271,N271:N294,0)+ROW()-1,16))</f>
        <v>0.48318287037037039</v>
      </c>
      <c r="AH271" s="17">
        <f t="shared" ref="AH271" ca="1" si="227">MAX(Q271:Q294)</f>
        <v>6.1</v>
      </c>
      <c r="AI271" s="11" t="str">
        <f t="shared" ref="AI271" ca="1" si="228">INDIRECT(ADDRESS(MATCH(AH271,Q271:Q294,0)+ROW()-1,18))</f>
        <v>NNE</v>
      </c>
      <c r="AJ271" s="13">
        <f t="shared" ref="AJ271" ca="1" si="229">INDIRECT(ADDRESS(MATCH(AH271,Q271:Q294,0)+ROW()-1,19))</f>
        <v>0.49635416666666665</v>
      </c>
    </row>
    <row r="272" spans="1:36">
      <c r="A272" s="11">
        <f t="shared" si="202"/>
        <v>1597</v>
      </c>
      <c r="B272" s="12">
        <f t="shared" ca="1" si="203"/>
        <v>44604</v>
      </c>
      <c r="C272" s="13">
        <f t="shared" ca="1" si="204"/>
        <v>4.1666666666666664E-2</v>
      </c>
      <c r="D272" s="14">
        <f t="shared" ca="1" si="205"/>
        <v>0</v>
      </c>
      <c r="E272" s="14">
        <f t="shared" ca="1" si="201"/>
        <v>0.18880834105939034</v>
      </c>
      <c r="F272" s="14">
        <f t="shared" ca="1" si="206"/>
        <v>3.4000000000000004</v>
      </c>
      <c r="G272" s="60" t="s">
        <v>202</v>
      </c>
      <c r="H272" s="14">
        <f t="shared" ca="1" si="207"/>
        <v>82.483333333333334</v>
      </c>
      <c r="I272" s="17">
        <f t="shared" ca="1" si="208"/>
        <v>3.0000000000000001E-3</v>
      </c>
      <c r="J272" s="16">
        <f t="shared" ca="1" si="209"/>
        <v>0</v>
      </c>
      <c r="K272" s="16">
        <f t="shared" ca="1" si="210"/>
        <v>548</v>
      </c>
      <c r="L272" s="16">
        <f t="shared" ca="1" si="211"/>
        <v>0</v>
      </c>
      <c r="M272" s="17">
        <f t="shared" ca="1" si="212"/>
        <v>1.2000000000000002</v>
      </c>
      <c r="N272" s="17">
        <f t="shared" ca="1" si="213"/>
        <v>1.8</v>
      </c>
      <c r="O272" s="17" t="str">
        <f t="shared" ca="1" si="214"/>
        <v>ENE</v>
      </c>
      <c r="P272" s="13">
        <f t="shared" ca="1" si="215"/>
        <v>6.87962962962963E-2</v>
      </c>
      <c r="Q272" s="18">
        <f t="shared" ca="1" si="216"/>
        <v>3.4</v>
      </c>
      <c r="R272" s="17" t="str">
        <f t="shared" ca="1" si="217"/>
        <v>E</v>
      </c>
      <c r="S272" s="13">
        <f t="shared" ca="1" si="218"/>
        <v>7.1122685185185178E-2</v>
      </c>
    </row>
    <row r="273" spans="1:19">
      <c r="A273" s="11">
        <f t="shared" si="202"/>
        <v>1603</v>
      </c>
      <c r="B273" s="12">
        <f t="shared" ca="1" si="203"/>
        <v>44604</v>
      </c>
      <c r="C273" s="13">
        <f t="shared" ca="1" si="204"/>
        <v>8.3333333333333329E-2</v>
      </c>
      <c r="D273" s="14">
        <f t="shared" ca="1" si="205"/>
        <v>0</v>
      </c>
      <c r="E273" s="14">
        <f t="shared" ca="1" si="201"/>
        <v>0.18880834105939034</v>
      </c>
      <c r="F273" s="14">
        <f t="shared" ca="1" si="206"/>
        <v>4.2666666666666666</v>
      </c>
      <c r="G273" s="60" t="s">
        <v>202</v>
      </c>
      <c r="H273" s="14">
        <f t="shared" ca="1" si="207"/>
        <v>78.833333333333329</v>
      </c>
      <c r="I273" s="17">
        <f t="shared" ca="1" si="208"/>
        <v>1E-3</v>
      </c>
      <c r="J273" s="16">
        <f t="shared" ca="1" si="209"/>
        <v>0</v>
      </c>
      <c r="K273" s="16">
        <f t="shared" ca="1" si="210"/>
        <v>381</v>
      </c>
      <c r="L273" s="16">
        <f t="shared" ca="1" si="211"/>
        <v>0</v>
      </c>
      <c r="M273" s="17">
        <f t="shared" ca="1" si="212"/>
        <v>1.1500000000000001</v>
      </c>
      <c r="N273" s="17">
        <f t="shared" ca="1" si="213"/>
        <v>1.9</v>
      </c>
      <c r="O273" s="17" t="str">
        <f t="shared" ca="1" si="214"/>
        <v>ENE</v>
      </c>
      <c r="P273" s="13">
        <f t="shared" ca="1" si="215"/>
        <v>0.11104166666666666</v>
      </c>
      <c r="Q273" s="18">
        <f t="shared" ca="1" si="216"/>
        <v>3.4</v>
      </c>
      <c r="R273" s="17" t="str">
        <f t="shared" ca="1" si="217"/>
        <v>ENE</v>
      </c>
      <c r="S273" s="13">
        <f t="shared" ca="1" si="218"/>
        <v>0.11070601851851852</v>
      </c>
    </row>
    <row r="274" spans="1:19">
      <c r="A274" s="11">
        <f t="shared" si="202"/>
        <v>1609</v>
      </c>
      <c r="B274" s="12">
        <f t="shared" ca="1" si="203"/>
        <v>44604</v>
      </c>
      <c r="C274" s="13">
        <f t="shared" ca="1" si="204"/>
        <v>0.125</v>
      </c>
      <c r="D274" s="14">
        <f t="shared" ca="1" si="205"/>
        <v>0</v>
      </c>
      <c r="E274" s="14">
        <f t="shared" ca="1" si="201"/>
        <v>0.1891224804628672</v>
      </c>
      <c r="F274" s="14">
        <f t="shared" ca="1" si="206"/>
        <v>5.2166666666666668</v>
      </c>
      <c r="G274" s="60" t="s">
        <v>202</v>
      </c>
      <c r="H274" s="14">
        <f t="shared" ca="1" si="207"/>
        <v>75.5</v>
      </c>
      <c r="I274" s="17">
        <f t="shared" ca="1" si="208"/>
        <v>0</v>
      </c>
      <c r="J274" s="16">
        <f t="shared" ca="1" si="209"/>
        <v>0</v>
      </c>
      <c r="K274" s="16">
        <f t="shared" ca="1" si="210"/>
        <v>498</v>
      </c>
      <c r="L274" s="16">
        <f t="shared" ca="1" si="211"/>
        <v>0</v>
      </c>
      <c r="M274" s="17">
        <f t="shared" ca="1" si="212"/>
        <v>1.0999999999999999</v>
      </c>
      <c r="N274" s="17">
        <f t="shared" ca="1" si="213"/>
        <v>1.7</v>
      </c>
      <c r="O274" s="17" t="str">
        <f t="shared" ca="1" si="214"/>
        <v>ENE</v>
      </c>
      <c r="P274" s="13">
        <f t="shared" ca="1" si="215"/>
        <v>0.11950231481481481</v>
      </c>
      <c r="Q274" s="18">
        <f t="shared" ca="1" si="216"/>
        <v>3.3</v>
      </c>
      <c r="R274" s="17" t="str">
        <f t="shared" ca="1" si="217"/>
        <v>ENE</v>
      </c>
      <c r="S274" s="13">
        <f t="shared" ca="1" si="218"/>
        <v>0.11872685185185185</v>
      </c>
    </row>
    <row r="275" spans="1:19">
      <c r="A275" s="11">
        <f t="shared" si="202"/>
        <v>1615</v>
      </c>
      <c r="B275" s="12">
        <f t="shared" ca="1" si="203"/>
        <v>44604</v>
      </c>
      <c r="C275" s="13">
        <f t="shared" ca="1" si="204"/>
        <v>0.16666666666666666</v>
      </c>
      <c r="D275" s="14">
        <f t="shared" ca="1" si="205"/>
        <v>0</v>
      </c>
      <c r="E275" s="14">
        <f t="shared" ca="1" si="201"/>
        <v>0.18975075926982099</v>
      </c>
      <c r="F275" s="14">
        <f t="shared" ca="1" si="206"/>
        <v>4.5166666666666666</v>
      </c>
      <c r="G275" s="60" t="s">
        <v>202</v>
      </c>
      <c r="H275" s="14">
        <f t="shared" ca="1" si="207"/>
        <v>76.600000000000009</v>
      </c>
      <c r="I275" s="17">
        <f t="shared" ca="1" si="208"/>
        <v>0</v>
      </c>
      <c r="J275" s="16">
        <f t="shared" ca="1" si="209"/>
        <v>0</v>
      </c>
      <c r="K275" s="16">
        <f t="shared" ca="1" si="210"/>
        <v>535</v>
      </c>
      <c r="L275" s="16">
        <f t="shared" ca="1" si="211"/>
        <v>0</v>
      </c>
      <c r="M275" s="17">
        <f t="shared" ca="1" si="212"/>
        <v>0.81666666666666676</v>
      </c>
      <c r="N275" s="17">
        <f t="shared" ca="1" si="213"/>
        <v>1.2</v>
      </c>
      <c r="O275" s="17" t="str">
        <f t="shared" ca="1" si="214"/>
        <v>ESE</v>
      </c>
      <c r="P275" s="13">
        <f t="shared" ca="1" si="215"/>
        <v>0.16621527777777778</v>
      </c>
      <c r="Q275" s="18">
        <f t="shared" ca="1" si="216"/>
        <v>2.1</v>
      </c>
      <c r="R275" s="17" t="str">
        <f t="shared" ca="1" si="217"/>
        <v>ESE</v>
      </c>
      <c r="S275" s="13">
        <f t="shared" ca="1" si="218"/>
        <v>0.16527777777777777</v>
      </c>
    </row>
    <row r="276" spans="1:19">
      <c r="A276" s="11">
        <f t="shared" si="202"/>
        <v>1621</v>
      </c>
      <c r="B276" s="12">
        <f t="shared" ca="1" si="203"/>
        <v>44604</v>
      </c>
      <c r="C276" s="13">
        <f t="shared" ca="1" si="204"/>
        <v>0.20833333333333334</v>
      </c>
      <c r="D276" s="14">
        <f t="shared" ca="1" si="205"/>
        <v>0</v>
      </c>
      <c r="E276" s="14">
        <f t="shared" ca="1" si="201"/>
        <v>0.18943631526449597</v>
      </c>
      <c r="F276" s="14">
        <f t="shared" ca="1" si="206"/>
        <v>3.1666666666666665</v>
      </c>
      <c r="G276" s="60" t="s">
        <v>202</v>
      </c>
      <c r="H276" s="14">
        <f t="shared" ca="1" si="207"/>
        <v>80.733333333333334</v>
      </c>
      <c r="I276" s="17">
        <f t="shared" ca="1" si="208"/>
        <v>0</v>
      </c>
      <c r="J276" s="16">
        <f t="shared" ca="1" si="209"/>
        <v>0</v>
      </c>
      <c r="K276" s="16">
        <f t="shared" ca="1" si="210"/>
        <v>377</v>
      </c>
      <c r="L276" s="16">
        <f t="shared" ca="1" si="211"/>
        <v>0</v>
      </c>
      <c r="M276" s="17">
        <f t="shared" ca="1" si="212"/>
        <v>0.53333333333333333</v>
      </c>
      <c r="N276" s="17">
        <f t="shared" ca="1" si="213"/>
        <v>1.1000000000000001</v>
      </c>
      <c r="O276" s="17" t="str">
        <f t="shared" ca="1" si="214"/>
        <v>NNE</v>
      </c>
      <c r="P276" s="13">
        <f t="shared" ca="1" si="215"/>
        <v>0.22159722222222222</v>
      </c>
      <c r="Q276" s="18">
        <f t="shared" ca="1" si="216"/>
        <v>1.9</v>
      </c>
      <c r="R276" s="17" t="str">
        <f t="shared" ca="1" si="217"/>
        <v>NNE</v>
      </c>
      <c r="S276" s="13">
        <f t="shared" ca="1" si="218"/>
        <v>0.21487268518518518</v>
      </c>
    </row>
    <row r="277" spans="1:19">
      <c r="A277" s="11">
        <f t="shared" si="202"/>
        <v>1627</v>
      </c>
      <c r="B277" s="12">
        <f t="shared" ca="1" si="203"/>
        <v>44604</v>
      </c>
      <c r="C277" s="13">
        <f t="shared" ca="1" si="204"/>
        <v>0.25</v>
      </c>
      <c r="D277" s="14">
        <f t="shared" ca="1" si="205"/>
        <v>0</v>
      </c>
      <c r="E277" s="14">
        <f t="shared" ca="1" si="201"/>
        <v>0.18927909326183343</v>
      </c>
      <c r="F277" s="14">
        <f t="shared" ca="1" si="206"/>
        <v>2.5500000000000003</v>
      </c>
      <c r="G277" s="60" t="s">
        <v>202</v>
      </c>
      <c r="H277" s="14">
        <f t="shared" ca="1" si="207"/>
        <v>81.433333333333337</v>
      </c>
      <c r="I277" s="17">
        <f t="shared" ca="1" si="208"/>
        <v>1E-3</v>
      </c>
      <c r="J277" s="16">
        <f t="shared" ca="1" si="209"/>
        <v>0</v>
      </c>
      <c r="K277" s="16">
        <f t="shared" ca="1" si="210"/>
        <v>4597</v>
      </c>
      <c r="L277" s="16">
        <f t="shared" ca="1" si="211"/>
        <v>1.1666666666666667</v>
      </c>
      <c r="M277" s="17">
        <f t="shared" ca="1" si="212"/>
        <v>8.3333333333333329E-2</v>
      </c>
      <c r="N277" s="17">
        <f t="shared" ca="1" si="213"/>
        <v>0.5</v>
      </c>
      <c r="O277" s="17" t="str">
        <f t="shared" ca="1" si="214"/>
        <v>E</v>
      </c>
      <c r="P277" s="13">
        <f t="shared" ca="1" si="215"/>
        <v>0.24369212962962963</v>
      </c>
      <c r="Q277" s="18">
        <f t="shared" ca="1" si="216"/>
        <v>1.2</v>
      </c>
      <c r="R277" s="17" t="str">
        <f t="shared" ca="1" si="217"/>
        <v>ENE</v>
      </c>
      <c r="S277" s="13">
        <f t="shared" ca="1" si="218"/>
        <v>0.27932870370370372</v>
      </c>
    </row>
    <row r="278" spans="1:19">
      <c r="A278" s="11">
        <f t="shared" si="202"/>
        <v>1633</v>
      </c>
      <c r="B278" s="12">
        <f t="shared" ca="1" si="203"/>
        <v>44604</v>
      </c>
      <c r="C278" s="13">
        <f t="shared" ca="1" si="204"/>
        <v>0.29166666666666669</v>
      </c>
      <c r="D278" s="14">
        <f t="shared" ca="1" si="205"/>
        <v>0</v>
      </c>
      <c r="E278" s="14">
        <f t="shared" ca="1" si="201"/>
        <v>0.18904371716061188</v>
      </c>
      <c r="F278" s="14">
        <f t="shared" ca="1" si="206"/>
        <v>2.9666666666666668</v>
      </c>
      <c r="G278" s="60" t="s">
        <v>202</v>
      </c>
      <c r="H278" s="14">
        <f t="shared" ca="1" si="207"/>
        <v>81.666666666666671</v>
      </c>
      <c r="I278" s="17">
        <f t="shared" ca="1" si="208"/>
        <v>0.121</v>
      </c>
      <c r="J278" s="16">
        <f t="shared" ca="1" si="209"/>
        <v>0</v>
      </c>
      <c r="K278" s="16">
        <f t="shared" ca="1" si="210"/>
        <v>248902</v>
      </c>
      <c r="L278" s="16">
        <f t="shared" ca="1" si="211"/>
        <v>69</v>
      </c>
      <c r="M278" s="17">
        <f t="shared" ca="1" si="212"/>
        <v>0.28333333333333333</v>
      </c>
      <c r="N278" s="17">
        <f t="shared" ca="1" si="213"/>
        <v>0.6</v>
      </c>
      <c r="O278" s="17" t="str">
        <f t="shared" ca="1" si="214"/>
        <v>E</v>
      </c>
      <c r="P278" s="13">
        <f t="shared" ca="1" si="215"/>
        <v>0.30303240740740739</v>
      </c>
      <c r="Q278" s="18">
        <f t="shared" ca="1" si="216"/>
        <v>1.3</v>
      </c>
      <c r="R278" s="17" t="str">
        <f t="shared" ca="1" si="217"/>
        <v>ESE</v>
      </c>
      <c r="S278" s="13">
        <f t="shared" ca="1" si="218"/>
        <v>0.30135416666666665</v>
      </c>
    </row>
    <row r="279" spans="1:19">
      <c r="A279" s="11">
        <f t="shared" si="202"/>
        <v>1639</v>
      </c>
      <c r="B279" s="12">
        <f t="shared" ca="1" si="203"/>
        <v>44604</v>
      </c>
      <c r="C279" s="13">
        <f t="shared" ca="1" si="204"/>
        <v>0.33333333333333331</v>
      </c>
      <c r="D279" s="14">
        <f t="shared" ca="1" si="205"/>
        <v>0</v>
      </c>
      <c r="E279" s="14">
        <f t="shared" ca="1" si="201"/>
        <v>0.18841680775681255</v>
      </c>
      <c r="F279" s="14">
        <f t="shared" ca="1" si="206"/>
        <v>6.2333333333333334</v>
      </c>
      <c r="G279" s="60" t="s">
        <v>202</v>
      </c>
      <c r="H279" s="14">
        <f t="shared" ca="1" si="207"/>
        <v>75.11666666666666</v>
      </c>
      <c r="I279" s="17">
        <f t="shared" ca="1" si="208"/>
        <v>0.44500000000000006</v>
      </c>
      <c r="J279" s="16">
        <f t="shared" ca="1" si="209"/>
        <v>0</v>
      </c>
      <c r="K279" s="16">
        <f t="shared" ca="1" si="210"/>
        <v>935110</v>
      </c>
      <c r="L279" s="16">
        <f t="shared" ca="1" si="211"/>
        <v>259.83333333333331</v>
      </c>
      <c r="M279" s="17">
        <f t="shared" ca="1" si="212"/>
        <v>0.5</v>
      </c>
      <c r="N279" s="17">
        <f t="shared" ca="1" si="213"/>
        <v>0.9</v>
      </c>
      <c r="O279" s="17" t="str">
        <f t="shared" ca="1" si="214"/>
        <v>E</v>
      </c>
      <c r="P279" s="13">
        <f t="shared" ca="1" si="215"/>
        <v>0.36655092592592592</v>
      </c>
      <c r="Q279" s="18">
        <f t="shared" ca="1" si="216"/>
        <v>2.1</v>
      </c>
      <c r="R279" s="17" t="str">
        <f t="shared" ca="1" si="217"/>
        <v>NE</v>
      </c>
      <c r="S279" s="13">
        <f t="shared" ca="1" si="218"/>
        <v>0.33077546296296295</v>
      </c>
    </row>
    <row r="280" spans="1:19">
      <c r="A280" s="11">
        <f t="shared" si="202"/>
        <v>1645</v>
      </c>
      <c r="B280" s="12">
        <f t="shared" ca="1" si="203"/>
        <v>44604</v>
      </c>
      <c r="C280" s="13">
        <f t="shared" ca="1" si="204"/>
        <v>0.375</v>
      </c>
      <c r="D280" s="14">
        <f t="shared" ca="1" si="205"/>
        <v>0</v>
      </c>
      <c r="E280" s="14">
        <f t="shared" ca="1" si="201"/>
        <v>0.1884952664572197</v>
      </c>
      <c r="F280" s="14">
        <f t="shared" ca="1" si="206"/>
        <v>10.733333333333334</v>
      </c>
      <c r="G280" s="60" t="s">
        <v>202</v>
      </c>
      <c r="H280" s="14">
        <f t="shared" ca="1" si="207"/>
        <v>59.583333333333336</v>
      </c>
      <c r="I280" s="17">
        <f t="shared" ca="1" si="208"/>
        <v>0.92599999999999993</v>
      </c>
      <c r="J280" s="16">
        <f t="shared" ca="1" si="209"/>
        <v>0.16666666666666666</v>
      </c>
      <c r="K280" s="16">
        <f t="shared" ca="1" si="210"/>
        <v>1990735</v>
      </c>
      <c r="L280" s="16">
        <f t="shared" ca="1" si="211"/>
        <v>552.83333333333337</v>
      </c>
      <c r="M280" s="17">
        <f t="shared" ca="1" si="212"/>
        <v>0.73333333333333328</v>
      </c>
      <c r="N280" s="17">
        <f t="shared" ca="1" si="213"/>
        <v>1.3</v>
      </c>
      <c r="O280" s="17" t="str">
        <f t="shared" ca="1" si="214"/>
        <v>NNE</v>
      </c>
      <c r="P280" s="13">
        <f t="shared" ca="1" si="215"/>
        <v>0.39583333333333331</v>
      </c>
      <c r="Q280" s="18">
        <f t="shared" ca="1" si="216"/>
        <v>3</v>
      </c>
      <c r="R280" s="17" t="str">
        <f t="shared" ca="1" si="217"/>
        <v>NNE</v>
      </c>
      <c r="S280" s="13">
        <f t="shared" ca="1" si="218"/>
        <v>0.39543981481481483</v>
      </c>
    </row>
    <row r="281" spans="1:19">
      <c r="A281" s="11">
        <f t="shared" si="202"/>
        <v>1651</v>
      </c>
      <c r="B281" s="12">
        <f t="shared" ca="1" si="203"/>
        <v>44604</v>
      </c>
      <c r="C281" s="13">
        <f t="shared" ca="1" si="204"/>
        <v>0.41666666666666669</v>
      </c>
      <c r="D281" s="14">
        <f t="shared" ca="1" si="205"/>
        <v>0</v>
      </c>
      <c r="E281" s="14">
        <f t="shared" ca="1" si="201"/>
        <v>0.1889652584602047</v>
      </c>
      <c r="F281" s="14">
        <f t="shared" ca="1" si="206"/>
        <v>13.75</v>
      </c>
      <c r="G281" s="60" t="s">
        <v>202</v>
      </c>
      <c r="H281" s="14">
        <f t="shared" ca="1" si="207"/>
        <v>49.383333333333333</v>
      </c>
      <c r="I281" s="17">
        <f t="shared" ca="1" si="208"/>
        <v>1.6270000000000002</v>
      </c>
      <c r="J281" s="16">
        <f t="shared" ca="1" si="209"/>
        <v>0.66666666666666663</v>
      </c>
      <c r="K281" s="16">
        <f t="shared" ca="1" si="210"/>
        <v>3381661</v>
      </c>
      <c r="L281" s="16">
        <f t="shared" ca="1" si="211"/>
        <v>939.33333333333337</v>
      </c>
      <c r="M281" s="17">
        <f t="shared" ca="1" si="212"/>
        <v>1.3333333333333333</v>
      </c>
      <c r="N281" s="17">
        <f t="shared" ca="1" si="213"/>
        <v>2</v>
      </c>
      <c r="O281" s="17" t="str">
        <f t="shared" ca="1" si="214"/>
        <v>WSW</v>
      </c>
      <c r="P281" s="13">
        <f t="shared" ca="1" si="215"/>
        <v>0.42644675925925929</v>
      </c>
      <c r="Q281" s="18">
        <f t="shared" ca="1" si="216"/>
        <v>3.1</v>
      </c>
      <c r="R281" s="17" t="str">
        <f t="shared" ca="1" si="217"/>
        <v>NE</v>
      </c>
      <c r="S281" s="13">
        <f t="shared" ca="1" si="218"/>
        <v>0.45063657407407409</v>
      </c>
    </row>
    <row r="282" spans="1:19">
      <c r="A282" s="11">
        <f t="shared" si="202"/>
        <v>1657</v>
      </c>
      <c r="B282" s="12">
        <f t="shared" ca="1" si="203"/>
        <v>44604</v>
      </c>
      <c r="C282" s="13">
        <f t="shared" ca="1" si="204"/>
        <v>0.45833333333333331</v>
      </c>
      <c r="D282" s="14">
        <f t="shared" ca="1" si="205"/>
        <v>0</v>
      </c>
      <c r="E282" s="14">
        <f t="shared" ca="1" si="201"/>
        <v>0.18880834105939034</v>
      </c>
      <c r="F282" s="14">
        <f t="shared" ca="1" si="206"/>
        <v>15.866666666666665</v>
      </c>
      <c r="G282" s="60" t="s">
        <v>202</v>
      </c>
      <c r="H282" s="14">
        <f t="shared" ca="1" si="207"/>
        <v>39.93333333333333</v>
      </c>
      <c r="I282" s="17">
        <f t="shared" ca="1" si="208"/>
        <v>2.2490000000000001</v>
      </c>
      <c r="J282" s="16">
        <f t="shared" ca="1" si="209"/>
        <v>1</v>
      </c>
      <c r="K282" s="16">
        <f t="shared" ca="1" si="210"/>
        <v>4677901</v>
      </c>
      <c r="L282" s="16">
        <f t="shared" ca="1" si="211"/>
        <v>1299.5</v>
      </c>
      <c r="M282" s="17">
        <f t="shared" ca="1" si="212"/>
        <v>2.4499999999999997</v>
      </c>
      <c r="N282" s="17">
        <f t="shared" ca="1" si="213"/>
        <v>3.3</v>
      </c>
      <c r="O282" s="17" t="str">
        <f t="shared" ca="1" si="214"/>
        <v>NNE</v>
      </c>
      <c r="P282" s="13">
        <f t="shared" ca="1" si="215"/>
        <v>0.48318287037037039</v>
      </c>
      <c r="Q282" s="18">
        <f t="shared" ca="1" si="216"/>
        <v>5.4</v>
      </c>
      <c r="R282" s="17" t="str">
        <f t="shared" ca="1" si="217"/>
        <v>N</v>
      </c>
      <c r="S282" s="13">
        <f t="shared" ca="1" si="218"/>
        <v>0.48064814814814816</v>
      </c>
    </row>
    <row r="283" spans="1:19">
      <c r="A283" s="11">
        <f t="shared" si="202"/>
        <v>1663</v>
      </c>
      <c r="B283" s="12">
        <f t="shared" ca="1" si="203"/>
        <v>44604</v>
      </c>
      <c r="C283" s="13">
        <f t="shared" ca="1" si="204"/>
        <v>0.5</v>
      </c>
      <c r="D283" s="14">
        <f t="shared" ca="1" si="205"/>
        <v>0</v>
      </c>
      <c r="E283" s="14">
        <f t="shared" ca="1" si="201"/>
        <v>0.18888679975979752</v>
      </c>
      <c r="F283" s="14">
        <f t="shared" ca="1" si="206"/>
        <v>16.716666666666665</v>
      </c>
      <c r="G283" s="60" t="s">
        <v>202</v>
      </c>
      <c r="H283" s="14">
        <f t="shared" ca="1" si="207"/>
        <v>40.866666666666667</v>
      </c>
      <c r="I283" s="17">
        <f t="shared" ca="1" si="208"/>
        <v>2.3109999999999999</v>
      </c>
      <c r="J283" s="16">
        <f t="shared" ca="1" si="209"/>
        <v>1</v>
      </c>
      <c r="K283" s="16">
        <f t="shared" ca="1" si="210"/>
        <v>4812448</v>
      </c>
      <c r="L283" s="16">
        <f t="shared" ca="1" si="211"/>
        <v>1336.8333333333333</v>
      </c>
      <c r="M283" s="17">
        <f t="shared" ca="1" si="212"/>
        <v>2.2666666666666662</v>
      </c>
      <c r="N283" s="17">
        <f t="shared" ca="1" si="213"/>
        <v>2.8</v>
      </c>
      <c r="O283" s="17" t="str">
        <f t="shared" ca="1" si="214"/>
        <v>NE</v>
      </c>
      <c r="P283" s="13">
        <f t="shared" ca="1" si="215"/>
        <v>0.5096180555555555</v>
      </c>
      <c r="Q283" s="18">
        <f t="shared" ca="1" si="216"/>
        <v>6.1</v>
      </c>
      <c r="R283" s="17" t="str">
        <f t="shared" ca="1" si="217"/>
        <v>NNE</v>
      </c>
      <c r="S283" s="13">
        <f t="shared" ca="1" si="218"/>
        <v>0.49635416666666665</v>
      </c>
    </row>
    <row r="284" spans="1:19">
      <c r="A284" s="11">
        <f t="shared" si="202"/>
        <v>1669</v>
      </c>
      <c r="B284" s="12">
        <f t="shared" ca="1" si="203"/>
        <v>44604</v>
      </c>
      <c r="C284" s="13">
        <f t="shared" ca="1" si="204"/>
        <v>0.54166666666666663</v>
      </c>
      <c r="D284" s="14">
        <f t="shared" ca="1" si="205"/>
        <v>0</v>
      </c>
      <c r="E284" s="14">
        <f t="shared" ca="1" si="201"/>
        <v>0.18920063456142625</v>
      </c>
      <c r="F284" s="14">
        <f t="shared" ca="1" si="206"/>
        <v>16.416666666666668</v>
      </c>
      <c r="G284" s="60" t="s">
        <v>202</v>
      </c>
      <c r="H284" s="14">
        <f t="shared" ca="1" si="207"/>
        <v>41.1</v>
      </c>
      <c r="I284" s="17">
        <f t="shared" ca="1" si="208"/>
        <v>1.6639999999999999</v>
      </c>
      <c r="J284" s="16">
        <f t="shared" ca="1" si="209"/>
        <v>1</v>
      </c>
      <c r="K284" s="16">
        <f t="shared" ca="1" si="210"/>
        <v>3531765</v>
      </c>
      <c r="L284" s="16">
        <f t="shared" ca="1" si="211"/>
        <v>981</v>
      </c>
      <c r="M284" s="17">
        <f t="shared" ca="1" si="212"/>
        <v>2.083333333333333</v>
      </c>
      <c r="N284" s="17">
        <f t="shared" ca="1" si="213"/>
        <v>2.7</v>
      </c>
      <c r="O284" s="17" t="str">
        <f t="shared" ca="1" si="214"/>
        <v>NE</v>
      </c>
      <c r="P284" s="13">
        <f t="shared" ca="1" si="215"/>
        <v>0.54704861111111114</v>
      </c>
      <c r="Q284" s="18">
        <f t="shared" ca="1" si="216"/>
        <v>5.0999999999999996</v>
      </c>
      <c r="R284" s="17" t="str">
        <f t="shared" ca="1" si="217"/>
        <v>ENE</v>
      </c>
      <c r="S284" s="13">
        <f t="shared" ca="1" si="218"/>
        <v>0.54677083333333332</v>
      </c>
    </row>
    <row r="285" spans="1:19">
      <c r="A285" s="11">
        <f t="shared" si="202"/>
        <v>1675</v>
      </c>
      <c r="B285" s="12">
        <f t="shared" ca="1" si="203"/>
        <v>44604</v>
      </c>
      <c r="C285" s="13">
        <f t="shared" ca="1" si="204"/>
        <v>0.58333333333333337</v>
      </c>
      <c r="D285" s="14">
        <f t="shared" ca="1" si="205"/>
        <v>0</v>
      </c>
      <c r="E285" s="14">
        <f t="shared" ca="1" si="201"/>
        <v>0.18927909326183343</v>
      </c>
      <c r="F285" s="14">
        <f t="shared" ca="1" si="206"/>
        <v>16.333333333333332</v>
      </c>
      <c r="G285" s="60" t="s">
        <v>202</v>
      </c>
      <c r="H285" s="14">
        <f t="shared" ca="1" si="207"/>
        <v>40.650000000000006</v>
      </c>
      <c r="I285" s="17">
        <f t="shared" ca="1" si="208"/>
        <v>1.3109999999999999</v>
      </c>
      <c r="J285" s="16">
        <f t="shared" ca="1" si="209"/>
        <v>0.5</v>
      </c>
      <c r="K285" s="16">
        <f t="shared" ca="1" si="210"/>
        <v>2828098</v>
      </c>
      <c r="L285" s="16">
        <f t="shared" ca="1" si="211"/>
        <v>785.5</v>
      </c>
      <c r="M285" s="17">
        <f t="shared" ca="1" si="212"/>
        <v>2.1666666666666665</v>
      </c>
      <c r="N285" s="17">
        <f t="shared" ca="1" si="213"/>
        <v>2.8</v>
      </c>
      <c r="O285" s="17" t="str">
        <f t="shared" ca="1" si="214"/>
        <v>NNE</v>
      </c>
      <c r="P285" s="13">
        <f t="shared" ca="1" si="215"/>
        <v>0.58429398148148148</v>
      </c>
      <c r="Q285" s="18">
        <f t="shared" ca="1" si="216"/>
        <v>5.6</v>
      </c>
      <c r="R285" s="17" t="str">
        <f t="shared" ca="1" si="217"/>
        <v>N</v>
      </c>
      <c r="S285" s="13">
        <f t="shared" ca="1" si="218"/>
        <v>0.58975694444444449</v>
      </c>
    </row>
    <row r="286" spans="1:19">
      <c r="A286" s="11">
        <f t="shared" si="202"/>
        <v>1681</v>
      </c>
      <c r="B286" s="12">
        <f t="shared" ca="1" si="203"/>
        <v>44604</v>
      </c>
      <c r="C286" s="13">
        <f t="shared" ca="1" si="204"/>
        <v>0.625</v>
      </c>
      <c r="D286" s="14">
        <f t="shared" ca="1" si="205"/>
        <v>0</v>
      </c>
      <c r="E286" s="14">
        <f t="shared" ca="1" si="201"/>
        <v>0.18833941224533191</v>
      </c>
      <c r="F286" s="14">
        <f t="shared" ca="1" si="206"/>
        <v>15.649999999999999</v>
      </c>
      <c r="G286" s="60" t="s">
        <v>202</v>
      </c>
      <c r="H286" s="14">
        <f t="shared" ca="1" si="207"/>
        <v>41.166666666666664</v>
      </c>
      <c r="I286" s="17">
        <f t="shared" ca="1" si="208"/>
        <v>0.92400000000000004</v>
      </c>
      <c r="J286" s="16">
        <f t="shared" ca="1" si="209"/>
        <v>0.16666666666666666</v>
      </c>
      <c r="K286" s="16">
        <f t="shared" ca="1" si="210"/>
        <v>2010934</v>
      </c>
      <c r="L286" s="16">
        <f t="shared" ca="1" si="211"/>
        <v>558.66666666666663</v>
      </c>
      <c r="M286" s="17">
        <f t="shared" ca="1" si="212"/>
        <v>1.6500000000000001</v>
      </c>
      <c r="N286" s="17">
        <f t="shared" ca="1" si="213"/>
        <v>2.2000000000000002</v>
      </c>
      <c r="O286" s="17" t="str">
        <f t="shared" ca="1" si="214"/>
        <v>NNE</v>
      </c>
      <c r="P286" s="13">
        <f t="shared" ca="1" si="215"/>
        <v>0.62047453703703703</v>
      </c>
      <c r="Q286" s="18">
        <f t="shared" ca="1" si="216"/>
        <v>4.5999999999999996</v>
      </c>
      <c r="R286" s="17" t="str">
        <f t="shared" ca="1" si="217"/>
        <v>NE</v>
      </c>
      <c r="S286" s="13">
        <f t="shared" ca="1" si="218"/>
        <v>0.62398148148148147</v>
      </c>
    </row>
    <row r="287" spans="1:19">
      <c r="A287" s="11">
        <f t="shared" si="202"/>
        <v>1687</v>
      </c>
      <c r="B287" s="12">
        <f t="shared" ca="1" si="203"/>
        <v>44604</v>
      </c>
      <c r="C287" s="13">
        <f t="shared" ca="1" si="204"/>
        <v>0.66666666666666663</v>
      </c>
      <c r="D287" s="14">
        <f t="shared" ca="1" si="205"/>
        <v>0</v>
      </c>
      <c r="E287" s="14">
        <f t="shared" ca="1" si="201"/>
        <v>0.18786957173708119</v>
      </c>
      <c r="F287" s="14">
        <f t="shared" ca="1" si="206"/>
        <v>16.333333333333332</v>
      </c>
      <c r="G287" s="60" t="s">
        <v>202</v>
      </c>
      <c r="H287" s="14">
        <f t="shared" ca="1" si="207"/>
        <v>36.9</v>
      </c>
      <c r="I287" s="17">
        <f t="shared" ca="1" si="208"/>
        <v>0.61099999999999999</v>
      </c>
      <c r="J287" s="16">
        <f t="shared" ca="1" si="209"/>
        <v>0</v>
      </c>
      <c r="K287" s="16">
        <f t="shared" ca="1" si="210"/>
        <v>1328783</v>
      </c>
      <c r="L287" s="16">
        <f t="shared" ca="1" si="211"/>
        <v>369</v>
      </c>
      <c r="M287" s="17">
        <f t="shared" ca="1" si="212"/>
        <v>1.2833333333333334</v>
      </c>
      <c r="N287" s="17">
        <f t="shared" ca="1" si="213"/>
        <v>1.8</v>
      </c>
      <c r="O287" s="17" t="str">
        <f t="shared" ca="1" si="214"/>
        <v>NE</v>
      </c>
      <c r="P287" s="13">
        <f t="shared" ca="1" si="215"/>
        <v>0.66228009259259257</v>
      </c>
      <c r="Q287" s="18">
        <f t="shared" ca="1" si="216"/>
        <v>4.5999999999999996</v>
      </c>
      <c r="R287" s="17" t="str">
        <f t="shared" ca="1" si="217"/>
        <v>NNE</v>
      </c>
      <c r="S287" s="13">
        <f t="shared" ca="1" si="218"/>
        <v>0.66069444444444447</v>
      </c>
    </row>
    <row r="288" spans="1:19">
      <c r="A288" s="11">
        <f t="shared" si="202"/>
        <v>1693</v>
      </c>
      <c r="B288" s="12">
        <f t="shared" ca="1" si="203"/>
        <v>44604</v>
      </c>
      <c r="C288" s="13">
        <f t="shared" ca="1" si="204"/>
        <v>0.70833333333333337</v>
      </c>
      <c r="D288" s="14">
        <f t="shared" ca="1" si="205"/>
        <v>0</v>
      </c>
      <c r="E288" s="14">
        <f t="shared" ca="1" si="201"/>
        <v>0.18786957173708119</v>
      </c>
      <c r="F288" s="14">
        <f t="shared" ca="1" si="206"/>
        <v>13.716666666666669</v>
      </c>
      <c r="G288" s="60" t="s">
        <v>202</v>
      </c>
      <c r="H288" s="14">
        <f t="shared" ca="1" si="207"/>
        <v>42.233333333333334</v>
      </c>
      <c r="I288" s="17">
        <f t="shared" ca="1" si="208"/>
        <v>9.7000000000000003E-2</v>
      </c>
      <c r="J288" s="16">
        <f t="shared" ca="1" si="209"/>
        <v>0</v>
      </c>
      <c r="K288" s="16">
        <f t="shared" ca="1" si="210"/>
        <v>240105</v>
      </c>
      <c r="L288" s="16">
        <f t="shared" ca="1" si="211"/>
        <v>66.666666666666671</v>
      </c>
      <c r="M288" s="17">
        <f t="shared" ca="1" si="212"/>
        <v>1.0166666666666666</v>
      </c>
      <c r="N288" s="17">
        <f t="shared" ca="1" si="213"/>
        <v>1.4</v>
      </c>
      <c r="O288" s="17" t="str">
        <f t="shared" ca="1" si="214"/>
        <v>ENE</v>
      </c>
      <c r="P288" s="13">
        <f t="shared" ca="1" si="215"/>
        <v>0.7321643518518518</v>
      </c>
      <c r="Q288" s="18">
        <f t="shared" ca="1" si="216"/>
        <v>2.6</v>
      </c>
      <c r="R288" s="17" t="str">
        <f t="shared" ca="1" si="217"/>
        <v>E</v>
      </c>
      <c r="S288" s="13">
        <f t="shared" ca="1" si="218"/>
        <v>0.72350694444444441</v>
      </c>
    </row>
    <row r="289" spans="1:36">
      <c r="A289" s="11">
        <f t="shared" si="202"/>
        <v>1699</v>
      </c>
      <c r="B289" s="12">
        <f t="shared" ca="1" si="203"/>
        <v>44604</v>
      </c>
      <c r="C289" s="13">
        <f t="shared" ca="1" si="204"/>
        <v>0.75</v>
      </c>
      <c r="D289" s="14">
        <f t="shared" ca="1" si="205"/>
        <v>0</v>
      </c>
      <c r="E289" s="14">
        <f t="shared" ca="1" si="201"/>
        <v>0.18786957173708119</v>
      </c>
      <c r="F289" s="14">
        <f t="shared" ca="1" si="206"/>
        <v>9.2166666666666668</v>
      </c>
      <c r="G289" s="60" t="s">
        <v>202</v>
      </c>
      <c r="H289" s="14">
        <f t="shared" ca="1" si="207"/>
        <v>58.816666666666663</v>
      </c>
      <c r="I289" s="17">
        <f t="shared" ca="1" si="208"/>
        <v>0</v>
      </c>
      <c r="J289" s="16">
        <f t="shared" ca="1" si="209"/>
        <v>0</v>
      </c>
      <c r="K289" s="16">
        <f t="shared" ca="1" si="210"/>
        <v>1337</v>
      </c>
      <c r="L289" s="16">
        <f t="shared" ca="1" si="211"/>
        <v>0.16666666666666666</v>
      </c>
      <c r="M289" s="17">
        <f t="shared" ca="1" si="212"/>
        <v>0.6333333333333333</v>
      </c>
      <c r="N289" s="17">
        <f t="shared" ca="1" si="213"/>
        <v>1.2</v>
      </c>
      <c r="O289" s="17" t="str">
        <f t="shared" ca="1" si="214"/>
        <v>ENE</v>
      </c>
      <c r="P289" s="13">
        <f t="shared" ca="1" si="215"/>
        <v>0.74462962962962964</v>
      </c>
      <c r="Q289" s="18">
        <f t="shared" ca="1" si="216"/>
        <v>1.9</v>
      </c>
      <c r="R289" s="17" t="str">
        <f t="shared" ca="1" si="217"/>
        <v>ENE</v>
      </c>
      <c r="S289" s="13">
        <f t="shared" ca="1" si="218"/>
        <v>0.7443749999999999</v>
      </c>
    </row>
    <row r="290" spans="1:36">
      <c r="A290" s="11">
        <f t="shared" si="202"/>
        <v>1705</v>
      </c>
      <c r="B290" s="12">
        <f t="shared" ca="1" si="203"/>
        <v>44604</v>
      </c>
      <c r="C290" s="13">
        <f t="shared" ca="1" si="204"/>
        <v>0.79166666666666663</v>
      </c>
      <c r="D290" s="14">
        <f t="shared" ca="1" si="205"/>
        <v>0</v>
      </c>
      <c r="E290" s="14">
        <f t="shared" ca="1" si="201"/>
        <v>0.18810418818400201</v>
      </c>
      <c r="F290" s="14">
        <f t="shared" ca="1" si="206"/>
        <v>7.2166666666666659</v>
      </c>
      <c r="G290" s="60" t="s">
        <v>202</v>
      </c>
      <c r="H290" s="14">
        <f t="shared" ca="1" si="207"/>
        <v>66.63333333333334</v>
      </c>
      <c r="I290" s="17">
        <f t="shared" ca="1" si="208"/>
        <v>0</v>
      </c>
      <c r="J290" s="16">
        <f t="shared" ca="1" si="209"/>
        <v>0</v>
      </c>
      <c r="K290" s="16">
        <f t="shared" ca="1" si="210"/>
        <v>572</v>
      </c>
      <c r="L290" s="16">
        <f t="shared" ca="1" si="211"/>
        <v>0</v>
      </c>
      <c r="M290" s="17">
        <f t="shared" ca="1" si="212"/>
        <v>0.13333333333333333</v>
      </c>
      <c r="N290" s="17">
        <f t="shared" ca="1" si="213"/>
        <v>0.8</v>
      </c>
      <c r="O290" s="17" t="str">
        <f t="shared" ca="1" si="214"/>
        <v>ENE</v>
      </c>
      <c r="P290" s="13">
        <f t="shared" ca="1" si="215"/>
        <v>0.78473379629629625</v>
      </c>
      <c r="Q290" s="18">
        <f t="shared" ca="1" si="216"/>
        <v>1</v>
      </c>
      <c r="R290" s="17" t="str">
        <f t="shared" ca="1" si="217"/>
        <v>ESE</v>
      </c>
      <c r="S290" s="13">
        <f t="shared" ca="1" si="218"/>
        <v>0.79856481481481489</v>
      </c>
    </row>
    <row r="291" spans="1:36">
      <c r="A291" s="11">
        <f t="shared" si="202"/>
        <v>1711</v>
      </c>
      <c r="B291" s="12">
        <f t="shared" ca="1" si="203"/>
        <v>44604</v>
      </c>
      <c r="C291" s="13">
        <f t="shared" ca="1" si="204"/>
        <v>0.83333333333333337</v>
      </c>
      <c r="D291" s="14">
        <f t="shared" ca="1" si="205"/>
        <v>0</v>
      </c>
      <c r="E291" s="14">
        <f t="shared" ca="1" si="201"/>
        <v>0.18880834105939034</v>
      </c>
      <c r="F291" s="14">
        <f t="shared" ca="1" si="206"/>
        <v>5.8666666666666663</v>
      </c>
      <c r="G291" s="60" t="s">
        <v>202</v>
      </c>
      <c r="H291" s="14">
        <f t="shared" ca="1" si="207"/>
        <v>71.86666666666666</v>
      </c>
      <c r="I291" s="17">
        <f t="shared" ca="1" si="208"/>
        <v>0</v>
      </c>
      <c r="J291" s="16">
        <f t="shared" ca="1" si="209"/>
        <v>0</v>
      </c>
      <c r="K291" s="16">
        <f t="shared" ca="1" si="210"/>
        <v>593</v>
      </c>
      <c r="L291" s="16">
        <f t="shared" ca="1" si="211"/>
        <v>0</v>
      </c>
      <c r="M291" s="17">
        <f t="shared" ca="1" si="212"/>
        <v>0.16666666666666666</v>
      </c>
      <c r="N291" s="17">
        <f t="shared" ca="1" si="213"/>
        <v>0.4</v>
      </c>
      <c r="O291" s="17" t="str">
        <f t="shared" ca="1" si="214"/>
        <v>NE</v>
      </c>
      <c r="P291" s="13">
        <f t="shared" ca="1" si="215"/>
        <v>0.86111111111111116</v>
      </c>
      <c r="Q291" s="18">
        <f t="shared" ca="1" si="216"/>
        <v>1</v>
      </c>
      <c r="R291" s="17" t="str">
        <f t="shared" ca="1" si="217"/>
        <v>ENE</v>
      </c>
      <c r="S291" s="13">
        <f t="shared" ca="1" si="218"/>
        <v>0.86182870370370368</v>
      </c>
    </row>
    <row r="292" spans="1:36">
      <c r="A292" s="11">
        <f t="shared" si="202"/>
        <v>1717</v>
      </c>
      <c r="B292" s="12">
        <f t="shared" ca="1" si="203"/>
        <v>44604</v>
      </c>
      <c r="C292" s="13">
        <f t="shared" ca="1" si="204"/>
        <v>0.875</v>
      </c>
      <c r="D292" s="14">
        <f t="shared" ca="1" si="205"/>
        <v>0</v>
      </c>
      <c r="E292" s="14">
        <f t="shared" ca="1" si="201"/>
        <v>0.18880834105939034</v>
      </c>
      <c r="F292" s="14">
        <f t="shared" ca="1" si="206"/>
        <v>4.7</v>
      </c>
      <c r="G292" s="60" t="s">
        <v>202</v>
      </c>
      <c r="H292" s="14">
        <f t="shared" ca="1" si="207"/>
        <v>75.599999999999994</v>
      </c>
      <c r="I292" s="17">
        <f t="shared" ca="1" si="208"/>
        <v>0</v>
      </c>
      <c r="J292" s="16">
        <f t="shared" ca="1" si="209"/>
        <v>0</v>
      </c>
      <c r="K292" s="16">
        <f t="shared" ca="1" si="210"/>
        <v>521</v>
      </c>
      <c r="L292" s="16">
        <f t="shared" ca="1" si="211"/>
        <v>0</v>
      </c>
      <c r="M292" s="17">
        <f t="shared" ca="1" si="212"/>
        <v>8.3333333333333329E-2</v>
      </c>
      <c r="N292" s="17">
        <f t="shared" ca="1" si="213"/>
        <v>0.4</v>
      </c>
      <c r="O292" s="17" t="str">
        <f t="shared" ca="1" si="214"/>
        <v>ENE</v>
      </c>
      <c r="P292" s="13">
        <f t="shared" ca="1" si="215"/>
        <v>0.88799768518518529</v>
      </c>
      <c r="Q292" s="18">
        <f t="shared" ca="1" si="216"/>
        <v>1</v>
      </c>
      <c r="R292" s="17" t="str">
        <f t="shared" ca="1" si="217"/>
        <v>E</v>
      </c>
      <c r="S292" s="13">
        <f t="shared" ca="1" si="218"/>
        <v>0.88728009259259266</v>
      </c>
    </row>
    <row r="293" spans="1:36">
      <c r="A293" s="11">
        <f t="shared" si="202"/>
        <v>1723</v>
      </c>
      <c r="B293" s="12">
        <f t="shared" ca="1" si="203"/>
        <v>44604</v>
      </c>
      <c r="C293" s="13">
        <f t="shared" ca="1" si="204"/>
        <v>0.91666666666666663</v>
      </c>
      <c r="D293" s="14">
        <f t="shared" ca="1" si="205"/>
        <v>0</v>
      </c>
      <c r="E293" s="14">
        <f t="shared" ca="1" si="201"/>
        <v>0.18873003439887479</v>
      </c>
      <c r="F293" s="14">
        <f t="shared" ca="1" si="206"/>
        <v>4.416666666666667</v>
      </c>
      <c r="G293" s="60" t="s">
        <v>202</v>
      </c>
      <c r="H293" s="14">
        <f t="shared" ca="1" si="207"/>
        <v>80.350000000000009</v>
      </c>
      <c r="I293" s="17">
        <f t="shared" ca="1" si="208"/>
        <v>1E-3</v>
      </c>
      <c r="J293" s="16">
        <f t="shared" ca="1" si="209"/>
        <v>0</v>
      </c>
      <c r="K293" s="16">
        <f t="shared" ca="1" si="210"/>
        <v>282</v>
      </c>
      <c r="L293" s="16">
        <f t="shared" ca="1" si="211"/>
        <v>0</v>
      </c>
      <c r="M293" s="17">
        <f t="shared" ca="1" si="212"/>
        <v>0.41666666666666669</v>
      </c>
      <c r="N293" s="17">
        <f t="shared" ca="1" si="213"/>
        <v>1</v>
      </c>
      <c r="O293" s="17" t="str">
        <f t="shared" ca="1" si="214"/>
        <v>E</v>
      </c>
      <c r="P293" s="13">
        <f t="shared" ca="1" si="215"/>
        <v>0.94206018518518519</v>
      </c>
      <c r="Q293" s="18">
        <f t="shared" ca="1" si="216"/>
        <v>2.4</v>
      </c>
      <c r="R293" s="17" t="str">
        <f t="shared" ca="1" si="217"/>
        <v>E</v>
      </c>
      <c r="S293" s="13">
        <f t="shared" ca="1" si="218"/>
        <v>0.9381018518518518</v>
      </c>
    </row>
    <row r="294" spans="1:36">
      <c r="A294" s="11">
        <f t="shared" si="202"/>
        <v>1729</v>
      </c>
      <c r="B294" s="12">
        <f t="shared" ca="1" si="203"/>
        <v>44604</v>
      </c>
      <c r="C294" s="13">
        <f t="shared" ca="1" si="204"/>
        <v>0.95833333333333337</v>
      </c>
      <c r="D294" s="14">
        <f t="shared" ca="1" si="205"/>
        <v>0</v>
      </c>
      <c r="E294" s="14">
        <f t="shared" ca="1" si="201"/>
        <v>0.18818234279304313</v>
      </c>
      <c r="F294" s="14">
        <f t="shared" ca="1" si="206"/>
        <v>5.6166666666666663</v>
      </c>
      <c r="G294" s="60" t="s">
        <v>202</v>
      </c>
      <c r="H294" s="14">
        <f t="shared" ca="1" si="207"/>
        <v>76.199999999999989</v>
      </c>
      <c r="I294" s="17">
        <f t="shared" ca="1" si="208"/>
        <v>3.0000000000000001E-3</v>
      </c>
      <c r="J294" s="16">
        <f t="shared" ca="1" si="209"/>
        <v>0</v>
      </c>
      <c r="K294" s="16">
        <f t="shared" ca="1" si="210"/>
        <v>351</v>
      </c>
      <c r="L294" s="16">
        <f t="shared" ca="1" si="211"/>
        <v>0</v>
      </c>
      <c r="M294" s="17">
        <f t="shared" ca="1" si="212"/>
        <v>1.0999999999999999</v>
      </c>
      <c r="N294" s="17">
        <f t="shared" ca="1" si="213"/>
        <v>2.4</v>
      </c>
      <c r="O294" s="17" t="str">
        <f t="shared" ca="1" si="214"/>
        <v>ENE</v>
      </c>
      <c r="P294" s="13">
        <f t="shared" ca="1" si="215"/>
        <v>0.96885416666666668</v>
      </c>
      <c r="Q294" s="18">
        <f t="shared" ca="1" si="216"/>
        <v>4.8</v>
      </c>
      <c r="R294" s="17" t="str">
        <f t="shared" ca="1" si="217"/>
        <v>E</v>
      </c>
      <c r="S294" s="13">
        <f t="shared" ca="1" si="218"/>
        <v>0.96796296296296302</v>
      </c>
    </row>
    <row r="295" spans="1:36">
      <c r="A295" s="11">
        <f t="shared" si="202"/>
        <v>1735</v>
      </c>
      <c r="B295" s="12">
        <f t="shared" ca="1" si="203"/>
        <v>44605</v>
      </c>
      <c r="C295" s="13">
        <f t="shared" ca="1" si="204"/>
        <v>0</v>
      </c>
      <c r="D295" s="14">
        <f t="shared" ca="1" si="205"/>
        <v>0</v>
      </c>
      <c r="E295" s="14">
        <f t="shared" ca="1" si="201"/>
        <v>0.18802618448978928</v>
      </c>
      <c r="F295" s="14">
        <f t="shared" ca="1" si="206"/>
        <v>5.95</v>
      </c>
      <c r="G295" s="60" t="s">
        <v>202</v>
      </c>
      <c r="H295" s="14">
        <f t="shared" ca="1" si="207"/>
        <v>75.583333333333343</v>
      </c>
      <c r="I295" s="17">
        <f t="shared" ca="1" si="208"/>
        <v>1E-3</v>
      </c>
      <c r="J295" s="16">
        <f t="shared" ca="1" si="209"/>
        <v>0</v>
      </c>
      <c r="K295" s="16">
        <f t="shared" ca="1" si="210"/>
        <v>476</v>
      </c>
      <c r="L295" s="16">
        <f t="shared" ca="1" si="211"/>
        <v>0</v>
      </c>
      <c r="M295" s="17">
        <f t="shared" ca="1" si="212"/>
        <v>0.66666666666666663</v>
      </c>
      <c r="N295" s="17">
        <f t="shared" ca="1" si="213"/>
        <v>1.4</v>
      </c>
      <c r="O295" s="17" t="str">
        <f t="shared" ca="1" si="214"/>
        <v>S</v>
      </c>
      <c r="P295" s="13">
        <f t="shared" ca="1" si="215"/>
        <v>2.7118055555555552E-2</v>
      </c>
      <c r="Q295" s="18">
        <f t="shared" ca="1" si="216"/>
        <v>1.9</v>
      </c>
      <c r="R295" s="17" t="str">
        <f t="shared" ca="1" si="217"/>
        <v>S</v>
      </c>
      <c r="S295" s="13">
        <f t="shared" ca="1" si="218"/>
        <v>2.1921296296296296E-2</v>
      </c>
      <c r="U295" s="14">
        <f t="shared" ref="U295" ca="1" si="230">SUM(D295:D318)</f>
        <v>13</v>
      </c>
      <c r="V295" s="14">
        <f t="shared" ref="V295:Y295" ca="1" si="231">AVERAGE(E295:E318)</f>
        <v>0.30267849036084599</v>
      </c>
      <c r="W295" s="14">
        <f t="shared" ca="1" si="231"/>
        <v>5.5562499999999995</v>
      </c>
      <c r="X295" s="14" t="e">
        <f t="shared" si="231"/>
        <v>#DIV/0!</v>
      </c>
      <c r="Y295" s="14">
        <f t="shared" ca="1" si="231"/>
        <v>84.863888888888894</v>
      </c>
      <c r="Z295" s="56">
        <f t="shared" ref="Z295:AA295" ca="1" si="232">SUM(I295:I318)</f>
        <v>2.133</v>
      </c>
      <c r="AA295" s="56">
        <f t="shared" ca="1" si="232"/>
        <v>0</v>
      </c>
      <c r="AB295" s="56">
        <f t="shared" ref="AB295" ca="1" si="233">SUM(K295:K318)/1000</f>
        <v>5469.0820000000003</v>
      </c>
      <c r="AC295" s="56">
        <f t="shared" ref="AC295:AD295" ca="1" si="234">AVERAGE(L295:L318)</f>
        <v>63.236111111111107</v>
      </c>
      <c r="AD295" s="17">
        <f t="shared" ca="1" si="234"/>
        <v>2.7812499999999996</v>
      </c>
      <c r="AE295" s="17">
        <f t="shared" ref="AE295" ca="1" si="235">MAX(N295:N318)</f>
        <v>6</v>
      </c>
      <c r="AF295" s="11" t="str">
        <f t="shared" ref="AF295" ca="1" si="236">INDIRECT(ADDRESS(MATCH(AE295,N295:N318,0)+ROW()-1,15))</f>
        <v>NNE</v>
      </c>
      <c r="AG295" s="13">
        <f t="shared" ref="AG295" ca="1" si="237">INDIRECT(ADDRESS(MATCH(AE295,N295:N318,0)+ROW()-1,16))</f>
        <v>0.83975694444444438</v>
      </c>
      <c r="AH295" s="17">
        <f t="shared" ref="AH295" ca="1" si="238">MAX(Q295:Q318)</f>
        <v>11.5</v>
      </c>
      <c r="AI295" s="11" t="str">
        <f t="shared" ref="AI295" ca="1" si="239">INDIRECT(ADDRESS(MATCH(AH295,Q295:Q318,0)+ROW()-1,18))</f>
        <v>N</v>
      </c>
      <c r="AJ295" s="13">
        <f t="shared" ref="AJ295" ca="1" si="240">INDIRECT(ADDRESS(MATCH(AH295,Q295:Q318,0)+ROW()-1,19))</f>
        <v>0.58256944444444447</v>
      </c>
    </row>
    <row r="296" spans="1:36">
      <c r="A296" s="11">
        <f t="shared" si="202"/>
        <v>1741</v>
      </c>
      <c r="B296" s="12">
        <f t="shared" ca="1" si="203"/>
        <v>44605</v>
      </c>
      <c r="C296" s="13">
        <f t="shared" ca="1" si="204"/>
        <v>4.1666666666666664E-2</v>
      </c>
      <c r="D296" s="14">
        <f t="shared" ca="1" si="205"/>
        <v>0</v>
      </c>
      <c r="E296" s="14">
        <f t="shared" ca="1" si="201"/>
        <v>0.18833850109629699</v>
      </c>
      <c r="F296" s="14">
        <f t="shared" ca="1" si="206"/>
        <v>6.5333333333333323</v>
      </c>
      <c r="G296" s="60" t="s">
        <v>202</v>
      </c>
      <c r="H296" s="14">
        <f t="shared" ca="1" si="207"/>
        <v>75.3</v>
      </c>
      <c r="I296" s="17">
        <f t="shared" ca="1" si="208"/>
        <v>0</v>
      </c>
      <c r="J296" s="16">
        <f t="shared" ca="1" si="209"/>
        <v>0</v>
      </c>
      <c r="K296" s="16">
        <f t="shared" ca="1" si="210"/>
        <v>472</v>
      </c>
      <c r="L296" s="16">
        <f t="shared" ca="1" si="211"/>
        <v>0</v>
      </c>
      <c r="M296" s="17">
        <f t="shared" ca="1" si="212"/>
        <v>0.41666666666666674</v>
      </c>
      <c r="N296" s="17">
        <f t="shared" ca="1" si="213"/>
        <v>1.2</v>
      </c>
      <c r="O296" s="17" t="str">
        <f t="shared" ca="1" si="214"/>
        <v>SSE</v>
      </c>
      <c r="P296" s="13">
        <f t="shared" ca="1" si="215"/>
        <v>3.4733796296296297E-2</v>
      </c>
      <c r="Q296" s="18">
        <f t="shared" ca="1" si="216"/>
        <v>1.4</v>
      </c>
      <c r="R296" s="17" t="str">
        <f t="shared" ca="1" si="217"/>
        <v>SSE</v>
      </c>
      <c r="S296" s="13">
        <f t="shared" ca="1" si="218"/>
        <v>3.4872685185185187E-2</v>
      </c>
    </row>
    <row r="297" spans="1:36">
      <c r="A297" s="11">
        <f t="shared" si="202"/>
        <v>1747</v>
      </c>
      <c r="B297" s="12">
        <f t="shared" ca="1" si="203"/>
        <v>44605</v>
      </c>
      <c r="C297" s="13">
        <f t="shared" ca="1" si="204"/>
        <v>8.3333333333333329E-2</v>
      </c>
      <c r="D297" s="14">
        <f t="shared" ca="1" si="205"/>
        <v>0</v>
      </c>
      <c r="E297" s="14">
        <f t="shared" ca="1" si="201"/>
        <v>0.18833850109629699</v>
      </c>
      <c r="F297" s="14">
        <f t="shared" ca="1" si="206"/>
        <v>7.2833333333333341</v>
      </c>
      <c r="G297" s="60" t="s">
        <v>202</v>
      </c>
      <c r="H297" s="14">
        <f t="shared" ca="1" si="207"/>
        <v>75.05</v>
      </c>
      <c r="I297" s="17">
        <f t="shared" ca="1" si="208"/>
        <v>2E-3</v>
      </c>
      <c r="J297" s="16">
        <f t="shared" ca="1" si="209"/>
        <v>0</v>
      </c>
      <c r="K297" s="16">
        <f t="shared" ca="1" si="210"/>
        <v>464</v>
      </c>
      <c r="L297" s="16">
        <f t="shared" ca="1" si="211"/>
        <v>0</v>
      </c>
      <c r="M297" s="17">
        <f t="shared" ca="1" si="212"/>
        <v>1.0666666666666667</v>
      </c>
      <c r="N297" s="17">
        <f t="shared" ca="1" si="213"/>
        <v>1.9</v>
      </c>
      <c r="O297" s="17" t="str">
        <f t="shared" ca="1" si="214"/>
        <v>ENE</v>
      </c>
      <c r="P297" s="13">
        <f t="shared" ca="1" si="215"/>
        <v>0.11805555555555557</v>
      </c>
      <c r="Q297" s="18">
        <f t="shared" ca="1" si="216"/>
        <v>3.5</v>
      </c>
      <c r="R297" s="17" t="str">
        <f t="shared" ca="1" si="217"/>
        <v>E</v>
      </c>
      <c r="S297" s="13">
        <f t="shared" ca="1" si="218"/>
        <v>0.11557870370370371</v>
      </c>
    </row>
    <row r="298" spans="1:36">
      <c r="A298" s="11">
        <f t="shared" si="202"/>
        <v>1753</v>
      </c>
      <c r="B298" s="12">
        <f t="shared" ca="1" si="203"/>
        <v>44605</v>
      </c>
      <c r="C298" s="13">
        <f t="shared" ca="1" si="204"/>
        <v>0.125</v>
      </c>
      <c r="D298" s="14">
        <f t="shared" ca="1" si="205"/>
        <v>0</v>
      </c>
      <c r="E298" s="14">
        <f t="shared" ca="1" si="201"/>
        <v>0.18833850109629699</v>
      </c>
      <c r="F298" s="14">
        <f t="shared" ca="1" si="206"/>
        <v>7.1999999999999993</v>
      </c>
      <c r="G298" s="60" t="s">
        <v>202</v>
      </c>
      <c r="H298" s="14">
        <f t="shared" ca="1" si="207"/>
        <v>79.583333333333329</v>
      </c>
      <c r="I298" s="17">
        <f t="shared" ca="1" si="208"/>
        <v>0</v>
      </c>
      <c r="J298" s="16">
        <f t="shared" ca="1" si="209"/>
        <v>0</v>
      </c>
      <c r="K298" s="16">
        <f t="shared" ca="1" si="210"/>
        <v>420</v>
      </c>
      <c r="L298" s="16">
        <f t="shared" ca="1" si="211"/>
        <v>0</v>
      </c>
      <c r="M298" s="17">
        <f t="shared" ca="1" si="212"/>
        <v>2.6333333333333333</v>
      </c>
      <c r="N298" s="17">
        <f t="shared" ca="1" si="213"/>
        <v>3.1</v>
      </c>
      <c r="O298" s="17" t="str">
        <f t="shared" ca="1" si="214"/>
        <v>ENE</v>
      </c>
      <c r="P298" s="13">
        <f t="shared" ca="1" si="215"/>
        <v>0.14711805555555554</v>
      </c>
      <c r="Q298" s="18">
        <f t="shared" ca="1" si="216"/>
        <v>5.9</v>
      </c>
      <c r="R298" s="17" t="str">
        <f t="shared" ca="1" si="217"/>
        <v>ENE</v>
      </c>
      <c r="S298" s="13">
        <f t="shared" ca="1" si="218"/>
        <v>0.14624999999999999</v>
      </c>
    </row>
    <row r="299" spans="1:36">
      <c r="A299" s="11">
        <f t="shared" si="202"/>
        <v>1759</v>
      </c>
      <c r="B299" s="12">
        <f t="shared" ca="1" si="203"/>
        <v>44605</v>
      </c>
      <c r="C299" s="13">
        <f t="shared" ca="1" si="204"/>
        <v>0.16666666666666666</v>
      </c>
      <c r="D299" s="14">
        <f t="shared" ca="1" si="205"/>
        <v>0.5</v>
      </c>
      <c r="E299" s="14">
        <f t="shared" ca="1" si="201"/>
        <v>0.1877921739638555</v>
      </c>
      <c r="F299" s="14">
        <f t="shared" ca="1" si="206"/>
        <v>6.7333333333333334</v>
      </c>
      <c r="G299" s="60" t="s">
        <v>202</v>
      </c>
      <c r="H299" s="14">
        <f t="shared" ca="1" si="207"/>
        <v>82.083333333333329</v>
      </c>
      <c r="I299" s="17">
        <f t="shared" ca="1" si="208"/>
        <v>0</v>
      </c>
      <c r="J299" s="16">
        <f t="shared" ca="1" si="209"/>
        <v>0</v>
      </c>
      <c r="K299" s="16">
        <f t="shared" ca="1" si="210"/>
        <v>446</v>
      </c>
      <c r="L299" s="16">
        <f t="shared" ca="1" si="211"/>
        <v>0</v>
      </c>
      <c r="M299" s="17">
        <f t="shared" ca="1" si="212"/>
        <v>2.1666666666666665</v>
      </c>
      <c r="N299" s="17">
        <f t="shared" ca="1" si="213"/>
        <v>2.7</v>
      </c>
      <c r="O299" s="17" t="str">
        <f t="shared" ca="1" si="214"/>
        <v>ENE</v>
      </c>
      <c r="P299" s="13">
        <f t="shared" ca="1" si="215"/>
        <v>0.18863425925925925</v>
      </c>
      <c r="Q299" s="18">
        <f t="shared" ca="1" si="216"/>
        <v>7.9</v>
      </c>
      <c r="R299" s="17" t="str">
        <f t="shared" ca="1" si="217"/>
        <v>ENE</v>
      </c>
      <c r="S299" s="13">
        <f t="shared" ca="1" si="218"/>
        <v>0.17901620370370372</v>
      </c>
    </row>
    <row r="300" spans="1:36">
      <c r="A300" s="11">
        <f t="shared" si="202"/>
        <v>1765</v>
      </c>
      <c r="B300" s="12">
        <f t="shared" ca="1" si="203"/>
        <v>44605</v>
      </c>
      <c r="C300" s="13">
        <f t="shared" ca="1" si="204"/>
        <v>0.20833333333333334</v>
      </c>
      <c r="D300" s="14">
        <f t="shared" ca="1" si="205"/>
        <v>0.5</v>
      </c>
      <c r="E300" s="14">
        <f t="shared" ca="1" si="201"/>
        <v>0.18693443794069442</v>
      </c>
      <c r="F300" s="14">
        <f t="shared" ca="1" si="206"/>
        <v>6.6166666666666671</v>
      </c>
      <c r="G300" s="60" t="s">
        <v>202</v>
      </c>
      <c r="H300" s="14">
        <f t="shared" ca="1" si="207"/>
        <v>83.9</v>
      </c>
      <c r="I300" s="17">
        <f t="shared" ca="1" si="208"/>
        <v>0</v>
      </c>
      <c r="J300" s="16">
        <f t="shared" ca="1" si="209"/>
        <v>0</v>
      </c>
      <c r="K300" s="16">
        <f t="shared" ca="1" si="210"/>
        <v>432</v>
      </c>
      <c r="L300" s="16">
        <f t="shared" ca="1" si="211"/>
        <v>0</v>
      </c>
      <c r="M300" s="17">
        <f t="shared" ca="1" si="212"/>
        <v>1.6499999999999997</v>
      </c>
      <c r="N300" s="17">
        <f t="shared" ca="1" si="213"/>
        <v>2.5</v>
      </c>
      <c r="O300" s="17" t="str">
        <f t="shared" ca="1" si="214"/>
        <v>ENE</v>
      </c>
      <c r="P300" s="13">
        <f t="shared" ca="1" si="215"/>
        <v>0.22439814814814815</v>
      </c>
      <c r="Q300" s="18">
        <f t="shared" ca="1" si="216"/>
        <v>5.5</v>
      </c>
      <c r="R300" s="17" t="str">
        <f t="shared" ca="1" si="217"/>
        <v>ENE</v>
      </c>
      <c r="S300" s="13">
        <f t="shared" ca="1" si="218"/>
        <v>0.21850694444444443</v>
      </c>
    </row>
    <row r="301" spans="1:36">
      <c r="A301" s="11">
        <f t="shared" si="202"/>
        <v>1771</v>
      </c>
      <c r="B301" s="12">
        <f t="shared" ca="1" si="203"/>
        <v>44605</v>
      </c>
      <c r="C301" s="13">
        <f t="shared" ca="1" si="204"/>
        <v>0.25</v>
      </c>
      <c r="D301" s="14">
        <f t="shared" ca="1" si="205"/>
        <v>0.5</v>
      </c>
      <c r="E301" s="14">
        <f t="shared" ca="1" si="201"/>
        <v>0.18693443794069442</v>
      </c>
      <c r="F301" s="14">
        <f t="shared" ca="1" si="206"/>
        <v>6.2333333333333334</v>
      </c>
      <c r="G301" s="60" t="s">
        <v>202</v>
      </c>
      <c r="H301" s="14">
        <f t="shared" ca="1" si="207"/>
        <v>87.100000000000009</v>
      </c>
      <c r="I301" s="17">
        <f t="shared" ca="1" si="208"/>
        <v>0</v>
      </c>
      <c r="J301" s="16">
        <f t="shared" ca="1" si="209"/>
        <v>0</v>
      </c>
      <c r="K301" s="16">
        <f t="shared" ca="1" si="210"/>
        <v>1086</v>
      </c>
      <c r="L301" s="16">
        <f t="shared" ca="1" si="211"/>
        <v>0.16666666666666666</v>
      </c>
      <c r="M301" s="17">
        <f t="shared" ca="1" si="212"/>
        <v>1.75</v>
      </c>
      <c r="N301" s="17">
        <f t="shared" ca="1" si="213"/>
        <v>2.7</v>
      </c>
      <c r="O301" s="17" t="str">
        <f t="shared" ca="1" si="214"/>
        <v>NE</v>
      </c>
      <c r="P301" s="13">
        <f t="shared" ca="1" si="215"/>
        <v>0.28289351851851852</v>
      </c>
      <c r="Q301" s="18">
        <f t="shared" ca="1" si="216"/>
        <v>7.1</v>
      </c>
      <c r="R301" s="17" t="str">
        <f t="shared" ca="1" si="217"/>
        <v>ENE</v>
      </c>
      <c r="S301" s="13">
        <f t="shared" ca="1" si="218"/>
        <v>0.27999999999999997</v>
      </c>
    </row>
    <row r="302" spans="1:36">
      <c r="A302" s="11">
        <f t="shared" si="202"/>
        <v>1777</v>
      </c>
      <c r="B302" s="12">
        <f t="shared" ca="1" si="203"/>
        <v>44605</v>
      </c>
      <c r="C302" s="13">
        <f t="shared" ca="1" si="204"/>
        <v>0.29166666666666669</v>
      </c>
      <c r="D302" s="14">
        <f t="shared" ca="1" si="205"/>
        <v>1</v>
      </c>
      <c r="E302" s="14">
        <f t="shared" ca="1" si="201"/>
        <v>0.18677903525521103</v>
      </c>
      <c r="F302" s="14">
        <f t="shared" ca="1" si="206"/>
        <v>5.833333333333333</v>
      </c>
      <c r="G302" s="60" t="s">
        <v>202</v>
      </c>
      <c r="H302" s="14">
        <f t="shared" ca="1" si="207"/>
        <v>88.533333333333317</v>
      </c>
      <c r="I302" s="17">
        <f t="shared" ca="1" si="208"/>
        <v>1.3000000000000001E-2</v>
      </c>
      <c r="J302" s="16">
        <f t="shared" ca="1" si="209"/>
        <v>0</v>
      </c>
      <c r="K302" s="16">
        <f t="shared" ca="1" si="210"/>
        <v>39463</v>
      </c>
      <c r="L302" s="16">
        <f t="shared" ca="1" si="211"/>
        <v>11</v>
      </c>
      <c r="M302" s="17">
        <f t="shared" ca="1" si="212"/>
        <v>2.9666666666666668</v>
      </c>
      <c r="N302" s="17">
        <f t="shared" ca="1" si="213"/>
        <v>3.9</v>
      </c>
      <c r="O302" s="17" t="str">
        <f t="shared" ca="1" si="214"/>
        <v>NE</v>
      </c>
      <c r="P302" s="13">
        <f t="shared" ca="1" si="215"/>
        <v>0.32275462962962964</v>
      </c>
      <c r="Q302" s="18">
        <f t="shared" ca="1" si="216"/>
        <v>8.1</v>
      </c>
      <c r="R302" s="17" t="str">
        <f t="shared" ca="1" si="217"/>
        <v>NNE</v>
      </c>
      <c r="S302" s="13">
        <f t="shared" ca="1" si="218"/>
        <v>0.32146990740740738</v>
      </c>
    </row>
    <row r="303" spans="1:36">
      <c r="A303" s="11">
        <f t="shared" si="202"/>
        <v>1783</v>
      </c>
      <c r="B303" s="12">
        <f t="shared" ca="1" si="203"/>
        <v>44605</v>
      </c>
      <c r="C303" s="13">
        <f t="shared" ca="1" si="204"/>
        <v>0.33333333333333331</v>
      </c>
      <c r="D303" s="14">
        <f t="shared" ca="1" si="205"/>
        <v>2.5</v>
      </c>
      <c r="E303" s="14">
        <f t="shared" ca="1" si="201"/>
        <v>0.19323871281258131</v>
      </c>
      <c r="F303" s="14">
        <f t="shared" ca="1" si="206"/>
        <v>5.45</v>
      </c>
      <c r="G303" s="60" t="s">
        <v>202</v>
      </c>
      <c r="H303" s="14">
        <f t="shared" ca="1" si="207"/>
        <v>88.95</v>
      </c>
      <c r="I303" s="17">
        <f t="shared" ca="1" si="208"/>
        <v>4.3000000000000003E-2</v>
      </c>
      <c r="J303" s="16">
        <f t="shared" ca="1" si="209"/>
        <v>0</v>
      </c>
      <c r="K303" s="16">
        <f t="shared" ca="1" si="210"/>
        <v>121695</v>
      </c>
      <c r="L303" s="16">
        <f t="shared" ca="1" si="211"/>
        <v>33.833333333333336</v>
      </c>
      <c r="M303" s="17">
        <f t="shared" ca="1" si="212"/>
        <v>2.5999999999999996</v>
      </c>
      <c r="N303" s="17">
        <f t="shared" ca="1" si="213"/>
        <v>3.8</v>
      </c>
      <c r="O303" s="17" t="str">
        <f t="shared" ca="1" si="214"/>
        <v>NNE</v>
      </c>
      <c r="P303" s="13">
        <f t="shared" ca="1" si="215"/>
        <v>0.36226851851851855</v>
      </c>
      <c r="Q303" s="18">
        <f t="shared" ca="1" si="216"/>
        <v>7.3</v>
      </c>
      <c r="R303" s="17" t="str">
        <f t="shared" ca="1" si="217"/>
        <v>N</v>
      </c>
      <c r="S303" s="13">
        <f t="shared" ca="1" si="218"/>
        <v>0.35810185185185189</v>
      </c>
    </row>
    <row r="304" spans="1:36">
      <c r="A304" s="11">
        <f t="shared" si="202"/>
        <v>1789</v>
      </c>
      <c r="B304" s="12">
        <f t="shared" ca="1" si="203"/>
        <v>44605</v>
      </c>
      <c r="C304" s="13">
        <f t="shared" ca="1" si="204"/>
        <v>0.375</v>
      </c>
      <c r="D304" s="14">
        <f t="shared" ca="1" si="205"/>
        <v>1.5</v>
      </c>
      <c r="E304" s="14">
        <f t="shared" ca="1" si="201"/>
        <v>0.30198221951890286</v>
      </c>
      <c r="F304" s="14">
        <f t="shared" ca="1" si="206"/>
        <v>4.9000000000000004</v>
      </c>
      <c r="G304" s="60" t="s">
        <v>202</v>
      </c>
      <c r="H304" s="14">
        <f t="shared" ca="1" si="207"/>
        <v>88.90000000000002</v>
      </c>
      <c r="I304" s="17">
        <f t="shared" ca="1" si="208"/>
        <v>0.14799999999999999</v>
      </c>
      <c r="J304" s="16">
        <f t="shared" ca="1" si="209"/>
        <v>0</v>
      </c>
      <c r="K304" s="16">
        <f t="shared" ca="1" si="210"/>
        <v>383670</v>
      </c>
      <c r="L304" s="16">
        <f t="shared" ca="1" si="211"/>
        <v>106.5</v>
      </c>
      <c r="M304" s="17">
        <f t="shared" ca="1" si="212"/>
        <v>3.1333333333333329</v>
      </c>
      <c r="N304" s="17">
        <f t="shared" ca="1" si="213"/>
        <v>3.9</v>
      </c>
      <c r="O304" s="17" t="str">
        <f t="shared" ca="1" si="214"/>
        <v>NNE</v>
      </c>
      <c r="P304" s="13">
        <f t="shared" ca="1" si="215"/>
        <v>0.40574074074074074</v>
      </c>
      <c r="Q304" s="18">
        <f t="shared" ca="1" si="216"/>
        <v>8.5</v>
      </c>
      <c r="R304" s="17" t="str">
        <f t="shared" ca="1" si="217"/>
        <v>NE</v>
      </c>
      <c r="S304" s="13">
        <f t="shared" ca="1" si="218"/>
        <v>0.39781249999999996</v>
      </c>
    </row>
    <row r="305" spans="1:36">
      <c r="A305" s="11">
        <f t="shared" si="202"/>
        <v>1795</v>
      </c>
      <c r="B305" s="12">
        <f t="shared" ca="1" si="203"/>
        <v>44605</v>
      </c>
      <c r="C305" s="13">
        <f t="shared" ca="1" si="204"/>
        <v>0.41666666666666669</v>
      </c>
      <c r="D305" s="14">
        <f t="shared" ca="1" si="205"/>
        <v>2</v>
      </c>
      <c r="E305" s="14">
        <f t="shared" ca="1" si="201"/>
        <v>0.33631810824775848</v>
      </c>
      <c r="F305" s="14">
        <f t="shared" ca="1" si="206"/>
        <v>4.8166666666666664</v>
      </c>
      <c r="G305" s="60" t="s">
        <v>202</v>
      </c>
      <c r="H305" s="14">
        <f t="shared" ca="1" si="207"/>
        <v>89.283333333333346</v>
      </c>
      <c r="I305" s="17">
        <f t="shared" ca="1" si="208"/>
        <v>0.155</v>
      </c>
      <c r="J305" s="16">
        <f t="shared" ca="1" si="209"/>
        <v>0</v>
      </c>
      <c r="K305" s="16">
        <f t="shared" ca="1" si="210"/>
        <v>419446</v>
      </c>
      <c r="L305" s="16">
        <f t="shared" ca="1" si="211"/>
        <v>116.5</v>
      </c>
      <c r="M305" s="17">
        <f t="shared" ca="1" si="212"/>
        <v>4.6500000000000012</v>
      </c>
      <c r="N305" s="17">
        <f t="shared" ca="1" si="213"/>
        <v>5.3</v>
      </c>
      <c r="O305" s="17" t="str">
        <f t="shared" ca="1" si="214"/>
        <v>NNE</v>
      </c>
      <c r="P305" s="13">
        <f t="shared" ca="1" si="215"/>
        <v>0.42851851851851852</v>
      </c>
      <c r="Q305" s="18">
        <f t="shared" ca="1" si="216"/>
        <v>9.1999999999999993</v>
      </c>
      <c r="R305" s="17" t="str">
        <f t="shared" ca="1" si="217"/>
        <v>NNE</v>
      </c>
      <c r="S305" s="13">
        <f t="shared" ca="1" si="218"/>
        <v>0.43385416666666665</v>
      </c>
    </row>
    <row r="306" spans="1:36">
      <c r="A306" s="11">
        <f t="shared" si="202"/>
        <v>1801</v>
      </c>
      <c r="B306" s="12">
        <f t="shared" ca="1" si="203"/>
        <v>44605</v>
      </c>
      <c r="C306" s="13">
        <f t="shared" ca="1" si="204"/>
        <v>0.45833333333333331</v>
      </c>
      <c r="D306" s="14">
        <f t="shared" ca="1" si="205"/>
        <v>1.5</v>
      </c>
      <c r="E306" s="14">
        <f t="shared" ca="1" si="201"/>
        <v>0.38053445751288684</v>
      </c>
      <c r="F306" s="14">
        <f t="shared" ca="1" si="206"/>
        <v>4.8000000000000007</v>
      </c>
      <c r="G306" s="60" t="s">
        <v>202</v>
      </c>
      <c r="H306" s="14">
        <f t="shared" ca="1" si="207"/>
        <v>89.11666666666666</v>
      </c>
      <c r="I306" s="17">
        <f t="shared" ca="1" si="208"/>
        <v>0.246</v>
      </c>
      <c r="J306" s="16">
        <f t="shared" ca="1" si="209"/>
        <v>0</v>
      </c>
      <c r="K306" s="16">
        <f t="shared" ca="1" si="210"/>
        <v>636153</v>
      </c>
      <c r="L306" s="16">
        <f t="shared" ca="1" si="211"/>
        <v>176.66666666666666</v>
      </c>
      <c r="M306" s="17">
        <f t="shared" ca="1" si="212"/>
        <v>3.6666666666666665</v>
      </c>
      <c r="N306" s="17">
        <f t="shared" ca="1" si="213"/>
        <v>4.4000000000000004</v>
      </c>
      <c r="O306" s="17" t="str">
        <f t="shared" ca="1" si="214"/>
        <v>NNE</v>
      </c>
      <c r="P306" s="13">
        <f t="shared" ca="1" si="215"/>
        <v>0.45150462962962962</v>
      </c>
      <c r="Q306" s="18">
        <f t="shared" ca="1" si="216"/>
        <v>8.3000000000000007</v>
      </c>
      <c r="R306" s="17" t="str">
        <f t="shared" ca="1" si="217"/>
        <v>NNE</v>
      </c>
      <c r="S306" s="13">
        <f t="shared" ca="1" si="218"/>
        <v>0.47089120370370369</v>
      </c>
    </row>
    <row r="307" spans="1:36">
      <c r="A307" s="11">
        <f t="shared" si="202"/>
        <v>1807</v>
      </c>
      <c r="B307" s="12">
        <f t="shared" ca="1" si="203"/>
        <v>44605</v>
      </c>
      <c r="C307" s="13">
        <f t="shared" ca="1" si="204"/>
        <v>0.5</v>
      </c>
      <c r="D307" s="14">
        <f t="shared" ca="1" si="205"/>
        <v>0.5</v>
      </c>
      <c r="E307" s="14">
        <f t="shared" ca="1" si="201"/>
        <v>0.38220105380791153</v>
      </c>
      <c r="F307" s="14">
        <f t="shared" ca="1" si="206"/>
        <v>5.2333333333333334</v>
      </c>
      <c r="G307" s="60" t="s">
        <v>202</v>
      </c>
      <c r="H307" s="14">
        <f t="shared" ca="1" si="207"/>
        <v>89.2</v>
      </c>
      <c r="I307" s="17">
        <f t="shared" ca="1" si="208"/>
        <v>0.32100000000000001</v>
      </c>
      <c r="J307" s="16">
        <f t="shared" ca="1" si="209"/>
        <v>0</v>
      </c>
      <c r="K307" s="16">
        <f t="shared" ca="1" si="210"/>
        <v>829030</v>
      </c>
      <c r="L307" s="16">
        <f t="shared" ca="1" si="211"/>
        <v>230.33333333333334</v>
      </c>
      <c r="M307" s="17">
        <f t="shared" ca="1" si="212"/>
        <v>3.85</v>
      </c>
      <c r="N307" s="17">
        <f t="shared" ca="1" si="213"/>
        <v>4.3</v>
      </c>
      <c r="O307" s="17" t="str">
        <f t="shared" ca="1" si="214"/>
        <v>NNE</v>
      </c>
      <c r="P307" s="13">
        <f t="shared" ca="1" si="215"/>
        <v>0.52048611111111109</v>
      </c>
      <c r="Q307" s="18">
        <f t="shared" ca="1" si="216"/>
        <v>8</v>
      </c>
      <c r="R307" s="17" t="str">
        <f t="shared" ca="1" si="217"/>
        <v>NNE</v>
      </c>
      <c r="S307" s="13">
        <f t="shared" ca="1" si="218"/>
        <v>0.51973379629629635</v>
      </c>
    </row>
    <row r="308" spans="1:36">
      <c r="A308" s="11">
        <f t="shared" si="202"/>
        <v>1813</v>
      </c>
      <c r="B308" s="12">
        <f t="shared" ca="1" si="203"/>
        <v>44605</v>
      </c>
      <c r="C308" s="13">
        <f t="shared" ca="1" si="204"/>
        <v>0.54166666666666663</v>
      </c>
      <c r="D308" s="14">
        <f t="shared" ca="1" si="205"/>
        <v>1</v>
      </c>
      <c r="E308" s="14">
        <f t="shared" ca="1" si="201"/>
        <v>0.38122672690262754</v>
      </c>
      <c r="F308" s="14">
        <f t="shared" ca="1" si="206"/>
        <v>5.2</v>
      </c>
      <c r="G308" s="60" t="s">
        <v>202</v>
      </c>
      <c r="H308" s="14">
        <f t="shared" ca="1" si="207"/>
        <v>88.283333333333317</v>
      </c>
      <c r="I308" s="17">
        <f t="shared" ca="1" si="208"/>
        <v>0.39300000000000002</v>
      </c>
      <c r="J308" s="16">
        <f t="shared" ca="1" si="209"/>
        <v>0</v>
      </c>
      <c r="K308" s="16">
        <f t="shared" ca="1" si="210"/>
        <v>1005824</v>
      </c>
      <c r="L308" s="16">
        <f t="shared" ca="1" si="211"/>
        <v>279.33333333333331</v>
      </c>
      <c r="M308" s="17">
        <f t="shared" ca="1" si="212"/>
        <v>4.2333333333333334</v>
      </c>
      <c r="N308" s="17">
        <f t="shared" ca="1" si="213"/>
        <v>4.7</v>
      </c>
      <c r="O308" s="17" t="str">
        <f t="shared" ca="1" si="214"/>
        <v>NNE</v>
      </c>
      <c r="P308" s="13">
        <f t="shared" ca="1" si="215"/>
        <v>0.56792824074074078</v>
      </c>
      <c r="Q308" s="18">
        <f t="shared" ca="1" si="216"/>
        <v>9.6999999999999993</v>
      </c>
      <c r="R308" s="17" t="str">
        <f t="shared" ca="1" si="217"/>
        <v>NE</v>
      </c>
      <c r="S308" s="13">
        <f t="shared" ca="1" si="218"/>
        <v>0.57324074074074072</v>
      </c>
    </row>
    <row r="309" spans="1:36">
      <c r="A309" s="11">
        <f t="shared" si="202"/>
        <v>1819</v>
      </c>
      <c r="B309" s="12">
        <f t="shared" ca="1" si="203"/>
        <v>44605</v>
      </c>
      <c r="C309" s="13">
        <f t="shared" ca="1" si="204"/>
        <v>0.58333333333333337</v>
      </c>
      <c r="D309" s="14">
        <f t="shared" ca="1" si="205"/>
        <v>0.5</v>
      </c>
      <c r="E309" s="14">
        <f t="shared" ca="1" si="201"/>
        <v>0.37940515947375442</v>
      </c>
      <c r="F309" s="14">
        <f t="shared" ca="1" si="206"/>
        <v>4.8500000000000005</v>
      </c>
      <c r="G309" s="60" t="s">
        <v>202</v>
      </c>
      <c r="H309" s="14">
        <f t="shared" ca="1" si="207"/>
        <v>88.25</v>
      </c>
      <c r="I309" s="17">
        <f t="shared" ca="1" si="208"/>
        <v>0.33399999999999996</v>
      </c>
      <c r="J309" s="16">
        <f t="shared" ca="1" si="209"/>
        <v>0</v>
      </c>
      <c r="K309" s="16">
        <f t="shared" ca="1" si="210"/>
        <v>850143</v>
      </c>
      <c r="L309" s="16">
        <f t="shared" ca="1" si="211"/>
        <v>236.16666666666666</v>
      </c>
      <c r="M309" s="17">
        <f t="shared" ca="1" si="212"/>
        <v>3.7333333333333329</v>
      </c>
      <c r="N309" s="17">
        <f t="shared" ca="1" si="213"/>
        <v>5.2</v>
      </c>
      <c r="O309" s="17" t="str">
        <f t="shared" ca="1" si="214"/>
        <v>NNE</v>
      </c>
      <c r="P309" s="13">
        <f t="shared" ca="1" si="215"/>
        <v>0.58646990740740745</v>
      </c>
      <c r="Q309" s="18">
        <f t="shared" ca="1" si="216"/>
        <v>11.5</v>
      </c>
      <c r="R309" s="17" t="str">
        <f t="shared" ca="1" si="217"/>
        <v>N</v>
      </c>
      <c r="S309" s="13">
        <f t="shared" ca="1" si="218"/>
        <v>0.58256944444444447</v>
      </c>
    </row>
    <row r="310" spans="1:36">
      <c r="A310" s="11">
        <f t="shared" si="202"/>
        <v>1825</v>
      </c>
      <c r="B310" s="12">
        <f t="shared" ca="1" si="203"/>
        <v>44605</v>
      </c>
      <c r="C310" s="13">
        <f t="shared" ca="1" si="204"/>
        <v>0.625</v>
      </c>
      <c r="D310" s="14">
        <f t="shared" ca="1" si="205"/>
        <v>0.5</v>
      </c>
      <c r="E310" s="14">
        <f t="shared" ca="1" si="201"/>
        <v>0.37976863731549404</v>
      </c>
      <c r="F310" s="14">
        <f t="shared" ca="1" si="206"/>
        <v>5.05</v>
      </c>
      <c r="G310" s="60" t="s">
        <v>202</v>
      </c>
      <c r="H310" s="14">
        <f t="shared" ca="1" si="207"/>
        <v>87.5</v>
      </c>
      <c r="I310" s="17">
        <f t="shared" ca="1" si="208"/>
        <v>0.29899999999999999</v>
      </c>
      <c r="J310" s="16">
        <f t="shared" ca="1" si="209"/>
        <v>0</v>
      </c>
      <c r="K310" s="16">
        <f t="shared" ca="1" si="210"/>
        <v>732943</v>
      </c>
      <c r="L310" s="16">
        <f t="shared" ca="1" si="211"/>
        <v>203.5</v>
      </c>
      <c r="M310" s="17">
        <f t="shared" ca="1" si="212"/>
        <v>1.7833333333333332</v>
      </c>
      <c r="N310" s="17">
        <f t="shared" ca="1" si="213"/>
        <v>2.2999999999999998</v>
      </c>
      <c r="O310" s="17" t="str">
        <f t="shared" ca="1" si="214"/>
        <v>NE</v>
      </c>
      <c r="P310" s="13">
        <f t="shared" ca="1" si="215"/>
        <v>0.6308449074074074</v>
      </c>
      <c r="Q310" s="18">
        <f t="shared" ca="1" si="216"/>
        <v>6</v>
      </c>
      <c r="R310" s="17" t="str">
        <f t="shared" ca="1" si="217"/>
        <v>NNE</v>
      </c>
      <c r="S310" s="13">
        <f t="shared" ca="1" si="218"/>
        <v>0.62208333333333332</v>
      </c>
    </row>
    <row r="311" spans="1:36">
      <c r="A311" s="11">
        <f t="shared" si="202"/>
        <v>1831</v>
      </c>
      <c r="B311" s="12">
        <f t="shared" ca="1" si="203"/>
        <v>44605</v>
      </c>
      <c r="C311" s="13">
        <f t="shared" ca="1" si="204"/>
        <v>0.66666666666666663</v>
      </c>
      <c r="D311" s="14">
        <f t="shared" ca="1" si="205"/>
        <v>0.5</v>
      </c>
      <c r="E311" s="14">
        <f t="shared" ca="1" si="201"/>
        <v>0.37940515947375442</v>
      </c>
      <c r="F311" s="14">
        <f t="shared" ca="1" si="206"/>
        <v>5.1500000000000012</v>
      </c>
      <c r="G311" s="60" t="s">
        <v>202</v>
      </c>
      <c r="H311" s="14">
        <f t="shared" ca="1" si="207"/>
        <v>86.649999999999991</v>
      </c>
      <c r="I311" s="17">
        <f t="shared" ca="1" si="208"/>
        <v>0.14699999999999999</v>
      </c>
      <c r="J311" s="16">
        <f t="shared" ca="1" si="209"/>
        <v>0</v>
      </c>
      <c r="K311" s="16">
        <f t="shared" ca="1" si="210"/>
        <v>362641</v>
      </c>
      <c r="L311" s="16">
        <f t="shared" ca="1" si="211"/>
        <v>100.83333333333333</v>
      </c>
      <c r="M311" s="17">
        <f t="shared" ca="1" si="212"/>
        <v>1.6333333333333335</v>
      </c>
      <c r="N311" s="17">
        <f t="shared" ca="1" si="213"/>
        <v>2.1</v>
      </c>
      <c r="O311" s="17" t="str">
        <f t="shared" ca="1" si="214"/>
        <v>ENE</v>
      </c>
      <c r="P311" s="13">
        <f t="shared" ca="1" si="215"/>
        <v>0.68055555555555547</v>
      </c>
      <c r="Q311" s="18">
        <f t="shared" ca="1" si="216"/>
        <v>4.8</v>
      </c>
      <c r="R311" s="17" t="str">
        <f t="shared" ca="1" si="217"/>
        <v>E</v>
      </c>
      <c r="S311" s="13">
        <f t="shared" ca="1" si="218"/>
        <v>0.67510416666666673</v>
      </c>
    </row>
    <row r="312" spans="1:36">
      <c r="A312" s="11">
        <f t="shared" si="202"/>
        <v>1837</v>
      </c>
      <c r="B312" s="12">
        <f t="shared" ca="1" si="203"/>
        <v>44605</v>
      </c>
      <c r="C312" s="13">
        <f t="shared" ca="1" si="204"/>
        <v>0.70833333333333337</v>
      </c>
      <c r="D312" s="14">
        <f t="shared" ca="1" si="205"/>
        <v>0</v>
      </c>
      <c r="E312" s="14">
        <f t="shared" ca="1" si="201"/>
        <v>0.37940515947375442</v>
      </c>
      <c r="F312" s="14">
        <f t="shared" ca="1" si="206"/>
        <v>4.9333333333333327</v>
      </c>
      <c r="G312" s="60" t="s">
        <v>202</v>
      </c>
      <c r="H312" s="14">
        <f t="shared" ca="1" si="207"/>
        <v>87.033333333333317</v>
      </c>
      <c r="I312" s="17">
        <f t="shared" ca="1" si="208"/>
        <v>3.1E-2</v>
      </c>
      <c r="J312" s="16">
        <f t="shared" ca="1" si="209"/>
        <v>0</v>
      </c>
      <c r="K312" s="16">
        <f t="shared" ca="1" si="210"/>
        <v>81581</v>
      </c>
      <c r="L312" s="16">
        <f t="shared" ca="1" si="211"/>
        <v>22.833333333333332</v>
      </c>
      <c r="M312" s="17">
        <f t="shared" ca="1" si="212"/>
        <v>1.6500000000000001</v>
      </c>
      <c r="N312" s="17">
        <f t="shared" ca="1" si="213"/>
        <v>2</v>
      </c>
      <c r="O312" s="17" t="str">
        <f t="shared" ca="1" si="214"/>
        <v>NNE</v>
      </c>
      <c r="P312" s="13">
        <f t="shared" ca="1" si="215"/>
        <v>0.70699074074074064</v>
      </c>
      <c r="Q312" s="18">
        <f t="shared" ca="1" si="216"/>
        <v>4.4000000000000004</v>
      </c>
      <c r="R312" s="17" t="str">
        <f t="shared" ca="1" si="217"/>
        <v>NE</v>
      </c>
      <c r="S312" s="13">
        <f t="shared" ca="1" si="218"/>
        <v>0.73288194444444443</v>
      </c>
    </row>
    <row r="313" spans="1:36">
      <c r="A313" s="11">
        <f t="shared" si="202"/>
        <v>1843</v>
      </c>
      <c r="B313" s="12">
        <f t="shared" ca="1" si="203"/>
        <v>44605</v>
      </c>
      <c r="C313" s="13">
        <f t="shared" ca="1" si="204"/>
        <v>0.75</v>
      </c>
      <c r="D313" s="14">
        <f t="shared" ca="1" si="205"/>
        <v>0</v>
      </c>
      <c r="E313" s="14">
        <f t="shared" ca="1" si="201"/>
        <v>0.37940515947375442</v>
      </c>
      <c r="F313" s="14">
        <f t="shared" ca="1" si="206"/>
        <v>4.6166666666666671</v>
      </c>
      <c r="G313" s="60" t="s">
        <v>202</v>
      </c>
      <c r="H313" s="14">
        <f t="shared" ca="1" si="207"/>
        <v>86.433333333333323</v>
      </c>
      <c r="I313" s="17">
        <f t="shared" ca="1" si="208"/>
        <v>0</v>
      </c>
      <c r="J313" s="16">
        <f t="shared" ca="1" si="209"/>
        <v>0</v>
      </c>
      <c r="K313" s="16">
        <f t="shared" ca="1" si="210"/>
        <v>559</v>
      </c>
      <c r="L313" s="16">
        <f t="shared" ca="1" si="211"/>
        <v>0</v>
      </c>
      <c r="M313" s="17">
        <f t="shared" ca="1" si="212"/>
        <v>1.9000000000000001</v>
      </c>
      <c r="N313" s="17">
        <f t="shared" ca="1" si="213"/>
        <v>2.4</v>
      </c>
      <c r="O313" s="17" t="str">
        <f t="shared" ca="1" si="214"/>
        <v>NE</v>
      </c>
      <c r="P313" s="13">
        <f t="shared" ca="1" si="215"/>
        <v>0.76761574074074079</v>
      </c>
      <c r="Q313" s="18">
        <f t="shared" ca="1" si="216"/>
        <v>6.2</v>
      </c>
      <c r="R313" s="17" t="str">
        <f t="shared" ca="1" si="217"/>
        <v>E</v>
      </c>
      <c r="S313" s="13">
        <f t="shared" ca="1" si="218"/>
        <v>0.78237268518518521</v>
      </c>
    </row>
    <row r="314" spans="1:36">
      <c r="A314" s="11">
        <f t="shared" si="202"/>
        <v>1849</v>
      </c>
      <c r="B314" s="12">
        <f t="shared" ca="1" si="203"/>
        <v>44605</v>
      </c>
      <c r="C314" s="13">
        <f t="shared" ca="1" si="204"/>
        <v>0.79166666666666663</v>
      </c>
      <c r="D314" s="14">
        <f t="shared" ca="1" si="205"/>
        <v>0</v>
      </c>
      <c r="E314" s="14">
        <f t="shared" ca="1" si="201"/>
        <v>0.37928427365260475</v>
      </c>
      <c r="F314" s="14">
        <f t="shared" ca="1" si="206"/>
        <v>4.7</v>
      </c>
      <c r="G314" s="60" t="s">
        <v>202</v>
      </c>
      <c r="H314" s="14">
        <f t="shared" ca="1" si="207"/>
        <v>86.866666666666674</v>
      </c>
      <c r="I314" s="17">
        <f t="shared" ca="1" si="208"/>
        <v>0</v>
      </c>
      <c r="J314" s="16">
        <f t="shared" ca="1" si="209"/>
        <v>0</v>
      </c>
      <c r="K314" s="16">
        <f t="shared" ca="1" si="210"/>
        <v>453</v>
      </c>
      <c r="L314" s="16">
        <f t="shared" ca="1" si="211"/>
        <v>0</v>
      </c>
      <c r="M314" s="17">
        <f t="shared" ca="1" si="212"/>
        <v>3.6666666666666661</v>
      </c>
      <c r="N314" s="17">
        <f t="shared" ca="1" si="213"/>
        <v>5.4</v>
      </c>
      <c r="O314" s="17" t="str">
        <f t="shared" ca="1" si="214"/>
        <v>NNE</v>
      </c>
      <c r="P314" s="13">
        <f t="shared" ca="1" si="215"/>
        <v>0.8115162037037037</v>
      </c>
      <c r="Q314" s="18">
        <f t="shared" ca="1" si="216"/>
        <v>9.5</v>
      </c>
      <c r="R314" s="17" t="str">
        <f t="shared" ca="1" si="217"/>
        <v>NE</v>
      </c>
      <c r="S314" s="13">
        <f t="shared" ca="1" si="218"/>
        <v>0.80488425925925933</v>
      </c>
    </row>
    <row r="315" spans="1:36">
      <c r="A315" s="11">
        <f t="shared" si="202"/>
        <v>1855</v>
      </c>
      <c r="B315" s="12">
        <f t="shared" ca="1" si="203"/>
        <v>44605</v>
      </c>
      <c r="C315" s="13">
        <f t="shared" ca="1" si="204"/>
        <v>0.83333333333333337</v>
      </c>
      <c r="D315" s="14">
        <f t="shared" ca="1" si="205"/>
        <v>0</v>
      </c>
      <c r="E315" s="14">
        <f t="shared" ca="1" si="201"/>
        <v>0.37867984454685644</v>
      </c>
      <c r="F315" s="14">
        <f t="shared" ca="1" si="206"/>
        <v>4.7666666666666666</v>
      </c>
      <c r="G315" s="60" t="s">
        <v>202</v>
      </c>
      <c r="H315" s="14">
        <f t="shared" ca="1" si="207"/>
        <v>86.966666666666654</v>
      </c>
      <c r="I315" s="17">
        <f t="shared" ca="1" si="208"/>
        <v>0</v>
      </c>
      <c r="J315" s="16">
        <f t="shared" ca="1" si="209"/>
        <v>0</v>
      </c>
      <c r="K315" s="16">
        <f t="shared" ca="1" si="210"/>
        <v>415</v>
      </c>
      <c r="L315" s="16">
        <f t="shared" ca="1" si="211"/>
        <v>0</v>
      </c>
      <c r="M315" s="17">
        <f t="shared" ca="1" si="212"/>
        <v>5.2666666666666666</v>
      </c>
      <c r="N315" s="17">
        <f t="shared" ca="1" si="213"/>
        <v>6</v>
      </c>
      <c r="O315" s="17" t="str">
        <f t="shared" ca="1" si="214"/>
        <v>NNE</v>
      </c>
      <c r="P315" s="13">
        <f t="shared" ca="1" si="215"/>
        <v>0.83975694444444438</v>
      </c>
      <c r="Q315" s="18">
        <f t="shared" ca="1" si="216"/>
        <v>10.199999999999999</v>
      </c>
      <c r="R315" s="17" t="str">
        <f t="shared" ca="1" si="217"/>
        <v>NNE</v>
      </c>
      <c r="S315" s="13">
        <f t="shared" ca="1" si="218"/>
        <v>0.83488425925925924</v>
      </c>
    </row>
    <row r="316" spans="1:36">
      <c r="A316" s="11">
        <f t="shared" si="202"/>
        <v>1861</v>
      </c>
      <c r="B316" s="12">
        <f t="shared" ca="1" si="203"/>
        <v>44605</v>
      </c>
      <c r="C316" s="13">
        <f t="shared" ca="1" si="204"/>
        <v>0.875</v>
      </c>
      <c r="D316" s="14">
        <f t="shared" ca="1" si="205"/>
        <v>0</v>
      </c>
      <c r="E316" s="14">
        <f t="shared" ca="1" si="201"/>
        <v>0.37867984454685644</v>
      </c>
      <c r="F316" s="14">
        <f t="shared" ca="1" si="206"/>
        <v>4.95</v>
      </c>
      <c r="G316" s="60" t="s">
        <v>202</v>
      </c>
      <c r="H316" s="14">
        <f t="shared" ca="1" si="207"/>
        <v>85.95</v>
      </c>
      <c r="I316" s="17">
        <f t="shared" ca="1" si="208"/>
        <v>0</v>
      </c>
      <c r="J316" s="16">
        <f t="shared" ca="1" si="209"/>
        <v>0</v>
      </c>
      <c r="K316" s="16">
        <f t="shared" ca="1" si="210"/>
        <v>421</v>
      </c>
      <c r="L316" s="16">
        <f t="shared" ca="1" si="211"/>
        <v>0</v>
      </c>
      <c r="M316" s="17">
        <f t="shared" ca="1" si="212"/>
        <v>5.0166666666666666</v>
      </c>
      <c r="N316" s="17">
        <f t="shared" ca="1" si="213"/>
        <v>5.4</v>
      </c>
      <c r="O316" s="17" t="str">
        <f t="shared" ca="1" si="214"/>
        <v>NNE</v>
      </c>
      <c r="P316" s="13">
        <f t="shared" ca="1" si="215"/>
        <v>0.86964120370370368</v>
      </c>
      <c r="Q316" s="18">
        <f t="shared" ca="1" si="216"/>
        <v>11</v>
      </c>
      <c r="R316" s="17" t="str">
        <f t="shared" ca="1" si="217"/>
        <v>NNE</v>
      </c>
      <c r="S316" s="13">
        <f t="shared" ca="1" si="218"/>
        <v>0.89094907407407409</v>
      </c>
    </row>
    <row r="317" spans="1:36">
      <c r="A317" s="11">
        <f t="shared" si="202"/>
        <v>1867</v>
      </c>
      <c r="B317" s="12">
        <f t="shared" ca="1" si="203"/>
        <v>44605</v>
      </c>
      <c r="C317" s="13">
        <f t="shared" ca="1" si="204"/>
        <v>0.91666666666666663</v>
      </c>
      <c r="D317" s="14">
        <f t="shared" ca="1" si="205"/>
        <v>0</v>
      </c>
      <c r="E317" s="14">
        <f t="shared" ca="1" si="201"/>
        <v>0.37675395845112708</v>
      </c>
      <c r="F317" s="14">
        <f t="shared" ca="1" si="206"/>
        <v>5.4333333333333336</v>
      </c>
      <c r="G317" s="60" t="s">
        <v>202</v>
      </c>
      <c r="H317" s="14">
        <f t="shared" ca="1" si="207"/>
        <v>82.63333333333334</v>
      </c>
      <c r="I317" s="17">
        <f t="shared" ca="1" si="208"/>
        <v>0</v>
      </c>
      <c r="J317" s="16">
        <f t="shared" ca="1" si="209"/>
        <v>0</v>
      </c>
      <c r="K317" s="16">
        <f t="shared" ca="1" si="210"/>
        <v>441</v>
      </c>
      <c r="L317" s="16">
        <f t="shared" ca="1" si="211"/>
        <v>0</v>
      </c>
      <c r="M317" s="17">
        <f t="shared" ca="1" si="212"/>
        <v>3.5500000000000003</v>
      </c>
      <c r="N317" s="17">
        <f t="shared" ca="1" si="213"/>
        <v>4.9000000000000004</v>
      </c>
      <c r="O317" s="17" t="str">
        <f t="shared" ca="1" si="214"/>
        <v>NNE</v>
      </c>
      <c r="P317" s="13">
        <f t="shared" ca="1" si="215"/>
        <v>0.90973379629629625</v>
      </c>
      <c r="Q317" s="18">
        <f t="shared" ca="1" si="216"/>
        <v>8</v>
      </c>
      <c r="R317" s="17" t="str">
        <f t="shared" ca="1" si="217"/>
        <v>NNE</v>
      </c>
      <c r="S317" s="13">
        <f t="shared" ca="1" si="218"/>
        <v>0.9409143518518519</v>
      </c>
    </row>
    <row r="318" spans="1:36">
      <c r="A318" s="11">
        <f t="shared" si="202"/>
        <v>1873</v>
      </c>
      <c r="B318" s="12">
        <f t="shared" ca="1" si="203"/>
        <v>44605</v>
      </c>
      <c r="C318" s="13">
        <f t="shared" ca="1" si="204"/>
        <v>0.95833333333333337</v>
      </c>
      <c r="D318" s="14">
        <f t="shared" ca="1" si="205"/>
        <v>0</v>
      </c>
      <c r="E318" s="14">
        <f t="shared" ca="1" si="201"/>
        <v>0.37651352057054321</v>
      </c>
      <c r="F318" s="14">
        <f t="shared" ca="1" si="206"/>
        <v>6.1166666666666663</v>
      </c>
      <c r="G318" s="60" t="s">
        <v>202</v>
      </c>
      <c r="H318" s="14">
        <f t="shared" ca="1" si="207"/>
        <v>77.583333333333329</v>
      </c>
      <c r="I318" s="17">
        <f t="shared" ca="1" si="208"/>
        <v>0</v>
      </c>
      <c r="J318" s="16">
        <f t="shared" ca="1" si="209"/>
        <v>0</v>
      </c>
      <c r="K318" s="16">
        <f t="shared" ca="1" si="210"/>
        <v>408</v>
      </c>
      <c r="L318" s="16">
        <f t="shared" ca="1" si="211"/>
        <v>0</v>
      </c>
      <c r="M318" s="17">
        <f t="shared" ca="1" si="212"/>
        <v>3.0999999999999996</v>
      </c>
      <c r="N318" s="17">
        <f t="shared" ca="1" si="213"/>
        <v>3.7</v>
      </c>
      <c r="O318" s="17" t="str">
        <f t="shared" ca="1" si="214"/>
        <v>NNE</v>
      </c>
      <c r="P318" s="13">
        <f t="shared" ca="1" si="215"/>
        <v>0.96067129629629633</v>
      </c>
      <c r="Q318" s="18">
        <f t="shared" ca="1" si="216"/>
        <v>7.9</v>
      </c>
      <c r="R318" s="17" t="str">
        <f t="shared" ca="1" si="217"/>
        <v>ENE</v>
      </c>
      <c r="S318" s="13">
        <f t="shared" ca="1" si="218"/>
        <v>0.97327546296296286</v>
      </c>
    </row>
    <row r="319" spans="1:36">
      <c r="A319" s="11">
        <f t="shared" si="202"/>
        <v>1879</v>
      </c>
      <c r="B319" s="12">
        <f t="shared" ca="1" si="203"/>
        <v>44606</v>
      </c>
      <c r="C319" s="13">
        <f t="shared" ca="1" si="204"/>
        <v>0</v>
      </c>
      <c r="D319" s="14">
        <f t="shared" ca="1" si="205"/>
        <v>0</v>
      </c>
      <c r="E319" s="14">
        <f t="shared" ca="1" si="201"/>
        <v>0.37531650623974649</v>
      </c>
      <c r="F319" s="14">
        <f t="shared" ca="1" si="206"/>
        <v>6.1833333333333327</v>
      </c>
      <c r="G319" s="60" t="s">
        <v>202</v>
      </c>
      <c r="H319" s="14">
        <f t="shared" ca="1" si="207"/>
        <v>76.583333333333329</v>
      </c>
      <c r="I319" s="17">
        <f t="shared" ca="1" si="208"/>
        <v>0</v>
      </c>
      <c r="J319" s="16">
        <f t="shared" ca="1" si="209"/>
        <v>0</v>
      </c>
      <c r="K319" s="16">
        <f t="shared" ca="1" si="210"/>
        <v>416</v>
      </c>
      <c r="L319" s="16">
        <f t="shared" ca="1" si="211"/>
        <v>0</v>
      </c>
      <c r="M319" s="17">
        <f t="shared" ca="1" si="212"/>
        <v>4.5</v>
      </c>
      <c r="N319" s="17">
        <f t="shared" ca="1" si="213"/>
        <v>5.8</v>
      </c>
      <c r="O319" s="17" t="str">
        <f t="shared" ca="1" si="214"/>
        <v>N</v>
      </c>
      <c r="P319" s="13">
        <f t="shared" ca="1" si="215"/>
        <v>3.2673611111111105E-2</v>
      </c>
      <c r="Q319" s="18">
        <f t="shared" ca="1" si="216"/>
        <v>9.9</v>
      </c>
      <c r="R319" s="17" t="str">
        <f t="shared" ca="1" si="217"/>
        <v>N</v>
      </c>
      <c r="S319" s="13">
        <f t="shared" ca="1" si="218"/>
        <v>2.6296296296296293E-2</v>
      </c>
      <c r="U319" s="14">
        <f t="shared" ref="U319" ca="1" si="241">SUM(D319:D342)</f>
        <v>0</v>
      </c>
      <c r="V319" s="14">
        <f t="shared" ref="V319:Y319" ca="1" si="242">AVERAGE(E319:E342)</f>
        <v>0.35313281212885222</v>
      </c>
      <c r="W319" s="14">
        <f t="shared" ca="1" si="242"/>
        <v>7.6131944444444457</v>
      </c>
      <c r="X319" s="14" t="e">
        <f t="shared" si="242"/>
        <v>#DIV/0!</v>
      </c>
      <c r="Y319" s="14">
        <f t="shared" ca="1" si="242"/>
        <v>66.383333333333326</v>
      </c>
      <c r="Z319" s="56">
        <f t="shared" ref="Z319:AA319" ca="1" si="243">SUM(I319:I342)</f>
        <v>12.684999999999999</v>
      </c>
      <c r="AA319" s="56">
        <f t="shared" ca="1" si="243"/>
        <v>5.166666666666667</v>
      </c>
      <c r="AB319" s="56">
        <f t="shared" ref="AB319" ca="1" si="244">SUM(K319:K342)/1000</f>
        <v>25977.868999999999</v>
      </c>
      <c r="AC319" s="56">
        <f t="shared" ref="AC319:AD319" ca="1" si="245">AVERAGE(L319:L342)</f>
        <v>300.60416666666669</v>
      </c>
      <c r="AD319" s="17">
        <f t="shared" ca="1" si="245"/>
        <v>3.2062499999999994</v>
      </c>
      <c r="AE319" s="17">
        <f t="shared" ref="AE319" ca="1" si="246">MAX(N319:N342)</f>
        <v>5.8</v>
      </c>
      <c r="AF319" s="11" t="str">
        <f t="shared" ref="AF319" ca="1" si="247">INDIRECT(ADDRESS(MATCH(AE319,N319:N342,0)+ROW()-1,15))</f>
        <v>N</v>
      </c>
      <c r="AG319" s="13">
        <f t="shared" ref="AG319" ca="1" si="248">INDIRECT(ADDRESS(MATCH(AE319,N319:N342,0)+ROW()-1,16))</f>
        <v>3.2673611111111105E-2</v>
      </c>
      <c r="AH319" s="17">
        <f t="shared" ref="AH319" ca="1" si="249">MAX(Q319:Q342)</f>
        <v>10.199999999999999</v>
      </c>
      <c r="AI319" s="11" t="str">
        <f t="shared" ref="AI319" ca="1" si="250">INDIRECT(ADDRESS(MATCH(AH319,Q319:Q342,0)+ROW()-1,18))</f>
        <v>N</v>
      </c>
      <c r="AJ319" s="13">
        <f t="shared" ref="AJ319" ca="1" si="251">INDIRECT(ADDRESS(MATCH(AH319,Q319:Q342,0)+ROW()-1,19))</f>
        <v>6.1435185185185183E-2</v>
      </c>
    </row>
    <row r="320" spans="1:36">
      <c r="A320" s="11">
        <f t="shared" si="202"/>
        <v>1885</v>
      </c>
      <c r="B320" s="12">
        <f t="shared" ca="1" si="203"/>
        <v>44606</v>
      </c>
      <c r="C320" s="13">
        <f t="shared" ca="1" si="204"/>
        <v>4.1666666666666664E-2</v>
      </c>
      <c r="D320" s="14">
        <f t="shared" ca="1" si="205"/>
        <v>0</v>
      </c>
      <c r="E320" s="14">
        <f t="shared" ca="1" si="201"/>
        <v>0.37507710337358713</v>
      </c>
      <c r="F320" s="14">
        <f t="shared" ca="1" si="206"/>
        <v>5.3833333333333329</v>
      </c>
      <c r="G320" s="60" t="s">
        <v>202</v>
      </c>
      <c r="H320" s="14">
        <f t="shared" ca="1" si="207"/>
        <v>83.333333333333329</v>
      </c>
      <c r="I320" s="17">
        <f t="shared" ca="1" si="208"/>
        <v>0</v>
      </c>
      <c r="J320" s="16">
        <f t="shared" ca="1" si="209"/>
        <v>0</v>
      </c>
      <c r="K320" s="16">
        <f t="shared" ca="1" si="210"/>
        <v>462</v>
      </c>
      <c r="L320" s="16">
        <f t="shared" ca="1" si="211"/>
        <v>0</v>
      </c>
      <c r="M320" s="17">
        <f t="shared" ca="1" si="212"/>
        <v>4.2</v>
      </c>
      <c r="N320" s="17">
        <f t="shared" ca="1" si="213"/>
        <v>5.4</v>
      </c>
      <c r="O320" s="17" t="str">
        <f t="shared" ca="1" si="214"/>
        <v>N</v>
      </c>
      <c r="P320" s="13">
        <f t="shared" ca="1" si="215"/>
        <v>3.560185185185185E-2</v>
      </c>
      <c r="Q320" s="18">
        <f t="shared" ca="1" si="216"/>
        <v>10.199999999999999</v>
      </c>
      <c r="R320" s="17" t="str">
        <f t="shared" ca="1" si="217"/>
        <v>N</v>
      </c>
      <c r="S320" s="13">
        <f t="shared" ca="1" si="218"/>
        <v>6.1435185185185183E-2</v>
      </c>
    </row>
    <row r="321" spans="1:19">
      <c r="A321" s="11">
        <f t="shared" si="202"/>
        <v>1891</v>
      </c>
      <c r="B321" s="12">
        <f t="shared" ca="1" si="203"/>
        <v>44606</v>
      </c>
      <c r="C321" s="13">
        <f t="shared" ca="1" si="204"/>
        <v>8.3333333333333329E-2</v>
      </c>
      <c r="D321" s="14">
        <f t="shared" ca="1" si="205"/>
        <v>0</v>
      </c>
      <c r="E321" s="14">
        <f t="shared" ca="1" si="201"/>
        <v>0.37448049254942278</v>
      </c>
      <c r="F321" s="14">
        <f t="shared" ca="1" si="206"/>
        <v>5.5500000000000007</v>
      </c>
      <c r="G321" s="60" t="s">
        <v>202</v>
      </c>
      <c r="H321" s="14">
        <f t="shared" ca="1" si="207"/>
        <v>84.350000000000009</v>
      </c>
      <c r="I321" s="17">
        <f t="shared" ca="1" si="208"/>
        <v>0</v>
      </c>
      <c r="J321" s="16">
        <f t="shared" ca="1" si="209"/>
        <v>0</v>
      </c>
      <c r="K321" s="16">
        <f t="shared" ca="1" si="210"/>
        <v>418</v>
      </c>
      <c r="L321" s="16">
        <f t="shared" ca="1" si="211"/>
        <v>0</v>
      </c>
      <c r="M321" s="17">
        <f t="shared" ca="1" si="212"/>
        <v>4.1499999999999995</v>
      </c>
      <c r="N321" s="17">
        <f t="shared" ca="1" si="213"/>
        <v>4.7</v>
      </c>
      <c r="O321" s="17" t="str">
        <f t="shared" ca="1" si="214"/>
        <v>NNE</v>
      </c>
      <c r="P321" s="13">
        <f t="shared" ca="1" si="215"/>
        <v>0.10868055555555556</v>
      </c>
      <c r="Q321" s="18">
        <f t="shared" ca="1" si="216"/>
        <v>9.8000000000000007</v>
      </c>
      <c r="R321" s="17" t="str">
        <f t="shared" ca="1" si="217"/>
        <v>NNE</v>
      </c>
      <c r="S321" s="13">
        <f t="shared" ca="1" si="218"/>
        <v>7.9560185185185192E-2</v>
      </c>
    </row>
    <row r="322" spans="1:19">
      <c r="A322" s="11">
        <f t="shared" si="202"/>
        <v>1897</v>
      </c>
      <c r="B322" s="12">
        <f t="shared" ca="1" si="203"/>
        <v>44606</v>
      </c>
      <c r="C322" s="13">
        <f t="shared" ca="1" si="204"/>
        <v>0.125</v>
      </c>
      <c r="D322" s="14">
        <f t="shared" ca="1" si="205"/>
        <v>0</v>
      </c>
      <c r="E322" s="14">
        <f t="shared" ca="1" si="201"/>
        <v>0.37436117038458994</v>
      </c>
      <c r="F322" s="14">
        <f t="shared" ca="1" si="206"/>
        <v>5.8833333333333329</v>
      </c>
      <c r="G322" s="60" t="s">
        <v>202</v>
      </c>
      <c r="H322" s="14">
        <f t="shared" ca="1" si="207"/>
        <v>82.316666666666663</v>
      </c>
      <c r="I322" s="17">
        <f t="shared" ca="1" si="208"/>
        <v>0</v>
      </c>
      <c r="J322" s="16">
        <f t="shared" ca="1" si="209"/>
        <v>0</v>
      </c>
      <c r="K322" s="16">
        <f t="shared" ca="1" si="210"/>
        <v>403</v>
      </c>
      <c r="L322" s="16">
        <f t="shared" ca="1" si="211"/>
        <v>0</v>
      </c>
      <c r="M322" s="17">
        <f t="shared" ca="1" si="212"/>
        <v>4.333333333333333</v>
      </c>
      <c r="N322" s="17">
        <f t="shared" ca="1" si="213"/>
        <v>5.3</v>
      </c>
      <c r="O322" s="17" t="str">
        <f t="shared" ca="1" si="214"/>
        <v>NNE</v>
      </c>
      <c r="P322" s="13">
        <f t="shared" ca="1" si="215"/>
        <v>0.15972222222222224</v>
      </c>
      <c r="Q322" s="18">
        <f t="shared" ca="1" si="216"/>
        <v>9.6</v>
      </c>
      <c r="R322" s="17" t="str">
        <f t="shared" ca="1" si="217"/>
        <v>NNE</v>
      </c>
      <c r="S322" s="13">
        <f t="shared" ca="1" si="218"/>
        <v>0.15748842592592593</v>
      </c>
    </row>
    <row r="323" spans="1:19">
      <c r="A323" s="11">
        <f t="shared" si="202"/>
        <v>1903</v>
      </c>
      <c r="B323" s="12">
        <f t="shared" ca="1" si="203"/>
        <v>44606</v>
      </c>
      <c r="C323" s="13">
        <f t="shared" ca="1" si="204"/>
        <v>0.16666666666666666</v>
      </c>
      <c r="D323" s="14">
        <f t="shared" ca="1" si="205"/>
        <v>0</v>
      </c>
      <c r="E323" s="14">
        <f t="shared" ca="1" si="201"/>
        <v>0.37436117038458994</v>
      </c>
      <c r="F323" s="14">
        <f t="shared" ca="1" si="206"/>
        <v>5.8500000000000005</v>
      </c>
      <c r="G323" s="60" t="s">
        <v>202</v>
      </c>
      <c r="H323" s="14">
        <f t="shared" ca="1" si="207"/>
        <v>82.999999999999986</v>
      </c>
      <c r="I323" s="17">
        <f t="shared" ca="1" si="208"/>
        <v>0</v>
      </c>
      <c r="J323" s="16">
        <f t="shared" ca="1" si="209"/>
        <v>0</v>
      </c>
      <c r="K323" s="16">
        <f t="shared" ca="1" si="210"/>
        <v>460</v>
      </c>
      <c r="L323" s="16">
        <f t="shared" ca="1" si="211"/>
        <v>0</v>
      </c>
      <c r="M323" s="17">
        <f t="shared" ca="1" si="212"/>
        <v>3.8833333333333333</v>
      </c>
      <c r="N323" s="17">
        <f t="shared" ca="1" si="213"/>
        <v>5.4</v>
      </c>
      <c r="O323" s="17" t="str">
        <f t="shared" ca="1" si="214"/>
        <v>NNE</v>
      </c>
      <c r="P323" s="13">
        <f t="shared" ca="1" si="215"/>
        <v>0.16009259259259259</v>
      </c>
      <c r="Q323" s="18">
        <f t="shared" ca="1" si="216"/>
        <v>8.9</v>
      </c>
      <c r="R323" s="17" t="str">
        <f t="shared" ca="1" si="217"/>
        <v>NNE</v>
      </c>
      <c r="S323" s="13">
        <f t="shared" ca="1" si="218"/>
        <v>0.15991898148148148</v>
      </c>
    </row>
    <row r="324" spans="1:19">
      <c r="A324" s="11">
        <f t="shared" si="202"/>
        <v>1909</v>
      </c>
      <c r="B324" s="12">
        <f t="shared" ca="1" si="203"/>
        <v>44606</v>
      </c>
      <c r="C324" s="13">
        <f t="shared" ca="1" si="204"/>
        <v>0.20833333333333334</v>
      </c>
      <c r="D324" s="14">
        <f t="shared" ca="1" si="205"/>
        <v>0</v>
      </c>
      <c r="E324" s="14">
        <f t="shared" ca="1" si="201"/>
        <v>0.37436117038458994</v>
      </c>
      <c r="F324" s="14">
        <f t="shared" ca="1" si="206"/>
        <v>5.9833333333333334</v>
      </c>
      <c r="G324" s="60" t="s">
        <v>202</v>
      </c>
      <c r="H324" s="14">
        <f t="shared" ca="1" si="207"/>
        <v>81.966666666666654</v>
      </c>
      <c r="I324" s="17">
        <f t="shared" ca="1" si="208"/>
        <v>0</v>
      </c>
      <c r="J324" s="16">
        <f t="shared" ca="1" si="209"/>
        <v>0</v>
      </c>
      <c r="K324" s="16">
        <f t="shared" ca="1" si="210"/>
        <v>425</v>
      </c>
      <c r="L324" s="16">
        <f t="shared" ca="1" si="211"/>
        <v>0</v>
      </c>
      <c r="M324" s="17">
        <f t="shared" ca="1" si="212"/>
        <v>3.6166666666666658</v>
      </c>
      <c r="N324" s="17">
        <f t="shared" ca="1" si="213"/>
        <v>4.0999999999999996</v>
      </c>
      <c r="O324" s="17" t="str">
        <f t="shared" ca="1" si="214"/>
        <v>NNE</v>
      </c>
      <c r="P324" s="13">
        <f t="shared" ca="1" si="215"/>
        <v>0.20708333333333331</v>
      </c>
      <c r="Q324" s="18">
        <f t="shared" ca="1" si="216"/>
        <v>7.8</v>
      </c>
      <c r="R324" s="17" t="str">
        <f t="shared" ca="1" si="217"/>
        <v>NNE</v>
      </c>
      <c r="S324" s="13">
        <f t="shared" ca="1" si="218"/>
        <v>0.23225694444444445</v>
      </c>
    </row>
    <row r="325" spans="1:19">
      <c r="A325" s="11">
        <f t="shared" si="202"/>
        <v>1915</v>
      </c>
      <c r="B325" s="12">
        <f t="shared" ca="1" si="203"/>
        <v>44606</v>
      </c>
      <c r="C325" s="13">
        <f t="shared" ca="1" si="204"/>
        <v>0.25</v>
      </c>
      <c r="D325" s="14">
        <f t="shared" ca="1" si="205"/>
        <v>0</v>
      </c>
      <c r="E325" s="14">
        <f t="shared" ca="1" si="201"/>
        <v>0.37388487458700892</v>
      </c>
      <c r="F325" s="14">
        <f t="shared" ca="1" si="206"/>
        <v>6.1000000000000005</v>
      </c>
      <c r="G325" s="60" t="s">
        <v>202</v>
      </c>
      <c r="H325" s="14">
        <f t="shared" ca="1" si="207"/>
        <v>80.100000000000009</v>
      </c>
      <c r="I325" s="17">
        <f t="shared" ca="1" si="208"/>
        <v>0</v>
      </c>
      <c r="J325" s="16">
        <f t="shared" ca="1" si="209"/>
        <v>0</v>
      </c>
      <c r="K325" s="16">
        <f t="shared" ca="1" si="210"/>
        <v>2900</v>
      </c>
      <c r="L325" s="16">
        <f t="shared" ca="1" si="211"/>
        <v>0.83333333333333337</v>
      </c>
      <c r="M325" s="17">
        <f t="shared" ca="1" si="212"/>
        <v>3.6166666666666658</v>
      </c>
      <c r="N325" s="17">
        <f t="shared" ca="1" si="213"/>
        <v>4</v>
      </c>
      <c r="O325" s="17" t="str">
        <f t="shared" ca="1" si="214"/>
        <v>NNE</v>
      </c>
      <c r="P325" s="13">
        <f t="shared" ca="1" si="215"/>
        <v>0.27363425925925927</v>
      </c>
      <c r="Q325" s="18">
        <f t="shared" ca="1" si="216"/>
        <v>7.6</v>
      </c>
      <c r="R325" s="17" t="str">
        <f t="shared" ca="1" si="217"/>
        <v>NNE</v>
      </c>
      <c r="S325" s="13">
        <f t="shared" ca="1" si="218"/>
        <v>0.25538194444444445</v>
      </c>
    </row>
    <row r="326" spans="1:19">
      <c r="A326" s="11">
        <f t="shared" si="202"/>
        <v>1921</v>
      </c>
      <c r="B326" s="12">
        <f t="shared" ca="1" si="203"/>
        <v>44606</v>
      </c>
      <c r="C326" s="13">
        <f t="shared" ca="1" si="204"/>
        <v>0.29166666666666669</v>
      </c>
      <c r="D326" s="14">
        <f t="shared" ca="1" si="205"/>
        <v>0</v>
      </c>
      <c r="E326" s="14">
        <f t="shared" ca="1" si="201"/>
        <v>0.37364672668821841</v>
      </c>
      <c r="F326" s="14">
        <f t="shared" ca="1" si="206"/>
        <v>6.25</v>
      </c>
      <c r="G326" s="60" t="s">
        <v>202</v>
      </c>
      <c r="H326" s="14">
        <f t="shared" ca="1" si="207"/>
        <v>77.583333333333329</v>
      </c>
      <c r="I326" s="17">
        <f t="shared" ca="1" si="208"/>
        <v>8.2000000000000003E-2</v>
      </c>
      <c r="J326" s="16">
        <f t="shared" ca="1" si="209"/>
        <v>0</v>
      </c>
      <c r="K326" s="16">
        <f t="shared" ca="1" si="210"/>
        <v>180377</v>
      </c>
      <c r="L326" s="16">
        <f t="shared" ca="1" si="211"/>
        <v>50.166666666666664</v>
      </c>
      <c r="M326" s="17">
        <f t="shared" ca="1" si="212"/>
        <v>3.1</v>
      </c>
      <c r="N326" s="17">
        <f t="shared" ca="1" si="213"/>
        <v>3.7</v>
      </c>
      <c r="O326" s="17" t="str">
        <f t="shared" ca="1" si="214"/>
        <v>NNE</v>
      </c>
      <c r="P326" s="13">
        <f t="shared" ca="1" si="215"/>
        <v>0.32430555555555557</v>
      </c>
      <c r="Q326" s="18">
        <f t="shared" ca="1" si="216"/>
        <v>7</v>
      </c>
      <c r="R326" s="17" t="str">
        <f t="shared" ca="1" si="217"/>
        <v>NE</v>
      </c>
      <c r="S326" s="13">
        <f t="shared" ca="1" si="218"/>
        <v>0.31766203703703705</v>
      </c>
    </row>
    <row r="327" spans="1:19">
      <c r="A327" s="11">
        <f t="shared" si="202"/>
        <v>1927</v>
      </c>
      <c r="B327" s="12">
        <f t="shared" ca="1" si="203"/>
        <v>44606</v>
      </c>
      <c r="C327" s="13">
        <f t="shared" ca="1" si="204"/>
        <v>0.33333333333333331</v>
      </c>
      <c r="D327" s="14">
        <f t="shared" ca="1" si="205"/>
        <v>0</v>
      </c>
      <c r="E327" s="14">
        <f t="shared" ca="1" si="201"/>
        <v>0.36927278331591751</v>
      </c>
      <c r="F327" s="14">
        <f t="shared" ca="1" si="206"/>
        <v>6.9833333333333343</v>
      </c>
      <c r="G327" s="60" t="s">
        <v>202</v>
      </c>
      <c r="H327" s="14">
        <f t="shared" ca="1" si="207"/>
        <v>74.433333333333351</v>
      </c>
      <c r="I327" s="17">
        <f t="shared" ca="1" si="208"/>
        <v>0.39300000000000002</v>
      </c>
      <c r="J327" s="16">
        <f t="shared" ca="1" si="209"/>
        <v>0</v>
      </c>
      <c r="K327" s="16">
        <f t="shared" ca="1" si="210"/>
        <v>836754</v>
      </c>
      <c r="L327" s="16">
        <f t="shared" ca="1" si="211"/>
        <v>232.33333333333334</v>
      </c>
      <c r="M327" s="17">
        <f t="shared" ca="1" si="212"/>
        <v>4.3666666666666663</v>
      </c>
      <c r="N327" s="17">
        <f t="shared" ca="1" si="213"/>
        <v>5.2</v>
      </c>
      <c r="O327" s="17" t="str">
        <f t="shared" ca="1" si="214"/>
        <v>NNE</v>
      </c>
      <c r="P327" s="13">
        <f t="shared" ca="1" si="215"/>
        <v>0.35619212962962959</v>
      </c>
      <c r="Q327" s="18">
        <f t="shared" ca="1" si="216"/>
        <v>9.5</v>
      </c>
      <c r="R327" s="17" t="str">
        <f t="shared" ca="1" si="217"/>
        <v>N</v>
      </c>
      <c r="S327" s="13">
        <f t="shared" ca="1" si="218"/>
        <v>0.34385416666666663</v>
      </c>
    </row>
    <row r="328" spans="1:19">
      <c r="A328" s="11">
        <f t="shared" si="202"/>
        <v>1933</v>
      </c>
      <c r="B328" s="12">
        <f t="shared" ca="1" si="203"/>
        <v>44606</v>
      </c>
      <c r="C328" s="13">
        <f t="shared" ca="1" si="204"/>
        <v>0.375</v>
      </c>
      <c r="D328" s="14">
        <f t="shared" ca="1" si="205"/>
        <v>0</v>
      </c>
      <c r="E328" s="14">
        <f t="shared" ref="E328:E391" ca="1" si="252">INDIRECT(ADDRESS(A328,32,,,$B$1))</f>
        <v>0.35689808985728871</v>
      </c>
      <c r="F328" s="14">
        <f t="shared" ca="1" si="206"/>
        <v>8.1666666666666661</v>
      </c>
      <c r="G328" s="60" t="s">
        <v>202</v>
      </c>
      <c r="H328" s="14">
        <f t="shared" ca="1" si="207"/>
        <v>69.399999999999991</v>
      </c>
      <c r="I328" s="17">
        <f t="shared" ca="1" si="208"/>
        <v>0.754</v>
      </c>
      <c r="J328" s="16">
        <f t="shared" ca="1" si="209"/>
        <v>0</v>
      </c>
      <c r="K328" s="16">
        <f t="shared" ca="1" si="210"/>
        <v>1595046</v>
      </c>
      <c r="L328" s="16">
        <f t="shared" ca="1" si="211"/>
        <v>443</v>
      </c>
      <c r="M328" s="17">
        <f t="shared" ca="1" si="212"/>
        <v>3.7666666666666671</v>
      </c>
      <c r="N328" s="17">
        <f t="shared" ca="1" si="213"/>
        <v>4.7</v>
      </c>
      <c r="O328" s="17" t="str">
        <f t="shared" ca="1" si="214"/>
        <v>NNE</v>
      </c>
      <c r="P328" s="13">
        <f t="shared" ca="1" si="215"/>
        <v>0.38974537037037038</v>
      </c>
      <c r="Q328" s="18">
        <f t="shared" ca="1" si="216"/>
        <v>9.4</v>
      </c>
      <c r="R328" s="17" t="str">
        <f t="shared" ca="1" si="217"/>
        <v>N</v>
      </c>
      <c r="S328" s="13">
        <f t="shared" ca="1" si="218"/>
        <v>0.38622685185185185</v>
      </c>
    </row>
    <row r="329" spans="1:19">
      <c r="A329" s="11">
        <f t="shared" ref="A329:A392" si="253">A328+$B$2</f>
        <v>1939</v>
      </c>
      <c r="B329" s="12">
        <f t="shared" ref="B329:B392" ca="1" si="254">INDIRECT(ADDRESS(A329,2,,,$B$1))</f>
        <v>44606</v>
      </c>
      <c r="C329" s="13">
        <f t="shared" ref="C329:C392" ca="1" si="255">INDIRECT(ADDRESS(A329,3,,,$B$1))</f>
        <v>0.41666666666666669</v>
      </c>
      <c r="D329" s="14">
        <f t="shared" ref="D329:D392" ca="1" si="256">INDIRECT(ADDRESS(A329,31,,,$B$1))</f>
        <v>0</v>
      </c>
      <c r="E329" s="14">
        <f t="shared" ca="1" si="252"/>
        <v>0.35507925574854582</v>
      </c>
      <c r="F329" s="14">
        <f t="shared" ref="F329:F392" ca="1" si="257">INDIRECT(ADDRESS(A329,33,,,$B$1))</f>
        <v>9.25</v>
      </c>
      <c r="G329" s="60" t="s">
        <v>202</v>
      </c>
      <c r="H329" s="14">
        <f t="shared" ref="H329:H392" ca="1" si="258">INDIRECT(ADDRESS(A329,35,,,$B$1))</f>
        <v>62.233333333333327</v>
      </c>
      <c r="I329" s="17">
        <f t="shared" ref="I329:I392" ca="1" si="259">INDIRECT(ADDRESS(A329,36,,,$B$1))</f>
        <v>1.1950000000000001</v>
      </c>
      <c r="J329" s="16">
        <f t="shared" ref="J329:J392" ca="1" si="260">INDIRECT(ADDRESS(A329,37,,,$B$1))</f>
        <v>0.5</v>
      </c>
      <c r="K329" s="16">
        <f t="shared" ref="K329:K392" ca="1" si="261">INDIRECT(ADDRESS(A329,38,,,$B$1))</f>
        <v>2517109</v>
      </c>
      <c r="L329" s="16">
        <f t="shared" ref="L329:L392" ca="1" si="262">INDIRECT(ADDRESS(A329,39,,,$B$1))</f>
        <v>699</v>
      </c>
      <c r="M329" s="17">
        <f t="shared" ref="M329:M392" ca="1" si="263">INDIRECT(ADDRESS($A329,40,,,$B$1))</f>
        <v>4.4333333333333336</v>
      </c>
      <c r="N329" s="17">
        <f t="shared" ref="N329:N392" ca="1" si="264">INDIRECT(ADDRESS($A329,41,,,$B$1))</f>
        <v>5.4</v>
      </c>
      <c r="O329" s="17" t="str">
        <f t="shared" ref="O329:O392" ca="1" si="265">INDIRECT(ADDRESS($A329,42,,,$B$1))</f>
        <v>NNE</v>
      </c>
      <c r="P329" s="13">
        <f t="shared" ref="P329:P392" ca="1" si="266">INDIRECT(ADDRESS($A329,43,,,$B$1))</f>
        <v>0.42173611111111109</v>
      </c>
      <c r="Q329" s="18">
        <f t="shared" ref="Q329:Q392" ca="1" si="267">INDIRECT(ADDRESS($A329,44,,,$B$1))</f>
        <v>10</v>
      </c>
      <c r="R329" s="17" t="str">
        <f t="shared" ref="R329:R392" ca="1" si="268">INDIRECT(ADDRESS($A329,45,,,$B$1))</f>
        <v>NE</v>
      </c>
      <c r="S329" s="13">
        <f t="shared" ref="S329:S392" ca="1" si="269">INDIRECT(ADDRESS($A329,46,,,$B$1))</f>
        <v>0.44418981481481484</v>
      </c>
    </row>
    <row r="330" spans="1:19">
      <c r="A330" s="11">
        <f t="shared" si="253"/>
        <v>1945</v>
      </c>
      <c r="B330" s="12">
        <f t="shared" ca="1" si="254"/>
        <v>44606</v>
      </c>
      <c r="C330" s="13">
        <f t="shared" ca="1" si="255"/>
        <v>0.45833333333333331</v>
      </c>
      <c r="D330" s="14">
        <f t="shared" ca="1" si="256"/>
        <v>0</v>
      </c>
      <c r="E330" s="14">
        <f t="shared" ca="1" si="252"/>
        <v>0.35168744686551384</v>
      </c>
      <c r="F330" s="14">
        <f t="shared" ca="1" si="257"/>
        <v>11.016666666666666</v>
      </c>
      <c r="G330" s="60" t="s">
        <v>202</v>
      </c>
      <c r="H330" s="14">
        <f t="shared" ca="1" si="258"/>
        <v>51.68333333333333</v>
      </c>
      <c r="I330" s="17">
        <f t="shared" ca="1" si="259"/>
        <v>1.665</v>
      </c>
      <c r="J330" s="16">
        <f t="shared" ca="1" si="260"/>
        <v>1</v>
      </c>
      <c r="K330" s="16">
        <f t="shared" ca="1" si="261"/>
        <v>3450360</v>
      </c>
      <c r="L330" s="16">
        <f t="shared" ca="1" si="262"/>
        <v>958.5</v>
      </c>
      <c r="M330" s="17">
        <f t="shared" ca="1" si="263"/>
        <v>3.5499999999999994</v>
      </c>
      <c r="N330" s="17">
        <f t="shared" ca="1" si="264"/>
        <v>4.8</v>
      </c>
      <c r="O330" s="17" t="str">
        <f t="shared" ca="1" si="265"/>
        <v>NNE</v>
      </c>
      <c r="P330" s="13">
        <f t="shared" ca="1" si="266"/>
        <v>0.45704861111111111</v>
      </c>
      <c r="Q330" s="18">
        <f t="shared" ca="1" si="267"/>
        <v>10.1</v>
      </c>
      <c r="R330" s="17" t="str">
        <f t="shared" ca="1" si="268"/>
        <v>NE</v>
      </c>
      <c r="S330" s="13">
        <f t="shared" ca="1" si="269"/>
        <v>0.4596412037037037</v>
      </c>
    </row>
    <row r="331" spans="1:19">
      <c r="A331" s="11">
        <f t="shared" si="253"/>
        <v>1951</v>
      </c>
      <c r="B331" s="12">
        <f t="shared" ca="1" si="254"/>
        <v>44606</v>
      </c>
      <c r="C331" s="13">
        <f t="shared" ca="1" si="255"/>
        <v>0.5</v>
      </c>
      <c r="D331" s="14">
        <f t="shared" ca="1" si="256"/>
        <v>0</v>
      </c>
      <c r="E331" s="14">
        <f t="shared" ca="1" si="252"/>
        <v>0.35011199574160523</v>
      </c>
      <c r="F331" s="14">
        <f t="shared" ca="1" si="257"/>
        <v>12.100000000000001</v>
      </c>
      <c r="G331" s="60" t="s">
        <v>202</v>
      </c>
      <c r="H331" s="14">
        <f t="shared" ca="1" si="258"/>
        <v>45.466666666666669</v>
      </c>
      <c r="I331" s="17">
        <f t="shared" ca="1" si="259"/>
        <v>2.2629999999999999</v>
      </c>
      <c r="J331" s="16">
        <f t="shared" ca="1" si="260"/>
        <v>1</v>
      </c>
      <c r="K331" s="16">
        <f t="shared" ca="1" si="261"/>
        <v>4543564</v>
      </c>
      <c r="L331" s="16">
        <f t="shared" ca="1" si="262"/>
        <v>1262.1666666666667</v>
      </c>
      <c r="M331" s="17">
        <f t="shared" ca="1" si="263"/>
        <v>4.25</v>
      </c>
      <c r="N331" s="17">
        <f t="shared" ca="1" si="264"/>
        <v>4.8</v>
      </c>
      <c r="O331" s="17" t="str">
        <f t="shared" ca="1" si="265"/>
        <v>NNE</v>
      </c>
      <c r="P331" s="13">
        <f t="shared" ca="1" si="266"/>
        <v>0.52700231481481474</v>
      </c>
      <c r="Q331" s="18">
        <f t="shared" ca="1" si="267"/>
        <v>9.6</v>
      </c>
      <c r="R331" s="17" t="str">
        <f t="shared" ca="1" si="268"/>
        <v>NNE</v>
      </c>
      <c r="S331" s="13">
        <f t="shared" ca="1" si="269"/>
        <v>0.52137731481481475</v>
      </c>
    </row>
    <row r="332" spans="1:19">
      <c r="A332" s="11">
        <f t="shared" si="253"/>
        <v>1957</v>
      </c>
      <c r="B332" s="12">
        <f t="shared" ca="1" si="254"/>
        <v>44606</v>
      </c>
      <c r="C332" s="13">
        <f t="shared" ca="1" si="255"/>
        <v>0.54166666666666663</v>
      </c>
      <c r="D332" s="14">
        <f t="shared" ca="1" si="256"/>
        <v>0</v>
      </c>
      <c r="E332" s="14">
        <f t="shared" ca="1" si="252"/>
        <v>0.3492140909542194</v>
      </c>
      <c r="F332" s="14">
        <f t="shared" ca="1" si="257"/>
        <v>12.983333333333334</v>
      </c>
      <c r="G332" s="60" t="s">
        <v>202</v>
      </c>
      <c r="H332" s="14">
        <f t="shared" ca="1" si="258"/>
        <v>40.666666666666671</v>
      </c>
      <c r="I332" s="17">
        <f t="shared" ca="1" si="259"/>
        <v>2.3220000000000001</v>
      </c>
      <c r="J332" s="16">
        <f t="shared" ca="1" si="260"/>
        <v>1</v>
      </c>
      <c r="K332" s="16">
        <f t="shared" ca="1" si="261"/>
        <v>4653612</v>
      </c>
      <c r="L332" s="16">
        <f t="shared" ca="1" si="262"/>
        <v>1292.8333333333333</v>
      </c>
      <c r="M332" s="17">
        <f t="shared" ca="1" si="263"/>
        <v>4.7</v>
      </c>
      <c r="N332" s="17">
        <f t="shared" ca="1" si="264"/>
        <v>5.6</v>
      </c>
      <c r="O332" s="17" t="str">
        <f t="shared" ca="1" si="265"/>
        <v>NNE</v>
      </c>
      <c r="P332" s="13">
        <f t="shared" ca="1" si="266"/>
        <v>0.56765046296296295</v>
      </c>
      <c r="Q332" s="18">
        <f t="shared" ca="1" si="267"/>
        <v>9.9</v>
      </c>
      <c r="R332" s="17" t="str">
        <f t="shared" ca="1" si="268"/>
        <v>NNE</v>
      </c>
      <c r="S332" s="13">
        <f t="shared" ca="1" si="269"/>
        <v>0.5658333333333333</v>
      </c>
    </row>
    <row r="333" spans="1:19">
      <c r="A333" s="11">
        <f t="shared" si="253"/>
        <v>1963</v>
      </c>
      <c r="B333" s="12">
        <f t="shared" ca="1" si="254"/>
        <v>44606</v>
      </c>
      <c r="C333" s="13">
        <f t="shared" ca="1" si="255"/>
        <v>0.58333333333333337</v>
      </c>
      <c r="D333" s="14">
        <f t="shared" ca="1" si="256"/>
        <v>0</v>
      </c>
      <c r="E333" s="14">
        <f t="shared" ca="1" si="252"/>
        <v>0.34865391449360961</v>
      </c>
      <c r="F333" s="14">
        <f t="shared" ca="1" si="257"/>
        <v>12.816666666666668</v>
      </c>
      <c r="G333" s="60" t="s">
        <v>202</v>
      </c>
      <c r="H333" s="14">
        <f t="shared" ca="1" si="258"/>
        <v>42.1</v>
      </c>
      <c r="I333" s="17">
        <f t="shared" ca="1" si="259"/>
        <v>1.9139999999999999</v>
      </c>
      <c r="J333" s="16">
        <f t="shared" ca="1" si="260"/>
        <v>1</v>
      </c>
      <c r="K333" s="16">
        <f t="shared" ca="1" si="261"/>
        <v>3866640</v>
      </c>
      <c r="L333" s="16">
        <f t="shared" ca="1" si="262"/>
        <v>1074.1666666666667</v>
      </c>
      <c r="M333" s="17">
        <f t="shared" ca="1" si="263"/>
        <v>4.666666666666667</v>
      </c>
      <c r="N333" s="17">
        <f t="shared" ca="1" si="264"/>
        <v>5.6</v>
      </c>
      <c r="O333" s="17" t="str">
        <f t="shared" ca="1" si="265"/>
        <v>NNE</v>
      </c>
      <c r="P333" s="13">
        <f t="shared" ca="1" si="266"/>
        <v>0.61504629629629626</v>
      </c>
      <c r="Q333" s="18">
        <f t="shared" ca="1" si="267"/>
        <v>9.6999999999999993</v>
      </c>
      <c r="R333" s="17" t="str">
        <f t="shared" ca="1" si="268"/>
        <v>NNE</v>
      </c>
      <c r="S333" s="13">
        <f t="shared" ca="1" si="269"/>
        <v>0.61173611111111115</v>
      </c>
    </row>
    <row r="334" spans="1:19">
      <c r="A334" s="11">
        <f t="shared" si="253"/>
        <v>1969</v>
      </c>
      <c r="B334" s="12">
        <f t="shared" ca="1" si="254"/>
        <v>44606</v>
      </c>
      <c r="C334" s="13">
        <f t="shared" ca="1" si="255"/>
        <v>0.625</v>
      </c>
      <c r="D334" s="14">
        <f t="shared" ca="1" si="256"/>
        <v>0</v>
      </c>
      <c r="E334" s="14">
        <f t="shared" ca="1" si="252"/>
        <v>0.34731242392978706</v>
      </c>
      <c r="F334" s="14">
        <f t="shared" ca="1" si="257"/>
        <v>12.899999999999999</v>
      </c>
      <c r="G334" s="60" t="s">
        <v>202</v>
      </c>
      <c r="H334" s="14">
        <f t="shared" ca="1" si="258"/>
        <v>44.816666666666663</v>
      </c>
      <c r="I334" s="17">
        <f t="shared" ca="1" si="259"/>
        <v>1.327</v>
      </c>
      <c r="J334" s="16">
        <f t="shared" ca="1" si="260"/>
        <v>0.66666666666666663</v>
      </c>
      <c r="K334" s="16">
        <f t="shared" ca="1" si="261"/>
        <v>2714939</v>
      </c>
      <c r="L334" s="16">
        <f t="shared" ca="1" si="262"/>
        <v>754.16666666666663</v>
      </c>
      <c r="M334" s="17">
        <f t="shared" ca="1" si="263"/>
        <v>4.0666666666666664</v>
      </c>
      <c r="N334" s="17">
        <f t="shared" ca="1" si="264"/>
        <v>5</v>
      </c>
      <c r="O334" s="17" t="str">
        <f t="shared" ca="1" si="265"/>
        <v>NNE</v>
      </c>
      <c r="P334" s="13">
        <f t="shared" ca="1" si="266"/>
        <v>0.61806712962962962</v>
      </c>
      <c r="Q334" s="18">
        <f t="shared" ca="1" si="267"/>
        <v>10.1</v>
      </c>
      <c r="R334" s="17" t="str">
        <f t="shared" ca="1" si="268"/>
        <v>NNE</v>
      </c>
      <c r="S334" s="13">
        <f t="shared" ca="1" si="269"/>
        <v>0.63194444444444442</v>
      </c>
    </row>
    <row r="335" spans="1:19">
      <c r="A335" s="11">
        <f t="shared" si="253"/>
        <v>1975</v>
      </c>
      <c r="B335" s="12">
        <f t="shared" ca="1" si="254"/>
        <v>44606</v>
      </c>
      <c r="C335" s="13">
        <f t="shared" ca="1" si="255"/>
        <v>0.66666666666666663</v>
      </c>
      <c r="D335" s="14">
        <f t="shared" ca="1" si="256"/>
        <v>0</v>
      </c>
      <c r="E335" s="14">
        <f t="shared" ca="1" si="252"/>
        <v>0.34541945928479328</v>
      </c>
      <c r="F335" s="14">
        <f t="shared" ca="1" si="257"/>
        <v>11.65</v>
      </c>
      <c r="G335" s="60" t="s">
        <v>202</v>
      </c>
      <c r="H335" s="14">
        <f t="shared" ca="1" si="258"/>
        <v>48.04999999999999</v>
      </c>
      <c r="I335" s="17">
        <f t="shared" ca="1" si="259"/>
        <v>0.65199999999999991</v>
      </c>
      <c r="J335" s="16">
        <f t="shared" ca="1" si="260"/>
        <v>0</v>
      </c>
      <c r="K335" s="16">
        <f t="shared" ca="1" si="261"/>
        <v>1355982</v>
      </c>
      <c r="L335" s="16">
        <f t="shared" ca="1" si="262"/>
        <v>376.66666666666669</v>
      </c>
      <c r="M335" s="17">
        <f t="shared" ca="1" si="263"/>
        <v>3.7833333333333332</v>
      </c>
      <c r="N335" s="17">
        <f t="shared" ca="1" si="264"/>
        <v>4.5</v>
      </c>
      <c r="O335" s="17" t="str">
        <f t="shared" ca="1" si="265"/>
        <v>NNE</v>
      </c>
      <c r="P335" s="13">
        <f t="shared" ca="1" si="266"/>
        <v>0.68290509259259258</v>
      </c>
      <c r="Q335" s="18">
        <f t="shared" ca="1" si="267"/>
        <v>8.5</v>
      </c>
      <c r="R335" s="17" t="str">
        <f t="shared" ca="1" si="268"/>
        <v>N</v>
      </c>
      <c r="S335" s="13">
        <f t="shared" ca="1" si="269"/>
        <v>0.66162037037037036</v>
      </c>
    </row>
    <row r="336" spans="1:19">
      <c r="A336" s="11">
        <f t="shared" si="253"/>
        <v>1981</v>
      </c>
      <c r="B336" s="12">
        <f t="shared" ca="1" si="254"/>
        <v>44606</v>
      </c>
      <c r="C336" s="13">
        <f t="shared" ca="1" si="255"/>
        <v>0.70833333333333337</v>
      </c>
      <c r="D336" s="14">
        <f t="shared" ca="1" si="256"/>
        <v>0</v>
      </c>
      <c r="E336" s="14">
        <f t="shared" ca="1" si="252"/>
        <v>0.34021435184178372</v>
      </c>
      <c r="F336" s="14">
        <f t="shared" ca="1" si="257"/>
        <v>9.5333333333333332</v>
      </c>
      <c r="G336" s="60" t="s">
        <v>202</v>
      </c>
      <c r="H336" s="14">
        <f t="shared" ca="1" si="258"/>
        <v>52.816666666666663</v>
      </c>
      <c r="I336" s="17">
        <f t="shared" ca="1" si="259"/>
        <v>0.114</v>
      </c>
      <c r="J336" s="16">
        <f t="shared" ca="1" si="260"/>
        <v>0</v>
      </c>
      <c r="K336" s="16">
        <f t="shared" ca="1" si="261"/>
        <v>253840</v>
      </c>
      <c r="L336" s="16">
        <f t="shared" ca="1" si="262"/>
        <v>70.5</v>
      </c>
      <c r="M336" s="17">
        <f t="shared" ca="1" si="263"/>
        <v>2.3666666666666667</v>
      </c>
      <c r="N336" s="17">
        <f t="shared" ca="1" si="264"/>
        <v>3.6</v>
      </c>
      <c r="O336" s="17" t="str">
        <f t="shared" ca="1" si="265"/>
        <v>NNE</v>
      </c>
      <c r="P336" s="13">
        <f t="shared" ca="1" si="266"/>
        <v>0.70833333333333337</v>
      </c>
      <c r="Q336" s="18">
        <f t="shared" ca="1" si="267"/>
        <v>8.8000000000000007</v>
      </c>
      <c r="R336" s="17" t="str">
        <f t="shared" ca="1" si="268"/>
        <v>ENE</v>
      </c>
      <c r="S336" s="13">
        <f t="shared" ca="1" si="269"/>
        <v>0.71327546296296296</v>
      </c>
    </row>
    <row r="337" spans="1:36">
      <c r="A337" s="11">
        <f t="shared" si="253"/>
        <v>1987</v>
      </c>
      <c r="B337" s="12">
        <f t="shared" ca="1" si="254"/>
        <v>44606</v>
      </c>
      <c r="C337" s="13">
        <f t="shared" ca="1" si="255"/>
        <v>0.75</v>
      </c>
      <c r="D337" s="14">
        <f t="shared" ca="1" si="256"/>
        <v>0</v>
      </c>
      <c r="E337" s="14">
        <f t="shared" ca="1" si="252"/>
        <v>0.33856291619862633</v>
      </c>
      <c r="F337" s="14">
        <f t="shared" ca="1" si="257"/>
        <v>8.0166666666666675</v>
      </c>
      <c r="G337" s="60" t="s">
        <v>202</v>
      </c>
      <c r="H337" s="14">
        <f t="shared" ca="1" si="258"/>
        <v>49.866666666666667</v>
      </c>
      <c r="I337" s="17">
        <f t="shared" ca="1" si="259"/>
        <v>0</v>
      </c>
      <c r="J337" s="16">
        <f t="shared" ca="1" si="260"/>
        <v>0</v>
      </c>
      <c r="K337" s="16">
        <f t="shared" ca="1" si="261"/>
        <v>1516</v>
      </c>
      <c r="L337" s="16">
        <f t="shared" ca="1" si="262"/>
        <v>0.16666666666666666</v>
      </c>
      <c r="M337" s="17">
        <f t="shared" ca="1" si="263"/>
        <v>2.0166666666666671</v>
      </c>
      <c r="N337" s="17">
        <f t="shared" ca="1" si="264"/>
        <v>2.7</v>
      </c>
      <c r="O337" s="17" t="str">
        <f t="shared" ca="1" si="265"/>
        <v>E</v>
      </c>
      <c r="P337" s="13">
        <f t="shared" ca="1" si="266"/>
        <v>0.75799768518518518</v>
      </c>
      <c r="Q337" s="18">
        <f t="shared" ca="1" si="267"/>
        <v>5.0999999999999996</v>
      </c>
      <c r="R337" s="17" t="str">
        <f t="shared" ca="1" si="268"/>
        <v>E</v>
      </c>
      <c r="S337" s="13">
        <f t="shared" ca="1" si="269"/>
        <v>0.74362268518518526</v>
      </c>
    </row>
    <row r="338" spans="1:36">
      <c r="A338" s="11">
        <f t="shared" si="253"/>
        <v>1993</v>
      </c>
      <c r="B338" s="12">
        <f t="shared" ca="1" si="254"/>
        <v>44606</v>
      </c>
      <c r="C338" s="13">
        <f t="shared" ca="1" si="255"/>
        <v>0.79166666666666663</v>
      </c>
      <c r="D338" s="14">
        <f t="shared" ca="1" si="256"/>
        <v>0</v>
      </c>
      <c r="E338" s="14">
        <f t="shared" ca="1" si="252"/>
        <v>0.33724599269302091</v>
      </c>
      <c r="F338" s="14">
        <f t="shared" ca="1" si="257"/>
        <v>6.25</v>
      </c>
      <c r="G338" s="60" t="s">
        <v>202</v>
      </c>
      <c r="H338" s="14">
        <f t="shared" ca="1" si="258"/>
        <v>59.016666666666673</v>
      </c>
      <c r="I338" s="17">
        <f t="shared" ca="1" si="259"/>
        <v>0</v>
      </c>
      <c r="J338" s="16">
        <f t="shared" ca="1" si="260"/>
        <v>0</v>
      </c>
      <c r="K338" s="16">
        <f t="shared" ca="1" si="261"/>
        <v>553</v>
      </c>
      <c r="L338" s="16">
        <f t="shared" ca="1" si="262"/>
        <v>0</v>
      </c>
      <c r="M338" s="17">
        <f t="shared" ca="1" si="263"/>
        <v>1.0666666666666667</v>
      </c>
      <c r="N338" s="17">
        <f t="shared" ca="1" si="264"/>
        <v>1.9</v>
      </c>
      <c r="O338" s="17" t="str">
        <f t="shared" ca="1" si="265"/>
        <v>E</v>
      </c>
      <c r="P338" s="13">
        <f t="shared" ca="1" si="266"/>
        <v>0.78501157407407407</v>
      </c>
      <c r="Q338" s="18">
        <f t="shared" ca="1" si="267"/>
        <v>3.4</v>
      </c>
      <c r="R338" s="17" t="str">
        <f t="shared" ca="1" si="268"/>
        <v>ESE</v>
      </c>
      <c r="S338" s="13">
        <f t="shared" ca="1" si="269"/>
        <v>0.78781249999999992</v>
      </c>
    </row>
    <row r="339" spans="1:36">
      <c r="A339" s="11">
        <f t="shared" si="253"/>
        <v>1999</v>
      </c>
      <c r="B339" s="12">
        <f t="shared" ca="1" si="254"/>
        <v>44606</v>
      </c>
      <c r="C339" s="13">
        <f t="shared" ca="1" si="255"/>
        <v>0.83333333333333337</v>
      </c>
      <c r="D339" s="14">
        <f t="shared" ca="1" si="256"/>
        <v>0</v>
      </c>
      <c r="E339" s="14">
        <f t="shared" ca="1" si="252"/>
        <v>0.33604126345840091</v>
      </c>
      <c r="F339" s="14">
        <f t="shared" ca="1" si="257"/>
        <v>4.5</v>
      </c>
      <c r="G339" s="60" t="s">
        <v>202</v>
      </c>
      <c r="H339" s="14">
        <f t="shared" ca="1" si="258"/>
        <v>67.933333333333337</v>
      </c>
      <c r="I339" s="17">
        <f t="shared" ca="1" si="259"/>
        <v>0</v>
      </c>
      <c r="J339" s="16">
        <f t="shared" ca="1" si="260"/>
        <v>0</v>
      </c>
      <c r="K339" s="16">
        <f t="shared" ca="1" si="261"/>
        <v>559</v>
      </c>
      <c r="L339" s="16">
        <f t="shared" ca="1" si="262"/>
        <v>0</v>
      </c>
      <c r="M339" s="17">
        <f t="shared" ca="1" si="263"/>
        <v>1.0166666666666668</v>
      </c>
      <c r="N339" s="17">
        <f t="shared" ca="1" si="264"/>
        <v>1.7</v>
      </c>
      <c r="O339" s="17" t="str">
        <f t="shared" ca="1" si="265"/>
        <v>ESE</v>
      </c>
      <c r="P339" s="13">
        <f t="shared" ca="1" si="266"/>
        <v>0.84452546296296294</v>
      </c>
      <c r="Q339" s="18">
        <f t="shared" ca="1" si="267"/>
        <v>2.2000000000000002</v>
      </c>
      <c r="R339" s="17" t="str">
        <f t="shared" ca="1" si="268"/>
        <v>SE</v>
      </c>
      <c r="S339" s="13">
        <f t="shared" ca="1" si="269"/>
        <v>0.83501157407407411</v>
      </c>
    </row>
    <row r="340" spans="1:36">
      <c r="A340" s="11">
        <f t="shared" si="253"/>
        <v>2005</v>
      </c>
      <c r="B340" s="12">
        <f t="shared" ca="1" si="254"/>
        <v>44606</v>
      </c>
      <c r="C340" s="13">
        <f t="shared" ca="1" si="255"/>
        <v>0.875</v>
      </c>
      <c r="D340" s="14">
        <f t="shared" ca="1" si="256"/>
        <v>0</v>
      </c>
      <c r="E340" s="14">
        <f t="shared" ca="1" si="252"/>
        <v>0.32026783797662334</v>
      </c>
      <c r="F340" s="14">
        <f t="shared" ca="1" si="257"/>
        <v>3.8666666666666667</v>
      </c>
      <c r="G340" s="60" t="s">
        <v>202</v>
      </c>
      <c r="H340" s="14">
        <f t="shared" ca="1" si="258"/>
        <v>74.716666666666669</v>
      </c>
      <c r="I340" s="17">
        <f t="shared" ca="1" si="259"/>
        <v>1E-3</v>
      </c>
      <c r="J340" s="16">
        <f t="shared" ca="1" si="260"/>
        <v>0</v>
      </c>
      <c r="K340" s="16">
        <f t="shared" ca="1" si="261"/>
        <v>464</v>
      </c>
      <c r="L340" s="16">
        <f t="shared" ca="1" si="262"/>
        <v>0</v>
      </c>
      <c r="M340" s="17">
        <f t="shared" ca="1" si="263"/>
        <v>0.53333333333333333</v>
      </c>
      <c r="N340" s="17">
        <f t="shared" ca="1" si="264"/>
        <v>2.1</v>
      </c>
      <c r="O340" s="17" t="str">
        <f t="shared" ca="1" si="265"/>
        <v>E</v>
      </c>
      <c r="P340" s="13">
        <f t="shared" ca="1" si="266"/>
        <v>0.89193287037037028</v>
      </c>
      <c r="Q340" s="18">
        <f t="shared" ca="1" si="267"/>
        <v>3.1</v>
      </c>
      <c r="R340" s="17" t="str">
        <f t="shared" ca="1" si="268"/>
        <v>ESE</v>
      </c>
      <c r="S340" s="13">
        <f t="shared" ca="1" si="269"/>
        <v>0.88824074074074078</v>
      </c>
    </row>
    <row r="341" spans="1:36">
      <c r="A341" s="11">
        <f t="shared" si="253"/>
        <v>2011</v>
      </c>
      <c r="B341" s="12">
        <f t="shared" ca="1" si="254"/>
        <v>44606</v>
      </c>
      <c r="C341" s="13">
        <f t="shared" ca="1" si="255"/>
        <v>0.91666666666666663</v>
      </c>
      <c r="D341" s="14">
        <f t="shared" ca="1" si="256"/>
        <v>0</v>
      </c>
      <c r="E341" s="14">
        <f t="shared" ca="1" si="252"/>
        <v>0.31749580263136262</v>
      </c>
      <c r="F341" s="14">
        <f t="shared" ca="1" si="257"/>
        <v>3.0166666666666671</v>
      </c>
      <c r="G341" s="60" t="s">
        <v>202</v>
      </c>
      <c r="H341" s="14">
        <f t="shared" ca="1" si="258"/>
        <v>78.716666666666669</v>
      </c>
      <c r="I341" s="17">
        <f t="shared" ca="1" si="259"/>
        <v>1E-3</v>
      </c>
      <c r="J341" s="16">
        <f t="shared" ca="1" si="260"/>
        <v>0</v>
      </c>
      <c r="K341" s="16">
        <f t="shared" ca="1" si="261"/>
        <v>511</v>
      </c>
      <c r="L341" s="16">
        <f t="shared" ca="1" si="262"/>
        <v>0</v>
      </c>
      <c r="M341" s="17">
        <f t="shared" ca="1" si="263"/>
        <v>0.46666666666666673</v>
      </c>
      <c r="N341" s="17">
        <f t="shared" ca="1" si="264"/>
        <v>1</v>
      </c>
      <c r="O341" s="17" t="str">
        <f t="shared" ca="1" si="265"/>
        <v>SE</v>
      </c>
      <c r="P341" s="13">
        <f t="shared" ca="1" si="266"/>
        <v>0.93672453703703706</v>
      </c>
      <c r="Q341" s="18">
        <f t="shared" ca="1" si="267"/>
        <v>1.8</v>
      </c>
      <c r="R341" s="17" t="str">
        <f t="shared" ca="1" si="268"/>
        <v>E</v>
      </c>
      <c r="S341" s="13">
        <f t="shared" ca="1" si="269"/>
        <v>0.91871527777777784</v>
      </c>
    </row>
    <row r="342" spans="1:36">
      <c r="A342" s="11">
        <f t="shared" si="253"/>
        <v>2017</v>
      </c>
      <c r="B342" s="12">
        <f t="shared" ca="1" si="254"/>
        <v>44606</v>
      </c>
      <c r="C342" s="13">
        <f t="shared" ca="1" si="255"/>
        <v>0.95833333333333337</v>
      </c>
      <c r="D342" s="14">
        <f t="shared" ca="1" si="256"/>
        <v>0</v>
      </c>
      <c r="E342" s="14">
        <f t="shared" ca="1" si="252"/>
        <v>0.31622065150960249</v>
      </c>
      <c r="F342" s="14">
        <f t="shared" ca="1" si="257"/>
        <v>2.4833333333333334</v>
      </c>
      <c r="G342" s="60" t="s">
        <v>202</v>
      </c>
      <c r="H342" s="14">
        <f t="shared" ca="1" si="258"/>
        <v>82.05</v>
      </c>
      <c r="I342" s="17">
        <f t="shared" ca="1" si="259"/>
        <v>2E-3</v>
      </c>
      <c r="J342" s="16">
        <f t="shared" ca="1" si="260"/>
        <v>0</v>
      </c>
      <c r="K342" s="16">
        <f t="shared" ca="1" si="261"/>
        <v>559</v>
      </c>
      <c r="L342" s="16">
        <f t="shared" ca="1" si="262"/>
        <v>0</v>
      </c>
      <c r="M342" s="17">
        <f t="shared" ca="1" si="263"/>
        <v>0.5</v>
      </c>
      <c r="N342" s="17">
        <f t="shared" ca="1" si="264"/>
        <v>0.9</v>
      </c>
      <c r="O342" s="17" t="str">
        <f t="shared" ca="1" si="265"/>
        <v>ESE</v>
      </c>
      <c r="P342" s="13">
        <f t="shared" ca="1" si="266"/>
        <v>0.95833333333333337</v>
      </c>
      <c r="Q342" s="18">
        <f t="shared" ca="1" si="267"/>
        <v>1.6</v>
      </c>
      <c r="R342" s="17" t="str">
        <f t="shared" ca="1" si="268"/>
        <v>E</v>
      </c>
      <c r="S342" s="13">
        <f t="shared" ca="1" si="269"/>
        <v>0.9568402777777778</v>
      </c>
    </row>
    <row r="343" spans="1:36">
      <c r="A343" s="11">
        <f t="shared" si="253"/>
        <v>2023</v>
      </c>
      <c r="B343" s="12">
        <f t="shared" ca="1" si="254"/>
        <v>44607</v>
      </c>
      <c r="C343" s="13">
        <f t="shared" ca="1" si="255"/>
        <v>0</v>
      </c>
      <c r="D343" s="14">
        <f t="shared" ca="1" si="256"/>
        <v>0</v>
      </c>
      <c r="E343" s="14">
        <f t="shared" ca="1" si="252"/>
        <v>0.31463011221168519</v>
      </c>
      <c r="F343" s="14">
        <f t="shared" ca="1" si="257"/>
        <v>2.3666666666666667</v>
      </c>
      <c r="G343" s="60" t="s">
        <v>202</v>
      </c>
      <c r="H343" s="14">
        <f t="shared" ca="1" si="258"/>
        <v>83.55</v>
      </c>
      <c r="I343" s="17">
        <f t="shared" ca="1" si="259"/>
        <v>0</v>
      </c>
      <c r="J343" s="16">
        <f t="shared" ca="1" si="260"/>
        <v>0</v>
      </c>
      <c r="K343" s="16">
        <f t="shared" ca="1" si="261"/>
        <v>530</v>
      </c>
      <c r="L343" s="16">
        <f t="shared" ca="1" si="262"/>
        <v>0</v>
      </c>
      <c r="M343" s="17">
        <f t="shared" ca="1" si="263"/>
        <v>0.4333333333333334</v>
      </c>
      <c r="N343" s="17">
        <f t="shared" ca="1" si="264"/>
        <v>1.1000000000000001</v>
      </c>
      <c r="O343" s="17" t="str">
        <f t="shared" ca="1" si="265"/>
        <v>ESE</v>
      </c>
      <c r="P343" s="13">
        <f t="shared" ca="1" si="266"/>
        <v>1.667824074074074E-2</v>
      </c>
      <c r="Q343" s="18">
        <f t="shared" ca="1" si="267"/>
        <v>1.7</v>
      </c>
      <c r="R343" s="17" t="str">
        <f t="shared" ca="1" si="268"/>
        <v>ESE</v>
      </c>
      <c r="S343" s="13">
        <f t="shared" ca="1" si="269"/>
        <v>1.2407407407407409E-2</v>
      </c>
      <c r="U343" s="14">
        <f t="shared" ref="U343" ca="1" si="270">SUM(D343:D366)</f>
        <v>0</v>
      </c>
      <c r="V343" s="14">
        <f t="shared" ref="V343:Y343" ca="1" si="271">AVERAGE(E343:E366)</f>
        <v>0.29317251803447858</v>
      </c>
      <c r="W343" s="14">
        <f t="shared" ca="1" si="271"/>
        <v>8.6993055555555561</v>
      </c>
      <c r="X343" s="14" t="e">
        <f t="shared" si="271"/>
        <v>#DIV/0!</v>
      </c>
      <c r="Y343" s="14">
        <f t="shared" ca="1" si="271"/>
        <v>55.772916666666667</v>
      </c>
      <c r="Z343" s="56">
        <f t="shared" ref="Z343:AA343" ca="1" si="272">SUM(I343:I366)</f>
        <v>10.378</v>
      </c>
      <c r="AA343" s="56">
        <f t="shared" ca="1" si="272"/>
        <v>3.8333333333333335</v>
      </c>
      <c r="AB343" s="56">
        <f t="shared" ref="AB343" ca="1" si="273">SUM(K343:K366)/1000</f>
        <v>20914.29</v>
      </c>
      <c r="AC343" s="56">
        <f t="shared" ref="AC343:AD343" ca="1" si="274">AVERAGE(L343:L366)</f>
        <v>241.97916666666671</v>
      </c>
      <c r="AD343" s="17">
        <f t="shared" ca="1" si="274"/>
        <v>4.6340277777777761</v>
      </c>
      <c r="AE343" s="17">
        <f t="shared" ref="AE343" ca="1" si="275">MAX(N343:N366)</f>
        <v>7.7</v>
      </c>
      <c r="AF343" s="11" t="str">
        <f t="shared" ref="AF343" ca="1" si="276">INDIRECT(ADDRESS(MATCH(AE343,N343:N366,0)+ROW()-1,15))</f>
        <v>WSW</v>
      </c>
      <c r="AG343" s="13">
        <f t="shared" ref="AG343" ca="1" si="277">INDIRECT(ADDRESS(MATCH(AE343,N343:N366,0)+ROW()-1,16))</f>
        <v>0.94009259259259259</v>
      </c>
      <c r="AH343" s="17">
        <f t="shared" ref="AH343" ca="1" si="278">MAX(Q343:Q366)</f>
        <v>14.1</v>
      </c>
      <c r="AI343" s="11" t="str">
        <f t="shared" ref="AI343" ca="1" si="279">INDIRECT(ADDRESS(MATCH(AH343,Q343:Q366,0)+ROW()-1,18))</f>
        <v>WSW</v>
      </c>
      <c r="AJ343" s="13">
        <f t="shared" ref="AJ343" ca="1" si="280">INDIRECT(ADDRESS(MATCH(AH343,Q343:Q366,0)+ROW()-1,19))</f>
        <v>0.92901620370370364</v>
      </c>
    </row>
    <row r="344" spans="1:36">
      <c r="A344" s="11">
        <f t="shared" si="253"/>
        <v>2029</v>
      </c>
      <c r="B344" s="12">
        <f t="shared" ca="1" si="254"/>
        <v>44607</v>
      </c>
      <c r="C344" s="13">
        <f t="shared" ca="1" si="255"/>
        <v>4.1666666666666664E-2</v>
      </c>
      <c r="D344" s="14">
        <f t="shared" ca="1" si="256"/>
        <v>0</v>
      </c>
      <c r="E344" s="14">
        <f t="shared" ca="1" si="252"/>
        <v>0.31304265690052419</v>
      </c>
      <c r="F344" s="14">
        <f t="shared" ca="1" si="257"/>
        <v>3.5166666666666671</v>
      </c>
      <c r="G344" s="60" t="s">
        <v>202</v>
      </c>
      <c r="H344" s="14">
        <f t="shared" ca="1" si="258"/>
        <v>78.616666666666674</v>
      </c>
      <c r="I344" s="17">
        <f t="shared" ca="1" si="259"/>
        <v>8.0000000000000002E-3</v>
      </c>
      <c r="J344" s="16">
        <f t="shared" ca="1" si="260"/>
        <v>0</v>
      </c>
      <c r="K344" s="16">
        <f t="shared" ca="1" si="261"/>
        <v>610</v>
      </c>
      <c r="L344" s="16">
        <f t="shared" ca="1" si="262"/>
        <v>0</v>
      </c>
      <c r="M344" s="17">
        <f t="shared" ca="1" si="263"/>
        <v>1.55</v>
      </c>
      <c r="N344" s="17">
        <f t="shared" ca="1" si="264"/>
        <v>3.6</v>
      </c>
      <c r="O344" s="17" t="str">
        <f t="shared" ca="1" si="265"/>
        <v>SSE</v>
      </c>
      <c r="P344" s="13">
        <f t="shared" ca="1" si="266"/>
        <v>7.329861111111112E-2</v>
      </c>
      <c r="Q344" s="18">
        <f t="shared" ca="1" si="267"/>
        <v>5.2</v>
      </c>
      <c r="R344" s="17" t="str">
        <f t="shared" ca="1" si="268"/>
        <v>SSE</v>
      </c>
      <c r="S344" s="13">
        <f t="shared" ca="1" si="269"/>
        <v>7.2777777777777775E-2</v>
      </c>
    </row>
    <row r="345" spans="1:36">
      <c r="A345" s="11">
        <f t="shared" si="253"/>
        <v>2035</v>
      </c>
      <c r="B345" s="12">
        <f t="shared" ca="1" si="254"/>
        <v>44607</v>
      </c>
      <c r="C345" s="13">
        <f t="shared" ca="1" si="255"/>
        <v>8.3333333333333329E-2</v>
      </c>
      <c r="D345" s="14">
        <f t="shared" ca="1" si="256"/>
        <v>0</v>
      </c>
      <c r="E345" s="14">
        <f t="shared" ca="1" si="252"/>
        <v>0.30946062279269149</v>
      </c>
      <c r="F345" s="14">
        <f t="shared" ca="1" si="257"/>
        <v>7.2166666666666677</v>
      </c>
      <c r="G345" s="60" t="s">
        <v>202</v>
      </c>
      <c r="H345" s="14">
        <f t="shared" ca="1" si="258"/>
        <v>66.316666666666663</v>
      </c>
      <c r="I345" s="17">
        <f t="shared" ca="1" si="259"/>
        <v>0</v>
      </c>
      <c r="J345" s="16">
        <f t="shared" ca="1" si="260"/>
        <v>0</v>
      </c>
      <c r="K345" s="16">
        <f t="shared" ca="1" si="261"/>
        <v>485</v>
      </c>
      <c r="L345" s="16">
        <f t="shared" ca="1" si="262"/>
        <v>0</v>
      </c>
      <c r="M345" s="17">
        <f t="shared" ca="1" si="263"/>
        <v>2.25</v>
      </c>
      <c r="N345" s="17">
        <f t="shared" ca="1" si="264"/>
        <v>3.5</v>
      </c>
      <c r="O345" s="17" t="str">
        <f t="shared" ca="1" si="265"/>
        <v>SSE</v>
      </c>
      <c r="P345" s="13">
        <f t="shared" ca="1" si="266"/>
        <v>8.637731481481481E-2</v>
      </c>
      <c r="Q345" s="18">
        <f t="shared" ca="1" si="267"/>
        <v>6.1</v>
      </c>
      <c r="R345" s="17" t="str">
        <f t="shared" ca="1" si="268"/>
        <v>SSE</v>
      </c>
      <c r="S345" s="13">
        <f t="shared" ca="1" si="269"/>
        <v>8.6018518518518508E-2</v>
      </c>
    </row>
    <row r="346" spans="1:36">
      <c r="A346" s="11">
        <f t="shared" si="253"/>
        <v>2041</v>
      </c>
      <c r="B346" s="12">
        <f t="shared" ca="1" si="254"/>
        <v>44607</v>
      </c>
      <c r="C346" s="13">
        <f t="shared" ca="1" si="255"/>
        <v>0.125</v>
      </c>
      <c r="D346" s="14">
        <f t="shared" ca="1" si="256"/>
        <v>0</v>
      </c>
      <c r="E346" s="14">
        <f t="shared" ca="1" si="252"/>
        <v>0.30453065028161158</v>
      </c>
      <c r="F346" s="14">
        <f t="shared" ca="1" si="257"/>
        <v>7.666666666666667</v>
      </c>
      <c r="G346" s="60" t="s">
        <v>202</v>
      </c>
      <c r="H346" s="14">
        <f t="shared" ca="1" si="258"/>
        <v>68.733333333333334</v>
      </c>
      <c r="I346" s="17">
        <f t="shared" ca="1" si="259"/>
        <v>2E-3</v>
      </c>
      <c r="J346" s="16">
        <f t="shared" ca="1" si="260"/>
        <v>0</v>
      </c>
      <c r="K346" s="16">
        <f t="shared" ca="1" si="261"/>
        <v>611</v>
      </c>
      <c r="L346" s="16">
        <f t="shared" ca="1" si="262"/>
        <v>0</v>
      </c>
      <c r="M346" s="17">
        <f t="shared" ca="1" si="263"/>
        <v>3.4166666666666665</v>
      </c>
      <c r="N346" s="17">
        <f t="shared" ca="1" si="264"/>
        <v>3.9</v>
      </c>
      <c r="O346" s="17" t="str">
        <f t="shared" ca="1" si="265"/>
        <v>SSE</v>
      </c>
      <c r="P346" s="13">
        <f t="shared" ca="1" si="266"/>
        <v>0.15189814814814814</v>
      </c>
      <c r="Q346" s="18">
        <f t="shared" ca="1" si="267"/>
        <v>6</v>
      </c>
      <c r="R346" s="17" t="str">
        <f t="shared" ca="1" si="268"/>
        <v>SSE</v>
      </c>
      <c r="S346" s="13">
        <f t="shared" ca="1" si="269"/>
        <v>0.14762731481481481</v>
      </c>
    </row>
    <row r="347" spans="1:36">
      <c r="A347" s="11">
        <f t="shared" si="253"/>
        <v>2047</v>
      </c>
      <c r="B347" s="12">
        <f t="shared" ca="1" si="254"/>
        <v>44607</v>
      </c>
      <c r="C347" s="13">
        <f t="shared" ca="1" si="255"/>
        <v>0.16666666666666666</v>
      </c>
      <c r="D347" s="14">
        <f t="shared" ca="1" si="256"/>
        <v>0</v>
      </c>
      <c r="E347" s="14">
        <f t="shared" ca="1" si="252"/>
        <v>0.30348663950157295</v>
      </c>
      <c r="F347" s="14">
        <f t="shared" ca="1" si="257"/>
        <v>8.1333333333333329</v>
      </c>
      <c r="G347" s="60" t="s">
        <v>202</v>
      </c>
      <c r="H347" s="14">
        <f t="shared" ca="1" si="258"/>
        <v>67.599999999999994</v>
      </c>
      <c r="I347" s="17">
        <f t="shared" ca="1" si="259"/>
        <v>0</v>
      </c>
      <c r="J347" s="16">
        <f t="shared" ca="1" si="260"/>
        <v>0</v>
      </c>
      <c r="K347" s="16">
        <f t="shared" ca="1" si="261"/>
        <v>569</v>
      </c>
      <c r="L347" s="16">
        <f t="shared" ca="1" si="262"/>
        <v>0</v>
      </c>
      <c r="M347" s="17">
        <f t="shared" ca="1" si="263"/>
        <v>3.5</v>
      </c>
      <c r="N347" s="17">
        <f t="shared" ca="1" si="264"/>
        <v>4</v>
      </c>
      <c r="O347" s="17" t="str">
        <f t="shared" ca="1" si="265"/>
        <v>SSE</v>
      </c>
      <c r="P347" s="13">
        <f t="shared" ca="1" si="266"/>
        <v>0.1708912037037037</v>
      </c>
      <c r="Q347" s="18">
        <f t="shared" ca="1" si="267"/>
        <v>6.7</v>
      </c>
      <c r="R347" s="17" t="str">
        <f t="shared" ca="1" si="268"/>
        <v>SSE</v>
      </c>
      <c r="S347" s="13">
        <f t="shared" ca="1" si="269"/>
        <v>0.16930555555555557</v>
      </c>
    </row>
    <row r="348" spans="1:36">
      <c r="A348" s="11">
        <f t="shared" si="253"/>
        <v>2053</v>
      </c>
      <c r="B348" s="12">
        <f t="shared" ca="1" si="254"/>
        <v>44607</v>
      </c>
      <c r="C348" s="13">
        <f t="shared" ca="1" si="255"/>
        <v>0.20833333333333334</v>
      </c>
      <c r="D348" s="14">
        <f t="shared" ca="1" si="256"/>
        <v>0</v>
      </c>
      <c r="E348" s="14">
        <f t="shared" ca="1" si="252"/>
        <v>0.3024440526721075</v>
      </c>
      <c r="F348" s="14">
        <f t="shared" ca="1" si="257"/>
        <v>8.6833333333333336</v>
      </c>
      <c r="G348" s="60" t="s">
        <v>202</v>
      </c>
      <c r="H348" s="14">
        <f t="shared" ca="1" si="258"/>
        <v>58.966666666666669</v>
      </c>
      <c r="I348" s="17">
        <f t="shared" ca="1" si="259"/>
        <v>1E-3</v>
      </c>
      <c r="J348" s="16">
        <f t="shared" ca="1" si="260"/>
        <v>0</v>
      </c>
      <c r="K348" s="16">
        <f t="shared" ca="1" si="261"/>
        <v>519</v>
      </c>
      <c r="L348" s="16">
        <f t="shared" ca="1" si="262"/>
        <v>0</v>
      </c>
      <c r="M348" s="17">
        <f t="shared" ca="1" si="263"/>
        <v>3.85</v>
      </c>
      <c r="N348" s="17">
        <f t="shared" ca="1" si="264"/>
        <v>4.3</v>
      </c>
      <c r="O348" s="17" t="str">
        <f t="shared" ca="1" si="265"/>
        <v>SSE</v>
      </c>
      <c r="P348" s="13">
        <f t="shared" ca="1" si="266"/>
        <v>0.24296296296296296</v>
      </c>
      <c r="Q348" s="18">
        <f t="shared" ca="1" si="267"/>
        <v>7.6</v>
      </c>
      <c r="R348" s="17" t="str">
        <f t="shared" ca="1" si="268"/>
        <v>S</v>
      </c>
      <c r="S348" s="13">
        <f t="shared" ca="1" si="269"/>
        <v>0.24206018518518521</v>
      </c>
    </row>
    <row r="349" spans="1:36">
      <c r="A349" s="11">
        <f t="shared" si="253"/>
        <v>2059</v>
      </c>
      <c r="B349" s="12">
        <f t="shared" ca="1" si="254"/>
        <v>44607</v>
      </c>
      <c r="C349" s="13">
        <f t="shared" ca="1" si="255"/>
        <v>0.25</v>
      </c>
      <c r="D349" s="14">
        <f t="shared" ca="1" si="256"/>
        <v>0</v>
      </c>
      <c r="E349" s="14">
        <f t="shared" ca="1" si="252"/>
        <v>0.29963758566221443</v>
      </c>
      <c r="F349" s="14">
        <f t="shared" ca="1" si="257"/>
        <v>8.7166666666666668</v>
      </c>
      <c r="G349" s="60" t="s">
        <v>202</v>
      </c>
      <c r="H349" s="14">
        <f t="shared" ca="1" si="258"/>
        <v>56.966666666666669</v>
      </c>
      <c r="I349" s="17">
        <f t="shared" ca="1" si="259"/>
        <v>2E-3</v>
      </c>
      <c r="J349" s="16">
        <f t="shared" ca="1" si="260"/>
        <v>0</v>
      </c>
      <c r="K349" s="16">
        <f t="shared" ca="1" si="261"/>
        <v>7450</v>
      </c>
      <c r="L349" s="16">
        <f t="shared" ca="1" si="262"/>
        <v>1.8333333333333333</v>
      </c>
      <c r="M349" s="17">
        <f t="shared" ca="1" si="263"/>
        <v>4.0333333333333341</v>
      </c>
      <c r="N349" s="17">
        <f t="shared" ca="1" si="264"/>
        <v>4.5</v>
      </c>
      <c r="O349" s="17" t="str">
        <f t="shared" ca="1" si="265"/>
        <v>S</v>
      </c>
      <c r="P349" s="13">
        <f t="shared" ca="1" si="266"/>
        <v>0.27156249999999998</v>
      </c>
      <c r="Q349" s="18">
        <f t="shared" ca="1" si="267"/>
        <v>7.7</v>
      </c>
      <c r="R349" s="17" t="str">
        <f t="shared" ca="1" si="268"/>
        <v>S</v>
      </c>
      <c r="S349" s="13">
        <f t="shared" ca="1" si="269"/>
        <v>0.26646990740740739</v>
      </c>
    </row>
    <row r="350" spans="1:36">
      <c r="A350" s="11">
        <f t="shared" si="253"/>
        <v>2065</v>
      </c>
      <c r="B350" s="12">
        <f t="shared" ca="1" si="254"/>
        <v>44607</v>
      </c>
      <c r="C350" s="13">
        <f t="shared" ca="1" si="255"/>
        <v>0.29166666666666669</v>
      </c>
      <c r="D350" s="14">
        <f t="shared" ca="1" si="256"/>
        <v>0</v>
      </c>
      <c r="E350" s="14">
        <f t="shared" ca="1" si="252"/>
        <v>0.29766735229824576</v>
      </c>
      <c r="F350" s="14">
        <f t="shared" ca="1" si="257"/>
        <v>8.7999999999999989</v>
      </c>
      <c r="G350" s="60" t="s">
        <v>202</v>
      </c>
      <c r="H350" s="14">
        <f t="shared" ca="1" si="258"/>
        <v>61.800000000000004</v>
      </c>
      <c r="I350" s="17">
        <f t="shared" ca="1" si="259"/>
        <v>0.14700000000000002</v>
      </c>
      <c r="J350" s="16">
        <f t="shared" ca="1" si="260"/>
        <v>0</v>
      </c>
      <c r="K350" s="16">
        <f t="shared" ca="1" si="261"/>
        <v>303566</v>
      </c>
      <c r="L350" s="16">
        <f t="shared" ca="1" si="262"/>
        <v>84.166666666666671</v>
      </c>
      <c r="M350" s="17">
        <f t="shared" ca="1" si="263"/>
        <v>4.3166666666666664</v>
      </c>
      <c r="N350" s="17">
        <f t="shared" ca="1" si="264"/>
        <v>5</v>
      </c>
      <c r="O350" s="17" t="str">
        <f t="shared" ca="1" si="265"/>
        <v>S</v>
      </c>
      <c r="P350" s="13">
        <f t="shared" ca="1" si="266"/>
        <v>0.30303240740740739</v>
      </c>
      <c r="Q350" s="18">
        <f t="shared" ca="1" si="267"/>
        <v>9.8000000000000007</v>
      </c>
      <c r="R350" s="17" t="str">
        <f t="shared" ca="1" si="268"/>
        <v>SSE</v>
      </c>
      <c r="S350" s="13">
        <f t="shared" ca="1" si="269"/>
        <v>0.29160879629629627</v>
      </c>
    </row>
    <row r="351" spans="1:36">
      <c r="A351" s="11">
        <f t="shared" si="253"/>
        <v>2071</v>
      </c>
      <c r="B351" s="12">
        <f t="shared" ca="1" si="254"/>
        <v>44607</v>
      </c>
      <c r="C351" s="13">
        <f t="shared" ca="1" si="255"/>
        <v>0.33333333333333331</v>
      </c>
      <c r="D351" s="14">
        <f t="shared" ca="1" si="256"/>
        <v>0</v>
      </c>
      <c r="E351" s="14">
        <f t="shared" ca="1" si="252"/>
        <v>0.29694321535329826</v>
      </c>
      <c r="F351" s="14">
        <f t="shared" ca="1" si="257"/>
        <v>9.35</v>
      </c>
      <c r="G351" s="60" t="s">
        <v>202</v>
      </c>
      <c r="H351" s="14">
        <f t="shared" ca="1" si="258"/>
        <v>61.466666666666669</v>
      </c>
      <c r="I351" s="17">
        <f t="shared" ca="1" si="259"/>
        <v>0.13600000000000001</v>
      </c>
      <c r="J351" s="16">
        <f t="shared" ca="1" si="260"/>
        <v>0</v>
      </c>
      <c r="K351" s="16">
        <f t="shared" ca="1" si="261"/>
        <v>302528</v>
      </c>
      <c r="L351" s="16">
        <f t="shared" ca="1" si="262"/>
        <v>84</v>
      </c>
      <c r="M351" s="17">
        <f t="shared" ca="1" si="263"/>
        <v>4.3999999999999995</v>
      </c>
      <c r="N351" s="17">
        <f t="shared" ca="1" si="264"/>
        <v>5</v>
      </c>
      <c r="O351" s="17" t="str">
        <f t="shared" ca="1" si="265"/>
        <v>S</v>
      </c>
      <c r="P351" s="13">
        <f t="shared" ca="1" si="266"/>
        <v>0.33512731481481484</v>
      </c>
      <c r="Q351" s="18">
        <f t="shared" ca="1" si="267"/>
        <v>8.6</v>
      </c>
      <c r="R351" s="17" t="str">
        <f t="shared" ca="1" si="268"/>
        <v>SW</v>
      </c>
      <c r="S351" s="13">
        <f t="shared" ca="1" si="269"/>
        <v>0.36434027777777778</v>
      </c>
    </row>
    <row r="352" spans="1:36">
      <c r="A352" s="11">
        <f t="shared" si="253"/>
        <v>2077</v>
      </c>
      <c r="B352" s="12">
        <f t="shared" ca="1" si="254"/>
        <v>44607</v>
      </c>
      <c r="C352" s="13">
        <f t="shared" ca="1" si="255"/>
        <v>0.375</v>
      </c>
      <c r="D352" s="14">
        <f t="shared" ca="1" si="256"/>
        <v>0</v>
      </c>
      <c r="E352" s="14">
        <f t="shared" ca="1" si="252"/>
        <v>0.29529081555308295</v>
      </c>
      <c r="F352" s="14">
        <f t="shared" ca="1" si="257"/>
        <v>9.9333333333333353</v>
      </c>
      <c r="G352" s="60" t="s">
        <v>202</v>
      </c>
      <c r="H352" s="14">
        <f t="shared" ca="1" si="258"/>
        <v>57.95000000000001</v>
      </c>
      <c r="I352" s="17">
        <f t="shared" ca="1" si="259"/>
        <v>0.33099999999999996</v>
      </c>
      <c r="J352" s="16">
        <f t="shared" ca="1" si="260"/>
        <v>0</v>
      </c>
      <c r="K352" s="16">
        <f t="shared" ca="1" si="261"/>
        <v>732535</v>
      </c>
      <c r="L352" s="16">
        <f t="shared" ca="1" si="262"/>
        <v>203.66666666666666</v>
      </c>
      <c r="M352" s="17">
        <f t="shared" ca="1" si="263"/>
        <v>4.4333333333333327</v>
      </c>
      <c r="N352" s="17">
        <f t="shared" ca="1" si="264"/>
        <v>4.8</v>
      </c>
      <c r="O352" s="17" t="str">
        <f t="shared" ca="1" si="265"/>
        <v>SW</v>
      </c>
      <c r="P352" s="13">
        <f t="shared" ca="1" si="266"/>
        <v>0.37234953703703705</v>
      </c>
      <c r="Q352" s="18">
        <f t="shared" ca="1" si="267"/>
        <v>8.6999999999999993</v>
      </c>
      <c r="R352" s="17" t="str">
        <f t="shared" ca="1" si="268"/>
        <v>WSW</v>
      </c>
      <c r="S352" s="13">
        <f t="shared" ca="1" si="269"/>
        <v>0.3973842592592593</v>
      </c>
    </row>
    <row r="353" spans="1:36">
      <c r="A353" s="11">
        <f t="shared" si="253"/>
        <v>2083</v>
      </c>
      <c r="B353" s="12">
        <f t="shared" ca="1" si="254"/>
        <v>44607</v>
      </c>
      <c r="C353" s="13">
        <f t="shared" ca="1" si="255"/>
        <v>0.41666666666666669</v>
      </c>
      <c r="D353" s="14">
        <f t="shared" ca="1" si="256"/>
        <v>0</v>
      </c>
      <c r="E353" s="14">
        <f t="shared" ca="1" si="252"/>
        <v>0.29395110487482101</v>
      </c>
      <c r="F353" s="14">
        <f t="shared" ca="1" si="257"/>
        <v>10.066666666666668</v>
      </c>
      <c r="G353" s="60" t="s">
        <v>202</v>
      </c>
      <c r="H353" s="14">
        <f t="shared" ca="1" si="258"/>
        <v>61.383333333333333</v>
      </c>
      <c r="I353" s="17">
        <f t="shared" ca="1" si="259"/>
        <v>0.48299999999999998</v>
      </c>
      <c r="J353" s="16">
        <f t="shared" ca="1" si="260"/>
        <v>0</v>
      </c>
      <c r="K353" s="16">
        <f t="shared" ca="1" si="261"/>
        <v>1045259</v>
      </c>
      <c r="L353" s="16">
        <f t="shared" ca="1" si="262"/>
        <v>290.33333333333331</v>
      </c>
      <c r="M353" s="17">
        <f t="shared" ca="1" si="263"/>
        <v>4.0333333333333332</v>
      </c>
      <c r="N353" s="17">
        <f t="shared" ca="1" si="264"/>
        <v>4.8</v>
      </c>
      <c r="O353" s="17" t="str">
        <f t="shared" ca="1" si="265"/>
        <v>SW</v>
      </c>
      <c r="P353" s="13">
        <f t="shared" ca="1" si="266"/>
        <v>0.4513888888888889</v>
      </c>
      <c r="Q353" s="18">
        <f t="shared" ca="1" si="267"/>
        <v>10.5</v>
      </c>
      <c r="R353" s="17" t="str">
        <f t="shared" ca="1" si="268"/>
        <v>SSW</v>
      </c>
      <c r="S353" s="13">
        <f t="shared" ca="1" si="269"/>
        <v>0.44925925925925925</v>
      </c>
    </row>
    <row r="354" spans="1:36">
      <c r="A354" s="11">
        <f t="shared" si="253"/>
        <v>2089</v>
      </c>
      <c r="B354" s="12">
        <f t="shared" ca="1" si="254"/>
        <v>44607</v>
      </c>
      <c r="C354" s="13">
        <f t="shared" ca="1" si="255"/>
        <v>0.45833333333333331</v>
      </c>
      <c r="D354" s="14">
        <f t="shared" ca="1" si="256"/>
        <v>0</v>
      </c>
      <c r="E354" s="14">
        <f t="shared" ca="1" si="252"/>
        <v>0.29127992715631046</v>
      </c>
      <c r="F354" s="14">
        <f t="shared" ca="1" si="257"/>
        <v>11.166666666666666</v>
      </c>
      <c r="G354" s="60" t="s">
        <v>202</v>
      </c>
      <c r="H354" s="14">
        <f t="shared" ca="1" si="258"/>
        <v>52.699999999999996</v>
      </c>
      <c r="I354" s="17">
        <f t="shared" ca="1" si="259"/>
        <v>1.4020000000000001</v>
      </c>
      <c r="J354" s="16">
        <f t="shared" ca="1" si="260"/>
        <v>0.5</v>
      </c>
      <c r="K354" s="16">
        <f t="shared" ca="1" si="261"/>
        <v>2799621</v>
      </c>
      <c r="L354" s="16">
        <f t="shared" ca="1" si="262"/>
        <v>777.66666666666663</v>
      </c>
      <c r="M354" s="17">
        <f t="shared" ca="1" si="263"/>
        <v>5.6833333333333336</v>
      </c>
      <c r="N354" s="17">
        <f t="shared" ca="1" si="264"/>
        <v>6.5</v>
      </c>
      <c r="O354" s="17" t="str">
        <f t="shared" ca="1" si="265"/>
        <v>SW</v>
      </c>
      <c r="P354" s="13">
        <f t="shared" ca="1" si="266"/>
        <v>0.4899189814814815</v>
      </c>
      <c r="Q354" s="18">
        <f t="shared" ca="1" si="267"/>
        <v>10.9</v>
      </c>
      <c r="R354" s="17" t="str">
        <f t="shared" ca="1" si="268"/>
        <v>SW</v>
      </c>
      <c r="S354" s="13">
        <f t="shared" ca="1" si="269"/>
        <v>0.4761111111111111</v>
      </c>
    </row>
    <row r="355" spans="1:36">
      <c r="A355" s="11">
        <f t="shared" si="253"/>
        <v>2095</v>
      </c>
      <c r="B355" s="12">
        <f t="shared" ca="1" si="254"/>
        <v>44607</v>
      </c>
      <c r="C355" s="13">
        <f t="shared" ca="1" si="255"/>
        <v>0.5</v>
      </c>
      <c r="D355" s="14">
        <f t="shared" ca="1" si="256"/>
        <v>0</v>
      </c>
      <c r="E355" s="14">
        <f t="shared" ca="1" si="252"/>
        <v>0.28902578447653077</v>
      </c>
      <c r="F355" s="14">
        <f t="shared" ca="1" si="257"/>
        <v>12.649999999999999</v>
      </c>
      <c r="G355" s="60" t="s">
        <v>202</v>
      </c>
      <c r="H355" s="14">
        <f t="shared" ca="1" si="258"/>
        <v>44.383333333333333</v>
      </c>
      <c r="I355" s="17">
        <f t="shared" ca="1" si="259"/>
        <v>2.0960000000000001</v>
      </c>
      <c r="J355" s="16">
        <f t="shared" ca="1" si="260"/>
        <v>1</v>
      </c>
      <c r="K355" s="16">
        <f t="shared" ca="1" si="261"/>
        <v>4197415</v>
      </c>
      <c r="L355" s="16">
        <f t="shared" ca="1" si="262"/>
        <v>1166</v>
      </c>
      <c r="M355" s="17">
        <f t="shared" ca="1" si="263"/>
        <v>5.5333333333333323</v>
      </c>
      <c r="N355" s="17">
        <f t="shared" ca="1" si="264"/>
        <v>6.2</v>
      </c>
      <c r="O355" s="17" t="str">
        <f t="shared" ca="1" si="265"/>
        <v>SW</v>
      </c>
      <c r="P355" s="13">
        <f t="shared" ca="1" si="266"/>
        <v>0.52621527777777777</v>
      </c>
      <c r="Q355" s="18">
        <f t="shared" ca="1" si="267"/>
        <v>10.6</v>
      </c>
      <c r="R355" s="17" t="str">
        <f t="shared" ca="1" si="268"/>
        <v>SW</v>
      </c>
      <c r="S355" s="13">
        <f t="shared" ca="1" si="269"/>
        <v>0.52475694444444443</v>
      </c>
    </row>
    <row r="356" spans="1:36">
      <c r="A356" s="11">
        <f t="shared" si="253"/>
        <v>2101</v>
      </c>
      <c r="B356" s="12">
        <f t="shared" ca="1" si="254"/>
        <v>44607</v>
      </c>
      <c r="C356" s="13">
        <f t="shared" ca="1" si="255"/>
        <v>0.54166666666666663</v>
      </c>
      <c r="D356" s="14">
        <f t="shared" ca="1" si="256"/>
        <v>0</v>
      </c>
      <c r="E356" s="14">
        <f t="shared" ca="1" si="252"/>
        <v>0.28820830429854027</v>
      </c>
      <c r="F356" s="14">
        <f t="shared" ca="1" si="257"/>
        <v>12.983333333333333</v>
      </c>
      <c r="G356" s="60" t="s">
        <v>202</v>
      </c>
      <c r="H356" s="14">
        <f t="shared" ca="1" si="258"/>
        <v>40.000000000000007</v>
      </c>
      <c r="I356" s="17">
        <f t="shared" ca="1" si="259"/>
        <v>2.0249999999999999</v>
      </c>
      <c r="J356" s="16">
        <f t="shared" ca="1" si="260"/>
        <v>1</v>
      </c>
      <c r="K356" s="16">
        <f t="shared" ca="1" si="261"/>
        <v>4017219</v>
      </c>
      <c r="L356" s="16">
        <f t="shared" ca="1" si="262"/>
        <v>1116</v>
      </c>
      <c r="M356" s="17">
        <f t="shared" ca="1" si="263"/>
        <v>5.3999999999999995</v>
      </c>
      <c r="N356" s="17">
        <f t="shared" ca="1" si="264"/>
        <v>6.4</v>
      </c>
      <c r="O356" s="17" t="str">
        <f t="shared" ca="1" si="265"/>
        <v>WSW</v>
      </c>
      <c r="P356" s="13">
        <f t="shared" ca="1" si="266"/>
        <v>0.57259259259259265</v>
      </c>
      <c r="Q356" s="18">
        <f t="shared" ca="1" si="267"/>
        <v>10.199999999999999</v>
      </c>
      <c r="R356" s="17" t="str">
        <f t="shared" ca="1" si="268"/>
        <v>WSW</v>
      </c>
      <c r="S356" s="13">
        <f t="shared" ca="1" si="269"/>
        <v>0.56687500000000002</v>
      </c>
    </row>
    <row r="357" spans="1:36">
      <c r="A357" s="11">
        <f t="shared" si="253"/>
        <v>2107</v>
      </c>
      <c r="B357" s="12">
        <f t="shared" ca="1" si="254"/>
        <v>44607</v>
      </c>
      <c r="C357" s="13">
        <f t="shared" ca="1" si="255"/>
        <v>0.58333333333333337</v>
      </c>
      <c r="D357" s="14">
        <f t="shared" ca="1" si="256"/>
        <v>0</v>
      </c>
      <c r="E357" s="14">
        <f t="shared" ca="1" si="252"/>
        <v>0.28728996302495319</v>
      </c>
      <c r="F357" s="14">
        <f t="shared" ca="1" si="257"/>
        <v>12.75</v>
      </c>
      <c r="G357" s="60" t="s">
        <v>202</v>
      </c>
      <c r="H357" s="14">
        <f t="shared" ca="1" si="258"/>
        <v>41.416666666666664</v>
      </c>
      <c r="I357" s="17">
        <f t="shared" ca="1" si="259"/>
        <v>1.78</v>
      </c>
      <c r="J357" s="16">
        <f t="shared" ca="1" si="260"/>
        <v>1</v>
      </c>
      <c r="K357" s="16">
        <f t="shared" ca="1" si="261"/>
        <v>3572566</v>
      </c>
      <c r="L357" s="16">
        <f t="shared" ca="1" si="262"/>
        <v>992.33333333333337</v>
      </c>
      <c r="M357" s="17">
        <f t="shared" ca="1" si="263"/>
        <v>5.6333333333333329</v>
      </c>
      <c r="N357" s="17">
        <f t="shared" ca="1" si="264"/>
        <v>6.1</v>
      </c>
      <c r="O357" s="17" t="str">
        <f t="shared" ca="1" si="265"/>
        <v>WSW</v>
      </c>
      <c r="P357" s="13">
        <f t="shared" ca="1" si="266"/>
        <v>0.59901620370370368</v>
      </c>
      <c r="Q357" s="18">
        <f t="shared" ca="1" si="267"/>
        <v>9.8000000000000007</v>
      </c>
      <c r="R357" s="17" t="str">
        <f t="shared" ca="1" si="268"/>
        <v>WSW</v>
      </c>
      <c r="S357" s="13">
        <f t="shared" ca="1" si="269"/>
        <v>0.57912037037037034</v>
      </c>
    </row>
    <row r="358" spans="1:36">
      <c r="A358" s="11">
        <f t="shared" si="253"/>
        <v>2113</v>
      </c>
      <c r="B358" s="12">
        <f t="shared" ca="1" si="254"/>
        <v>44607</v>
      </c>
      <c r="C358" s="13">
        <f t="shared" ca="1" si="255"/>
        <v>0.625</v>
      </c>
      <c r="D358" s="14">
        <f t="shared" ca="1" si="256"/>
        <v>0</v>
      </c>
      <c r="E358" s="14">
        <f t="shared" ca="1" si="252"/>
        <v>0.28657626761539984</v>
      </c>
      <c r="F358" s="14">
        <f t="shared" ca="1" si="257"/>
        <v>12.033333333333331</v>
      </c>
      <c r="G358" s="60" t="s">
        <v>202</v>
      </c>
      <c r="H358" s="14">
        <f t="shared" ca="1" si="258"/>
        <v>38.566666666666663</v>
      </c>
      <c r="I358" s="17">
        <f t="shared" ca="1" si="259"/>
        <v>1.115</v>
      </c>
      <c r="J358" s="16">
        <f t="shared" ca="1" si="260"/>
        <v>0.33333333333333331</v>
      </c>
      <c r="K358" s="16">
        <f t="shared" ca="1" si="261"/>
        <v>2304345</v>
      </c>
      <c r="L358" s="16">
        <f t="shared" ca="1" si="262"/>
        <v>640.16666666666663</v>
      </c>
      <c r="M358" s="17">
        <f t="shared" ca="1" si="263"/>
        <v>5.3666666666666663</v>
      </c>
      <c r="N358" s="17">
        <f t="shared" ca="1" si="264"/>
        <v>6</v>
      </c>
      <c r="O358" s="17" t="str">
        <f t="shared" ca="1" si="265"/>
        <v>SW</v>
      </c>
      <c r="P358" s="13">
        <f t="shared" ca="1" si="266"/>
        <v>0.63971064814814815</v>
      </c>
      <c r="Q358" s="18">
        <f t="shared" ca="1" si="267"/>
        <v>10.199999999999999</v>
      </c>
      <c r="R358" s="17" t="str">
        <f t="shared" ca="1" si="268"/>
        <v>SW</v>
      </c>
      <c r="S358" s="13">
        <f t="shared" ca="1" si="269"/>
        <v>0.6355439814814815</v>
      </c>
    </row>
    <row r="359" spans="1:36">
      <c r="A359" s="11">
        <f t="shared" si="253"/>
        <v>2119</v>
      </c>
      <c r="B359" s="12">
        <f t="shared" ca="1" si="254"/>
        <v>44607</v>
      </c>
      <c r="C359" s="13">
        <f t="shared" ca="1" si="255"/>
        <v>0.66666666666666663</v>
      </c>
      <c r="D359" s="14">
        <f t="shared" ca="1" si="256"/>
        <v>0</v>
      </c>
      <c r="E359" s="14">
        <f t="shared" ca="1" si="252"/>
        <v>0.28637253820700664</v>
      </c>
      <c r="F359" s="14">
        <f t="shared" ca="1" si="257"/>
        <v>10.766666666666666</v>
      </c>
      <c r="G359" s="60" t="s">
        <v>202</v>
      </c>
      <c r="H359" s="14">
        <f t="shared" ca="1" si="258"/>
        <v>44.099999999999994</v>
      </c>
      <c r="I359" s="17">
        <f t="shared" ca="1" si="259"/>
        <v>0.69199999999999995</v>
      </c>
      <c r="J359" s="16">
        <f t="shared" ca="1" si="260"/>
        <v>0</v>
      </c>
      <c r="K359" s="16">
        <f t="shared" ca="1" si="261"/>
        <v>1352546</v>
      </c>
      <c r="L359" s="16">
        <f t="shared" ca="1" si="262"/>
        <v>375.66666666666669</v>
      </c>
      <c r="M359" s="17">
        <f t="shared" ca="1" si="263"/>
        <v>5.25</v>
      </c>
      <c r="N359" s="17">
        <f t="shared" ca="1" si="264"/>
        <v>5.9</v>
      </c>
      <c r="O359" s="17" t="str">
        <f t="shared" ca="1" si="265"/>
        <v>SW</v>
      </c>
      <c r="P359" s="13">
        <f t="shared" ca="1" si="266"/>
        <v>0.66093750000000007</v>
      </c>
      <c r="Q359" s="18">
        <f t="shared" ca="1" si="267"/>
        <v>10.9</v>
      </c>
      <c r="R359" s="17" t="str">
        <f t="shared" ca="1" si="268"/>
        <v>SW</v>
      </c>
      <c r="S359" s="13">
        <f t="shared" ca="1" si="269"/>
        <v>0.69486111111111104</v>
      </c>
    </row>
    <row r="360" spans="1:36">
      <c r="A360" s="11">
        <f t="shared" si="253"/>
        <v>2125</v>
      </c>
      <c r="B360" s="12">
        <f t="shared" ca="1" si="254"/>
        <v>44607</v>
      </c>
      <c r="C360" s="13">
        <f t="shared" ca="1" si="255"/>
        <v>0.70833333333333337</v>
      </c>
      <c r="D360" s="14">
        <f t="shared" ca="1" si="256"/>
        <v>0</v>
      </c>
      <c r="E360" s="14">
        <f t="shared" ca="1" si="252"/>
        <v>0.28555826586174438</v>
      </c>
      <c r="F360" s="14">
        <f t="shared" ca="1" si="257"/>
        <v>9.1999999999999993</v>
      </c>
      <c r="G360" s="60" t="s">
        <v>202</v>
      </c>
      <c r="H360" s="14">
        <f t="shared" ca="1" si="258"/>
        <v>47.666666666666664</v>
      </c>
      <c r="I360" s="17">
        <f t="shared" ca="1" si="259"/>
        <v>0.15800000000000003</v>
      </c>
      <c r="J360" s="16">
        <f t="shared" ca="1" si="260"/>
        <v>0</v>
      </c>
      <c r="K360" s="16">
        <f t="shared" ca="1" si="261"/>
        <v>272236</v>
      </c>
      <c r="L360" s="16">
        <f t="shared" ca="1" si="262"/>
        <v>75.5</v>
      </c>
      <c r="M360" s="17">
        <f t="shared" ca="1" si="263"/>
        <v>5.583333333333333</v>
      </c>
      <c r="N360" s="17">
        <f t="shared" ca="1" si="264"/>
        <v>6.3</v>
      </c>
      <c r="O360" s="17" t="str">
        <f t="shared" ca="1" si="265"/>
        <v>SSW</v>
      </c>
      <c r="P360" s="13">
        <f t="shared" ca="1" si="266"/>
        <v>0.72368055555555555</v>
      </c>
      <c r="Q360" s="18">
        <f t="shared" ca="1" si="267"/>
        <v>11.6</v>
      </c>
      <c r="R360" s="17" t="str">
        <f t="shared" ca="1" si="268"/>
        <v>SSW</v>
      </c>
      <c r="S360" s="13">
        <f t="shared" ca="1" si="269"/>
        <v>0.70657407407407413</v>
      </c>
    </row>
    <row r="361" spans="1:36">
      <c r="A361" s="11">
        <f t="shared" si="253"/>
        <v>2131</v>
      </c>
      <c r="B361" s="12">
        <f t="shared" ca="1" si="254"/>
        <v>44607</v>
      </c>
      <c r="C361" s="13">
        <f t="shared" ca="1" si="255"/>
        <v>0.75</v>
      </c>
      <c r="D361" s="14">
        <f t="shared" ca="1" si="256"/>
        <v>0</v>
      </c>
      <c r="E361" s="14">
        <f t="shared" ca="1" si="252"/>
        <v>0.2845417431031968</v>
      </c>
      <c r="F361" s="14">
        <f t="shared" ca="1" si="257"/>
        <v>8.0166666666666657</v>
      </c>
      <c r="G361" s="60" t="s">
        <v>202</v>
      </c>
      <c r="H361" s="14">
        <f t="shared" ca="1" si="258"/>
        <v>49.599999999999994</v>
      </c>
      <c r="I361" s="17">
        <f t="shared" ca="1" si="259"/>
        <v>0</v>
      </c>
      <c r="J361" s="16">
        <f t="shared" ca="1" si="260"/>
        <v>0</v>
      </c>
      <c r="K361" s="16">
        <f t="shared" ca="1" si="261"/>
        <v>1345</v>
      </c>
      <c r="L361" s="16">
        <f t="shared" ca="1" si="262"/>
        <v>0.16666666666666666</v>
      </c>
      <c r="M361" s="17">
        <f t="shared" ca="1" si="263"/>
        <v>5.6999999999999993</v>
      </c>
      <c r="N361" s="17">
        <f t="shared" ca="1" si="264"/>
        <v>6.9</v>
      </c>
      <c r="O361" s="17" t="str">
        <f t="shared" ca="1" si="265"/>
        <v>WSW</v>
      </c>
      <c r="P361" s="13">
        <f t="shared" ca="1" si="266"/>
        <v>0.7785185185185185</v>
      </c>
      <c r="Q361" s="18">
        <f t="shared" ca="1" si="267"/>
        <v>11.7</v>
      </c>
      <c r="R361" s="17" t="str">
        <f t="shared" ca="1" si="268"/>
        <v>WSW</v>
      </c>
      <c r="S361" s="13">
        <f t="shared" ca="1" si="269"/>
        <v>0.77535879629629623</v>
      </c>
    </row>
    <row r="362" spans="1:36">
      <c r="A362" s="11">
        <f t="shared" si="253"/>
        <v>2137</v>
      </c>
      <c r="B362" s="12">
        <f t="shared" ca="1" si="254"/>
        <v>44607</v>
      </c>
      <c r="C362" s="13">
        <f t="shared" ca="1" si="255"/>
        <v>0.79166666666666663</v>
      </c>
      <c r="D362" s="14">
        <f t="shared" ca="1" si="256"/>
        <v>0</v>
      </c>
      <c r="E362" s="14">
        <f t="shared" ca="1" si="252"/>
        <v>0.28332399841047667</v>
      </c>
      <c r="F362" s="14">
        <f t="shared" ca="1" si="257"/>
        <v>7.4833333333333334</v>
      </c>
      <c r="G362" s="60" t="s">
        <v>202</v>
      </c>
      <c r="H362" s="14">
        <f t="shared" ca="1" si="258"/>
        <v>50.45000000000001</v>
      </c>
      <c r="I362" s="17">
        <f t="shared" ca="1" si="259"/>
        <v>0</v>
      </c>
      <c r="J362" s="16">
        <f t="shared" ca="1" si="260"/>
        <v>0</v>
      </c>
      <c r="K362" s="16">
        <f t="shared" ca="1" si="261"/>
        <v>481</v>
      </c>
      <c r="L362" s="16">
        <f t="shared" ca="1" si="262"/>
        <v>0</v>
      </c>
      <c r="M362" s="17">
        <f t="shared" ca="1" si="263"/>
        <v>6.5666666666666664</v>
      </c>
      <c r="N362" s="17">
        <f t="shared" ca="1" si="264"/>
        <v>7.2</v>
      </c>
      <c r="O362" s="17" t="str">
        <f t="shared" ca="1" si="265"/>
        <v>WSW</v>
      </c>
      <c r="P362" s="13">
        <f t="shared" ca="1" si="266"/>
        <v>0.81263888888888891</v>
      </c>
      <c r="Q362" s="18">
        <f t="shared" ca="1" si="267"/>
        <v>12.3</v>
      </c>
      <c r="R362" s="17" t="str">
        <f t="shared" ca="1" si="268"/>
        <v>W</v>
      </c>
      <c r="S362" s="13">
        <f t="shared" ca="1" si="269"/>
        <v>0.80789351851851843</v>
      </c>
    </row>
    <row r="363" spans="1:36">
      <c r="A363" s="11">
        <f t="shared" si="253"/>
        <v>2143</v>
      </c>
      <c r="B363" s="12">
        <f t="shared" ca="1" si="254"/>
        <v>44607</v>
      </c>
      <c r="C363" s="13">
        <f t="shared" ca="1" si="255"/>
        <v>0.83333333333333337</v>
      </c>
      <c r="D363" s="14">
        <f t="shared" ca="1" si="256"/>
        <v>0</v>
      </c>
      <c r="E363" s="14">
        <f t="shared" ca="1" si="252"/>
        <v>0.28241223372226554</v>
      </c>
      <c r="F363" s="14">
        <f t="shared" ca="1" si="257"/>
        <v>7.2666666666666666</v>
      </c>
      <c r="G363" s="60" t="s">
        <v>202</v>
      </c>
      <c r="H363" s="14">
        <f t="shared" ca="1" si="258"/>
        <v>53.300000000000011</v>
      </c>
      <c r="I363" s="17">
        <f t="shared" ca="1" si="259"/>
        <v>0</v>
      </c>
      <c r="J363" s="16">
        <f t="shared" ca="1" si="260"/>
        <v>0</v>
      </c>
      <c r="K363" s="16">
        <f t="shared" ca="1" si="261"/>
        <v>474</v>
      </c>
      <c r="L363" s="16">
        <f t="shared" ca="1" si="262"/>
        <v>0</v>
      </c>
      <c r="M363" s="17">
        <f t="shared" ca="1" si="263"/>
        <v>5.583333333333333</v>
      </c>
      <c r="N363" s="17">
        <f t="shared" ca="1" si="264"/>
        <v>6.6</v>
      </c>
      <c r="O363" s="17" t="str">
        <f t="shared" ca="1" si="265"/>
        <v>WSW</v>
      </c>
      <c r="P363" s="13">
        <f t="shared" ca="1" si="266"/>
        <v>0.82673611111111101</v>
      </c>
      <c r="Q363" s="18">
        <f t="shared" ca="1" si="267"/>
        <v>12.3</v>
      </c>
      <c r="R363" s="17" t="str">
        <f t="shared" ca="1" si="268"/>
        <v>WSW</v>
      </c>
      <c r="S363" s="13">
        <f t="shared" ca="1" si="269"/>
        <v>0.82828703703703699</v>
      </c>
    </row>
    <row r="364" spans="1:36">
      <c r="A364" s="11">
        <f t="shared" si="253"/>
        <v>2149</v>
      </c>
      <c r="B364" s="12">
        <f t="shared" ca="1" si="254"/>
        <v>44607</v>
      </c>
      <c r="C364" s="13">
        <f t="shared" ca="1" si="255"/>
        <v>0.875</v>
      </c>
      <c r="D364" s="14">
        <f t="shared" ca="1" si="256"/>
        <v>0</v>
      </c>
      <c r="E364" s="14">
        <f t="shared" ca="1" si="252"/>
        <v>0.28119843135435302</v>
      </c>
      <c r="F364" s="14">
        <f t="shared" ca="1" si="257"/>
        <v>6.833333333333333</v>
      </c>
      <c r="G364" s="60" t="s">
        <v>202</v>
      </c>
      <c r="H364" s="14">
        <f t="shared" ca="1" si="258"/>
        <v>54.033333333333331</v>
      </c>
      <c r="I364" s="17">
        <f t="shared" ca="1" si="259"/>
        <v>0</v>
      </c>
      <c r="J364" s="16">
        <f t="shared" ca="1" si="260"/>
        <v>0</v>
      </c>
      <c r="K364" s="16">
        <f t="shared" ca="1" si="261"/>
        <v>505</v>
      </c>
      <c r="L364" s="16">
        <f t="shared" ca="1" si="262"/>
        <v>0</v>
      </c>
      <c r="M364" s="17">
        <f t="shared" ca="1" si="263"/>
        <v>6.0666666666666664</v>
      </c>
      <c r="N364" s="17">
        <f t="shared" ca="1" si="264"/>
        <v>7.1</v>
      </c>
      <c r="O364" s="17" t="str">
        <f t="shared" ca="1" si="265"/>
        <v>WSW</v>
      </c>
      <c r="P364" s="13">
        <f t="shared" ca="1" si="266"/>
        <v>0.89537037037037026</v>
      </c>
      <c r="Q364" s="18">
        <f t="shared" ca="1" si="267"/>
        <v>11.9</v>
      </c>
      <c r="R364" s="17" t="str">
        <f t="shared" ca="1" si="268"/>
        <v>WSW</v>
      </c>
      <c r="S364" s="13">
        <f t="shared" ca="1" si="269"/>
        <v>0.87862268518518516</v>
      </c>
    </row>
    <row r="365" spans="1:36">
      <c r="A365" s="11">
        <f t="shared" si="253"/>
        <v>2155</v>
      </c>
      <c r="B365" s="12">
        <f t="shared" ca="1" si="254"/>
        <v>44607</v>
      </c>
      <c r="C365" s="13">
        <f t="shared" ca="1" si="255"/>
        <v>0.91666666666666663</v>
      </c>
      <c r="D365" s="14">
        <f t="shared" ca="1" si="256"/>
        <v>0</v>
      </c>
      <c r="E365" s="14">
        <f t="shared" ca="1" si="252"/>
        <v>0.28008773813770632</v>
      </c>
      <c r="F365" s="14">
        <f t="shared" ca="1" si="257"/>
        <v>6.7166666666666677</v>
      </c>
      <c r="G365" s="60" t="s">
        <v>202</v>
      </c>
      <c r="H365" s="14">
        <f t="shared" ca="1" si="258"/>
        <v>48.800000000000004</v>
      </c>
      <c r="I365" s="17">
        <f t="shared" ca="1" si="259"/>
        <v>0</v>
      </c>
      <c r="J365" s="16">
        <f t="shared" ca="1" si="260"/>
        <v>0</v>
      </c>
      <c r="K365" s="16">
        <f t="shared" ca="1" si="261"/>
        <v>423</v>
      </c>
      <c r="L365" s="16">
        <f t="shared" ca="1" si="262"/>
        <v>0</v>
      </c>
      <c r="M365" s="17">
        <f t="shared" ca="1" si="263"/>
        <v>6.5666666666666664</v>
      </c>
      <c r="N365" s="17">
        <f t="shared" ca="1" si="264"/>
        <v>7.7</v>
      </c>
      <c r="O365" s="17" t="str">
        <f t="shared" ca="1" si="265"/>
        <v>WSW</v>
      </c>
      <c r="P365" s="13">
        <f t="shared" ca="1" si="266"/>
        <v>0.94009259259259259</v>
      </c>
      <c r="Q365" s="18">
        <f t="shared" ca="1" si="267"/>
        <v>14.1</v>
      </c>
      <c r="R365" s="17" t="str">
        <f t="shared" ca="1" si="268"/>
        <v>WSW</v>
      </c>
      <c r="S365" s="13">
        <f t="shared" ca="1" si="269"/>
        <v>0.92901620370370364</v>
      </c>
    </row>
    <row r="366" spans="1:36">
      <c r="A366" s="11">
        <f t="shared" si="253"/>
        <v>2161</v>
      </c>
      <c r="B366" s="12">
        <f t="shared" ca="1" si="254"/>
        <v>44607</v>
      </c>
      <c r="C366" s="13">
        <f t="shared" ca="1" si="255"/>
        <v>0.95833333333333337</v>
      </c>
      <c r="D366" s="14">
        <f t="shared" ca="1" si="256"/>
        <v>0</v>
      </c>
      <c r="E366" s="14">
        <f t="shared" ca="1" si="252"/>
        <v>0.27918042935714532</v>
      </c>
      <c r="F366" s="14">
        <f t="shared" ca="1" si="257"/>
        <v>6.4666666666666659</v>
      </c>
      <c r="G366" s="60" t="s">
        <v>202</v>
      </c>
      <c r="H366" s="14">
        <f t="shared" ca="1" si="258"/>
        <v>50.183333333333337</v>
      </c>
      <c r="I366" s="17">
        <f t="shared" ca="1" si="259"/>
        <v>0</v>
      </c>
      <c r="J366" s="16">
        <f t="shared" ca="1" si="260"/>
        <v>0</v>
      </c>
      <c r="K366" s="16">
        <f t="shared" ca="1" si="261"/>
        <v>452</v>
      </c>
      <c r="L366" s="16">
        <f t="shared" ca="1" si="262"/>
        <v>0</v>
      </c>
      <c r="M366" s="17">
        <f t="shared" ca="1" si="263"/>
        <v>6.0666666666666664</v>
      </c>
      <c r="N366" s="17">
        <f t="shared" ca="1" si="264"/>
        <v>6.6</v>
      </c>
      <c r="O366" s="17" t="str">
        <f t="shared" ca="1" si="265"/>
        <v>W</v>
      </c>
      <c r="P366" s="13">
        <f t="shared" ca="1" si="266"/>
        <v>0.97371527777777767</v>
      </c>
      <c r="Q366" s="18">
        <f t="shared" ca="1" si="267"/>
        <v>13.2</v>
      </c>
      <c r="R366" s="17" t="str">
        <f t="shared" ca="1" si="268"/>
        <v>WSW</v>
      </c>
      <c r="S366" s="13">
        <f t="shared" ca="1" si="269"/>
        <v>0.98950231481481488</v>
      </c>
    </row>
    <row r="367" spans="1:36">
      <c r="A367" s="11">
        <f t="shared" si="253"/>
        <v>2167</v>
      </c>
      <c r="B367" s="12">
        <f t="shared" ca="1" si="254"/>
        <v>44608</v>
      </c>
      <c r="C367" s="13">
        <f t="shared" ca="1" si="255"/>
        <v>0</v>
      </c>
      <c r="D367" s="14">
        <f t="shared" ca="1" si="256"/>
        <v>0</v>
      </c>
      <c r="E367" s="14">
        <f t="shared" ca="1" si="252"/>
        <v>0.27827446577325426</v>
      </c>
      <c r="F367" s="14">
        <f t="shared" ca="1" si="257"/>
        <v>6.1333333333333329</v>
      </c>
      <c r="G367" s="60" t="s">
        <v>202</v>
      </c>
      <c r="H367" s="14">
        <f t="shared" ca="1" si="258"/>
        <v>51.916666666666664</v>
      </c>
      <c r="I367" s="17">
        <f t="shared" ca="1" si="259"/>
        <v>0</v>
      </c>
      <c r="J367" s="16">
        <f t="shared" ca="1" si="260"/>
        <v>0</v>
      </c>
      <c r="K367" s="16">
        <f t="shared" ca="1" si="261"/>
        <v>458</v>
      </c>
      <c r="L367" s="16">
        <f t="shared" ca="1" si="262"/>
        <v>0</v>
      </c>
      <c r="M367" s="17">
        <f t="shared" ca="1" si="263"/>
        <v>5.9333333333333327</v>
      </c>
      <c r="N367" s="17">
        <f t="shared" ca="1" si="264"/>
        <v>7</v>
      </c>
      <c r="O367" s="17" t="str">
        <f t="shared" ca="1" si="265"/>
        <v>W</v>
      </c>
      <c r="P367" s="13">
        <f t="shared" ca="1" si="266"/>
        <v>0.99586805555555558</v>
      </c>
      <c r="Q367" s="18">
        <f t="shared" ca="1" si="267"/>
        <v>12.1</v>
      </c>
      <c r="R367" s="17" t="str">
        <f t="shared" ca="1" si="268"/>
        <v>WSW</v>
      </c>
      <c r="S367" s="13">
        <f t="shared" ca="1" si="269"/>
        <v>6.9444444444444447E-4</v>
      </c>
      <c r="U367" s="14">
        <f t="shared" ref="U367" ca="1" si="281">SUM(D367:D390)</f>
        <v>0</v>
      </c>
      <c r="V367" s="14">
        <f t="shared" ref="V367:Y367" ca="1" si="282">AVERAGE(E367:E390)</f>
        <v>0.26854462815893482</v>
      </c>
      <c r="W367" s="14">
        <f t="shared" ca="1" si="282"/>
        <v>4.9597222222222221</v>
      </c>
      <c r="X367" s="14" t="e">
        <f t="shared" si="282"/>
        <v>#DIV/0!</v>
      </c>
      <c r="Y367" s="14">
        <f t="shared" ca="1" si="282"/>
        <v>47.1</v>
      </c>
      <c r="Z367" s="56">
        <f t="shared" ref="Z367:AA367" ca="1" si="283">SUM(I367:I390)</f>
        <v>13.914000000000001</v>
      </c>
      <c r="AA367" s="56">
        <f t="shared" ca="1" si="283"/>
        <v>5.333333333333333</v>
      </c>
      <c r="AB367" s="56">
        <f t="shared" ref="AB367" ca="1" si="284">SUM(K367:K390)/1000</f>
        <v>27282.848999999998</v>
      </c>
      <c r="AC367" s="56">
        <f t="shared" ref="AC367:AD367" ca="1" si="285">AVERAGE(L367:L390)</f>
        <v>315.70833333333337</v>
      </c>
      <c r="AD367" s="17">
        <f t="shared" ca="1" si="285"/>
        <v>5.447222222222222</v>
      </c>
      <c r="AE367" s="17">
        <f t="shared" ref="AE367" ca="1" si="286">MAX(N367:N390)</f>
        <v>8.4</v>
      </c>
      <c r="AF367" s="11" t="str">
        <f t="shared" ref="AF367" ca="1" si="287">INDIRECT(ADDRESS(MATCH(AE367,N367:N390,0)+ROW()-1,15))</f>
        <v>WSW</v>
      </c>
      <c r="AG367" s="13">
        <f t="shared" ref="AG367" ca="1" si="288">INDIRECT(ADDRESS(MATCH(AE367,N367:N390,0)+ROW()-1,16))</f>
        <v>0.96423611111111107</v>
      </c>
      <c r="AH367" s="17">
        <f t="shared" ref="AH367" ca="1" si="289">MAX(Q367:Q390)</f>
        <v>17.5</v>
      </c>
      <c r="AI367" s="11" t="str">
        <f t="shared" ref="AI367" ca="1" si="290">INDIRECT(ADDRESS(MATCH(AH367,Q367:Q390,0)+ROW()-1,18))</f>
        <v>SSW</v>
      </c>
      <c r="AJ367" s="13">
        <f t="shared" ref="AJ367" ca="1" si="291">INDIRECT(ADDRESS(MATCH(AH367,Q367:Q390,0)+ROW()-1,19))</f>
        <v>0.63621527777777775</v>
      </c>
    </row>
    <row r="368" spans="1:36">
      <c r="A368" s="11">
        <f t="shared" si="253"/>
        <v>2173</v>
      </c>
      <c r="B368" s="12">
        <f t="shared" ca="1" si="254"/>
        <v>44608</v>
      </c>
      <c r="C368" s="13">
        <f t="shared" ca="1" si="255"/>
        <v>4.1666666666666664E-2</v>
      </c>
      <c r="D368" s="14">
        <f t="shared" ca="1" si="256"/>
        <v>0</v>
      </c>
      <c r="E368" s="14">
        <f t="shared" ca="1" si="252"/>
        <v>0.27726940910608538</v>
      </c>
      <c r="F368" s="14">
        <f t="shared" ca="1" si="257"/>
        <v>5.4499999999999993</v>
      </c>
      <c r="G368" s="60" t="s">
        <v>202</v>
      </c>
      <c r="H368" s="14">
        <f t="shared" ca="1" si="258"/>
        <v>53.716666666666669</v>
      </c>
      <c r="I368" s="17">
        <f t="shared" ca="1" si="259"/>
        <v>0</v>
      </c>
      <c r="J368" s="16">
        <f t="shared" ca="1" si="260"/>
        <v>0</v>
      </c>
      <c r="K368" s="16">
        <f t="shared" ca="1" si="261"/>
        <v>496</v>
      </c>
      <c r="L368" s="16">
        <f t="shared" ca="1" si="262"/>
        <v>0</v>
      </c>
      <c r="M368" s="17">
        <f t="shared" ca="1" si="263"/>
        <v>5.7666666666666657</v>
      </c>
      <c r="N368" s="17">
        <f t="shared" ca="1" si="264"/>
        <v>6.6</v>
      </c>
      <c r="O368" s="17" t="str">
        <f t="shared" ca="1" si="265"/>
        <v>WSW</v>
      </c>
      <c r="P368" s="13">
        <f t="shared" ca="1" si="266"/>
        <v>4.2916666666666665E-2</v>
      </c>
      <c r="Q368" s="18">
        <f t="shared" ca="1" si="267"/>
        <v>12.4</v>
      </c>
      <c r="R368" s="17" t="str">
        <f t="shared" ca="1" si="268"/>
        <v>W</v>
      </c>
      <c r="S368" s="13">
        <f t="shared" ca="1" si="269"/>
        <v>7.3055555555555554E-2</v>
      </c>
    </row>
    <row r="369" spans="1:19">
      <c r="A369" s="11">
        <f t="shared" si="253"/>
        <v>2179</v>
      </c>
      <c r="B369" s="12">
        <f t="shared" ca="1" si="254"/>
        <v>44608</v>
      </c>
      <c r="C369" s="13">
        <f t="shared" ca="1" si="255"/>
        <v>8.3333333333333329E-2</v>
      </c>
      <c r="D369" s="14">
        <f t="shared" ca="1" si="256"/>
        <v>0</v>
      </c>
      <c r="E369" s="14">
        <f t="shared" ca="1" si="252"/>
        <v>0.27676746458965185</v>
      </c>
      <c r="F369" s="14">
        <f t="shared" ca="1" si="257"/>
        <v>4.666666666666667</v>
      </c>
      <c r="G369" s="60" t="s">
        <v>202</v>
      </c>
      <c r="H369" s="14">
        <f t="shared" ca="1" si="258"/>
        <v>52.016666666666673</v>
      </c>
      <c r="I369" s="17">
        <f t="shared" ca="1" si="259"/>
        <v>0</v>
      </c>
      <c r="J369" s="16">
        <f t="shared" ca="1" si="260"/>
        <v>0</v>
      </c>
      <c r="K369" s="16">
        <f t="shared" ca="1" si="261"/>
        <v>485</v>
      </c>
      <c r="L369" s="16">
        <f t="shared" ca="1" si="262"/>
        <v>0</v>
      </c>
      <c r="M369" s="17">
        <f t="shared" ca="1" si="263"/>
        <v>5.5166666666666666</v>
      </c>
      <c r="N369" s="17">
        <f t="shared" ca="1" si="264"/>
        <v>6.7</v>
      </c>
      <c r="O369" s="17" t="str">
        <f t="shared" ca="1" si="265"/>
        <v>WSW</v>
      </c>
      <c r="P369" s="13">
        <f t="shared" ca="1" si="266"/>
        <v>0.11778935185185185</v>
      </c>
      <c r="Q369" s="18">
        <f t="shared" ca="1" si="267"/>
        <v>13.5</v>
      </c>
      <c r="R369" s="17" t="str">
        <f t="shared" ca="1" si="268"/>
        <v>WSW</v>
      </c>
      <c r="S369" s="13">
        <f t="shared" ca="1" si="269"/>
        <v>0.11488425925925926</v>
      </c>
    </row>
    <row r="370" spans="1:19">
      <c r="A370" s="11">
        <f t="shared" si="253"/>
        <v>2185</v>
      </c>
      <c r="B370" s="12">
        <f t="shared" ca="1" si="254"/>
        <v>44608</v>
      </c>
      <c r="C370" s="13">
        <f t="shared" ca="1" si="255"/>
        <v>0.125</v>
      </c>
      <c r="D370" s="14">
        <f t="shared" ca="1" si="256"/>
        <v>0</v>
      </c>
      <c r="E370" s="14">
        <f t="shared" ca="1" si="252"/>
        <v>0.27516402502378806</v>
      </c>
      <c r="F370" s="14">
        <f t="shared" ca="1" si="257"/>
        <v>4.1499999999999995</v>
      </c>
      <c r="G370" s="60" t="s">
        <v>202</v>
      </c>
      <c r="H370" s="14">
        <f t="shared" ca="1" si="258"/>
        <v>49.866666666666674</v>
      </c>
      <c r="I370" s="17">
        <f t="shared" ca="1" si="259"/>
        <v>0</v>
      </c>
      <c r="J370" s="16">
        <f t="shared" ca="1" si="260"/>
        <v>0</v>
      </c>
      <c r="K370" s="16">
        <f t="shared" ca="1" si="261"/>
        <v>467</v>
      </c>
      <c r="L370" s="16">
        <f t="shared" ca="1" si="262"/>
        <v>0</v>
      </c>
      <c r="M370" s="17">
        <f t="shared" ca="1" si="263"/>
        <v>4.7</v>
      </c>
      <c r="N370" s="17">
        <f t="shared" ca="1" si="264"/>
        <v>6.7</v>
      </c>
      <c r="O370" s="17" t="str">
        <f t="shared" ca="1" si="265"/>
        <v>WSW</v>
      </c>
      <c r="P370" s="13">
        <f t="shared" ca="1" si="266"/>
        <v>0.1216087962962963</v>
      </c>
      <c r="Q370" s="18">
        <f t="shared" ca="1" si="267"/>
        <v>11.2</v>
      </c>
      <c r="R370" s="17" t="str">
        <f t="shared" ca="1" si="268"/>
        <v>WSW</v>
      </c>
      <c r="S370" s="13">
        <f t="shared" ca="1" si="269"/>
        <v>0.12055555555555557</v>
      </c>
    </row>
    <row r="371" spans="1:19">
      <c r="A371" s="11">
        <f t="shared" si="253"/>
        <v>2191</v>
      </c>
      <c r="B371" s="12">
        <f t="shared" ca="1" si="254"/>
        <v>44608</v>
      </c>
      <c r="C371" s="13">
        <f t="shared" ca="1" si="255"/>
        <v>0.16666666666666666</v>
      </c>
      <c r="D371" s="14">
        <f t="shared" ca="1" si="256"/>
        <v>0</v>
      </c>
      <c r="E371" s="14">
        <f t="shared" ca="1" si="252"/>
        <v>0.27416377486799637</v>
      </c>
      <c r="F371" s="14">
        <f t="shared" ca="1" si="257"/>
        <v>3.9000000000000004</v>
      </c>
      <c r="G371" s="60" t="s">
        <v>202</v>
      </c>
      <c r="H371" s="14">
        <f t="shared" ca="1" si="258"/>
        <v>47.116666666666667</v>
      </c>
      <c r="I371" s="17">
        <f t="shared" ca="1" si="259"/>
        <v>0</v>
      </c>
      <c r="J371" s="16">
        <f t="shared" ca="1" si="260"/>
        <v>0</v>
      </c>
      <c r="K371" s="16">
        <f t="shared" ca="1" si="261"/>
        <v>405</v>
      </c>
      <c r="L371" s="16">
        <f t="shared" ca="1" si="262"/>
        <v>0</v>
      </c>
      <c r="M371" s="17">
        <f t="shared" ca="1" si="263"/>
        <v>5.0166666666666666</v>
      </c>
      <c r="N371" s="17">
        <f t="shared" ca="1" si="264"/>
        <v>6.1</v>
      </c>
      <c r="O371" s="17" t="str">
        <f t="shared" ca="1" si="265"/>
        <v>WSW</v>
      </c>
      <c r="P371" s="13">
        <f t="shared" ca="1" si="266"/>
        <v>0.20113425925925923</v>
      </c>
      <c r="Q371" s="18">
        <f t="shared" ca="1" si="267"/>
        <v>10.4</v>
      </c>
      <c r="R371" s="17" t="str">
        <f t="shared" ca="1" si="268"/>
        <v>SW</v>
      </c>
      <c r="S371" s="13">
        <f t="shared" ca="1" si="269"/>
        <v>0.1993287037037037</v>
      </c>
    </row>
    <row r="372" spans="1:19">
      <c r="A372" s="11">
        <f t="shared" si="253"/>
        <v>2197</v>
      </c>
      <c r="B372" s="12">
        <f t="shared" ca="1" si="254"/>
        <v>44608</v>
      </c>
      <c r="C372" s="13">
        <f t="shared" ca="1" si="255"/>
        <v>0.20833333333333334</v>
      </c>
      <c r="D372" s="14">
        <f t="shared" ca="1" si="256"/>
        <v>0</v>
      </c>
      <c r="E372" s="14">
        <f t="shared" ca="1" si="252"/>
        <v>0.27326517214464457</v>
      </c>
      <c r="F372" s="14">
        <f t="shared" ca="1" si="257"/>
        <v>3.6833333333333331</v>
      </c>
      <c r="G372" s="60" t="s">
        <v>202</v>
      </c>
      <c r="H372" s="14">
        <f t="shared" ca="1" si="258"/>
        <v>50.683333333333337</v>
      </c>
      <c r="I372" s="17">
        <f t="shared" ca="1" si="259"/>
        <v>0</v>
      </c>
      <c r="J372" s="16">
        <f t="shared" ca="1" si="260"/>
        <v>0</v>
      </c>
      <c r="K372" s="16">
        <f t="shared" ca="1" si="261"/>
        <v>359</v>
      </c>
      <c r="L372" s="16">
        <f t="shared" ca="1" si="262"/>
        <v>0</v>
      </c>
      <c r="M372" s="17">
        <f t="shared" ca="1" si="263"/>
        <v>4.4333333333333336</v>
      </c>
      <c r="N372" s="17">
        <f t="shared" ca="1" si="264"/>
        <v>6.1</v>
      </c>
      <c r="O372" s="17" t="str">
        <f t="shared" ca="1" si="265"/>
        <v>WSW</v>
      </c>
      <c r="P372" s="13">
        <f t="shared" ca="1" si="266"/>
        <v>0.20452546296296295</v>
      </c>
      <c r="Q372" s="18">
        <f t="shared" ca="1" si="267"/>
        <v>9.9</v>
      </c>
      <c r="R372" s="17" t="str">
        <f t="shared" ca="1" si="268"/>
        <v>WSW</v>
      </c>
      <c r="S372" s="13">
        <f t="shared" ca="1" si="269"/>
        <v>0.20774305555555558</v>
      </c>
    </row>
    <row r="373" spans="1:19">
      <c r="A373" s="11">
        <f t="shared" si="253"/>
        <v>2203</v>
      </c>
      <c r="B373" s="12">
        <f t="shared" ca="1" si="254"/>
        <v>44608</v>
      </c>
      <c r="C373" s="13">
        <f t="shared" ca="1" si="255"/>
        <v>0.25</v>
      </c>
      <c r="D373" s="14">
        <f t="shared" ca="1" si="256"/>
        <v>0</v>
      </c>
      <c r="E373" s="14">
        <f t="shared" ca="1" si="252"/>
        <v>0.27236787338286278</v>
      </c>
      <c r="F373" s="14">
        <f t="shared" ca="1" si="257"/>
        <v>3.4333333333333336</v>
      </c>
      <c r="G373" s="60" t="s">
        <v>202</v>
      </c>
      <c r="H373" s="14">
        <f t="shared" ca="1" si="258"/>
        <v>47.783333333333331</v>
      </c>
      <c r="I373" s="17">
        <f t="shared" ca="1" si="259"/>
        <v>1E-3</v>
      </c>
      <c r="J373" s="16">
        <f t="shared" ca="1" si="260"/>
        <v>0</v>
      </c>
      <c r="K373" s="16">
        <f t="shared" ca="1" si="261"/>
        <v>6319</v>
      </c>
      <c r="L373" s="16">
        <f t="shared" ca="1" si="262"/>
        <v>1.6666666666666667</v>
      </c>
      <c r="M373" s="17">
        <f t="shared" ca="1" si="263"/>
        <v>4.7833333333333341</v>
      </c>
      <c r="N373" s="17">
        <f t="shared" ca="1" si="264"/>
        <v>5.9</v>
      </c>
      <c r="O373" s="17" t="str">
        <f t="shared" ca="1" si="265"/>
        <v>WSW</v>
      </c>
      <c r="P373" s="13">
        <f t="shared" ca="1" si="266"/>
        <v>0.27061342592592591</v>
      </c>
      <c r="Q373" s="18">
        <f t="shared" ca="1" si="267"/>
        <v>10</v>
      </c>
      <c r="R373" s="17" t="str">
        <f t="shared" ca="1" si="268"/>
        <v>WSW</v>
      </c>
      <c r="S373" s="13">
        <f t="shared" ca="1" si="269"/>
        <v>0.27613425925925927</v>
      </c>
    </row>
    <row r="374" spans="1:19">
      <c r="A374" s="11">
        <f t="shared" si="253"/>
        <v>2209</v>
      </c>
      <c r="B374" s="12">
        <f t="shared" ca="1" si="254"/>
        <v>44608</v>
      </c>
      <c r="C374" s="13">
        <f t="shared" ca="1" si="255"/>
        <v>0.29166666666666669</v>
      </c>
      <c r="D374" s="14">
        <f t="shared" ca="1" si="256"/>
        <v>0</v>
      </c>
      <c r="E374" s="14">
        <f t="shared" ca="1" si="252"/>
        <v>0.27147198905104247</v>
      </c>
      <c r="F374" s="14">
        <f t="shared" ca="1" si="257"/>
        <v>3.3499999999999996</v>
      </c>
      <c r="G374" s="60" t="s">
        <v>202</v>
      </c>
      <c r="H374" s="14">
        <f t="shared" ca="1" si="258"/>
        <v>44.766666666666673</v>
      </c>
      <c r="I374" s="17">
        <f t="shared" ca="1" si="259"/>
        <v>0.126</v>
      </c>
      <c r="J374" s="16">
        <f t="shared" ca="1" si="260"/>
        <v>0</v>
      </c>
      <c r="K374" s="16">
        <f t="shared" ca="1" si="261"/>
        <v>292201</v>
      </c>
      <c r="L374" s="16">
        <f t="shared" ca="1" si="262"/>
        <v>81.166666666666671</v>
      </c>
      <c r="M374" s="17">
        <f t="shared" ca="1" si="263"/>
        <v>4.8</v>
      </c>
      <c r="N374" s="17">
        <f t="shared" ca="1" si="264"/>
        <v>5.6</v>
      </c>
      <c r="O374" s="17" t="str">
        <f t="shared" ca="1" si="265"/>
        <v>WSW</v>
      </c>
      <c r="P374" s="13">
        <f t="shared" ca="1" si="266"/>
        <v>0.3263888888888889</v>
      </c>
      <c r="Q374" s="18">
        <f t="shared" ca="1" si="267"/>
        <v>10.9</v>
      </c>
      <c r="R374" s="17" t="str">
        <f t="shared" ca="1" si="268"/>
        <v>WSW</v>
      </c>
      <c r="S374" s="13">
        <f t="shared" ca="1" si="269"/>
        <v>0.3223611111111111</v>
      </c>
    </row>
    <row r="375" spans="1:19">
      <c r="A375" s="11">
        <f t="shared" si="253"/>
        <v>2215</v>
      </c>
      <c r="B375" s="12">
        <f t="shared" ca="1" si="254"/>
        <v>44608</v>
      </c>
      <c r="C375" s="13">
        <f t="shared" ca="1" si="255"/>
        <v>0.33333333333333331</v>
      </c>
      <c r="D375" s="14">
        <f t="shared" ca="1" si="256"/>
        <v>0</v>
      </c>
      <c r="E375" s="14">
        <f t="shared" ca="1" si="252"/>
        <v>0.27077612794164274</v>
      </c>
      <c r="F375" s="14">
        <f t="shared" ca="1" si="257"/>
        <v>3.9500000000000006</v>
      </c>
      <c r="G375" s="60" t="s">
        <v>202</v>
      </c>
      <c r="H375" s="14">
        <f t="shared" ca="1" si="258"/>
        <v>43.583333333333336</v>
      </c>
      <c r="I375" s="17">
        <f t="shared" ca="1" si="259"/>
        <v>0.53900000000000003</v>
      </c>
      <c r="J375" s="16">
        <f t="shared" ca="1" si="260"/>
        <v>0.16666666666666666</v>
      </c>
      <c r="K375" s="16">
        <f t="shared" ca="1" si="261"/>
        <v>1119733</v>
      </c>
      <c r="L375" s="16">
        <f t="shared" ca="1" si="262"/>
        <v>311</v>
      </c>
      <c r="M375" s="17">
        <f t="shared" ca="1" si="263"/>
        <v>5.2333333333333334</v>
      </c>
      <c r="N375" s="17">
        <f t="shared" ca="1" si="264"/>
        <v>6.3</v>
      </c>
      <c r="O375" s="17" t="str">
        <f t="shared" ca="1" si="265"/>
        <v>WSW</v>
      </c>
      <c r="P375" s="13">
        <f t="shared" ca="1" si="266"/>
        <v>0.33253472222222219</v>
      </c>
      <c r="Q375" s="18">
        <f t="shared" ca="1" si="267"/>
        <v>11</v>
      </c>
      <c r="R375" s="17" t="str">
        <f t="shared" ca="1" si="268"/>
        <v>W</v>
      </c>
      <c r="S375" s="13">
        <f t="shared" ca="1" si="269"/>
        <v>0.33177083333333335</v>
      </c>
    </row>
    <row r="376" spans="1:19">
      <c r="A376" s="11">
        <f t="shared" si="253"/>
        <v>2221</v>
      </c>
      <c r="B376" s="12">
        <f t="shared" ca="1" si="254"/>
        <v>44608</v>
      </c>
      <c r="C376" s="13">
        <f t="shared" ca="1" si="255"/>
        <v>0.375</v>
      </c>
      <c r="D376" s="14">
        <f t="shared" ca="1" si="256"/>
        <v>0</v>
      </c>
      <c r="E376" s="14">
        <f t="shared" ca="1" si="252"/>
        <v>0.27008108523773872</v>
      </c>
      <c r="F376" s="14">
        <f t="shared" ca="1" si="257"/>
        <v>5.6499999999999995</v>
      </c>
      <c r="G376" s="60" t="s">
        <v>202</v>
      </c>
      <c r="H376" s="14">
        <f t="shared" ca="1" si="258"/>
        <v>39.6</v>
      </c>
      <c r="I376" s="17">
        <f t="shared" ca="1" si="259"/>
        <v>1.3790000000000002</v>
      </c>
      <c r="J376" s="16">
        <f t="shared" ca="1" si="260"/>
        <v>0.66666666666666663</v>
      </c>
      <c r="K376" s="16">
        <f t="shared" ca="1" si="261"/>
        <v>2714051</v>
      </c>
      <c r="L376" s="16">
        <f t="shared" ca="1" si="262"/>
        <v>753.83333333333337</v>
      </c>
      <c r="M376" s="17">
        <f t="shared" ca="1" si="263"/>
        <v>5.0500000000000007</v>
      </c>
      <c r="N376" s="17">
        <f t="shared" ca="1" si="264"/>
        <v>5.6</v>
      </c>
      <c r="O376" s="17" t="str">
        <f t="shared" ca="1" si="265"/>
        <v>WSW</v>
      </c>
      <c r="P376" s="13">
        <f t="shared" ca="1" si="266"/>
        <v>0.37164351851851851</v>
      </c>
      <c r="Q376" s="18">
        <f t="shared" ca="1" si="267"/>
        <v>9.6</v>
      </c>
      <c r="R376" s="17" t="str">
        <f t="shared" ca="1" si="268"/>
        <v>WSW</v>
      </c>
      <c r="S376" s="13">
        <f t="shared" ca="1" si="269"/>
        <v>0.40688657407407408</v>
      </c>
    </row>
    <row r="377" spans="1:19">
      <c r="A377" s="11">
        <f t="shared" si="253"/>
        <v>2227</v>
      </c>
      <c r="B377" s="12">
        <f t="shared" ca="1" si="254"/>
        <v>44608</v>
      </c>
      <c r="C377" s="13">
        <f t="shared" ca="1" si="255"/>
        <v>0.41666666666666669</v>
      </c>
      <c r="D377" s="14">
        <f t="shared" ca="1" si="256"/>
        <v>0</v>
      </c>
      <c r="E377" s="14">
        <f t="shared" ca="1" si="252"/>
        <v>0.26899059665299296</v>
      </c>
      <c r="F377" s="14">
        <f t="shared" ca="1" si="257"/>
        <v>5.8500000000000005</v>
      </c>
      <c r="G377" s="60" t="s">
        <v>202</v>
      </c>
      <c r="H377" s="14">
        <f t="shared" ca="1" si="258"/>
        <v>40.15</v>
      </c>
      <c r="I377" s="17">
        <f t="shared" ca="1" si="259"/>
        <v>1.37</v>
      </c>
      <c r="J377" s="16">
        <f t="shared" ca="1" si="260"/>
        <v>0.66666666666666663</v>
      </c>
      <c r="K377" s="16">
        <f t="shared" ca="1" si="261"/>
        <v>2723693</v>
      </c>
      <c r="L377" s="16">
        <f t="shared" ca="1" si="262"/>
        <v>756.5</v>
      </c>
      <c r="M377" s="17">
        <f t="shared" ca="1" si="263"/>
        <v>4.6166666666666663</v>
      </c>
      <c r="N377" s="17">
        <f t="shared" ca="1" si="264"/>
        <v>5.6</v>
      </c>
      <c r="O377" s="17" t="str">
        <f t="shared" ca="1" si="265"/>
        <v>WSW</v>
      </c>
      <c r="P377" s="13">
        <f t="shared" ca="1" si="266"/>
        <v>0.40986111111111106</v>
      </c>
      <c r="Q377" s="18">
        <f t="shared" ca="1" si="267"/>
        <v>8.5</v>
      </c>
      <c r="R377" s="17" t="str">
        <f t="shared" ca="1" si="268"/>
        <v>WSW</v>
      </c>
      <c r="S377" s="13">
        <f t="shared" ca="1" si="269"/>
        <v>0.41381944444444446</v>
      </c>
    </row>
    <row r="378" spans="1:19">
      <c r="A378" s="11">
        <f t="shared" si="253"/>
        <v>2233</v>
      </c>
      <c r="B378" s="12">
        <f t="shared" ca="1" si="254"/>
        <v>44608</v>
      </c>
      <c r="C378" s="13">
        <f t="shared" ca="1" si="255"/>
        <v>0.45833333333333331</v>
      </c>
      <c r="D378" s="14">
        <f t="shared" ca="1" si="256"/>
        <v>0</v>
      </c>
      <c r="E378" s="14">
        <f t="shared" ca="1" si="252"/>
        <v>0.26790218385647541</v>
      </c>
      <c r="F378" s="14">
        <f t="shared" ca="1" si="257"/>
        <v>6.9999999999999991</v>
      </c>
      <c r="G378" s="60" t="s">
        <v>202</v>
      </c>
      <c r="H378" s="14">
        <f t="shared" ca="1" si="258"/>
        <v>37.299999999999997</v>
      </c>
      <c r="I378" s="17">
        <f t="shared" ca="1" si="259"/>
        <v>2.1629999999999998</v>
      </c>
      <c r="J378" s="16">
        <f t="shared" ca="1" si="260"/>
        <v>1</v>
      </c>
      <c r="K378" s="16">
        <f t="shared" ca="1" si="261"/>
        <v>4198851</v>
      </c>
      <c r="L378" s="16">
        <f t="shared" ca="1" si="262"/>
        <v>1166.3333333333333</v>
      </c>
      <c r="M378" s="17">
        <f t="shared" ca="1" si="263"/>
        <v>4.9666666666666668</v>
      </c>
      <c r="N378" s="17">
        <f t="shared" ca="1" si="264"/>
        <v>5.5</v>
      </c>
      <c r="O378" s="17" t="str">
        <f t="shared" ca="1" si="265"/>
        <v>WNW</v>
      </c>
      <c r="P378" s="13">
        <f t="shared" ca="1" si="266"/>
        <v>0.49059027777777775</v>
      </c>
      <c r="Q378" s="18">
        <f t="shared" ca="1" si="267"/>
        <v>10.1</v>
      </c>
      <c r="R378" s="17" t="str">
        <f t="shared" ca="1" si="268"/>
        <v>NW</v>
      </c>
      <c r="S378" s="13">
        <f t="shared" ca="1" si="269"/>
        <v>0.48396990740740736</v>
      </c>
    </row>
    <row r="379" spans="1:19">
      <c r="A379" s="11">
        <f t="shared" si="253"/>
        <v>2239</v>
      </c>
      <c r="B379" s="12">
        <f t="shared" ca="1" si="254"/>
        <v>44608</v>
      </c>
      <c r="C379" s="13">
        <f t="shared" ca="1" si="255"/>
        <v>0.5</v>
      </c>
      <c r="D379" s="14">
        <f t="shared" ca="1" si="256"/>
        <v>0</v>
      </c>
      <c r="E379" s="14">
        <f t="shared" ca="1" si="252"/>
        <v>0.2672106701150565</v>
      </c>
      <c r="F379" s="14">
        <f t="shared" ca="1" si="257"/>
        <v>8.4</v>
      </c>
      <c r="G379" s="60" t="s">
        <v>202</v>
      </c>
      <c r="H379" s="14">
        <f t="shared" ca="1" si="258"/>
        <v>31.733333333333331</v>
      </c>
      <c r="I379" s="17">
        <f t="shared" ca="1" si="259"/>
        <v>2.8029999999999999</v>
      </c>
      <c r="J379" s="16">
        <f t="shared" ca="1" si="260"/>
        <v>1</v>
      </c>
      <c r="K379" s="16">
        <f t="shared" ca="1" si="261"/>
        <v>5384286</v>
      </c>
      <c r="L379" s="16">
        <f t="shared" ca="1" si="262"/>
        <v>1495.6666666666667</v>
      </c>
      <c r="M379" s="17">
        <f t="shared" ca="1" si="263"/>
        <v>5.5</v>
      </c>
      <c r="N379" s="17">
        <f t="shared" ca="1" si="264"/>
        <v>6.1</v>
      </c>
      <c r="O379" s="17" t="str">
        <f t="shared" ca="1" si="265"/>
        <v>WSW</v>
      </c>
      <c r="P379" s="13">
        <f t="shared" ca="1" si="266"/>
        <v>0.52777777777777779</v>
      </c>
      <c r="Q379" s="18">
        <f t="shared" ca="1" si="267"/>
        <v>11.2</v>
      </c>
      <c r="R379" s="17" t="str">
        <f t="shared" ca="1" si="268"/>
        <v>W</v>
      </c>
      <c r="S379" s="13">
        <f t="shared" ca="1" si="269"/>
        <v>0.52391203703703704</v>
      </c>
    </row>
    <row r="380" spans="1:19">
      <c r="A380" s="11">
        <f t="shared" si="253"/>
        <v>2245</v>
      </c>
      <c r="B380" s="12">
        <f t="shared" ca="1" si="254"/>
        <v>44608</v>
      </c>
      <c r="C380" s="13">
        <f t="shared" ca="1" si="255"/>
        <v>0.54166666666666663</v>
      </c>
      <c r="D380" s="14">
        <f t="shared" ca="1" si="256"/>
        <v>0</v>
      </c>
      <c r="E380" s="14">
        <f t="shared" ca="1" si="252"/>
        <v>0.26632275480572926</v>
      </c>
      <c r="F380" s="14">
        <f t="shared" ca="1" si="257"/>
        <v>8.8833333333333329</v>
      </c>
      <c r="G380" s="60" t="s">
        <v>202</v>
      </c>
      <c r="H380" s="14">
        <f t="shared" ca="1" si="258"/>
        <v>27.483333333333334</v>
      </c>
      <c r="I380" s="17">
        <f t="shared" ca="1" si="259"/>
        <v>2.5050000000000003</v>
      </c>
      <c r="J380" s="16">
        <f t="shared" ca="1" si="260"/>
        <v>1</v>
      </c>
      <c r="K380" s="16">
        <f t="shared" ca="1" si="261"/>
        <v>4836087</v>
      </c>
      <c r="L380" s="16">
        <f t="shared" ca="1" si="262"/>
        <v>1343.5</v>
      </c>
      <c r="M380" s="17">
        <f t="shared" ca="1" si="263"/>
        <v>5.1833333333333336</v>
      </c>
      <c r="N380" s="17">
        <f t="shared" ca="1" si="264"/>
        <v>5.8</v>
      </c>
      <c r="O380" s="17" t="str">
        <f t="shared" ca="1" si="265"/>
        <v>WSW</v>
      </c>
      <c r="P380" s="13">
        <f t="shared" ca="1" si="266"/>
        <v>0.56803240740740735</v>
      </c>
      <c r="Q380" s="18">
        <f t="shared" ca="1" si="267"/>
        <v>8.8000000000000007</v>
      </c>
      <c r="R380" s="17" t="str">
        <f t="shared" ca="1" si="268"/>
        <v>WSW</v>
      </c>
      <c r="S380" s="13">
        <f t="shared" ca="1" si="269"/>
        <v>0.53755787037037039</v>
      </c>
    </row>
    <row r="381" spans="1:19">
      <c r="A381" s="11">
        <f t="shared" si="253"/>
        <v>2251</v>
      </c>
      <c r="B381" s="12">
        <f t="shared" ca="1" si="254"/>
        <v>44608</v>
      </c>
      <c r="C381" s="13">
        <f t="shared" ca="1" si="255"/>
        <v>0.58333333333333337</v>
      </c>
      <c r="D381" s="14">
        <f t="shared" ca="1" si="256"/>
        <v>0</v>
      </c>
      <c r="E381" s="14">
        <f t="shared" ca="1" si="252"/>
        <v>0.26612572287840108</v>
      </c>
      <c r="F381" s="14">
        <f t="shared" ca="1" si="257"/>
        <v>7.9499999999999993</v>
      </c>
      <c r="G381" s="60" t="s">
        <v>202</v>
      </c>
      <c r="H381" s="14">
        <f t="shared" ca="1" si="258"/>
        <v>34.883333333333333</v>
      </c>
      <c r="I381" s="17">
        <f t="shared" ca="1" si="259"/>
        <v>1.5340000000000003</v>
      </c>
      <c r="J381" s="16">
        <f t="shared" ca="1" si="260"/>
        <v>0.5</v>
      </c>
      <c r="K381" s="16">
        <f t="shared" ca="1" si="261"/>
        <v>3059941</v>
      </c>
      <c r="L381" s="16">
        <f t="shared" ca="1" si="262"/>
        <v>849.83333333333337</v>
      </c>
      <c r="M381" s="17">
        <f t="shared" ca="1" si="263"/>
        <v>5.6333333333333329</v>
      </c>
      <c r="N381" s="17">
        <f t="shared" ca="1" si="264"/>
        <v>6.4</v>
      </c>
      <c r="O381" s="17" t="str">
        <f t="shared" ca="1" si="265"/>
        <v>SW</v>
      </c>
      <c r="P381" s="13">
        <f t="shared" ca="1" si="266"/>
        <v>0.61728009259259264</v>
      </c>
      <c r="Q381" s="18">
        <f t="shared" ca="1" si="267"/>
        <v>12.9</v>
      </c>
      <c r="R381" s="17" t="str">
        <f t="shared" ca="1" si="268"/>
        <v>S</v>
      </c>
      <c r="S381" s="13">
        <f t="shared" ca="1" si="269"/>
        <v>0.61658564814814809</v>
      </c>
    </row>
    <row r="382" spans="1:19">
      <c r="A382" s="11">
        <f t="shared" si="253"/>
        <v>2257</v>
      </c>
      <c r="B382" s="12">
        <f t="shared" ca="1" si="254"/>
        <v>44608</v>
      </c>
      <c r="C382" s="13">
        <f t="shared" ca="1" si="255"/>
        <v>0.625</v>
      </c>
      <c r="D382" s="14">
        <f t="shared" ca="1" si="256"/>
        <v>0</v>
      </c>
      <c r="E382" s="14">
        <f t="shared" ca="1" si="252"/>
        <v>0.26573165902374457</v>
      </c>
      <c r="F382" s="14">
        <f t="shared" ca="1" si="257"/>
        <v>6.6833333333333327</v>
      </c>
      <c r="G382" s="60" t="s">
        <v>202</v>
      </c>
      <c r="H382" s="14">
        <f t="shared" ca="1" si="258"/>
        <v>46.716666666666669</v>
      </c>
      <c r="I382" s="17">
        <f t="shared" ca="1" si="259"/>
        <v>0.97299999999999986</v>
      </c>
      <c r="J382" s="16">
        <f t="shared" ca="1" si="260"/>
        <v>0.33333333333333331</v>
      </c>
      <c r="K382" s="16">
        <f t="shared" ca="1" si="261"/>
        <v>1932227</v>
      </c>
      <c r="L382" s="16">
        <f t="shared" ca="1" si="262"/>
        <v>536.66666666666663</v>
      </c>
      <c r="M382" s="17">
        <f t="shared" ca="1" si="263"/>
        <v>6.4499999999999993</v>
      </c>
      <c r="N382" s="17">
        <f t="shared" ca="1" si="264"/>
        <v>7.5</v>
      </c>
      <c r="O382" s="17" t="str">
        <f t="shared" ca="1" si="265"/>
        <v>SSW</v>
      </c>
      <c r="P382" s="13">
        <f t="shared" ca="1" si="266"/>
        <v>0.64150462962962962</v>
      </c>
      <c r="Q382" s="18">
        <f t="shared" ca="1" si="267"/>
        <v>17.5</v>
      </c>
      <c r="R382" s="17" t="str">
        <f t="shared" ca="1" si="268"/>
        <v>SSW</v>
      </c>
      <c r="S382" s="13">
        <f t="shared" ca="1" si="269"/>
        <v>0.63621527777777775</v>
      </c>
    </row>
    <row r="383" spans="1:19">
      <c r="A383" s="11">
        <f t="shared" si="253"/>
        <v>2263</v>
      </c>
      <c r="B383" s="12">
        <f t="shared" ca="1" si="254"/>
        <v>44608</v>
      </c>
      <c r="C383" s="13">
        <f t="shared" ca="1" si="255"/>
        <v>0.66666666666666663</v>
      </c>
      <c r="D383" s="14">
        <f t="shared" ca="1" si="256"/>
        <v>0</v>
      </c>
      <c r="E383" s="14">
        <f t="shared" ca="1" si="252"/>
        <v>0.26514120299542648</v>
      </c>
      <c r="F383" s="14">
        <f t="shared" ca="1" si="257"/>
        <v>5.833333333333333</v>
      </c>
      <c r="G383" s="60" t="s">
        <v>202</v>
      </c>
      <c r="H383" s="14">
        <f t="shared" ca="1" si="258"/>
        <v>44.583333333333336</v>
      </c>
      <c r="I383" s="17">
        <f t="shared" ca="1" si="259"/>
        <v>0.38099999999999995</v>
      </c>
      <c r="J383" s="16">
        <f t="shared" ca="1" si="260"/>
        <v>0</v>
      </c>
      <c r="K383" s="16">
        <f t="shared" ca="1" si="261"/>
        <v>779125</v>
      </c>
      <c r="L383" s="16">
        <f t="shared" ca="1" si="262"/>
        <v>216.5</v>
      </c>
      <c r="M383" s="17">
        <f t="shared" ca="1" si="263"/>
        <v>5.7</v>
      </c>
      <c r="N383" s="17">
        <f t="shared" ca="1" si="264"/>
        <v>7</v>
      </c>
      <c r="O383" s="17" t="str">
        <f t="shared" ca="1" si="265"/>
        <v>SW</v>
      </c>
      <c r="P383" s="13">
        <f t="shared" ca="1" si="266"/>
        <v>0.69664351851851858</v>
      </c>
      <c r="Q383" s="18">
        <f t="shared" ca="1" si="267"/>
        <v>12.2</v>
      </c>
      <c r="R383" s="17" t="str">
        <f t="shared" ca="1" si="268"/>
        <v>SW</v>
      </c>
      <c r="S383" s="13">
        <f t="shared" ca="1" si="269"/>
        <v>0.69244212962962959</v>
      </c>
    </row>
    <row r="384" spans="1:19">
      <c r="A384" s="11">
        <f t="shared" si="253"/>
        <v>2269</v>
      </c>
      <c r="B384" s="12">
        <f t="shared" ca="1" si="254"/>
        <v>44608</v>
      </c>
      <c r="C384" s="13">
        <f t="shared" ca="1" si="255"/>
        <v>0.70833333333333337</v>
      </c>
      <c r="D384" s="14">
        <f t="shared" ca="1" si="256"/>
        <v>0</v>
      </c>
      <c r="E384" s="14">
        <f t="shared" ca="1" si="252"/>
        <v>0.2647479942633168</v>
      </c>
      <c r="F384" s="14">
        <f t="shared" ca="1" si="257"/>
        <v>4.7833333333333332</v>
      </c>
      <c r="G384" s="60" t="s">
        <v>202</v>
      </c>
      <c r="H384" s="14">
        <f t="shared" ca="1" si="258"/>
        <v>49.283333333333331</v>
      </c>
      <c r="I384" s="17">
        <f t="shared" ca="1" si="259"/>
        <v>0.14000000000000001</v>
      </c>
      <c r="J384" s="16">
        <f t="shared" ca="1" si="260"/>
        <v>0</v>
      </c>
      <c r="K384" s="16">
        <f t="shared" ca="1" si="261"/>
        <v>230980</v>
      </c>
      <c r="L384" s="16">
        <f t="shared" ca="1" si="262"/>
        <v>64.166666666666671</v>
      </c>
      <c r="M384" s="17">
        <f t="shared" ca="1" si="263"/>
        <v>6.1333333333333329</v>
      </c>
      <c r="N384" s="17">
        <f t="shared" ca="1" si="264"/>
        <v>7.1</v>
      </c>
      <c r="O384" s="17" t="str">
        <f t="shared" ca="1" si="265"/>
        <v>WSW</v>
      </c>
      <c r="P384" s="13">
        <f t="shared" ca="1" si="266"/>
        <v>0.73673611111111104</v>
      </c>
      <c r="Q384" s="18">
        <f t="shared" ca="1" si="267"/>
        <v>11.4</v>
      </c>
      <c r="R384" s="17" t="str">
        <f t="shared" ca="1" si="268"/>
        <v>WSW</v>
      </c>
      <c r="S384" s="13">
        <f t="shared" ca="1" si="269"/>
        <v>0.73327546296296298</v>
      </c>
    </row>
    <row r="385" spans="1:36">
      <c r="A385" s="11">
        <f t="shared" si="253"/>
        <v>2275</v>
      </c>
      <c r="B385" s="12">
        <f t="shared" ca="1" si="254"/>
        <v>44608</v>
      </c>
      <c r="C385" s="13">
        <f t="shared" ca="1" si="255"/>
        <v>0.75</v>
      </c>
      <c r="D385" s="14">
        <f t="shared" ca="1" si="256"/>
        <v>0</v>
      </c>
      <c r="E385" s="14">
        <f t="shared" ca="1" si="252"/>
        <v>0.26386413665778979</v>
      </c>
      <c r="F385" s="14">
        <f t="shared" ca="1" si="257"/>
        <v>3.5833333333333335</v>
      </c>
      <c r="G385" s="60" t="s">
        <v>202</v>
      </c>
      <c r="H385" s="14">
        <f t="shared" ca="1" si="258"/>
        <v>53.883333333333333</v>
      </c>
      <c r="I385" s="17">
        <f t="shared" ca="1" si="259"/>
        <v>0</v>
      </c>
      <c r="J385" s="16">
        <f t="shared" ca="1" si="260"/>
        <v>0</v>
      </c>
      <c r="K385" s="16">
        <f t="shared" ca="1" si="261"/>
        <v>1363</v>
      </c>
      <c r="L385" s="16">
        <f t="shared" ca="1" si="262"/>
        <v>0.16666666666666666</v>
      </c>
      <c r="M385" s="17">
        <f t="shared" ca="1" si="263"/>
        <v>5.5166666666666666</v>
      </c>
      <c r="N385" s="17">
        <f t="shared" ca="1" si="264"/>
        <v>6.6</v>
      </c>
      <c r="O385" s="17" t="str">
        <f t="shared" ca="1" si="265"/>
        <v>W</v>
      </c>
      <c r="P385" s="13">
        <f t="shared" ca="1" si="266"/>
        <v>0.7468055555555555</v>
      </c>
      <c r="Q385" s="18">
        <f t="shared" ca="1" si="267"/>
        <v>11.3</v>
      </c>
      <c r="R385" s="17" t="str">
        <f t="shared" ca="1" si="268"/>
        <v>WSW</v>
      </c>
      <c r="S385" s="13">
        <f t="shared" ca="1" si="269"/>
        <v>0.75975694444444442</v>
      </c>
    </row>
    <row r="386" spans="1:36">
      <c r="A386" s="11">
        <f t="shared" si="253"/>
        <v>2281</v>
      </c>
      <c r="B386" s="12">
        <f t="shared" ca="1" si="254"/>
        <v>44608</v>
      </c>
      <c r="C386" s="13">
        <f t="shared" ca="1" si="255"/>
        <v>0.79166666666666663</v>
      </c>
      <c r="D386" s="14">
        <f t="shared" ca="1" si="256"/>
        <v>0</v>
      </c>
      <c r="E386" s="14">
        <f t="shared" ca="1" si="252"/>
        <v>0.2631777502964015</v>
      </c>
      <c r="F386" s="14">
        <f t="shared" ca="1" si="257"/>
        <v>3.1999999999999997</v>
      </c>
      <c r="G386" s="60" t="s">
        <v>202</v>
      </c>
      <c r="H386" s="14">
        <f t="shared" ca="1" si="258"/>
        <v>56.25</v>
      </c>
      <c r="I386" s="17">
        <f t="shared" ca="1" si="259"/>
        <v>0</v>
      </c>
      <c r="J386" s="16">
        <f t="shared" ca="1" si="260"/>
        <v>0</v>
      </c>
      <c r="K386" s="16">
        <f t="shared" ca="1" si="261"/>
        <v>304</v>
      </c>
      <c r="L386" s="16">
        <f t="shared" ca="1" si="262"/>
        <v>0</v>
      </c>
      <c r="M386" s="17">
        <f t="shared" ca="1" si="263"/>
        <v>4.75</v>
      </c>
      <c r="N386" s="17">
        <f t="shared" ca="1" si="264"/>
        <v>5.9</v>
      </c>
      <c r="O386" s="17" t="str">
        <f t="shared" ca="1" si="265"/>
        <v>WSW</v>
      </c>
      <c r="P386" s="13">
        <f t="shared" ca="1" si="266"/>
        <v>0.79046296296296292</v>
      </c>
      <c r="Q386" s="18">
        <f t="shared" ca="1" si="267"/>
        <v>10.5</v>
      </c>
      <c r="R386" s="17" t="str">
        <f t="shared" ca="1" si="268"/>
        <v>W</v>
      </c>
      <c r="S386" s="13">
        <f t="shared" ca="1" si="269"/>
        <v>0.81835648148148143</v>
      </c>
    </row>
    <row r="387" spans="1:36">
      <c r="A387" s="11">
        <f t="shared" si="253"/>
        <v>2287</v>
      </c>
      <c r="B387" s="12">
        <f t="shared" ca="1" si="254"/>
        <v>44608</v>
      </c>
      <c r="C387" s="13">
        <f t="shared" ca="1" si="255"/>
        <v>0.83333333333333337</v>
      </c>
      <c r="D387" s="14">
        <f t="shared" ca="1" si="256"/>
        <v>0</v>
      </c>
      <c r="E387" s="14">
        <f t="shared" ca="1" si="252"/>
        <v>0.26239436748490785</v>
      </c>
      <c r="F387" s="14">
        <f t="shared" ca="1" si="257"/>
        <v>3.1833333333333331</v>
      </c>
      <c r="G387" s="60" t="s">
        <v>202</v>
      </c>
      <c r="H387" s="14">
        <f t="shared" ca="1" si="258"/>
        <v>55.966666666666669</v>
      </c>
      <c r="I387" s="17">
        <f t="shared" ca="1" si="259"/>
        <v>0</v>
      </c>
      <c r="J387" s="16">
        <f t="shared" ca="1" si="260"/>
        <v>0</v>
      </c>
      <c r="K387" s="16">
        <f t="shared" ca="1" si="261"/>
        <v>177</v>
      </c>
      <c r="L387" s="16">
        <f t="shared" ca="1" si="262"/>
        <v>0</v>
      </c>
      <c r="M387" s="17">
        <f t="shared" ca="1" si="263"/>
        <v>4.95</v>
      </c>
      <c r="N387" s="17">
        <f t="shared" ca="1" si="264"/>
        <v>5.7</v>
      </c>
      <c r="O387" s="17" t="str">
        <f t="shared" ca="1" si="265"/>
        <v>W</v>
      </c>
      <c r="P387" s="13">
        <f t="shared" ca="1" si="266"/>
        <v>0.86299768518518516</v>
      </c>
      <c r="Q387" s="18">
        <f t="shared" ca="1" si="267"/>
        <v>10</v>
      </c>
      <c r="R387" s="17" t="str">
        <f t="shared" ca="1" si="268"/>
        <v>W</v>
      </c>
      <c r="S387" s="13">
        <f t="shared" ca="1" si="269"/>
        <v>0.85898148148148146</v>
      </c>
    </row>
    <row r="388" spans="1:36">
      <c r="A388" s="11">
        <f t="shared" si="253"/>
        <v>2293</v>
      </c>
      <c r="B388" s="12">
        <f t="shared" ca="1" si="254"/>
        <v>44608</v>
      </c>
      <c r="C388" s="13">
        <f t="shared" ca="1" si="255"/>
        <v>0.875</v>
      </c>
      <c r="D388" s="14">
        <f t="shared" ca="1" si="256"/>
        <v>0</v>
      </c>
      <c r="E388" s="14">
        <f t="shared" ca="1" si="252"/>
        <v>0.26190535605956561</v>
      </c>
      <c r="F388" s="14">
        <f t="shared" ca="1" si="257"/>
        <v>3.0833333333333335</v>
      </c>
      <c r="G388" s="60" t="s">
        <v>202</v>
      </c>
      <c r="H388" s="14">
        <f t="shared" ca="1" si="258"/>
        <v>56.966666666666669</v>
      </c>
      <c r="I388" s="17">
        <f t="shared" ca="1" si="259"/>
        <v>0</v>
      </c>
      <c r="J388" s="16">
        <f t="shared" ca="1" si="260"/>
        <v>0</v>
      </c>
      <c r="K388" s="16">
        <f t="shared" ca="1" si="261"/>
        <v>251</v>
      </c>
      <c r="L388" s="16">
        <f t="shared" ca="1" si="262"/>
        <v>0</v>
      </c>
      <c r="M388" s="17">
        <f t="shared" ca="1" si="263"/>
        <v>6.0166666666666666</v>
      </c>
      <c r="N388" s="17">
        <f t="shared" ca="1" si="264"/>
        <v>7.2</v>
      </c>
      <c r="O388" s="17" t="str">
        <f t="shared" ca="1" si="265"/>
        <v>W</v>
      </c>
      <c r="P388" s="13">
        <f t="shared" ca="1" si="266"/>
        <v>0.89153935185185185</v>
      </c>
      <c r="Q388" s="18">
        <f t="shared" ca="1" si="267"/>
        <v>13.3</v>
      </c>
      <c r="R388" s="17" t="str">
        <f t="shared" ca="1" si="268"/>
        <v>W</v>
      </c>
      <c r="S388" s="13">
        <f t="shared" ca="1" si="269"/>
        <v>0.88938657407407407</v>
      </c>
    </row>
    <row r="389" spans="1:36">
      <c r="A389" s="11">
        <f t="shared" si="253"/>
        <v>2299</v>
      </c>
      <c r="B389" s="12">
        <f t="shared" ca="1" si="254"/>
        <v>44608</v>
      </c>
      <c r="C389" s="13">
        <f t="shared" ca="1" si="255"/>
        <v>0.91666666666666663</v>
      </c>
      <c r="D389" s="14">
        <f t="shared" ca="1" si="256"/>
        <v>0</v>
      </c>
      <c r="E389" s="14">
        <f t="shared" ca="1" si="252"/>
        <v>0.26141678514832645</v>
      </c>
      <c r="F389" s="14">
        <f t="shared" ca="1" si="257"/>
        <v>3.0999999999999996</v>
      </c>
      <c r="G389" s="60" t="s">
        <v>202</v>
      </c>
      <c r="H389" s="14">
        <f t="shared" ca="1" si="258"/>
        <v>57.833333333333336</v>
      </c>
      <c r="I389" s="17">
        <f t="shared" ca="1" si="259"/>
        <v>0</v>
      </c>
      <c r="J389" s="16">
        <f t="shared" ca="1" si="260"/>
        <v>0</v>
      </c>
      <c r="K389" s="16">
        <f t="shared" ca="1" si="261"/>
        <v>311</v>
      </c>
      <c r="L389" s="16">
        <f t="shared" ca="1" si="262"/>
        <v>0</v>
      </c>
      <c r="M389" s="17">
        <f t="shared" ca="1" si="263"/>
        <v>6.6000000000000005</v>
      </c>
      <c r="N389" s="17">
        <f t="shared" ca="1" si="264"/>
        <v>7.8</v>
      </c>
      <c r="O389" s="17" t="str">
        <f t="shared" ca="1" si="265"/>
        <v>WSW</v>
      </c>
      <c r="P389" s="13">
        <f t="shared" ca="1" si="266"/>
        <v>0.93847222222222226</v>
      </c>
      <c r="Q389" s="18">
        <f t="shared" ca="1" si="267"/>
        <v>14</v>
      </c>
      <c r="R389" s="17" t="str">
        <f t="shared" ca="1" si="268"/>
        <v>W</v>
      </c>
      <c r="S389" s="13">
        <f t="shared" ca="1" si="269"/>
        <v>0.93583333333333341</v>
      </c>
    </row>
    <row r="390" spans="1:36">
      <c r="A390" s="11">
        <f t="shared" si="253"/>
        <v>2305</v>
      </c>
      <c r="B390" s="12">
        <f t="shared" ca="1" si="254"/>
        <v>44608</v>
      </c>
      <c r="C390" s="13">
        <f t="shared" ca="1" si="255"/>
        <v>0.95833333333333337</v>
      </c>
      <c r="D390" s="14">
        <f t="shared" ca="1" si="256"/>
        <v>0</v>
      </c>
      <c r="E390" s="14">
        <f t="shared" ca="1" si="252"/>
        <v>0.26053850845759469</v>
      </c>
      <c r="F390" s="14">
        <f t="shared" ca="1" si="257"/>
        <v>3.1333333333333329</v>
      </c>
      <c r="G390" s="60" t="s">
        <v>202</v>
      </c>
      <c r="H390" s="14">
        <f t="shared" ca="1" si="258"/>
        <v>56.316666666666663</v>
      </c>
      <c r="I390" s="17">
        <f t="shared" ca="1" si="259"/>
        <v>0</v>
      </c>
      <c r="J390" s="16">
        <f t="shared" ca="1" si="260"/>
        <v>0</v>
      </c>
      <c r="K390" s="16">
        <f t="shared" ca="1" si="261"/>
        <v>279</v>
      </c>
      <c r="L390" s="16">
        <f t="shared" ca="1" si="262"/>
        <v>0</v>
      </c>
      <c r="M390" s="17">
        <f t="shared" ca="1" si="263"/>
        <v>7.4833333333333316</v>
      </c>
      <c r="N390" s="17">
        <f t="shared" ca="1" si="264"/>
        <v>8.4</v>
      </c>
      <c r="O390" s="17" t="str">
        <f t="shared" ca="1" si="265"/>
        <v>WSW</v>
      </c>
      <c r="P390" s="13">
        <f t="shared" ca="1" si="266"/>
        <v>0.96423611111111107</v>
      </c>
      <c r="Q390" s="18">
        <f t="shared" ca="1" si="267"/>
        <v>14.3</v>
      </c>
      <c r="R390" s="17" t="str">
        <f t="shared" ca="1" si="268"/>
        <v>WSW</v>
      </c>
      <c r="S390" s="13">
        <f t="shared" ca="1" si="269"/>
        <v>0.95986111111111105</v>
      </c>
    </row>
    <row r="391" spans="1:36">
      <c r="A391" s="11">
        <f t="shared" si="253"/>
        <v>2311</v>
      </c>
      <c r="B391" s="12">
        <f t="shared" ca="1" si="254"/>
        <v>44609</v>
      </c>
      <c r="C391" s="13">
        <f t="shared" ca="1" si="255"/>
        <v>0</v>
      </c>
      <c r="D391" s="14">
        <f t="shared" ca="1" si="256"/>
        <v>0</v>
      </c>
      <c r="E391" s="14">
        <f t="shared" ca="1" si="252"/>
        <v>0.25975921726299295</v>
      </c>
      <c r="F391" s="14">
        <f t="shared" ca="1" si="257"/>
        <v>2.6833333333333336</v>
      </c>
      <c r="G391" s="60" t="s">
        <v>202</v>
      </c>
      <c r="H391" s="14">
        <f t="shared" ca="1" si="258"/>
        <v>53.133333333333326</v>
      </c>
      <c r="I391" s="17">
        <f t="shared" ca="1" si="259"/>
        <v>0</v>
      </c>
      <c r="J391" s="16">
        <f t="shared" ca="1" si="260"/>
        <v>0</v>
      </c>
      <c r="K391" s="16">
        <f t="shared" ca="1" si="261"/>
        <v>362</v>
      </c>
      <c r="L391" s="16">
        <f t="shared" ca="1" si="262"/>
        <v>0</v>
      </c>
      <c r="M391" s="17">
        <f t="shared" ca="1" si="263"/>
        <v>6.8500000000000005</v>
      </c>
      <c r="N391" s="17">
        <f t="shared" ca="1" si="264"/>
        <v>7.5</v>
      </c>
      <c r="O391" s="17" t="str">
        <f t="shared" ca="1" si="265"/>
        <v>WSW</v>
      </c>
      <c r="P391" s="13">
        <f t="shared" ca="1" si="266"/>
        <v>8.9467592592592585E-3</v>
      </c>
      <c r="Q391" s="18">
        <f t="shared" ca="1" si="267"/>
        <v>13.5</v>
      </c>
      <c r="R391" s="17" t="str">
        <f t="shared" ca="1" si="268"/>
        <v>W</v>
      </c>
      <c r="S391" s="13">
        <f t="shared" ca="1" si="269"/>
        <v>3.4687500000000003E-2</v>
      </c>
      <c r="U391" s="14">
        <f t="shared" ref="U391" ca="1" si="292">SUM(D391:D414)</f>
        <v>0</v>
      </c>
      <c r="V391" s="14">
        <f t="shared" ref="V391:Y391" ca="1" si="293">AVERAGE(E391:E414)</f>
        <v>0.25279018021290656</v>
      </c>
      <c r="W391" s="14">
        <f t="shared" ca="1" si="293"/>
        <v>2.1833333333333331</v>
      </c>
      <c r="X391" s="14" t="e">
        <f t="shared" si="293"/>
        <v>#DIV/0!</v>
      </c>
      <c r="Y391" s="14">
        <f t="shared" ca="1" si="293"/>
        <v>51.056249999999984</v>
      </c>
      <c r="Z391" s="56">
        <f t="shared" ref="Z391:AA391" ca="1" si="294">SUM(I391:I414)</f>
        <v>14.572000000000001</v>
      </c>
      <c r="AA391" s="56">
        <f t="shared" ca="1" si="294"/>
        <v>5.833333333333333</v>
      </c>
      <c r="AB391" s="56">
        <f t="shared" ref="AB391" ca="1" si="295">SUM(K391:K414)/1000</f>
        <v>28176.761999999999</v>
      </c>
      <c r="AC391" s="56">
        <f t="shared" ref="AC391:AD391" ca="1" si="296">AVERAGE(L391:L414)</f>
        <v>326.04166666666663</v>
      </c>
      <c r="AD391" s="17">
        <f t="shared" ca="1" si="296"/>
        <v>3.6770833333333335</v>
      </c>
      <c r="AE391" s="17">
        <f t="shared" ref="AE391" ca="1" si="297">MAX(N391:N414)</f>
        <v>8.6999999999999993</v>
      </c>
      <c r="AF391" s="11" t="str">
        <f t="shared" ref="AF391" ca="1" si="298">INDIRECT(ADDRESS(MATCH(AE391,N391:N414,0)+ROW()-1,15))</f>
        <v>WNW</v>
      </c>
      <c r="AG391" s="13">
        <f t="shared" ref="AG391" ca="1" si="299">INDIRECT(ADDRESS(MATCH(AE391,N391:N414,0)+ROW()-1,16))</f>
        <v>0.14322916666666666</v>
      </c>
      <c r="AH391" s="17">
        <f t="shared" ref="AH391" ca="1" si="300">MAX(Q391:Q414)</f>
        <v>15.6</v>
      </c>
      <c r="AI391" s="11" t="str">
        <f t="shared" ref="AI391" ca="1" si="301">INDIRECT(ADDRESS(MATCH(AH391,Q391:Q414,0)+ROW()-1,18))</f>
        <v>W</v>
      </c>
      <c r="AJ391" s="13">
        <f t="shared" ref="AJ391" ca="1" si="302">INDIRECT(ADDRESS(MATCH(AH391,Q391:Q414,0)+ROW()-1,19))</f>
        <v>0.13883101851851851</v>
      </c>
    </row>
    <row r="392" spans="1:36">
      <c r="A392" s="11">
        <f t="shared" si="253"/>
        <v>2317</v>
      </c>
      <c r="B392" s="12">
        <f t="shared" ca="1" si="254"/>
        <v>44609</v>
      </c>
      <c r="C392" s="13">
        <f t="shared" ca="1" si="255"/>
        <v>4.1666666666666664E-2</v>
      </c>
      <c r="D392" s="14">
        <f t="shared" ca="1" si="256"/>
        <v>0</v>
      </c>
      <c r="E392" s="14">
        <f t="shared" ref="E392:E455" ca="1" si="303">INDIRECT(ADDRESS(A392,32,,,$B$1))</f>
        <v>0.25878653419846054</v>
      </c>
      <c r="F392" s="14">
        <f t="shared" ca="1" si="257"/>
        <v>2.1333333333333333</v>
      </c>
      <c r="G392" s="60" t="s">
        <v>202</v>
      </c>
      <c r="H392" s="14">
        <f t="shared" ca="1" si="258"/>
        <v>57.699999999999996</v>
      </c>
      <c r="I392" s="17">
        <f t="shared" ca="1" si="259"/>
        <v>0</v>
      </c>
      <c r="J392" s="16">
        <f t="shared" ca="1" si="260"/>
        <v>0</v>
      </c>
      <c r="K392" s="16">
        <f t="shared" ca="1" si="261"/>
        <v>477</v>
      </c>
      <c r="L392" s="16">
        <f t="shared" ca="1" si="262"/>
        <v>0</v>
      </c>
      <c r="M392" s="17">
        <f t="shared" ca="1" si="263"/>
        <v>6.8166666666666664</v>
      </c>
      <c r="N392" s="17">
        <f t="shared" ca="1" si="264"/>
        <v>7.6</v>
      </c>
      <c r="O392" s="17" t="str">
        <f t="shared" ca="1" si="265"/>
        <v>WNW</v>
      </c>
      <c r="P392" s="13">
        <f t="shared" ca="1" si="266"/>
        <v>7.211805555555556E-2</v>
      </c>
      <c r="Q392" s="18">
        <f t="shared" ca="1" si="267"/>
        <v>13</v>
      </c>
      <c r="R392" s="17" t="str">
        <f t="shared" ca="1" si="268"/>
        <v>WSW</v>
      </c>
      <c r="S392" s="13">
        <f t="shared" ca="1" si="269"/>
        <v>4.2465277777777775E-2</v>
      </c>
    </row>
    <row r="393" spans="1:36">
      <c r="A393" s="11">
        <f t="shared" ref="A393:A456" si="304">A392+$B$2</f>
        <v>2323</v>
      </c>
      <c r="B393" s="12">
        <f t="shared" ref="B393:B456" ca="1" si="305">INDIRECT(ADDRESS(A393,2,,,$B$1))</f>
        <v>44609</v>
      </c>
      <c r="C393" s="13">
        <f t="shared" ref="C393:C456" ca="1" si="306">INDIRECT(ADDRESS(A393,3,,,$B$1))</f>
        <v>8.3333333333333329E-2</v>
      </c>
      <c r="D393" s="14">
        <f t="shared" ref="D393:D456" ca="1" si="307">INDIRECT(ADDRESS(A393,31,,,$B$1))</f>
        <v>0</v>
      </c>
      <c r="E393" s="14">
        <f t="shared" ca="1" si="303"/>
        <v>0.25810692153511894</v>
      </c>
      <c r="F393" s="14">
        <f t="shared" ref="F393:F456" ca="1" si="308">INDIRECT(ADDRESS(A393,33,,,$B$1))</f>
        <v>0.35000000000000003</v>
      </c>
      <c r="G393" s="60" t="s">
        <v>202</v>
      </c>
      <c r="H393" s="14">
        <f t="shared" ref="H393:H456" ca="1" si="309">INDIRECT(ADDRESS(A393,35,,,$B$1))</f>
        <v>70.649999999999991</v>
      </c>
      <c r="I393" s="17">
        <f t="shared" ref="I393:I456" ca="1" si="310">INDIRECT(ADDRESS(A393,36,,,$B$1))</f>
        <v>1E-3</v>
      </c>
      <c r="J393" s="16">
        <f t="shared" ref="J393:J456" ca="1" si="311">INDIRECT(ADDRESS(A393,37,,,$B$1))</f>
        <v>0</v>
      </c>
      <c r="K393" s="16">
        <f t="shared" ref="K393:K456" ca="1" si="312">INDIRECT(ADDRESS(A393,38,,,$B$1))</f>
        <v>514</v>
      </c>
      <c r="L393" s="16">
        <f t="shared" ref="L393:L456" ca="1" si="313">INDIRECT(ADDRESS(A393,39,,,$B$1))</f>
        <v>0</v>
      </c>
      <c r="M393" s="17">
        <f t="shared" ref="M393:M456" ca="1" si="314">INDIRECT(ADDRESS($A393,40,,,$B$1))</f>
        <v>6.7666666666666666</v>
      </c>
      <c r="N393" s="17">
        <f t="shared" ref="N393:N456" ca="1" si="315">INDIRECT(ADDRESS($A393,41,,,$B$1))</f>
        <v>7.7</v>
      </c>
      <c r="O393" s="17" t="str">
        <f t="shared" ref="O393:O456" ca="1" si="316">INDIRECT(ADDRESS($A393,42,,,$B$1))</f>
        <v>WNW</v>
      </c>
      <c r="P393" s="13">
        <f t="shared" ref="P393:P456" ca="1" si="317">INDIRECT(ADDRESS($A393,43,,,$B$1))</f>
        <v>0.10055555555555555</v>
      </c>
      <c r="Q393" s="18">
        <f t="shared" ref="Q393:Q456" ca="1" si="318">INDIRECT(ADDRESS($A393,44,,,$B$1))</f>
        <v>12.9</v>
      </c>
      <c r="R393" s="17" t="str">
        <f t="shared" ref="R393:R456" ca="1" si="319">INDIRECT(ADDRESS($A393,45,,,$B$1))</f>
        <v>WNW</v>
      </c>
      <c r="S393" s="13">
        <f t="shared" ref="S393:S456" ca="1" si="320">INDIRECT(ADDRESS($A393,46,,,$B$1))</f>
        <v>9.4004629629629632E-2</v>
      </c>
    </row>
    <row r="394" spans="1:36">
      <c r="A394" s="11">
        <f t="shared" si="304"/>
        <v>2329</v>
      </c>
      <c r="B394" s="12">
        <f t="shared" ca="1" si="305"/>
        <v>44609</v>
      </c>
      <c r="C394" s="13">
        <f t="shared" ca="1" si="306"/>
        <v>0.125</v>
      </c>
      <c r="D394" s="14">
        <f t="shared" ca="1" si="307"/>
        <v>0</v>
      </c>
      <c r="E394" s="14">
        <f t="shared" ca="1" si="303"/>
        <v>0.25742810510069392</v>
      </c>
      <c r="F394" s="14">
        <f t="shared" ca="1" si="308"/>
        <v>0.5</v>
      </c>
      <c r="G394" s="60" t="s">
        <v>202</v>
      </c>
      <c r="H394" s="14">
        <f t="shared" ca="1" si="309"/>
        <v>63.116666666666667</v>
      </c>
      <c r="I394" s="17">
        <f t="shared" ca="1" si="310"/>
        <v>0</v>
      </c>
      <c r="J394" s="16">
        <f t="shared" ca="1" si="311"/>
        <v>0</v>
      </c>
      <c r="K394" s="16">
        <f t="shared" ca="1" si="312"/>
        <v>434</v>
      </c>
      <c r="L394" s="16">
        <f t="shared" ca="1" si="313"/>
        <v>0</v>
      </c>
      <c r="M394" s="17">
        <f t="shared" ca="1" si="314"/>
        <v>6.6333333333333337</v>
      </c>
      <c r="N394" s="17">
        <f t="shared" ca="1" si="315"/>
        <v>8.6999999999999993</v>
      </c>
      <c r="O394" s="17" t="str">
        <f t="shared" ca="1" si="316"/>
        <v>WNW</v>
      </c>
      <c r="P394" s="13">
        <f t="shared" ca="1" si="317"/>
        <v>0.14322916666666666</v>
      </c>
      <c r="Q394" s="18">
        <f t="shared" ca="1" si="318"/>
        <v>15.6</v>
      </c>
      <c r="R394" s="17" t="str">
        <f t="shared" ca="1" si="319"/>
        <v>W</v>
      </c>
      <c r="S394" s="13">
        <f t="shared" ca="1" si="320"/>
        <v>0.13883101851851851</v>
      </c>
    </row>
    <row r="395" spans="1:36">
      <c r="A395" s="11">
        <f t="shared" si="304"/>
        <v>2335</v>
      </c>
      <c r="B395" s="12">
        <f t="shared" ca="1" si="305"/>
        <v>44609</v>
      </c>
      <c r="C395" s="13">
        <f t="shared" ca="1" si="306"/>
        <v>0.16666666666666666</v>
      </c>
      <c r="D395" s="14">
        <f t="shared" ca="1" si="307"/>
        <v>0</v>
      </c>
      <c r="E395" s="14">
        <f t="shared" ca="1" si="303"/>
        <v>0.25694380737004791</v>
      </c>
      <c r="F395" s="14">
        <f t="shared" ca="1" si="308"/>
        <v>0.33333333333333343</v>
      </c>
      <c r="G395" s="60" t="s">
        <v>202</v>
      </c>
      <c r="H395" s="14">
        <f t="shared" ca="1" si="309"/>
        <v>54.516666666666673</v>
      </c>
      <c r="I395" s="17">
        <f t="shared" ca="1" si="310"/>
        <v>0</v>
      </c>
      <c r="J395" s="16">
        <f t="shared" ca="1" si="311"/>
        <v>0</v>
      </c>
      <c r="K395" s="16">
        <f t="shared" ca="1" si="312"/>
        <v>455</v>
      </c>
      <c r="L395" s="16">
        <f t="shared" ca="1" si="313"/>
        <v>0</v>
      </c>
      <c r="M395" s="17">
        <f t="shared" ca="1" si="314"/>
        <v>6.8833333333333337</v>
      </c>
      <c r="N395" s="17">
        <f t="shared" ca="1" si="315"/>
        <v>8</v>
      </c>
      <c r="O395" s="17" t="str">
        <f t="shared" ca="1" si="316"/>
        <v>WNW</v>
      </c>
      <c r="P395" s="13">
        <f t="shared" ca="1" si="317"/>
        <v>0.18688657407407408</v>
      </c>
      <c r="Q395" s="18">
        <f t="shared" ca="1" si="318"/>
        <v>13.8</v>
      </c>
      <c r="R395" s="17" t="str">
        <f t="shared" ca="1" si="319"/>
        <v>WNW</v>
      </c>
      <c r="S395" s="13">
        <f t="shared" ca="1" si="320"/>
        <v>0.18307870370370372</v>
      </c>
    </row>
    <row r="396" spans="1:36">
      <c r="A396" s="11">
        <f t="shared" si="304"/>
        <v>2341</v>
      </c>
      <c r="B396" s="12">
        <f t="shared" ca="1" si="305"/>
        <v>44609</v>
      </c>
      <c r="C396" s="13">
        <f t="shared" ca="1" si="306"/>
        <v>0.20833333333333334</v>
      </c>
      <c r="D396" s="14">
        <f t="shared" ca="1" si="307"/>
        <v>0</v>
      </c>
      <c r="E396" s="14">
        <f t="shared" ca="1" si="303"/>
        <v>0.25636333935123329</v>
      </c>
      <c r="F396" s="14">
        <f t="shared" ca="1" si="308"/>
        <v>-3.3333333333333326E-2</v>
      </c>
      <c r="G396" s="60" t="s">
        <v>202</v>
      </c>
      <c r="H396" s="14">
        <f t="shared" ca="1" si="309"/>
        <v>53.85</v>
      </c>
      <c r="I396" s="17">
        <f t="shared" ca="1" si="310"/>
        <v>0</v>
      </c>
      <c r="J396" s="16">
        <f t="shared" ca="1" si="311"/>
        <v>0</v>
      </c>
      <c r="K396" s="16">
        <f t="shared" ca="1" si="312"/>
        <v>420</v>
      </c>
      <c r="L396" s="16">
        <f t="shared" ca="1" si="313"/>
        <v>0</v>
      </c>
      <c r="M396" s="17">
        <f t="shared" ca="1" si="314"/>
        <v>5.8999999999999995</v>
      </c>
      <c r="N396" s="17">
        <f t="shared" ca="1" si="315"/>
        <v>6.6</v>
      </c>
      <c r="O396" s="17" t="str">
        <f t="shared" ca="1" si="316"/>
        <v>WNW</v>
      </c>
      <c r="P396" s="13">
        <f t="shared" ca="1" si="317"/>
        <v>0.20406250000000001</v>
      </c>
      <c r="Q396" s="18">
        <f t="shared" ca="1" si="318"/>
        <v>11.5</v>
      </c>
      <c r="R396" s="17" t="str">
        <f t="shared" ca="1" si="319"/>
        <v>W</v>
      </c>
      <c r="S396" s="13">
        <f t="shared" ca="1" si="320"/>
        <v>0.22953703703703701</v>
      </c>
    </row>
    <row r="397" spans="1:36">
      <c r="A397" s="11">
        <f t="shared" si="304"/>
        <v>2347</v>
      </c>
      <c r="B397" s="12">
        <f t="shared" ca="1" si="305"/>
        <v>44609</v>
      </c>
      <c r="C397" s="13">
        <f t="shared" ca="1" si="306"/>
        <v>0.25</v>
      </c>
      <c r="D397" s="14">
        <f t="shared" ca="1" si="307"/>
        <v>0</v>
      </c>
      <c r="E397" s="14">
        <f t="shared" ca="1" si="303"/>
        <v>0.25597682244476322</v>
      </c>
      <c r="F397" s="14">
        <f t="shared" ca="1" si="308"/>
        <v>-0.31666666666666671</v>
      </c>
      <c r="G397" s="60" t="s">
        <v>202</v>
      </c>
      <c r="H397" s="14">
        <f t="shared" ca="1" si="309"/>
        <v>51.099999999999994</v>
      </c>
      <c r="I397" s="17">
        <f t="shared" ca="1" si="310"/>
        <v>4.0000000000000001E-3</v>
      </c>
      <c r="J397" s="16">
        <f t="shared" ca="1" si="311"/>
        <v>0</v>
      </c>
      <c r="K397" s="16">
        <f t="shared" ca="1" si="312"/>
        <v>7796</v>
      </c>
      <c r="L397" s="16">
        <f t="shared" ca="1" si="313"/>
        <v>2</v>
      </c>
      <c r="M397" s="17">
        <f t="shared" ca="1" si="314"/>
        <v>5.5</v>
      </c>
      <c r="N397" s="17">
        <f t="shared" ca="1" si="315"/>
        <v>6.7</v>
      </c>
      <c r="O397" s="17" t="str">
        <f t="shared" ca="1" si="316"/>
        <v>WNW</v>
      </c>
      <c r="P397" s="13">
        <f t="shared" ca="1" si="317"/>
        <v>0.25115740740740738</v>
      </c>
      <c r="Q397" s="18">
        <f t="shared" ca="1" si="318"/>
        <v>12.6</v>
      </c>
      <c r="R397" s="17" t="str">
        <f t="shared" ca="1" si="319"/>
        <v>W</v>
      </c>
      <c r="S397" s="13">
        <f t="shared" ca="1" si="320"/>
        <v>0.24428240740740739</v>
      </c>
    </row>
    <row r="398" spans="1:36">
      <c r="A398" s="11">
        <f t="shared" si="304"/>
        <v>2353</v>
      </c>
      <c r="B398" s="12">
        <f t="shared" ca="1" si="305"/>
        <v>44609</v>
      </c>
      <c r="C398" s="13">
        <f t="shared" ca="1" si="306"/>
        <v>0.29166666666666669</v>
      </c>
      <c r="D398" s="14">
        <f t="shared" ca="1" si="307"/>
        <v>0</v>
      </c>
      <c r="E398" s="14">
        <f t="shared" ca="1" si="303"/>
        <v>0.25530099791447725</v>
      </c>
      <c r="F398" s="14">
        <f t="shared" ca="1" si="308"/>
        <v>-0.16666666666666666</v>
      </c>
      <c r="G398" s="60" t="s">
        <v>202</v>
      </c>
      <c r="H398" s="14">
        <f t="shared" ca="1" si="309"/>
        <v>54.900000000000006</v>
      </c>
      <c r="I398" s="17">
        <f t="shared" ca="1" si="310"/>
        <v>8.6999999999999994E-2</v>
      </c>
      <c r="J398" s="16">
        <f t="shared" ca="1" si="311"/>
        <v>0</v>
      </c>
      <c r="K398" s="16">
        <f t="shared" ca="1" si="312"/>
        <v>207194</v>
      </c>
      <c r="L398" s="16">
        <f t="shared" ca="1" si="313"/>
        <v>57.5</v>
      </c>
      <c r="M398" s="17">
        <f t="shared" ca="1" si="314"/>
        <v>4.7</v>
      </c>
      <c r="N398" s="17">
        <f t="shared" ca="1" si="315"/>
        <v>5.7</v>
      </c>
      <c r="O398" s="17" t="str">
        <f t="shared" ca="1" si="316"/>
        <v>W</v>
      </c>
      <c r="P398" s="13">
        <f t="shared" ca="1" si="317"/>
        <v>0.30255787037037035</v>
      </c>
      <c r="Q398" s="18">
        <f t="shared" ca="1" si="318"/>
        <v>10</v>
      </c>
      <c r="R398" s="17" t="str">
        <f t="shared" ca="1" si="319"/>
        <v>WNW</v>
      </c>
      <c r="S398" s="13">
        <f t="shared" ca="1" si="320"/>
        <v>0.29738425925925926</v>
      </c>
    </row>
    <row r="399" spans="1:36">
      <c r="A399" s="11">
        <f t="shared" si="304"/>
        <v>2359</v>
      </c>
      <c r="B399" s="12">
        <f t="shared" ca="1" si="305"/>
        <v>44609</v>
      </c>
      <c r="C399" s="13">
        <f t="shared" ca="1" si="306"/>
        <v>0.33333333333333331</v>
      </c>
      <c r="D399" s="14">
        <f t="shared" ca="1" si="307"/>
        <v>0</v>
      </c>
      <c r="E399" s="14">
        <f t="shared" ca="1" si="303"/>
        <v>0.25462622203810431</v>
      </c>
      <c r="F399" s="14">
        <f t="shared" ca="1" si="308"/>
        <v>0.40000000000000008</v>
      </c>
      <c r="G399" s="60" t="s">
        <v>202</v>
      </c>
      <c r="H399" s="14">
        <f t="shared" ca="1" si="309"/>
        <v>52.033333333333331</v>
      </c>
      <c r="I399" s="17">
        <f t="shared" ca="1" si="310"/>
        <v>0.38100000000000001</v>
      </c>
      <c r="J399" s="16">
        <f t="shared" ca="1" si="311"/>
        <v>0</v>
      </c>
      <c r="K399" s="16">
        <f t="shared" ca="1" si="312"/>
        <v>760364</v>
      </c>
      <c r="L399" s="16">
        <f t="shared" ca="1" si="313"/>
        <v>211.33333333333334</v>
      </c>
      <c r="M399" s="17">
        <f t="shared" ca="1" si="314"/>
        <v>3.1833333333333331</v>
      </c>
      <c r="N399" s="17">
        <f t="shared" ca="1" si="315"/>
        <v>4.3</v>
      </c>
      <c r="O399" s="17" t="str">
        <f t="shared" ca="1" si="316"/>
        <v>W</v>
      </c>
      <c r="P399" s="13">
        <f t="shared" ca="1" si="317"/>
        <v>0.33333333333333331</v>
      </c>
      <c r="Q399" s="18">
        <f t="shared" ca="1" si="318"/>
        <v>7.3</v>
      </c>
      <c r="R399" s="17" t="str">
        <f t="shared" ca="1" si="319"/>
        <v>WNW</v>
      </c>
      <c r="S399" s="13">
        <f t="shared" ca="1" si="320"/>
        <v>0.33024305555555555</v>
      </c>
    </row>
    <row r="400" spans="1:36">
      <c r="A400" s="11">
        <f t="shared" si="304"/>
        <v>2365</v>
      </c>
      <c r="B400" s="12">
        <f t="shared" ca="1" si="305"/>
        <v>44609</v>
      </c>
      <c r="C400" s="13">
        <f t="shared" ca="1" si="306"/>
        <v>0.375</v>
      </c>
      <c r="D400" s="14">
        <f t="shared" ca="1" si="307"/>
        <v>0</v>
      </c>
      <c r="E400" s="14">
        <f t="shared" ca="1" si="303"/>
        <v>0.25366378091986125</v>
      </c>
      <c r="F400" s="14">
        <f t="shared" ca="1" si="308"/>
        <v>2.0666666666666669</v>
      </c>
      <c r="G400" s="60" t="s">
        <v>202</v>
      </c>
      <c r="H400" s="14">
        <f t="shared" ca="1" si="309"/>
        <v>43.766666666666673</v>
      </c>
      <c r="I400" s="17">
        <f t="shared" ca="1" si="310"/>
        <v>0.82200000000000006</v>
      </c>
      <c r="J400" s="16">
        <f t="shared" ca="1" si="311"/>
        <v>0.16666666666666666</v>
      </c>
      <c r="K400" s="16">
        <f t="shared" ca="1" si="312"/>
        <v>1655978</v>
      </c>
      <c r="L400" s="16">
        <f t="shared" ca="1" si="313"/>
        <v>459.83333333333331</v>
      </c>
      <c r="M400" s="17">
        <f t="shared" ca="1" si="314"/>
        <v>2.7666666666666671</v>
      </c>
      <c r="N400" s="17">
        <f t="shared" ca="1" si="315"/>
        <v>3.2</v>
      </c>
      <c r="O400" s="17" t="str">
        <f t="shared" ca="1" si="316"/>
        <v>WNW</v>
      </c>
      <c r="P400" s="13">
        <f t="shared" ca="1" si="317"/>
        <v>0.39150462962962962</v>
      </c>
      <c r="Q400" s="18">
        <f t="shared" ca="1" si="318"/>
        <v>6.6</v>
      </c>
      <c r="R400" s="17" t="str">
        <f t="shared" ca="1" si="319"/>
        <v>NW</v>
      </c>
      <c r="S400" s="13">
        <f t="shared" ca="1" si="320"/>
        <v>0.38506944444444446</v>
      </c>
    </row>
    <row r="401" spans="1:36">
      <c r="A401" s="11">
        <f t="shared" si="304"/>
        <v>2371</v>
      </c>
      <c r="B401" s="12">
        <f t="shared" ca="1" si="305"/>
        <v>44609</v>
      </c>
      <c r="C401" s="13">
        <f t="shared" ca="1" si="306"/>
        <v>0.41666666666666669</v>
      </c>
      <c r="D401" s="14">
        <f t="shared" ca="1" si="307"/>
        <v>0</v>
      </c>
      <c r="E401" s="14">
        <f t="shared" ca="1" si="303"/>
        <v>0.25308728350026505</v>
      </c>
      <c r="F401" s="14">
        <f t="shared" ca="1" si="308"/>
        <v>3.4499999999999993</v>
      </c>
      <c r="G401" s="60" t="s">
        <v>202</v>
      </c>
      <c r="H401" s="14">
        <f t="shared" ca="1" si="309"/>
        <v>41.783333333333331</v>
      </c>
      <c r="I401" s="17">
        <f t="shared" ca="1" si="310"/>
        <v>1.851</v>
      </c>
      <c r="J401" s="16">
        <f t="shared" ca="1" si="311"/>
        <v>0.83333333333333337</v>
      </c>
      <c r="K401" s="16">
        <f t="shared" ca="1" si="312"/>
        <v>3504908</v>
      </c>
      <c r="L401" s="16">
        <f t="shared" ca="1" si="313"/>
        <v>973.5</v>
      </c>
      <c r="M401" s="17">
        <f t="shared" ca="1" si="314"/>
        <v>3.2833333333333332</v>
      </c>
      <c r="N401" s="17">
        <f t="shared" ca="1" si="315"/>
        <v>3.7</v>
      </c>
      <c r="O401" s="17" t="str">
        <f t="shared" ca="1" si="316"/>
        <v>WSW</v>
      </c>
      <c r="P401" s="13">
        <f t="shared" ca="1" si="317"/>
        <v>0.42900462962962965</v>
      </c>
      <c r="Q401" s="18">
        <f t="shared" ca="1" si="318"/>
        <v>6.2</v>
      </c>
      <c r="R401" s="17" t="str">
        <f t="shared" ca="1" si="319"/>
        <v>W</v>
      </c>
      <c r="S401" s="13">
        <f t="shared" ca="1" si="320"/>
        <v>0.42732638888888891</v>
      </c>
    </row>
    <row r="402" spans="1:36">
      <c r="A402" s="11">
        <f t="shared" si="304"/>
        <v>2377</v>
      </c>
      <c r="B402" s="12">
        <f t="shared" ca="1" si="305"/>
        <v>44609</v>
      </c>
      <c r="C402" s="13">
        <f t="shared" ca="1" si="306"/>
        <v>0.45833333333333331</v>
      </c>
      <c r="D402" s="14">
        <f t="shared" ca="1" si="307"/>
        <v>0</v>
      </c>
      <c r="E402" s="14">
        <f t="shared" ca="1" si="303"/>
        <v>0.25241557350735283</v>
      </c>
      <c r="F402" s="14">
        <f t="shared" ca="1" si="308"/>
        <v>4.6166666666666663</v>
      </c>
      <c r="G402" s="60" t="s">
        <v>202</v>
      </c>
      <c r="H402" s="14">
        <f t="shared" ca="1" si="309"/>
        <v>36.699999999999996</v>
      </c>
      <c r="I402" s="17">
        <f t="shared" ca="1" si="310"/>
        <v>2.1870000000000003</v>
      </c>
      <c r="J402" s="16">
        <f t="shared" ca="1" si="311"/>
        <v>1</v>
      </c>
      <c r="K402" s="16">
        <f t="shared" ca="1" si="312"/>
        <v>4195192</v>
      </c>
      <c r="L402" s="16">
        <f t="shared" ca="1" si="313"/>
        <v>1165.3333333333333</v>
      </c>
      <c r="M402" s="17">
        <f t="shared" ca="1" si="314"/>
        <v>3.5833333333333335</v>
      </c>
      <c r="N402" s="17">
        <f t="shared" ca="1" si="315"/>
        <v>4.4000000000000004</v>
      </c>
      <c r="O402" s="17" t="str">
        <f t="shared" ca="1" si="316"/>
        <v>WNW</v>
      </c>
      <c r="P402" s="13">
        <f t="shared" ca="1" si="317"/>
        <v>0.47745370370370371</v>
      </c>
      <c r="Q402" s="18">
        <f t="shared" ca="1" si="318"/>
        <v>7.1</v>
      </c>
      <c r="R402" s="17" t="str">
        <f t="shared" ca="1" si="319"/>
        <v>NW</v>
      </c>
      <c r="S402" s="13">
        <f t="shared" ca="1" si="320"/>
        <v>0.48299768518518515</v>
      </c>
    </row>
    <row r="403" spans="1:36">
      <c r="A403" s="11">
        <f t="shared" si="304"/>
        <v>2383</v>
      </c>
      <c r="B403" s="12">
        <f t="shared" ca="1" si="305"/>
        <v>44609</v>
      </c>
      <c r="C403" s="13">
        <f t="shared" ca="1" si="306"/>
        <v>0.5</v>
      </c>
      <c r="D403" s="14">
        <f t="shared" ca="1" si="307"/>
        <v>0</v>
      </c>
      <c r="E403" s="14">
        <f t="shared" ca="1" si="303"/>
        <v>0.25184074303107723</v>
      </c>
      <c r="F403" s="14">
        <f t="shared" ca="1" si="308"/>
        <v>5.8166666666666664</v>
      </c>
      <c r="G403" s="60" t="s">
        <v>202</v>
      </c>
      <c r="H403" s="14">
        <f t="shared" ca="1" si="309"/>
        <v>39.133333333333333</v>
      </c>
      <c r="I403" s="17">
        <f t="shared" ca="1" si="310"/>
        <v>2.4610000000000003</v>
      </c>
      <c r="J403" s="16">
        <f t="shared" ca="1" si="311"/>
        <v>1</v>
      </c>
      <c r="K403" s="16">
        <f t="shared" ca="1" si="312"/>
        <v>4715636</v>
      </c>
      <c r="L403" s="16">
        <f t="shared" ca="1" si="313"/>
        <v>1309.8333333333333</v>
      </c>
      <c r="M403" s="17">
        <f t="shared" ca="1" si="314"/>
        <v>3.1333333333333333</v>
      </c>
      <c r="N403" s="17">
        <f t="shared" ca="1" si="315"/>
        <v>3.9</v>
      </c>
      <c r="O403" s="17" t="str">
        <f t="shared" ca="1" si="316"/>
        <v>WSW</v>
      </c>
      <c r="P403" s="13">
        <f t="shared" ca="1" si="317"/>
        <v>0.50535879629629632</v>
      </c>
      <c r="Q403" s="18">
        <f t="shared" ca="1" si="318"/>
        <v>6.9</v>
      </c>
      <c r="R403" s="17" t="str">
        <f t="shared" ca="1" si="319"/>
        <v>W</v>
      </c>
      <c r="S403" s="13">
        <f t="shared" ca="1" si="320"/>
        <v>0.52878472222222228</v>
      </c>
    </row>
    <row r="404" spans="1:36">
      <c r="A404" s="11">
        <f t="shared" si="304"/>
        <v>2389</v>
      </c>
      <c r="B404" s="12">
        <f t="shared" ca="1" si="305"/>
        <v>44609</v>
      </c>
      <c r="C404" s="13">
        <f t="shared" ca="1" si="306"/>
        <v>0.54166666666666663</v>
      </c>
      <c r="D404" s="14">
        <f t="shared" ca="1" si="307"/>
        <v>0</v>
      </c>
      <c r="E404" s="14">
        <f t="shared" ca="1" si="303"/>
        <v>0.25117070684121662</v>
      </c>
      <c r="F404" s="14">
        <f t="shared" ca="1" si="308"/>
        <v>6.2166666666666659</v>
      </c>
      <c r="G404" s="60" t="s">
        <v>202</v>
      </c>
      <c r="H404" s="14">
        <f t="shared" ca="1" si="309"/>
        <v>37.75</v>
      </c>
      <c r="I404" s="17">
        <f t="shared" ca="1" si="310"/>
        <v>2.4739999999999998</v>
      </c>
      <c r="J404" s="16">
        <f t="shared" ca="1" si="311"/>
        <v>1</v>
      </c>
      <c r="K404" s="16">
        <f t="shared" ca="1" si="312"/>
        <v>4752414</v>
      </c>
      <c r="L404" s="16">
        <f t="shared" ca="1" si="313"/>
        <v>1320.1666666666667</v>
      </c>
      <c r="M404" s="17">
        <f t="shared" ca="1" si="314"/>
        <v>3.4833333333333329</v>
      </c>
      <c r="N404" s="17">
        <f t="shared" ca="1" si="315"/>
        <v>3.9</v>
      </c>
      <c r="O404" s="17" t="str">
        <f t="shared" ca="1" si="316"/>
        <v>W</v>
      </c>
      <c r="P404" s="13">
        <f t="shared" ca="1" si="317"/>
        <v>0.55315972222222221</v>
      </c>
      <c r="Q404" s="18">
        <f t="shared" ca="1" si="318"/>
        <v>6.9</v>
      </c>
      <c r="R404" s="17" t="str">
        <f t="shared" ca="1" si="319"/>
        <v>WNW</v>
      </c>
      <c r="S404" s="13">
        <f t="shared" ca="1" si="320"/>
        <v>0.54891203703703706</v>
      </c>
    </row>
    <row r="405" spans="1:36">
      <c r="A405" s="11">
        <f t="shared" si="304"/>
        <v>2395</v>
      </c>
      <c r="B405" s="12">
        <f t="shared" ca="1" si="305"/>
        <v>44609</v>
      </c>
      <c r="C405" s="13">
        <f t="shared" ca="1" si="306"/>
        <v>0.58333333333333337</v>
      </c>
      <c r="D405" s="14">
        <f t="shared" ca="1" si="307"/>
        <v>0</v>
      </c>
      <c r="E405" s="14">
        <f t="shared" ca="1" si="303"/>
        <v>0.25069288389159444</v>
      </c>
      <c r="F405" s="14">
        <f t="shared" ca="1" si="308"/>
        <v>5.7666666666666666</v>
      </c>
      <c r="G405" s="60" t="s">
        <v>202</v>
      </c>
      <c r="H405" s="14">
        <f t="shared" ca="1" si="309"/>
        <v>39.15</v>
      </c>
      <c r="I405" s="17">
        <f t="shared" ca="1" si="310"/>
        <v>1.8790000000000002</v>
      </c>
      <c r="J405" s="16">
        <f t="shared" ca="1" si="311"/>
        <v>1</v>
      </c>
      <c r="K405" s="16">
        <f t="shared" ca="1" si="312"/>
        <v>3666575</v>
      </c>
      <c r="L405" s="16">
        <f t="shared" ca="1" si="313"/>
        <v>1018.5</v>
      </c>
      <c r="M405" s="17">
        <f t="shared" ca="1" si="314"/>
        <v>3.2666666666666671</v>
      </c>
      <c r="N405" s="17">
        <f t="shared" ca="1" si="315"/>
        <v>3.9</v>
      </c>
      <c r="O405" s="17" t="str">
        <f t="shared" ca="1" si="316"/>
        <v>WNW</v>
      </c>
      <c r="P405" s="13">
        <f t="shared" ca="1" si="317"/>
        <v>0.58725694444444443</v>
      </c>
      <c r="Q405" s="18">
        <f t="shared" ca="1" si="318"/>
        <v>7.3</v>
      </c>
      <c r="R405" s="17" t="str">
        <f t="shared" ca="1" si="319"/>
        <v>WNW</v>
      </c>
      <c r="S405" s="13">
        <f t="shared" ca="1" si="320"/>
        <v>0.60055555555555562</v>
      </c>
    </row>
    <row r="406" spans="1:36">
      <c r="A406" s="11">
        <f t="shared" si="304"/>
        <v>2401</v>
      </c>
      <c r="B406" s="12">
        <f t="shared" ca="1" si="305"/>
        <v>44609</v>
      </c>
      <c r="C406" s="13">
        <f t="shared" ca="1" si="306"/>
        <v>0.625</v>
      </c>
      <c r="D406" s="14">
        <f t="shared" ca="1" si="307"/>
        <v>0</v>
      </c>
      <c r="E406" s="14">
        <f t="shared" ca="1" si="303"/>
        <v>0.25059731930167001</v>
      </c>
      <c r="F406" s="14">
        <f t="shared" ca="1" si="308"/>
        <v>6.3500000000000005</v>
      </c>
      <c r="G406" s="60" t="s">
        <v>202</v>
      </c>
      <c r="H406" s="14">
        <f t="shared" ca="1" si="309"/>
        <v>38.049999999999997</v>
      </c>
      <c r="I406" s="17">
        <f t="shared" ca="1" si="310"/>
        <v>1.4790000000000003</v>
      </c>
      <c r="J406" s="16">
        <f t="shared" ca="1" si="311"/>
        <v>0.83333333333333337</v>
      </c>
      <c r="K406" s="16">
        <f t="shared" ca="1" si="312"/>
        <v>2867042</v>
      </c>
      <c r="L406" s="16">
        <f t="shared" ca="1" si="313"/>
        <v>796.33333333333337</v>
      </c>
      <c r="M406" s="17">
        <f t="shared" ca="1" si="314"/>
        <v>2.7333333333333329</v>
      </c>
      <c r="N406" s="17">
        <f t="shared" ca="1" si="315"/>
        <v>3.6</v>
      </c>
      <c r="O406" s="17" t="str">
        <f t="shared" ca="1" si="316"/>
        <v>NW</v>
      </c>
      <c r="P406" s="13">
        <f t="shared" ca="1" si="317"/>
        <v>0.61908564814814815</v>
      </c>
      <c r="Q406" s="18">
        <f t="shared" ca="1" si="318"/>
        <v>5.6</v>
      </c>
      <c r="R406" s="17" t="str">
        <f t="shared" ca="1" si="319"/>
        <v>NW</v>
      </c>
      <c r="S406" s="13">
        <f t="shared" ca="1" si="320"/>
        <v>0.61871527777777779</v>
      </c>
    </row>
    <row r="407" spans="1:36">
      <c r="A407" s="11">
        <f t="shared" si="304"/>
        <v>2407</v>
      </c>
      <c r="B407" s="12">
        <f t="shared" ca="1" si="305"/>
        <v>44609</v>
      </c>
      <c r="C407" s="13">
        <f t="shared" ca="1" si="306"/>
        <v>0.66666666666666663</v>
      </c>
      <c r="D407" s="14">
        <f t="shared" ca="1" si="307"/>
        <v>0</v>
      </c>
      <c r="E407" s="14">
        <f t="shared" ca="1" si="303"/>
        <v>0.25012010209981295</v>
      </c>
      <c r="F407" s="14">
        <f t="shared" ca="1" si="308"/>
        <v>5.666666666666667</v>
      </c>
      <c r="G407" s="60" t="s">
        <v>202</v>
      </c>
      <c r="H407" s="14">
        <f t="shared" ca="1" si="309"/>
        <v>38.733333333333327</v>
      </c>
      <c r="I407" s="17">
        <f t="shared" ca="1" si="310"/>
        <v>0.78399999999999992</v>
      </c>
      <c r="J407" s="16">
        <f t="shared" ca="1" si="311"/>
        <v>0</v>
      </c>
      <c r="K407" s="16">
        <f t="shared" ca="1" si="312"/>
        <v>1523347</v>
      </c>
      <c r="L407" s="16">
        <f t="shared" ca="1" si="313"/>
        <v>423.33333333333331</v>
      </c>
      <c r="M407" s="17">
        <f t="shared" ca="1" si="314"/>
        <v>2.8833333333333333</v>
      </c>
      <c r="N407" s="17">
        <f t="shared" ca="1" si="315"/>
        <v>3.8</v>
      </c>
      <c r="O407" s="17" t="str">
        <f t="shared" ca="1" si="316"/>
        <v>WNW</v>
      </c>
      <c r="P407" s="13">
        <f t="shared" ca="1" si="317"/>
        <v>0.69442129629629623</v>
      </c>
      <c r="Q407" s="18">
        <f t="shared" ca="1" si="318"/>
        <v>7.3</v>
      </c>
      <c r="R407" s="17" t="str">
        <f t="shared" ca="1" si="319"/>
        <v>WNW</v>
      </c>
      <c r="S407" s="13">
        <f t="shared" ca="1" si="320"/>
        <v>0.69208333333333327</v>
      </c>
    </row>
    <row r="408" spans="1:36">
      <c r="A408" s="11">
        <f t="shared" si="304"/>
        <v>2413</v>
      </c>
      <c r="B408" s="12">
        <f t="shared" ca="1" si="305"/>
        <v>44609</v>
      </c>
      <c r="C408" s="13">
        <f t="shared" ca="1" si="306"/>
        <v>0.70833333333333337</v>
      </c>
      <c r="D408" s="14">
        <f t="shared" ca="1" si="307"/>
        <v>0</v>
      </c>
      <c r="E408" s="14">
        <f t="shared" ca="1" si="303"/>
        <v>0.24973869349989583</v>
      </c>
      <c r="F408" s="14">
        <f t="shared" ca="1" si="308"/>
        <v>3.5333333333333328</v>
      </c>
      <c r="G408" s="60" t="s">
        <v>202</v>
      </c>
      <c r="H408" s="14">
        <f t="shared" ca="1" si="309"/>
        <v>43.199999999999996</v>
      </c>
      <c r="I408" s="17">
        <f t="shared" ca="1" si="310"/>
        <v>0.16100000000000003</v>
      </c>
      <c r="J408" s="16">
        <f t="shared" ca="1" si="311"/>
        <v>0</v>
      </c>
      <c r="K408" s="16">
        <f t="shared" ca="1" si="312"/>
        <v>313361</v>
      </c>
      <c r="L408" s="16">
        <f t="shared" ca="1" si="313"/>
        <v>87</v>
      </c>
      <c r="M408" s="17">
        <f t="shared" ca="1" si="314"/>
        <v>2.4333333333333336</v>
      </c>
      <c r="N408" s="17">
        <f t="shared" ca="1" si="315"/>
        <v>3.3</v>
      </c>
      <c r="O408" s="17" t="str">
        <f t="shared" ca="1" si="316"/>
        <v>WNW</v>
      </c>
      <c r="P408" s="13">
        <f t="shared" ca="1" si="317"/>
        <v>0.70140046296296299</v>
      </c>
      <c r="Q408" s="18">
        <f t="shared" ca="1" si="318"/>
        <v>6.1</v>
      </c>
      <c r="R408" s="17" t="str">
        <f t="shared" ca="1" si="319"/>
        <v>WNW</v>
      </c>
      <c r="S408" s="13">
        <f t="shared" ca="1" si="320"/>
        <v>0.70642361111111107</v>
      </c>
    </row>
    <row r="409" spans="1:36">
      <c r="A409" s="11">
        <f t="shared" si="304"/>
        <v>2419</v>
      </c>
      <c r="B409" s="12">
        <f t="shared" ca="1" si="305"/>
        <v>44609</v>
      </c>
      <c r="C409" s="13">
        <f t="shared" ca="1" si="306"/>
        <v>0.75</v>
      </c>
      <c r="D409" s="14">
        <f t="shared" ca="1" si="307"/>
        <v>0</v>
      </c>
      <c r="E409" s="14">
        <f t="shared" ca="1" si="303"/>
        <v>0.24935752891144083</v>
      </c>
      <c r="F409" s="14">
        <f t="shared" ca="1" si="308"/>
        <v>1.1833333333333333</v>
      </c>
      <c r="G409" s="60" t="s">
        <v>202</v>
      </c>
      <c r="H409" s="14">
        <f t="shared" ca="1" si="309"/>
        <v>51.916666666666664</v>
      </c>
      <c r="I409" s="17">
        <f t="shared" ca="1" si="310"/>
        <v>0</v>
      </c>
      <c r="J409" s="16">
        <f t="shared" ca="1" si="311"/>
        <v>0</v>
      </c>
      <c r="K409" s="16">
        <f t="shared" ca="1" si="312"/>
        <v>1592</v>
      </c>
      <c r="L409" s="16">
        <f t="shared" ca="1" si="313"/>
        <v>0.33333333333333331</v>
      </c>
      <c r="M409" s="17">
        <f t="shared" ca="1" si="314"/>
        <v>1.0333333333333332</v>
      </c>
      <c r="N409" s="17">
        <f t="shared" ca="1" si="315"/>
        <v>2.4</v>
      </c>
      <c r="O409" s="17" t="str">
        <f t="shared" ca="1" si="316"/>
        <v>NW</v>
      </c>
      <c r="P409" s="13">
        <f t="shared" ca="1" si="317"/>
        <v>0.74932870370370364</v>
      </c>
      <c r="Q409" s="18">
        <f t="shared" ca="1" si="318"/>
        <v>3.7</v>
      </c>
      <c r="R409" s="17" t="str">
        <f t="shared" ca="1" si="319"/>
        <v>NW</v>
      </c>
      <c r="S409" s="13">
        <f t="shared" ca="1" si="320"/>
        <v>0.74862268518518515</v>
      </c>
    </row>
    <row r="410" spans="1:36">
      <c r="A410" s="11">
        <f t="shared" si="304"/>
        <v>2425</v>
      </c>
      <c r="B410" s="12">
        <f t="shared" ca="1" si="305"/>
        <v>44609</v>
      </c>
      <c r="C410" s="13">
        <f t="shared" ca="1" si="306"/>
        <v>0.79166666666666663</v>
      </c>
      <c r="D410" s="14">
        <f t="shared" ca="1" si="307"/>
        <v>0</v>
      </c>
      <c r="E410" s="14">
        <f t="shared" ca="1" si="303"/>
        <v>0.24907193062471325</v>
      </c>
      <c r="F410" s="14">
        <f t="shared" ca="1" si="308"/>
        <v>0.35000000000000003</v>
      </c>
      <c r="G410" s="60" t="s">
        <v>202</v>
      </c>
      <c r="H410" s="14">
        <f t="shared" ca="1" si="309"/>
        <v>58.4</v>
      </c>
      <c r="I410" s="17">
        <f t="shared" ca="1" si="310"/>
        <v>0</v>
      </c>
      <c r="J410" s="16">
        <f t="shared" ca="1" si="311"/>
        <v>0</v>
      </c>
      <c r="K410" s="16">
        <f t="shared" ca="1" si="312"/>
        <v>538</v>
      </c>
      <c r="L410" s="16">
        <f t="shared" ca="1" si="313"/>
        <v>0</v>
      </c>
      <c r="M410" s="17">
        <f t="shared" ca="1" si="314"/>
        <v>0.6</v>
      </c>
      <c r="N410" s="17">
        <f t="shared" ca="1" si="315"/>
        <v>1.2</v>
      </c>
      <c r="O410" s="17" t="str">
        <f t="shared" ca="1" si="316"/>
        <v>ENE</v>
      </c>
      <c r="P410" s="13">
        <f t="shared" ca="1" si="317"/>
        <v>0.7877777777777778</v>
      </c>
      <c r="Q410" s="18">
        <f t="shared" ca="1" si="318"/>
        <v>2.1</v>
      </c>
      <c r="R410" s="17" t="str">
        <f t="shared" ca="1" si="319"/>
        <v>NE</v>
      </c>
      <c r="S410" s="13">
        <f t="shared" ca="1" si="320"/>
        <v>0.79325231481481484</v>
      </c>
    </row>
    <row r="411" spans="1:36">
      <c r="A411" s="11">
        <f t="shared" si="304"/>
        <v>2431</v>
      </c>
      <c r="B411" s="12">
        <f t="shared" ca="1" si="305"/>
        <v>44609</v>
      </c>
      <c r="C411" s="13">
        <f t="shared" ca="1" si="306"/>
        <v>0.83333333333333337</v>
      </c>
      <c r="D411" s="14">
        <f t="shared" ca="1" si="307"/>
        <v>0</v>
      </c>
      <c r="E411" s="14">
        <f t="shared" ca="1" si="303"/>
        <v>0.24859630206212188</v>
      </c>
      <c r="F411" s="14">
        <f t="shared" ca="1" si="308"/>
        <v>0.55000000000000004</v>
      </c>
      <c r="G411" s="60" t="s">
        <v>202</v>
      </c>
      <c r="H411" s="14">
        <f t="shared" ca="1" si="309"/>
        <v>58.5</v>
      </c>
      <c r="I411" s="17">
        <f t="shared" ca="1" si="310"/>
        <v>0</v>
      </c>
      <c r="J411" s="16">
        <f t="shared" ca="1" si="311"/>
        <v>0</v>
      </c>
      <c r="K411" s="16">
        <f t="shared" ca="1" si="312"/>
        <v>547</v>
      </c>
      <c r="L411" s="16">
        <f t="shared" ca="1" si="313"/>
        <v>0</v>
      </c>
      <c r="M411" s="17">
        <f t="shared" ca="1" si="314"/>
        <v>0.96666666666666679</v>
      </c>
      <c r="N411" s="17">
        <f t="shared" ca="1" si="315"/>
        <v>1.4</v>
      </c>
      <c r="O411" s="17" t="str">
        <f t="shared" ca="1" si="316"/>
        <v>ENE</v>
      </c>
      <c r="P411" s="13">
        <f t="shared" ca="1" si="317"/>
        <v>0.86805555555555547</v>
      </c>
      <c r="Q411" s="18">
        <f t="shared" ca="1" si="318"/>
        <v>2.6</v>
      </c>
      <c r="R411" s="17" t="str">
        <f t="shared" ca="1" si="319"/>
        <v>NE</v>
      </c>
      <c r="S411" s="13">
        <f t="shared" ca="1" si="320"/>
        <v>0.86388888888888893</v>
      </c>
    </row>
    <row r="412" spans="1:36">
      <c r="A412" s="11">
        <f t="shared" si="304"/>
        <v>2437</v>
      </c>
      <c r="B412" s="12">
        <f t="shared" ca="1" si="305"/>
        <v>44609</v>
      </c>
      <c r="C412" s="13">
        <f t="shared" ca="1" si="306"/>
        <v>0.875</v>
      </c>
      <c r="D412" s="14">
        <f t="shared" ca="1" si="307"/>
        <v>0</v>
      </c>
      <c r="E412" s="14">
        <f t="shared" ca="1" si="303"/>
        <v>0.24793138379973459</v>
      </c>
      <c r="F412" s="14">
        <f t="shared" ca="1" si="308"/>
        <v>0.1333333333333333</v>
      </c>
      <c r="G412" s="60" t="s">
        <v>202</v>
      </c>
      <c r="H412" s="14">
        <f t="shared" ca="1" si="309"/>
        <v>61.266666666666673</v>
      </c>
      <c r="I412" s="17">
        <f t="shared" ca="1" si="310"/>
        <v>0</v>
      </c>
      <c r="J412" s="16">
        <f t="shared" ca="1" si="311"/>
        <v>0</v>
      </c>
      <c r="K412" s="16">
        <f t="shared" ca="1" si="312"/>
        <v>580</v>
      </c>
      <c r="L412" s="16">
        <f t="shared" ca="1" si="313"/>
        <v>0</v>
      </c>
      <c r="M412" s="17">
        <f t="shared" ca="1" si="314"/>
        <v>1.5999999999999999</v>
      </c>
      <c r="N412" s="17">
        <f t="shared" ca="1" si="315"/>
        <v>2</v>
      </c>
      <c r="O412" s="17" t="str">
        <f t="shared" ca="1" si="316"/>
        <v>E</v>
      </c>
      <c r="P412" s="13">
        <f t="shared" ca="1" si="317"/>
        <v>0.87825231481481481</v>
      </c>
      <c r="Q412" s="18">
        <f t="shared" ca="1" si="318"/>
        <v>3.2</v>
      </c>
      <c r="R412" s="17" t="str">
        <f t="shared" ca="1" si="319"/>
        <v>E</v>
      </c>
      <c r="S412" s="13">
        <f t="shared" ca="1" si="320"/>
        <v>0.875462962962963</v>
      </c>
    </row>
    <row r="413" spans="1:36">
      <c r="A413" s="11">
        <f t="shared" si="304"/>
        <v>2443</v>
      </c>
      <c r="B413" s="12">
        <f t="shared" ca="1" si="305"/>
        <v>44609</v>
      </c>
      <c r="C413" s="13">
        <f t="shared" ca="1" si="306"/>
        <v>0.91666666666666663</v>
      </c>
      <c r="D413" s="14">
        <f t="shared" ca="1" si="307"/>
        <v>0</v>
      </c>
      <c r="E413" s="14">
        <f t="shared" ca="1" si="303"/>
        <v>0.24793125980236483</v>
      </c>
      <c r="F413" s="14">
        <f t="shared" ca="1" si="308"/>
        <v>0.31666666666666665</v>
      </c>
      <c r="G413" s="60" t="s">
        <v>202</v>
      </c>
      <c r="H413" s="14">
        <f t="shared" ca="1" si="309"/>
        <v>62.733333333333327</v>
      </c>
      <c r="I413" s="17">
        <f t="shared" ca="1" si="310"/>
        <v>1E-3</v>
      </c>
      <c r="J413" s="16">
        <f t="shared" ca="1" si="311"/>
        <v>0</v>
      </c>
      <c r="K413" s="16">
        <f t="shared" ca="1" si="312"/>
        <v>500</v>
      </c>
      <c r="L413" s="16">
        <f t="shared" ca="1" si="313"/>
        <v>0</v>
      </c>
      <c r="M413" s="17">
        <f t="shared" ca="1" si="314"/>
        <v>1.666666666666667</v>
      </c>
      <c r="N413" s="17">
        <f t="shared" ca="1" si="315"/>
        <v>2.2000000000000002</v>
      </c>
      <c r="O413" s="17" t="str">
        <f t="shared" ca="1" si="316"/>
        <v>E</v>
      </c>
      <c r="P413" s="13">
        <f t="shared" ca="1" si="317"/>
        <v>0.94567129629629632</v>
      </c>
      <c r="Q413" s="18">
        <f t="shared" ca="1" si="318"/>
        <v>3.9</v>
      </c>
      <c r="R413" s="17" t="str">
        <f t="shared" ca="1" si="319"/>
        <v>E</v>
      </c>
      <c r="S413" s="13">
        <f t="shared" ca="1" si="320"/>
        <v>0.94416666666666671</v>
      </c>
    </row>
    <row r="414" spans="1:36">
      <c r="A414" s="11">
        <f t="shared" si="304"/>
        <v>2449</v>
      </c>
      <c r="B414" s="12">
        <f t="shared" ca="1" si="305"/>
        <v>44609</v>
      </c>
      <c r="C414" s="13">
        <f t="shared" ca="1" si="306"/>
        <v>0.95833333333333337</v>
      </c>
      <c r="D414" s="14">
        <f t="shared" ca="1" si="307"/>
        <v>0</v>
      </c>
      <c r="E414" s="14">
        <f t="shared" ca="1" si="303"/>
        <v>0.24745686610074391</v>
      </c>
      <c r="F414" s="14">
        <f t="shared" ca="1" si="308"/>
        <v>0.5</v>
      </c>
      <c r="G414" s="60" t="s">
        <v>202</v>
      </c>
      <c r="H414" s="14">
        <f t="shared" ca="1" si="309"/>
        <v>63.266666666666673</v>
      </c>
      <c r="I414" s="17">
        <f t="shared" ca="1" si="310"/>
        <v>0</v>
      </c>
      <c r="J414" s="16">
        <f t="shared" ca="1" si="311"/>
        <v>0</v>
      </c>
      <c r="K414" s="16">
        <f t="shared" ca="1" si="312"/>
        <v>536</v>
      </c>
      <c r="L414" s="16">
        <f t="shared" ca="1" si="313"/>
        <v>0</v>
      </c>
      <c r="M414" s="17">
        <f t="shared" ca="1" si="314"/>
        <v>1.5833333333333333</v>
      </c>
      <c r="N414" s="17">
        <f t="shared" ca="1" si="315"/>
        <v>2.1</v>
      </c>
      <c r="O414" s="17" t="str">
        <f t="shared" ca="1" si="316"/>
        <v>E</v>
      </c>
      <c r="P414" s="13">
        <f t="shared" ca="1" si="317"/>
        <v>0.97421296296296289</v>
      </c>
      <c r="Q414" s="18">
        <f t="shared" ca="1" si="318"/>
        <v>4.2</v>
      </c>
      <c r="R414" s="17" t="str">
        <f t="shared" ca="1" si="319"/>
        <v>E</v>
      </c>
      <c r="S414" s="13">
        <f t="shared" ca="1" si="320"/>
        <v>0.95341435185185175</v>
      </c>
    </row>
    <row r="415" spans="1:36">
      <c r="A415" s="11">
        <f t="shared" si="304"/>
        <v>2455</v>
      </c>
      <c r="B415" s="12">
        <f t="shared" ca="1" si="305"/>
        <v>44610</v>
      </c>
      <c r="C415" s="13">
        <f t="shared" ca="1" si="306"/>
        <v>0</v>
      </c>
      <c r="D415" s="14">
        <f t="shared" ca="1" si="307"/>
        <v>0</v>
      </c>
      <c r="E415" s="14">
        <f t="shared" ca="1" si="303"/>
        <v>0.2468882649447246</v>
      </c>
      <c r="F415" s="14">
        <f t="shared" ca="1" si="308"/>
        <v>6.6666666666666666E-2</v>
      </c>
      <c r="G415" s="60" t="s">
        <v>202</v>
      </c>
      <c r="H415" s="14">
        <f t="shared" ca="1" si="309"/>
        <v>67.266666666666666</v>
      </c>
      <c r="I415" s="17">
        <f t="shared" ca="1" si="310"/>
        <v>0</v>
      </c>
      <c r="J415" s="16">
        <f t="shared" ca="1" si="311"/>
        <v>0</v>
      </c>
      <c r="K415" s="16">
        <f t="shared" ca="1" si="312"/>
        <v>550</v>
      </c>
      <c r="L415" s="16">
        <f t="shared" ca="1" si="313"/>
        <v>0</v>
      </c>
      <c r="M415" s="17">
        <f t="shared" ca="1" si="314"/>
        <v>2.0166666666666666</v>
      </c>
      <c r="N415" s="17">
        <f t="shared" ca="1" si="315"/>
        <v>2.8</v>
      </c>
      <c r="O415" s="17" t="str">
        <f t="shared" ca="1" si="316"/>
        <v>E</v>
      </c>
      <c r="P415" s="13">
        <f t="shared" ca="1" si="317"/>
        <v>3.2199074074074074E-2</v>
      </c>
      <c r="Q415" s="18">
        <f t="shared" ca="1" si="318"/>
        <v>5.0999999999999996</v>
      </c>
      <c r="R415" s="17" t="str">
        <f t="shared" ca="1" si="319"/>
        <v>ENE</v>
      </c>
      <c r="S415" s="13">
        <f t="shared" ca="1" si="320"/>
        <v>2.8645833333333332E-2</v>
      </c>
      <c r="U415" s="14">
        <f t="shared" ref="U415" ca="1" si="321">SUM(D415:D438)</f>
        <v>0</v>
      </c>
      <c r="V415" s="14">
        <f t="shared" ref="V415:Y415" ca="1" si="322">AVERAGE(E415:E438)</f>
        <v>0.241785378621625</v>
      </c>
      <c r="W415" s="14">
        <f t="shared" ca="1" si="322"/>
        <v>4.6520833333333327</v>
      </c>
      <c r="X415" s="14" t="e">
        <f t="shared" si="322"/>
        <v>#DIV/0!</v>
      </c>
      <c r="Y415" s="14">
        <f t="shared" ca="1" si="322"/>
        <v>52.728472222222216</v>
      </c>
      <c r="Z415" s="56">
        <f t="shared" ref="Z415:AA415" ca="1" si="323">SUM(I415:I438)</f>
        <v>16.154</v>
      </c>
      <c r="AA415" s="56">
        <f t="shared" ca="1" si="323"/>
        <v>7</v>
      </c>
      <c r="AB415" s="56">
        <f t="shared" ref="AB415" ca="1" si="324">SUM(K415:K438)/1000</f>
        <v>31794.548999999999</v>
      </c>
      <c r="AC415" s="56">
        <f t="shared" ref="AC415:AD415" ca="1" si="325">AVERAGE(L415:L438)</f>
        <v>367.92361111111126</v>
      </c>
      <c r="AD415" s="17">
        <f t="shared" ca="1" si="325"/>
        <v>1.8708333333333336</v>
      </c>
      <c r="AE415" s="17">
        <f t="shared" ref="AE415" ca="1" si="326">MAX(N415:N438)</f>
        <v>5.7</v>
      </c>
      <c r="AF415" s="11" t="str">
        <f t="shared" ref="AF415" ca="1" si="327">INDIRECT(ADDRESS(MATCH(AE415,N415:N438,0)+ROW()-1,15))</f>
        <v>NNE</v>
      </c>
      <c r="AG415" s="13">
        <f t="shared" ref="AG415" ca="1" si="328">INDIRECT(ADDRESS(MATCH(AE415,N415:N438,0)+ROW()-1,16))</f>
        <v>0.58869212962962958</v>
      </c>
      <c r="AH415" s="17">
        <f t="shared" ref="AH415" ca="1" si="329">MAX(Q415:Q438)</f>
        <v>9.6999999999999993</v>
      </c>
      <c r="AI415" s="11" t="str">
        <f t="shared" ref="AI415" ca="1" si="330">INDIRECT(ADDRESS(MATCH(AH415,Q415:Q438,0)+ROW()-1,18))</f>
        <v>NNE</v>
      </c>
      <c r="AJ415" s="13">
        <f t="shared" ref="AJ415" ca="1" si="331">INDIRECT(ADDRESS(MATCH(AH415,Q415:Q438,0)+ROW()-1,19))</f>
        <v>0.58694444444444438</v>
      </c>
    </row>
    <row r="416" spans="1:36">
      <c r="A416" s="11">
        <f t="shared" si="304"/>
        <v>2461</v>
      </c>
      <c r="B416" s="12">
        <f t="shared" ca="1" si="305"/>
        <v>44610</v>
      </c>
      <c r="C416" s="13">
        <f t="shared" ca="1" si="306"/>
        <v>4.1666666666666664E-2</v>
      </c>
      <c r="D416" s="14">
        <f t="shared" ca="1" si="307"/>
        <v>0</v>
      </c>
      <c r="E416" s="14">
        <f t="shared" ca="1" si="303"/>
        <v>0.24632041286942452</v>
      </c>
      <c r="F416" s="14">
        <f t="shared" ca="1" si="308"/>
        <v>0.51666666666666672</v>
      </c>
      <c r="G416" s="60" t="s">
        <v>202</v>
      </c>
      <c r="H416" s="14">
        <f t="shared" ca="1" si="309"/>
        <v>67.133333333333326</v>
      </c>
      <c r="I416" s="17">
        <f t="shared" ca="1" si="310"/>
        <v>0</v>
      </c>
      <c r="J416" s="16">
        <f t="shared" ca="1" si="311"/>
        <v>0</v>
      </c>
      <c r="K416" s="16">
        <f t="shared" ca="1" si="312"/>
        <v>517</v>
      </c>
      <c r="L416" s="16">
        <f t="shared" ca="1" si="313"/>
        <v>0</v>
      </c>
      <c r="M416" s="17">
        <f t="shared" ca="1" si="314"/>
        <v>1.8166666666666667</v>
      </c>
      <c r="N416" s="17">
        <f t="shared" ca="1" si="315"/>
        <v>2.6</v>
      </c>
      <c r="O416" s="17" t="str">
        <f t="shared" ca="1" si="316"/>
        <v>E</v>
      </c>
      <c r="P416" s="13">
        <f t="shared" ca="1" si="317"/>
        <v>3.4733796296296297E-2</v>
      </c>
      <c r="Q416" s="18">
        <f t="shared" ca="1" si="318"/>
        <v>4.2</v>
      </c>
      <c r="R416" s="17" t="str">
        <f t="shared" ca="1" si="319"/>
        <v>E</v>
      </c>
      <c r="S416" s="13">
        <f t="shared" ca="1" si="320"/>
        <v>4.7581018518518516E-2</v>
      </c>
    </row>
    <row r="417" spans="1:19">
      <c r="A417" s="11">
        <f t="shared" si="304"/>
        <v>2467</v>
      </c>
      <c r="B417" s="12">
        <f t="shared" ca="1" si="305"/>
        <v>44610</v>
      </c>
      <c r="C417" s="13">
        <f t="shared" ca="1" si="306"/>
        <v>8.3333333333333329E-2</v>
      </c>
      <c r="D417" s="14">
        <f t="shared" ca="1" si="307"/>
        <v>0</v>
      </c>
      <c r="E417" s="14">
        <f t="shared" ca="1" si="303"/>
        <v>0.24584776701734348</v>
      </c>
      <c r="F417" s="14">
        <f t="shared" ca="1" si="308"/>
        <v>0</v>
      </c>
      <c r="G417" s="60" t="s">
        <v>202</v>
      </c>
      <c r="H417" s="14">
        <f t="shared" ca="1" si="309"/>
        <v>70.316666666666663</v>
      </c>
      <c r="I417" s="17">
        <f t="shared" ca="1" si="310"/>
        <v>0</v>
      </c>
      <c r="J417" s="16">
        <f t="shared" ca="1" si="311"/>
        <v>0</v>
      </c>
      <c r="K417" s="16">
        <f t="shared" ca="1" si="312"/>
        <v>492</v>
      </c>
      <c r="L417" s="16">
        <f t="shared" ca="1" si="313"/>
        <v>0</v>
      </c>
      <c r="M417" s="17">
        <f t="shared" ca="1" si="314"/>
        <v>1.4166666666666667</v>
      </c>
      <c r="N417" s="17">
        <f t="shared" ca="1" si="315"/>
        <v>1.8</v>
      </c>
      <c r="O417" s="17" t="str">
        <f t="shared" ca="1" si="316"/>
        <v>E</v>
      </c>
      <c r="P417" s="13">
        <f t="shared" ca="1" si="317"/>
        <v>0.10206018518518518</v>
      </c>
      <c r="Q417" s="18">
        <f t="shared" ca="1" si="318"/>
        <v>3.3</v>
      </c>
      <c r="R417" s="17" t="str">
        <f t="shared" ca="1" si="319"/>
        <v>E</v>
      </c>
      <c r="S417" s="13">
        <f t="shared" ca="1" si="320"/>
        <v>8.622685185185186E-2</v>
      </c>
    </row>
    <row r="418" spans="1:19">
      <c r="A418" s="11">
        <f t="shared" si="304"/>
        <v>2473</v>
      </c>
      <c r="B418" s="12">
        <f t="shared" ca="1" si="305"/>
        <v>44610</v>
      </c>
      <c r="C418" s="13">
        <f t="shared" ca="1" si="306"/>
        <v>0.125</v>
      </c>
      <c r="D418" s="14">
        <f t="shared" ca="1" si="307"/>
        <v>0</v>
      </c>
      <c r="E418" s="14">
        <f t="shared" ca="1" si="303"/>
        <v>0.24528129700304044</v>
      </c>
      <c r="F418" s="14">
        <f t="shared" ca="1" si="308"/>
        <v>-0.15000000000000002</v>
      </c>
      <c r="G418" s="60" t="s">
        <v>202</v>
      </c>
      <c r="H418" s="14">
        <f t="shared" ca="1" si="309"/>
        <v>73.833333333333329</v>
      </c>
      <c r="I418" s="17">
        <f t="shared" ca="1" si="310"/>
        <v>1E-3</v>
      </c>
      <c r="J418" s="16">
        <f t="shared" ca="1" si="311"/>
        <v>0</v>
      </c>
      <c r="K418" s="16">
        <f t="shared" ca="1" si="312"/>
        <v>448</v>
      </c>
      <c r="L418" s="16">
        <f t="shared" ca="1" si="313"/>
        <v>0</v>
      </c>
      <c r="M418" s="17">
        <f t="shared" ca="1" si="314"/>
        <v>1.1833333333333333</v>
      </c>
      <c r="N418" s="17">
        <f t="shared" ca="1" si="315"/>
        <v>1.9</v>
      </c>
      <c r="O418" s="17" t="str">
        <f t="shared" ca="1" si="316"/>
        <v>E</v>
      </c>
      <c r="P418" s="13">
        <f t="shared" ca="1" si="317"/>
        <v>0.15967592592592592</v>
      </c>
      <c r="Q418" s="18">
        <f t="shared" ca="1" si="318"/>
        <v>3.8</v>
      </c>
      <c r="R418" s="17" t="str">
        <f t="shared" ca="1" si="319"/>
        <v>E</v>
      </c>
      <c r="S418" s="13">
        <f t="shared" ca="1" si="320"/>
        <v>0.15959490740740742</v>
      </c>
    </row>
    <row r="419" spans="1:19">
      <c r="A419" s="11">
        <f t="shared" si="304"/>
        <v>2479</v>
      </c>
      <c r="B419" s="12">
        <f t="shared" ca="1" si="305"/>
        <v>44610</v>
      </c>
      <c r="C419" s="13">
        <f t="shared" ca="1" si="306"/>
        <v>0.16666666666666666</v>
      </c>
      <c r="D419" s="14">
        <f t="shared" ca="1" si="307"/>
        <v>0</v>
      </c>
      <c r="E419" s="14">
        <f t="shared" ca="1" si="303"/>
        <v>0.24452731165656919</v>
      </c>
      <c r="F419" s="14">
        <f t="shared" ca="1" si="308"/>
        <v>0.21666666666666667</v>
      </c>
      <c r="G419" s="60" t="s">
        <v>202</v>
      </c>
      <c r="H419" s="14">
        <f t="shared" ca="1" si="309"/>
        <v>71.733333333333334</v>
      </c>
      <c r="I419" s="17">
        <f t="shared" ca="1" si="310"/>
        <v>0</v>
      </c>
      <c r="J419" s="16">
        <f t="shared" ca="1" si="311"/>
        <v>0</v>
      </c>
      <c r="K419" s="16">
        <f t="shared" ca="1" si="312"/>
        <v>517</v>
      </c>
      <c r="L419" s="16">
        <f t="shared" ca="1" si="313"/>
        <v>0</v>
      </c>
      <c r="M419" s="17">
        <f t="shared" ca="1" si="314"/>
        <v>1.4333333333333333</v>
      </c>
      <c r="N419" s="17">
        <f t="shared" ca="1" si="315"/>
        <v>2.6</v>
      </c>
      <c r="O419" s="17" t="str">
        <f t="shared" ca="1" si="316"/>
        <v>ENE</v>
      </c>
      <c r="P419" s="13">
        <f t="shared" ca="1" si="317"/>
        <v>0.17194444444444446</v>
      </c>
      <c r="Q419" s="18">
        <f t="shared" ca="1" si="318"/>
        <v>5</v>
      </c>
      <c r="R419" s="17" t="str">
        <f t="shared" ca="1" si="319"/>
        <v>ENE</v>
      </c>
      <c r="S419" s="13">
        <f t="shared" ca="1" si="320"/>
        <v>0.16967592592592592</v>
      </c>
    </row>
    <row r="420" spans="1:19">
      <c r="A420" s="11">
        <f t="shared" si="304"/>
        <v>2485</v>
      </c>
      <c r="B420" s="12">
        <f t="shared" ca="1" si="305"/>
        <v>44610</v>
      </c>
      <c r="C420" s="13">
        <f t="shared" ca="1" si="306"/>
        <v>0.20833333333333334</v>
      </c>
      <c r="D420" s="14">
        <f t="shared" ca="1" si="307"/>
        <v>0</v>
      </c>
      <c r="E420" s="14">
        <f t="shared" ca="1" si="303"/>
        <v>0.243680397702801</v>
      </c>
      <c r="F420" s="14">
        <f t="shared" ca="1" si="308"/>
        <v>-1.1333333333333331</v>
      </c>
      <c r="G420" s="60" t="s">
        <v>202</v>
      </c>
      <c r="H420" s="14">
        <f t="shared" ca="1" si="309"/>
        <v>76.7</v>
      </c>
      <c r="I420" s="17">
        <f t="shared" ca="1" si="310"/>
        <v>0</v>
      </c>
      <c r="J420" s="16">
        <f t="shared" ca="1" si="311"/>
        <v>0</v>
      </c>
      <c r="K420" s="16">
        <f t="shared" ca="1" si="312"/>
        <v>446</v>
      </c>
      <c r="L420" s="16">
        <f t="shared" ca="1" si="313"/>
        <v>0</v>
      </c>
      <c r="M420" s="17">
        <f t="shared" ca="1" si="314"/>
        <v>0.3833333333333333</v>
      </c>
      <c r="N420" s="17">
        <f t="shared" ca="1" si="315"/>
        <v>0.8</v>
      </c>
      <c r="O420" s="17" t="str">
        <f t="shared" ca="1" si="316"/>
        <v>ENE</v>
      </c>
      <c r="P420" s="13">
        <f t="shared" ca="1" si="317"/>
        <v>0.20241898148148149</v>
      </c>
      <c r="Q420" s="18">
        <f t="shared" ca="1" si="318"/>
        <v>1.8</v>
      </c>
      <c r="R420" s="17" t="str">
        <f t="shared" ca="1" si="319"/>
        <v>ENE</v>
      </c>
      <c r="S420" s="13">
        <f t="shared" ca="1" si="320"/>
        <v>0.22684027777777779</v>
      </c>
    </row>
    <row r="421" spans="1:19">
      <c r="A421" s="11">
        <f t="shared" si="304"/>
        <v>2491</v>
      </c>
      <c r="B421" s="12">
        <f t="shared" ca="1" si="305"/>
        <v>44610</v>
      </c>
      <c r="C421" s="13">
        <f t="shared" ca="1" si="306"/>
        <v>0.25</v>
      </c>
      <c r="D421" s="14">
        <f t="shared" ca="1" si="307"/>
        <v>0</v>
      </c>
      <c r="E421" s="14">
        <f t="shared" ca="1" si="303"/>
        <v>0.24321067082990688</v>
      </c>
      <c r="F421" s="14">
        <f t="shared" ca="1" si="308"/>
        <v>-1.3333333333333333</v>
      </c>
      <c r="G421" s="60" t="s">
        <v>202</v>
      </c>
      <c r="H421" s="14">
        <f t="shared" ca="1" si="309"/>
        <v>77.783333333333317</v>
      </c>
      <c r="I421" s="17">
        <f t="shared" ca="1" si="310"/>
        <v>5.0000000000000001E-3</v>
      </c>
      <c r="J421" s="16">
        <f t="shared" ca="1" si="311"/>
        <v>0</v>
      </c>
      <c r="K421" s="16">
        <f t="shared" ca="1" si="312"/>
        <v>9216</v>
      </c>
      <c r="L421" s="16">
        <f t="shared" ca="1" si="313"/>
        <v>2.5</v>
      </c>
      <c r="M421" s="17">
        <f t="shared" ca="1" si="314"/>
        <v>1.05</v>
      </c>
      <c r="N421" s="17">
        <f t="shared" ca="1" si="315"/>
        <v>1.7</v>
      </c>
      <c r="O421" s="17" t="str">
        <f t="shared" ca="1" si="316"/>
        <v>ENE</v>
      </c>
      <c r="P421" s="13">
        <f t="shared" ca="1" si="317"/>
        <v>0.27611111111111114</v>
      </c>
      <c r="Q421" s="18">
        <f t="shared" ca="1" si="318"/>
        <v>2.6</v>
      </c>
      <c r="R421" s="17" t="str">
        <f t="shared" ca="1" si="319"/>
        <v>E</v>
      </c>
      <c r="S421" s="13">
        <f t="shared" ca="1" si="320"/>
        <v>0.27466435185185184</v>
      </c>
    </row>
    <row r="422" spans="1:19">
      <c r="A422" s="11">
        <f t="shared" si="304"/>
        <v>2497</v>
      </c>
      <c r="B422" s="12">
        <f t="shared" ca="1" si="305"/>
        <v>44610</v>
      </c>
      <c r="C422" s="13">
        <f t="shared" ca="1" si="306"/>
        <v>0.29166666666666669</v>
      </c>
      <c r="D422" s="14">
        <f t="shared" ca="1" si="307"/>
        <v>0</v>
      </c>
      <c r="E422" s="14">
        <f t="shared" ca="1" si="303"/>
        <v>0.2426477695026541</v>
      </c>
      <c r="F422" s="14">
        <f t="shared" ca="1" si="308"/>
        <v>-1.666666666666668E-2</v>
      </c>
      <c r="G422" s="60" t="s">
        <v>202</v>
      </c>
      <c r="H422" s="14">
        <f t="shared" ca="1" si="309"/>
        <v>73.416666666666671</v>
      </c>
      <c r="I422" s="17">
        <f t="shared" ca="1" si="310"/>
        <v>0.22399999999999998</v>
      </c>
      <c r="J422" s="16">
        <f t="shared" ca="1" si="311"/>
        <v>0</v>
      </c>
      <c r="K422" s="16">
        <f t="shared" ca="1" si="312"/>
        <v>438866</v>
      </c>
      <c r="L422" s="16">
        <f t="shared" ca="1" si="313"/>
        <v>121.83333333333333</v>
      </c>
      <c r="M422" s="17">
        <f t="shared" ca="1" si="314"/>
        <v>0.79999999999999993</v>
      </c>
      <c r="N422" s="17">
        <f t="shared" ca="1" si="315"/>
        <v>1.5</v>
      </c>
      <c r="O422" s="17" t="str">
        <f t="shared" ca="1" si="316"/>
        <v>E</v>
      </c>
      <c r="P422" s="13">
        <f t="shared" ca="1" si="317"/>
        <v>0.28480324074074076</v>
      </c>
      <c r="Q422" s="18">
        <f t="shared" ca="1" si="318"/>
        <v>2.9</v>
      </c>
      <c r="R422" s="17" t="str">
        <f t="shared" ca="1" si="319"/>
        <v>ENE</v>
      </c>
      <c r="S422" s="13">
        <f t="shared" ca="1" si="320"/>
        <v>0.29065972222222219</v>
      </c>
    </row>
    <row r="423" spans="1:19">
      <c r="A423" s="11">
        <f t="shared" si="304"/>
        <v>2503</v>
      </c>
      <c r="B423" s="12">
        <f t="shared" ca="1" si="305"/>
        <v>44610</v>
      </c>
      <c r="C423" s="13">
        <f t="shared" ca="1" si="306"/>
        <v>0.33333333333333331</v>
      </c>
      <c r="D423" s="14">
        <f t="shared" ca="1" si="307"/>
        <v>0</v>
      </c>
      <c r="E423" s="14">
        <f t="shared" ca="1" si="303"/>
        <v>0.24227301810728386</v>
      </c>
      <c r="F423" s="14">
        <f t="shared" ca="1" si="308"/>
        <v>5.2</v>
      </c>
      <c r="G423" s="60" t="s">
        <v>202</v>
      </c>
      <c r="H423" s="14">
        <f t="shared" ca="1" si="309"/>
        <v>56.783333333333331</v>
      </c>
      <c r="I423" s="17">
        <f t="shared" ca="1" si="310"/>
        <v>0.94399999999999995</v>
      </c>
      <c r="J423" s="16">
        <f t="shared" ca="1" si="311"/>
        <v>0.16666666666666666</v>
      </c>
      <c r="K423" s="16">
        <f t="shared" ca="1" si="312"/>
        <v>1844835</v>
      </c>
      <c r="L423" s="16">
        <f t="shared" ca="1" si="313"/>
        <v>512.5</v>
      </c>
      <c r="M423" s="17">
        <f t="shared" ca="1" si="314"/>
        <v>0.45</v>
      </c>
      <c r="N423" s="17">
        <f t="shared" ca="1" si="315"/>
        <v>1.2</v>
      </c>
      <c r="O423" s="17" t="str">
        <f t="shared" ca="1" si="316"/>
        <v>E</v>
      </c>
      <c r="P423" s="13">
        <f t="shared" ca="1" si="317"/>
        <v>0.32778935185185182</v>
      </c>
      <c r="Q423" s="18">
        <f t="shared" ca="1" si="318"/>
        <v>1.9</v>
      </c>
      <c r="R423" s="17" t="str">
        <f t="shared" ca="1" si="319"/>
        <v>NNE</v>
      </c>
      <c r="S423" s="13">
        <f t="shared" ca="1" si="320"/>
        <v>0.36601851851851852</v>
      </c>
    </row>
    <row r="424" spans="1:19">
      <c r="A424" s="11">
        <f t="shared" si="304"/>
        <v>2509</v>
      </c>
      <c r="B424" s="12">
        <f t="shared" ca="1" si="305"/>
        <v>44610</v>
      </c>
      <c r="C424" s="13">
        <f t="shared" ca="1" si="306"/>
        <v>0.375</v>
      </c>
      <c r="D424" s="14">
        <f t="shared" ca="1" si="307"/>
        <v>0</v>
      </c>
      <c r="E424" s="14">
        <f t="shared" ca="1" si="303"/>
        <v>0.24161798124630138</v>
      </c>
      <c r="F424" s="14">
        <f t="shared" ca="1" si="308"/>
        <v>8.9666666666666668</v>
      </c>
      <c r="G424" s="60" t="s">
        <v>202</v>
      </c>
      <c r="H424" s="14">
        <f t="shared" ca="1" si="309"/>
        <v>40.95000000000001</v>
      </c>
      <c r="I424" s="17">
        <f t="shared" ca="1" si="310"/>
        <v>1.571</v>
      </c>
      <c r="J424" s="16">
        <f t="shared" ca="1" si="311"/>
        <v>1</v>
      </c>
      <c r="K424" s="16">
        <f t="shared" ca="1" si="312"/>
        <v>3109486</v>
      </c>
      <c r="L424" s="16">
        <f t="shared" ca="1" si="313"/>
        <v>863.83333333333337</v>
      </c>
      <c r="M424" s="17">
        <f t="shared" ca="1" si="314"/>
        <v>1.3833333333333335</v>
      </c>
      <c r="N424" s="17">
        <f t="shared" ca="1" si="315"/>
        <v>2.7</v>
      </c>
      <c r="O424" s="17" t="str">
        <f t="shared" ca="1" si="316"/>
        <v>N</v>
      </c>
      <c r="P424" s="13">
        <f t="shared" ca="1" si="317"/>
        <v>0.40972222222222227</v>
      </c>
      <c r="Q424" s="18">
        <f t="shared" ca="1" si="318"/>
        <v>5.0999999999999996</v>
      </c>
      <c r="R424" s="17" t="str">
        <f t="shared" ca="1" si="319"/>
        <v>N</v>
      </c>
      <c r="S424" s="13">
        <f t="shared" ca="1" si="320"/>
        <v>0.40842592592592591</v>
      </c>
    </row>
    <row r="425" spans="1:19">
      <c r="A425" s="11">
        <f t="shared" si="304"/>
        <v>2515</v>
      </c>
      <c r="B425" s="12">
        <f t="shared" ca="1" si="305"/>
        <v>44610</v>
      </c>
      <c r="C425" s="13">
        <f t="shared" ca="1" si="306"/>
        <v>0.41666666666666669</v>
      </c>
      <c r="D425" s="14">
        <f t="shared" ca="1" si="307"/>
        <v>0</v>
      </c>
      <c r="E425" s="14">
        <f t="shared" ca="1" si="303"/>
        <v>0.2416178511100415</v>
      </c>
      <c r="F425" s="14">
        <f t="shared" ca="1" si="308"/>
        <v>8.4166666666666661</v>
      </c>
      <c r="G425" s="60" t="s">
        <v>202</v>
      </c>
      <c r="H425" s="14">
        <f t="shared" ca="1" si="309"/>
        <v>44.933333333333337</v>
      </c>
      <c r="I425" s="17">
        <f t="shared" ca="1" si="310"/>
        <v>1.8990000000000002</v>
      </c>
      <c r="J425" s="16">
        <f t="shared" ca="1" si="311"/>
        <v>1</v>
      </c>
      <c r="K425" s="16">
        <f t="shared" ca="1" si="312"/>
        <v>3740890</v>
      </c>
      <c r="L425" s="16">
        <f t="shared" ca="1" si="313"/>
        <v>1039.1666666666667</v>
      </c>
      <c r="M425" s="17">
        <f t="shared" ca="1" si="314"/>
        <v>3.4833333333333338</v>
      </c>
      <c r="N425" s="17">
        <f t="shared" ca="1" si="315"/>
        <v>3.9</v>
      </c>
      <c r="O425" s="17" t="str">
        <f t="shared" ca="1" si="316"/>
        <v>NNE</v>
      </c>
      <c r="P425" s="13">
        <f t="shared" ca="1" si="317"/>
        <v>0.44291666666666668</v>
      </c>
      <c r="Q425" s="18">
        <f t="shared" ca="1" si="318"/>
        <v>6.8</v>
      </c>
      <c r="R425" s="17" t="str">
        <f t="shared" ca="1" si="319"/>
        <v>N</v>
      </c>
      <c r="S425" s="13">
        <f t="shared" ca="1" si="320"/>
        <v>0.42900462962962965</v>
      </c>
    </row>
    <row r="426" spans="1:19">
      <c r="A426" s="11">
        <f t="shared" si="304"/>
        <v>2521</v>
      </c>
      <c r="B426" s="12">
        <f t="shared" ca="1" si="305"/>
        <v>44610</v>
      </c>
      <c r="C426" s="13">
        <f t="shared" ca="1" si="306"/>
        <v>0.45833333333333331</v>
      </c>
      <c r="D426" s="14">
        <f t="shared" ca="1" si="307"/>
        <v>0</v>
      </c>
      <c r="E426" s="14">
        <f t="shared" ca="1" si="303"/>
        <v>0.24161785111004144</v>
      </c>
      <c r="F426" s="14">
        <f t="shared" ca="1" si="308"/>
        <v>10.633333333333335</v>
      </c>
      <c r="G426" s="60" t="s">
        <v>202</v>
      </c>
      <c r="H426" s="14">
        <f t="shared" ca="1" si="309"/>
        <v>31.666666666666671</v>
      </c>
      <c r="I426" s="17">
        <f t="shared" ca="1" si="310"/>
        <v>2.516</v>
      </c>
      <c r="J426" s="16">
        <f t="shared" ca="1" si="311"/>
        <v>1</v>
      </c>
      <c r="K426" s="16">
        <f t="shared" ca="1" si="312"/>
        <v>4904963</v>
      </c>
      <c r="L426" s="16">
        <f t="shared" ca="1" si="313"/>
        <v>1362.6666666666667</v>
      </c>
      <c r="M426" s="17">
        <f t="shared" ca="1" si="314"/>
        <v>2.6666666666666665</v>
      </c>
      <c r="N426" s="17">
        <f t="shared" ca="1" si="315"/>
        <v>3.7</v>
      </c>
      <c r="O426" s="17" t="str">
        <f t="shared" ca="1" si="316"/>
        <v>NNE</v>
      </c>
      <c r="P426" s="13">
        <f t="shared" ca="1" si="317"/>
        <v>0.45238425925925929</v>
      </c>
      <c r="Q426" s="18">
        <f t="shared" ca="1" si="318"/>
        <v>7.2</v>
      </c>
      <c r="R426" s="17" t="str">
        <f t="shared" ca="1" si="319"/>
        <v>E</v>
      </c>
      <c r="S426" s="13">
        <f t="shared" ca="1" si="320"/>
        <v>0.4908912037037037</v>
      </c>
    </row>
    <row r="427" spans="1:19">
      <c r="A427" s="11">
        <f t="shared" si="304"/>
        <v>2527</v>
      </c>
      <c r="B427" s="12">
        <f t="shared" ca="1" si="305"/>
        <v>44610</v>
      </c>
      <c r="C427" s="13">
        <f t="shared" ca="1" si="306"/>
        <v>0.5</v>
      </c>
      <c r="D427" s="14">
        <f t="shared" ca="1" si="307"/>
        <v>0</v>
      </c>
      <c r="E427" s="14">
        <f t="shared" ca="1" si="303"/>
        <v>0.24124400847917529</v>
      </c>
      <c r="F427" s="14">
        <f t="shared" ca="1" si="308"/>
        <v>10.783333333333333</v>
      </c>
      <c r="G427" s="60" t="s">
        <v>202</v>
      </c>
      <c r="H427" s="14">
        <f t="shared" ca="1" si="309"/>
        <v>32.333333333333329</v>
      </c>
      <c r="I427" s="17">
        <f t="shared" ca="1" si="310"/>
        <v>2.5649999999999999</v>
      </c>
      <c r="J427" s="16">
        <f t="shared" ca="1" si="311"/>
        <v>1</v>
      </c>
      <c r="K427" s="16">
        <f t="shared" ca="1" si="312"/>
        <v>5010861</v>
      </c>
      <c r="L427" s="16">
        <f t="shared" ca="1" si="313"/>
        <v>1392</v>
      </c>
      <c r="M427" s="17">
        <f t="shared" ca="1" si="314"/>
        <v>4</v>
      </c>
      <c r="N427" s="17">
        <f t="shared" ca="1" si="315"/>
        <v>5.0999999999999996</v>
      </c>
      <c r="O427" s="17" t="str">
        <f t="shared" ca="1" si="316"/>
        <v>NNE</v>
      </c>
      <c r="P427" s="13">
        <f t="shared" ca="1" si="317"/>
        <v>0.53472222222222221</v>
      </c>
      <c r="Q427" s="18">
        <f t="shared" ca="1" si="318"/>
        <v>9.4</v>
      </c>
      <c r="R427" s="17" t="str">
        <f t="shared" ca="1" si="319"/>
        <v>NNE</v>
      </c>
      <c r="S427" s="13">
        <f t="shared" ca="1" si="320"/>
        <v>0.53150462962962963</v>
      </c>
    </row>
    <row r="428" spans="1:19">
      <c r="A428" s="11">
        <f t="shared" si="304"/>
        <v>2533</v>
      </c>
      <c r="B428" s="12">
        <f t="shared" ca="1" si="305"/>
        <v>44610</v>
      </c>
      <c r="C428" s="13">
        <f t="shared" ca="1" si="306"/>
        <v>0.54166666666666663</v>
      </c>
      <c r="D428" s="14">
        <f t="shared" ca="1" si="307"/>
        <v>0</v>
      </c>
      <c r="E428" s="14">
        <f t="shared" ca="1" si="303"/>
        <v>0.24096372410822051</v>
      </c>
      <c r="F428" s="14">
        <f t="shared" ca="1" si="308"/>
        <v>10.35</v>
      </c>
      <c r="G428" s="60" t="s">
        <v>202</v>
      </c>
      <c r="H428" s="14">
        <f t="shared" ca="1" si="309"/>
        <v>34.916666666666664</v>
      </c>
      <c r="I428" s="17">
        <f t="shared" ca="1" si="310"/>
        <v>2.2160000000000002</v>
      </c>
      <c r="J428" s="16">
        <f t="shared" ca="1" si="311"/>
        <v>1</v>
      </c>
      <c r="K428" s="16">
        <f t="shared" ca="1" si="312"/>
        <v>4361631</v>
      </c>
      <c r="L428" s="16">
        <f t="shared" ca="1" si="313"/>
        <v>1211.5</v>
      </c>
      <c r="M428" s="17">
        <f t="shared" ca="1" si="314"/>
        <v>4.75</v>
      </c>
      <c r="N428" s="17">
        <f t="shared" ca="1" si="315"/>
        <v>5.4</v>
      </c>
      <c r="O428" s="17" t="str">
        <f t="shared" ca="1" si="316"/>
        <v>NNE</v>
      </c>
      <c r="P428" s="13">
        <f t="shared" ca="1" si="317"/>
        <v>0.53592592592592592</v>
      </c>
      <c r="Q428" s="18">
        <f t="shared" ca="1" si="318"/>
        <v>9.6</v>
      </c>
      <c r="R428" s="17" t="str">
        <f t="shared" ca="1" si="319"/>
        <v>N</v>
      </c>
      <c r="S428" s="13">
        <f t="shared" ca="1" si="320"/>
        <v>0.56456018518518525</v>
      </c>
    </row>
    <row r="429" spans="1:19">
      <c r="A429" s="11">
        <f t="shared" si="304"/>
        <v>2539</v>
      </c>
      <c r="B429" s="12">
        <f t="shared" ca="1" si="305"/>
        <v>44610</v>
      </c>
      <c r="C429" s="13">
        <f t="shared" ca="1" si="306"/>
        <v>0.58333333333333337</v>
      </c>
      <c r="D429" s="14">
        <f t="shared" ca="1" si="307"/>
        <v>0</v>
      </c>
      <c r="E429" s="14">
        <f t="shared" ca="1" si="303"/>
        <v>0.24096372410822051</v>
      </c>
      <c r="F429" s="14">
        <f t="shared" ca="1" si="308"/>
        <v>10.666666666666666</v>
      </c>
      <c r="G429" s="60" t="s">
        <v>202</v>
      </c>
      <c r="H429" s="14">
        <f t="shared" ca="1" si="309"/>
        <v>32.966666666666661</v>
      </c>
      <c r="I429" s="17">
        <f t="shared" ca="1" si="310"/>
        <v>1.99</v>
      </c>
      <c r="J429" s="16">
        <f t="shared" ca="1" si="311"/>
        <v>1</v>
      </c>
      <c r="K429" s="16">
        <f t="shared" ca="1" si="312"/>
        <v>3911961</v>
      </c>
      <c r="L429" s="16">
        <f t="shared" ca="1" si="313"/>
        <v>1086.6666666666667</v>
      </c>
      <c r="M429" s="17">
        <f t="shared" ca="1" si="314"/>
        <v>4.3666666666666663</v>
      </c>
      <c r="N429" s="17">
        <f t="shared" ca="1" si="315"/>
        <v>5.7</v>
      </c>
      <c r="O429" s="17" t="str">
        <f t="shared" ca="1" si="316"/>
        <v>NNE</v>
      </c>
      <c r="P429" s="13">
        <f t="shared" ca="1" si="317"/>
        <v>0.58869212962962958</v>
      </c>
      <c r="Q429" s="18">
        <f t="shared" ca="1" si="318"/>
        <v>9.6999999999999993</v>
      </c>
      <c r="R429" s="17" t="str">
        <f t="shared" ca="1" si="319"/>
        <v>NNE</v>
      </c>
      <c r="S429" s="13">
        <f t="shared" ca="1" si="320"/>
        <v>0.58694444444444438</v>
      </c>
    </row>
    <row r="430" spans="1:19">
      <c r="A430" s="11">
        <f t="shared" si="304"/>
        <v>2545</v>
      </c>
      <c r="B430" s="12">
        <f t="shared" ca="1" si="305"/>
        <v>44610</v>
      </c>
      <c r="C430" s="13">
        <f t="shared" ca="1" si="306"/>
        <v>0.625</v>
      </c>
      <c r="D430" s="14">
        <f t="shared" ca="1" si="307"/>
        <v>0</v>
      </c>
      <c r="E430" s="14">
        <f t="shared" ca="1" si="303"/>
        <v>0.24003140579385077</v>
      </c>
      <c r="F430" s="14">
        <f t="shared" ca="1" si="308"/>
        <v>10.450000000000001</v>
      </c>
      <c r="G430" s="60" t="s">
        <v>202</v>
      </c>
      <c r="H430" s="14">
        <f t="shared" ca="1" si="309"/>
        <v>32.233333333333334</v>
      </c>
      <c r="I430" s="17">
        <f t="shared" ca="1" si="310"/>
        <v>1.417</v>
      </c>
      <c r="J430" s="16">
        <f t="shared" ca="1" si="311"/>
        <v>0.83333333333333337</v>
      </c>
      <c r="K430" s="16">
        <f t="shared" ca="1" si="312"/>
        <v>2811514</v>
      </c>
      <c r="L430" s="16">
        <f t="shared" ca="1" si="313"/>
        <v>781</v>
      </c>
      <c r="M430" s="17">
        <f t="shared" ca="1" si="314"/>
        <v>4.083333333333333</v>
      </c>
      <c r="N430" s="17">
        <f t="shared" ca="1" si="315"/>
        <v>4.7</v>
      </c>
      <c r="O430" s="17" t="str">
        <f t="shared" ca="1" si="316"/>
        <v>NE</v>
      </c>
      <c r="P430" s="13">
        <f t="shared" ca="1" si="317"/>
        <v>0.63459490740740743</v>
      </c>
      <c r="Q430" s="18">
        <f t="shared" ca="1" si="318"/>
        <v>9.1</v>
      </c>
      <c r="R430" s="17" t="str">
        <f t="shared" ca="1" si="319"/>
        <v>NNE</v>
      </c>
      <c r="S430" s="13">
        <f t="shared" ca="1" si="320"/>
        <v>0.63957175925925924</v>
      </c>
    </row>
    <row r="431" spans="1:19">
      <c r="A431" s="11">
        <f t="shared" si="304"/>
        <v>2551</v>
      </c>
      <c r="B431" s="12">
        <f t="shared" ca="1" si="305"/>
        <v>44610</v>
      </c>
      <c r="C431" s="13">
        <f t="shared" ca="1" si="306"/>
        <v>0.66666666666666663</v>
      </c>
      <c r="D431" s="14">
        <f t="shared" ca="1" si="307"/>
        <v>0</v>
      </c>
      <c r="E431" s="14">
        <f t="shared" ca="1" si="303"/>
        <v>0.24031077323150249</v>
      </c>
      <c r="F431" s="14">
        <f t="shared" ca="1" si="308"/>
        <v>9.5166666666666657</v>
      </c>
      <c r="G431" s="60" t="s">
        <v>202</v>
      </c>
      <c r="H431" s="14">
        <f t="shared" ca="1" si="309"/>
        <v>34.050000000000004</v>
      </c>
      <c r="I431" s="17">
        <f t="shared" ca="1" si="310"/>
        <v>0.66600000000000015</v>
      </c>
      <c r="J431" s="16">
        <f t="shared" ca="1" si="311"/>
        <v>0</v>
      </c>
      <c r="K431" s="16">
        <f t="shared" ca="1" si="312"/>
        <v>1357243</v>
      </c>
      <c r="L431" s="16">
        <f t="shared" ca="1" si="313"/>
        <v>376.83333333333331</v>
      </c>
      <c r="M431" s="17">
        <f t="shared" ca="1" si="314"/>
        <v>2.8833333333333333</v>
      </c>
      <c r="N431" s="17">
        <f t="shared" ca="1" si="315"/>
        <v>4.4000000000000004</v>
      </c>
      <c r="O431" s="17" t="str">
        <f t="shared" ca="1" si="316"/>
        <v>NE</v>
      </c>
      <c r="P431" s="13">
        <f t="shared" ca="1" si="317"/>
        <v>0.66087962962962965</v>
      </c>
      <c r="Q431" s="18">
        <f t="shared" ca="1" si="318"/>
        <v>9.4</v>
      </c>
      <c r="R431" s="17" t="str">
        <f t="shared" ca="1" si="319"/>
        <v>NNE</v>
      </c>
      <c r="S431" s="13">
        <f t="shared" ca="1" si="320"/>
        <v>0.68138888888888882</v>
      </c>
    </row>
    <row r="432" spans="1:19">
      <c r="A432" s="11">
        <f t="shared" si="304"/>
        <v>2557</v>
      </c>
      <c r="B432" s="12">
        <f t="shared" ca="1" si="305"/>
        <v>44610</v>
      </c>
      <c r="C432" s="13">
        <f t="shared" ca="1" si="306"/>
        <v>0.70833333333333337</v>
      </c>
      <c r="D432" s="14">
        <f t="shared" ca="1" si="307"/>
        <v>0</v>
      </c>
      <c r="E432" s="14">
        <f t="shared" ca="1" si="303"/>
        <v>0.23984494213097687</v>
      </c>
      <c r="F432" s="14">
        <f t="shared" ca="1" si="308"/>
        <v>7.7833333333333341</v>
      </c>
      <c r="G432" s="60" t="s">
        <v>202</v>
      </c>
      <c r="H432" s="14">
        <f t="shared" ca="1" si="309"/>
        <v>36.93333333333333</v>
      </c>
      <c r="I432" s="17">
        <f t="shared" ca="1" si="310"/>
        <v>0.13900000000000001</v>
      </c>
      <c r="J432" s="16">
        <f t="shared" ca="1" si="311"/>
        <v>0</v>
      </c>
      <c r="K432" s="16">
        <f t="shared" ca="1" si="312"/>
        <v>285473</v>
      </c>
      <c r="L432" s="16">
        <f t="shared" ca="1" si="313"/>
        <v>79.333333333333329</v>
      </c>
      <c r="M432" s="17">
        <f t="shared" ca="1" si="314"/>
        <v>1.7333333333333336</v>
      </c>
      <c r="N432" s="17">
        <f t="shared" ca="1" si="315"/>
        <v>2.6</v>
      </c>
      <c r="O432" s="17" t="str">
        <f t="shared" ca="1" si="316"/>
        <v>ENE</v>
      </c>
      <c r="P432" s="13">
        <f t="shared" ca="1" si="317"/>
        <v>0.74137731481481473</v>
      </c>
      <c r="Q432" s="18">
        <f t="shared" ca="1" si="318"/>
        <v>4.4000000000000004</v>
      </c>
      <c r="R432" s="17" t="str">
        <f t="shared" ca="1" si="319"/>
        <v>ENE</v>
      </c>
      <c r="S432" s="13">
        <f t="shared" ca="1" si="320"/>
        <v>0.73510416666666656</v>
      </c>
    </row>
    <row r="433" spans="1:36">
      <c r="A433" s="11">
        <f t="shared" si="304"/>
        <v>2563</v>
      </c>
      <c r="B433" s="12">
        <f t="shared" ca="1" si="305"/>
        <v>44610</v>
      </c>
      <c r="C433" s="13">
        <f t="shared" ca="1" si="306"/>
        <v>0.75</v>
      </c>
      <c r="D433" s="14">
        <f t="shared" ca="1" si="307"/>
        <v>0</v>
      </c>
      <c r="E433" s="14">
        <f t="shared" ca="1" si="303"/>
        <v>0.23984494213097687</v>
      </c>
      <c r="F433" s="14">
        <f t="shared" ca="1" si="308"/>
        <v>5.6166666666666663</v>
      </c>
      <c r="G433" s="60" t="s">
        <v>202</v>
      </c>
      <c r="H433" s="14">
        <f t="shared" ca="1" si="309"/>
        <v>38.449999999999996</v>
      </c>
      <c r="I433" s="17">
        <f t="shared" ca="1" si="310"/>
        <v>0</v>
      </c>
      <c r="J433" s="16">
        <f t="shared" ca="1" si="311"/>
        <v>0</v>
      </c>
      <c r="K433" s="16">
        <f t="shared" ca="1" si="312"/>
        <v>1889</v>
      </c>
      <c r="L433" s="16">
        <f t="shared" ca="1" si="313"/>
        <v>0.33333333333333331</v>
      </c>
      <c r="M433" s="17">
        <f t="shared" ca="1" si="314"/>
        <v>1.6333333333333331</v>
      </c>
      <c r="N433" s="17">
        <f t="shared" ca="1" si="315"/>
        <v>2.6</v>
      </c>
      <c r="O433" s="17" t="str">
        <f t="shared" ca="1" si="316"/>
        <v>ENE</v>
      </c>
      <c r="P433" s="13">
        <f t="shared" ca="1" si="317"/>
        <v>0.75164351851851852</v>
      </c>
      <c r="Q433" s="18">
        <f t="shared" ca="1" si="318"/>
        <v>5.5</v>
      </c>
      <c r="R433" s="17" t="str">
        <f t="shared" ca="1" si="319"/>
        <v>NNE</v>
      </c>
      <c r="S433" s="13">
        <f t="shared" ca="1" si="320"/>
        <v>0.78107638888888886</v>
      </c>
    </row>
    <row r="434" spans="1:36">
      <c r="A434" s="11">
        <f t="shared" si="304"/>
        <v>2569</v>
      </c>
      <c r="B434" s="12">
        <f t="shared" ca="1" si="305"/>
        <v>44610</v>
      </c>
      <c r="C434" s="13">
        <f t="shared" ca="1" si="306"/>
        <v>0.79166666666666663</v>
      </c>
      <c r="D434" s="14">
        <f t="shared" ca="1" si="307"/>
        <v>0</v>
      </c>
      <c r="E434" s="14">
        <f t="shared" ca="1" si="303"/>
        <v>0.23984494213097687</v>
      </c>
      <c r="F434" s="14">
        <f t="shared" ca="1" si="308"/>
        <v>4.5166666666666666</v>
      </c>
      <c r="G434" s="60" t="s">
        <v>202</v>
      </c>
      <c r="H434" s="14">
        <f t="shared" ca="1" si="309"/>
        <v>43.266666666666659</v>
      </c>
      <c r="I434" s="17">
        <f t="shared" ca="1" si="310"/>
        <v>0</v>
      </c>
      <c r="J434" s="16">
        <f t="shared" ca="1" si="311"/>
        <v>0</v>
      </c>
      <c r="K434" s="16">
        <f t="shared" ca="1" si="312"/>
        <v>585</v>
      </c>
      <c r="L434" s="16">
        <f t="shared" ca="1" si="313"/>
        <v>0</v>
      </c>
      <c r="M434" s="17">
        <f t="shared" ca="1" si="314"/>
        <v>0.96666666666666667</v>
      </c>
      <c r="N434" s="17">
        <f t="shared" ca="1" si="315"/>
        <v>1.6</v>
      </c>
      <c r="O434" s="17" t="str">
        <f t="shared" ca="1" si="316"/>
        <v>NE</v>
      </c>
      <c r="P434" s="13">
        <f t="shared" ca="1" si="317"/>
        <v>0.78732638888888884</v>
      </c>
      <c r="Q434" s="18">
        <f t="shared" ca="1" si="318"/>
        <v>3.4</v>
      </c>
      <c r="R434" s="17" t="str">
        <f t="shared" ca="1" si="319"/>
        <v>ENE</v>
      </c>
      <c r="S434" s="13">
        <f t="shared" ca="1" si="320"/>
        <v>0.79335648148148152</v>
      </c>
    </row>
    <row r="435" spans="1:36">
      <c r="A435" s="11">
        <f t="shared" si="304"/>
        <v>2575</v>
      </c>
      <c r="B435" s="12">
        <f t="shared" ca="1" si="305"/>
        <v>44610</v>
      </c>
      <c r="C435" s="13">
        <f t="shared" ca="1" si="306"/>
        <v>0.83333333333333337</v>
      </c>
      <c r="D435" s="14">
        <f t="shared" ca="1" si="307"/>
        <v>0</v>
      </c>
      <c r="E435" s="14">
        <f t="shared" ca="1" si="303"/>
        <v>0.2393797698377931</v>
      </c>
      <c r="F435" s="14">
        <f t="shared" ca="1" si="308"/>
        <v>3.5</v>
      </c>
      <c r="G435" s="60" t="s">
        <v>202</v>
      </c>
      <c r="H435" s="14">
        <f t="shared" ca="1" si="309"/>
        <v>50.133333333333333</v>
      </c>
      <c r="I435" s="17">
        <f t="shared" ca="1" si="310"/>
        <v>0</v>
      </c>
      <c r="J435" s="16">
        <f t="shared" ca="1" si="311"/>
        <v>0</v>
      </c>
      <c r="K435" s="16">
        <f t="shared" ca="1" si="312"/>
        <v>405</v>
      </c>
      <c r="L435" s="16">
        <f t="shared" ca="1" si="313"/>
        <v>0</v>
      </c>
      <c r="M435" s="17">
        <f t="shared" ca="1" si="314"/>
        <v>0.78333333333333333</v>
      </c>
      <c r="N435" s="17">
        <f t="shared" ca="1" si="315"/>
        <v>1</v>
      </c>
      <c r="O435" s="17" t="str">
        <f t="shared" ca="1" si="316"/>
        <v>ESE</v>
      </c>
      <c r="P435" s="13">
        <f t="shared" ca="1" si="317"/>
        <v>0.83175925925925931</v>
      </c>
      <c r="Q435" s="18">
        <f t="shared" ca="1" si="318"/>
        <v>1.9</v>
      </c>
      <c r="R435" s="17" t="str">
        <f t="shared" ca="1" si="319"/>
        <v>ENE</v>
      </c>
      <c r="S435" s="13">
        <f t="shared" ca="1" si="320"/>
        <v>0.83520833333333344</v>
      </c>
    </row>
    <row r="436" spans="1:36">
      <c r="A436" s="11">
        <f t="shared" si="304"/>
        <v>2581</v>
      </c>
      <c r="B436" s="12">
        <f t="shared" ca="1" si="305"/>
        <v>44610</v>
      </c>
      <c r="C436" s="13">
        <f t="shared" ca="1" si="306"/>
        <v>0.875</v>
      </c>
      <c r="D436" s="14">
        <f t="shared" ca="1" si="307"/>
        <v>0</v>
      </c>
      <c r="E436" s="14">
        <f t="shared" ca="1" si="303"/>
        <v>0.23900802889473363</v>
      </c>
      <c r="F436" s="14">
        <f t="shared" ca="1" si="308"/>
        <v>2.75</v>
      </c>
      <c r="G436" s="60" t="s">
        <v>202</v>
      </c>
      <c r="H436" s="14">
        <f t="shared" ca="1" si="309"/>
        <v>55.283333333333331</v>
      </c>
      <c r="I436" s="17">
        <f t="shared" ca="1" si="310"/>
        <v>0</v>
      </c>
      <c r="J436" s="16">
        <f t="shared" ca="1" si="311"/>
        <v>0</v>
      </c>
      <c r="K436" s="16">
        <f t="shared" ca="1" si="312"/>
        <v>578</v>
      </c>
      <c r="L436" s="16">
        <f t="shared" ca="1" si="313"/>
        <v>0</v>
      </c>
      <c r="M436" s="17">
        <f t="shared" ca="1" si="314"/>
        <v>0.5</v>
      </c>
      <c r="N436" s="17">
        <f t="shared" ca="1" si="315"/>
        <v>0.9</v>
      </c>
      <c r="O436" s="17" t="str">
        <f t="shared" ca="1" si="316"/>
        <v>E</v>
      </c>
      <c r="P436" s="13">
        <f t="shared" ca="1" si="317"/>
        <v>0.90972222222222221</v>
      </c>
      <c r="Q436" s="18">
        <f t="shared" ca="1" si="318"/>
        <v>2</v>
      </c>
      <c r="R436" s="17" t="str">
        <f t="shared" ca="1" si="319"/>
        <v>NNE</v>
      </c>
      <c r="S436" s="13">
        <f t="shared" ca="1" si="320"/>
        <v>0.87716435185185182</v>
      </c>
    </row>
    <row r="437" spans="1:36">
      <c r="A437" s="11">
        <f t="shared" si="304"/>
        <v>2587</v>
      </c>
      <c r="B437" s="12">
        <f t="shared" ca="1" si="305"/>
        <v>44610</v>
      </c>
      <c r="C437" s="13">
        <f t="shared" ca="1" si="306"/>
        <v>0.91666666666666663</v>
      </c>
      <c r="D437" s="14">
        <f t="shared" ca="1" si="307"/>
        <v>0</v>
      </c>
      <c r="E437" s="14">
        <f t="shared" ca="1" si="303"/>
        <v>0.23817270641914792</v>
      </c>
      <c r="F437" s="14">
        <f t="shared" ca="1" si="308"/>
        <v>2.5166666666666666</v>
      </c>
      <c r="G437" s="60" t="s">
        <v>202</v>
      </c>
      <c r="H437" s="14">
        <f t="shared" ca="1" si="309"/>
        <v>58.316666666666663</v>
      </c>
      <c r="I437" s="17">
        <f t="shared" ca="1" si="310"/>
        <v>0</v>
      </c>
      <c r="J437" s="16">
        <f t="shared" ca="1" si="311"/>
        <v>0</v>
      </c>
      <c r="K437" s="16">
        <f t="shared" ca="1" si="312"/>
        <v>624</v>
      </c>
      <c r="L437" s="16">
        <f t="shared" ca="1" si="313"/>
        <v>0</v>
      </c>
      <c r="M437" s="17">
        <f t="shared" ca="1" si="314"/>
        <v>0.51666666666666661</v>
      </c>
      <c r="N437" s="17">
        <f t="shared" ca="1" si="315"/>
        <v>1.2</v>
      </c>
      <c r="O437" s="17" t="str">
        <f t="shared" ca="1" si="316"/>
        <v>E</v>
      </c>
      <c r="P437" s="13">
        <f t="shared" ca="1" si="317"/>
        <v>0.91211805555555558</v>
      </c>
      <c r="Q437" s="18">
        <f t="shared" ca="1" si="318"/>
        <v>1.6</v>
      </c>
      <c r="R437" s="17" t="str">
        <f t="shared" ca="1" si="319"/>
        <v>E</v>
      </c>
      <c r="S437" s="13">
        <f t="shared" ca="1" si="320"/>
        <v>0.90981481481481474</v>
      </c>
    </row>
    <row r="438" spans="1:36">
      <c r="A438" s="11">
        <f t="shared" si="304"/>
        <v>2593</v>
      </c>
      <c r="B438" s="12">
        <f t="shared" ca="1" si="305"/>
        <v>44610</v>
      </c>
      <c r="C438" s="13">
        <f t="shared" ca="1" si="306"/>
        <v>0.95833333333333337</v>
      </c>
      <c r="D438" s="14">
        <f t="shared" ca="1" si="307"/>
        <v>0</v>
      </c>
      <c r="E438" s="14">
        <f t="shared" ca="1" si="303"/>
        <v>0.23770952655329533</v>
      </c>
      <c r="F438" s="14">
        <f t="shared" ca="1" si="308"/>
        <v>1.8166666666666667</v>
      </c>
      <c r="G438" s="60" t="s">
        <v>202</v>
      </c>
      <c r="H438" s="14">
        <f t="shared" ca="1" si="309"/>
        <v>64.083333333333329</v>
      </c>
      <c r="I438" s="17">
        <f t="shared" ca="1" si="310"/>
        <v>1E-3</v>
      </c>
      <c r="J438" s="16">
        <f t="shared" ca="1" si="311"/>
        <v>0</v>
      </c>
      <c r="K438" s="16">
        <f t="shared" ca="1" si="312"/>
        <v>559</v>
      </c>
      <c r="L438" s="16">
        <f t="shared" ca="1" si="313"/>
        <v>0</v>
      </c>
      <c r="M438" s="17">
        <f t="shared" ca="1" si="314"/>
        <v>0.6</v>
      </c>
      <c r="N438" s="17">
        <f t="shared" ca="1" si="315"/>
        <v>1</v>
      </c>
      <c r="O438" s="17" t="str">
        <f t="shared" ca="1" si="316"/>
        <v>ENE</v>
      </c>
      <c r="P438" s="13">
        <f t="shared" ca="1" si="317"/>
        <v>0.97097222222222224</v>
      </c>
      <c r="Q438" s="18">
        <f t="shared" ca="1" si="318"/>
        <v>1.5</v>
      </c>
      <c r="R438" s="17" t="str">
        <f t="shared" ca="1" si="319"/>
        <v>ENE</v>
      </c>
      <c r="S438" s="13">
        <f t="shared" ca="1" si="320"/>
        <v>0.96577546296296291</v>
      </c>
    </row>
    <row r="439" spans="1:36">
      <c r="A439" s="11">
        <f t="shared" si="304"/>
        <v>2599</v>
      </c>
      <c r="B439" s="12">
        <f t="shared" ca="1" si="305"/>
        <v>44611</v>
      </c>
      <c r="C439" s="13">
        <f t="shared" ca="1" si="306"/>
        <v>0</v>
      </c>
      <c r="D439" s="14">
        <f t="shared" ca="1" si="307"/>
        <v>0</v>
      </c>
      <c r="E439" s="14">
        <f t="shared" ca="1" si="303"/>
        <v>0.23743188640230381</v>
      </c>
      <c r="F439" s="14">
        <f t="shared" ca="1" si="308"/>
        <v>1.7</v>
      </c>
      <c r="G439" s="60" t="s">
        <v>202</v>
      </c>
      <c r="H439" s="14">
        <f t="shared" ca="1" si="309"/>
        <v>65.616666666666674</v>
      </c>
      <c r="I439" s="17">
        <f t="shared" ca="1" si="310"/>
        <v>0</v>
      </c>
      <c r="J439" s="16">
        <f t="shared" ca="1" si="311"/>
        <v>0</v>
      </c>
      <c r="K439" s="16">
        <f t="shared" ca="1" si="312"/>
        <v>493</v>
      </c>
      <c r="L439" s="16">
        <f t="shared" ca="1" si="313"/>
        <v>0</v>
      </c>
      <c r="M439" s="17">
        <f t="shared" ca="1" si="314"/>
        <v>0.31666666666666671</v>
      </c>
      <c r="N439" s="17">
        <f t="shared" ca="1" si="315"/>
        <v>0.9</v>
      </c>
      <c r="O439" s="17" t="str">
        <f t="shared" ca="1" si="316"/>
        <v>ENE</v>
      </c>
      <c r="P439" s="13">
        <f t="shared" ca="1" si="317"/>
        <v>0.99593750000000003</v>
      </c>
      <c r="Q439" s="18">
        <f t="shared" ca="1" si="318"/>
        <v>1.5</v>
      </c>
      <c r="R439" s="17" t="str">
        <f t="shared" ca="1" si="319"/>
        <v>ENE</v>
      </c>
      <c r="S439" s="13">
        <f t="shared" ca="1" si="320"/>
        <v>0.99457175925925922</v>
      </c>
      <c r="U439" s="14">
        <f t="shared" ref="U439" ca="1" si="332">SUM(D439:D462)</f>
        <v>11</v>
      </c>
      <c r="V439" s="14">
        <f t="shared" ref="V439:Y439" ca="1" si="333">AVERAGE(E439:E462)</f>
        <v>0.29803617368305818</v>
      </c>
      <c r="W439" s="14">
        <f t="shared" ca="1" si="333"/>
        <v>4.1513888888888895</v>
      </c>
      <c r="X439" s="14" t="e">
        <f t="shared" si="333"/>
        <v>#DIV/0!</v>
      </c>
      <c r="Y439" s="14">
        <f t="shared" ca="1" si="333"/>
        <v>82.385416666666671</v>
      </c>
      <c r="Z439" s="56">
        <f t="shared" ref="Z439:AA439" ca="1" si="334">SUM(I439:I462)</f>
        <v>2.113</v>
      </c>
      <c r="AA439" s="56">
        <f t="shared" ca="1" si="334"/>
        <v>0</v>
      </c>
      <c r="AB439" s="56">
        <f t="shared" ref="AB439" ca="1" si="335">SUM(K439:K462)/1000</f>
        <v>5371.6909999999998</v>
      </c>
      <c r="AC439" s="56">
        <f t="shared" ref="AC439:AD439" ca="1" si="336">AVERAGE(L439:L462)</f>
        <v>62.104166666666664</v>
      </c>
      <c r="AD439" s="17">
        <f t="shared" ca="1" si="336"/>
        <v>1.5444444444444445</v>
      </c>
      <c r="AE439" s="17">
        <f t="shared" ref="AE439" ca="1" si="337">MAX(N439:N462)</f>
        <v>3.7</v>
      </c>
      <c r="AF439" s="11" t="str">
        <f t="shared" ref="AF439" ca="1" si="338">INDIRECT(ADDRESS(MATCH(AE439,N439:N462,0)+ROW()-1,15))</f>
        <v>NNE</v>
      </c>
      <c r="AG439" s="13">
        <f t="shared" ref="AG439" ca="1" si="339">INDIRECT(ADDRESS(MATCH(AE439,N439:N462,0)+ROW()-1,16))</f>
        <v>0.45814814814814814</v>
      </c>
      <c r="AH439" s="17">
        <f t="shared" ref="AH439" ca="1" si="340">MAX(Q439:Q462)</f>
        <v>7.1</v>
      </c>
      <c r="AI439" s="11" t="str">
        <f t="shared" ref="AI439" ca="1" si="341">INDIRECT(ADDRESS(MATCH(AH439,Q439:Q462,0)+ROW()-1,18))</f>
        <v>NNE</v>
      </c>
      <c r="AJ439" s="13">
        <f t="shared" ref="AJ439" ca="1" si="342">INDIRECT(ADDRESS(MATCH(AH439,Q439:Q462,0)+ROW()-1,19))</f>
        <v>0.45405092592592594</v>
      </c>
    </row>
    <row r="440" spans="1:36">
      <c r="A440" s="11">
        <f t="shared" si="304"/>
        <v>2605</v>
      </c>
      <c r="B440" s="12">
        <f t="shared" ca="1" si="305"/>
        <v>44611</v>
      </c>
      <c r="C440" s="13">
        <f t="shared" ca="1" si="306"/>
        <v>4.1666666666666664E-2</v>
      </c>
      <c r="D440" s="14">
        <f t="shared" ca="1" si="307"/>
        <v>0</v>
      </c>
      <c r="E440" s="14">
        <f t="shared" ca="1" si="303"/>
        <v>0.23706187804666187</v>
      </c>
      <c r="F440" s="14">
        <f t="shared" ca="1" si="308"/>
        <v>1.4333333333333333</v>
      </c>
      <c r="G440" s="60" t="s">
        <v>202</v>
      </c>
      <c r="H440" s="14">
        <f t="shared" ca="1" si="309"/>
        <v>69.216666666666669</v>
      </c>
      <c r="I440" s="17">
        <f t="shared" ca="1" si="310"/>
        <v>1E-3</v>
      </c>
      <c r="J440" s="16">
        <f t="shared" ca="1" si="311"/>
        <v>0</v>
      </c>
      <c r="K440" s="16">
        <f t="shared" ca="1" si="312"/>
        <v>550</v>
      </c>
      <c r="L440" s="16">
        <f t="shared" ca="1" si="313"/>
        <v>0</v>
      </c>
      <c r="M440" s="17">
        <f t="shared" ca="1" si="314"/>
        <v>0.21666666666666665</v>
      </c>
      <c r="N440" s="17">
        <f t="shared" ca="1" si="315"/>
        <v>0.9</v>
      </c>
      <c r="O440" s="17" t="str">
        <f t="shared" ca="1" si="316"/>
        <v>E</v>
      </c>
      <c r="P440" s="13">
        <f t="shared" ca="1" si="317"/>
        <v>7.4502314814814813E-2</v>
      </c>
      <c r="Q440" s="18">
        <f t="shared" ca="1" si="318"/>
        <v>1.6</v>
      </c>
      <c r="R440" s="17" t="str">
        <f t="shared" ca="1" si="319"/>
        <v>E</v>
      </c>
      <c r="S440" s="13">
        <f t="shared" ca="1" si="320"/>
        <v>7.1215277777777766E-2</v>
      </c>
    </row>
    <row r="441" spans="1:36">
      <c r="A441" s="11">
        <f t="shared" si="304"/>
        <v>2611</v>
      </c>
      <c r="B441" s="12">
        <f t="shared" ca="1" si="305"/>
        <v>44611</v>
      </c>
      <c r="C441" s="13">
        <f t="shared" ca="1" si="306"/>
        <v>8.3333333333333329E-2</v>
      </c>
      <c r="D441" s="14">
        <f t="shared" ca="1" si="307"/>
        <v>0</v>
      </c>
      <c r="E441" s="14">
        <f t="shared" ca="1" si="303"/>
        <v>0.23660003963308443</v>
      </c>
      <c r="F441" s="14">
        <f t="shared" ca="1" si="308"/>
        <v>1.7166666666666668</v>
      </c>
      <c r="G441" s="60" t="s">
        <v>202</v>
      </c>
      <c r="H441" s="14">
        <f t="shared" ca="1" si="309"/>
        <v>71.95</v>
      </c>
      <c r="I441" s="17">
        <f t="shared" ca="1" si="310"/>
        <v>0</v>
      </c>
      <c r="J441" s="16">
        <f t="shared" ca="1" si="311"/>
        <v>0</v>
      </c>
      <c r="K441" s="16">
        <f t="shared" ca="1" si="312"/>
        <v>442</v>
      </c>
      <c r="L441" s="16">
        <f t="shared" ca="1" si="313"/>
        <v>0</v>
      </c>
      <c r="M441" s="17">
        <f t="shared" ca="1" si="314"/>
        <v>0.33333333333333331</v>
      </c>
      <c r="N441" s="17">
        <f t="shared" ca="1" si="315"/>
        <v>0.7</v>
      </c>
      <c r="O441" s="17" t="str">
        <f t="shared" ca="1" si="316"/>
        <v>E</v>
      </c>
      <c r="P441" s="13">
        <f t="shared" ca="1" si="317"/>
        <v>7.6400462962962962E-2</v>
      </c>
      <c r="Q441" s="18">
        <f t="shared" ca="1" si="318"/>
        <v>1.9</v>
      </c>
      <c r="R441" s="17" t="str">
        <f t="shared" ca="1" si="319"/>
        <v>ENE</v>
      </c>
      <c r="S441" s="13">
        <f t="shared" ca="1" si="320"/>
        <v>0.1075</v>
      </c>
    </row>
    <row r="442" spans="1:36">
      <c r="A442" s="11">
        <f t="shared" si="304"/>
        <v>2617</v>
      </c>
      <c r="B442" s="12">
        <f t="shared" ca="1" si="305"/>
        <v>44611</v>
      </c>
      <c r="C442" s="13">
        <f t="shared" ca="1" si="306"/>
        <v>0.125</v>
      </c>
      <c r="D442" s="14">
        <f t="shared" ca="1" si="307"/>
        <v>0</v>
      </c>
      <c r="E442" s="14">
        <f t="shared" ca="1" si="303"/>
        <v>0.23632320643366725</v>
      </c>
      <c r="F442" s="14">
        <f t="shared" ca="1" si="308"/>
        <v>3.0666666666666669</v>
      </c>
      <c r="G442" s="60" t="s">
        <v>202</v>
      </c>
      <c r="H442" s="14">
        <f t="shared" ca="1" si="309"/>
        <v>66.45</v>
      </c>
      <c r="I442" s="17">
        <f t="shared" ca="1" si="310"/>
        <v>1E-3</v>
      </c>
      <c r="J442" s="16">
        <f t="shared" ca="1" si="311"/>
        <v>0</v>
      </c>
      <c r="K442" s="16">
        <f t="shared" ca="1" si="312"/>
        <v>502</v>
      </c>
      <c r="L442" s="16">
        <f t="shared" ca="1" si="313"/>
        <v>0</v>
      </c>
      <c r="M442" s="17">
        <f t="shared" ca="1" si="314"/>
        <v>1.8166666666666664</v>
      </c>
      <c r="N442" s="17">
        <f t="shared" ca="1" si="315"/>
        <v>2.9</v>
      </c>
      <c r="O442" s="17" t="str">
        <f t="shared" ca="1" si="316"/>
        <v>ENE</v>
      </c>
      <c r="P442" s="13">
        <f t="shared" ca="1" si="317"/>
        <v>0.15315972222222221</v>
      </c>
      <c r="Q442" s="18">
        <f t="shared" ca="1" si="318"/>
        <v>5.6</v>
      </c>
      <c r="R442" s="17" t="str">
        <f t="shared" ca="1" si="319"/>
        <v>E</v>
      </c>
      <c r="S442" s="13">
        <f t="shared" ca="1" si="320"/>
        <v>0.15138888888888888</v>
      </c>
    </row>
    <row r="443" spans="1:36">
      <c r="A443" s="11">
        <f t="shared" si="304"/>
        <v>2623</v>
      </c>
      <c r="B443" s="12">
        <f t="shared" ca="1" si="305"/>
        <v>44611</v>
      </c>
      <c r="C443" s="13">
        <f t="shared" ca="1" si="306"/>
        <v>0.16666666666666666</v>
      </c>
      <c r="D443" s="14">
        <f t="shared" ca="1" si="307"/>
        <v>0</v>
      </c>
      <c r="E443" s="14">
        <f t="shared" ca="1" si="303"/>
        <v>0.23595427540026384</v>
      </c>
      <c r="F443" s="14">
        <f t="shared" ca="1" si="308"/>
        <v>4.0666666666666673</v>
      </c>
      <c r="G443" s="60" t="s">
        <v>202</v>
      </c>
      <c r="H443" s="14">
        <f t="shared" ca="1" si="309"/>
        <v>65.216666666666669</v>
      </c>
      <c r="I443" s="17">
        <f t="shared" ca="1" si="310"/>
        <v>0</v>
      </c>
      <c r="J443" s="16">
        <f t="shared" ca="1" si="311"/>
        <v>0</v>
      </c>
      <c r="K443" s="16">
        <f t="shared" ca="1" si="312"/>
        <v>391</v>
      </c>
      <c r="L443" s="16">
        <f t="shared" ca="1" si="313"/>
        <v>0</v>
      </c>
      <c r="M443" s="17">
        <f t="shared" ca="1" si="314"/>
        <v>2.2166666666666663</v>
      </c>
      <c r="N443" s="17">
        <f t="shared" ca="1" si="315"/>
        <v>2.7</v>
      </c>
      <c r="O443" s="17" t="str">
        <f t="shared" ca="1" si="316"/>
        <v>ENE</v>
      </c>
      <c r="P443" s="13">
        <f t="shared" ca="1" si="317"/>
        <v>0.18047453703703706</v>
      </c>
      <c r="Q443" s="18">
        <f t="shared" ca="1" si="318"/>
        <v>5.4</v>
      </c>
      <c r="R443" s="17" t="str">
        <f t="shared" ca="1" si="319"/>
        <v>ENE</v>
      </c>
      <c r="S443" s="13">
        <f t="shared" ca="1" si="320"/>
        <v>0.17984953703703702</v>
      </c>
    </row>
    <row r="444" spans="1:36">
      <c r="A444" s="11">
        <f t="shared" si="304"/>
        <v>2629</v>
      </c>
      <c r="B444" s="12">
        <f t="shared" ca="1" si="305"/>
        <v>44611</v>
      </c>
      <c r="C444" s="13">
        <f t="shared" ca="1" si="306"/>
        <v>0.20833333333333334</v>
      </c>
      <c r="D444" s="14">
        <f t="shared" ca="1" si="307"/>
        <v>0</v>
      </c>
      <c r="E444" s="14">
        <f t="shared" ca="1" si="303"/>
        <v>0.23577008076084627</v>
      </c>
      <c r="F444" s="14">
        <f t="shared" ca="1" si="308"/>
        <v>4.3500000000000005</v>
      </c>
      <c r="G444" s="60" t="s">
        <v>202</v>
      </c>
      <c r="H444" s="14">
        <f t="shared" ca="1" si="309"/>
        <v>69.45</v>
      </c>
      <c r="I444" s="17">
        <f t="shared" ca="1" si="310"/>
        <v>0</v>
      </c>
      <c r="J444" s="16">
        <f t="shared" ca="1" si="311"/>
        <v>0</v>
      </c>
      <c r="K444" s="16">
        <f t="shared" ca="1" si="312"/>
        <v>381</v>
      </c>
      <c r="L444" s="16">
        <f t="shared" ca="1" si="313"/>
        <v>0</v>
      </c>
      <c r="M444" s="17">
        <f t="shared" ca="1" si="314"/>
        <v>2.4</v>
      </c>
      <c r="N444" s="17">
        <f t="shared" ca="1" si="315"/>
        <v>2.7</v>
      </c>
      <c r="O444" s="17" t="str">
        <f t="shared" ca="1" si="316"/>
        <v>ENE</v>
      </c>
      <c r="P444" s="13">
        <f t="shared" ca="1" si="317"/>
        <v>0.20768518518518519</v>
      </c>
      <c r="Q444" s="18">
        <f t="shared" ca="1" si="318"/>
        <v>6.2</v>
      </c>
      <c r="R444" s="17" t="str">
        <f t="shared" ca="1" si="319"/>
        <v>E</v>
      </c>
      <c r="S444" s="13">
        <f t="shared" ca="1" si="320"/>
        <v>0.20587962962962961</v>
      </c>
    </row>
    <row r="445" spans="1:36">
      <c r="A445" s="11">
        <f t="shared" si="304"/>
        <v>2635</v>
      </c>
      <c r="B445" s="12">
        <f t="shared" ca="1" si="305"/>
        <v>44611</v>
      </c>
      <c r="C445" s="13">
        <f t="shared" ca="1" si="306"/>
        <v>0.25</v>
      </c>
      <c r="D445" s="14">
        <f t="shared" ca="1" si="307"/>
        <v>0</v>
      </c>
      <c r="E445" s="14">
        <f t="shared" ca="1" si="303"/>
        <v>0.23540169148201109</v>
      </c>
      <c r="F445" s="14">
        <f t="shared" ca="1" si="308"/>
        <v>4.4833333333333334</v>
      </c>
      <c r="G445" s="60" t="s">
        <v>202</v>
      </c>
      <c r="H445" s="14">
        <f t="shared" ca="1" si="309"/>
        <v>72.233333333333334</v>
      </c>
      <c r="I445" s="17">
        <f t="shared" ca="1" si="310"/>
        <v>3.0000000000000001E-3</v>
      </c>
      <c r="J445" s="16">
        <f t="shared" ca="1" si="311"/>
        <v>0</v>
      </c>
      <c r="K445" s="16">
        <f t="shared" ca="1" si="312"/>
        <v>4664</v>
      </c>
      <c r="L445" s="16">
        <f t="shared" ca="1" si="313"/>
        <v>1.3333333333333333</v>
      </c>
      <c r="M445" s="17">
        <f t="shared" ca="1" si="314"/>
        <v>1.45</v>
      </c>
      <c r="N445" s="17">
        <f t="shared" ca="1" si="315"/>
        <v>2.5</v>
      </c>
      <c r="O445" s="17" t="str">
        <f t="shared" ca="1" si="316"/>
        <v>NNE</v>
      </c>
      <c r="P445" s="13">
        <f t="shared" ca="1" si="317"/>
        <v>0.24827546296296296</v>
      </c>
      <c r="Q445" s="18">
        <f t="shared" ca="1" si="318"/>
        <v>4.0999999999999996</v>
      </c>
      <c r="R445" s="17" t="str">
        <f t="shared" ca="1" si="319"/>
        <v>N</v>
      </c>
      <c r="S445" s="13">
        <f t="shared" ca="1" si="320"/>
        <v>0.24538194444444442</v>
      </c>
    </row>
    <row r="446" spans="1:36">
      <c r="A446" s="11">
        <f t="shared" si="304"/>
        <v>2641</v>
      </c>
      <c r="B446" s="12">
        <f t="shared" ca="1" si="305"/>
        <v>44611</v>
      </c>
      <c r="C446" s="13">
        <f t="shared" ca="1" si="306"/>
        <v>0.29166666666666669</v>
      </c>
      <c r="D446" s="14">
        <f t="shared" ca="1" si="307"/>
        <v>0</v>
      </c>
      <c r="E446" s="14">
        <f t="shared" ca="1" si="303"/>
        <v>0.23503384599877372</v>
      </c>
      <c r="F446" s="14">
        <f t="shared" ca="1" si="308"/>
        <v>5.0666666666666673</v>
      </c>
      <c r="G446" s="60" t="s">
        <v>202</v>
      </c>
      <c r="H446" s="14">
        <f t="shared" ca="1" si="309"/>
        <v>69.249999999999986</v>
      </c>
      <c r="I446" s="17">
        <f t="shared" ca="1" si="310"/>
        <v>7.9000000000000001E-2</v>
      </c>
      <c r="J446" s="16">
        <f t="shared" ca="1" si="311"/>
        <v>0</v>
      </c>
      <c r="K446" s="16">
        <f t="shared" ca="1" si="312"/>
        <v>169417</v>
      </c>
      <c r="L446" s="16">
        <f t="shared" ca="1" si="313"/>
        <v>47</v>
      </c>
      <c r="M446" s="17">
        <f t="shared" ca="1" si="314"/>
        <v>0.81666666666666676</v>
      </c>
      <c r="N446" s="17">
        <f t="shared" ca="1" si="315"/>
        <v>1.3</v>
      </c>
      <c r="O446" s="17" t="str">
        <f t="shared" ca="1" si="316"/>
        <v>NE</v>
      </c>
      <c r="P446" s="13">
        <f t="shared" ca="1" si="317"/>
        <v>0.31689814814814815</v>
      </c>
      <c r="Q446" s="18">
        <f t="shared" ca="1" si="318"/>
        <v>3.2</v>
      </c>
      <c r="R446" s="17" t="str">
        <f t="shared" ca="1" si="319"/>
        <v>ENE</v>
      </c>
      <c r="S446" s="13">
        <f t="shared" ca="1" si="320"/>
        <v>0.28538194444444448</v>
      </c>
    </row>
    <row r="447" spans="1:36">
      <c r="A447" s="11">
        <f t="shared" si="304"/>
        <v>2647</v>
      </c>
      <c r="B447" s="12">
        <f t="shared" ca="1" si="305"/>
        <v>44611</v>
      </c>
      <c r="C447" s="13">
        <f t="shared" ca="1" si="306"/>
        <v>0.33333333333333331</v>
      </c>
      <c r="D447" s="14">
        <f t="shared" ca="1" si="307"/>
        <v>0</v>
      </c>
      <c r="E447" s="14">
        <f t="shared" ca="1" si="303"/>
        <v>0.23448262359396363</v>
      </c>
      <c r="F447" s="14">
        <f t="shared" ca="1" si="308"/>
        <v>5.4833333333333343</v>
      </c>
      <c r="G447" s="60" t="s">
        <v>202</v>
      </c>
      <c r="H447" s="14">
        <f t="shared" ca="1" si="309"/>
        <v>67.38333333333334</v>
      </c>
      <c r="I447" s="17">
        <f t="shared" ca="1" si="310"/>
        <v>0.11100000000000002</v>
      </c>
      <c r="J447" s="16">
        <f t="shared" ca="1" si="311"/>
        <v>0</v>
      </c>
      <c r="K447" s="16">
        <f t="shared" ca="1" si="312"/>
        <v>290895</v>
      </c>
      <c r="L447" s="16">
        <f t="shared" ca="1" si="313"/>
        <v>80.666666666666671</v>
      </c>
      <c r="M447" s="17">
        <f t="shared" ca="1" si="314"/>
        <v>2.1</v>
      </c>
      <c r="N447" s="17">
        <f t="shared" ca="1" si="315"/>
        <v>3.3</v>
      </c>
      <c r="O447" s="17" t="str">
        <f t="shared" ca="1" si="316"/>
        <v>ENE</v>
      </c>
      <c r="P447" s="13">
        <f t="shared" ca="1" si="317"/>
        <v>0.36805555555555558</v>
      </c>
      <c r="Q447" s="18">
        <f t="shared" ca="1" si="318"/>
        <v>6.2</v>
      </c>
      <c r="R447" s="17" t="str">
        <f t="shared" ca="1" si="319"/>
        <v>E</v>
      </c>
      <c r="S447" s="13">
        <f t="shared" ca="1" si="320"/>
        <v>0.36496527777777782</v>
      </c>
    </row>
    <row r="448" spans="1:36">
      <c r="A448" s="11">
        <f t="shared" si="304"/>
        <v>2653</v>
      </c>
      <c r="B448" s="12">
        <f t="shared" ref="B448:B451" ca="1" si="343">INDIRECT(ADDRESS(A448,2,,,$B$1))</f>
        <v>44611</v>
      </c>
      <c r="C448" s="13">
        <f t="shared" ref="C448:C451" ca="1" si="344">INDIRECT(ADDRESS(A448,3,,,$B$1))</f>
        <v>0.375</v>
      </c>
      <c r="D448" s="14">
        <f t="shared" ref="D448:D451" ca="1" si="345">INDIRECT(ADDRESS(A448,31,,,$B$1))</f>
        <v>2</v>
      </c>
      <c r="E448" s="14">
        <f t="shared" ca="1" si="303"/>
        <v>0.23429897376236794</v>
      </c>
      <c r="F448" s="14">
        <f t="shared" ref="F448:F451" ca="1" si="346">INDIRECT(ADDRESS(A448,33,,,$B$1))</f>
        <v>4.55</v>
      </c>
      <c r="G448" s="60" t="s">
        <v>202</v>
      </c>
      <c r="H448" s="14">
        <f t="shared" ref="H448:H451" ca="1" si="347">INDIRECT(ADDRESS(A448,35,,,$B$1))</f>
        <v>82.983333333333334</v>
      </c>
      <c r="I448" s="17">
        <f t="shared" ref="I448:I451" ca="1" si="348">INDIRECT(ADDRESS(A448,36,,,$B$1))</f>
        <v>0.14399999999999999</v>
      </c>
      <c r="J448" s="16">
        <f t="shared" ref="J448:J451" ca="1" si="349">INDIRECT(ADDRESS(A448,37,,,$B$1))</f>
        <v>0</v>
      </c>
      <c r="K448" s="16">
        <f t="shared" ref="K448:K451" ca="1" si="350">INDIRECT(ADDRESS(A448,38,,,$B$1))</f>
        <v>376870</v>
      </c>
      <c r="L448" s="16">
        <f t="shared" ref="L448:L451" ca="1" si="351">INDIRECT(ADDRESS(A448,39,,,$B$1))</f>
        <v>104.66666666666667</v>
      </c>
      <c r="M448" s="17">
        <f t="shared" ca="1" si="314"/>
        <v>2.35</v>
      </c>
      <c r="N448" s="17">
        <f t="shared" ca="1" si="315"/>
        <v>3.4</v>
      </c>
      <c r="O448" s="17" t="str">
        <f t="shared" ca="1" si="316"/>
        <v>ENE</v>
      </c>
      <c r="P448" s="13">
        <f t="shared" ca="1" si="317"/>
        <v>0.37004629629629626</v>
      </c>
      <c r="Q448" s="18">
        <f t="shared" ca="1" si="318"/>
        <v>6.2</v>
      </c>
      <c r="R448" s="17" t="str">
        <f t="shared" ca="1" si="319"/>
        <v>E</v>
      </c>
      <c r="S448" s="13">
        <f t="shared" ca="1" si="320"/>
        <v>0.36820601851851853</v>
      </c>
    </row>
    <row r="449" spans="1:36">
      <c r="A449" s="11">
        <f t="shared" si="304"/>
        <v>2659</v>
      </c>
      <c r="B449" s="12">
        <f t="shared" ca="1" si="343"/>
        <v>44611</v>
      </c>
      <c r="C449" s="13">
        <f t="shared" ca="1" si="344"/>
        <v>0.41666666666666669</v>
      </c>
      <c r="D449" s="14">
        <f t="shared" ca="1" si="345"/>
        <v>1.5</v>
      </c>
      <c r="E449" s="14">
        <f t="shared" ca="1" si="303"/>
        <v>0.25117465230394664</v>
      </c>
      <c r="F449" s="14">
        <f t="shared" ca="1" si="346"/>
        <v>4.5666666666666664</v>
      </c>
      <c r="G449" s="60" t="s">
        <v>202</v>
      </c>
      <c r="H449" s="14">
        <f t="shared" ca="1" si="347"/>
        <v>87.966666666666654</v>
      </c>
      <c r="I449" s="17">
        <f t="shared" ca="1" si="348"/>
        <v>0.23100000000000001</v>
      </c>
      <c r="J449" s="16">
        <f t="shared" ca="1" si="349"/>
        <v>0</v>
      </c>
      <c r="K449" s="16">
        <f t="shared" ca="1" si="350"/>
        <v>586722</v>
      </c>
      <c r="L449" s="16">
        <f t="shared" ca="1" si="351"/>
        <v>162.83333333333334</v>
      </c>
      <c r="M449" s="17">
        <f t="shared" ca="1" si="314"/>
        <v>2.6666666666666665</v>
      </c>
      <c r="N449" s="17">
        <f t="shared" ca="1" si="315"/>
        <v>3.4</v>
      </c>
      <c r="O449" s="17" t="str">
        <f t="shared" ca="1" si="316"/>
        <v>NNE</v>
      </c>
      <c r="P449" s="13">
        <f t="shared" ca="1" si="317"/>
        <v>0.44388888888888894</v>
      </c>
      <c r="Q449" s="18">
        <f t="shared" ca="1" si="318"/>
        <v>5.7</v>
      </c>
      <c r="R449" s="17" t="str">
        <f t="shared" ca="1" si="319"/>
        <v>NNE</v>
      </c>
      <c r="S449" s="13">
        <f t="shared" ca="1" si="320"/>
        <v>0.43893518518518521</v>
      </c>
    </row>
    <row r="450" spans="1:36">
      <c r="A450" s="11">
        <f t="shared" si="304"/>
        <v>2665</v>
      </c>
      <c r="B450" s="12">
        <f t="shared" ca="1" si="343"/>
        <v>44611</v>
      </c>
      <c r="C450" s="13">
        <f t="shared" ca="1" si="344"/>
        <v>0.45833333333333331</v>
      </c>
      <c r="D450" s="14">
        <f t="shared" ca="1" si="345"/>
        <v>1</v>
      </c>
      <c r="E450" s="14">
        <f t="shared" ca="1" si="303"/>
        <v>0.30191080342585447</v>
      </c>
      <c r="F450" s="14">
        <f t="shared" ca="1" si="346"/>
        <v>4.8500000000000005</v>
      </c>
      <c r="G450" s="60" t="s">
        <v>202</v>
      </c>
      <c r="H450" s="14">
        <f t="shared" ca="1" si="347"/>
        <v>87.483333333333334</v>
      </c>
      <c r="I450" s="17">
        <f t="shared" ca="1" si="348"/>
        <v>0.36799999999999999</v>
      </c>
      <c r="J450" s="16">
        <f t="shared" ca="1" si="349"/>
        <v>0</v>
      </c>
      <c r="K450" s="16">
        <f t="shared" ca="1" si="350"/>
        <v>932444</v>
      </c>
      <c r="L450" s="16">
        <f t="shared" ca="1" si="351"/>
        <v>259</v>
      </c>
      <c r="M450" s="17">
        <f t="shared" ca="1" si="314"/>
        <v>2.7666666666666671</v>
      </c>
      <c r="N450" s="17">
        <f t="shared" ca="1" si="315"/>
        <v>3.7</v>
      </c>
      <c r="O450" s="17" t="str">
        <f t="shared" ca="1" si="316"/>
        <v>NNE</v>
      </c>
      <c r="P450" s="13">
        <f t="shared" ca="1" si="317"/>
        <v>0.45814814814814814</v>
      </c>
      <c r="Q450" s="18">
        <f t="shared" ca="1" si="318"/>
        <v>7.1</v>
      </c>
      <c r="R450" s="17" t="str">
        <f t="shared" ca="1" si="319"/>
        <v>NNE</v>
      </c>
      <c r="S450" s="13">
        <f t="shared" ca="1" si="320"/>
        <v>0.45405092592592594</v>
      </c>
    </row>
    <row r="451" spans="1:36">
      <c r="A451" s="11">
        <f t="shared" si="304"/>
        <v>2671</v>
      </c>
      <c r="B451" s="12">
        <f t="shared" ca="1" si="343"/>
        <v>44611</v>
      </c>
      <c r="C451" s="13">
        <f t="shared" ca="1" si="344"/>
        <v>0.5</v>
      </c>
      <c r="D451" s="14">
        <f t="shared" ca="1" si="345"/>
        <v>1</v>
      </c>
      <c r="E451" s="14">
        <f t="shared" ca="1" si="303"/>
        <v>0.33191711085747438</v>
      </c>
      <c r="F451" s="14">
        <f t="shared" ca="1" si="346"/>
        <v>4.8500000000000005</v>
      </c>
      <c r="G451" s="60" t="s">
        <v>202</v>
      </c>
      <c r="H451" s="14">
        <f t="shared" ca="1" si="347"/>
        <v>88.7</v>
      </c>
      <c r="I451" s="17">
        <f t="shared" ca="1" si="348"/>
        <v>0.28300000000000003</v>
      </c>
      <c r="J451" s="16">
        <f t="shared" ca="1" si="349"/>
        <v>0</v>
      </c>
      <c r="K451" s="16">
        <f t="shared" ca="1" si="350"/>
        <v>745290</v>
      </c>
      <c r="L451" s="16">
        <f t="shared" ca="1" si="351"/>
        <v>207</v>
      </c>
      <c r="M451" s="17">
        <f t="shared" ca="1" si="314"/>
        <v>2.0499999999999994</v>
      </c>
      <c r="N451" s="17">
        <f t="shared" ca="1" si="315"/>
        <v>2.5</v>
      </c>
      <c r="O451" s="17" t="str">
        <f t="shared" ca="1" si="316"/>
        <v>NNE</v>
      </c>
      <c r="P451" s="13">
        <f t="shared" ca="1" si="317"/>
        <v>0.49306712962962962</v>
      </c>
      <c r="Q451" s="18">
        <f t="shared" ca="1" si="318"/>
        <v>4.5999999999999996</v>
      </c>
      <c r="R451" s="17" t="str">
        <f t="shared" ca="1" si="319"/>
        <v>NNE</v>
      </c>
      <c r="S451" s="13">
        <f t="shared" ca="1" si="320"/>
        <v>0.52475694444444443</v>
      </c>
    </row>
    <row r="452" spans="1:36">
      <c r="A452" s="11">
        <f t="shared" si="304"/>
        <v>2677</v>
      </c>
      <c r="B452" s="12">
        <f t="shared" ca="1" si="305"/>
        <v>44611</v>
      </c>
      <c r="C452" s="13">
        <f t="shared" ca="1" si="306"/>
        <v>0.54166666666666663</v>
      </c>
      <c r="D452" s="14">
        <f t="shared" ca="1" si="307"/>
        <v>1</v>
      </c>
      <c r="E452" s="14">
        <f t="shared" ca="1" si="303"/>
        <v>0.34620475341009077</v>
      </c>
      <c r="F452" s="14">
        <f t="shared" ca="1" si="308"/>
        <v>4.9333333333333336</v>
      </c>
      <c r="G452" s="60" t="s">
        <v>202</v>
      </c>
      <c r="H452" s="14">
        <f t="shared" ca="1" si="309"/>
        <v>89.75</v>
      </c>
      <c r="I452" s="17">
        <f t="shared" ca="1" si="310"/>
        <v>0.29199999999999998</v>
      </c>
      <c r="J452" s="16">
        <f t="shared" ca="1" si="311"/>
        <v>0</v>
      </c>
      <c r="K452" s="16">
        <f t="shared" ca="1" si="312"/>
        <v>747673</v>
      </c>
      <c r="L452" s="16">
        <f t="shared" ca="1" si="313"/>
        <v>207.66666666666666</v>
      </c>
      <c r="M452" s="17">
        <f t="shared" ca="1" si="314"/>
        <v>1.8833333333333335</v>
      </c>
      <c r="N452" s="17">
        <f t="shared" ca="1" si="315"/>
        <v>2.7</v>
      </c>
      <c r="O452" s="17" t="str">
        <f t="shared" ca="1" si="316"/>
        <v>N</v>
      </c>
      <c r="P452" s="13">
        <f t="shared" ca="1" si="317"/>
        <v>0.57634259259259257</v>
      </c>
      <c r="Q452" s="18">
        <f t="shared" ca="1" si="318"/>
        <v>4.2</v>
      </c>
      <c r="R452" s="17" t="str">
        <f t="shared" ca="1" si="319"/>
        <v>NNW</v>
      </c>
      <c r="S452" s="13">
        <f t="shared" ca="1" si="320"/>
        <v>0.57011574074074078</v>
      </c>
    </row>
    <row r="453" spans="1:36">
      <c r="A453" s="11">
        <f t="shared" si="304"/>
        <v>2683</v>
      </c>
      <c r="B453" s="12">
        <f t="shared" ca="1" si="305"/>
        <v>44611</v>
      </c>
      <c r="C453" s="13">
        <f t="shared" ca="1" si="306"/>
        <v>0.58333333333333337</v>
      </c>
      <c r="D453" s="14">
        <f t="shared" ca="1" si="307"/>
        <v>1.5</v>
      </c>
      <c r="E453" s="14">
        <f t="shared" ca="1" si="303"/>
        <v>0.35304411946661318</v>
      </c>
      <c r="F453" s="14">
        <f t="shared" ca="1" si="308"/>
        <v>4.5500000000000007</v>
      </c>
      <c r="G453" s="60" t="s">
        <v>202</v>
      </c>
      <c r="H453" s="14">
        <f t="shared" ca="1" si="309"/>
        <v>91.666666666666686</v>
      </c>
      <c r="I453" s="17">
        <f t="shared" ca="1" si="310"/>
        <v>0.27699999999999997</v>
      </c>
      <c r="J453" s="16">
        <f t="shared" ca="1" si="311"/>
        <v>0</v>
      </c>
      <c r="K453" s="16">
        <f t="shared" ca="1" si="312"/>
        <v>704814</v>
      </c>
      <c r="L453" s="16">
        <f t="shared" ca="1" si="313"/>
        <v>195.5</v>
      </c>
      <c r="M453" s="17">
        <f t="shared" ca="1" si="314"/>
        <v>2.8666666666666667</v>
      </c>
      <c r="N453" s="17">
        <f t="shared" ca="1" si="315"/>
        <v>3.2</v>
      </c>
      <c r="O453" s="17" t="str">
        <f t="shared" ca="1" si="316"/>
        <v>N</v>
      </c>
      <c r="P453" s="13">
        <f t="shared" ca="1" si="317"/>
        <v>0.58601851851851849</v>
      </c>
      <c r="Q453" s="18">
        <f t="shared" ca="1" si="318"/>
        <v>5.4</v>
      </c>
      <c r="R453" s="17" t="str">
        <f t="shared" ca="1" si="319"/>
        <v>N</v>
      </c>
      <c r="S453" s="13">
        <f t="shared" ca="1" si="320"/>
        <v>0.60417824074074067</v>
      </c>
    </row>
    <row r="454" spans="1:36">
      <c r="A454" s="11">
        <f t="shared" si="304"/>
        <v>2689</v>
      </c>
      <c r="B454" s="12">
        <f t="shared" ca="1" si="305"/>
        <v>44611</v>
      </c>
      <c r="C454" s="13">
        <f t="shared" ca="1" si="306"/>
        <v>0.625</v>
      </c>
      <c r="D454" s="14">
        <f t="shared" ca="1" si="307"/>
        <v>1.5</v>
      </c>
      <c r="E454" s="14">
        <f t="shared" ca="1" si="303"/>
        <v>0.35598720745325557</v>
      </c>
      <c r="F454" s="14">
        <f t="shared" ca="1" si="308"/>
        <v>4.1833333333333336</v>
      </c>
      <c r="G454" s="60" t="s">
        <v>202</v>
      </c>
      <c r="H454" s="14">
        <f t="shared" ca="1" si="309"/>
        <v>92.216666666666654</v>
      </c>
      <c r="I454" s="17">
        <f t="shared" ca="1" si="310"/>
        <v>0.156</v>
      </c>
      <c r="J454" s="16">
        <f t="shared" ca="1" si="311"/>
        <v>0</v>
      </c>
      <c r="K454" s="16">
        <f t="shared" ca="1" si="312"/>
        <v>401559</v>
      </c>
      <c r="L454" s="16">
        <f t="shared" ca="1" si="313"/>
        <v>111.83333333333333</v>
      </c>
      <c r="M454" s="17">
        <f t="shared" ca="1" si="314"/>
        <v>2.4833333333333329</v>
      </c>
      <c r="N454" s="17">
        <f t="shared" ca="1" si="315"/>
        <v>3.2</v>
      </c>
      <c r="O454" s="17" t="str">
        <f t="shared" ca="1" si="316"/>
        <v>N</v>
      </c>
      <c r="P454" s="13">
        <f t="shared" ca="1" si="317"/>
        <v>0.63740740740740742</v>
      </c>
      <c r="Q454" s="18">
        <f t="shared" ca="1" si="318"/>
        <v>5.0999999999999996</v>
      </c>
      <c r="R454" s="17" t="str">
        <f t="shared" ca="1" si="319"/>
        <v>N</v>
      </c>
      <c r="S454" s="13">
        <f t="shared" ca="1" si="320"/>
        <v>0.63295138888888891</v>
      </c>
    </row>
    <row r="455" spans="1:36">
      <c r="A455" s="11">
        <f t="shared" si="304"/>
        <v>2695</v>
      </c>
      <c r="B455" s="12">
        <f t="shared" ca="1" si="305"/>
        <v>44611</v>
      </c>
      <c r="C455" s="13">
        <f t="shared" ca="1" si="306"/>
        <v>0.66666666666666663</v>
      </c>
      <c r="D455" s="14">
        <f t="shared" ca="1" si="307"/>
        <v>1</v>
      </c>
      <c r="E455" s="14">
        <f t="shared" ca="1" si="303"/>
        <v>0.35689773721342055</v>
      </c>
      <c r="F455" s="14">
        <f t="shared" ca="1" si="308"/>
        <v>4.333333333333333</v>
      </c>
      <c r="G455" s="60" t="s">
        <v>202</v>
      </c>
      <c r="H455" s="14">
        <f t="shared" ca="1" si="309"/>
        <v>92.033333333333346</v>
      </c>
      <c r="I455" s="17">
        <f t="shared" ca="1" si="310"/>
        <v>0.126</v>
      </c>
      <c r="J455" s="16">
        <f t="shared" ca="1" si="311"/>
        <v>0</v>
      </c>
      <c r="K455" s="16">
        <f t="shared" ca="1" si="312"/>
        <v>309081</v>
      </c>
      <c r="L455" s="16">
        <f t="shared" ca="1" si="313"/>
        <v>85.833333333333329</v>
      </c>
      <c r="M455" s="17">
        <f t="shared" ca="1" si="314"/>
        <v>1.5666666666666667</v>
      </c>
      <c r="N455" s="17">
        <f t="shared" ca="1" si="315"/>
        <v>2.1</v>
      </c>
      <c r="O455" s="17" t="str">
        <f t="shared" ca="1" si="316"/>
        <v>ENE</v>
      </c>
      <c r="P455" s="13">
        <f t="shared" ca="1" si="317"/>
        <v>0.66805555555555562</v>
      </c>
      <c r="Q455" s="18">
        <f t="shared" ca="1" si="318"/>
        <v>5.6</v>
      </c>
      <c r="R455" s="17" t="str">
        <f t="shared" ca="1" si="319"/>
        <v>ENE</v>
      </c>
      <c r="S455" s="13">
        <f t="shared" ca="1" si="320"/>
        <v>0.66346064814814809</v>
      </c>
    </row>
    <row r="456" spans="1:36">
      <c r="A456" s="11">
        <f t="shared" si="304"/>
        <v>2701</v>
      </c>
      <c r="B456" s="12">
        <f t="shared" ca="1" si="305"/>
        <v>44611</v>
      </c>
      <c r="C456" s="13">
        <f t="shared" ca="1" si="306"/>
        <v>0.70833333333333337</v>
      </c>
      <c r="D456" s="14">
        <f t="shared" ca="1" si="307"/>
        <v>0.5</v>
      </c>
      <c r="E456" s="14">
        <f t="shared" ref="E456:E519" ca="1" si="352">INDIRECT(ADDRESS(A456,32,,,$B$1))</f>
        <v>0.35689773721342055</v>
      </c>
      <c r="F456" s="14">
        <f t="shared" ca="1" si="308"/>
        <v>4.6833333333333336</v>
      </c>
      <c r="G456" s="60" t="s">
        <v>202</v>
      </c>
      <c r="H456" s="14">
        <f t="shared" ca="1" si="309"/>
        <v>92.566666666666663</v>
      </c>
      <c r="I456" s="17">
        <f t="shared" ca="1" si="310"/>
        <v>4.1000000000000002E-2</v>
      </c>
      <c r="J456" s="16">
        <f t="shared" ca="1" si="311"/>
        <v>0</v>
      </c>
      <c r="K456" s="16">
        <f t="shared" ca="1" si="312"/>
        <v>96421</v>
      </c>
      <c r="L456" s="16">
        <f t="shared" ca="1" si="313"/>
        <v>27</v>
      </c>
      <c r="M456" s="17">
        <f t="shared" ca="1" si="314"/>
        <v>0.98333333333333339</v>
      </c>
      <c r="N456" s="17">
        <f t="shared" ca="1" si="315"/>
        <v>2</v>
      </c>
      <c r="O456" s="17" t="str">
        <f t="shared" ca="1" si="316"/>
        <v>E</v>
      </c>
      <c r="P456" s="13">
        <f t="shared" ca="1" si="317"/>
        <v>0.70146990740740733</v>
      </c>
      <c r="Q456" s="18">
        <f t="shared" ca="1" si="318"/>
        <v>2.9</v>
      </c>
      <c r="R456" s="17" t="str">
        <f t="shared" ca="1" si="319"/>
        <v>NNE</v>
      </c>
      <c r="S456" s="13">
        <f t="shared" ca="1" si="320"/>
        <v>0.72958333333333336</v>
      </c>
    </row>
    <row r="457" spans="1:36">
      <c r="A457" s="11">
        <f t="shared" ref="A457:A520" si="353">A456+$B$2</f>
        <v>2707</v>
      </c>
      <c r="B457" s="12">
        <f t="shared" ref="B457:B520" ca="1" si="354">INDIRECT(ADDRESS(A457,2,,,$B$1))</f>
        <v>44611</v>
      </c>
      <c r="C457" s="13">
        <f t="shared" ref="C457:C520" ca="1" si="355">INDIRECT(ADDRESS(A457,3,,,$B$1))</f>
        <v>0.75</v>
      </c>
      <c r="D457" s="14">
        <f t="shared" ref="D457:D520" ca="1" si="356">INDIRECT(ADDRESS(A457,31,,,$B$1))</f>
        <v>0</v>
      </c>
      <c r="E457" s="14">
        <f t="shared" ca="1" si="352"/>
        <v>0.35689773721342055</v>
      </c>
      <c r="F457" s="14">
        <f t="shared" ref="F457:F520" ca="1" si="357">INDIRECT(ADDRESS(A457,33,,,$B$1))</f>
        <v>4.5166666666666666</v>
      </c>
      <c r="G457" s="60" t="s">
        <v>202</v>
      </c>
      <c r="H457" s="14">
        <f t="shared" ref="H457:H520" ca="1" si="358">INDIRECT(ADDRESS(A457,35,,,$B$1))</f>
        <v>92.399999999999991</v>
      </c>
      <c r="I457" s="17">
        <f t="shared" ref="I457:I520" ca="1" si="359">INDIRECT(ADDRESS(A457,36,,,$B$1))</f>
        <v>0</v>
      </c>
      <c r="J457" s="16">
        <f t="shared" ref="J457:J520" ca="1" si="360">INDIRECT(ADDRESS(A457,37,,,$B$1))</f>
        <v>0</v>
      </c>
      <c r="K457" s="16">
        <f t="shared" ref="K457:K520" ca="1" si="361">INDIRECT(ADDRESS(A457,38,,,$B$1))</f>
        <v>977</v>
      </c>
      <c r="L457" s="16">
        <f t="shared" ref="L457:L520" ca="1" si="362">INDIRECT(ADDRESS(A457,39,,,$B$1))</f>
        <v>0.16666666666666666</v>
      </c>
      <c r="M457" s="17">
        <f t="shared" ref="M457:M520" ca="1" si="363">INDIRECT(ADDRESS($A457,40,,,$B$1))</f>
        <v>0.96666666666666667</v>
      </c>
      <c r="N457" s="17">
        <f t="shared" ref="N457:N520" ca="1" si="364">INDIRECT(ADDRESS($A457,41,,,$B$1))</f>
        <v>1.3</v>
      </c>
      <c r="O457" s="17" t="str">
        <f t="shared" ref="O457:O520" ca="1" si="365">INDIRECT(ADDRESS($A457,42,,,$B$1))</f>
        <v>NNE</v>
      </c>
      <c r="P457" s="13">
        <f t="shared" ref="P457:P520" ca="1" si="366">INDIRECT(ADDRESS($A457,43,,,$B$1))</f>
        <v>0.75894675925925925</v>
      </c>
      <c r="Q457" s="18">
        <f t="shared" ref="Q457:Q520" ca="1" si="367">INDIRECT(ADDRESS($A457,44,,,$B$1))</f>
        <v>2.2999999999999998</v>
      </c>
      <c r="R457" s="17" t="str">
        <f t="shared" ref="R457:R520" ca="1" si="368">INDIRECT(ADDRESS($A457,45,,,$B$1))</f>
        <v>ENE</v>
      </c>
      <c r="S457" s="13">
        <f t="shared" ref="S457:S520" ca="1" si="369">INDIRECT(ADDRESS($A457,46,,,$B$1))</f>
        <v>0.77456018518518521</v>
      </c>
    </row>
    <row r="458" spans="1:36">
      <c r="A458" s="11">
        <f t="shared" si="353"/>
        <v>2713</v>
      </c>
      <c r="B458" s="12">
        <f t="shared" ca="1" si="354"/>
        <v>44611</v>
      </c>
      <c r="C458" s="13">
        <f t="shared" ca="1" si="355"/>
        <v>0.79166666666666663</v>
      </c>
      <c r="D458" s="14">
        <f t="shared" ca="1" si="356"/>
        <v>0</v>
      </c>
      <c r="E458" s="14">
        <f t="shared" ca="1" si="352"/>
        <v>0.35689773721342055</v>
      </c>
      <c r="F458" s="14">
        <f t="shared" ca="1" si="357"/>
        <v>4.5500000000000007</v>
      </c>
      <c r="G458" s="60" t="s">
        <v>202</v>
      </c>
      <c r="H458" s="14">
        <f t="shared" ca="1" si="358"/>
        <v>93.083333333333329</v>
      </c>
      <c r="I458" s="17">
        <f t="shared" ca="1" si="359"/>
        <v>0</v>
      </c>
      <c r="J458" s="16">
        <f t="shared" ca="1" si="360"/>
        <v>0</v>
      </c>
      <c r="K458" s="16">
        <f t="shared" ca="1" si="361"/>
        <v>418</v>
      </c>
      <c r="L458" s="16">
        <f t="shared" ca="1" si="362"/>
        <v>0</v>
      </c>
      <c r="M458" s="17">
        <f t="shared" ca="1" si="363"/>
        <v>0.88333333333333319</v>
      </c>
      <c r="N458" s="17">
        <f t="shared" ca="1" si="364"/>
        <v>1.4</v>
      </c>
      <c r="O458" s="17" t="str">
        <f t="shared" ca="1" si="365"/>
        <v>N</v>
      </c>
      <c r="P458" s="13">
        <f t="shared" ca="1" si="366"/>
        <v>0.80328703703703708</v>
      </c>
      <c r="Q458" s="18">
        <f t="shared" ca="1" si="367"/>
        <v>2.5</v>
      </c>
      <c r="R458" s="17" t="str">
        <f t="shared" ca="1" si="368"/>
        <v>NNE</v>
      </c>
      <c r="S458" s="13">
        <f t="shared" ca="1" si="369"/>
        <v>0.78616898148148151</v>
      </c>
    </row>
    <row r="459" spans="1:36">
      <c r="A459" s="11">
        <f t="shared" si="353"/>
        <v>2719</v>
      </c>
      <c r="B459" s="12">
        <f t="shared" ca="1" si="354"/>
        <v>44611</v>
      </c>
      <c r="C459" s="13">
        <f t="shared" ca="1" si="355"/>
        <v>0.83333333333333337</v>
      </c>
      <c r="D459" s="14">
        <f t="shared" ca="1" si="356"/>
        <v>0</v>
      </c>
      <c r="E459" s="14">
        <f t="shared" ca="1" si="352"/>
        <v>0.35689773721342055</v>
      </c>
      <c r="F459" s="14">
        <f t="shared" ca="1" si="357"/>
        <v>4.7333333333333334</v>
      </c>
      <c r="G459" s="60" t="s">
        <v>202</v>
      </c>
      <c r="H459" s="14">
        <f t="shared" ca="1" si="358"/>
        <v>93.033333333333346</v>
      </c>
      <c r="I459" s="17">
        <f t="shared" ca="1" si="359"/>
        <v>0</v>
      </c>
      <c r="J459" s="16">
        <f t="shared" ca="1" si="360"/>
        <v>0</v>
      </c>
      <c r="K459" s="16">
        <f t="shared" ca="1" si="361"/>
        <v>391</v>
      </c>
      <c r="L459" s="16">
        <f t="shared" ca="1" si="362"/>
        <v>0</v>
      </c>
      <c r="M459" s="17">
        <f t="shared" ca="1" si="363"/>
        <v>0.85</v>
      </c>
      <c r="N459" s="17">
        <f t="shared" ca="1" si="364"/>
        <v>2.2999999999999998</v>
      </c>
      <c r="O459" s="17" t="str">
        <f t="shared" ca="1" si="365"/>
        <v>N</v>
      </c>
      <c r="P459" s="13">
        <f t="shared" ca="1" si="366"/>
        <v>0.8650578703703703</v>
      </c>
      <c r="Q459" s="18">
        <f t="shared" ca="1" si="367"/>
        <v>3.9</v>
      </c>
      <c r="R459" s="17" t="str">
        <f t="shared" ca="1" si="368"/>
        <v>NNE</v>
      </c>
      <c r="S459" s="13">
        <f t="shared" ca="1" si="369"/>
        <v>0.86368055555555545</v>
      </c>
    </row>
    <row r="460" spans="1:36">
      <c r="A460" s="11">
        <f t="shared" si="353"/>
        <v>2725</v>
      </c>
      <c r="B460" s="12">
        <f t="shared" ca="1" si="354"/>
        <v>44611</v>
      </c>
      <c r="C460" s="13">
        <f t="shared" ca="1" si="355"/>
        <v>0.875</v>
      </c>
      <c r="D460" s="14">
        <f t="shared" ca="1" si="356"/>
        <v>0</v>
      </c>
      <c r="E460" s="14">
        <f t="shared" ca="1" si="352"/>
        <v>0.35689773721342055</v>
      </c>
      <c r="F460" s="14">
        <f t="shared" ca="1" si="357"/>
        <v>4.6833333333333327</v>
      </c>
      <c r="G460" s="60" t="s">
        <v>202</v>
      </c>
      <c r="H460" s="14">
        <f t="shared" ca="1" si="358"/>
        <v>92.333333333333329</v>
      </c>
      <c r="I460" s="17">
        <f t="shared" ca="1" si="359"/>
        <v>0</v>
      </c>
      <c r="J460" s="16">
        <f t="shared" ca="1" si="360"/>
        <v>0</v>
      </c>
      <c r="K460" s="16">
        <f t="shared" ca="1" si="361"/>
        <v>439</v>
      </c>
      <c r="L460" s="16">
        <f t="shared" ca="1" si="362"/>
        <v>0</v>
      </c>
      <c r="M460" s="17">
        <f t="shared" ca="1" si="363"/>
        <v>1.2333333333333334</v>
      </c>
      <c r="N460" s="17">
        <f t="shared" ca="1" si="364"/>
        <v>2.1</v>
      </c>
      <c r="O460" s="17" t="str">
        <f t="shared" ca="1" si="365"/>
        <v>NNE</v>
      </c>
      <c r="P460" s="13">
        <f t="shared" ca="1" si="366"/>
        <v>0.86806712962962962</v>
      </c>
      <c r="Q460" s="18">
        <f t="shared" ca="1" si="367"/>
        <v>3.3</v>
      </c>
      <c r="R460" s="17" t="str">
        <f t="shared" ca="1" si="368"/>
        <v>NNE</v>
      </c>
      <c r="S460" s="13">
        <f t="shared" ca="1" si="369"/>
        <v>0.86812500000000004</v>
      </c>
    </row>
    <row r="461" spans="1:36">
      <c r="A461" s="11">
        <f t="shared" si="353"/>
        <v>2731</v>
      </c>
      <c r="B461" s="12">
        <f t="shared" ca="1" si="354"/>
        <v>44611</v>
      </c>
      <c r="C461" s="13">
        <f t="shared" ca="1" si="355"/>
        <v>0.91666666666666663</v>
      </c>
      <c r="D461" s="14">
        <f t="shared" ca="1" si="356"/>
        <v>0</v>
      </c>
      <c r="E461" s="14">
        <f t="shared" ca="1" si="352"/>
        <v>0.35667001777713286</v>
      </c>
      <c r="F461" s="14">
        <f t="shared" ca="1" si="357"/>
        <v>4.25</v>
      </c>
      <c r="G461" s="60" t="s">
        <v>202</v>
      </c>
      <c r="H461" s="14">
        <f t="shared" ca="1" si="358"/>
        <v>91.916666666666671</v>
      </c>
      <c r="I461" s="17">
        <f t="shared" ca="1" si="359"/>
        <v>0</v>
      </c>
      <c r="J461" s="16">
        <f t="shared" ca="1" si="360"/>
        <v>0</v>
      </c>
      <c r="K461" s="16">
        <f t="shared" ca="1" si="361"/>
        <v>429</v>
      </c>
      <c r="L461" s="16">
        <f t="shared" ca="1" si="362"/>
        <v>0</v>
      </c>
      <c r="M461" s="17">
        <f t="shared" ca="1" si="363"/>
        <v>0.83333333333333337</v>
      </c>
      <c r="N461" s="17">
        <f t="shared" ca="1" si="364"/>
        <v>1.6</v>
      </c>
      <c r="O461" s="17" t="str">
        <f t="shared" ca="1" si="365"/>
        <v>N</v>
      </c>
      <c r="P461" s="13">
        <f t="shared" ca="1" si="366"/>
        <v>0.91388888888888886</v>
      </c>
      <c r="Q461" s="18">
        <f t="shared" ca="1" si="367"/>
        <v>3</v>
      </c>
      <c r="R461" s="17" t="str">
        <f t="shared" ca="1" si="368"/>
        <v>NNE</v>
      </c>
      <c r="S461" s="13">
        <f t="shared" ca="1" si="369"/>
        <v>0.90976851851851848</v>
      </c>
    </row>
    <row r="462" spans="1:36">
      <c r="A462" s="11">
        <f t="shared" si="353"/>
        <v>2737</v>
      </c>
      <c r="B462" s="12">
        <f t="shared" ca="1" si="354"/>
        <v>44611</v>
      </c>
      <c r="C462" s="13">
        <f t="shared" ca="1" si="355"/>
        <v>0.95833333333333337</v>
      </c>
      <c r="D462" s="14">
        <f t="shared" ca="1" si="356"/>
        <v>0</v>
      </c>
      <c r="E462" s="14">
        <f t="shared" ca="1" si="352"/>
        <v>0.35621457890455743</v>
      </c>
      <c r="F462" s="14">
        <f t="shared" ca="1" si="357"/>
        <v>4.0333333333333323</v>
      </c>
      <c r="G462" s="60" t="s">
        <v>202</v>
      </c>
      <c r="H462" s="14">
        <f t="shared" ca="1" si="358"/>
        <v>92.350000000000023</v>
      </c>
      <c r="I462" s="17">
        <f t="shared" ca="1" si="359"/>
        <v>0</v>
      </c>
      <c r="J462" s="16">
        <f t="shared" ca="1" si="360"/>
        <v>0</v>
      </c>
      <c r="K462" s="16">
        <f t="shared" ca="1" si="361"/>
        <v>428</v>
      </c>
      <c r="L462" s="16">
        <f t="shared" ca="1" si="362"/>
        <v>0</v>
      </c>
      <c r="M462" s="17">
        <f t="shared" ca="1" si="363"/>
        <v>1.0166666666666668</v>
      </c>
      <c r="N462" s="17">
        <f t="shared" ca="1" si="364"/>
        <v>1.5</v>
      </c>
      <c r="O462" s="17" t="str">
        <f t="shared" ca="1" si="365"/>
        <v>E</v>
      </c>
      <c r="P462" s="13">
        <f t="shared" ca="1" si="366"/>
        <v>0.98383101851851851</v>
      </c>
      <c r="Q462" s="18">
        <f t="shared" ca="1" si="367"/>
        <v>2.2999999999999998</v>
      </c>
      <c r="R462" s="17" t="str">
        <f t="shared" ca="1" si="368"/>
        <v>E</v>
      </c>
      <c r="S462" s="13">
        <f t="shared" ca="1" si="369"/>
        <v>0.97842592592592592</v>
      </c>
    </row>
    <row r="463" spans="1:36">
      <c r="A463" s="11">
        <f t="shared" si="353"/>
        <v>2743</v>
      </c>
      <c r="B463" s="12">
        <f t="shared" ca="1" si="354"/>
        <v>44612</v>
      </c>
      <c r="C463" s="13">
        <f t="shared" ca="1" si="355"/>
        <v>0</v>
      </c>
      <c r="D463" s="14">
        <f t="shared" ca="1" si="356"/>
        <v>0</v>
      </c>
      <c r="E463" s="14">
        <f t="shared" ca="1" si="352"/>
        <v>0.35667001777713286</v>
      </c>
      <c r="F463" s="14">
        <f t="shared" ca="1" si="357"/>
        <v>3.6666666666666665</v>
      </c>
      <c r="G463" s="60" t="s">
        <v>202</v>
      </c>
      <c r="H463" s="14">
        <f t="shared" ca="1" si="358"/>
        <v>92.583333333333329</v>
      </c>
      <c r="I463" s="17">
        <f t="shared" ca="1" si="359"/>
        <v>0</v>
      </c>
      <c r="J463" s="16">
        <f t="shared" ca="1" si="360"/>
        <v>0</v>
      </c>
      <c r="K463" s="16">
        <f t="shared" ca="1" si="361"/>
        <v>460</v>
      </c>
      <c r="L463" s="16">
        <f t="shared" ca="1" si="362"/>
        <v>0</v>
      </c>
      <c r="M463" s="17">
        <f t="shared" ca="1" si="363"/>
        <v>1.5666666666666667</v>
      </c>
      <c r="N463" s="17">
        <f t="shared" ca="1" si="364"/>
        <v>2.1</v>
      </c>
      <c r="O463" s="17" t="str">
        <f t="shared" ca="1" si="365"/>
        <v>NNE</v>
      </c>
      <c r="P463" s="13">
        <f t="shared" ca="1" si="366"/>
        <v>2.4328703703703703E-2</v>
      </c>
      <c r="Q463" s="18">
        <f t="shared" ca="1" si="367"/>
        <v>3.2</v>
      </c>
      <c r="R463" s="17" t="str">
        <f t="shared" ca="1" si="368"/>
        <v>E</v>
      </c>
      <c r="S463" s="13">
        <f t="shared" ca="1" si="369"/>
        <v>8.7384259259259255E-3</v>
      </c>
      <c r="U463" s="14">
        <f t="shared" ref="U463" ca="1" si="370">SUM(D463:D486)</f>
        <v>0</v>
      </c>
      <c r="V463" s="14">
        <f t="shared" ref="V463:Y463" ca="1" si="371">AVERAGE(E463:E486)</f>
        <v>0.33784265034288757</v>
      </c>
      <c r="W463" s="14">
        <f t="shared" ca="1" si="371"/>
        <v>4.2805555555555541</v>
      </c>
      <c r="X463" s="14" t="e">
        <f t="shared" si="371"/>
        <v>#DIV/0!</v>
      </c>
      <c r="Y463" s="14">
        <f t="shared" ca="1" si="371"/>
        <v>66.10486111111112</v>
      </c>
      <c r="Z463" s="56">
        <f t="shared" ref="Z463:AA463" ca="1" si="372">SUM(I463:I486)</f>
        <v>12.837999999999999</v>
      </c>
      <c r="AA463" s="56">
        <f t="shared" ca="1" si="372"/>
        <v>4.5</v>
      </c>
      <c r="AB463" s="56">
        <f t="shared" ref="AB463" ca="1" si="373">SUM(K463:K486)/1000</f>
        <v>25345.629000000001</v>
      </c>
      <c r="AC463" s="56">
        <f t="shared" ref="AC463:AD463" ca="1" si="374">AVERAGE(L463:L486)</f>
        <v>293.29861111111114</v>
      </c>
      <c r="AD463" s="17">
        <f t="shared" ca="1" si="374"/>
        <v>3.1902777777777778</v>
      </c>
      <c r="AE463" s="17">
        <f t="shared" ref="AE463" ca="1" si="375">MAX(N463:N486)</f>
        <v>7.7</v>
      </c>
      <c r="AF463" s="11" t="str">
        <f t="shared" ref="AF463" ca="1" si="376">INDIRECT(ADDRESS(MATCH(AE463,N463:N486,0)+ROW()-1,15))</f>
        <v>WNW</v>
      </c>
      <c r="AG463" s="13">
        <f t="shared" ref="AG463" ca="1" si="377">INDIRECT(ADDRESS(MATCH(AE463,N463:N486,0)+ROW()-1,16))</f>
        <v>0.52717592592592599</v>
      </c>
      <c r="AH463" s="17">
        <f t="shared" ref="AH463" ca="1" si="378">MAX(Q463:Q486)</f>
        <v>12.7</v>
      </c>
      <c r="AI463" s="11" t="str">
        <f t="shared" ref="AI463" ca="1" si="379">INDIRECT(ADDRESS(MATCH(AH463,Q463:Q486,0)+ROW()-1,18))</f>
        <v>WNW</v>
      </c>
      <c r="AJ463" s="13">
        <f t="shared" ref="AJ463" ca="1" si="380">INDIRECT(ADDRESS(MATCH(AH463,Q463:Q486,0)+ROW()-1,19))</f>
        <v>0.51548611111111109</v>
      </c>
    </row>
    <row r="464" spans="1:36">
      <c r="A464" s="11">
        <f t="shared" si="353"/>
        <v>2749</v>
      </c>
      <c r="B464" s="12">
        <f t="shared" ca="1" si="354"/>
        <v>44612</v>
      </c>
      <c r="C464" s="13">
        <f t="shared" ca="1" si="355"/>
        <v>4.1666666666666664E-2</v>
      </c>
      <c r="D464" s="14">
        <f t="shared" ca="1" si="356"/>
        <v>0</v>
      </c>
      <c r="E464" s="14">
        <f t="shared" ca="1" si="352"/>
        <v>0.35678387749527668</v>
      </c>
      <c r="F464" s="14">
        <f t="shared" ca="1" si="357"/>
        <v>3.6833333333333336</v>
      </c>
      <c r="G464" s="60" t="s">
        <v>202</v>
      </c>
      <c r="H464" s="14">
        <f t="shared" ca="1" si="358"/>
        <v>93.183333333333337</v>
      </c>
      <c r="I464" s="17">
        <f t="shared" ca="1" si="359"/>
        <v>0</v>
      </c>
      <c r="J464" s="16">
        <f t="shared" ca="1" si="360"/>
        <v>0</v>
      </c>
      <c r="K464" s="16">
        <f t="shared" ca="1" si="361"/>
        <v>355</v>
      </c>
      <c r="L464" s="16">
        <f t="shared" ca="1" si="362"/>
        <v>0</v>
      </c>
      <c r="M464" s="17">
        <f t="shared" ca="1" si="363"/>
        <v>0.95000000000000018</v>
      </c>
      <c r="N464" s="17">
        <f t="shared" ca="1" si="364"/>
        <v>1.4</v>
      </c>
      <c r="O464" s="17" t="str">
        <f t="shared" ca="1" si="365"/>
        <v>NE</v>
      </c>
      <c r="P464" s="13">
        <f t="shared" ca="1" si="366"/>
        <v>3.4837962962962959E-2</v>
      </c>
      <c r="Q464" s="18">
        <f t="shared" ca="1" si="367"/>
        <v>2.5</v>
      </c>
      <c r="R464" s="17" t="str">
        <f t="shared" ca="1" si="368"/>
        <v>ENE</v>
      </c>
      <c r="S464" s="13">
        <f t="shared" ca="1" si="369"/>
        <v>3.7638888888888895E-2</v>
      </c>
    </row>
    <row r="465" spans="1:19">
      <c r="A465" s="11">
        <f t="shared" si="353"/>
        <v>2755</v>
      </c>
      <c r="B465" s="12">
        <f t="shared" ca="1" si="354"/>
        <v>44612</v>
      </c>
      <c r="C465" s="13">
        <f t="shared" ca="1" si="355"/>
        <v>8.3333333333333329E-2</v>
      </c>
      <c r="D465" s="14">
        <f t="shared" ca="1" si="356"/>
        <v>0</v>
      </c>
      <c r="E465" s="14">
        <f t="shared" ca="1" si="352"/>
        <v>0.35632843862270125</v>
      </c>
      <c r="F465" s="14">
        <f t="shared" ca="1" si="357"/>
        <v>3.9999999999999996</v>
      </c>
      <c r="G465" s="60" t="s">
        <v>202</v>
      </c>
      <c r="H465" s="14">
        <f t="shared" ca="1" si="358"/>
        <v>92.88333333333334</v>
      </c>
      <c r="I465" s="17">
        <f t="shared" ca="1" si="359"/>
        <v>0</v>
      </c>
      <c r="J465" s="16">
        <f t="shared" ca="1" si="360"/>
        <v>0</v>
      </c>
      <c r="K465" s="16">
        <f t="shared" ca="1" si="361"/>
        <v>442</v>
      </c>
      <c r="L465" s="16">
        <f t="shared" ca="1" si="362"/>
        <v>0</v>
      </c>
      <c r="M465" s="17">
        <f t="shared" ca="1" si="363"/>
        <v>0.8666666666666667</v>
      </c>
      <c r="N465" s="17">
        <f t="shared" ca="1" si="364"/>
        <v>1.7</v>
      </c>
      <c r="O465" s="17" t="str">
        <f t="shared" ca="1" si="365"/>
        <v>ESE</v>
      </c>
      <c r="P465" s="13">
        <f t="shared" ca="1" si="366"/>
        <v>9.2071759259259256E-2</v>
      </c>
      <c r="Q465" s="18">
        <f t="shared" ca="1" si="367"/>
        <v>2.4</v>
      </c>
      <c r="R465" s="17" t="str">
        <f t="shared" ca="1" si="368"/>
        <v>ESE</v>
      </c>
      <c r="S465" s="13">
        <f t="shared" ca="1" si="369"/>
        <v>8.789351851851851E-2</v>
      </c>
    </row>
    <row r="466" spans="1:19">
      <c r="A466" s="11">
        <f t="shared" si="353"/>
        <v>2761</v>
      </c>
      <c r="B466" s="12">
        <f t="shared" ca="1" si="354"/>
        <v>44612</v>
      </c>
      <c r="C466" s="13">
        <f t="shared" ca="1" si="355"/>
        <v>0.125</v>
      </c>
      <c r="D466" s="14">
        <f t="shared" ca="1" si="356"/>
        <v>0</v>
      </c>
      <c r="E466" s="14">
        <f t="shared" ca="1" si="352"/>
        <v>0.35621457890455743</v>
      </c>
      <c r="F466" s="14">
        <f t="shared" ca="1" si="357"/>
        <v>3.4166666666666665</v>
      </c>
      <c r="G466" s="60" t="s">
        <v>202</v>
      </c>
      <c r="H466" s="14">
        <f t="shared" ca="1" si="358"/>
        <v>93.166666666666671</v>
      </c>
      <c r="I466" s="17">
        <f t="shared" ca="1" si="359"/>
        <v>0</v>
      </c>
      <c r="J466" s="16">
        <f t="shared" ca="1" si="360"/>
        <v>0</v>
      </c>
      <c r="K466" s="16">
        <f t="shared" ca="1" si="361"/>
        <v>403</v>
      </c>
      <c r="L466" s="16">
        <f t="shared" ca="1" si="362"/>
        <v>0</v>
      </c>
      <c r="M466" s="17">
        <f t="shared" ca="1" si="363"/>
        <v>0.23333333333333331</v>
      </c>
      <c r="N466" s="17">
        <f t="shared" ca="1" si="364"/>
        <v>0.9</v>
      </c>
      <c r="O466" s="17" t="str">
        <f t="shared" ca="1" si="365"/>
        <v>SE</v>
      </c>
      <c r="P466" s="13">
        <f t="shared" ca="1" si="366"/>
        <v>0.15972222222222224</v>
      </c>
      <c r="Q466" s="18">
        <f t="shared" ca="1" si="367"/>
        <v>1.6</v>
      </c>
      <c r="R466" s="17" t="str">
        <f t="shared" ca="1" si="368"/>
        <v>SE</v>
      </c>
      <c r="S466" s="13">
        <f t="shared" ca="1" si="369"/>
        <v>0.15891203703703705</v>
      </c>
    </row>
    <row r="467" spans="1:19">
      <c r="A467" s="11">
        <f t="shared" si="353"/>
        <v>2767</v>
      </c>
      <c r="B467" s="12">
        <f t="shared" ca="1" si="354"/>
        <v>44612</v>
      </c>
      <c r="C467" s="13">
        <f t="shared" ca="1" si="355"/>
        <v>0.16666666666666666</v>
      </c>
      <c r="D467" s="14">
        <f t="shared" ca="1" si="356"/>
        <v>0</v>
      </c>
      <c r="E467" s="14">
        <f t="shared" ca="1" si="352"/>
        <v>0.35530713559032523</v>
      </c>
      <c r="F467" s="14">
        <f t="shared" ca="1" si="357"/>
        <v>3.6</v>
      </c>
      <c r="G467" s="60" t="s">
        <v>202</v>
      </c>
      <c r="H467" s="14">
        <f t="shared" ca="1" si="358"/>
        <v>94.050000000000011</v>
      </c>
      <c r="I467" s="17">
        <f t="shared" ca="1" si="359"/>
        <v>2E-3</v>
      </c>
      <c r="J467" s="16">
        <f t="shared" ca="1" si="360"/>
        <v>0</v>
      </c>
      <c r="K467" s="16">
        <f t="shared" ca="1" si="361"/>
        <v>257</v>
      </c>
      <c r="L467" s="16">
        <f t="shared" ca="1" si="362"/>
        <v>0</v>
      </c>
      <c r="M467" s="17">
        <f t="shared" ca="1" si="363"/>
        <v>0.96666666666666679</v>
      </c>
      <c r="N467" s="17">
        <f t="shared" ca="1" si="364"/>
        <v>1.6</v>
      </c>
      <c r="O467" s="17" t="str">
        <f t="shared" ca="1" si="365"/>
        <v>ESE</v>
      </c>
      <c r="P467" s="13">
        <f t="shared" ca="1" si="366"/>
        <v>0.20138888888888887</v>
      </c>
      <c r="Q467" s="18">
        <f t="shared" ca="1" si="367"/>
        <v>2.5</v>
      </c>
      <c r="R467" s="17" t="str">
        <f t="shared" ca="1" si="368"/>
        <v>SE</v>
      </c>
      <c r="S467" s="13">
        <f t="shared" ca="1" si="369"/>
        <v>0.17600694444444445</v>
      </c>
    </row>
    <row r="468" spans="1:19">
      <c r="A468" s="11">
        <f t="shared" si="353"/>
        <v>2773</v>
      </c>
      <c r="B468" s="12">
        <f t="shared" ca="1" si="354"/>
        <v>44612</v>
      </c>
      <c r="C468" s="13">
        <f t="shared" ca="1" si="355"/>
        <v>0.20833333333333334</v>
      </c>
      <c r="D468" s="14">
        <f t="shared" ca="1" si="356"/>
        <v>0</v>
      </c>
      <c r="E468" s="14">
        <f t="shared" ca="1" si="352"/>
        <v>0.35315321214474221</v>
      </c>
      <c r="F468" s="14">
        <f t="shared" ca="1" si="357"/>
        <v>3.3333333333333335</v>
      </c>
      <c r="G468" s="60" t="s">
        <v>202</v>
      </c>
      <c r="H468" s="14">
        <f t="shared" ca="1" si="358"/>
        <v>93.316666666666663</v>
      </c>
      <c r="I468" s="17">
        <f t="shared" ca="1" si="359"/>
        <v>0</v>
      </c>
      <c r="J468" s="16">
        <f t="shared" ca="1" si="360"/>
        <v>0</v>
      </c>
      <c r="K468" s="16">
        <f t="shared" ca="1" si="361"/>
        <v>215</v>
      </c>
      <c r="L468" s="16">
        <f t="shared" ca="1" si="362"/>
        <v>0</v>
      </c>
      <c r="M468" s="17">
        <f t="shared" ca="1" si="363"/>
        <v>1.1666666666666667</v>
      </c>
      <c r="N468" s="17">
        <f t="shared" ca="1" si="364"/>
        <v>1.8</v>
      </c>
      <c r="O468" s="17" t="str">
        <f t="shared" ca="1" si="365"/>
        <v>ESE</v>
      </c>
      <c r="P468" s="13">
        <f t="shared" ca="1" si="366"/>
        <v>0.20443287037037039</v>
      </c>
      <c r="Q468" s="18">
        <f t="shared" ca="1" si="367"/>
        <v>3.1</v>
      </c>
      <c r="R468" s="17" t="str">
        <f t="shared" ca="1" si="368"/>
        <v>ESE</v>
      </c>
      <c r="S468" s="13">
        <f t="shared" ca="1" si="369"/>
        <v>0.22364583333333332</v>
      </c>
    </row>
    <row r="469" spans="1:19">
      <c r="A469" s="11">
        <f t="shared" si="353"/>
        <v>2779</v>
      </c>
      <c r="B469" s="12">
        <f t="shared" ca="1" si="354"/>
        <v>44612</v>
      </c>
      <c r="C469" s="13">
        <f t="shared" ca="1" si="355"/>
        <v>0.25</v>
      </c>
      <c r="D469" s="14">
        <f t="shared" ca="1" si="356"/>
        <v>0</v>
      </c>
      <c r="E469" s="14">
        <f t="shared" ca="1" si="352"/>
        <v>0.35146472657851668</v>
      </c>
      <c r="F469" s="14">
        <f t="shared" ca="1" si="357"/>
        <v>3.0833333333333335</v>
      </c>
      <c r="G469" s="60" t="s">
        <v>202</v>
      </c>
      <c r="H469" s="14">
        <f t="shared" ca="1" si="358"/>
        <v>91.816666666666677</v>
      </c>
      <c r="I469" s="17">
        <f t="shared" ca="1" si="359"/>
        <v>4.0000000000000001E-3</v>
      </c>
      <c r="J469" s="16">
        <f t="shared" ca="1" si="360"/>
        <v>0</v>
      </c>
      <c r="K469" s="16">
        <f t="shared" ca="1" si="361"/>
        <v>11087</v>
      </c>
      <c r="L469" s="16">
        <f t="shared" ca="1" si="362"/>
        <v>3</v>
      </c>
      <c r="M469" s="17">
        <f t="shared" ca="1" si="363"/>
        <v>0.76666666666666661</v>
      </c>
      <c r="N469" s="17">
        <f t="shared" ca="1" si="364"/>
        <v>1.9</v>
      </c>
      <c r="O469" s="17" t="str">
        <f t="shared" ca="1" si="365"/>
        <v>NW</v>
      </c>
      <c r="P469" s="13">
        <f t="shared" ca="1" si="366"/>
        <v>0.28472222222222221</v>
      </c>
      <c r="Q469" s="18">
        <f t="shared" ca="1" si="367"/>
        <v>5.4</v>
      </c>
      <c r="R469" s="17" t="str">
        <f t="shared" ca="1" si="368"/>
        <v>NW</v>
      </c>
      <c r="S469" s="13">
        <f t="shared" ca="1" si="369"/>
        <v>0.28184027777777776</v>
      </c>
    </row>
    <row r="470" spans="1:19">
      <c r="A470" s="11">
        <f t="shared" si="353"/>
        <v>2785</v>
      </c>
      <c r="B470" s="12">
        <f t="shared" ca="1" si="354"/>
        <v>44612</v>
      </c>
      <c r="C470" s="13">
        <f t="shared" ca="1" si="355"/>
        <v>0.29166666666666669</v>
      </c>
      <c r="D470" s="14">
        <f t="shared" ca="1" si="356"/>
        <v>0</v>
      </c>
      <c r="E470" s="14">
        <f t="shared" ca="1" si="352"/>
        <v>0.34865391449360961</v>
      </c>
      <c r="F470" s="14">
        <f t="shared" ca="1" si="357"/>
        <v>4.6333333333333337</v>
      </c>
      <c r="G470" s="60" t="s">
        <v>202</v>
      </c>
      <c r="H470" s="14">
        <f t="shared" ca="1" si="358"/>
        <v>76.150000000000006</v>
      </c>
      <c r="I470" s="17">
        <f t="shared" ca="1" si="359"/>
        <v>9.2999999999999999E-2</v>
      </c>
      <c r="J470" s="16">
        <f t="shared" ca="1" si="360"/>
        <v>0</v>
      </c>
      <c r="K470" s="16">
        <f t="shared" ca="1" si="361"/>
        <v>214092</v>
      </c>
      <c r="L470" s="16">
        <f t="shared" ca="1" si="362"/>
        <v>59.5</v>
      </c>
      <c r="M470" s="17">
        <f t="shared" ca="1" si="363"/>
        <v>3.2000000000000006</v>
      </c>
      <c r="N470" s="17">
        <f t="shared" ca="1" si="364"/>
        <v>3.8</v>
      </c>
      <c r="O470" s="17" t="str">
        <f t="shared" ca="1" si="365"/>
        <v>NW</v>
      </c>
      <c r="P470" s="13">
        <f t="shared" ca="1" si="366"/>
        <v>0.31765046296296295</v>
      </c>
      <c r="Q470" s="18">
        <f t="shared" ca="1" si="367"/>
        <v>6.8</v>
      </c>
      <c r="R470" s="17" t="str">
        <f t="shared" ca="1" si="368"/>
        <v>NW</v>
      </c>
      <c r="S470" s="13">
        <f t="shared" ca="1" si="369"/>
        <v>0.31175925925925924</v>
      </c>
    </row>
    <row r="471" spans="1:19">
      <c r="A471" s="11">
        <f t="shared" si="353"/>
        <v>2791</v>
      </c>
      <c r="B471" s="12">
        <f t="shared" ca="1" si="354"/>
        <v>44612</v>
      </c>
      <c r="C471" s="13">
        <f t="shared" ca="1" si="355"/>
        <v>0.33333333333333331</v>
      </c>
      <c r="D471" s="14">
        <f t="shared" ca="1" si="356"/>
        <v>0</v>
      </c>
      <c r="E471" s="14">
        <f t="shared" ca="1" si="352"/>
        <v>0.3480943415601423</v>
      </c>
      <c r="F471" s="14">
        <f t="shared" ca="1" si="357"/>
        <v>5.9666666666666659</v>
      </c>
      <c r="G471" s="60" t="s">
        <v>202</v>
      </c>
      <c r="H471" s="14">
        <f t="shared" ca="1" si="358"/>
        <v>69.483333333333334</v>
      </c>
      <c r="I471" s="17">
        <f t="shared" ca="1" si="359"/>
        <v>0.251</v>
      </c>
      <c r="J471" s="16">
        <f t="shared" ca="1" si="360"/>
        <v>0</v>
      </c>
      <c r="K471" s="16">
        <f t="shared" ca="1" si="361"/>
        <v>561376</v>
      </c>
      <c r="L471" s="16">
        <f t="shared" ca="1" si="362"/>
        <v>156.16666666666666</v>
      </c>
      <c r="M471" s="17">
        <f t="shared" ca="1" si="363"/>
        <v>3.0166666666666671</v>
      </c>
      <c r="N471" s="17">
        <f t="shared" ca="1" si="364"/>
        <v>4.5999999999999996</v>
      </c>
      <c r="O471" s="17" t="str">
        <f t="shared" ca="1" si="365"/>
        <v>W</v>
      </c>
      <c r="P471" s="13">
        <f t="shared" ca="1" si="366"/>
        <v>0.36684027777777778</v>
      </c>
      <c r="Q471" s="18">
        <f t="shared" ca="1" si="367"/>
        <v>8.6</v>
      </c>
      <c r="R471" s="17" t="str">
        <f t="shared" ca="1" si="368"/>
        <v>W</v>
      </c>
      <c r="S471" s="13">
        <f t="shared" ca="1" si="369"/>
        <v>0.36015046296296299</v>
      </c>
    </row>
    <row r="472" spans="1:19">
      <c r="A472" s="11">
        <f t="shared" si="353"/>
        <v>2797</v>
      </c>
      <c r="B472" s="12">
        <f t="shared" ca="1" si="354"/>
        <v>44612</v>
      </c>
      <c r="C472" s="13">
        <f t="shared" ca="1" si="355"/>
        <v>0.375</v>
      </c>
      <c r="D472" s="14">
        <f t="shared" ca="1" si="356"/>
        <v>0</v>
      </c>
      <c r="E472" s="14">
        <f t="shared" ca="1" si="352"/>
        <v>0.34764727921818567</v>
      </c>
      <c r="F472" s="14">
        <f t="shared" ca="1" si="357"/>
        <v>4.6000000000000005</v>
      </c>
      <c r="G472" s="60" t="s">
        <v>202</v>
      </c>
      <c r="H472" s="14">
        <f t="shared" ca="1" si="358"/>
        <v>70.55</v>
      </c>
      <c r="I472" s="17">
        <f t="shared" ca="1" si="359"/>
        <v>0.16600000000000004</v>
      </c>
      <c r="J472" s="16">
        <f t="shared" ca="1" si="360"/>
        <v>0</v>
      </c>
      <c r="K472" s="16">
        <f t="shared" ca="1" si="361"/>
        <v>388128</v>
      </c>
      <c r="L472" s="16">
        <f t="shared" ca="1" si="362"/>
        <v>107.83333333333333</v>
      </c>
      <c r="M472" s="17">
        <f t="shared" ca="1" si="363"/>
        <v>5.0166666666666666</v>
      </c>
      <c r="N472" s="17">
        <f t="shared" ca="1" si="364"/>
        <v>6.1</v>
      </c>
      <c r="O472" s="17" t="str">
        <f t="shared" ca="1" si="365"/>
        <v>WNW</v>
      </c>
      <c r="P472" s="13">
        <f t="shared" ca="1" si="366"/>
        <v>0.38138888888888883</v>
      </c>
      <c r="Q472" s="18">
        <f t="shared" ca="1" si="367"/>
        <v>9.5</v>
      </c>
      <c r="R472" s="17" t="str">
        <f t="shared" ca="1" si="368"/>
        <v>NW</v>
      </c>
      <c r="S472" s="13">
        <f t="shared" ca="1" si="369"/>
        <v>0.38458333333333333</v>
      </c>
    </row>
    <row r="473" spans="1:19">
      <c r="A473" s="11">
        <f t="shared" si="353"/>
        <v>2803</v>
      </c>
      <c r="B473" s="12">
        <f t="shared" ca="1" si="354"/>
        <v>44612</v>
      </c>
      <c r="C473" s="13">
        <f t="shared" ca="1" si="355"/>
        <v>0.41666666666666669</v>
      </c>
      <c r="D473" s="14">
        <f t="shared" ca="1" si="356"/>
        <v>0</v>
      </c>
      <c r="E473" s="14">
        <f t="shared" ca="1" si="352"/>
        <v>0.34742374804720733</v>
      </c>
      <c r="F473" s="14">
        <f t="shared" ca="1" si="357"/>
        <v>5.1166666666666663</v>
      </c>
      <c r="G473" s="60" t="s">
        <v>202</v>
      </c>
      <c r="H473" s="14">
        <f t="shared" ca="1" si="358"/>
        <v>59.666666666666664</v>
      </c>
      <c r="I473" s="17">
        <f t="shared" ca="1" si="359"/>
        <v>0.83600000000000008</v>
      </c>
      <c r="J473" s="16">
        <f t="shared" ca="1" si="360"/>
        <v>0.16666666666666666</v>
      </c>
      <c r="K473" s="16">
        <f t="shared" ca="1" si="361"/>
        <v>1725004</v>
      </c>
      <c r="L473" s="16">
        <f t="shared" ca="1" si="362"/>
        <v>479.16666666666669</v>
      </c>
      <c r="M473" s="17">
        <f t="shared" ca="1" si="363"/>
        <v>5.8666666666666663</v>
      </c>
      <c r="N473" s="17">
        <f t="shared" ca="1" si="364"/>
        <v>6.6</v>
      </c>
      <c r="O473" s="17" t="str">
        <f t="shared" ca="1" si="365"/>
        <v>W</v>
      </c>
      <c r="P473" s="13">
        <f t="shared" ca="1" si="366"/>
        <v>0.44280092592592596</v>
      </c>
      <c r="Q473" s="18">
        <f t="shared" ca="1" si="367"/>
        <v>10.7</v>
      </c>
      <c r="R473" s="17" t="str">
        <f t="shared" ca="1" si="368"/>
        <v>W</v>
      </c>
      <c r="S473" s="13">
        <f t="shared" ca="1" si="369"/>
        <v>0.41627314814814814</v>
      </c>
    </row>
    <row r="474" spans="1:19">
      <c r="A474" s="11">
        <f t="shared" si="353"/>
        <v>2809</v>
      </c>
      <c r="B474" s="12">
        <f t="shared" ca="1" si="354"/>
        <v>44612</v>
      </c>
      <c r="C474" s="13">
        <f t="shared" ca="1" si="355"/>
        <v>0.45833333333333331</v>
      </c>
      <c r="D474" s="14">
        <f t="shared" ca="1" si="356"/>
        <v>0</v>
      </c>
      <c r="E474" s="14">
        <f t="shared" ca="1" si="352"/>
        <v>0.3469772743293425</v>
      </c>
      <c r="F474" s="14">
        <f t="shared" ca="1" si="357"/>
        <v>6.5166666666666666</v>
      </c>
      <c r="G474" s="60" t="s">
        <v>202</v>
      </c>
      <c r="H474" s="14">
        <f t="shared" ca="1" si="358"/>
        <v>47.266666666666659</v>
      </c>
      <c r="I474" s="17">
        <f t="shared" ca="1" si="359"/>
        <v>2.6050000000000004</v>
      </c>
      <c r="J474" s="16">
        <f t="shared" ca="1" si="360"/>
        <v>1</v>
      </c>
      <c r="K474" s="16">
        <f t="shared" ca="1" si="361"/>
        <v>5004890</v>
      </c>
      <c r="L474" s="16">
        <f t="shared" ca="1" si="362"/>
        <v>1390.1666666666667</v>
      </c>
      <c r="M474" s="17">
        <f t="shared" ca="1" si="363"/>
        <v>6.2666666666666666</v>
      </c>
      <c r="N474" s="17">
        <f t="shared" ca="1" si="364"/>
        <v>7</v>
      </c>
      <c r="O474" s="17" t="str">
        <f t="shared" ca="1" si="365"/>
        <v>W</v>
      </c>
      <c r="P474" s="13">
        <f t="shared" ca="1" si="366"/>
        <v>0.47357638888888887</v>
      </c>
      <c r="Q474" s="18">
        <f t="shared" ca="1" si="367"/>
        <v>11.5</v>
      </c>
      <c r="R474" s="17" t="str">
        <f t="shared" ca="1" si="368"/>
        <v>WNW</v>
      </c>
      <c r="S474" s="13">
        <f t="shared" ca="1" si="369"/>
        <v>0.4852893518518519</v>
      </c>
    </row>
    <row r="475" spans="1:19">
      <c r="A475" s="11">
        <f t="shared" si="353"/>
        <v>2815</v>
      </c>
      <c r="B475" s="12">
        <f t="shared" ca="1" si="354"/>
        <v>44612</v>
      </c>
      <c r="C475" s="13">
        <f t="shared" ca="1" si="355"/>
        <v>0.5</v>
      </c>
      <c r="D475" s="14">
        <f t="shared" ca="1" si="356"/>
        <v>0</v>
      </c>
      <c r="E475" s="14">
        <f t="shared" ca="1" si="352"/>
        <v>0.34509626984726766</v>
      </c>
      <c r="F475" s="14">
        <f t="shared" ca="1" si="357"/>
        <v>7</v>
      </c>
      <c r="G475" s="60" t="s">
        <v>202</v>
      </c>
      <c r="H475" s="14">
        <f t="shared" ca="1" si="358"/>
        <v>39.966666666666669</v>
      </c>
      <c r="I475" s="17">
        <f t="shared" ca="1" si="359"/>
        <v>2.71</v>
      </c>
      <c r="J475" s="16">
        <f t="shared" ca="1" si="360"/>
        <v>1</v>
      </c>
      <c r="K475" s="16">
        <f t="shared" ca="1" si="361"/>
        <v>5214387</v>
      </c>
      <c r="L475" s="16">
        <f t="shared" ca="1" si="362"/>
        <v>1448.5</v>
      </c>
      <c r="M475" s="17">
        <f t="shared" ca="1" si="363"/>
        <v>6.4666666666666677</v>
      </c>
      <c r="N475" s="17">
        <f t="shared" ca="1" si="364"/>
        <v>7.7</v>
      </c>
      <c r="O475" s="17" t="str">
        <f t="shared" ca="1" si="365"/>
        <v>WNW</v>
      </c>
      <c r="P475" s="13">
        <f t="shared" ca="1" si="366"/>
        <v>0.52717592592592599</v>
      </c>
      <c r="Q475" s="18">
        <f t="shared" ca="1" si="367"/>
        <v>12.7</v>
      </c>
      <c r="R475" s="17" t="str">
        <f t="shared" ca="1" si="368"/>
        <v>WNW</v>
      </c>
      <c r="S475" s="13">
        <f t="shared" ca="1" si="369"/>
        <v>0.51548611111111109</v>
      </c>
    </row>
    <row r="476" spans="1:19">
      <c r="A476" s="11">
        <f t="shared" si="353"/>
        <v>2821</v>
      </c>
      <c r="B476" s="12">
        <f t="shared" ca="1" si="354"/>
        <v>44612</v>
      </c>
      <c r="C476" s="13">
        <f t="shared" ca="1" si="355"/>
        <v>0.54166666666666663</v>
      </c>
      <c r="D476" s="14">
        <f t="shared" ca="1" si="356"/>
        <v>0</v>
      </c>
      <c r="E476" s="14">
        <f t="shared" ca="1" si="352"/>
        <v>0.33386077042106166</v>
      </c>
      <c r="F476" s="14">
        <f t="shared" ca="1" si="357"/>
        <v>7.2166666666666659</v>
      </c>
      <c r="G476" s="60" t="s">
        <v>202</v>
      </c>
      <c r="H476" s="14">
        <f t="shared" ca="1" si="358"/>
        <v>39.883333333333333</v>
      </c>
      <c r="I476" s="17">
        <f t="shared" ca="1" si="359"/>
        <v>2.6349999999999998</v>
      </c>
      <c r="J476" s="16">
        <f t="shared" ca="1" si="360"/>
        <v>1</v>
      </c>
      <c r="K476" s="16">
        <f t="shared" ca="1" si="361"/>
        <v>5095421</v>
      </c>
      <c r="L476" s="16">
        <f t="shared" ca="1" si="362"/>
        <v>1415.3333333333333</v>
      </c>
      <c r="M476" s="17">
        <f t="shared" ca="1" si="363"/>
        <v>5.95</v>
      </c>
      <c r="N476" s="17">
        <f t="shared" ca="1" si="364"/>
        <v>6.6</v>
      </c>
      <c r="O476" s="17" t="str">
        <f t="shared" ca="1" si="365"/>
        <v>W</v>
      </c>
      <c r="P476" s="13">
        <f t="shared" ca="1" si="366"/>
        <v>0.55495370370370367</v>
      </c>
      <c r="Q476" s="18">
        <f t="shared" ca="1" si="367"/>
        <v>10.8</v>
      </c>
      <c r="R476" s="17" t="str">
        <f t="shared" ca="1" si="368"/>
        <v>W</v>
      </c>
      <c r="S476" s="13">
        <f t="shared" ca="1" si="369"/>
        <v>0.54810185185185178</v>
      </c>
    </row>
    <row r="477" spans="1:19">
      <c r="A477" s="11">
        <f t="shared" si="353"/>
        <v>2827</v>
      </c>
      <c r="B477" s="12">
        <f t="shared" ca="1" si="354"/>
        <v>44612</v>
      </c>
      <c r="C477" s="13">
        <f t="shared" ca="1" si="355"/>
        <v>0.58333333333333337</v>
      </c>
      <c r="D477" s="14">
        <f t="shared" ca="1" si="356"/>
        <v>0</v>
      </c>
      <c r="E477" s="14">
        <f t="shared" ca="1" si="352"/>
        <v>0.33124629071429823</v>
      </c>
      <c r="F477" s="14">
        <f t="shared" ca="1" si="357"/>
        <v>7.166666666666667</v>
      </c>
      <c r="G477" s="60" t="s">
        <v>202</v>
      </c>
      <c r="H477" s="14">
        <f t="shared" ca="1" si="358"/>
        <v>40.65</v>
      </c>
      <c r="I477" s="17">
        <f t="shared" ca="1" si="359"/>
        <v>2.1829999999999998</v>
      </c>
      <c r="J477" s="16">
        <f t="shared" ca="1" si="360"/>
        <v>1</v>
      </c>
      <c r="K477" s="16">
        <f t="shared" ca="1" si="361"/>
        <v>4303293</v>
      </c>
      <c r="L477" s="16">
        <f t="shared" ca="1" si="362"/>
        <v>1195.3333333333333</v>
      </c>
      <c r="M477" s="17">
        <f t="shared" ca="1" si="363"/>
        <v>5.6333333333333337</v>
      </c>
      <c r="N477" s="17">
        <f t="shared" ca="1" si="364"/>
        <v>6.3</v>
      </c>
      <c r="O477" s="17" t="str">
        <f t="shared" ca="1" si="365"/>
        <v>W</v>
      </c>
      <c r="P477" s="13">
        <f t="shared" ca="1" si="366"/>
        <v>0.6080902777777778</v>
      </c>
      <c r="Q477" s="18">
        <f t="shared" ca="1" si="367"/>
        <v>10.4</v>
      </c>
      <c r="R477" s="17" t="str">
        <f t="shared" ca="1" si="368"/>
        <v>W</v>
      </c>
      <c r="S477" s="13">
        <f t="shared" ca="1" si="369"/>
        <v>0.60745370370370366</v>
      </c>
    </row>
    <row r="478" spans="1:19">
      <c r="A478" s="11">
        <f t="shared" si="353"/>
        <v>2833</v>
      </c>
      <c r="B478" s="12">
        <f t="shared" ca="1" si="354"/>
        <v>44612</v>
      </c>
      <c r="C478" s="13">
        <f t="shared" ca="1" si="355"/>
        <v>0.625</v>
      </c>
      <c r="D478" s="14">
        <f t="shared" ca="1" si="356"/>
        <v>0</v>
      </c>
      <c r="E478" s="14">
        <f t="shared" ca="1" si="352"/>
        <v>0.32810963061971415</v>
      </c>
      <c r="F478" s="14">
        <f t="shared" ca="1" si="357"/>
        <v>5.3000000000000007</v>
      </c>
      <c r="G478" s="60" t="s">
        <v>202</v>
      </c>
      <c r="H478" s="14">
        <f t="shared" ca="1" si="358"/>
        <v>45.483333333333341</v>
      </c>
      <c r="I478" s="17">
        <f t="shared" ca="1" si="359"/>
        <v>0.71200000000000008</v>
      </c>
      <c r="J478" s="16">
        <f t="shared" ca="1" si="360"/>
        <v>0.33333333333333331</v>
      </c>
      <c r="K478" s="16">
        <f t="shared" ca="1" si="361"/>
        <v>1492931</v>
      </c>
      <c r="L478" s="16">
        <f t="shared" ca="1" si="362"/>
        <v>414.66666666666669</v>
      </c>
      <c r="M478" s="17">
        <f t="shared" ca="1" si="363"/>
        <v>4.7833333333333332</v>
      </c>
      <c r="N478" s="17">
        <f t="shared" ca="1" si="364"/>
        <v>5.4</v>
      </c>
      <c r="O478" s="17" t="str">
        <f t="shared" ca="1" si="365"/>
        <v>W</v>
      </c>
      <c r="P478" s="13">
        <f t="shared" ca="1" si="366"/>
        <v>0.62211805555555555</v>
      </c>
      <c r="Q478" s="18">
        <f t="shared" ca="1" si="367"/>
        <v>9.6</v>
      </c>
      <c r="R478" s="17" t="str">
        <f t="shared" ca="1" si="368"/>
        <v>WNW</v>
      </c>
      <c r="S478" s="13">
        <f t="shared" ca="1" si="369"/>
        <v>0.6345601851851852</v>
      </c>
    </row>
    <row r="479" spans="1:19">
      <c r="A479" s="11">
        <f t="shared" si="353"/>
        <v>2839</v>
      </c>
      <c r="B479" s="12">
        <f t="shared" ca="1" si="354"/>
        <v>44612</v>
      </c>
      <c r="C479" s="13">
        <f t="shared" ca="1" si="355"/>
        <v>0.66666666666666663</v>
      </c>
      <c r="D479" s="14">
        <f t="shared" ca="1" si="356"/>
        <v>0</v>
      </c>
      <c r="E479" s="14">
        <f t="shared" ca="1" si="352"/>
        <v>0.32498070601119344</v>
      </c>
      <c r="F479" s="14">
        <f t="shared" ca="1" si="357"/>
        <v>4.3666666666666671</v>
      </c>
      <c r="G479" s="60" t="s">
        <v>202</v>
      </c>
      <c r="H479" s="14">
        <f t="shared" ca="1" si="358"/>
        <v>45.833333333333336</v>
      </c>
      <c r="I479" s="17">
        <f t="shared" ca="1" si="359"/>
        <v>0.44600000000000006</v>
      </c>
      <c r="J479" s="16">
        <f t="shared" ca="1" si="360"/>
        <v>0</v>
      </c>
      <c r="K479" s="16">
        <f t="shared" ca="1" si="361"/>
        <v>954166</v>
      </c>
      <c r="L479" s="16">
        <f t="shared" ca="1" si="362"/>
        <v>265</v>
      </c>
      <c r="M479" s="17">
        <f t="shared" ca="1" si="363"/>
        <v>4.55</v>
      </c>
      <c r="N479" s="17">
        <f t="shared" ca="1" si="364"/>
        <v>5.5</v>
      </c>
      <c r="O479" s="17" t="str">
        <f t="shared" ca="1" si="365"/>
        <v>NW</v>
      </c>
      <c r="P479" s="13">
        <f t="shared" ca="1" si="366"/>
        <v>0.6818981481481482</v>
      </c>
      <c r="Q479" s="18">
        <f t="shared" ca="1" si="367"/>
        <v>8.4</v>
      </c>
      <c r="R479" s="17" t="str">
        <f t="shared" ca="1" si="368"/>
        <v>NW</v>
      </c>
      <c r="S479" s="13">
        <f t="shared" ca="1" si="369"/>
        <v>0.66898148148148151</v>
      </c>
    </row>
    <row r="480" spans="1:19">
      <c r="A480" s="11">
        <f t="shared" si="353"/>
        <v>2845</v>
      </c>
      <c r="B480" s="12">
        <f t="shared" ca="1" si="354"/>
        <v>44612</v>
      </c>
      <c r="C480" s="13">
        <f t="shared" ca="1" si="355"/>
        <v>0.70833333333333337</v>
      </c>
      <c r="D480" s="14">
        <f t="shared" ca="1" si="356"/>
        <v>0</v>
      </c>
      <c r="E480" s="14">
        <f t="shared" ca="1" si="352"/>
        <v>0.3233700417980292</v>
      </c>
      <c r="F480" s="14">
        <f t="shared" ca="1" si="357"/>
        <v>4.4666666666666659</v>
      </c>
      <c r="G480" s="60" t="s">
        <v>202</v>
      </c>
      <c r="H480" s="14">
        <f t="shared" ca="1" si="358"/>
        <v>46.583333333333336</v>
      </c>
      <c r="I480" s="17">
        <f t="shared" ca="1" si="359"/>
        <v>0.19500000000000001</v>
      </c>
      <c r="J480" s="16">
        <f t="shared" ca="1" si="360"/>
        <v>0</v>
      </c>
      <c r="K480" s="16">
        <f t="shared" ca="1" si="361"/>
        <v>375615</v>
      </c>
      <c r="L480" s="16">
        <f t="shared" ca="1" si="362"/>
        <v>104.33333333333333</v>
      </c>
      <c r="M480" s="17">
        <f t="shared" ca="1" si="363"/>
        <v>3.5</v>
      </c>
      <c r="N480" s="17">
        <f t="shared" ca="1" si="364"/>
        <v>4.4000000000000004</v>
      </c>
      <c r="O480" s="17" t="str">
        <f t="shared" ca="1" si="365"/>
        <v>W</v>
      </c>
      <c r="P480" s="13">
        <f t="shared" ca="1" si="366"/>
        <v>0.72670138888888891</v>
      </c>
      <c r="Q480" s="18">
        <f t="shared" ca="1" si="367"/>
        <v>6.7</v>
      </c>
      <c r="R480" s="17" t="str">
        <f t="shared" ca="1" si="368"/>
        <v>W</v>
      </c>
      <c r="S480" s="13">
        <f t="shared" ca="1" si="369"/>
        <v>0.72064814814814815</v>
      </c>
    </row>
    <row r="481" spans="1:36">
      <c r="A481" s="11">
        <f t="shared" si="353"/>
        <v>2851</v>
      </c>
      <c r="B481" s="12">
        <f t="shared" ca="1" si="354"/>
        <v>44612</v>
      </c>
      <c r="C481" s="13">
        <f t="shared" ca="1" si="355"/>
        <v>0.75</v>
      </c>
      <c r="D481" s="14">
        <f t="shared" ca="1" si="356"/>
        <v>0</v>
      </c>
      <c r="E481" s="14">
        <f t="shared" ca="1" si="352"/>
        <v>0.32144219991265061</v>
      </c>
      <c r="F481" s="14">
        <f t="shared" ca="1" si="357"/>
        <v>3.2333333333333329</v>
      </c>
      <c r="G481" s="60" t="s">
        <v>202</v>
      </c>
      <c r="H481" s="14">
        <f t="shared" ca="1" si="358"/>
        <v>56.216666666666669</v>
      </c>
      <c r="I481" s="17">
        <f t="shared" ca="1" si="359"/>
        <v>0</v>
      </c>
      <c r="J481" s="16">
        <f t="shared" ca="1" si="360"/>
        <v>0</v>
      </c>
      <c r="K481" s="16">
        <f t="shared" ca="1" si="361"/>
        <v>1242</v>
      </c>
      <c r="L481" s="16">
        <f t="shared" ca="1" si="362"/>
        <v>0.16666666666666666</v>
      </c>
      <c r="M481" s="17">
        <f t="shared" ca="1" si="363"/>
        <v>3.4500000000000006</v>
      </c>
      <c r="N481" s="17">
        <f t="shared" ca="1" si="364"/>
        <v>4</v>
      </c>
      <c r="O481" s="17" t="str">
        <f t="shared" ca="1" si="365"/>
        <v>WNW</v>
      </c>
      <c r="P481" s="13">
        <f t="shared" ca="1" si="366"/>
        <v>0.75635416666666666</v>
      </c>
      <c r="Q481" s="18">
        <f t="shared" ca="1" si="367"/>
        <v>6.9</v>
      </c>
      <c r="R481" s="17" t="str">
        <f t="shared" ca="1" si="368"/>
        <v>WNW</v>
      </c>
      <c r="S481" s="13">
        <f t="shared" ca="1" si="369"/>
        <v>0.74434027777777778</v>
      </c>
    </row>
    <row r="482" spans="1:36">
      <c r="A482" s="11">
        <f t="shared" si="353"/>
        <v>2857</v>
      </c>
      <c r="B482" s="12">
        <f t="shared" ca="1" si="354"/>
        <v>44612</v>
      </c>
      <c r="C482" s="13">
        <f t="shared" ca="1" si="355"/>
        <v>0.79166666666666663</v>
      </c>
      <c r="D482" s="14">
        <f t="shared" ca="1" si="356"/>
        <v>0</v>
      </c>
      <c r="E482" s="14">
        <f t="shared" ca="1" si="352"/>
        <v>0.31962629472932336</v>
      </c>
      <c r="F482" s="14">
        <f t="shared" ca="1" si="357"/>
        <v>3.1</v>
      </c>
      <c r="G482" s="60" t="s">
        <v>202</v>
      </c>
      <c r="H482" s="14">
        <f t="shared" ca="1" si="358"/>
        <v>59.65</v>
      </c>
      <c r="I482" s="17">
        <f t="shared" ca="1" si="359"/>
        <v>0</v>
      </c>
      <c r="J482" s="16">
        <f t="shared" ca="1" si="360"/>
        <v>0</v>
      </c>
      <c r="K482" s="16">
        <f t="shared" ca="1" si="361"/>
        <v>423</v>
      </c>
      <c r="L482" s="16">
        <f t="shared" ca="1" si="362"/>
        <v>0</v>
      </c>
      <c r="M482" s="17">
        <f t="shared" ca="1" si="363"/>
        <v>3.0833333333333335</v>
      </c>
      <c r="N482" s="17">
        <f t="shared" ca="1" si="364"/>
        <v>3.7</v>
      </c>
      <c r="O482" s="17" t="str">
        <f t="shared" ca="1" si="365"/>
        <v>WNW</v>
      </c>
      <c r="P482" s="13">
        <f t="shared" ca="1" si="366"/>
        <v>0.78700231481481486</v>
      </c>
      <c r="Q482" s="18">
        <f t="shared" ca="1" si="367"/>
        <v>6.4</v>
      </c>
      <c r="R482" s="17" t="str">
        <f t="shared" ca="1" si="368"/>
        <v>WSW</v>
      </c>
      <c r="S482" s="13">
        <f t="shared" ca="1" si="369"/>
        <v>0.78929398148148155</v>
      </c>
    </row>
    <row r="483" spans="1:36">
      <c r="A483" s="11">
        <f t="shared" si="353"/>
        <v>2863</v>
      </c>
      <c r="B483" s="12">
        <f t="shared" ca="1" si="354"/>
        <v>44612</v>
      </c>
      <c r="C483" s="13">
        <f t="shared" ca="1" si="355"/>
        <v>0.83333333333333337</v>
      </c>
      <c r="D483" s="14">
        <f t="shared" ca="1" si="356"/>
        <v>0</v>
      </c>
      <c r="E483" s="14">
        <f t="shared" ca="1" si="352"/>
        <v>0.31600929706069009</v>
      </c>
      <c r="F483" s="14">
        <f t="shared" ca="1" si="357"/>
        <v>3.0166666666666662</v>
      </c>
      <c r="G483" s="60" t="s">
        <v>202</v>
      </c>
      <c r="H483" s="14">
        <f t="shared" ca="1" si="358"/>
        <v>60.383333333333333</v>
      </c>
      <c r="I483" s="17">
        <f t="shared" ca="1" si="359"/>
        <v>0</v>
      </c>
      <c r="J483" s="16">
        <f t="shared" ca="1" si="360"/>
        <v>0</v>
      </c>
      <c r="K483" s="16">
        <f t="shared" ca="1" si="361"/>
        <v>244</v>
      </c>
      <c r="L483" s="16">
        <f t="shared" ca="1" si="362"/>
        <v>0</v>
      </c>
      <c r="M483" s="17">
        <f t="shared" ca="1" si="363"/>
        <v>3.3166666666666669</v>
      </c>
      <c r="N483" s="17">
        <f t="shared" ca="1" si="364"/>
        <v>3.9</v>
      </c>
      <c r="O483" s="17" t="str">
        <f t="shared" ca="1" si="365"/>
        <v>W</v>
      </c>
      <c r="P483" s="13">
        <f t="shared" ca="1" si="366"/>
        <v>0.83427083333333341</v>
      </c>
      <c r="Q483" s="18">
        <f t="shared" ca="1" si="367"/>
        <v>6.5</v>
      </c>
      <c r="R483" s="17" t="str">
        <f t="shared" ca="1" si="368"/>
        <v>WNW</v>
      </c>
      <c r="S483" s="13">
        <f t="shared" ca="1" si="369"/>
        <v>0.83347222222222228</v>
      </c>
    </row>
    <row r="484" spans="1:36">
      <c r="A484" s="11">
        <f t="shared" si="353"/>
        <v>2869</v>
      </c>
      <c r="B484" s="12">
        <f t="shared" ca="1" si="354"/>
        <v>44612</v>
      </c>
      <c r="C484" s="13">
        <f t="shared" ca="1" si="355"/>
        <v>0.875</v>
      </c>
      <c r="D484" s="14">
        <f t="shared" ca="1" si="356"/>
        <v>0</v>
      </c>
      <c r="E484" s="14">
        <f t="shared" ca="1" si="352"/>
        <v>0.31431217386398408</v>
      </c>
      <c r="F484" s="14">
        <f t="shared" ca="1" si="357"/>
        <v>2.583333333333333</v>
      </c>
      <c r="G484" s="60" t="s">
        <v>202</v>
      </c>
      <c r="H484" s="14">
        <f t="shared" ca="1" si="358"/>
        <v>59.216666666666669</v>
      </c>
      <c r="I484" s="17">
        <f t="shared" ca="1" si="359"/>
        <v>0</v>
      </c>
      <c r="J484" s="16">
        <f t="shared" ca="1" si="360"/>
        <v>0</v>
      </c>
      <c r="K484" s="16">
        <f t="shared" ca="1" si="361"/>
        <v>247</v>
      </c>
      <c r="L484" s="16">
        <f t="shared" ca="1" si="362"/>
        <v>0</v>
      </c>
      <c r="M484" s="17">
        <f t="shared" ca="1" si="363"/>
        <v>3.0666666666666664</v>
      </c>
      <c r="N484" s="17">
        <f t="shared" ca="1" si="364"/>
        <v>4</v>
      </c>
      <c r="O484" s="17" t="str">
        <f t="shared" ca="1" si="365"/>
        <v>WNW</v>
      </c>
      <c r="P484" s="13">
        <f t="shared" ca="1" si="366"/>
        <v>0.87848379629629625</v>
      </c>
      <c r="Q484" s="18">
        <f t="shared" ca="1" si="367"/>
        <v>7.1</v>
      </c>
      <c r="R484" s="17" t="str">
        <f t="shared" ca="1" si="368"/>
        <v>WNW</v>
      </c>
      <c r="S484" s="13">
        <f t="shared" ca="1" si="369"/>
        <v>0.87635416666666666</v>
      </c>
    </row>
    <row r="485" spans="1:36">
      <c r="A485" s="11">
        <f t="shared" si="353"/>
        <v>2875</v>
      </c>
      <c r="B485" s="12">
        <f t="shared" ca="1" si="354"/>
        <v>44612</v>
      </c>
      <c r="C485" s="13">
        <f t="shared" ca="1" si="355"/>
        <v>0.91666666666666663</v>
      </c>
      <c r="D485" s="14">
        <f t="shared" ca="1" si="356"/>
        <v>0</v>
      </c>
      <c r="E485" s="14">
        <f t="shared" ca="1" si="352"/>
        <v>0.31314829566258667</v>
      </c>
      <c r="F485" s="14">
        <f t="shared" ca="1" si="357"/>
        <v>2.2999999999999994</v>
      </c>
      <c r="G485" s="60" t="s">
        <v>202</v>
      </c>
      <c r="H485" s="14">
        <f t="shared" ca="1" si="358"/>
        <v>57.6</v>
      </c>
      <c r="I485" s="17">
        <f t="shared" ca="1" si="359"/>
        <v>0</v>
      </c>
      <c r="J485" s="16">
        <f t="shared" ca="1" si="360"/>
        <v>0</v>
      </c>
      <c r="K485" s="16">
        <f t="shared" ca="1" si="361"/>
        <v>421</v>
      </c>
      <c r="L485" s="16">
        <f t="shared" ca="1" si="362"/>
        <v>0</v>
      </c>
      <c r="M485" s="17">
        <f t="shared" ca="1" si="363"/>
        <v>1.9666666666666666</v>
      </c>
      <c r="N485" s="17">
        <f t="shared" ca="1" si="364"/>
        <v>2.4</v>
      </c>
      <c r="O485" s="17" t="str">
        <f t="shared" ca="1" si="365"/>
        <v>WNW</v>
      </c>
      <c r="P485" s="13">
        <f t="shared" ca="1" si="366"/>
        <v>0.90973379629629625</v>
      </c>
      <c r="Q485" s="18">
        <f t="shared" ca="1" si="367"/>
        <v>4.7</v>
      </c>
      <c r="R485" s="17" t="str">
        <f t="shared" ca="1" si="368"/>
        <v>NW</v>
      </c>
      <c r="S485" s="13">
        <f t="shared" ca="1" si="369"/>
        <v>0.9353125000000001</v>
      </c>
    </row>
    <row r="486" spans="1:36">
      <c r="A486" s="11">
        <f t="shared" si="353"/>
        <v>2881</v>
      </c>
      <c r="B486" s="12">
        <f t="shared" ca="1" si="354"/>
        <v>44612</v>
      </c>
      <c r="C486" s="13">
        <f t="shared" ca="1" si="355"/>
        <v>0.95833333333333337</v>
      </c>
      <c r="D486" s="14">
        <f t="shared" ca="1" si="356"/>
        <v>0</v>
      </c>
      <c r="E486" s="14">
        <f t="shared" ca="1" si="352"/>
        <v>0.31230309282676544</v>
      </c>
      <c r="F486" s="14">
        <f t="shared" ca="1" si="357"/>
        <v>1.3666666666666665</v>
      </c>
      <c r="G486" s="60" t="s">
        <v>202</v>
      </c>
      <c r="H486" s="14">
        <f t="shared" ca="1" si="358"/>
        <v>60.933333333333337</v>
      </c>
      <c r="I486" s="17">
        <f t="shared" ca="1" si="359"/>
        <v>0</v>
      </c>
      <c r="J486" s="16">
        <f t="shared" ca="1" si="360"/>
        <v>0</v>
      </c>
      <c r="K486" s="16">
        <f t="shared" ca="1" si="361"/>
        <v>530</v>
      </c>
      <c r="L486" s="16">
        <f t="shared" ca="1" si="362"/>
        <v>0</v>
      </c>
      <c r="M486" s="17">
        <f t="shared" ca="1" si="363"/>
        <v>0.91666666666666685</v>
      </c>
      <c r="N486" s="17">
        <f t="shared" ca="1" si="364"/>
        <v>2.1</v>
      </c>
      <c r="O486" s="17" t="str">
        <f t="shared" ca="1" si="365"/>
        <v>WNW</v>
      </c>
      <c r="P486" s="13">
        <f t="shared" ca="1" si="366"/>
        <v>0.95228009259259261</v>
      </c>
      <c r="Q486" s="18">
        <f t="shared" ca="1" si="367"/>
        <v>4.4000000000000004</v>
      </c>
      <c r="R486" s="17" t="str">
        <f t="shared" ca="1" si="368"/>
        <v>WNW</v>
      </c>
      <c r="S486" s="13">
        <f t="shared" ca="1" si="369"/>
        <v>0.95805555555555555</v>
      </c>
    </row>
    <row r="487" spans="1:36">
      <c r="A487" s="11">
        <f t="shared" si="353"/>
        <v>2887</v>
      </c>
      <c r="B487" s="12">
        <f t="shared" ca="1" si="354"/>
        <v>44613</v>
      </c>
      <c r="C487" s="13">
        <f t="shared" ca="1" si="355"/>
        <v>0</v>
      </c>
      <c r="D487" s="14">
        <f t="shared" ca="1" si="356"/>
        <v>0</v>
      </c>
      <c r="E487" s="14">
        <f t="shared" ca="1" si="352"/>
        <v>0.31040544557844868</v>
      </c>
      <c r="F487" s="14">
        <f t="shared" ca="1" si="357"/>
        <v>0.73333333333333339</v>
      </c>
      <c r="G487" s="60" t="s">
        <v>202</v>
      </c>
      <c r="H487" s="14">
        <f t="shared" ca="1" si="358"/>
        <v>65.600000000000009</v>
      </c>
      <c r="I487" s="17">
        <f t="shared" ca="1" si="359"/>
        <v>1E-3</v>
      </c>
      <c r="J487" s="16">
        <f t="shared" ca="1" si="360"/>
        <v>0</v>
      </c>
      <c r="K487" s="16">
        <f t="shared" ca="1" si="361"/>
        <v>532</v>
      </c>
      <c r="L487" s="16">
        <f t="shared" ca="1" si="362"/>
        <v>0</v>
      </c>
      <c r="M487" s="17">
        <f t="shared" ca="1" si="363"/>
        <v>0.73333333333333339</v>
      </c>
      <c r="N487" s="17">
        <f t="shared" ca="1" si="364"/>
        <v>1.2</v>
      </c>
      <c r="O487" s="17" t="str">
        <f t="shared" ca="1" si="365"/>
        <v>E</v>
      </c>
      <c r="P487" s="13">
        <f t="shared" ca="1" si="366"/>
        <v>0.9987152777777778</v>
      </c>
      <c r="Q487" s="18">
        <f t="shared" ca="1" si="367"/>
        <v>2.8</v>
      </c>
      <c r="R487" s="17" t="str">
        <f t="shared" ca="1" si="368"/>
        <v>N</v>
      </c>
      <c r="S487" s="13">
        <f t="shared" ca="1" si="369"/>
        <v>2.3263888888888887E-3</v>
      </c>
      <c r="U487" s="14">
        <f t="shared" ref="U487" ca="1" si="381">SUM(D487:D510)</f>
        <v>0</v>
      </c>
      <c r="V487" s="14">
        <f t="shared" ref="V487:Y487" ca="1" si="382">AVERAGE(E487:E510)</f>
        <v>0.28731841279420273</v>
      </c>
      <c r="W487" s="14">
        <f t="shared" ca="1" si="382"/>
        <v>3.7111111111111108</v>
      </c>
      <c r="X487" s="14" t="e">
        <f t="shared" si="382"/>
        <v>#DIV/0!</v>
      </c>
      <c r="Y487" s="14">
        <f t="shared" ca="1" si="382"/>
        <v>49.744444444444447</v>
      </c>
      <c r="Z487" s="56">
        <f t="shared" ref="Z487:AA487" ca="1" si="383">SUM(I487:I510)</f>
        <v>11.782999999999999</v>
      </c>
      <c r="AA487" s="56">
        <f t="shared" ca="1" si="383"/>
        <v>3.8333333333333335</v>
      </c>
      <c r="AB487" s="56">
        <f t="shared" ref="AB487" ca="1" si="384">SUM(K487:K510)/1000</f>
        <v>23441.559000000001</v>
      </c>
      <c r="AC487" s="56">
        <f t="shared" ref="AC487:AD487" ca="1" si="385">AVERAGE(L487:L510)</f>
        <v>271.24305555555554</v>
      </c>
      <c r="AD487" s="17">
        <f t="shared" ca="1" si="385"/>
        <v>2.4673611111111118</v>
      </c>
      <c r="AE487" s="17">
        <f t="shared" ref="AE487" ca="1" si="386">MAX(N487:N510)</f>
        <v>4.9000000000000004</v>
      </c>
      <c r="AF487" s="11" t="str">
        <f t="shared" ref="AF487" ca="1" si="387">INDIRECT(ADDRESS(MATCH(AE487,N487:N510,0)+ROW()-1,15))</f>
        <v>W</v>
      </c>
      <c r="AG487" s="13">
        <f t="shared" ref="AG487" ca="1" si="388">INDIRECT(ADDRESS(MATCH(AE487,N487:N510,0)+ROW()-1,16))</f>
        <v>0.53472222222222221</v>
      </c>
      <c r="AH487" s="17">
        <f t="shared" ref="AH487" ca="1" si="389">MAX(Q487:Q510)</f>
        <v>7.8</v>
      </c>
      <c r="AI487" s="11" t="str">
        <f t="shared" ref="AI487" ca="1" si="390">INDIRECT(ADDRESS(MATCH(AH487,Q487:Q510,0)+ROW()-1,18))</f>
        <v>WNW</v>
      </c>
      <c r="AJ487" s="13">
        <f t="shared" ref="AJ487" ca="1" si="391">INDIRECT(ADDRESS(MATCH(AH487,Q487:Q510,0)+ROW()-1,19))</f>
        <v>0.49394675925925924</v>
      </c>
    </row>
    <row r="488" spans="1:36">
      <c r="A488" s="11">
        <f t="shared" si="353"/>
        <v>2893</v>
      </c>
      <c r="B488" s="12">
        <f t="shared" ca="1" si="354"/>
        <v>44613</v>
      </c>
      <c r="C488" s="13">
        <f t="shared" ca="1" si="355"/>
        <v>4.1666666666666664E-2</v>
      </c>
      <c r="D488" s="14">
        <f t="shared" ca="1" si="356"/>
        <v>0</v>
      </c>
      <c r="E488" s="14">
        <f t="shared" ca="1" si="352"/>
        <v>0.3067280446006701</v>
      </c>
      <c r="F488" s="14">
        <f t="shared" ca="1" si="357"/>
        <v>1.0999999999999999</v>
      </c>
      <c r="G488" s="60" t="s">
        <v>202</v>
      </c>
      <c r="H488" s="14">
        <f t="shared" ca="1" si="358"/>
        <v>64.316666666666663</v>
      </c>
      <c r="I488" s="17">
        <f t="shared" ca="1" si="359"/>
        <v>0</v>
      </c>
      <c r="J488" s="16">
        <f t="shared" ca="1" si="360"/>
        <v>0</v>
      </c>
      <c r="K488" s="16">
        <f t="shared" ca="1" si="361"/>
        <v>506</v>
      </c>
      <c r="L488" s="16">
        <f t="shared" ca="1" si="362"/>
        <v>0</v>
      </c>
      <c r="M488" s="17">
        <f t="shared" ca="1" si="363"/>
        <v>0.6166666666666667</v>
      </c>
      <c r="N488" s="17">
        <f t="shared" ca="1" si="364"/>
        <v>1.2</v>
      </c>
      <c r="O488" s="17" t="str">
        <f t="shared" ca="1" si="365"/>
        <v>SW</v>
      </c>
      <c r="P488" s="13">
        <f t="shared" ca="1" si="366"/>
        <v>5.5266203703703699E-2</v>
      </c>
      <c r="Q488" s="18">
        <f t="shared" ca="1" si="367"/>
        <v>2.7</v>
      </c>
      <c r="R488" s="17" t="str">
        <f t="shared" ca="1" si="368"/>
        <v>WSW</v>
      </c>
      <c r="S488" s="13">
        <f t="shared" ca="1" si="369"/>
        <v>5.5011574074074067E-2</v>
      </c>
    </row>
    <row r="489" spans="1:36">
      <c r="A489" s="11">
        <f t="shared" si="353"/>
        <v>2899</v>
      </c>
      <c r="B489" s="12">
        <f t="shared" ca="1" si="354"/>
        <v>44613</v>
      </c>
      <c r="C489" s="13">
        <f t="shared" ca="1" si="355"/>
        <v>8.3333333333333329E-2</v>
      </c>
      <c r="D489" s="14">
        <f t="shared" ca="1" si="356"/>
        <v>0</v>
      </c>
      <c r="E489" s="14">
        <f t="shared" ca="1" si="352"/>
        <v>0.306099565887269</v>
      </c>
      <c r="F489" s="14">
        <f t="shared" ca="1" si="357"/>
        <v>1.3166666666666667</v>
      </c>
      <c r="G489" s="60" t="s">
        <v>202</v>
      </c>
      <c r="H489" s="14">
        <f t="shared" ca="1" si="358"/>
        <v>59.150000000000006</v>
      </c>
      <c r="I489" s="17">
        <f t="shared" ca="1" si="359"/>
        <v>0</v>
      </c>
      <c r="J489" s="16">
        <f t="shared" ca="1" si="360"/>
        <v>0</v>
      </c>
      <c r="K489" s="16">
        <f t="shared" ca="1" si="361"/>
        <v>490</v>
      </c>
      <c r="L489" s="16">
        <f t="shared" ca="1" si="362"/>
        <v>0</v>
      </c>
      <c r="M489" s="17">
        <f t="shared" ca="1" si="363"/>
        <v>0.8666666666666667</v>
      </c>
      <c r="N489" s="17">
        <f t="shared" ca="1" si="364"/>
        <v>1.7</v>
      </c>
      <c r="O489" s="17" t="str">
        <f t="shared" ca="1" si="365"/>
        <v>N</v>
      </c>
      <c r="P489" s="13">
        <f t="shared" ca="1" si="366"/>
        <v>0.11711805555555554</v>
      </c>
      <c r="Q489" s="18">
        <f t="shared" ca="1" si="367"/>
        <v>3.5</v>
      </c>
      <c r="R489" s="17" t="str">
        <f t="shared" ca="1" si="368"/>
        <v>NNW</v>
      </c>
      <c r="S489" s="13">
        <f t="shared" ca="1" si="369"/>
        <v>0.11020833333333334</v>
      </c>
    </row>
    <row r="490" spans="1:36">
      <c r="A490" s="11">
        <f t="shared" si="353"/>
        <v>2905</v>
      </c>
      <c r="B490" s="12">
        <f t="shared" ca="1" si="354"/>
        <v>44613</v>
      </c>
      <c r="C490" s="13">
        <f t="shared" ca="1" si="355"/>
        <v>0.125</v>
      </c>
      <c r="D490" s="14">
        <f t="shared" ca="1" si="356"/>
        <v>0</v>
      </c>
      <c r="E490" s="14">
        <f t="shared" ca="1" si="352"/>
        <v>0.30369583347887025</v>
      </c>
      <c r="F490" s="14">
        <f t="shared" ca="1" si="357"/>
        <v>1.0833333333333333</v>
      </c>
      <c r="G490" s="60" t="s">
        <v>202</v>
      </c>
      <c r="H490" s="14">
        <f t="shared" ca="1" si="358"/>
        <v>59.4</v>
      </c>
      <c r="I490" s="17">
        <f t="shared" ca="1" si="359"/>
        <v>1E-3</v>
      </c>
      <c r="J490" s="16">
        <f t="shared" ca="1" si="360"/>
        <v>0</v>
      </c>
      <c r="K490" s="16">
        <f t="shared" ca="1" si="361"/>
        <v>516</v>
      </c>
      <c r="L490" s="16">
        <f t="shared" ca="1" si="362"/>
        <v>0</v>
      </c>
      <c r="M490" s="17">
        <f t="shared" ca="1" si="363"/>
        <v>0.94999999999999984</v>
      </c>
      <c r="N490" s="17">
        <f t="shared" ca="1" si="364"/>
        <v>1.7</v>
      </c>
      <c r="O490" s="17" t="str">
        <f t="shared" ca="1" si="365"/>
        <v>N</v>
      </c>
      <c r="P490" s="13">
        <f t="shared" ca="1" si="366"/>
        <v>0.1189236111111111</v>
      </c>
      <c r="Q490" s="18">
        <f t="shared" ca="1" si="367"/>
        <v>3.8</v>
      </c>
      <c r="R490" s="17" t="str">
        <f t="shared" ca="1" si="368"/>
        <v>WSW</v>
      </c>
      <c r="S490" s="13">
        <f t="shared" ca="1" si="369"/>
        <v>0.15707175925925926</v>
      </c>
    </row>
    <row r="491" spans="1:36">
      <c r="A491" s="11">
        <f t="shared" si="353"/>
        <v>2911</v>
      </c>
      <c r="B491" s="12">
        <f t="shared" ca="1" si="354"/>
        <v>44613</v>
      </c>
      <c r="C491" s="13">
        <f t="shared" ca="1" si="355"/>
        <v>0.16666666666666666</v>
      </c>
      <c r="D491" s="14">
        <f t="shared" ca="1" si="356"/>
        <v>0</v>
      </c>
      <c r="E491" s="14">
        <f t="shared" ca="1" si="352"/>
        <v>0.300572157550832</v>
      </c>
      <c r="F491" s="14">
        <f t="shared" ca="1" si="357"/>
        <v>2.1</v>
      </c>
      <c r="G491" s="60" t="s">
        <v>202</v>
      </c>
      <c r="H491" s="14">
        <f t="shared" ca="1" si="358"/>
        <v>53.550000000000004</v>
      </c>
      <c r="I491" s="17">
        <f t="shared" ca="1" si="359"/>
        <v>1E-3</v>
      </c>
      <c r="J491" s="16">
        <f t="shared" ca="1" si="360"/>
        <v>0</v>
      </c>
      <c r="K491" s="16">
        <f t="shared" ca="1" si="361"/>
        <v>411</v>
      </c>
      <c r="L491" s="16">
        <f t="shared" ca="1" si="362"/>
        <v>0</v>
      </c>
      <c r="M491" s="17">
        <f t="shared" ca="1" si="363"/>
        <v>2.5500000000000003</v>
      </c>
      <c r="N491" s="17">
        <f t="shared" ca="1" si="364"/>
        <v>3.4</v>
      </c>
      <c r="O491" s="17" t="str">
        <f t="shared" ca="1" si="365"/>
        <v>W</v>
      </c>
      <c r="P491" s="13">
        <f t="shared" ca="1" si="366"/>
        <v>0.17361111111111113</v>
      </c>
      <c r="Q491" s="18">
        <f t="shared" ca="1" si="367"/>
        <v>6.2</v>
      </c>
      <c r="R491" s="17" t="str">
        <f t="shared" ca="1" si="368"/>
        <v>W</v>
      </c>
      <c r="S491" s="13">
        <f t="shared" ca="1" si="369"/>
        <v>0.17035879629629627</v>
      </c>
    </row>
    <row r="492" spans="1:36">
      <c r="A492" s="11">
        <f t="shared" si="353"/>
        <v>2917</v>
      </c>
      <c r="B492" s="12">
        <f t="shared" ca="1" si="354"/>
        <v>44613</v>
      </c>
      <c r="C492" s="13">
        <f t="shared" ca="1" si="355"/>
        <v>0.20833333333333334</v>
      </c>
      <c r="D492" s="14">
        <f t="shared" ca="1" si="356"/>
        <v>0</v>
      </c>
      <c r="E492" s="14">
        <f t="shared" ca="1" si="352"/>
        <v>0.2981850498750947</v>
      </c>
      <c r="F492" s="14">
        <f t="shared" ca="1" si="357"/>
        <v>2.4833333333333334</v>
      </c>
      <c r="G492" s="60" t="s">
        <v>202</v>
      </c>
      <c r="H492" s="14">
        <f t="shared" ca="1" si="358"/>
        <v>54.133333333333333</v>
      </c>
      <c r="I492" s="17">
        <f t="shared" ca="1" si="359"/>
        <v>0</v>
      </c>
      <c r="J492" s="16">
        <f t="shared" ca="1" si="360"/>
        <v>0</v>
      </c>
      <c r="K492" s="16">
        <f t="shared" ca="1" si="361"/>
        <v>464</v>
      </c>
      <c r="L492" s="16">
        <f t="shared" ca="1" si="362"/>
        <v>0</v>
      </c>
      <c r="M492" s="17">
        <f t="shared" ca="1" si="363"/>
        <v>2.9499999999999997</v>
      </c>
      <c r="N492" s="17">
        <f t="shared" ca="1" si="364"/>
        <v>3.6</v>
      </c>
      <c r="O492" s="17" t="str">
        <f t="shared" ca="1" si="365"/>
        <v>WSW</v>
      </c>
      <c r="P492" s="13">
        <f t="shared" ca="1" si="366"/>
        <v>0.23946759259259257</v>
      </c>
      <c r="Q492" s="18">
        <f t="shared" ca="1" si="367"/>
        <v>6.2</v>
      </c>
      <c r="R492" s="17" t="str">
        <f t="shared" ca="1" si="368"/>
        <v>W</v>
      </c>
      <c r="S492" s="13">
        <f t="shared" ca="1" si="369"/>
        <v>0.23652777777777778</v>
      </c>
    </row>
    <row r="493" spans="1:36">
      <c r="A493" s="11">
        <f t="shared" si="353"/>
        <v>2923</v>
      </c>
      <c r="B493" s="12">
        <f t="shared" ca="1" si="354"/>
        <v>44613</v>
      </c>
      <c r="C493" s="13">
        <f t="shared" ca="1" si="355"/>
        <v>0.25</v>
      </c>
      <c r="D493" s="14">
        <f t="shared" ca="1" si="356"/>
        <v>0</v>
      </c>
      <c r="E493" s="14">
        <f t="shared" ca="1" si="352"/>
        <v>0.2957038709162918</v>
      </c>
      <c r="F493" s="14">
        <f t="shared" ca="1" si="357"/>
        <v>2.5666666666666669</v>
      </c>
      <c r="G493" s="60" t="s">
        <v>202</v>
      </c>
      <c r="H493" s="14">
        <f t="shared" ca="1" si="358"/>
        <v>56.433333333333337</v>
      </c>
      <c r="I493" s="17">
        <f t="shared" ca="1" si="359"/>
        <v>3.0000000000000001E-3</v>
      </c>
      <c r="J493" s="16">
        <f t="shared" ca="1" si="360"/>
        <v>0</v>
      </c>
      <c r="K493" s="16">
        <f t="shared" ca="1" si="361"/>
        <v>9852</v>
      </c>
      <c r="L493" s="16">
        <f t="shared" ca="1" si="362"/>
        <v>2.8333333333333335</v>
      </c>
      <c r="M493" s="17">
        <f t="shared" ca="1" si="363"/>
        <v>3.4499999999999997</v>
      </c>
      <c r="N493" s="17">
        <f t="shared" ca="1" si="364"/>
        <v>3.9</v>
      </c>
      <c r="O493" s="17" t="str">
        <f t="shared" ca="1" si="365"/>
        <v>WSW</v>
      </c>
      <c r="P493" s="13">
        <f t="shared" ca="1" si="366"/>
        <v>0.27296296296296296</v>
      </c>
      <c r="Q493" s="18">
        <f t="shared" ca="1" si="367"/>
        <v>6.3</v>
      </c>
      <c r="R493" s="17" t="str">
        <f t="shared" ca="1" si="368"/>
        <v>WSW</v>
      </c>
      <c r="S493" s="13">
        <f t="shared" ca="1" si="369"/>
        <v>0.27281250000000001</v>
      </c>
    </row>
    <row r="494" spans="1:36">
      <c r="A494" s="11">
        <f t="shared" si="353"/>
        <v>2929</v>
      </c>
      <c r="B494" s="12">
        <f t="shared" ca="1" si="354"/>
        <v>44613</v>
      </c>
      <c r="C494" s="13">
        <f t="shared" ca="1" si="355"/>
        <v>0.29166666666666669</v>
      </c>
      <c r="D494" s="14">
        <f t="shared" ca="1" si="356"/>
        <v>0</v>
      </c>
      <c r="E494" s="14">
        <f t="shared" ca="1" si="352"/>
        <v>0.29107600057612742</v>
      </c>
      <c r="F494" s="14">
        <f t="shared" ca="1" si="357"/>
        <v>2.75</v>
      </c>
      <c r="G494" s="60" t="s">
        <v>202</v>
      </c>
      <c r="H494" s="14">
        <f t="shared" ca="1" si="358"/>
        <v>53.833333333333336</v>
      </c>
      <c r="I494" s="17">
        <f t="shared" ca="1" si="359"/>
        <v>0.14899999999999999</v>
      </c>
      <c r="J494" s="16">
        <f t="shared" ca="1" si="360"/>
        <v>0</v>
      </c>
      <c r="K494" s="16">
        <f t="shared" ca="1" si="361"/>
        <v>299931</v>
      </c>
      <c r="L494" s="16">
        <f t="shared" ca="1" si="362"/>
        <v>83.166666666666671</v>
      </c>
      <c r="M494" s="17">
        <f t="shared" ca="1" si="363"/>
        <v>3.5833333333333335</v>
      </c>
      <c r="N494" s="17">
        <f t="shared" ca="1" si="364"/>
        <v>4.4000000000000004</v>
      </c>
      <c r="O494" s="17" t="str">
        <f t="shared" ca="1" si="365"/>
        <v>WSW</v>
      </c>
      <c r="P494" s="13">
        <f t="shared" ca="1" si="366"/>
        <v>0.32067129629629632</v>
      </c>
      <c r="Q494" s="18">
        <f t="shared" ca="1" si="367"/>
        <v>7.3</v>
      </c>
      <c r="R494" s="17" t="str">
        <f t="shared" ca="1" si="368"/>
        <v>W</v>
      </c>
      <c r="S494" s="13">
        <f t="shared" ca="1" si="369"/>
        <v>0.31563657407407408</v>
      </c>
    </row>
    <row r="495" spans="1:36">
      <c r="A495" s="11">
        <f t="shared" si="353"/>
        <v>2935</v>
      </c>
      <c r="B495" s="12">
        <f t="shared" ca="1" si="354"/>
        <v>44613</v>
      </c>
      <c r="C495" s="13">
        <f t="shared" ca="1" si="355"/>
        <v>0.33333333333333331</v>
      </c>
      <c r="D495" s="14">
        <f t="shared" ca="1" si="356"/>
        <v>0</v>
      </c>
      <c r="E495" s="14">
        <f t="shared" ca="1" si="352"/>
        <v>0.28810625614482327</v>
      </c>
      <c r="F495" s="14">
        <f t="shared" ca="1" si="357"/>
        <v>3.3000000000000003</v>
      </c>
      <c r="G495" s="60" t="s">
        <v>202</v>
      </c>
      <c r="H495" s="14">
        <f t="shared" ca="1" si="358"/>
        <v>51.750000000000007</v>
      </c>
      <c r="I495" s="17">
        <f t="shared" ca="1" si="359"/>
        <v>0.371</v>
      </c>
      <c r="J495" s="16">
        <f t="shared" ca="1" si="360"/>
        <v>0</v>
      </c>
      <c r="K495" s="16">
        <f t="shared" ca="1" si="361"/>
        <v>780340</v>
      </c>
      <c r="L495" s="16">
        <f t="shared" ca="1" si="362"/>
        <v>216.83333333333334</v>
      </c>
      <c r="M495" s="17">
        <f t="shared" ca="1" si="363"/>
        <v>3.8833333333333333</v>
      </c>
      <c r="N495" s="17">
        <f t="shared" ca="1" si="364"/>
        <v>4.3</v>
      </c>
      <c r="O495" s="17" t="str">
        <f t="shared" ca="1" si="365"/>
        <v>WSW</v>
      </c>
      <c r="P495" s="13">
        <f t="shared" ca="1" si="366"/>
        <v>0.36593750000000003</v>
      </c>
      <c r="Q495" s="18">
        <f t="shared" ca="1" si="367"/>
        <v>6.8</v>
      </c>
      <c r="R495" s="17" t="str">
        <f t="shared" ca="1" si="368"/>
        <v>WSW</v>
      </c>
      <c r="S495" s="13">
        <f t="shared" ca="1" si="369"/>
        <v>0.33042824074074073</v>
      </c>
    </row>
    <row r="496" spans="1:36">
      <c r="A496" s="11">
        <f t="shared" si="353"/>
        <v>2941</v>
      </c>
      <c r="B496" s="12">
        <f t="shared" ca="1" si="354"/>
        <v>44613</v>
      </c>
      <c r="C496" s="13">
        <f t="shared" ca="1" si="355"/>
        <v>0.375</v>
      </c>
      <c r="D496" s="14">
        <f t="shared" ca="1" si="356"/>
        <v>0</v>
      </c>
      <c r="E496" s="14">
        <f t="shared" ca="1" si="352"/>
        <v>0.28698391015294383</v>
      </c>
      <c r="F496" s="14">
        <f t="shared" ca="1" si="357"/>
        <v>4.5666666666666673</v>
      </c>
      <c r="G496" s="60" t="s">
        <v>202</v>
      </c>
      <c r="H496" s="14">
        <f t="shared" ca="1" si="358"/>
        <v>46.650000000000006</v>
      </c>
      <c r="I496" s="17">
        <f t="shared" ca="1" si="359"/>
        <v>1.054</v>
      </c>
      <c r="J496" s="16">
        <f t="shared" ca="1" si="360"/>
        <v>0.33333333333333331</v>
      </c>
      <c r="K496" s="16">
        <f t="shared" ca="1" si="361"/>
        <v>2122462</v>
      </c>
      <c r="L496" s="16">
        <f t="shared" ca="1" si="362"/>
        <v>589.66666666666663</v>
      </c>
      <c r="M496" s="17">
        <f t="shared" ca="1" si="363"/>
        <v>3.8166666666666664</v>
      </c>
      <c r="N496" s="17">
        <f t="shared" ca="1" si="364"/>
        <v>4.4000000000000004</v>
      </c>
      <c r="O496" s="17" t="str">
        <f t="shared" ca="1" si="365"/>
        <v>WSW</v>
      </c>
      <c r="P496" s="13">
        <f t="shared" ca="1" si="366"/>
        <v>0.36939814814814814</v>
      </c>
      <c r="Q496" s="18">
        <f t="shared" ca="1" si="367"/>
        <v>7.3</v>
      </c>
      <c r="R496" s="17" t="str">
        <f t="shared" ca="1" si="368"/>
        <v>WSW</v>
      </c>
      <c r="S496" s="13">
        <f t="shared" ca="1" si="369"/>
        <v>0.39122685185185185</v>
      </c>
    </row>
    <row r="497" spans="1:36">
      <c r="A497" s="11">
        <f t="shared" si="353"/>
        <v>2947</v>
      </c>
      <c r="B497" s="12">
        <f t="shared" ca="1" si="354"/>
        <v>44613</v>
      </c>
      <c r="C497" s="13">
        <f t="shared" ca="1" si="355"/>
        <v>0.41666666666666669</v>
      </c>
      <c r="D497" s="14">
        <f t="shared" ca="1" si="356"/>
        <v>0</v>
      </c>
      <c r="E497" s="14">
        <f t="shared" ca="1" si="352"/>
        <v>0.28596526367477931</v>
      </c>
      <c r="F497" s="14">
        <f t="shared" ca="1" si="357"/>
        <v>5.4333333333333327</v>
      </c>
      <c r="G497" s="60" t="s">
        <v>202</v>
      </c>
      <c r="H497" s="14">
        <f t="shared" ca="1" si="358"/>
        <v>42.79999999999999</v>
      </c>
      <c r="I497" s="17">
        <f t="shared" ca="1" si="359"/>
        <v>1.4610000000000001</v>
      </c>
      <c r="J497" s="16">
        <f t="shared" ca="1" si="360"/>
        <v>0.66666666666666663</v>
      </c>
      <c r="K497" s="16">
        <f t="shared" ca="1" si="361"/>
        <v>2901016</v>
      </c>
      <c r="L497" s="16">
        <f t="shared" ca="1" si="362"/>
        <v>805.66666666666663</v>
      </c>
      <c r="M497" s="17">
        <f t="shared" ca="1" si="363"/>
        <v>3.9833333333333325</v>
      </c>
      <c r="N497" s="17">
        <f t="shared" ca="1" si="364"/>
        <v>4.8</v>
      </c>
      <c r="O497" s="17" t="str">
        <f t="shared" ca="1" si="365"/>
        <v>W</v>
      </c>
      <c r="P497" s="13">
        <f t="shared" ca="1" si="366"/>
        <v>0.4161111111111111</v>
      </c>
      <c r="Q497" s="18">
        <f t="shared" ca="1" si="367"/>
        <v>7.6</v>
      </c>
      <c r="R497" s="17" t="str">
        <f t="shared" ca="1" si="368"/>
        <v>W</v>
      </c>
      <c r="S497" s="13">
        <f t="shared" ca="1" si="369"/>
        <v>0.41099537037037037</v>
      </c>
    </row>
    <row r="498" spans="1:36">
      <c r="A498" s="11">
        <f t="shared" si="353"/>
        <v>2953</v>
      </c>
      <c r="B498" s="12">
        <f t="shared" ca="1" si="354"/>
        <v>44613</v>
      </c>
      <c r="C498" s="13">
        <f t="shared" ca="1" si="355"/>
        <v>0.45833333333333331</v>
      </c>
      <c r="D498" s="14">
        <f t="shared" ca="1" si="356"/>
        <v>0</v>
      </c>
      <c r="E498" s="14">
        <f t="shared" ca="1" si="352"/>
        <v>0.28423744586971972</v>
      </c>
      <c r="F498" s="14">
        <f t="shared" ca="1" si="357"/>
        <v>6.5500000000000007</v>
      </c>
      <c r="G498" s="60" t="s">
        <v>202</v>
      </c>
      <c r="H498" s="14">
        <f t="shared" ca="1" si="358"/>
        <v>39.06666666666667</v>
      </c>
      <c r="I498" s="17">
        <f t="shared" ca="1" si="359"/>
        <v>1.9910000000000001</v>
      </c>
      <c r="J498" s="16">
        <f t="shared" ca="1" si="360"/>
        <v>1</v>
      </c>
      <c r="K498" s="16">
        <f t="shared" ca="1" si="361"/>
        <v>3927156</v>
      </c>
      <c r="L498" s="16">
        <f t="shared" ca="1" si="362"/>
        <v>1090.8333333333333</v>
      </c>
      <c r="M498" s="17">
        <f t="shared" ca="1" si="363"/>
        <v>4.0500000000000007</v>
      </c>
      <c r="N498" s="17">
        <f t="shared" ca="1" si="364"/>
        <v>4.5</v>
      </c>
      <c r="O498" s="17" t="str">
        <f t="shared" ca="1" si="365"/>
        <v>W</v>
      </c>
      <c r="P498" s="13">
        <f t="shared" ca="1" si="366"/>
        <v>0.45604166666666668</v>
      </c>
      <c r="Q498" s="18">
        <f t="shared" ca="1" si="367"/>
        <v>7.5</v>
      </c>
      <c r="R498" s="17" t="str">
        <f t="shared" ca="1" si="368"/>
        <v>NW</v>
      </c>
      <c r="S498" s="13">
        <f t="shared" ca="1" si="369"/>
        <v>0.49146990740740742</v>
      </c>
    </row>
    <row r="499" spans="1:36">
      <c r="A499" s="11">
        <f t="shared" si="353"/>
        <v>2959</v>
      </c>
      <c r="B499" s="12">
        <f t="shared" ca="1" si="354"/>
        <v>44613</v>
      </c>
      <c r="C499" s="13">
        <f t="shared" ca="1" si="355"/>
        <v>0.5</v>
      </c>
      <c r="D499" s="14">
        <f t="shared" ca="1" si="356"/>
        <v>0</v>
      </c>
      <c r="E499" s="14">
        <f t="shared" ca="1" si="352"/>
        <v>0.28291858194780684</v>
      </c>
      <c r="F499" s="14">
        <f t="shared" ca="1" si="357"/>
        <v>7.7833333333333323</v>
      </c>
      <c r="G499" s="60" t="s">
        <v>202</v>
      </c>
      <c r="H499" s="14">
        <f t="shared" ca="1" si="358"/>
        <v>36.199999999999996</v>
      </c>
      <c r="I499" s="17">
        <f t="shared" ca="1" si="359"/>
        <v>2.6260000000000003</v>
      </c>
      <c r="J499" s="16">
        <f t="shared" ca="1" si="360"/>
        <v>1</v>
      </c>
      <c r="K499" s="16">
        <f t="shared" ca="1" si="361"/>
        <v>5098729</v>
      </c>
      <c r="L499" s="16">
        <f t="shared" ca="1" si="362"/>
        <v>1416.1666666666667</v>
      </c>
      <c r="M499" s="17">
        <f t="shared" ca="1" si="363"/>
        <v>4.0666666666666664</v>
      </c>
      <c r="N499" s="17">
        <f t="shared" ca="1" si="364"/>
        <v>4.9000000000000004</v>
      </c>
      <c r="O499" s="17" t="str">
        <f t="shared" ca="1" si="365"/>
        <v>W</v>
      </c>
      <c r="P499" s="13">
        <f t="shared" ca="1" si="366"/>
        <v>0.53472222222222221</v>
      </c>
      <c r="Q499" s="18">
        <f t="shared" ca="1" si="367"/>
        <v>7.8</v>
      </c>
      <c r="R499" s="17" t="str">
        <f t="shared" ca="1" si="368"/>
        <v>WNW</v>
      </c>
      <c r="S499" s="13">
        <f t="shared" ca="1" si="369"/>
        <v>0.49394675925925924</v>
      </c>
    </row>
    <row r="500" spans="1:36">
      <c r="A500" s="11">
        <f t="shared" si="353"/>
        <v>2965</v>
      </c>
      <c r="B500" s="12">
        <f t="shared" ca="1" si="354"/>
        <v>44613</v>
      </c>
      <c r="C500" s="13">
        <f t="shared" ca="1" si="355"/>
        <v>0.54166666666666663</v>
      </c>
      <c r="D500" s="14">
        <f t="shared" ca="1" si="356"/>
        <v>0</v>
      </c>
      <c r="E500" s="14">
        <f t="shared" ca="1" si="352"/>
        <v>0.28220971324122823</v>
      </c>
      <c r="F500" s="14">
        <f t="shared" ca="1" si="357"/>
        <v>7.1999999999999993</v>
      </c>
      <c r="G500" s="60" t="s">
        <v>202</v>
      </c>
      <c r="H500" s="14">
        <f t="shared" ca="1" si="358"/>
        <v>39.766666666666659</v>
      </c>
      <c r="I500" s="17">
        <f t="shared" ca="1" si="359"/>
        <v>1.5989999999999998</v>
      </c>
      <c r="J500" s="16">
        <f t="shared" ca="1" si="360"/>
        <v>0.5</v>
      </c>
      <c r="K500" s="16">
        <f t="shared" ca="1" si="361"/>
        <v>3223171</v>
      </c>
      <c r="L500" s="16">
        <f t="shared" ca="1" si="362"/>
        <v>895.33333333333337</v>
      </c>
      <c r="M500" s="17">
        <f t="shared" ca="1" si="363"/>
        <v>3.6333333333333329</v>
      </c>
      <c r="N500" s="17">
        <f t="shared" ca="1" si="364"/>
        <v>4.9000000000000004</v>
      </c>
      <c r="O500" s="17" t="str">
        <f t="shared" ca="1" si="365"/>
        <v>W</v>
      </c>
      <c r="P500" s="13">
        <f t="shared" ca="1" si="366"/>
        <v>0.5352083333333334</v>
      </c>
      <c r="Q500" s="18">
        <f t="shared" ca="1" si="367"/>
        <v>7.7</v>
      </c>
      <c r="R500" s="17" t="str">
        <f t="shared" ca="1" si="368"/>
        <v>WSW</v>
      </c>
      <c r="S500" s="13">
        <f t="shared" ca="1" si="369"/>
        <v>0.54211805555555559</v>
      </c>
    </row>
    <row r="501" spans="1:36">
      <c r="A501" s="11">
        <f t="shared" si="353"/>
        <v>2971</v>
      </c>
      <c r="B501" s="12">
        <f t="shared" ca="1" si="354"/>
        <v>44613</v>
      </c>
      <c r="C501" s="13">
        <f t="shared" ca="1" si="355"/>
        <v>0.58333333333333337</v>
      </c>
      <c r="D501" s="14">
        <f t="shared" ca="1" si="356"/>
        <v>0</v>
      </c>
      <c r="E501" s="14">
        <f t="shared" ca="1" si="352"/>
        <v>0.28140057423998038</v>
      </c>
      <c r="F501" s="14">
        <f t="shared" ca="1" si="357"/>
        <v>6.3000000000000007</v>
      </c>
      <c r="G501" s="60" t="s">
        <v>202</v>
      </c>
      <c r="H501" s="14">
        <f t="shared" ca="1" si="358"/>
        <v>42.499999999999993</v>
      </c>
      <c r="I501" s="17">
        <f t="shared" ca="1" si="359"/>
        <v>0.82900000000000007</v>
      </c>
      <c r="J501" s="16">
        <f t="shared" ca="1" si="360"/>
        <v>0</v>
      </c>
      <c r="K501" s="16">
        <f t="shared" ca="1" si="361"/>
        <v>1737679</v>
      </c>
      <c r="L501" s="16">
        <f t="shared" ca="1" si="362"/>
        <v>482.66666666666669</v>
      </c>
      <c r="M501" s="17">
        <f t="shared" ca="1" si="363"/>
        <v>2.4833333333333329</v>
      </c>
      <c r="N501" s="17">
        <f t="shared" ca="1" si="364"/>
        <v>3.6</v>
      </c>
      <c r="O501" s="17" t="str">
        <f t="shared" ca="1" si="365"/>
        <v>WNW</v>
      </c>
      <c r="P501" s="13">
        <f t="shared" ca="1" si="366"/>
        <v>0.58231481481481484</v>
      </c>
      <c r="Q501" s="18">
        <f t="shared" ca="1" si="367"/>
        <v>5.4</v>
      </c>
      <c r="R501" s="17" t="str">
        <f t="shared" ca="1" si="368"/>
        <v>WNW</v>
      </c>
      <c r="S501" s="13">
        <f t="shared" ca="1" si="369"/>
        <v>0.58131944444444439</v>
      </c>
    </row>
    <row r="502" spans="1:36">
      <c r="A502" s="11">
        <f t="shared" si="353"/>
        <v>2977</v>
      </c>
      <c r="B502" s="12">
        <f t="shared" ca="1" si="354"/>
        <v>44613</v>
      </c>
      <c r="C502" s="13">
        <f t="shared" ca="1" si="355"/>
        <v>0.625</v>
      </c>
      <c r="D502" s="14">
        <f t="shared" ca="1" si="356"/>
        <v>0</v>
      </c>
      <c r="E502" s="14">
        <f t="shared" ca="1" si="352"/>
        <v>0.28059228733492075</v>
      </c>
      <c r="F502" s="14">
        <f t="shared" ca="1" si="357"/>
        <v>6.1499999999999995</v>
      </c>
      <c r="G502" s="60" t="s">
        <v>202</v>
      </c>
      <c r="H502" s="14">
        <f t="shared" ca="1" si="358"/>
        <v>41.716666666666669</v>
      </c>
      <c r="I502" s="17">
        <f t="shared" ca="1" si="359"/>
        <v>0.52100000000000002</v>
      </c>
      <c r="J502" s="16">
        <f t="shared" ca="1" si="360"/>
        <v>0</v>
      </c>
      <c r="K502" s="16">
        <f t="shared" ca="1" si="361"/>
        <v>1121093</v>
      </c>
      <c r="L502" s="16">
        <f t="shared" ca="1" si="362"/>
        <v>311.5</v>
      </c>
      <c r="M502" s="17">
        <f t="shared" ca="1" si="363"/>
        <v>2.4666666666666668</v>
      </c>
      <c r="N502" s="17">
        <f t="shared" ca="1" si="364"/>
        <v>3.3</v>
      </c>
      <c r="O502" s="17" t="str">
        <f t="shared" ca="1" si="365"/>
        <v>WSW</v>
      </c>
      <c r="P502" s="13">
        <f t="shared" ca="1" si="366"/>
        <v>0.63194444444444442</v>
      </c>
      <c r="Q502" s="18">
        <f t="shared" ca="1" si="367"/>
        <v>6.6</v>
      </c>
      <c r="R502" s="17" t="str">
        <f t="shared" ca="1" si="368"/>
        <v>W</v>
      </c>
      <c r="S502" s="13">
        <f t="shared" ca="1" si="369"/>
        <v>0.63879629629629631</v>
      </c>
    </row>
    <row r="503" spans="1:36">
      <c r="A503" s="11">
        <f t="shared" si="353"/>
        <v>2983</v>
      </c>
      <c r="B503" s="12">
        <f t="shared" ca="1" si="354"/>
        <v>44613</v>
      </c>
      <c r="C503" s="13">
        <f t="shared" ca="1" si="355"/>
        <v>0.66666666666666663</v>
      </c>
      <c r="D503" s="14">
        <f t="shared" ca="1" si="356"/>
        <v>0</v>
      </c>
      <c r="E503" s="14">
        <f t="shared" ca="1" si="352"/>
        <v>0.28008783363964912</v>
      </c>
      <c r="F503" s="14">
        <f t="shared" ca="1" si="357"/>
        <v>7.7499999999999991</v>
      </c>
      <c r="G503" s="60" t="s">
        <v>202</v>
      </c>
      <c r="H503" s="14">
        <f t="shared" ca="1" si="358"/>
        <v>36.966666666666669</v>
      </c>
      <c r="I503" s="17">
        <f t="shared" ca="1" si="359"/>
        <v>0.93</v>
      </c>
      <c r="J503" s="16">
        <f t="shared" ca="1" si="360"/>
        <v>0.33333333333333331</v>
      </c>
      <c r="K503" s="16">
        <f t="shared" ca="1" si="361"/>
        <v>1776653</v>
      </c>
      <c r="L503" s="16">
        <f t="shared" ca="1" si="362"/>
        <v>493.33333333333331</v>
      </c>
      <c r="M503" s="17">
        <f t="shared" ca="1" si="363"/>
        <v>3.1333333333333329</v>
      </c>
      <c r="N503" s="17">
        <f t="shared" ca="1" si="364"/>
        <v>3.7</v>
      </c>
      <c r="O503" s="17" t="str">
        <f t="shared" ca="1" si="365"/>
        <v>WNW</v>
      </c>
      <c r="P503" s="13">
        <f t="shared" ca="1" si="366"/>
        <v>0.67718750000000005</v>
      </c>
      <c r="Q503" s="18">
        <f t="shared" ca="1" si="367"/>
        <v>6</v>
      </c>
      <c r="R503" s="17" t="str">
        <f t="shared" ca="1" si="368"/>
        <v>WSW</v>
      </c>
      <c r="S503" s="13">
        <f t="shared" ca="1" si="369"/>
        <v>0.66616898148148151</v>
      </c>
    </row>
    <row r="504" spans="1:36">
      <c r="A504" s="11">
        <f t="shared" si="353"/>
        <v>2989</v>
      </c>
      <c r="B504" s="12">
        <f t="shared" ca="1" si="354"/>
        <v>44613</v>
      </c>
      <c r="C504" s="13">
        <f t="shared" ca="1" si="355"/>
        <v>0.70833333333333337</v>
      </c>
      <c r="D504" s="14">
        <f t="shared" ca="1" si="356"/>
        <v>0</v>
      </c>
      <c r="E504" s="14">
        <f t="shared" ca="1" si="352"/>
        <v>0.27887831298703708</v>
      </c>
      <c r="F504" s="14">
        <f t="shared" ca="1" si="357"/>
        <v>6.3499999999999988</v>
      </c>
      <c r="G504" s="60" t="s">
        <v>202</v>
      </c>
      <c r="H504" s="14">
        <f t="shared" ca="1" si="358"/>
        <v>37.050000000000004</v>
      </c>
      <c r="I504" s="17">
        <f t="shared" ca="1" si="359"/>
        <v>0.24199999999999999</v>
      </c>
      <c r="J504" s="16">
        <f t="shared" ca="1" si="360"/>
        <v>0</v>
      </c>
      <c r="K504" s="16">
        <f t="shared" ca="1" si="361"/>
        <v>434930</v>
      </c>
      <c r="L504" s="16">
        <f t="shared" ca="1" si="362"/>
        <v>121</v>
      </c>
      <c r="M504" s="17">
        <f t="shared" ca="1" si="363"/>
        <v>2.9499999999999997</v>
      </c>
      <c r="N504" s="17">
        <f t="shared" ca="1" si="364"/>
        <v>3.7</v>
      </c>
      <c r="O504" s="17" t="str">
        <f t="shared" ca="1" si="365"/>
        <v>WNW</v>
      </c>
      <c r="P504" s="13">
        <f t="shared" ca="1" si="366"/>
        <v>0.71248842592592598</v>
      </c>
      <c r="Q504" s="18">
        <f t="shared" ca="1" si="367"/>
        <v>6</v>
      </c>
      <c r="R504" s="17" t="str">
        <f t="shared" ca="1" si="368"/>
        <v>WNW</v>
      </c>
      <c r="S504" s="13">
        <f t="shared" ca="1" si="369"/>
        <v>0.708125</v>
      </c>
    </row>
    <row r="505" spans="1:36">
      <c r="A505" s="11">
        <f t="shared" si="353"/>
        <v>2995</v>
      </c>
      <c r="B505" s="12">
        <f t="shared" ca="1" si="354"/>
        <v>44613</v>
      </c>
      <c r="C505" s="13">
        <f t="shared" ca="1" si="355"/>
        <v>0.75</v>
      </c>
      <c r="D505" s="14">
        <f t="shared" ca="1" si="356"/>
        <v>0</v>
      </c>
      <c r="E505" s="14">
        <f t="shared" ca="1" si="352"/>
        <v>0.27747020658438726</v>
      </c>
      <c r="F505" s="14">
        <f t="shared" ca="1" si="357"/>
        <v>3.9166666666666665</v>
      </c>
      <c r="G505" s="60" t="s">
        <v>202</v>
      </c>
      <c r="H505" s="14">
        <f t="shared" ca="1" si="358"/>
        <v>44.416666666666664</v>
      </c>
      <c r="I505" s="17">
        <f t="shared" ca="1" si="359"/>
        <v>0</v>
      </c>
      <c r="J505" s="16">
        <f t="shared" ca="1" si="360"/>
        <v>0</v>
      </c>
      <c r="K505" s="16">
        <f t="shared" ca="1" si="361"/>
        <v>3108</v>
      </c>
      <c r="L505" s="16">
        <f t="shared" ca="1" si="362"/>
        <v>0.83333333333333337</v>
      </c>
      <c r="M505" s="17">
        <f t="shared" ca="1" si="363"/>
        <v>2.25</v>
      </c>
      <c r="N505" s="17">
        <f t="shared" ca="1" si="364"/>
        <v>3.2</v>
      </c>
      <c r="O505" s="17" t="str">
        <f t="shared" ca="1" si="365"/>
        <v>WNW</v>
      </c>
      <c r="P505" s="13">
        <f t="shared" ca="1" si="366"/>
        <v>0.75837962962962957</v>
      </c>
      <c r="Q505" s="18">
        <f t="shared" ca="1" si="367"/>
        <v>5.4</v>
      </c>
      <c r="R505" s="17" t="str">
        <f t="shared" ca="1" si="368"/>
        <v>WNW</v>
      </c>
      <c r="S505" s="13">
        <f t="shared" ca="1" si="369"/>
        <v>0.75583333333333336</v>
      </c>
    </row>
    <row r="506" spans="1:36">
      <c r="A506" s="11">
        <f t="shared" si="353"/>
        <v>3001</v>
      </c>
      <c r="B506" s="12">
        <f t="shared" ca="1" si="354"/>
        <v>44613</v>
      </c>
      <c r="C506" s="13">
        <f t="shared" ca="1" si="355"/>
        <v>0.79166666666666663</v>
      </c>
      <c r="D506" s="14">
        <f t="shared" ca="1" si="356"/>
        <v>0</v>
      </c>
      <c r="E506" s="14">
        <f t="shared" ca="1" si="352"/>
        <v>0.27656676462090529</v>
      </c>
      <c r="F506" s="14">
        <f t="shared" ca="1" si="357"/>
        <v>2.8666666666666671</v>
      </c>
      <c r="G506" s="60" t="s">
        <v>202</v>
      </c>
      <c r="H506" s="14">
        <f t="shared" ca="1" si="358"/>
        <v>48.833333333333336</v>
      </c>
      <c r="I506" s="17">
        <f t="shared" ca="1" si="359"/>
        <v>1E-3</v>
      </c>
      <c r="J506" s="16">
        <f t="shared" ca="1" si="360"/>
        <v>0</v>
      </c>
      <c r="K506" s="16">
        <f t="shared" ca="1" si="361"/>
        <v>340</v>
      </c>
      <c r="L506" s="16">
        <f t="shared" ca="1" si="362"/>
        <v>0</v>
      </c>
      <c r="M506" s="17">
        <f t="shared" ca="1" si="363"/>
        <v>1.8333333333333333</v>
      </c>
      <c r="N506" s="17">
        <f t="shared" ca="1" si="364"/>
        <v>3.6</v>
      </c>
      <c r="O506" s="17" t="str">
        <f t="shared" ca="1" si="365"/>
        <v>NW</v>
      </c>
      <c r="P506" s="13">
        <f t="shared" ca="1" si="366"/>
        <v>0.8011921296296296</v>
      </c>
      <c r="Q506" s="18">
        <f t="shared" ca="1" si="367"/>
        <v>6.2</v>
      </c>
      <c r="R506" s="17" t="str">
        <f t="shared" ca="1" si="368"/>
        <v>NW</v>
      </c>
      <c r="S506" s="13">
        <f t="shared" ca="1" si="369"/>
        <v>0.79552083333333334</v>
      </c>
    </row>
    <row r="507" spans="1:36">
      <c r="A507" s="11">
        <f t="shared" si="353"/>
        <v>3007</v>
      </c>
      <c r="B507" s="12">
        <f t="shared" ca="1" si="354"/>
        <v>44613</v>
      </c>
      <c r="C507" s="13">
        <f t="shared" ca="1" si="355"/>
        <v>0.83333333333333337</v>
      </c>
      <c r="D507" s="14">
        <f t="shared" ca="1" si="356"/>
        <v>0</v>
      </c>
      <c r="E507" s="14">
        <f t="shared" ca="1" si="352"/>
        <v>0.27586490276664316</v>
      </c>
      <c r="F507" s="14">
        <f t="shared" ca="1" si="357"/>
        <v>1.6333333333333335</v>
      </c>
      <c r="G507" s="60" t="s">
        <v>202</v>
      </c>
      <c r="H507" s="14">
        <f t="shared" ca="1" si="358"/>
        <v>55.400000000000006</v>
      </c>
      <c r="I507" s="17">
        <f t="shared" ca="1" si="359"/>
        <v>0</v>
      </c>
      <c r="J507" s="16">
        <f t="shared" ca="1" si="360"/>
        <v>0</v>
      </c>
      <c r="K507" s="16">
        <f t="shared" ca="1" si="361"/>
        <v>603</v>
      </c>
      <c r="L507" s="16">
        <f t="shared" ca="1" si="362"/>
        <v>0</v>
      </c>
      <c r="M507" s="17">
        <f t="shared" ca="1" si="363"/>
        <v>0.6</v>
      </c>
      <c r="N507" s="17">
        <f t="shared" ca="1" si="364"/>
        <v>1</v>
      </c>
      <c r="O507" s="17" t="str">
        <f t="shared" ca="1" si="365"/>
        <v>N</v>
      </c>
      <c r="P507" s="13">
        <f t="shared" ca="1" si="366"/>
        <v>0.84591435185185182</v>
      </c>
      <c r="Q507" s="18">
        <f t="shared" ca="1" si="367"/>
        <v>2</v>
      </c>
      <c r="R507" s="17" t="str">
        <f t="shared" ca="1" si="368"/>
        <v>NNW</v>
      </c>
      <c r="S507" s="13">
        <f t="shared" ca="1" si="369"/>
        <v>0.83924768518518522</v>
      </c>
    </row>
    <row r="508" spans="1:36">
      <c r="A508" s="11">
        <f t="shared" si="353"/>
        <v>3013</v>
      </c>
      <c r="B508" s="12">
        <f t="shared" ca="1" si="354"/>
        <v>44613</v>
      </c>
      <c r="C508" s="13">
        <f t="shared" ca="1" si="355"/>
        <v>0.875</v>
      </c>
      <c r="D508" s="14">
        <f t="shared" ca="1" si="356"/>
        <v>0</v>
      </c>
      <c r="E508" s="14">
        <f t="shared" ca="1" si="352"/>
        <v>0.2750637725347313</v>
      </c>
      <c r="F508" s="14">
        <f t="shared" ca="1" si="357"/>
        <v>1.3833333333333331</v>
      </c>
      <c r="G508" s="60" t="s">
        <v>202</v>
      </c>
      <c r="H508" s="14">
        <f t="shared" ca="1" si="358"/>
        <v>56.68333333333333</v>
      </c>
      <c r="I508" s="17">
        <f t="shared" ca="1" si="359"/>
        <v>1E-3</v>
      </c>
      <c r="J508" s="16">
        <f t="shared" ca="1" si="360"/>
        <v>0</v>
      </c>
      <c r="K508" s="16">
        <f t="shared" ca="1" si="361"/>
        <v>538</v>
      </c>
      <c r="L508" s="16">
        <f t="shared" ca="1" si="362"/>
        <v>0</v>
      </c>
      <c r="M508" s="17">
        <f t="shared" ca="1" si="363"/>
        <v>0.71666666666666679</v>
      </c>
      <c r="N508" s="17">
        <f t="shared" ca="1" si="364"/>
        <v>1.1000000000000001</v>
      </c>
      <c r="O508" s="17" t="str">
        <f t="shared" ca="1" si="365"/>
        <v>NNW</v>
      </c>
      <c r="P508" s="13">
        <f t="shared" ca="1" si="366"/>
        <v>0.90972222222222221</v>
      </c>
      <c r="Q508" s="18">
        <f t="shared" ca="1" si="367"/>
        <v>3.3</v>
      </c>
      <c r="R508" s="17" t="str">
        <f t="shared" ca="1" si="368"/>
        <v>W</v>
      </c>
      <c r="S508" s="13">
        <f t="shared" ca="1" si="369"/>
        <v>0.88828703703703704</v>
      </c>
    </row>
    <row r="509" spans="1:36">
      <c r="A509" s="11">
        <f t="shared" si="353"/>
        <v>3019</v>
      </c>
      <c r="B509" s="12">
        <f t="shared" ca="1" si="354"/>
        <v>44613</v>
      </c>
      <c r="C509" s="13">
        <f t="shared" ca="1" si="355"/>
        <v>0.91666666666666663</v>
      </c>
      <c r="D509" s="14">
        <f t="shared" ca="1" si="356"/>
        <v>0</v>
      </c>
      <c r="E509" s="14">
        <f t="shared" ca="1" si="352"/>
        <v>0.27386410738441752</v>
      </c>
      <c r="F509" s="14">
        <f t="shared" ca="1" si="357"/>
        <v>1.7166666666666666</v>
      </c>
      <c r="G509" s="60" t="s">
        <v>202</v>
      </c>
      <c r="H509" s="14">
        <f t="shared" ca="1" si="358"/>
        <v>54.833333333333343</v>
      </c>
      <c r="I509" s="17">
        <f t="shared" ca="1" si="359"/>
        <v>2E-3</v>
      </c>
      <c r="J509" s="16">
        <f t="shared" ca="1" si="360"/>
        <v>0</v>
      </c>
      <c r="K509" s="16">
        <f t="shared" ca="1" si="361"/>
        <v>514</v>
      </c>
      <c r="L509" s="16">
        <f t="shared" ca="1" si="362"/>
        <v>0</v>
      </c>
      <c r="M509" s="17">
        <f t="shared" ca="1" si="363"/>
        <v>1.7</v>
      </c>
      <c r="N509" s="17">
        <f t="shared" ca="1" si="364"/>
        <v>2.7</v>
      </c>
      <c r="O509" s="17" t="str">
        <f t="shared" ca="1" si="365"/>
        <v>W</v>
      </c>
      <c r="P509" s="13">
        <f t="shared" ca="1" si="366"/>
        <v>0.94109953703703697</v>
      </c>
      <c r="Q509" s="18">
        <f t="shared" ca="1" si="367"/>
        <v>5.3</v>
      </c>
      <c r="R509" s="17" t="str">
        <f t="shared" ca="1" si="368"/>
        <v>WNW</v>
      </c>
      <c r="S509" s="13">
        <f t="shared" ca="1" si="369"/>
        <v>0.93917824074074074</v>
      </c>
    </row>
    <row r="510" spans="1:36">
      <c r="A510" s="11">
        <f t="shared" si="353"/>
        <v>3025</v>
      </c>
      <c r="B510" s="12">
        <f t="shared" ca="1" si="354"/>
        <v>44613</v>
      </c>
      <c r="C510" s="13">
        <f t="shared" ca="1" si="355"/>
        <v>0.95833333333333337</v>
      </c>
      <c r="D510" s="14">
        <f t="shared" ca="1" si="356"/>
        <v>0</v>
      </c>
      <c r="E510" s="14">
        <f t="shared" ca="1" si="352"/>
        <v>0.27296600547328831</v>
      </c>
      <c r="F510" s="14">
        <f t="shared" ca="1" si="357"/>
        <v>2.0333333333333332</v>
      </c>
      <c r="G510" s="60" t="s">
        <v>202</v>
      </c>
      <c r="H510" s="14">
        <f t="shared" ca="1" si="358"/>
        <v>52.816666666666663</v>
      </c>
      <c r="I510" s="17">
        <f t="shared" ca="1" si="359"/>
        <v>0</v>
      </c>
      <c r="J510" s="16">
        <f t="shared" ca="1" si="360"/>
        <v>0</v>
      </c>
      <c r="K510" s="16">
        <f t="shared" ca="1" si="361"/>
        <v>525</v>
      </c>
      <c r="L510" s="16">
        <f t="shared" ca="1" si="362"/>
        <v>0</v>
      </c>
      <c r="M510" s="17">
        <f t="shared" ca="1" si="363"/>
        <v>1.9500000000000002</v>
      </c>
      <c r="N510" s="17">
        <f t="shared" ca="1" si="364"/>
        <v>3.2</v>
      </c>
      <c r="O510" s="17" t="str">
        <f t="shared" ca="1" si="365"/>
        <v>WSW</v>
      </c>
      <c r="P510" s="13">
        <f t="shared" ca="1" si="366"/>
        <v>0.95929398148148148</v>
      </c>
      <c r="Q510" s="18">
        <f t="shared" ca="1" si="367"/>
        <v>6.1</v>
      </c>
      <c r="R510" s="17" t="str">
        <f t="shared" ca="1" si="368"/>
        <v>WSW</v>
      </c>
      <c r="S510" s="13">
        <f t="shared" ca="1" si="369"/>
        <v>0.95721064814814805</v>
      </c>
    </row>
    <row r="511" spans="1:36">
      <c r="A511" s="11">
        <f t="shared" si="353"/>
        <v>3031</v>
      </c>
      <c r="B511" s="12">
        <f t="shared" ca="1" si="354"/>
        <v>44614</v>
      </c>
      <c r="C511" s="13">
        <f t="shared" ca="1" si="355"/>
        <v>0</v>
      </c>
      <c r="D511" s="14">
        <f t="shared" ca="1" si="356"/>
        <v>0</v>
      </c>
      <c r="E511" s="14">
        <f t="shared" ca="1" si="352"/>
        <v>0.27177054960457764</v>
      </c>
      <c r="F511" s="14">
        <f t="shared" ca="1" si="357"/>
        <v>2.0166666666666666</v>
      </c>
      <c r="G511" s="60" t="s">
        <v>202</v>
      </c>
      <c r="H511" s="14">
        <f t="shared" ca="1" si="358"/>
        <v>50.033333333333331</v>
      </c>
      <c r="I511" s="17">
        <f t="shared" ca="1" si="359"/>
        <v>1E-3</v>
      </c>
      <c r="J511" s="16">
        <f t="shared" ca="1" si="360"/>
        <v>0</v>
      </c>
      <c r="K511" s="16">
        <f t="shared" ca="1" si="361"/>
        <v>607</v>
      </c>
      <c r="L511" s="16">
        <f t="shared" ca="1" si="362"/>
        <v>0</v>
      </c>
      <c r="M511" s="17">
        <f t="shared" ca="1" si="363"/>
        <v>2.9500000000000006</v>
      </c>
      <c r="N511" s="17">
        <f t="shared" ca="1" si="364"/>
        <v>3.6</v>
      </c>
      <c r="O511" s="17" t="str">
        <f t="shared" ca="1" si="365"/>
        <v>SSE</v>
      </c>
      <c r="P511" s="13">
        <f t="shared" ca="1" si="366"/>
        <v>2.3333333333333334E-2</v>
      </c>
      <c r="Q511" s="18">
        <f t="shared" ca="1" si="367"/>
        <v>5.4</v>
      </c>
      <c r="R511" s="17" t="str">
        <f t="shared" ca="1" si="368"/>
        <v>SSE</v>
      </c>
      <c r="S511" s="13">
        <f t="shared" ca="1" si="369"/>
        <v>3.3726851851851855E-2</v>
      </c>
      <c r="U511" s="14">
        <f t="shared" ref="U511" ca="1" si="392">SUM(D511:D534)</f>
        <v>0</v>
      </c>
      <c r="V511" s="14">
        <f t="shared" ref="V511:Y511" ca="1" si="393">AVERAGE(E511:E534)</f>
        <v>0.26305114847445982</v>
      </c>
      <c r="W511" s="14">
        <f t="shared" ca="1" si="393"/>
        <v>4.6409722222222225</v>
      </c>
      <c r="X511" s="14" t="e">
        <f t="shared" si="393"/>
        <v>#DIV/0!</v>
      </c>
      <c r="Y511" s="14">
        <f t="shared" ca="1" si="393"/>
        <v>46.0625</v>
      </c>
      <c r="Z511" s="56">
        <f t="shared" ref="Z511:AA511" ca="1" si="394">SUM(I511:I534)</f>
        <v>13.7</v>
      </c>
      <c r="AA511" s="56">
        <f t="shared" ca="1" si="394"/>
        <v>5.5</v>
      </c>
      <c r="AB511" s="56">
        <f t="shared" ref="AB511" ca="1" si="395">SUM(K511:K534)/1000</f>
        <v>27350.129000000001</v>
      </c>
      <c r="AC511" s="56">
        <f t="shared" ref="AC511:AD511" ca="1" si="396">AVERAGE(L511:L534)</f>
        <v>316.47222222222223</v>
      </c>
      <c r="AD511" s="17">
        <f t="shared" ca="1" si="396"/>
        <v>3.7333333333333321</v>
      </c>
      <c r="AE511" s="17">
        <f t="shared" ref="AE511" ca="1" si="397">MAX(N511:N534)</f>
        <v>6.4</v>
      </c>
      <c r="AF511" s="11" t="str">
        <f t="shared" ref="AF511" ca="1" si="398">INDIRECT(ADDRESS(MATCH(AE511,N511:N534,0)+ROW()-1,15))</f>
        <v>NW</v>
      </c>
      <c r="AG511" s="13">
        <f t="shared" ref="AG511" ca="1" si="399">INDIRECT(ADDRESS(MATCH(AE511,N511:N534,0)+ROW()-1,16))</f>
        <v>0.65853009259259265</v>
      </c>
      <c r="AH511" s="17">
        <f t="shared" ref="AH511" ca="1" si="400">MAX(Q511:Q534)</f>
        <v>11.9</v>
      </c>
      <c r="AI511" s="11" t="str">
        <f t="shared" ref="AI511" ca="1" si="401">INDIRECT(ADDRESS(MATCH(AH511,Q511:Q534,0)+ROW()-1,18))</f>
        <v>W</v>
      </c>
      <c r="AJ511" s="13">
        <f t="shared" ref="AJ511" ca="1" si="402">INDIRECT(ADDRESS(MATCH(AH511,Q511:Q534,0)+ROW()-1,19))</f>
        <v>0.46870370370370368</v>
      </c>
    </row>
    <row r="512" spans="1:36">
      <c r="A512" s="11">
        <f t="shared" si="353"/>
        <v>3037</v>
      </c>
      <c r="B512" s="12">
        <f t="shared" ca="1" si="354"/>
        <v>44614</v>
      </c>
      <c r="C512" s="13">
        <f t="shared" ca="1" si="355"/>
        <v>4.1666666666666664E-2</v>
      </c>
      <c r="D512" s="14">
        <f t="shared" ca="1" si="356"/>
        <v>0</v>
      </c>
      <c r="E512" s="14">
        <f t="shared" ca="1" si="352"/>
        <v>0.27067677752980929</v>
      </c>
      <c r="F512" s="14">
        <f t="shared" ca="1" si="357"/>
        <v>2.5</v>
      </c>
      <c r="G512" s="60" t="s">
        <v>202</v>
      </c>
      <c r="H512" s="14">
        <f t="shared" ca="1" si="358"/>
        <v>49.516666666666673</v>
      </c>
      <c r="I512" s="17">
        <f t="shared" ca="1" si="359"/>
        <v>0</v>
      </c>
      <c r="J512" s="16">
        <f t="shared" ca="1" si="360"/>
        <v>0</v>
      </c>
      <c r="K512" s="16">
        <f t="shared" ca="1" si="361"/>
        <v>584</v>
      </c>
      <c r="L512" s="16">
        <f t="shared" ca="1" si="362"/>
        <v>0</v>
      </c>
      <c r="M512" s="17">
        <f t="shared" ca="1" si="363"/>
        <v>3.5</v>
      </c>
      <c r="N512" s="17">
        <f t="shared" ca="1" si="364"/>
        <v>4.2</v>
      </c>
      <c r="O512" s="17" t="str">
        <f t="shared" ca="1" si="365"/>
        <v>S</v>
      </c>
      <c r="P512" s="13">
        <f t="shared" ca="1" si="366"/>
        <v>7.5358796296296285E-2</v>
      </c>
      <c r="Q512" s="18">
        <f t="shared" ca="1" si="367"/>
        <v>6.4</v>
      </c>
      <c r="R512" s="17" t="str">
        <f t="shared" ca="1" si="368"/>
        <v>SSE</v>
      </c>
      <c r="S512" s="13">
        <f t="shared" ca="1" si="369"/>
        <v>6.5567129629629628E-2</v>
      </c>
    </row>
    <row r="513" spans="1:19">
      <c r="A513" s="11">
        <f t="shared" si="353"/>
        <v>3043</v>
      </c>
      <c r="B513" s="12">
        <f t="shared" ca="1" si="354"/>
        <v>44614</v>
      </c>
      <c r="C513" s="13">
        <f t="shared" ca="1" si="355"/>
        <v>8.3333333333333329E-2</v>
      </c>
      <c r="D513" s="14">
        <f t="shared" ca="1" si="356"/>
        <v>0</v>
      </c>
      <c r="E513" s="14">
        <f t="shared" ca="1" si="352"/>
        <v>0.26978354771272361</v>
      </c>
      <c r="F513" s="14">
        <f t="shared" ca="1" si="357"/>
        <v>3.0333333333333337</v>
      </c>
      <c r="G513" s="60" t="s">
        <v>202</v>
      </c>
      <c r="H513" s="14">
        <f t="shared" ca="1" si="358"/>
        <v>53.400000000000006</v>
      </c>
      <c r="I513" s="17">
        <f t="shared" ca="1" si="359"/>
        <v>1E-3</v>
      </c>
      <c r="J513" s="16">
        <f t="shared" ca="1" si="360"/>
        <v>0</v>
      </c>
      <c r="K513" s="16">
        <f t="shared" ca="1" si="361"/>
        <v>513</v>
      </c>
      <c r="L513" s="16">
        <f t="shared" ca="1" si="362"/>
        <v>0</v>
      </c>
      <c r="M513" s="17">
        <f t="shared" ca="1" si="363"/>
        <v>4.0666666666666664</v>
      </c>
      <c r="N513" s="17">
        <f t="shared" ca="1" si="364"/>
        <v>4.9000000000000004</v>
      </c>
      <c r="O513" s="17" t="str">
        <f t="shared" ca="1" si="365"/>
        <v>SSE</v>
      </c>
      <c r="P513" s="13">
        <f t="shared" ca="1" si="366"/>
        <v>8.2870370370370372E-2</v>
      </c>
      <c r="Q513" s="18">
        <f t="shared" ca="1" si="367"/>
        <v>8.1999999999999993</v>
      </c>
      <c r="R513" s="17" t="str">
        <f t="shared" ca="1" si="368"/>
        <v>SSE</v>
      </c>
      <c r="S513" s="13">
        <f t="shared" ca="1" si="369"/>
        <v>8.2280092592592599E-2</v>
      </c>
    </row>
    <row r="514" spans="1:19">
      <c r="A514" s="11">
        <f t="shared" si="353"/>
        <v>3049</v>
      </c>
      <c r="B514" s="12">
        <f t="shared" ca="1" si="354"/>
        <v>44614</v>
      </c>
      <c r="C514" s="13">
        <f t="shared" ca="1" si="355"/>
        <v>0.125</v>
      </c>
      <c r="D514" s="14">
        <f t="shared" ca="1" si="356"/>
        <v>0</v>
      </c>
      <c r="E514" s="14">
        <f t="shared" ca="1" si="352"/>
        <v>0.26899059665299296</v>
      </c>
      <c r="F514" s="14">
        <f t="shared" ca="1" si="357"/>
        <v>3.35</v>
      </c>
      <c r="G514" s="60" t="s">
        <v>202</v>
      </c>
      <c r="H514" s="14">
        <f t="shared" ca="1" si="358"/>
        <v>57.266666666666673</v>
      </c>
      <c r="I514" s="17">
        <f t="shared" ca="1" si="359"/>
        <v>0</v>
      </c>
      <c r="J514" s="16">
        <f t="shared" ca="1" si="360"/>
        <v>0</v>
      </c>
      <c r="K514" s="16">
        <f t="shared" ca="1" si="361"/>
        <v>449</v>
      </c>
      <c r="L514" s="16">
        <f t="shared" ca="1" si="362"/>
        <v>0</v>
      </c>
      <c r="M514" s="17">
        <f t="shared" ca="1" si="363"/>
        <v>3.8333333333333335</v>
      </c>
      <c r="N514" s="17">
        <f t="shared" ca="1" si="364"/>
        <v>4.3</v>
      </c>
      <c r="O514" s="17" t="str">
        <f t="shared" ca="1" si="365"/>
        <v>SSE</v>
      </c>
      <c r="P514" s="13">
        <f t="shared" ca="1" si="366"/>
        <v>0.13614583333333333</v>
      </c>
      <c r="Q514" s="18">
        <f t="shared" ca="1" si="367"/>
        <v>6.8</v>
      </c>
      <c r="R514" s="17" t="str">
        <f t="shared" ca="1" si="368"/>
        <v>SSE</v>
      </c>
      <c r="S514" s="13">
        <f t="shared" ca="1" si="369"/>
        <v>0.14498842592592592</v>
      </c>
    </row>
    <row r="515" spans="1:19">
      <c r="A515" s="11">
        <f t="shared" si="353"/>
        <v>3055</v>
      </c>
      <c r="B515" s="12">
        <f t="shared" ca="1" si="354"/>
        <v>44614</v>
      </c>
      <c r="C515" s="13">
        <f t="shared" ca="1" si="355"/>
        <v>0.16666666666666666</v>
      </c>
      <c r="D515" s="14">
        <f t="shared" ca="1" si="356"/>
        <v>0</v>
      </c>
      <c r="E515" s="14">
        <f t="shared" ca="1" si="352"/>
        <v>0.26809995381217633</v>
      </c>
      <c r="F515" s="14">
        <f t="shared" ca="1" si="357"/>
        <v>3.8333333333333335</v>
      </c>
      <c r="G515" s="60" t="s">
        <v>202</v>
      </c>
      <c r="H515" s="14">
        <f t="shared" ca="1" si="358"/>
        <v>61.383333333333326</v>
      </c>
      <c r="I515" s="17">
        <f t="shared" ca="1" si="359"/>
        <v>1E-3</v>
      </c>
      <c r="J515" s="16">
        <f t="shared" ca="1" si="360"/>
        <v>0</v>
      </c>
      <c r="K515" s="16">
        <f t="shared" ca="1" si="361"/>
        <v>221</v>
      </c>
      <c r="L515" s="16">
        <f t="shared" ca="1" si="362"/>
        <v>0</v>
      </c>
      <c r="M515" s="17">
        <f t="shared" ca="1" si="363"/>
        <v>3.5833333333333335</v>
      </c>
      <c r="N515" s="17">
        <f t="shared" ca="1" si="364"/>
        <v>4.0999999999999996</v>
      </c>
      <c r="O515" s="17" t="str">
        <f t="shared" ca="1" si="365"/>
        <v>SW</v>
      </c>
      <c r="P515" s="13">
        <f t="shared" ca="1" si="366"/>
        <v>0.18803240740740743</v>
      </c>
      <c r="Q515" s="18">
        <f t="shared" ca="1" si="367"/>
        <v>7.6</v>
      </c>
      <c r="R515" s="17" t="str">
        <f t="shared" ca="1" si="368"/>
        <v>S</v>
      </c>
      <c r="S515" s="13">
        <f t="shared" ca="1" si="369"/>
        <v>0.18554398148148146</v>
      </c>
    </row>
    <row r="516" spans="1:19">
      <c r="A516" s="11">
        <f t="shared" si="353"/>
        <v>3061</v>
      </c>
      <c r="B516" s="12">
        <f t="shared" ca="1" si="354"/>
        <v>44614</v>
      </c>
      <c r="C516" s="13">
        <f t="shared" ca="1" si="355"/>
        <v>0.20833333333333334</v>
      </c>
      <c r="D516" s="14">
        <f t="shared" ca="1" si="356"/>
        <v>0</v>
      </c>
      <c r="E516" s="14">
        <f t="shared" ca="1" si="352"/>
        <v>0.2672106701150565</v>
      </c>
      <c r="F516" s="14">
        <f t="shared" ca="1" si="357"/>
        <v>4.8833333333333329</v>
      </c>
      <c r="G516" s="60" t="s">
        <v>202</v>
      </c>
      <c r="H516" s="14">
        <f t="shared" ca="1" si="358"/>
        <v>58.599999999999994</v>
      </c>
      <c r="I516" s="17">
        <f t="shared" ca="1" si="359"/>
        <v>0</v>
      </c>
      <c r="J516" s="16">
        <f t="shared" ca="1" si="360"/>
        <v>0</v>
      </c>
      <c r="K516" s="16">
        <f t="shared" ca="1" si="361"/>
        <v>398</v>
      </c>
      <c r="L516" s="16">
        <f t="shared" ca="1" si="362"/>
        <v>0</v>
      </c>
      <c r="M516" s="17">
        <f t="shared" ca="1" si="363"/>
        <v>3.8499999999999996</v>
      </c>
      <c r="N516" s="17">
        <f t="shared" ca="1" si="364"/>
        <v>4.5999999999999996</v>
      </c>
      <c r="O516" s="17" t="str">
        <f t="shared" ca="1" si="365"/>
        <v>WSW</v>
      </c>
      <c r="P516" s="13">
        <f t="shared" ca="1" si="366"/>
        <v>0.22703703703703704</v>
      </c>
      <c r="Q516" s="18">
        <f t="shared" ca="1" si="367"/>
        <v>7.6</v>
      </c>
      <c r="R516" s="17" t="str">
        <f t="shared" ca="1" si="368"/>
        <v>WSW</v>
      </c>
      <c r="S516" s="13">
        <f t="shared" ca="1" si="369"/>
        <v>0.22688657407407409</v>
      </c>
    </row>
    <row r="517" spans="1:19">
      <c r="A517" s="11">
        <f t="shared" si="353"/>
        <v>3067</v>
      </c>
      <c r="B517" s="12">
        <f t="shared" ca="1" si="354"/>
        <v>44614</v>
      </c>
      <c r="C517" s="13">
        <f t="shared" ca="1" si="355"/>
        <v>0.25</v>
      </c>
      <c r="D517" s="14">
        <f t="shared" ca="1" si="356"/>
        <v>0</v>
      </c>
      <c r="E517" s="14">
        <f t="shared" ca="1" si="352"/>
        <v>0.26612582897846987</v>
      </c>
      <c r="F517" s="14">
        <f t="shared" ca="1" si="357"/>
        <v>4.7833333333333323</v>
      </c>
      <c r="G517" s="60" t="s">
        <v>202</v>
      </c>
      <c r="H517" s="14">
        <f t="shared" ca="1" si="358"/>
        <v>51.75</v>
      </c>
      <c r="I517" s="17">
        <f t="shared" ca="1" si="359"/>
        <v>6.0000000000000001E-3</v>
      </c>
      <c r="J517" s="16">
        <f t="shared" ca="1" si="360"/>
        <v>0</v>
      </c>
      <c r="K517" s="16">
        <f t="shared" ca="1" si="361"/>
        <v>18264</v>
      </c>
      <c r="L517" s="16">
        <f t="shared" ca="1" si="362"/>
        <v>5</v>
      </c>
      <c r="M517" s="17">
        <f t="shared" ca="1" si="363"/>
        <v>4.1333333333333337</v>
      </c>
      <c r="N517" s="17">
        <f t="shared" ca="1" si="364"/>
        <v>5</v>
      </c>
      <c r="O517" s="17" t="str">
        <f t="shared" ca="1" si="365"/>
        <v>W</v>
      </c>
      <c r="P517" s="13">
        <f t="shared" ca="1" si="366"/>
        <v>0.28472222222222221</v>
      </c>
      <c r="Q517" s="18">
        <f t="shared" ca="1" si="367"/>
        <v>9.1</v>
      </c>
      <c r="R517" s="17" t="str">
        <f t="shared" ca="1" si="368"/>
        <v>WSW</v>
      </c>
      <c r="S517" s="13">
        <f t="shared" ca="1" si="369"/>
        <v>0.28377314814814814</v>
      </c>
    </row>
    <row r="518" spans="1:19">
      <c r="A518" s="11">
        <f t="shared" si="353"/>
        <v>3073</v>
      </c>
      <c r="B518" s="12">
        <f t="shared" ca="1" si="354"/>
        <v>44614</v>
      </c>
      <c r="C518" s="13">
        <f t="shared" ca="1" si="355"/>
        <v>0.29166666666666669</v>
      </c>
      <c r="D518" s="14">
        <f t="shared" ca="1" si="356"/>
        <v>0</v>
      </c>
      <c r="E518" s="14">
        <f t="shared" ca="1" si="352"/>
        <v>0.26533802167153248</v>
      </c>
      <c r="F518" s="14">
        <f t="shared" ca="1" si="357"/>
        <v>5.2166666666666659</v>
      </c>
      <c r="G518" s="60" t="s">
        <v>202</v>
      </c>
      <c r="H518" s="14">
        <f t="shared" ca="1" si="358"/>
        <v>47.883333333333333</v>
      </c>
      <c r="I518" s="17">
        <f t="shared" ca="1" si="359"/>
        <v>0.218</v>
      </c>
      <c r="J518" s="16">
        <f t="shared" ca="1" si="360"/>
        <v>0</v>
      </c>
      <c r="K518" s="16">
        <f t="shared" ca="1" si="361"/>
        <v>484893</v>
      </c>
      <c r="L518" s="16">
        <f t="shared" ca="1" si="362"/>
        <v>134.66666666666666</v>
      </c>
      <c r="M518" s="17">
        <f t="shared" ca="1" si="363"/>
        <v>4.5666666666666664</v>
      </c>
      <c r="N518" s="17">
        <f t="shared" ca="1" si="364"/>
        <v>5.3</v>
      </c>
      <c r="O518" s="17" t="str">
        <f t="shared" ca="1" si="365"/>
        <v>WSW</v>
      </c>
      <c r="P518" s="13">
        <f t="shared" ca="1" si="366"/>
        <v>0.30652777777777779</v>
      </c>
      <c r="Q518" s="18">
        <f t="shared" ca="1" si="367"/>
        <v>8.8000000000000007</v>
      </c>
      <c r="R518" s="17" t="str">
        <f t="shared" ca="1" si="368"/>
        <v>WSW</v>
      </c>
      <c r="S518" s="13">
        <f t="shared" ca="1" si="369"/>
        <v>0.32155092592592593</v>
      </c>
    </row>
    <row r="519" spans="1:19">
      <c r="A519" s="11">
        <f t="shared" si="353"/>
        <v>3079</v>
      </c>
      <c r="B519" s="12">
        <f t="shared" ca="1" si="354"/>
        <v>44614</v>
      </c>
      <c r="C519" s="13">
        <f t="shared" ca="1" si="355"/>
        <v>0.33333333333333331</v>
      </c>
      <c r="D519" s="14">
        <f t="shared" ca="1" si="356"/>
        <v>0</v>
      </c>
      <c r="E519" s="14">
        <f t="shared" ca="1" si="352"/>
        <v>0.2647479942633168</v>
      </c>
      <c r="F519" s="14">
        <f t="shared" ca="1" si="357"/>
        <v>6.833333333333333</v>
      </c>
      <c r="G519" s="60" t="s">
        <v>202</v>
      </c>
      <c r="H519" s="14">
        <f t="shared" ca="1" si="358"/>
        <v>41.933333333333337</v>
      </c>
      <c r="I519" s="17">
        <f t="shared" ca="1" si="359"/>
        <v>0.95900000000000007</v>
      </c>
      <c r="J519" s="16">
        <f t="shared" ca="1" si="360"/>
        <v>0.16666666666666666</v>
      </c>
      <c r="K519" s="16">
        <f t="shared" ca="1" si="361"/>
        <v>1872314</v>
      </c>
      <c r="L519" s="16">
        <f t="shared" ca="1" si="362"/>
        <v>520</v>
      </c>
      <c r="M519" s="17">
        <f t="shared" ca="1" si="363"/>
        <v>4.7833333333333323</v>
      </c>
      <c r="N519" s="17">
        <f t="shared" ca="1" si="364"/>
        <v>5.5</v>
      </c>
      <c r="O519" s="17" t="str">
        <f t="shared" ca="1" si="365"/>
        <v>WSW</v>
      </c>
      <c r="P519" s="13">
        <f t="shared" ca="1" si="366"/>
        <v>0.35019675925925925</v>
      </c>
      <c r="Q519" s="18">
        <f t="shared" ca="1" si="367"/>
        <v>10</v>
      </c>
      <c r="R519" s="17" t="str">
        <f t="shared" ca="1" si="368"/>
        <v>WSW</v>
      </c>
      <c r="S519" s="13">
        <f t="shared" ca="1" si="369"/>
        <v>0.3488194444444444</v>
      </c>
    </row>
    <row r="520" spans="1:19">
      <c r="A520" s="11">
        <f t="shared" si="353"/>
        <v>3085</v>
      </c>
      <c r="B520" s="12">
        <f t="shared" ca="1" si="354"/>
        <v>44614</v>
      </c>
      <c r="C520" s="13">
        <f t="shared" ca="1" si="355"/>
        <v>0.375</v>
      </c>
      <c r="D520" s="14">
        <f t="shared" ca="1" si="356"/>
        <v>0</v>
      </c>
      <c r="E520" s="14">
        <f t="shared" ref="E520:E583" ca="1" si="403">INDIRECT(ADDRESS(A520,32,,,$B$1))</f>
        <v>0.26425680641258825</v>
      </c>
      <c r="F520" s="14">
        <f t="shared" ca="1" si="357"/>
        <v>7.5666666666666655</v>
      </c>
      <c r="G520" s="60" t="s">
        <v>202</v>
      </c>
      <c r="H520" s="14">
        <f t="shared" ca="1" si="358"/>
        <v>38.68333333333333</v>
      </c>
      <c r="I520" s="17">
        <f t="shared" ca="1" si="359"/>
        <v>1.2759999999999998</v>
      </c>
      <c r="J520" s="16">
        <f t="shared" ca="1" si="360"/>
        <v>0.66666666666666663</v>
      </c>
      <c r="K520" s="16">
        <f t="shared" ca="1" si="361"/>
        <v>2576083</v>
      </c>
      <c r="L520" s="16">
        <f t="shared" ca="1" si="362"/>
        <v>715.5</v>
      </c>
      <c r="M520" s="17">
        <f t="shared" ca="1" si="363"/>
        <v>4.8</v>
      </c>
      <c r="N520" s="17">
        <f t="shared" ca="1" si="364"/>
        <v>5.3</v>
      </c>
      <c r="O520" s="17" t="str">
        <f t="shared" ca="1" si="365"/>
        <v>WSW</v>
      </c>
      <c r="P520" s="13">
        <f t="shared" ca="1" si="366"/>
        <v>0.38524305555555555</v>
      </c>
      <c r="Q520" s="18">
        <f t="shared" ca="1" si="367"/>
        <v>9.4</v>
      </c>
      <c r="R520" s="17" t="str">
        <f t="shared" ca="1" si="368"/>
        <v>WSW</v>
      </c>
      <c r="S520" s="13">
        <f t="shared" ca="1" si="369"/>
        <v>0.36973379629629632</v>
      </c>
    </row>
    <row r="521" spans="1:19">
      <c r="A521" s="11">
        <f t="shared" ref="A521:A584" si="404">A520+$B$2</f>
        <v>3091</v>
      </c>
      <c r="B521" s="12">
        <f t="shared" ref="B521:B584" ca="1" si="405">INDIRECT(ADDRESS(A521,2,,,$B$1))</f>
        <v>44614</v>
      </c>
      <c r="C521" s="13">
        <f t="shared" ref="C521:C584" ca="1" si="406">INDIRECT(ADDRESS(A521,3,,,$B$1))</f>
        <v>0.41666666666666669</v>
      </c>
      <c r="D521" s="14">
        <f t="shared" ref="D521:D584" ca="1" si="407">INDIRECT(ADDRESS(A521,31,,,$B$1))</f>
        <v>0</v>
      </c>
      <c r="E521" s="14">
        <f t="shared" ca="1" si="403"/>
        <v>0.26356987784741542</v>
      </c>
      <c r="F521" s="14">
        <f t="shared" ref="F521:F584" ca="1" si="408">INDIRECT(ADDRESS(A521,33,,,$B$1))</f>
        <v>7.7166666666666659</v>
      </c>
      <c r="G521" s="60" t="s">
        <v>202</v>
      </c>
      <c r="H521" s="14">
        <f t="shared" ref="H521:H584" ca="1" si="409">INDIRECT(ADDRESS(A521,35,,,$B$1))</f>
        <v>40.18333333333333</v>
      </c>
      <c r="I521" s="17">
        <f t="shared" ref="I521:I584" ca="1" si="410">INDIRECT(ADDRESS(A521,36,,,$B$1))</f>
        <v>1.5529999999999999</v>
      </c>
      <c r="J521" s="16">
        <f t="shared" ref="J521:J584" ca="1" si="411">INDIRECT(ADDRESS(A521,37,,,$B$1))</f>
        <v>0.66666666666666663</v>
      </c>
      <c r="K521" s="16">
        <f t="shared" ref="K521:K584" ca="1" si="412">INDIRECT(ADDRESS(A521,38,,,$B$1))</f>
        <v>3083675</v>
      </c>
      <c r="L521" s="16">
        <f t="shared" ref="L521:L584" ca="1" si="413">INDIRECT(ADDRESS(A521,39,,,$B$1))</f>
        <v>856.66666666666663</v>
      </c>
      <c r="M521" s="17">
        <f t="shared" ref="M521:M584" ca="1" si="414">INDIRECT(ADDRESS($A521,40,,,$B$1))</f>
        <v>4.8500000000000005</v>
      </c>
      <c r="N521" s="17">
        <f t="shared" ref="N521:N584" ca="1" si="415">INDIRECT(ADDRESS($A521,41,,,$B$1))</f>
        <v>5.3</v>
      </c>
      <c r="O521" s="17" t="str">
        <f t="shared" ref="O521:O584" ca="1" si="416">INDIRECT(ADDRESS($A521,42,,,$B$1))</f>
        <v>W</v>
      </c>
      <c r="P521" s="13">
        <f t="shared" ref="P521:P584" ca="1" si="417">INDIRECT(ADDRESS($A521,43,,,$B$1))</f>
        <v>0.41297453703703701</v>
      </c>
      <c r="Q521" s="18">
        <f t="shared" ref="Q521:Q584" ca="1" si="418">INDIRECT(ADDRESS($A521,44,,,$B$1))</f>
        <v>8.5</v>
      </c>
      <c r="R521" s="17" t="str">
        <f t="shared" ref="R521:R584" ca="1" si="419">INDIRECT(ADDRESS($A521,45,,,$B$1))</f>
        <v>WNW</v>
      </c>
      <c r="S521" s="13">
        <f t="shared" ref="S521:S584" ca="1" si="420">INDIRECT(ADDRESS($A521,46,,,$B$1))</f>
        <v>0.41263888888888894</v>
      </c>
    </row>
    <row r="522" spans="1:19">
      <c r="A522" s="11">
        <f t="shared" si="404"/>
        <v>3097</v>
      </c>
      <c r="B522" s="12">
        <f t="shared" ca="1" si="405"/>
        <v>44614</v>
      </c>
      <c r="C522" s="13">
        <f t="shared" ca="1" si="406"/>
        <v>0.45833333333333331</v>
      </c>
      <c r="D522" s="14">
        <f t="shared" ca="1" si="407"/>
        <v>0</v>
      </c>
      <c r="E522" s="14">
        <f t="shared" ca="1" si="403"/>
        <v>0.2627859495827638</v>
      </c>
      <c r="F522" s="14">
        <f t="shared" ca="1" si="408"/>
        <v>8.2166666666666668</v>
      </c>
      <c r="G522" s="60" t="s">
        <v>202</v>
      </c>
      <c r="H522" s="14">
        <f t="shared" ca="1" si="409"/>
        <v>38.116666666666667</v>
      </c>
      <c r="I522" s="17">
        <f t="shared" ca="1" si="410"/>
        <v>2.1970000000000001</v>
      </c>
      <c r="J522" s="16">
        <f t="shared" ca="1" si="411"/>
        <v>1</v>
      </c>
      <c r="K522" s="16">
        <f t="shared" ca="1" si="412"/>
        <v>4307357</v>
      </c>
      <c r="L522" s="16">
        <f t="shared" ca="1" si="413"/>
        <v>1196.3333333333333</v>
      </c>
      <c r="M522" s="17">
        <f t="shared" ca="1" si="414"/>
        <v>5.5</v>
      </c>
      <c r="N522" s="17">
        <f t="shared" ca="1" si="415"/>
        <v>6.3</v>
      </c>
      <c r="O522" s="17" t="str">
        <f t="shared" ca="1" si="416"/>
        <v>W</v>
      </c>
      <c r="P522" s="13">
        <f t="shared" ca="1" si="417"/>
        <v>0.47471064814814817</v>
      </c>
      <c r="Q522" s="18">
        <f t="shared" ca="1" si="418"/>
        <v>11.9</v>
      </c>
      <c r="R522" s="17" t="str">
        <f t="shared" ca="1" si="419"/>
        <v>W</v>
      </c>
      <c r="S522" s="13">
        <f t="shared" ca="1" si="420"/>
        <v>0.46870370370370368</v>
      </c>
    </row>
    <row r="523" spans="1:19">
      <c r="A523" s="11">
        <f t="shared" si="404"/>
        <v>3103</v>
      </c>
      <c r="B523" s="12">
        <f t="shared" ca="1" si="405"/>
        <v>44614</v>
      </c>
      <c r="C523" s="13">
        <f t="shared" ca="1" si="406"/>
        <v>0.5</v>
      </c>
      <c r="D523" s="14">
        <f t="shared" ca="1" si="407"/>
        <v>0</v>
      </c>
      <c r="E523" s="14">
        <f t="shared" ca="1" si="403"/>
        <v>0.2621986310899253</v>
      </c>
      <c r="F523" s="14">
        <f t="shared" ca="1" si="408"/>
        <v>8.1666666666666679</v>
      </c>
      <c r="G523" s="60" t="s">
        <v>202</v>
      </c>
      <c r="H523" s="14">
        <f t="shared" ca="1" si="409"/>
        <v>38.266666666666673</v>
      </c>
      <c r="I523" s="17">
        <f t="shared" ca="1" si="410"/>
        <v>1.6489999999999998</v>
      </c>
      <c r="J523" s="16">
        <f t="shared" ca="1" si="411"/>
        <v>0.5</v>
      </c>
      <c r="K523" s="16">
        <f t="shared" ca="1" si="412"/>
        <v>3307446</v>
      </c>
      <c r="L523" s="16">
        <f t="shared" ca="1" si="413"/>
        <v>918.66666666666663</v>
      </c>
      <c r="M523" s="17">
        <f t="shared" ca="1" si="414"/>
        <v>5.1000000000000005</v>
      </c>
      <c r="N523" s="17">
        <f t="shared" ca="1" si="415"/>
        <v>5.8</v>
      </c>
      <c r="O523" s="17" t="str">
        <f t="shared" ca="1" si="416"/>
        <v>WNW</v>
      </c>
      <c r="P523" s="13">
        <f t="shared" ca="1" si="417"/>
        <v>0.51063657407407403</v>
      </c>
      <c r="Q523" s="18">
        <f t="shared" ca="1" si="418"/>
        <v>9.1999999999999993</v>
      </c>
      <c r="R523" s="17" t="str">
        <f t="shared" ca="1" si="419"/>
        <v>W</v>
      </c>
      <c r="S523" s="13">
        <f t="shared" ca="1" si="420"/>
        <v>0.51626157407407403</v>
      </c>
    </row>
    <row r="524" spans="1:19">
      <c r="A524" s="11">
        <f t="shared" si="404"/>
        <v>3109</v>
      </c>
      <c r="B524" s="12">
        <f t="shared" ca="1" si="405"/>
        <v>44614</v>
      </c>
      <c r="C524" s="13">
        <f t="shared" ca="1" si="406"/>
        <v>0.54166666666666663</v>
      </c>
      <c r="D524" s="14">
        <f t="shared" ca="1" si="407"/>
        <v>0</v>
      </c>
      <c r="E524" s="14">
        <f t="shared" ca="1" si="403"/>
        <v>0.26161208102920591</v>
      </c>
      <c r="F524" s="14">
        <f t="shared" ca="1" si="408"/>
        <v>7.7333333333333334</v>
      </c>
      <c r="G524" s="60" t="s">
        <v>202</v>
      </c>
      <c r="H524" s="14">
        <f t="shared" ca="1" si="409"/>
        <v>39.383333333333333</v>
      </c>
      <c r="I524" s="17">
        <f t="shared" ca="1" si="410"/>
        <v>1.3359999999999999</v>
      </c>
      <c r="J524" s="16">
        <f t="shared" ca="1" si="411"/>
        <v>0.5</v>
      </c>
      <c r="K524" s="16">
        <f t="shared" ca="1" si="412"/>
        <v>2709747</v>
      </c>
      <c r="L524" s="16">
        <f t="shared" ca="1" si="413"/>
        <v>752.83333333333337</v>
      </c>
      <c r="M524" s="17">
        <f t="shared" ca="1" si="414"/>
        <v>4.6333333333333329</v>
      </c>
      <c r="N524" s="17">
        <f t="shared" ca="1" si="415"/>
        <v>5.8</v>
      </c>
      <c r="O524" s="17" t="str">
        <f t="shared" ca="1" si="416"/>
        <v>WNW</v>
      </c>
      <c r="P524" s="13">
        <f t="shared" ca="1" si="417"/>
        <v>0.5725231481481482</v>
      </c>
      <c r="Q524" s="18">
        <f t="shared" ca="1" si="418"/>
        <v>8.4</v>
      </c>
      <c r="R524" s="17" t="str">
        <f t="shared" ca="1" si="419"/>
        <v>WNW</v>
      </c>
      <c r="S524" s="13">
        <f t="shared" ca="1" si="420"/>
        <v>0.56918981481481479</v>
      </c>
    </row>
    <row r="525" spans="1:19">
      <c r="A525" s="11">
        <f t="shared" si="404"/>
        <v>3115</v>
      </c>
      <c r="B525" s="12">
        <f t="shared" ca="1" si="405"/>
        <v>44614</v>
      </c>
      <c r="C525" s="13">
        <f t="shared" ca="1" si="406"/>
        <v>0.58333333333333337</v>
      </c>
      <c r="D525" s="14">
        <f t="shared" ca="1" si="407"/>
        <v>0</v>
      </c>
      <c r="E525" s="14">
        <f t="shared" ca="1" si="403"/>
        <v>0.26190546646257906</v>
      </c>
      <c r="F525" s="14">
        <f t="shared" ca="1" si="408"/>
        <v>9.0666666666666664</v>
      </c>
      <c r="G525" s="60" t="s">
        <v>202</v>
      </c>
      <c r="H525" s="14">
        <f t="shared" ca="1" si="409"/>
        <v>30.350000000000005</v>
      </c>
      <c r="I525" s="17">
        <f t="shared" ca="1" si="410"/>
        <v>1.9889999999999999</v>
      </c>
      <c r="J525" s="16">
        <f t="shared" ca="1" si="411"/>
        <v>1</v>
      </c>
      <c r="K525" s="16">
        <f t="shared" ca="1" si="412"/>
        <v>3928503</v>
      </c>
      <c r="L525" s="16">
        <f t="shared" ca="1" si="413"/>
        <v>1091.1666666666667</v>
      </c>
      <c r="M525" s="17">
        <f t="shared" ca="1" si="414"/>
        <v>4.9833333333333334</v>
      </c>
      <c r="N525" s="17">
        <f t="shared" ca="1" si="415"/>
        <v>5.7</v>
      </c>
      <c r="O525" s="17" t="str">
        <f t="shared" ca="1" si="416"/>
        <v>WNW</v>
      </c>
      <c r="P525" s="13">
        <f t="shared" ca="1" si="417"/>
        <v>0.60348379629629634</v>
      </c>
      <c r="Q525" s="18">
        <f t="shared" ca="1" si="418"/>
        <v>9</v>
      </c>
      <c r="R525" s="17" t="str">
        <f t="shared" ca="1" si="419"/>
        <v>WNW</v>
      </c>
      <c r="S525" s="13">
        <f t="shared" ca="1" si="420"/>
        <v>0.59689814814814812</v>
      </c>
    </row>
    <row r="526" spans="1:19">
      <c r="A526" s="11">
        <f t="shared" si="404"/>
        <v>3121</v>
      </c>
      <c r="B526" s="12">
        <f t="shared" ca="1" si="405"/>
        <v>44614</v>
      </c>
      <c r="C526" s="13">
        <f t="shared" ca="1" si="406"/>
        <v>0.625</v>
      </c>
      <c r="D526" s="14">
        <f t="shared" ca="1" si="407"/>
        <v>0</v>
      </c>
      <c r="E526" s="14">
        <f t="shared" ca="1" si="403"/>
        <v>0.26141722896939462</v>
      </c>
      <c r="F526" s="14">
        <f t="shared" ca="1" si="408"/>
        <v>7.8999999999999995</v>
      </c>
      <c r="G526" s="60" t="s">
        <v>202</v>
      </c>
      <c r="H526" s="14">
        <f t="shared" ca="1" si="409"/>
        <v>29.399999999999995</v>
      </c>
      <c r="I526" s="17">
        <f t="shared" ca="1" si="410"/>
        <v>1.544</v>
      </c>
      <c r="J526" s="16">
        <f t="shared" ca="1" si="411"/>
        <v>1</v>
      </c>
      <c r="K526" s="16">
        <f t="shared" ca="1" si="412"/>
        <v>3073353</v>
      </c>
      <c r="L526" s="16">
        <f t="shared" ca="1" si="413"/>
        <v>854</v>
      </c>
      <c r="M526" s="17">
        <f t="shared" ca="1" si="414"/>
        <v>5.4499999999999993</v>
      </c>
      <c r="N526" s="17">
        <f t="shared" ca="1" si="415"/>
        <v>6.4</v>
      </c>
      <c r="O526" s="17" t="str">
        <f t="shared" ca="1" si="416"/>
        <v>NW</v>
      </c>
      <c r="P526" s="13">
        <f t="shared" ca="1" si="417"/>
        <v>0.65853009259259265</v>
      </c>
      <c r="Q526" s="18">
        <f t="shared" ca="1" si="418"/>
        <v>9.1</v>
      </c>
      <c r="R526" s="17" t="str">
        <f t="shared" ca="1" si="419"/>
        <v>NW</v>
      </c>
      <c r="S526" s="13">
        <f t="shared" ca="1" si="420"/>
        <v>0.64212962962962961</v>
      </c>
    </row>
    <row r="527" spans="1:19">
      <c r="A527" s="11">
        <f t="shared" si="404"/>
        <v>3127</v>
      </c>
      <c r="B527" s="12">
        <f t="shared" ca="1" si="405"/>
        <v>44614</v>
      </c>
      <c r="C527" s="13">
        <f t="shared" ca="1" si="406"/>
        <v>0.66666666666666663</v>
      </c>
      <c r="D527" s="14">
        <f t="shared" ca="1" si="407"/>
        <v>0</v>
      </c>
      <c r="E527" s="14">
        <f t="shared" ca="1" si="403"/>
        <v>0.25966179178596277</v>
      </c>
      <c r="F527" s="14">
        <f t="shared" ca="1" si="408"/>
        <v>6.55</v>
      </c>
      <c r="G527" s="60" t="s">
        <v>202</v>
      </c>
      <c r="H527" s="14">
        <f t="shared" ca="1" si="409"/>
        <v>31.900000000000002</v>
      </c>
      <c r="I527" s="17">
        <f t="shared" ca="1" si="410"/>
        <v>0.80199999999999994</v>
      </c>
      <c r="J527" s="16">
        <f t="shared" ca="1" si="411"/>
        <v>0</v>
      </c>
      <c r="K527" s="16">
        <f t="shared" ca="1" si="412"/>
        <v>1616666</v>
      </c>
      <c r="L527" s="16">
        <f t="shared" ca="1" si="413"/>
        <v>449</v>
      </c>
      <c r="M527" s="17">
        <f t="shared" ca="1" si="414"/>
        <v>5.5500000000000007</v>
      </c>
      <c r="N527" s="17">
        <f t="shared" ca="1" si="415"/>
        <v>6.4</v>
      </c>
      <c r="O527" s="17" t="str">
        <f t="shared" ca="1" si="416"/>
        <v>NW</v>
      </c>
      <c r="P527" s="13">
        <f t="shared" ca="1" si="417"/>
        <v>0.66003472222222226</v>
      </c>
      <c r="Q527" s="18">
        <f t="shared" ca="1" si="418"/>
        <v>9.3000000000000007</v>
      </c>
      <c r="R527" s="17" t="str">
        <f t="shared" ca="1" si="419"/>
        <v>NNW</v>
      </c>
      <c r="S527" s="13">
        <f t="shared" ca="1" si="420"/>
        <v>0.68065972222222226</v>
      </c>
    </row>
    <row r="528" spans="1:19">
      <c r="A528" s="11">
        <f t="shared" si="404"/>
        <v>3133</v>
      </c>
      <c r="B528" s="12">
        <f t="shared" ca="1" si="405"/>
        <v>44614</v>
      </c>
      <c r="C528" s="13">
        <f t="shared" ca="1" si="406"/>
        <v>0.70833333333333337</v>
      </c>
      <c r="D528" s="14">
        <f t="shared" ca="1" si="407"/>
        <v>0</v>
      </c>
      <c r="E528" s="14">
        <f t="shared" ca="1" si="403"/>
        <v>0.2594671649623066</v>
      </c>
      <c r="F528" s="14">
        <f t="shared" ca="1" si="408"/>
        <v>4.6333333333333337</v>
      </c>
      <c r="G528" s="60" t="s">
        <v>202</v>
      </c>
      <c r="H528" s="14">
        <f t="shared" ca="1" si="409"/>
        <v>38.733333333333327</v>
      </c>
      <c r="I528" s="17">
        <f t="shared" ca="1" si="410"/>
        <v>0.16800000000000001</v>
      </c>
      <c r="J528" s="16">
        <f t="shared" ca="1" si="411"/>
        <v>0</v>
      </c>
      <c r="K528" s="16">
        <f t="shared" ca="1" si="412"/>
        <v>362958</v>
      </c>
      <c r="L528" s="16">
        <f t="shared" ca="1" si="413"/>
        <v>100.66666666666667</v>
      </c>
      <c r="M528" s="17">
        <f t="shared" ca="1" si="414"/>
        <v>4.1166666666666663</v>
      </c>
      <c r="N528" s="17">
        <f t="shared" ca="1" si="415"/>
        <v>5.3</v>
      </c>
      <c r="O528" s="17" t="str">
        <f t="shared" ca="1" si="416"/>
        <v>NW</v>
      </c>
      <c r="P528" s="13">
        <f t="shared" ca="1" si="417"/>
        <v>0.70146990740740733</v>
      </c>
      <c r="Q528" s="18">
        <f t="shared" ca="1" si="418"/>
        <v>7.3</v>
      </c>
      <c r="R528" s="17" t="str">
        <f t="shared" ca="1" si="419"/>
        <v>N</v>
      </c>
      <c r="S528" s="13">
        <f t="shared" ca="1" si="420"/>
        <v>0.7079050925925926</v>
      </c>
    </row>
    <row r="529" spans="1:36">
      <c r="A529" s="11">
        <f t="shared" si="404"/>
        <v>3139</v>
      </c>
      <c r="B529" s="12">
        <f t="shared" ca="1" si="405"/>
        <v>44614</v>
      </c>
      <c r="C529" s="13">
        <f t="shared" ca="1" si="406"/>
        <v>0.75</v>
      </c>
      <c r="D529" s="14">
        <f t="shared" ca="1" si="407"/>
        <v>0</v>
      </c>
      <c r="E529" s="14">
        <f t="shared" ca="1" si="403"/>
        <v>0.25898093577453646</v>
      </c>
      <c r="F529" s="14">
        <f t="shared" ca="1" si="408"/>
        <v>2.8000000000000003</v>
      </c>
      <c r="G529" s="60" t="s">
        <v>202</v>
      </c>
      <c r="H529" s="14">
        <f t="shared" ca="1" si="409"/>
        <v>42.916666666666664</v>
      </c>
      <c r="I529" s="17">
        <f t="shared" ca="1" si="410"/>
        <v>0</v>
      </c>
      <c r="J529" s="16">
        <f t="shared" ca="1" si="411"/>
        <v>0</v>
      </c>
      <c r="K529" s="16">
        <f t="shared" ca="1" si="412"/>
        <v>3413</v>
      </c>
      <c r="L529" s="16">
        <f t="shared" ca="1" si="413"/>
        <v>0.83333333333333337</v>
      </c>
      <c r="M529" s="17">
        <f t="shared" ca="1" si="414"/>
        <v>2.8166666666666669</v>
      </c>
      <c r="N529" s="17">
        <f t="shared" ca="1" si="415"/>
        <v>4.4000000000000004</v>
      </c>
      <c r="O529" s="17" t="str">
        <f t="shared" ca="1" si="416"/>
        <v>NW</v>
      </c>
      <c r="P529" s="13">
        <f t="shared" ca="1" si="417"/>
        <v>0.74329861111111117</v>
      </c>
      <c r="Q529" s="18">
        <f t="shared" ca="1" si="418"/>
        <v>6.2</v>
      </c>
      <c r="R529" s="17" t="str">
        <f t="shared" ca="1" si="419"/>
        <v>NW</v>
      </c>
      <c r="S529" s="13">
        <f t="shared" ca="1" si="420"/>
        <v>0.75774305555555566</v>
      </c>
    </row>
    <row r="530" spans="1:36">
      <c r="A530" s="11">
        <f t="shared" si="404"/>
        <v>3145</v>
      </c>
      <c r="B530" s="12">
        <f t="shared" ca="1" si="405"/>
        <v>44614</v>
      </c>
      <c r="C530" s="13">
        <f t="shared" ca="1" si="406"/>
        <v>0.79166666666666663</v>
      </c>
      <c r="D530" s="14">
        <f t="shared" ca="1" si="407"/>
        <v>0</v>
      </c>
      <c r="E530" s="14">
        <f t="shared" ca="1" si="403"/>
        <v>0.25839807059939474</v>
      </c>
      <c r="F530" s="14">
        <f t="shared" ca="1" si="408"/>
        <v>1.9333333333333333</v>
      </c>
      <c r="G530" s="60" t="s">
        <v>202</v>
      </c>
      <c r="H530" s="14">
        <f t="shared" ca="1" si="409"/>
        <v>48.150000000000006</v>
      </c>
      <c r="I530" s="17">
        <f t="shared" ca="1" si="410"/>
        <v>0</v>
      </c>
      <c r="J530" s="16">
        <f t="shared" ca="1" si="411"/>
        <v>0</v>
      </c>
      <c r="K530" s="16">
        <f t="shared" ca="1" si="412"/>
        <v>454</v>
      </c>
      <c r="L530" s="16">
        <f t="shared" ca="1" si="413"/>
        <v>0</v>
      </c>
      <c r="M530" s="17">
        <f t="shared" ca="1" si="414"/>
        <v>1.7</v>
      </c>
      <c r="N530" s="17">
        <f t="shared" ca="1" si="415"/>
        <v>2.9</v>
      </c>
      <c r="O530" s="17" t="str">
        <f t="shared" ca="1" si="416"/>
        <v>NNW</v>
      </c>
      <c r="P530" s="13">
        <f t="shared" ca="1" si="417"/>
        <v>0.78987268518518527</v>
      </c>
      <c r="Q530" s="18">
        <f t="shared" ca="1" si="418"/>
        <v>4.9000000000000004</v>
      </c>
      <c r="R530" s="17" t="str">
        <f t="shared" ca="1" si="419"/>
        <v>NNW</v>
      </c>
      <c r="S530" s="13">
        <f t="shared" ca="1" si="420"/>
        <v>0.78760416666666666</v>
      </c>
    </row>
    <row r="531" spans="1:36">
      <c r="A531" s="11">
        <f t="shared" si="404"/>
        <v>3151</v>
      </c>
      <c r="B531" s="12">
        <f t="shared" ca="1" si="405"/>
        <v>44614</v>
      </c>
      <c r="C531" s="13">
        <f t="shared" ca="1" si="406"/>
        <v>0.83333333333333337</v>
      </c>
      <c r="D531" s="14">
        <f t="shared" ca="1" si="407"/>
        <v>0</v>
      </c>
      <c r="E531" s="14">
        <f t="shared" ca="1" si="403"/>
        <v>0.25762205281454187</v>
      </c>
      <c r="F531" s="14">
        <f t="shared" ca="1" si="408"/>
        <v>1.1833333333333333</v>
      </c>
      <c r="G531" s="60" t="s">
        <v>202</v>
      </c>
      <c r="H531" s="14">
        <f t="shared" ca="1" si="409"/>
        <v>51.983333333333341</v>
      </c>
      <c r="I531" s="17">
        <f t="shared" ca="1" si="410"/>
        <v>0</v>
      </c>
      <c r="J531" s="16">
        <f t="shared" ca="1" si="411"/>
        <v>0</v>
      </c>
      <c r="K531" s="16">
        <f t="shared" ca="1" si="412"/>
        <v>603</v>
      </c>
      <c r="L531" s="16">
        <f t="shared" ca="1" si="413"/>
        <v>0</v>
      </c>
      <c r="M531" s="17">
        <f t="shared" ca="1" si="414"/>
        <v>1.05</v>
      </c>
      <c r="N531" s="17">
        <f t="shared" ca="1" si="415"/>
        <v>1.4</v>
      </c>
      <c r="O531" s="17" t="str">
        <f t="shared" ca="1" si="416"/>
        <v>NE</v>
      </c>
      <c r="P531" s="13">
        <f t="shared" ca="1" si="417"/>
        <v>0.83215277777777785</v>
      </c>
      <c r="Q531" s="18">
        <f t="shared" ca="1" si="418"/>
        <v>3.2</v>
      </c>
      <c r="R531" s="17" t="str">
        <f t="shared" ca="1" si="419"/>
        <v>NE</v>
      </c>
      <c r="S531" s="13">
        <f t="shared" ca="1" si="420"/>
        <v>0.85100694444444447</v>
      </c>
    </row>
    <row r="532" spans="1:36">
      <c r="A532" s="11">
        <f t="shared" si="404"/>
        <v>3157</v>
      </c>
      <c r="B532" s="12">
        <f t="shared" ca="1" si="405"/>
        <v>44614</v>
      </c>
      <c r="C532" s="13">
        <f t="shared" ca="1" si="406"/>
        <v>0.875</v>
      </c>
      <c r="D532" s="14">
        <f t="shared" ca="1" si="407"/>
        <v>0</v>
      </c>
      <c r="E532" s="14">
        <f t="shared" ca="1" si="403"/>
        <v>0.25675031803044301</v>
      </c>
      <c r="F532" s="14">
        <f t="shared" ca="1" si="408"/>
        <v>0.58333333333333337</v>
      </c>
      <c r="G532" s="60" t="s">
        <v>202</v>
      </c>
      <c r="H532" s="14">
        <f t="shared" ca="1" si="409"/>
        <v>54.816666666666663</v>
      </c>
      <c r="I532" s="17">
        <f t="shared" ca="1" si="410"/>
        <v>0</v>
      </c>
      <c r="J532" s="16">
        <f t="shared" ca="1" si="411"/>
        <v>0</v>
      </c>
      <c r="K532" s="16">
        <f t="shared" ca="1" si="412"/>
        <v>522</v>
      </c>
      <c r="L532" s="16">
        <f t="shared" ca="1" si="413"/>
        <v>0</v>
      </c>
      <c r="M532" s="17">
        <f t="shared" ca="1" si="414"/>
        <v>1.3333333333333333</v>
      </c>
      <c r="N532" s="17">
        <f t="shared" ca="1" si="415"/>
        <v>1.7</v>
      </c>
      <c r="O532" s="17" t="str">
        <f t="shared" ca="1" si="416"/>
        <v>ENE</v>
      </c>
      <c r="P532" s="13">
        <f t="shared" ca="1" si="417"/>
        <v>0.88790509259259265</v>
      </c>
      <c r="Q532" s="18">
        <f t="shared" ca="1" si="418"/>
        <v>3.6</v>
      </c>
      <c r="R532" s="17" t="str">
        <f t="shared" ca="1" si="419"/>
        <v>NE</v>
      </c>
      <c r="S532" s="13">
        <f t="shared" ca="1" si="420"/>
        <v>0.89612268518518512</v>
      </c>
    </row>
    <row r="533" spans="1:36">
      <c r="A533" s="11">
        <f t="shared" si="404"/>
        <v>3163</v>
      </c>
      <c r="B533" s="12">
        <f t="shared" ca="1" si="405"/>
        <v>44614</v>
      </c>
      <c r="C533" s="13">
        <f t="shared" ca="1" si="406"/>
        <v>0.91666666666666663</v>
      </c>
      <c r="D533" s="14">
        <f t="shared" ca="1" si="407"/>
        <v>0</v>
      </c>
      <c r="E533" s="14">
        <f t="shared" ca="1" si="403"/>
        <v>0.25626671012461577</v>
      </c>
      <c r="F533" s="14">
        <f t="shared" ca="1" si="408"/>
        <v>0.48333333333333334</v>
      </c>
      <c r="G533" s="60" t="s">
        <v>202</v>
      </c>
      <c r="H533" s="14">
        <f t="shared" ca="1" si="409"/>
        <v>54.416666666666679</v>
      </c>
      <c r="I533" s="17">
        <f t="shared" ca="1" si="410"/>
        <v>0</v>
      </c>
      <c r="J533" s="16">
        <f t="shared" ca="1" si="411"/>
        <v>0</v>
      </c>
      <c r="K533" s="16">
        <f t="shared" ca="1" si="412"/>
        <v>539</v>
      </c>
      <c r="L533" s="16">
        <f t="shared" ca="1" si="413"/>
        <v>0</v>
      </c>
      <c r="M533" s="17">
        <f t="shared" ca="1" si="414"/>
        <v>1.3666666666666665</v>
      </c>
      <c r="N533" s="17">
        <f t="shared" ca="1" si="415"/>
        <v>1.8</v>
      </c>
      <c r="O533" s="17" t="str">
        <f t="shared" ca="1" si="416"/>
        <v>E</v>
      </c>
      <c r="P533" s="13">
        <f t="shared" ca="1" si="417"/>
        <v>0.92450231481481471</v>
      </c>
      <c r="Q533" s="18">
        <f t="shared" ca="1" si="418"/>
        <v>2.7</v>
      </c>
      <c r="R533" s="17" t="str">
        <f t="shared" ca="1" si="419"/>
        <v>ENE</v>
      </c>
      <c r="S533" s="13">
        <f t="shared" ca="1" si="420"/>
        <v>0.91871527777777784</v>
      </c>
    </row>
    <row r="534" spans="1:36">
      <c r="A534" s="11">
        <f t="shared" si="404"/>
        <v>3169</v>
      </c>
      <c r="B534" s="12">
        <f t="shared" ca="1" si="405"/>
        <v>44614</v>
      </c>
      <c r="C534" s="13">
        <f t="shared" ca="1" si="406"/>
        <v>0.95833333333333337</v>
      </c>
      <c r="D534" s="14">
        <f t="shared" ca="1" si="407"/>
        <v>0</v>
      </c>
      <c r="E534" s="14">
        <f t="shared" ca="1" si="403"/>
        <v>0.25559053756070782</v>
      </c>
      <c r="F534" s="14">
        <f t="shared" ca="1" si="408"/>
        <v>0.39999999999999997</v>
      </c>
      <c r="G534" s="60" t="s">
        <v>202</v>
      </c>
      <c r="H534" s="14">
        <f t="shared" ca="1" si="409"/>
        <v>56.43333333333333</v>
      </c>
      <c r="I534" s="17">
        <f t="shared" ca="1" si="410"/>
        <v>0</v>
      </c>
      <c r="J534" s="16">
        <f t="shared" ca="1" si="411"/>
        <v>0</v>
      </c>
      <c r="K534" s="16">
        <f t="shared" ca="1" si="412"/>
        <v>567</v>
      </c>
      <c r="L534" s="16">
        <f t="shared" ca="1" si="413"/>
        <v>0</v>
      </c>
      <c r="M534" s="17">
        <f t="shared" ca="1" si="414"/>
        <v>1.0833333333333333</v>
      </c>
      <c r="N534" s="17">
        <f t="shared" ca="1" si="415"/>
        <v>1.5</v>
      </c>
      <c r="O534" s="17" t="str">
        <f t="shared" ca="1" si="416"/>
        <v>E</v>
      </c>
      <c r="P534" s="13">
        <f t="shared" ca="1" si="417"/>
        <v>0.96395833333333336</v>
      </c>
      <c r="Q534" s="18">
        <f t="shared" ca="1" si="418"/>
        <v>2.2999999999999998</v>
      </c>
      <c r="R534" s="17" t="str">
        <f t="shared" ca="1" si="419"/>
        <v>E</v>
      </c>
      <c r="S534" s="13">
        <f t="shared" ca="1" si="420"/>
        <v>0.99255787037037047</v>
      </c>
    </row>
    <row r="535" spans="1:36">
      <c r="A535" s="11">
        <f t="shared" si="404"/>
        <v>3175</v>
      </c>
      <c r="B535" s="12">
        <f t="shared" ca="1" si="405"/>
        <v>44615</v>
      </c>
      <c r="C535" s="13">
        <f t="shared" ca="1" si="406"/>
        <v>0</v>
      </c>
      <c r="D535" s="14">
        <f t="shared" ca="1" si="407"/>
        <v>0</v>
      </c>
      <c r="E535" s="14">
        <f t="shared" ca="1" si="403"/>
        <v>0.25472273582338317</v>
      </c>
      <c r="F535" s="14">
        <f t="shared" ca="1" si="408"/>
        <v>-0.73333333333333339</v>
      </c>
      <c r="G535" s="60" t="s">
        <v>202</v>
      </c>
      <c r="H535" s="14">
        <f t="shared" ca="1" si="409"/>
        <v>62.383333333333333</v>
      </c>
      <c r="I535" s="17">
        <f t="shared" ca="1" si="410"/>
        <v>0</v>
      </c>
      <c r="J535" s="16">
        <f t="shared" ca="1" si="411"/>
        <v>0</v>
      </c>
      <c r="K535" s="16">
        <f t="shared" ca="1" si="412"/>
        <v>549</v>
      </c>
      <c r="L535" s="16">
        <f t="shared" ca="1" si="413"/>
        <v>0</v>
      </c>
      <c r="M535" s="17">
        <f t="shared" ca="1" si="414"/>
        <v>0.73333333333333339</v>
      </c>
      <c r="N535" s="17">
        <f t="shared" ca="1" si="415"/>
        <v>1.5</v>
      </c>
      <c r="O535" s="17" t="str">
        <f t="shared" ca="1" si="416"/>
        <v>E</v>
      </c>
      <c r="P535" s="13">
        <f t="shared" ca="1" si="417"/>
        <v>0.99410879629629623</v>
      </c>
      <c r="Q535" s="18">
        <f t="shared" ca="1" si="418"/>
        <v>2</v>
      </c>
      <c r="R535" s="17" t="str">
        <f t="shared" ca="1" si="419"/>
        <v>ENE</v>
      </c>
      <c r="S535" s="13">
        <f t="shared" ca="1" si="420"/>
        <v>0.99306712962962962</v>
      </c>
      <c r="U535" s="14">
        <f t="shared" ref="U535" ca="1" si="421">SUM(D535:D558)</f>
        <v>0</v>
      </c>
      <c r="V535" s="14">
        <f t="shared" ref="V535:Y535" ca="1" si="422">AVERAGE(E535:E558)</f>
        <v>0.24858693985424188</v>
      </c>
      <c r="W535" s="14">
        <f t="shared" ca="1" si="422"/>
        <v>4.0159722222222216</v>
      </c>
      <c r="X535" s="14" t="e">
        <f t="shared" si="422"/>
        <v>#DIV/0!</v>
      </c>
      <c r="Y535" s="14">
        <f t="shared" ca="1" si="422"/>
        <v>55.508333333333347</v>
      </c>
      <c r="Z535" s="56">
        <f t="shared" ref="Z535:AA535" ca="1" si="423">SUM(I535:I558)</f>
        <v>10.267999999999997</v>
      </c>
      <c r="AA535" s="56">
        <f t="shared" ca="1" si="423"/>
        <v>5.166666666666667</v>
      </c>
      <c r="AB535" s="56">
        <f t="shared" ref="AB535" ca="1" si="424">SUM(K535:K558)/1000</f>
        <v>21579.866000000002</v>
      </c>
      <c r="AC535" s="56">
        <f t="shared" ref="AC535:AD535" ca="1" si="425">AVERAGE(L535:L558)</f>
        <v>249.70138888888889</v>
      </c>
      <c r="AD535" s="17">
        <f t="shared" ca="1" si="425"/>
        <v>1.5812500000000005</v>
      </c>
      <c r="AE535" s="17">
        <f t="shared" ref="AE535" ca="1" si="426">MAX(N535:N558)</f>
        <v>3.3</v>
      </c>
      <c r="AF535" s="11" t="str">
        <f t="shared" ref="AF535" ca="1" si="427">INDIRECT(ADDRESS(MATCH(AE535,N535:N558,0)+ROW()-1,15))</f>
        <v>SW</v>
      </c>
      <c r="AG535" s="13">
        <f t="shared" ref="AG535" ca="1" si="428">INDIRECT(ADDRESS(MATCH(AE535,N535:N558,0)+ROW()-1,16))</f>
        <v>0.62767361111111108</v>
      </c>
      <c r="AH535" s="17">
        <f t="shared" ref="AH535" ca="1" si="429">MAX(Q535:Q558)</f>
        <v>7.5</v>
      </c>
      <c r="AI535" s="11" t="str">
        <f t="shared" ref="AI535" ca="1" si="430">INDIRECT(ADDRESS(MATCH(AH535,Q535:Q558,0)+ROW()-1,18))</f>
        <v>SSE</v>
      </c>
      <c r="AJ535" s="13">
        <f t="shared" ref="AJ535" ca="1" si="431">INDIRECT(ADDRESS(MATCH(AH535,Q535:Q558,0)+ROW()-1,19))</f>
        <v>0.8039236111111111</v>
      </c>
    </row>
    <row r="536" spans="1:36">
      <c r="A536" s="11">
        <f t="shared" si="404"/>
        <v>3181</v>
      </c>
      <c r="B536" s="12">
        <f t="shared" ca="1" si="405"/>
        <v>44615</v>
      </c>
      <c r="C536" s="13">
        <f t="shared" ca="1" si="406"/>
        <v>4.1666666666666664E-2</v>
      </c>
      <c r="D536" s="14">
        <f t="shared" ca="1" si="407"/>
        <v>0</v>
      </c>
      <c r="E536" s="14">
        <f t="shared" ca="1" si="403"/>
        <v>0.25375994268428287</v>
      </c>
      <c r="F536" s="14">
        <f t="shared" ca="1" si="408"/>
        <v>-1.8166666666666664</v>
      </c>
      <c r="G536" s="60" t="s">
        <v>202</v>
      </c>
      <c r="H536" s="14">
        <f t="shared" ca="1" si="409"/>
        <v>68.149999999999991</v>
      </c>
      <c r="I536" s="17">
        <f t="shared" ca="1" si="410"/>
        <v>0</v>
      </c>
      <c r="J536" s="16">
        <f t="shared" ca="1" si="411"/>
        <v>0</v>
      </c>
      <c r="K536" s="16">
        <f t="shared" ca="1" si="412"/>
        <v>529</v>
      </c>
      <c r="L536" s="16">
        <f t="shared" ca="1" si="413"/>
        <v>0</v>
      </c>
      <c r="M536" s="17">
        <f t="shared" ca="1" si="414"/>
        <v>0.35000000000000003</v>
      </c>
      <c r="N536" s="17">
        <f t="shared" ca="1" si="415"/>
        <v>0.9</v>
      </c>
      <c r="O536" s="17" t="str">
        <f t="shared" ca="1" si="416"/>
        <v>E</v>
      </c>
      <c r="P536" s="13">
        <f t="shared" ca="1" si="417"/>
        <v>3.9108796296296301E-2</v>
      </c>
      <c r="Q536" s="18">
        <f t="shared" ca="1" si="418"/>
        <v>1.4</v>
      </c>
      <c r="R536" s="17" t="str">
        <f t="shared" ca="1" si="419"/>
        <v>E</v>
      </c>
      <c r="S536" s="13">
        <f t="shared" ca="1" si="420"/>
        <v>3.8437499999999999E-2</v>
      </c>
    </row>
    <row r="537" spans="1:36">
      <c r="A537" s="11">
        <f t="shared" si="404"/>
        <v>3187</v>
      </c>
      <c r="B537" s="12">
        <f t="shared" ca="1" si="405"/>
        <v>44615</v>
      </c>
      <c r="C537" s="13">
        <f t="shared" ca="1" si="406"/>
        <v>8.3333333333333329E-2</v>
      </c>
      <c r="D537" s="14">
        <f t="shared" ca="1" si="407"/>
        <v>0</v>
      </c>
      <c r="E537" s="14">
        <f t="shared" ca="1" si="403"/>
        <v>0.25279939080856256</v>
      </c>
      <c r="F537" s="14">
        <f t="shared" ca="1" si="408"/>
        <v>-2.5</v>
      </c>
      <c r="G537" s="60" t="s">
        <v>202</v>
      </c>
      <c r="H537" s="14">
        <f t="shared" ca="1" si="409"/>
        <v>72.75</v>
      </c>
      <c r="I537" s="17">
        <f t="shared" ca="1" si="410"/>
        <v>0</v>
      </c>
      <c r="J537" s="16">
        <f t="shared" ca="1" si="411"/>
        <v>0</v>
      </c>
      <c r="K537" s="16">
        <f t="shared" ca="1" si="412"/>
        <v>522</v>
      </c>
      <c r="L537" s="16">
        <f t="shared" ca="1" si="413"/>
        <v>0</v>
      </c>
      <c r="M537" s="17">
        <f t="shared" ca="1" si="414"/>
        <v>0.43333333333333335</v>
      </c>
      <c r="N537" s="17">
        <f t="shared" ca="1" si="415"/>
        <v>1.3</v>
      </c>
      <c r="O537" s="17" t="str">
        <f t="shared" ca="1" si="416"/>
        <v>ESE</v>
      </c>
      <c r="P537" s="13">
        <f t="shared" ca="1" si="417"/>
        <v>0.10368055555555555</v>
      </c>
      <c r="Q537" s="18">
        <f t="shared" ca="1" si="418"/>
        <v>2.4</v>
      </c>
      <c r="R537" s="17" t="str">
        <f t="shared" ca="1" si="419"/>
        <v>ESE</v>
      </c>
      <c r="S537" s="13">
        <f t="shared" ca="1" si="420"/>
        <v>9.8333333333333328E-2</v>
      </c>
    </row>
    <row r="538" spans="1:36">
      <c r="A538" s="11">
        <f t="shared" si="404"/>
        <v>3193</v>
      </c>
      <c r="B538" s="12">
        <f t="shared" ca="1" si="405"/>
        <v>44615</v>
      </c>
      <c r="C538" s="13">
        <f t="shared" ca="1" si="406"/>
        <v>0.125</v>
      </c>
      <c r="D538" s="14">
        <f t="shared" ca="1" si="407"/>
        <v>0</v>
      </c>
      <c r="E538" s="14">
        <f t="shared" ca="1" si="403"/>
        <v>0.25327937044564153</v>
      </c>
      <c r="F538" s="14">
        <f t="shared" ca="1" si="408"/>
        <v>-0.41666666666666669</v>
      </c>
      <c r="G538" s="60" t="s">
        <v>202</v>
      </c>
      <c r="H538" s="14">
        <f t="shared" ca="1" si="409"/>
        <v>64.016666666666666</v>
      </c>
      <c r="I538" s="17">
        <f t="shared" ca="1" si="410"/>
        <v>4.0000000000000001E-3</v>
      </c>
      <c r="J538" s="16">
        <f t="shared" ca="1" si="411"/>
        <v>0</v>
      </c>
      <c r="K538" s="16">
        <f t="shared" ca="1" si="412"/>
        <v>668</v>
      </c>
      <c r="L538" s="16">
        <f t="shared" ca="1" si="413"/>
        <v>0</v>
      </c>
      <c r="M538" s="17">
        <f t="shared" ca="1" si="414"/>
        <v>1.9666666666666666</v>
      </c>
      <c r="N538" s="17">
        <f t="shared" ca="1" si="415"/>
        <v>2.5</v>
      </c>
      <c r="O538" s="17" t="str">
        <f t="shared" ca="1" si="416"/>
        <v>SE</v>
      </c>
      <c r="P538" s="13">
        <f t="shared" ca="1" si="417"/>
        <v>0.14303240740740741</v>
      </c>
      <c r="Q538" s="18">
        <f t="shared" ca="1" si="418"/>
        <v>3.4</v>
      </c>
      <c r="R538" s="17" t="str">
        <f t="shared" ca="1" si="419"/>
        <v>SSE</v>
      </c>
      <c r="S538" s="13">
        <f t="shared" ca="1" si="420"/>
        <v>0.13773148148148148</v>
      </c>
    </row>
    <row r="539" spans="1:36">
      <c r="A539" s="11">
        <f t="shared" si="404"/>
        <v>3199</v>
      </c>
      <c r="B539" s="12">
        <f t="shared" ca="1" si="405"/>
        <v>44615</v>
      </c>
      <c r="C539" s="13">
        <f t="shared" ca="1" si="406"/>
        <v>0.16666666666666666</v>
      </c>
      <c r="D539" s="14">
        <f t="shared" ca="1" si="407"/>
        <v>0</v>
      </c>
      <c r="E539" s="14">
        <f t="shared" ca="1" si="403"/>
        <v>0.25193654763402457</v>
      </c>
      <c r="F539" s="14">
        <f t="shared" ca="1" si="408"/>
        <v>0.68333333333333324</v>
      </c>
      <c r="G539" s="60" t="s">
        <v>202</v>
      </c>
      <c r="H539" s="14">
        <f t="shared" ca="1" si="409"/>
        <v>55.583333333333336</v>
      </c>
      <c r="I539" s="17">
        <f t="shared" ca="1" si="410"/>
        <v>0</v>
      </c>
      <c r="J539" s="16">
        <f t="shared" ca="1" si="411"/>
        <v>0</v>
      </c>
      <c r="K539" s="16">
        <f t="shared" ca="1" si="412"/>
        <v>554</v>
      </c>
      <c r="L539" s="16">
        <f t="shared" ca="1" si="413"/>
        <v>0</v>
      </c>
      <c r="M539" s="17">
        <f t="shared" ca="1" si="414"/>
        <v>2.0666666666666669</v>
      </c>
      <c r="N539" s="17">
        <f t="shared" ca="1" si="415"/>
        <v>2.2999999999999998</v>
      </c>
      <c r="O539" s="17" t="str">
        <f t="shared" ca="1" si="416"/>
        <v>SE</v>
      </c>
      <c r="P539" s="13">
        <f t="shared" ca="1" si="417"/>
        <v>0.16460648148148146</v>
      </c>
      <c r="Q539" s="18">
        <f t="shared" ca="1" si="418"/>
        <v>3.3</v>
      </c>
      <c r="R539" s="17" t="str">
        <f t="shared" ca="1" si="419"/>
        <v>SE</v>
      </c>
      <c r="S539" s="13">
        <f t="shared" ca="1" si="420"/>
        <v>0.19320601851851851</v>
      </c>
    </row>
    <row r="540" spans="1:36">
      <c r="A540" s="11">
        <f t="shared" si="404"/>
        <v>3205</v>
      </c>
      <c r="B540" s="12">
        <f t="shared" ca="1" si="405"/>
        <v>44615</v>
      </c>
      <c r="C540" s="13">
        <f t="shared" ca="1" si="406"/>
        <v>0.20833333333333334</v>
      </c>
      <c r="D540" s="14">
        <f t="shared" ca="1" si="407"/>
        <v>0</v>
      </c>
      <c r="E540" s="14">
        <f t="shared" ca="1" si="403"/>
        <v>0.25145776234553419</v>
      </c>
      <c r="F540" s="14">
        <f t="shared" ca="1" si="408"/>
        <v>1.4999999999999998</v>
      </c>
      <c r="G540" s="60" t="s">
        <v>202</v>
      </c>
      <c r="H540" s="14">
        <f t="shared" ca="1" si="409"/>
        <v>51.366666666666667</v>
      </c>
      <c r="I540" s="17">
        <f t="shared" ca="1" si="410"/>
        <v>0</v>
      </c>
      <c r="J540" s="16">
        <f t="shared" ca="1" si="411"/>
        <v>0</v>
      </c>
      <c r="K540" s="16">
        <f t="shared" ca="1" si="412"/>
        <v>619</v>
      </c>
      <c r="L540" s="16">
        <f t="shared" ca="1" si="413"/>
        <v>0</v>
      </c>
      <c r="M540" s="17">
        <f t="shared" ca="1" si="414"/>
        <v>2.4333333333333336</v>
      </c>
      <c r="N540" s="17">
        <f t="shared" ca="1" si="415"/>
        <v>3</v>
      </c>
      <c r="O540" s="17" t="str">
        <f t="shared" ca="1" si="416"/>
        <v>SE</v>
      </c>
      <c r="P540" s="13">
        <f t="shared" ca="1" si="417"/>
        <v>0.24305555555555555</v>
      </c>
      <c r="Q540" s="18">
        <f t="shared" ca="1" si="418"/>
        <v>5.0999999999999996</v>
      </c>
      <c r="R540" s="17" t="str">
        <f t="shared" ca="1" si="419"/>
        <v>S</v>
      </c>
      <c r="S540" s="13">
        <f t="shared" ca="1" si="420"/>
        <v>0.24023148148148146</v>
      </c>
    </row>
    <row r="541" spans="1:36">
      <c r="A541" s="11">
        <f t="shared" si="404"/>
        <v>3211</v>
      </c>
      <c r="B541" s="12">
        <f t="shared" ca="1" si="405"/>
        <v>44615</v>
      </c>
      <c r="C541" s="13">
        <f t="shared" ca="1" si="406"/>
        <v>0.25</v>
      </c>
      <c r="D541" s="14">
        <f t="shared" ca="1" si="407"/>
        <v>0</v>
      </c>
      <c r="E541" s="14">
        <f t="shared" ca="1" si="403"/>
        <v>0.25088401307144331</v>
      </c>
      <c r="F541" s="14">
        <f t="shared" ca="1" si="408"/>
        <v>-6.6666666666666749E-2</v>
      </c>
      <c r="G541" s="60" t="s">
        <v>202</v>
      </c>
      <c r="H541" s="14">
        <f t="shared" ca="1" si="409"/>
        <v>60.916666666666664</v>
      </c>
      <c r="I541" s="17">
        <f t="shared" ca="1" si="410"/>
        <v>7.0000000000000001E-3</v>
      </c>
      <c r="J541" s="16">
        <f t="shared" ca="1" si="411"/>
        <v>0</v>
      </c>
      <c r="K541" s="16">
        <f t="shared" ca="1" si="412"/>
        <v>19121</v>
      </c>
      <c r="L541" s="16">
        <f t="shared" ca="1" si="413"/>
        <v>5.333333333333333</v>
      </c>
      <c r="M541" s="17">
        <f t="shared" ca="1" si="414"/>
        <v>0.68333333333333324</v>
      </c>
      <c r="N541" s="17">
        <f t="shared" ca="1" si="415"/>
        <v>3</v>
      </c>
      <c r="O541" s="17" t="str">
        <f t="shared" ca="1" si="416"/>
        <v>SE</v>
      </c>
      <c r="P541" s="13">
        <f t="shared" ca="1" si="417"/>
        <v>0.24337962962962964</v>
      </c>
      <c r="Q541" s="18">
        <f t="shared" ca="1" si="418"/>
        <v>3.1</v>
      </c>
      <c r="R541" s="17" t="str">
        <f t="shared" ca="1" si="419"/>
        <v>SSE</v>
      </c>
      <c r="S541" s="13">
        <f t="shared" ca="1" si="420"/>
        <v>0.24306712962962962</v>
      </c>
    </row>
    <row r="542" spans="1:36">
      <c r="A542" s="11">
        <f t="shared" si="404"/>
        <v>3217</v>
      </c>
      <c r="B542" s="12">
        <f t="shared" ca="1" si="405"/>
        <v>44615</v>
      </c>
      <c r="C542" s="13">
        <f t="shared" ca="1" si="406"/>
        <v>0.29166666666666669</v>
      </c>
      <c r="D542" s="14">
        <f t="shared" ca="1" si="407"/>
        <v>0</v>
      </c>
      <c r="E542" s="14">
        <f t="shared" ca="1" si="403"/>
        <v>0.24983413694026724</v>
      </c>
      <c r="F542" s="14">
        <f t="shared" ca="1" si="408"/>
        <v>-0.46666666666666673</v>
      </c>
      <c r="G542" s="60" t="s">
        <v>202</v>
      </c>
      <c r="H542" s="14">
        <f t="shared" ca="1" si="409"/>
        <v>66.899999999999991</v>
      </c>
      <c r="I542" s="17">
        <f t="shared" ca="1" si="410"/>
        <v>0.186</v>
      </c>
      <c r="J542" s="16">
        <f t="shared" ca="1" si="411"/>
        <v>0</v>
      </c>
      <c r="K542" s="16">
        <f t="shared" ca="1" si="412"/>
        <v>373414</v>
      </c>
      <c r="L542" s="16">
        <f t="shared" ca="1" si="413"/>
        <v>103.66666666666667</v>
      </c>
      <c r="M542" s="17">
        <f t="shared" ca="1" si="414"/>
        <v>0.81666666666666676</v>
      </c>
      <c r="N542" s="17">
        <f t="shared" ca="1" si="415"/>
        <v>2</v>
      </c>
      <c r="O542" s="17" t="str">
        <f t="shared" ca="1" si="416"/>
        <v>SSE</v>
      </c>
      <c r="P542" s="13">
        <f t="shared" ca="1" si="417"/>
        <v>0.3263888888888889</v>
      </c>
      <c r="Q542" s="18">
        <f t="shared" ca="1" si="418"/>
        <v>3.6</v>
      </c>
      <c r="R542" s="17" t="str">
        <f t="shared" ca="1" si="419"/>
        <v>SSE</v>
      </c>
      <c r="S542" s="13">
        <f t="shared" ca="1" si="420"/>
        <v>0.32494212962962959</v>
      </c>
    </row>
    <row r="543" spans="1:36">
      <c r="A543" s="11">
        <f t="shared" si="404"/>
        <v>3223</v>
      </c>
      <c r="B543" s="12">
        <f t="shared" ca="1" si="405"/>
        <v>44615</v>
      </c>
      <c r="C543" s="13">
        <f t="shared" ca="1" si="406"/>
        <v>0.33333333333333331</v>
      </c>
      <c r="D543" s="14">
        <f t="shared" ca="1" si="407"/>
        <v>0</v>
      </c>
      <c r="E543" s="14">
        <f t="shared" ca="1" si="403"/>
        <v>0.24907193062471325</v>
      </c>
      <c r="F543" s="14">
        <f t="shared" ca="1" si="408"/>
        <v>3.9833333333333329</v>
      </c>
      <c r="G543" s="60" t="s">
        <v>202</v>
      </c>
      <c r="H543" s="14">
        <f t="shared" ca="1" si="409"/>
        <v>49.533333333333331</v>
      </c>
      <c r="I543" s="17">
        <f t="shared" ca="1" si="410"/>
        <v>0.54699999999999993</v>
      </c>
      <c r="J543" s="16">
        <f t="shared" ca="1" si="411"/>
        <v>0</v>
      </c>
      <c r="K543" s="16">
        <f t="shared" ca="1" si="412"/>
        <v>1120694</v>
      </c>
      <c r="L543" s="16">
        <f t="shared" ca="1" si="413"/>
        <v>311.33333333333331</v>
      </c>
      <c r="M543" s="17">
        <f t="shared" ca="1" si="414"/>
        <v>2.1</v>
      </c>
      <c r="N543" s="17">
        <f t="shared" ca="1" si="415"/>
        <v>2.6</v>
      </c>
      <c r="O543" s="17" t="str">
        <f t="shared" ca="1" si="416"/>
        <v>SSE</v>
      </c>
      <c r="P543" s="13">
        <f t="shared" ca="1" si="417"/>
        <v>0.33159722222222221</v>
      </c>
      <c r="Q543" s="18">
        <f t="shared" ca="1" si="418"/>
        <v>4.3</v>
      </c>
      <c r="R543" s="17" t="str">
        <f t="shared" ca="1" si="419"/>
        <v>SSE</v>
      </c>
      <c r="S543" s="13">
        <f t="shared" ca="1" si="420"/>
        <v>0.33120370370370372</v>
      </c>
    </row>
    <row r="544" spans="1:36">
      <c r="A544" s="11">
        <f t="shared" si="404"/>
        <v>3229</v>
      </c>
      <c r="B544" s="12">
        <f t="shared" ca="1" si="405"/>
        <v>44615</v>
      </c>
      <c r="C544" s="13">
        <f t="shared" ca="1" si="406"/>
        <v>0.375</v>
      </c>
      <c r="D544" s="14">
        <f t="shared" ca="1" si="407"/>
        <v>0</v>
      </c>
      <c r="E544" s="14">
        <f t="shared" ca="1" si="403"/>
        <v>0.24850122549386425</v>
      </c>
      <c r="F544" s="14">
        <f t="shared" ca="1" si="408"/>
        <v>6.9666666666666659</v>
      </c>
      <c r="G544" s="60" t="s">
        <v>202</v>
      </c>
      <c r="H544" s="14">
        <f t="shared" ca="1" si="409"/>
        <v>44.85</v>
      </c>
      <c r="I544" s="17">
        <f t="shared" ca="1" si="410"/>
        <v>1.1239999999999999</v>
      </c>
      <c r="J544" s="16">
        <f t="shared" ca="1" si="411"/>
        <v>0.5</v>
      </c>
      <c r="K544" s="16">
        <f t="shared" ca="1" si="412"/>
        <v>2329438</v>
      </c>
      <c r="L544" s="16">
        <f t="shared" ca="1" si="413"/>
        <v>647</v>
      </c>
      <c r="M544" s="17">
        <f t="shared" ca="1" si="414"/>
        <v>1.6666666666666667</v>
      </c>
      <c r="N544" s="17">
        <f t="shared" ca="1" si="415"/>
        <v>2.4</v>
      </c>
      <c r="O544" s="17" t="str">
        <f t="shared" ca="1" si="416"/>
        <v>SSE</v>
      </c>
      <c r="P544" s="13">
        <f t="shared" ca="1" si="417"/>
        <v>0.36806712962962962</v>
      </c>
      <c r="Q544" s="18">
        <f t="shared" ca="1" si="418"/>
        <v>4.9000000000000004</v>
      </c>
      <c r="R544" s="17" t="str">
        <f t="shared" ca="1" si="419"/>
        <v>S</v>
      </c>
      <c r="S544" s="13">
        <f t="shared" ca="1" si="420"/>
        <v>0.39521990740740742</v>
      </c>
    </row>
    <row r="545" spans="1:36">
      <c r="A545" s="11">
        <f t="shared" si="404"/>
        <v>3235</v>
      </c>
      <c r="B545" s="12">
        <f t="shared" ca="1" si="405"/>
        <v>44615</v>
      </c>
      <c r="C545" s="13">
        <f t="shared" ca="1" si="406"/>
        <v>0.41666666666666669</v>
      </c>
      <c r="D545" s="14">
        <f t="shared" ca="1" si="407"/>
        <v>0</v>
      </c>
      <c r="E545" s="14">
        <f t="shared" ca="1" si="403"/>
        <v>0.24802621294111085</v>
      </c>
      <c r="F545" s="14">
        <f t="shared" ca="1" si="408"/>
        <v>7.9833333333333334</v>
      </c>
      <c r="G545" s="60" t="s">
        <v>202</v>
      </c>
      <c r="H545" s="14">
        <f t="shared" ca="1" si="409"/>
        <v>43.483333333333327</v>
      </c>
      <c r="I545" s="17">
        <f t="shared" ca="1" si="410"/>
        <v>1.1639999999999999</v>
      </c>
      <c r="J545" s="16">
        <f t="shared" ca="1" si="411"/>
        <v>0.66666666666666663</v>
      </c>
      <c r="K545" s="16">
        <f t="shared" ca="1" si="412"/>
        <v>2480674</v>
      </c>
      <c r="L545" s="16">
        <f t="shared" ca="1" si="413"/>
        <v>689.16666666666663</v>
      </c>
      <c r="M545" s="17">
        <f t="shared" ca="1" si="414"/>
        <v>1.3499999999999999</v>
      </c>
      <c r="N545" s="17">
        <f t="shared" ca="1" si="415"/>
        <v>2.1</v>
      </c>
      <c r="O545" s="17" t="str">
        <f t="shared" ca="1" si="416"/>
        <v>SSW</v>
      </c>
      <c r="P545" s="13">
        <f t="shared" ca="1" si="417"/>
        <v>0.42321759259259256</v>
      </c>
      <c r="Q545" s="18">
        <f t="shared" ca="1" si="418"/>
        <v>3.6</v>
      </c>
      <c r="R545" s="17" t="str">
        <f t="shared" ca="1" si="419"/>
        <v>SSW</v>
      </c>
      <c r="S545" s="13">
        <f t="shared" ca="1" si="420"/>
        <v>0.41719907407407408</v>
      </c>
    </row>
    <row r="546" spans="1:36">
      <c r="A546" s="11">
        <f t="shared" si="404"/>
        <v>3241</v>
      </c>
      <c r="B546" s="12">
        <f t="shared" ca="1" si="405"/>
        <v>44615</v>
      </c>
      <c r="C546" s="13">
        <f t="shared" ca="1" si="406"/>
        <v>0.45833333333333331</v>
      </c>
      <c r="D546" s="14">
        <f t="shared" ca="1" si="407"/>
        <v>0</v>
      </c>
      <c r="E546" s="14">
        <f t="shared" ca="1" si="403"/>
        <v>0.2477413535248727</v>
      </c>
      <c r="F546" s="14">
        <f t="shared" ca="1" si="408"/>
        <v>8.65</v>
      </c>
      <c r="G546" s="60" t="s">
        <v>202</v>
      </c>
      <c r="H546" s="14">
        <f t="shared" ca="1" si="409"/>
        <v>44.199999999999996</v>
      </c>
      <c r="I546" s="17">
        <f t="shared" ca="1" si="410"/>
        <v>1.44</v>
      </c>
      <c r="J546" s="16">
        <f t="shared" ca="1" si="411"/>
        <v>1</v>
      </c>
      <c r="K546" s="16">
        <f t="shared" ca="1" si="412"/>
        <v>3046932</v>
      </c>
      <c r="L546" s="16">
        <f t="shared" ca="1" si="413"/>
        <v>846.33333333333337</v>
      </c>
      <c r="M546" s="17">
        <f t="shared" ca="1" si="414"/>
        <v>1.8333333333333337</v>
      </c>
      <c r="N546" s="17">
        <f t="shared" ca="1" si="415"/>
        <v>2.4</v>
      </c>
      <c r="O546" s="17" t="str">
        <f t="shared" ca="1" si="416"/>
        <v>W</v>
      </c>
      <c r="P546" s="13">
        <f t="shared" ca="1" si="417"/>
        <v>0.49148148148148146</v>
      </c>
      <c r="Q546" s="18">
        <f t="shared" ca="1" si="418"/>
        <v>4.4000000000000004</v>
      </c>
      <c r="R546" s="17" t="str">
        <f t="shared" ca="1" si="419"/>
        <v>W</v>
      </c>
      <c r="S546" s="13">
        <f t="shared" ca="1" si="420"/>
        <v>0.47662037037037036</v>
      </c>
    </row>
    <row r="547" spans="1:36">
      <c r="A547" s="11">
        <f t="shared" si="404"/>
        <v>3247</v>
      </c>
      <c r="B547" s="12">
        <f t="shared" ca="1" si="405"/>
        <v>44615</v>
      </c>
      <c r="C547" s="13">
        <f t="shared" ca="1" si="406"/>
        <v>0.5</v>
      </c>
      <c r="D547" s="14">
        <f t="shared" ca="1" si="407"/>
        <v>0</v>
      </c>
      <c r="E547" s="14">
        <f t="shared" ca="1" si="403"/>
        <v>0.24783630666361875</v>
      </c>
      <c r="F547" s="14">
        <f t="shared" ca="1" si="408"/>
        <v>9.5333333333333332</v>
      </c>
      <c r="G547" s="60" t="s">
        <v>202</v>
      </c>
      <c r="H547" s="14">
        <f t="shared" ca="1" si="409"/>
        <v>41.983333333333334</v>
      </c>
      <c r="I547" s="17">
        <f t="shared" ca="1" si="410"/>
        <v>1.657</v>
      </c>
      <c r="J547" s="16">
        <f t="shared" ca="1" si="411"/>
        <v>1</v>
      </c>
      <c r="K547" s="16">
        <f t="shared" ca="1" si="412"/>
        <v>3496368</v>
      </c>
      <c r="L547" s="16">
        <f t="shared" ca="1" si="413"/>
        <v>971.33333333333337</v>
      </c>
      <c r="M547" s="17">
        <f t="shared" ca="1" si="414"/>
        <v>1.5666666666666667</v>
      </c>
      <c r="N547" s="17">
        <f t="shared" ca="1" si="415"/>
        <v>2.4</v>
      </c>
      <c r="O547" s="17" t="str">
        <f t="shared" ca="1" si="416"/>
        <v>W</v>
      </c>
      <c r="P547" s="13">
        <f t="shared" ca="1" si="417"/>
        <v>0.49306712962962962</v>
      </c>
      <c r="Q547" s="18">
        <f t="shared" ca="1" si="418"/>
        <v>4.2</v>
      </c>
      <c r="R547" s="17" t="str">
        <f t="shared" ca="1" si="419"/>
        <v>SSW</v>
      </c>
      <c r="S547" s="13">
        <f t="shared" ca="1" si="420"/>
        <v>0.50528935185185186</v>
      </c>
    </row>
    <row r="548" spans="1:36">
      <c r="A548" s="11">
        <f t="shared" si="404"/>
        <v>3253</v>
      </c>
      <c r="B548" s="12">
        <f t="shared" ca="1" si="405"/>
        <v>44615</v>
      </c>
      <c r="C548" s="13">
        <f t="shared" ca="1" si="406"/>
        <v>0.54166666666666663</v>
      </c>
      <c r="D548" s="14">
        <f t="shared" ca="1" si="407"/>
        <v>0</v>
      </c>
      <c r="E548" s="14">
        <f t="shared" ca="1" si="403"/>
        <v>0.2477413535248727</v>
      </c>
      <c r="F548" s="14">
        <f t="shared" ca="1" si="408"/>
        <v>9.7166666666666668</v>
      </c>
      <c r="G548" s="60" t="s">
        <v>202</v>
      </c>
      <c r="H548" s="14">
        <f t="shared" ca="1" si="409"/>
        <v>38.75</v>
      </c>
      <c r="I548" s="17">
        <f t="shared" ca="1" si="410"/>
        <v>1.4219999999999999</v>
      </c>
      <c r="J548" s="16">
        <f t="shared" ca="1" si="411"/>
        <v>0.83333333333333337</v>
      </c>
      <c r="K548" s="16">
        <f t="shared" ca="1" si="412"/>
        <v>3025677</v>
      </c>
      <c r="L548" s="16">
        <f t="shared" ca="1" si="413"/>
        <v>840.33333333333337</v>
      </c>
      <c r="M548" s="17">
        <f t="shared" ca="1" si="414"/>
        <v>1.5666666666666667</v>
      </c>
      <c r="N548" s="17">
        <f t="shared" ca="1" si="415"/>
        <v>2.2000000000000002</v>
      </c>
      <c r="O548" s="17" t="str">
        <f t="shared" ca="1" si="416"/>
        <v>SW</v>
      </c>
      <c r="P548" s="13">
        <f t="shared" ca="1" si="417"/>
        <v>0.5571990740740741</v>
      </c>
      <c r="Q548" s="18">
        <f t="shared" ca="1" si="418"/>
        <v>4.4000000000000004</v>
      </c>
      <c r="R548" s="17" t="str">
        <f t="shared" ca="1" si="419"/>
        <v>SSW</v>
      </c>
      <c r="S548" s="13">
        <f t="shared" ca="1" si="420"/>
        <v>0.55646990740740743</v>
      </c>
    </row>
    <row r="549" spans="1:36">
      <c r="A549" s="11">
        <f t="shared" si="404"/>
        <v>3259</v>
      </c>
      <c r="B549" s="12">
        <f t="shared" ca="1" si="405"/>
        <v>44615</v>
      </c>
      <c r="C549" s="13">
        <f t="shared" ca="1" si="406"/>
        <v>0.58333333333333337</v>
      </c>
      <c r="D549" s="14">
        <f t="shared" ca="1" si="407"/>
        <v>0</v>
      </c>
      <c r="E549" s="14">
        <f t="shared" ca="1" si="403"/>
        <v>0.24764652438349644</v>
      </c>
      <c r="F549" s="14">
        <f t="shared" ca="1" si="408"/>
        <v>9.9500000000000011</v>
      </c>
      <c r="G549" s="60" t="s">
        <v>202</v>
      </c>
      <c r="H549" s="14">
        <f t="shared" ca="1" si="409"/>
        <v>39.766666666666673</v>
      </c>
      <c r="I549" s="17">
        <f t="shared" ca="1" si="410"/>
        <v>1.3579999999999999</v>
      </c>
      <c r="J549" s="16">
        <f t="shared" ca="1" si="411"/>
        <v>1</v>
      </c>
      <c r="K549" s="16">
        <f t="shared" ca="1" si="412"/>
        <v>2873719</v>
      </c>
      <c r="L549" s="16">
        <f t="shared" ca="1" si="413"/>
        <v>798.5</v>
      </c>
      <c r="M549" s="17">
        <f t="shared" ca="1" si="414"/>
        <v>1.9833333333333334</v>
      </c>
      <c r="N549" s="17">
        <f t="shared" ca="1" si="415"/>
        <v>2.9</v>
      </c>
      <c r="O549" s="17" t="str">
        <f t="shared" ca="1" si="416"/>
        <v>SW</v>
      </c>
      <c r="P549" s="13">
        <f t="shared" ca="1" si="417"/>
        <v>0.61474537037037036</v>
      </c>
      <c r="Q549" s="18">
        <f t="shared" ca="1" si="418"/>
        <v>5.4</v>
      </c>
      <c r="R549" s="17" t="str">
        <f t="shared" ca="1" si="419"/>
        <v>WSW</v>
      </c>
      <c r="S549" s="13">
        <f t="shared" ca="1" si="420"/>
        <v>0.61261574074074077</v>
      </c>
    </row>
    <row r="550" spans="1:36">
      <c r="A550" s="11">
        <f t="shared" si="404"/>
        <v>3265</v>
      </c>
      <c r="B550" s="12">
        <f t="shared" ca="1" si="405"/>
        <v>44615</v>
      </c>
      <c r="C550" s="13">
        <f t="shared" ca="1" si="406"/>
        <v>0.625</v>
      </c>
      <c r="D550" s="14">
        <f t="shared" ca="1" si="407"/>
        <v>0</v>
      </c>
      <c r="E550" s="14">
        <f t="shared" ca="1" si="403"/>
        <v>0.24736203695936765</v>
      </c>
      <c r="F550" s="14">
        <f t="shared" ca="1" si="408"/>
        <v>8.0166666666666675</v>
      </c>
      <c r="G550" s="60" t="s">
        <v>202</v>
      </c>
      <c r="H550" s="14">
        <f t="shared" ca="1" si="409"/>
        <v>46.633333333333333</v>
      </c>
      <c r="I550" s="17">
        <f t="shared" ca="1" si="410"/>
        <v>0.64700000000000002</v>
      </c>
      <c r="J550" s="16">
        <f t="shared" ca="1" si="411"/>
        <v>0.16666666666666666</v>
      </c>
      <c r="K550" s="16">
        <f t="shared" ca="1" si="412"/>
        <v>1405861</v>
      </c>
      <c r="L550" s="16">
        <f t="shared" ca="1" si="413"/>
        <v>390.5</v>
      </c>
      <c r="M550" s="17">
        <f t="shared" ca="1" si="414"/>
        <v>2.8333333333333335</v>
      </c>
      <c r="N550" s="17">
        <f t="shared" ca="1" si="415"/>
        <v>3.3</v>
      </c>
      <c r="O550" s="17" t="str">
        <f t="shared" ca="1" si="416"/>
        <v>SW</v>
      </c>
      <c r="P550" s="13">
        <f t="shared" ca="1" si="417"/>
        <v>0.62767361111111108</v>
      </c>
      <c r="Q550" s="18">
        <f t="shared" ca="1" si="418"/>
        <v>5.7</v>
      </c>
      <c r="R550" s="17" t="str">
        <f t="shared" ca="1" si="419"/>
        <v>SSW</v>
      </c>
      <c r="S550" s="13">
        <f t="shared" ca="1" si="420"/>
        <v>0.62276620370370372</v>
      </c>
    </row>
    <row r="551" spans="1:36">
      <c r="A551" s="11">
        <f t="shared" si="404"/>
        <v>3271</v>
      </c>
      <c r="B551" s="12">
        <f t="shared" ca="1" si="405"/>
        <v>44615</v>
      </c>
      <c r="C551" s="13">
        <f t="shared" ca="1" si="406"/>
        <v>0.66666666666666663</v>
      </c>
      <c r="D551" s="14">
        <f t="shared" ca="1" si="407"/>
        <v>0</v>
      </c>
      <c r="E551" s="14">
        <f t="shared" ca="1" si="403"/>
        <v>0.24717237867661512</v>
      </c>
      <c r="F551" s="14">
        <f t="shared" ca="1" si="408"/>
        <v>7.55</v>
      </c>
      <c r="G551" s="60" t="s">
        <v>202</v>
      </c>
      <c r="H551" s="14">
        <f t="shared" ca="1" si="409"/>
        <v>50.199999999999996</v>
      </c>
      <c r="I551" s="17">
        <f t="shared" ca="1" si="410"/>
        <v>0.51400000000000001</v>
      </c>
      <c r="J551" s="16">
        <f t="shared" ca="1" si="411"/>
        <v>0</v>
      </c>
      <c r="K551" s="16">
        <f t="shared" ca="1" si="412"/>
        <v>1019983</v>
      </c>
      <c r="L551" s="16">
        <f t="shared" ca="1" si="413"/>
        <v>283.33333333333331</v>
      </c>
      <c r="M551" s="17">
        <f t="shared" ca="1" si="414"/>
        <v>2.6</v>
      </c>
      <c r="N551" s="17">
        <f t="shared" ca="1" si="415"/>
        <v>3</v>
      </c>
      <c r="O551" s="17" t="str">
        <f t="shared" ca="1" si="416"/>
        <v>SW</v>
      </c>
      <c r="P551" s="13">
        <f t="shared" ca="1" si="417"/>
        <v>0.6754282407407407</v>
      </c>
      <c r="Q551" s="18">
        <f t="shared" ca="1" si="418"/>
        <v>5.6</v>
      </c>
      <c r="R551" s="17" t="str">
        <f t="shared" ca="1" si="419"/>
        <v>SSW</v>
      </c>
      <c r="S551" s="13">
        <f t="shared" ca="1" si="420"/>
        <v>0.66930555555555549</v>
      </c>
    </row>
    <row r="552" spans="1:36">
      <c r="A552" s="11">
        <f t="shared" si="404"/>
        <v>3277</v>
      </c>
      <c r="B552" s="12">
        <f t="shared" ca="1" si="405"/>
        <v>44615</v>
      </c>
      <c r="C552" s="13">
        <f t="shared" ca="1" si="406"/>
        <v>0.70833333333333337</v>
      </c>
      <c r="D552" s="14">
        <f t="shared" ca="1" si="407"/>
        <v>0</v>
      </c>
      <c r="E552" s="14">
        <f t="shared" ca="1" si="403"/>
        <v>0.24660452660131513</v>
      </c>
      <c r="F552" s="14">
        <f t="shared" ca="1" si="408"/>
        <v>6.7666666666666657</v>
      </c>
      <c r="G552" s="60" t="s">
        <v>202</v>
      </c>
      <c r="H552" s="14">
        <f t="shared" ca="1" si="409"/>
        <v>53.066666666666663</v>
      </c>
      <c r="I552" s="17">
        <f t="shared" ca="1" si="410"/>
        <v>0.19700000000000001</v>
      </c>
      <c r="J552" s="16">
        <f t="shared" ca="1" si="411"/>
        <v>0</v>
      </c>
      <c r="K552" s="16">
        <f t="shared" ca="1" si="412"/>
        <v>378297</v>
      </c>
      <c r="L552" s="16">
        <f t="shared" ca="1" si="413"/>
        <v>105.16666666666667</v>
      </c>
      <c r="M552" s="17">
        <f t="shared" ca="1" si="414"/>
        <v>2.7166666666666668</v>
      </c>
      <c r="N552" s="17">
        <f t="shared" ca="1" si="415"/>
        <v>3.3</v>
      </c>
      <c r="O552" s="17" t="str">
        <f t="shared" ca="1" si="416"/>
        <v>SSW</v>
      </c>
      <c r="P552" s="13">
        <f t="shared" ca="1" si="417"/>
        <v>0.71663194444444445</v>
      </c>
      <c r="Q552" s="18">
        <f t="shared" ca="1" si="418"/>
        <v>5.2</v>
      </c>
      <c r="R552" s="17" t="str">
        <f t="shared" ca="1" si="419"/>
        <v>SSE</v>
      </c>
      <c r="S552" s="13">
        <f t="shared" ca="1" si="420"/>
        <v>0.72153935185185192</v>
      </c>
    </row>
    <row r="553" spans="1:36">
      <c r="A553" s="11">
        <f t="shared" si="404"/>
        <v>3283</v>
      </c>
      <c r="B553" s="12">
        <f t="shared" ca="1" si="405"/>
        <v>44615</v>
      </c>
      <c r="C553" s="13">
        <f t="shared" ca="1" si="406"/>
        <v>0.75</v>
      </c>
      <c r="D553" s="14">
        <f t="shared" ca="1" si="407"/>
        <v>0</v>
      </c>
      <c r="E553" s="14">
        <f t="shared" ca="1" si="403"/>
        <v>0.24556440575433611</v>
      </c>
      <c r="F553" s="14">
        <f t="shared" ca="1" si="408"/>
        <v>4.5</v>
      </c>
      <c r="G553" s="60" t="s">
        <v>202</v>
      </c>
      <c r="H553" s="14">
        <f t="shared" ca="1" si="409"/>
        <v>60.883333333333326</v>
      </c>
      <c r="I553" s="17">
        <f t="shared" ca="1" si="410"/>
        <v>0</v>
      </c>
      <c r="J553" s="16">
        <f t="shared" ca="1" si="411"/>
        <v>0</v>
      </c>
      <c r="K553" s="16">
        <f t="shared" ca="1" si="412"/>
        <v>3618</v>
      </c>
      <c r="L553" s="16">
        <f t="shared" ca="1" si="413"/>
        <v>0.83333333333333337</v>
      </c>
      <c r="M553" s="17">
        <f t="shared" ca="1" si="414"/>
        <v>2.3833333333333333</v>
      </c>
      <c r="N553" s="17">
        <f t="shared" ca="1" si="415"/>
        <v>2.9</v>
      </c>
      <c r="O553" s="17" t="str">
        <f t="shared" ca="1" si="416"/>
        <v>SE</v>
      </c>
      <c r="P553" s="13">
        <f t="shared" ca="1" si="417"/>
        <v>0.77082175925925922</v>
      </c>
      <c r="Q553" s="18">
        <f t="shared" ca="1" si="418"/>
        <v>4.0999999999999996</v>
      </c>
      <c r="R553" s="17" t="str">
        <f t="shared" ca="1" si="419"/>
        <v>SE</v>
      </c>
      <c r="S553" s="13">
        <f t="shared" ca="1" si="420"/>
        <v>0.76736111111111116</v>
      </c>
    </row>
    <row r="554" spans="1:36">
      <c r="A554" s="11">
        <f t="shared" si="404"/>
        <v>3289</v>
      </c>
      <c r="B554" s="12">
        <f t="shared" ca="1" si="405"/>
        <v>44615</v>
      </c>
      <c r="C554" s="13">
        <f t="shared" ca="1" si="406"/>
        <v>0.79166666666666663</v>
      </c>
      <c r="D554" s="14">
        <f t="shared" ca="1" si="407"/>
        <v>0</v>
      </c>
      <c r="E554" s="14">
        <f t="shared" ca="1" si="403"/>
        <v>0.24528129700304044</v>
      </c>
      <c r="F554" s="14">
        <f t="shared" ca="1" si="408"/>
        <v>4.2833333333333323</v>
      </c>
      <c r="G554" s="60" t="s">
        <v>202</v>
      </c>
      <c r="H554" s="14">
        <f t="shared" ca="1" si="409"/>
        <v>61.483333333333327</v>
      </c>
      <c r="I554" s="17">
        <f t="shared" ca="1" si="410"/>
        <v>0</v>
      </c>
      <c r="J554" s="16">
        <f t="shared" ca="1" si="411"/>
        <v>0</v>
      </c>
      <c r="K554" s="16">
        <f t="shared" ca="1" si="412"/>
        <v>596</v>
      </c>
      <c r="L554" s="16">
        <f t="shared" ca="1" si="413"/>
        <v>0</v>
      </c>
      <c r="M554" s="17">
        <f t="shared" ca="1" si="414"/>
        <v>2.0666666666666669</v>
      </c>
      <c r="N554" s="17">
        <f t="shared" ca="1" si="415"/>
        <v>2.5</v>
      </c>
      <c r="O554" s="17" t="str">
        <f t="shared" ca="1" si="416"/>
        <v>SE</v>
      </c>
      <c r="P554" s="13">
        <f t="shared" ca="1" si="417"/>
        <v>0.79796296296296287</v>
      </c>
      <c r="Q554" s="18">
        <f t="shared" ca="1" si="418"/>
        <v>7.5</v>
      </c>
      <c r="R554" s="17" t="str">
        <f t="shared" ca="1" si="419"/>
        <v>SSE</v>
      </c>
      <c r="S554" s="13">
        <f t="shared" ca="1" si="420"/>
        <v>0.8039236111111111</v>
      </c>
    </row>
    <row r="555" spans="1:36">
      <c r="A555" s="11">
        <f t="shared" si="404"/>
        <v>3295</v>
      </c>
      <c r="B555" s="12">
        <f t="shared" ca="1" si="405"/>
        <v>44615</v>
      </c>
      <c r="C555" s="13">
        <f t="shared" ca="1" si="406"/>
        <v>0.83333333333333337</v>
      </c>
      <c r="D555" s="14">
        <f t="shared" ca="1" si="407"/>
        <v>0</v>
      </c>
      <c r="E555" s="14">
        <f t="shared" ca="1" si="403"/>
        <v>0.24528129700304044</v>
      </c>
      <c r="F555" s="14">
        <f t="shared" ca="1" si="408"/>
        <v>3.7666666666666671</v>
      </c>
      <c r="G555" s="60" t="s">
        <v>202</v>
      </c>
      <c r="H555" s="14">
        <f t="shared" ca="1" si="409"/>
        <v>61.833333333333336</v>
      </c>
      <c r="I555" s="17">
        <f t="shared" ca="1" si="410"/>
        <v>1E-3</v>
      </c>
      <c r="J555" s="16">
        <f t="shared" ca="1" si="411"/>
        <v>0</v>
      </c>
      <c r="K555" s="16">
        <f t="shared" ca="1" si="412"/>
        <v>508</v>
      </c>
      <c r="L555" s="16">
        <f t="shared" ca="1" si="413"/>
        <v>0</v>
      </c>
      <c r="M555" s="17">
        <f t="shared" ca="1" si="414"/>
        <v>1.0666666666666669</v>
      </c>
      <c r="N555" s="17">
        <f t="shared" ca="1" si="415"/>
        <v>1.7</v>
      </c>
      <c r="O555" s="17" t="str">
        <f t="shared" ca="1" si="416"/>
        <v>SSE</v>
      </c>
      <c r="P555" s="13">
        <f t="shared" ca="1" si="417"/>
        <v>0.83861111111111108</v>
      </c>
      <c r="Q555" s="18">
        <f t="shared" ca="1" si="418"/>
        <v>2.9</v>
      </c>
      <c r="R555" s="17" t="str">
        <f t="shared" ca="1" si="419"/>
        <v>NW</v>
      </c>
      <c r="S555" s="13">
        <f t="shared" ca="1" si="420"/>
        <v>0.84861111111111109</v>
      </c>
    </row>
    <row r="556" spans="1:36">
      <c r="A556" s="11">
        <f t="shared" si="404"/>
        <v>3301</v>
      </c>
      <c r="B556" s="12">
        <f t="shared" ca="1" si="405"/>
        <v>44615</v>
      </c>
      <c r="C556" s="13">
        <f t="shared" ca="1" si="406"/>
        <v>0.875</v>
      </c>
      <c r="D556" s="14">
        <f t="shared" ca="1" si="407"/>
        <v>0</v>
      </c>
      <c r="E556" s="14">
        <f t="shared" ca="1" si="403"/>
        <v>0.24490398700912072</v>
      </c>
      <c r="F556" s="14">
        <f t="shared" ca="1" si="408"/>
        <v>3.2833333333333332</v>
      </c>
      <c r="G556" s="60" t="s">
        <v>202</v>
      </c>
      <c r="H556" s="14">
        <f t="shared" ca="1" si="409"/>
        <v>61.633333333333333</v>
      </c>
      <c r="I556" s="17">
        <f t="shared" ca="1" si="410"/>
        <v>0</v>
      </c>
      <c r="J556" s="16">
        <f t="shared" ca="1" si="411"/>
        <v>0</v>
      </c>
      <c r="K556" s="16">
        <f t="shared" ca="1" si="412"/>
        <v>353</v>
      </c>
      <c r="L556" s="16">
        <f t="shared" ca="1" si="413"/>
        <v>0</v>
      </c>
      <c r="M556" s="17">
        <f t="shared" ca="1" si="414"/>
        <v>0.96666666666666679</v>
      </c>
      <c r="N556" s="17">
        <f t="shared" ca="1" si="415"/>
        <v>1.6</v>
      </c>
      <c r="O556" s="17" t="str">
        <f t="shared" ca="1" si="416"/>
        <v>NNW</v>
      </c>
      <c r="P556" s="13">
        <f t="shared" ca="1" si="417"/>
        <v>0.88194444444444453</v>
      </c>
      <c r="Q556" s="18">
        <f t="shared" ca="1" si="418"/>
        <v>3.1</v>
      </c>
      <c r="R556" s="17" t="str">
        <f t="shared" ca="1" si="419"/>
        <v>N</v>
      </c>
      <c r="S556" s="13">
        <f t="shared" ca="1" si="420"/>
        <v>0.88016203703703699</v>
      </c>
    </row>
    <row r="557" spans="1:36">
      <c r="A557" s="11">
        <f t="shared" si="404"/>
        <v>3307</v>
      </c>
      <c r="B557" s="12">
        <f t="shared" ca="1" si="405"/>
        <v>44615</v>
      </c>
      <c r="C557" s="13">
        <f t="shared" ca="1" si="406"/>
        <v>0.91666666666666663</v>
      </c>
      <c r="D557" s="14">
        <f t="shared" ca="1" si="407"/>
        <v>0</v>
      </c>
      <c r="E557" s="14">
        <f t="shared" ca="1" si="403"/>
        <v>0.24452718428126471</v>
      </c>
      <c r="F557" s="14">
        <f t="shared" ca="1" si="408"/>
        <v>2.9333333333333336</v>
      </c>
      <c r="G557" s="60" t="s">
        <v>202</v>
      </c>
      <c r="H557" s="14">
        <f t="shared" ca="1" si="409"/>
        <v>63.949999999999996</v>
      </c>
      <c r="I557" s="17">
        <f t="shared" ca="1" si="410"/>
        <v>0</v>
      </c>
      <c r="J557" s="16">
        <f t="shared" ca="1" si="411"/>
        <v>0</v>
      </c>
      <c r="K557" s="16">
        <f t="shared" ca="1" si="412"/>
        <v>640</v>
      </c>
      <c r="L557" s="16">
        <f t="shared" ca="1" si="413"/>
        <v>0</v>
      </c>
      <c r="M557" s="17">
        <f t="shared" ca="1" si="414"/>
        <v>1.1666666666666667</v>
      </c>
      <c r="N557" s="17">
        <f t="shared" ca="1" si="415"/>
        <v>1.4</v>
      </c>
      <c r="O557" s="17" t="str">
        <f t="shared" ca="1" si="416"/>
        <v>NE</v>
      </c>
      <c r="P557" s="13">
        <f t="shared" ca="1" si="417"/>
        <v>0.92319444444444443</v>
      </c>
      <c r="Q557" s="18">
        <f t="shared" ca="1" si="418"/>
        <v>3.5</v>
      </c>
      <c r="R557" s="17" t="str">
        <f t="shared" ca="1" si="419"/>
        <v>N</v>
      </c>
      <c r="S557" s="13">
        <f t="shared" ca="1" si="420"/>
        <v>0.9184606481481481</v>
      </c>
    </row>
    <row r="558" spans="1:36">
      <c r="A558" s="11">
        <f t="shared" si="404"/>
        <v>3313</v>
      </c>
      <c r="B558" s="12">
        <f t="shared" ca="1" si="405"/>
        <v>44615</v>
      </c>
      <c r="C558" s="13">
        <f t="shared" ca="1" si="406"/>
        <v>0.95833333333333337</v>
      </c>
      <c r="D558" s="14">
        <f t="shared" ca="1" si="407"/>
        <v>0</v>
      </c>
      <c r="E558" s="14">
        <f t="shared" ca="1" si="403"/>
        <v>0.24415063630401776</v>
      </c>
      <c r="F558" s="14">
        <f t="shared" ca="1" si="408"/>
        <v>2.3166666666666669</v>
      </c>
      <c r="G558" s="60" t="s">
        <v>202</v>
      </c>
      <c r="H558" s="14">
        <f t="shared" ca="1" si="409"/>
        <v>67.88333333333334</v>
      </c>
      <c r="I558" s="17">
        <f t="shared" ca="1" si="410"/>
        <v>0</v>
      </c>
      <c r="J558" s="16">
        <f t="shared" ca="1" si="411"/>
        <v>0</v>
      </c>
      <c r="K558" s="16">
        <f t="shared" ca="1" si="412"/>
        <v>532</v>
      </c>
      <c r="L558" s="16">
        <f t="shared" ca="1" si="413"/>
        <v>0</v>
      </c>
      <c r="M558" s="17">
        <f t="shared" ca="1" si="414"/>
        <v>0.60000000000000009</v>
      </c>
      <c r="N558" s="17">
        <f t="shared" ca="1" si="415"/>
        <v>1.3</v>
      </c>
      <c r="O558" s="17" t="str">
        <f t="shared" ca="1" si="416"/>
        <v>E</v>
      </c>
      <c r="P558" s="13">
        <f t="shared" ca="1" si="417"/>
        <v>0.97222222222222221</v>
      </c>
      <c r="Q558" s="18">
        <f t="shared" ca="1" si="418"/>
        <v>1.8</v>
      </c>
      <c r="R558" s="17" t="str">
        <f t="shared" ca="1" si="419"/>
        <v>E</v>
      </c>
      <c r="S558" s="13">
        <f t="shared" ca="1" si="420"/>
        <v>0.97024305555555557</v>
      </c>
    </row>
    <row r="559" spans="1:36">
      <c r="A559" s="11">
        <f t="shared" si="404"/>
        <v>3319</v>
      </c>
      <c r="B559" s="12">
        <f t="shared" ca="1" si="405"/>
        <v>44616</v>
      </c>
      <c r="C559" s="13">
        <f t="shared" ca="1" si="406"/>
        <v>0</v>
      </c>
      <c r="D559" s="14">
        <f t="shared" ca="1" si="407"/>
        <v>0</v>
      </c>
      <c r="E559" s="14">
        <f t="shared" ca="1" si="403"/>
        <v>0.2437743430773798</v>
      </c>
      <c r="F559" s="14">
        <f t="shared" ca="1" si="408"/>
        <v>1.7000000000000002</v>
      </c>
      <c r="G559" s="60" t="s">
        <v>202</v>
      </c>
      <c r="H559" s="14">
        <f t="shared" ca="1" si="409"/>
        <v>71.116666666666674</v>
      </c>
      <c r="I559" s="17">
        <f t="shared" ca="1" si="410"/>
        <v>0</v>
      </c>
      <c r="J559" s="16">
        <f t="shared" ca="1" si="411"/>
        <v>0</v>
      </c>
      <c r="K559" s="16">
        <f t="shared" ca="1" si="412"/>
        <v>550</v>
      </c>
      <c r="L559" s="16">
        <f t="shared" ca="1" si="413"/>
        <v>0</v>
      </c>
      <c r="M559" s="17">
        <f t="shared" ca="1" si="414"/>
        <v>0.56666666666666676</v>
      </c>
      <c r="N559" s="17">
        <f t="shared" ca="1" si="415"/>
        <v>0.9</v>
      </c>
      <c r="O559" s="17" t="str">
        <f t="shared" ca="1" si="416"/>
        <v>ENE</v>
      </c>
      <c r="P559" s="13">
        <f t="shared" ca="1" si="417"/>
        <v>2.6712962962962966E-2</v>
      </c>
      <c r="Q559" s="18">
        <f t="shared" ca="1" si="418"/>
        <v>1.8</v>
      </c>
      <c r="R559" s="17" t="str">
        <f t="shared" ca="1" si="419"/>
        <v>N</v>
      </c>
      <c r="S559" s="13">
        <f t="shared" ca="1" si="420"/>
        <v>4.7222222222222223E-3</v>
      </c>
      <c r="U559" s="14">
        <f t="shared" ref="U559" ca="1" si="432">SUM(D559:D582)</f>
        <v>0</v>
      </c>
      <c r="V559" s="14">
        <f t="shared" ref="V559:Y559" ca="1" si="433">AVERAGE(E559:E582)</f>
        <v>0.23977656556583368</v>
      </c>
      <c r="W559" s="14">
        <f t="shared" ca="1" si="433"/>
        <v>4.6680555555555552</v>
      </c>
      <c r="X559" s="14" t="e">
        <f t="shared" si="433"/>
        <v>#DIV/0!</v>
      </c>
      <c r="Y559" s="14">
        <f t="shared" ca="1" si="433"/>
        <v>54.151388888888903</v>
      </c>
      <c r="Z559" s="56">
        <f t="shared" ref="Z559:AA559" ca="1" si="434">SUM(I559:I582)</f>
        <v>17.856999999999999</v>
      </c>
      <c r="AA559" s="56">
        <f t="shared" ca="1" si="434"/>
        <v>6.8333333333333339</v>
      </c>
      <c r="AB559" s="56">
        <f t="shared" ref="AB559" ca="1" si="435">SUM(K559:K582)/1000</f>
        <v>34703.786999999997</v>
      </c>
      <c r="AC559" s="56">
        <f t="shared" ref="AC559:AD559" ca="1" si="436">AVERAGE(L559:L582)</f>
        <v>401.57638888888886</v>
      </c>
      <c r="AD559" s="17">
        <f t="shared" ca="1" si="436"/>
        <v>1.5201388888888887</v>
      </c>
      <c r="AE559" s="17">
        <f t="shared" ref="AE559" ca="1" si="437">MAX(N559:N582)</f>
        <v>4</v>
      </c>
      <c r="AF559" s="11" t="str">
        <f t="shared" ref="AF559" ca="1" si="438">INDIRECT(ADDRESS(MATCH(AE559,N559:N582,0)+ROW()-1,15))</f>
        <v>WNW</v>
      </c>
      <c r="AG559" s="13">
        <f t="shared" ref="AG559" ca="1" si="439">INDIRECT(ADDRESS(MATCH(AE559,N559:N582,0)+ROW()-1,16))</f>
        <v>0.4928819444444445</v>
      </c>
      <c r="AH559" s="17">
        <f t="shared" ref="AH559" ca="1" si="440">MAX(Q559:Q582)</f>
        <v>6.3</v>
      </c>
      <c r="AI559" s="11" t="str">
        <f t="shared" ref="AI559" ca="1" si="441">INDIRECT(ADDRESS(MATCH(AH559,Q559:Q582,0)+ROW()-1,18))</f>
        <v>WNW</v>
      </c>
      <c r="AJ559" s="13">
        <f t="shared" ref="AJ559" ca="1" si="442">INDIRECT(ADDRESS(MATCH(AH559,Q559:Q582,0)+ROW()-1,19))</f>
        <v>0.49168981481481483</v>
      </c>
    </row>
    <row r="560" spans="1:36">
      <c r="A560" s="11">
        <f t="shared" si="404"/>
        <v>3325</v>
      </c>
      <c r="B560" s="12">
        <f t="shared" ca="1" si="405"/>
        <v>44616</v>
      </c>
      <c r="C560" s="13">
        <f t="shared" ca="1" si="406"/>
        <v>4.1666666666666664E-2</v>
      </c>
      <c r="D560" s="14">
        <f t="shared" ca="1" si="407"/>
        <v>0</v>
      </c>
      <c r="E560" s="14">
        <f t="shared" ca="1" si="403"/>
        <v>0.24330461620448571</v>
      </c>
      <c r="F560" s="14">
        <f t="shared" ca="1" si="408"/>
        <v>2.0833333333333335</v>
      </c>
      <c r="G560" s="60" t="s">
        <v>202</v>
      </c>
      <c r="H560" s="14">
        <f t="shared" ca="1" si="409"/>
        <v>71.566666666666677</v>
      </c>
      <c r="I560" s="17">
        <f t="shared" ca="1" si="410"/>
        <v>1E-3</v>
      </c>
      <c r="J560" s="16">
        <f t="shared" ca="1" si="411"/>
        <v>0</v>
      </c>
      <c r="K560" s="16">
        <f t="shared" ca="1" si="412"/>
        <v>498</v>
      </c>
      <c r="L560" s="16">
        <f t="shared" ca="1" si="413"/>
        <v>0</v>
      </c>
      <c r="M560" s="17">
        <f t="shared" ca="1" si="414"/>
        <v>0.66666666666666663</v>
      </c>
      <c r="N560" s="17">
        <f t="shared" ca="1" si="415"/>
        <v>0.9</v>
      </c>
      <c r="O560" s="17" t="str">
        <f t="shared" ca="1" si="416"/>
        <v>NE</v>
      </c>
      <c r="P560" s="13">
        <f t="shared" ca="1" si="417"/>
        <v>4.1527777777777775E-2</v>
      </c>
      <c r="Q560" s="18">
        <f t="shared" ca="1" si="418"/>
        <v>2.5</v>
      </c>
      <c r="R560" s="17" t="str">
        <f t="shared" ca="1" si="419"/>
        <v>NNE</v>
      </c>
      <c r="S560" s="13">
        <f t="shared" ca="1" si="420"/>
        <v>7.5624999999999998E-2</v>
      </c>
    </row>
    <row r="561" spans="1:19">
      <c r="A561" s="11">
        <f t="shared" si="404"/>
        <v>3331</v>
      </c>
      <c r="B561" s="12">
        <f t="shared" ca="1" si="405"/>
        <v>44616</v>
      </c>
      <c r="C561" s="13">
        <f t="shared" ca="1" si="406"/>
        <v>8.3333333333333329E-2</v>
      </c>
      <c r="D561" s="14">
        <f t="shared" ca="1" si="407"/>
        <v>0</v>
      </c>
      <c r="E561" s="14">
        <f t="shared" ca="1" si="403"/>
        <v>0.24302303705415595</v>
      </c>
      <c r="F561" s="14">
        <f t="shared" ca="1" si="408"/>
        <v>2.3666666666666667</v>
      </c>
      <c r="G561" s="60" t="s">
        <v>202</v>
      </c>
      <c r="H561" s="14">
        <f t="shared" ca="1" si="409"/>
        <v>71.016666666666666</v>
      </c>
      <c r="I561" s="17">
        <f t="shared" ca="1" si="410"/>
        <v>0</v>
      </c>
      <c r="J561" s="16">
        <f t="shared" ca="1" si="411"/>
        <v>0</v>
      </c>
      <c r="K561" s="16">
        <f t="shared" ca="1" si="412"/>
        <v>488</v>
      </c>
      <c r="L561" s="16">
        <f t="shared" ca="1" si="413"/>
        <v>0</v>
      </c>
      <c r="M561" s="17">
        <f t="shared" ca="1" si="414"/>
        <v>0.6333333333333333</v>
      </c>
      <c r="N561" s="17">
        <f t="shared" ca="1" si="415"/>
        <v>1.1000000000000001</v>
      </c>
      <c r="O561" s="17" t="str">
        <f t="shared" ca="1" si="416"/>
        <v>NE</v>
      </c>
      <c r="P561" s="13">
        <f t="shared" ca="1" si="417"/>
        <v>8.2349537037037041E-2</v>
      </c>
      <c r="Q561" s="18">
        <f t="shared" ca="1" si="418"/>
        <v>3.9</v>
      </c>
      <c r="R561" s="17" t="str">
        <f t="shared" ca="1" si="419"/>
        <v>NNW</v>
      </c>
      <c r="S561" s="13">
        <f t="shared" ca="1" si="420"/>
        <v>0.11765046296296296</v>
      </c>
    </row>
    <row r="562" spans="1:19">
      <c r="A562" s="11">
        <f t="shared" si="404"/>
        <v>3337</v>
      </c>
      <c r="B562" s="12">
        <f t="shared" ca="1" si="405"/>
        <v>44616</v>
      </c>
      <c r="C562" s="13">
        <f t="shared" ca="1" si="406"/>
        <v>0.125</v>
      </c>
      <c r="D562" s="14">
        <f t="shared" ca="1" si="407"/>
        <v>0</v>
      </c>
      <c r="E562" s="14">
        <f t="shared" ca="1" si="403"/>
        <v>0.24236670595612642</v>
      </c>
      <c r="F562" s="14">
        <f t="shared" ca="1" si="408"/>
        <v>2.5500000000000003</v>
      </c>
      <c r="G562" s="60" t="s">
        <v>202</v>
      </c>
      <c r="H562" s="14">
        <f t="shared" ca="1" si="409"/>
        <v>66.033333333333331</v>
      </c>
      <c r="I562" s="17">
        <f t="shared" ca="1" si="410"/>
        <v>1E-3</v>
      </c>
      <c r="J562" s="16">
        <f t="shared" ca="1" si="411"/>
        <v>0</v>
      </c>
      <c r="K562" s="16">
        <f t="shared" ca="1" si="412"/>
        <v>425</v>
      </c>
      <c r="L562" s="16">
        <f t="shared" ca="1" si="413"/>
        <v>0</v>
      </c>
      <c r="M562" s="17">
        <f t="shared" ca="1" si="414"/>
        <v>1.6500000000000001</v>
      </c>
      <c r="N562" s="17">
        <f t="shared" ca="1" si="415"/>
        <v>2.6</v>
      </c>
      <c r="O562" s="17" t="str">
        <f t="shared" ca="1" si="416"/>
        <v>NW</v>
      </c>
      <c r="P562" s="13">
        <f t="shared" ca="1" si="417"/>
        <v>0.13050925925925924</v>
      </c>
      <c r="Q562" s="18">
        <f t="shared" ca="1" si="418"/>
        <v>4.8</v>
      </c>
      <c r="R562" s="17" t="str">
        <f t="shared" ca="1" si="419"/>
        <v>WNW</v>
      </c>
      <c r="S562" s="13">
        <f t="shared" ca="1" si="420"/>
        <v>0.12400462962962962</v>
      </c>
    </row>
    <row r="563" spans="1:19">
      <c r="A563" s="11">
        <f t="shared" si="404"/>
        <v>3343</v>
      </c>
      <c r="B563" s="12">
        <f t="shared" ca="1" si="405"/>
        <v>44616</v>
      </c>
      <c r="C563" s="13">
        <f t="shared" ca="1" si="406"/>
        <v>0.16666666666666666</v>
      </c>
      <c r="D563" s="14">
        <f t="shared" ca="1" si="407"/>
        <v>0</v>
      </c>
      <c r="E563" s="14">
        <f t="shared" ca="1" si="403"/>
        <v>0.24189852588977578</v>
      </c>
      <c r="F563" s="14">
        <f t="shared" ca="1" si="408"/>
        <v>1.7999999999999998</v>
      </c>
      <c r="G563" s="60" t="s">
        <v>202</v>
      </c>
      <c r="H563" s="14">
        <f t="shared" ca="1" si="409"/>
        <v>66.766666666666666</v>
      </c>
      <c r="I563" s="17">
        <f t="shared" ca="1" si="410"/>
        <v>0</v>
      </c>
      <c r="J563" s="16">
        <f t="shared" ca="1" si="411"/>
        <v>0</v>
      </c>
      <c r="K563" s="16">
        <f t="shared" ca="1" si="412"/>
        <v>568</v>
      </c>
      <c r="L563" s="16">
        <f t="shared" ca="1" si="413"/>
        <v>0</v>
      </c>
      <c r="M563" s="17">
        <f t="shared" ca="1" si="414"/>
        <v>0.43333333333333335</v>
      </c>
      <c r="N563" s="17">
        <f t="shared" ca="1" si="415"/>
        <v>1.6</v>
      </c>
      <c r="O563" s="17" t="str">
        <f t="shared" ca="1" si="416"/>
        <v>NNW</v>
      </c>
      <c r="P563" s="13">
        <f t="shared" ca="1" si="417"/>
        <v>0.15973379629629628</v>
      </c>
      <c r="Q563" s="18">
        <f t="shared" ca="1" si="418"/>
        <v>1.8</v>
      </c>
      <c r="R563" s="17" t="str">
        <f t="shared" ca="1" si="419"/>
        <v>NNE</v>
      </c>
      <c r="S563" s="13">
        <f t="shared" ca="1" si="420"/>
        <v>0.18432870370370369</v>
      </c>
    </row>
    <row r="564" spans="1:19">
      <c r="A564" s="11">
        <f t="shared" si="404"/>
        <v>3349</v>
      </c>
      <c r="B564" s="12">
        <f t="shared" ca="1" si="405"/>
        <v>44616</v>
      </c>
      <c r="C564" s="13">
        <f t="shared" ca="1" si="406"/>
        <v>0.20833333333333334</v>
      </c>
      <c r="D564" s="14">
        <f t="shared" ca="1" si="407"/>
        <v>0</v>
      </c>
      <c r="E564" s="14">
        <f t="shared" ca="1" si="403"/>
        <v>0.24143086472647846</v>
      </c>
      <c r="F564" s="14">
        <f t="shared" ca="1" si="408"/>
        <v>1.3499999999999999</v>
      </c>
      <c r="G564" s="60" t="s">
        <v>202</v>
      </c>
      <c r="H564" s="14">
        <f t="shared" ca="1" si="409"/>
        <v>69.083333333333329</v>
      </c>
      <c r="I564" s="17">
        <f t="shared" ca="1" si="410"/>
        <v>0</v>
      </c>
      <c r="J564" s="16">
        <f t="shared" ca="1" si="411"/>
        <v>0</v>
      </c>
      <c r="K564" s="16">
        <f t="shared" ca="1" si="412"/>
        <v>605</v>
      </c>
      <c r="L564" s="16">
        <f t="shared" ca="1" si="413"/>
        <v>0</v>
      </c>
      <c r="M564" s="17">
        <f t="shared" ca="1" si="414"/>
        <v>0.73333333333333339</v>
      </c>
      <c r="N564" s="17">
        <f t="shared" ca="1" si="415"/>
        <v>1</v>
      </c>
      <c r="O564" s="17" t="str">
        <f t="shared" ca="1" si="416"/>
        <v>ENE</v>
      </c>
      <c r="P564" s="13">
        <f t="shared" ca="1" si="417"/>
        <v>0.24305555555555555</v>
      </c>
      <c r="Q564" s="18">
        <f t="shared" ca="1" si="418"/>
        <v>2.4</v>
      </c>
      <c r="R564" s="17" t="str">
        <f t="shared" ca="1" si="419"/>
        <v>NNE</v>
      </c>
      <c r="S564" s="13">
        <f t="shared" ca="1" si="420"/>
        <v>0.22876157407407408</v>
      </c>
    </row>
    <row r="565" spans="1:19">
      <c r="A565" s="11">
        <f t="shared" si="404"/>
        <v>3355</v>
      </c>
      <c r="B565" s="12">
        <f t="shared" ca="1" si="405"/>
        <v>44616</v>
      </c>
      <c r="C565" s="13">
        <f t="shared" ca="1" si="406"/>
        <v>0.25</v>
      </c>
      <c r="D565" s="14">
        <f t="shared" ca="1" si="407"/>
        <v>0</v>
      </c>
      <c r="E565" s="14">
        <f t="shared" ca="1" si="403"/>
        <v>0.24096372410822051</v>
      </c>
      <c r="F565" s="14">
        <f t="shared" ca="1" si="408"/>
        <v>1.0333333333333334</v>
      </c>
      <c r="G565" s="60" t="s">
        <v>202</v>
      </c>
      <c r="H565" s="14">
        <f t="shared" ca="1" si="409"/>
        <v>66.850000000000009</v>
      </c>
      <c r="I565" s="17">
        <f t="shared" ca="1" si="410"/>
        <v>0.01</v>
      </c>
      <c r="J565" s="16">
        <f t="shared" ca="1" si="411"/>
        <v>0</v>
      </c>
      <c r="K565" s="16">
        <f t="shared" ca="1" si="412"/>
        <v>25084</v>
      </c>
      <c r="L565" s="16">
        <f t="shared" ca="1" si="413"/>
        <v>6.833333333333333</v>
      </c>
      <c r="M565" s="17">
        <f t="shared" ca="1" si="414"/>
        <v>1.1500000000000001</v>
      </c>
      <c r="N565" s="17">
        <f t="shared" ca="1" si="415"/>
        <v>1.5</v>
      </c>
      <c r="O565" s="17" t="str">
        <f t="shared" ca="1" si="416"/>
        <v>E</v>
      </c>
      <c r="P565" s="13">
        <f t="shared" ca="1" si="417"/>
        <v>0.26718749999999997</v>
      </c>
      <c r="Q565" s="18">
        <f t="shared" ca="1" si="418"/>
        <v>2.9</v>
      </c>
      <c r="R565" s="17" t="str">
        <f t="shared" ca="1" si="419"/>
        <v>NNE</v>
      </c>
      <c r="S565" s="13">
        <f t="shared" ca="1" si="420"/>
        <v>0.24853009259259259</v>
      </c>
    </row>
    <row r="566" spans="1:19">
      <c r="A566" s="11">
        <f t="shared" si="404"/>
        <v>3361</v>
      </c>
      <c r="B566" s="12">
        <f t="shared" ca="1" si="405"/>
        <v>44616</v>
      </c>
      <c r="C566" s="13">
        <f t="shared" ca="1" si="406"/>
        <v>0.29166666666666669</v>
      </c>
      <c r="D566" s="14">
        <f t="shared" ca="1" si="407"/>
        <v>0</v>
      </c>
      <c r="E566" s="14">
        <f t="shared" ca="1" si="403"/>
        <v>0.24040393945160757</v>
      </c>
      <c r="F566" s="14">
        <f t="shared" ca="1" si="408"/>
        <v>0.68333333333333324</v>
      </c>
      <c r="G566" s="60" t="s">
        <v>202</v>
      </c>
      <c r="H566" s="14">
        <f t="shared" ca="1" si="409"/>
        <v>70.45</v>
      </c>
      <c r="I566" s="17">
        <f t="shared" ca="1" si="410"/>
        <v>0.249</v>
      </c>
      <c r="J566" s="16">
        <f t="shared" ca="1" si="411"/>
        <v>0</v>
      </c>
      <c r="K566" s="16">
        <f t="shared" ca="1" si="412"/>
        <v>493564</v>
      </c>
      <c r="L566" s="16">
        <f t="shared" ca="1" si="413"/>
        <v>137</v>
      </c>
      <c r="M566" s="17">
        <f t="shared" ca="1" si="414"/>
        <v>1.0166666666666666</v>
      </c>
      <c r="N566" s="17">
        <f t="shared" ca="1" si="415"/>
        <v>1.8</v>
      </c>
      <c r="O566" s="17" t="str">
        <f t="shared" ca="1" si="416"/>
        <v>E</v>
      </c>
      <c r="P566" s="13">
        <f t="shared" ca="1" si="417"/>
        <v>0.30607638888888888</v>
      </c>
      <c r="Q566" s="18">
        <f t="shared" ca="1" si="418"/>
        <v>2.9</v>
      </c>
      <c r="R566" s="17" t="str">
        <f t="shared" ca="1" si="419"/>
        <v>E</v>
      </c>
      <c r="S566" s="13">
        <f t="shared" ca="1" si="420"/>
        <v>0.30200231481481482</v>
      </c>
    </row>
    <row r="567" spans="1:19">
      <c r="A567" s="11">
        <f t="shared" si="404"/>
        <v>3367</v>
      </c>
      <c r="B567" s="12">
        <f t="shared" ca="1" si="405"/>
        <v>44616</v>
      </c>
      <c r="C567" s="13">
        <f t="shared" ca="1" si="406"/>
        <v>0.33333333333333331</v>
      </c>
      <c r="D567" s="14">
        <f t="shared" ca="1" si="407"/>
        <v>0</v>
      </c>
      <c r="E567" s="14">
        <f t="shared" ca="1" si="403"/>
        <v>0.24049723689437641</v>
      </c>
      <c r="F567" s="14">
        <f t="shared" ca="1" si="408"/>
        <v>6.25</v>
      </c>
      <c r="G567" s="60" t="s">
        <v>202</v>
      </c>
      <c r="H567" s="14">
        <f t="shared" ca="1" si="409"/>
        <v>50.383333333333333</v>
      </c>
      <c r="I567" s="17">
        <f t="shared" ca="1" si="410"/>
        <v>1.3049999999999999</v>
      </c>
      <c r="J567" s="16">
        <f t="shared" ca="1" si="411"/>
        <v>0.5</v>
      </c>
      <c r="K567" s="16">
        <f t="shared" ca="1" si="412"/>
        <v>2427572</v>
      </c>
      <c r="L567" s="16">
        <f t="shared" ca="1" si="413"/>
        <v>674.16666666666663</v>
      </c>
      <c r="M567" s="17">
        <f t="shared" ca="1" si="414"/>
        <v>1.3333333333333333</v>
      </c>
      <c r="N567" s="17">
        <f t="shared" ca="1" si="415"/>
        <v>1.8</v>
      </c>
      <c r="O567" s="17" t="str">
        <f t="shared" ca="1" si="416"/>
        <v>E</v>
      </c>
      <c r="P567" s="13">
        <f t="shared" ca="1" si="417"/>
        <v>0.36623842592592593</v>
      </c>
      <c r="Q567" s="18">
        <f t="shared" ca="1" si="418"/>
        <v>3.6</v>
      </c>
      <c r="R567" s="17" t="str">
        <f t="shared" ca="1" si="419"/>
        <v>E</v>
      </c>
      <c r="S567" s="13">
        <f t="shared" ca="1" si="420"/>
        <v>0.35376157407407405</v>
      </c>
    </row>
    <row r="568" spans="1:19">
      <c r="A568" s="11">
        <f t="shared" si="404"/>
        <v>3373</v>
      </c>
      <c r="B568" s="12">
        <f t="shared" ca="1" si="405"/>
        <v>44616</v>
      </c>
      <c r="C568" s="13">
        <f t="shared" ca="1" si="406"/>
        <v>0.375</v>
      </c>
      <c r="D568" s="14">
        <f t="shared" ca="1" si="407"/>
        <v>0</v>
      </c>
      <c r="E568" s="14">
        <f t="shared" ca="1" si="403"/>
        <v>0.24040393945160757</v>
      </c>
      <c r="F568" s="14">
        <f t="shared" ca="1" si="408"/>
        <v>8.4333333333333318</v>
      </c>
      <c r="G568" s="60" t="s">
        <v>202</v>
      </c>
      <c r="H568" s="14">
        <f t="shared" ca="1" si="409"/>
        <v>38.5</v>
      </c>
      <c r="I568" s="17">
        <f t="shared" ca="1" si="410"/>
        <v>1.6950000000000003</v>
      </c>
      <c r="J568" s="16">
        <f t="shared" ca="1" si="411"/>
        <v>0.83333333333333337</v>
      </c>
      <c r="K568" s="16">
        <f t="shared" ca="1" si="412"/>
        <v>3270520</v>
      </c>
      <c r="L568" s="16">
        <f t="shared" ca="1" si="413"/>
        <v>908.5</v>
      </c>
      <c r="M568" s="17">
        <f t="shared" ca="1" si="414"/>
        <v>1.4166666666666667</v>
      </c>
      <c r="N568" s="17">
        <f t="shared" ca="1" si="415"/>
        <v>2.1</v>
      </c>
      <c r="O568" s="17" t="str">
        <f t="shared" ca="1" si="416"/>
        <v>NNE</v>
      </c>
      <c r="P568" s="13">
        <f t="shared" ca="1" si="417"/>
        <v>0.38375000000000004</v>
      </c>
      <c r="Q568" s="18">
        <f t="shared" ca="1" si="418"/>
        <v>4.9000000000000004</v>
      </c>
      <c r="R568" s="17" t="str">
        <f t="shared" ca="1" si="419"/>
        <v>NNE</v>
      </c>
      <c r="S568" s="13">
        <f t="shared" ca="1" si="420"/>
        <v>0.39140046296296299</v>
      </c>
    </row>
    <row r="569" spans="1:19">
      <c r="A569" s="11">
        <f t="shared" si="404"/>
        <v>3379</v>
      </c>
      <c r="B569" s="12">
        <f t="shared" ca="1" si="405"/>
        <v>44616</v>
      </c>
      <c r="C569" s="13">
        <f t="shared" ca="1" si="406"/>
        <v>0.41666666666666669</v>
      </c>
      <c r="D569" s="14">
        <f t="shared" ca="1" si="407"/>
        <v>0</v>
      </c>
      <c r="E569" s="14">
        <f t="shared" ca="1" si="403"/>
        <v>0.24003127457118709</v>
      </c>
      <c r="F569" s="14">
        <f t="shared" ca="1" si="408"/>
        <v>8.4333333333333318</v>
      </c>
      <c r="G569" s="60" t="s">
        <v>202</v>
      </c>
      <c r="H569" s="14">
        <f t="shared" ca="1" si="409"/>
        <v>36.616666666666667</v>
      </c>
      <c r="I569" s="17">
        <f t="shared" ca="1" si="410"/>
        <v>2.0659999999999998</v>
      </c>
      <c r="J569" s="16">
        <f t="shared" ca="1" si="411"/>
        <v>0.83333333333333337</v>
      </c>
      <c r="K569" s="16">
        <f t="shared" ca="1" si="412"/>
        <v>4008227</v>
      </c>
      <c r="L569" s="16">
        <f t="shared" ca="1" si="413"/>
        <v>1113.5</v>
      </c>
      <c r="M569" s="17">
        <f t="shared" ca="1" si="414"/>
        <v>2.4833333333333338</v>
      </c>
      <c r="N569" s="17">
        <f t="shared" ca="1" si="415"/>
        <v>3.5</v>
      </c>
      <c r="O569" s="17" t="str">
        <f t="shared" ca="1" si="416"/>
        <v>NW</v>
      </c>
      <c r="P569" s="13">
        <f t="shared" ca="1" si="417"/>
        <v>0.44837962962962963</v>
      </c>
      <c r="Q569" s="18">
        <f t="shared" ca="1" si="418"/>
        <v>5.6</v>
      </c>
      <c r="R569" s="17" t="str">
        <f t="shared" ca="1" si="419"/>
        <v>NW</v>
      </c>
      <c r="S569" s="13">
        <f t="shared" ca="1" si="420"/>
        <v>0.44658564814814811</v>
      </c>
    </row>
    <row r="570" spans="1:19">
      <c r="A570" s="11">
        <f t="shared" si="404"/>
        <v>3385</v>
      </c>
      <c r="B570" s="12">
        <f t="shared" ca="1" si="405"/>
        <v>44616</v>
      </c>
      <c r="C570" s="13">
        <f t="shared" ca="1" si="406"/>
        <v>0.45833333333333331</v>
      </c>
      <c r="D570" s="14">
        <f t="shared" ca="1" si="407"/>
        <v>0</v>
      </c>
      <c r="E570" s="14">
        <f t="shared" ca="1" si="403"/>
        <v>0.23984494213097687</v>
      </c>
      <c r="F570" s="14">
        <f t="shared" ca="1" si="408"/>
        <v>8.6166666666666654</v>
      </c>
      <c r="G570" s="60" t="s">
        <v>202</v>
      </c>
      <c r="H570" s="14">
        <f t="shared" ca="1" si="409"/>
        <v>33.466666666666661</v>
      </c>
      <c r="I570" s="17">
        <f t="shared" ca="1" si="410"/>
        <v>2.6839999999999997</v>
      </c>
      <c r="J570" s="16">
        <f t="shared" ca="1" si="411"/>
        <v>1</v>
      </c>
      <c r="K570" s="16">
        <f t="shared" ca="1" si="412"/>
        <v>5159646</v>
      </c>
      <c r="L570" s="16">
        <f t="shared" ca="1" si="413"/>
        <v>1433.3333333333333</v>
      </c>
      <c r="M570" s="17">
        <f t="shared" ca="1" si="414"/>
        <v>3.4000000000000004</v>
      </c>
      <c r="N570" s="17">
        <f t="shared" ca="1" si="415"/>
        <v>4</v>
      </c>
      <c r="O570" s="17" t="str">
        <f t="shared" ca="1" si="416"/>
        <v>WNW</v>
      </c>
      <c r="P570" s="13">
        <f t="shared" ca="1" si="417"/>
        <v>0.4928819444444445</v>
      </c>
      <c r="Q570" s="18">
        <f t="shared" ca="1" si="418"/>
        <v>6.3</v>
      </c>
      <c r="R570" s="17" t="str">
        <f t="shared" ca="1" si="419"/>
        <v>WNW</v>
      </c>
      <c r="S570" s="13">
        <f t="shared" ca="1" si="420"/>
        <v>0.49168981481481483</v>
      </c>
    </row>
    <row r="571" spans="1:19">
      <c r="A571" s="11">
        <f t="shared" si="404"/>
        <v>3391</v>
      </c>
      <c r="B571" s="12">
        <f t="shared" ca="1" si="405"/>
        <v>44616</v>
      </c>
      <c r="C571" s="13">
        <f t="shared" ca="1" si="406"/>
        <v>0.5</v>
      </c>
      <c r="D571" s="14">
        <f t="shared" ca="1" si="407"/>
        <v>0</v>
      </c>
      <c r="E571" s="14">
        <f t="shared" ca="1" si="403"/>
        <v>0.2393797698377931</v>
      </c>
      <c r="F571" s="14">
        <f t="shared" ca="1" si="408"/>
        <v>9.0833333333333339</v>
      </c>
      <c r="G571" s="60" t="s">
        <v>202</v>
      </c>
      <c r="H571" s="14">
        <f t="shared" ca="1" si="409"/>
        <v>33.816666666666663</v>
      </c>
      <c r="I571" s="17">
        <f t="shared" ca="1" si="410"/>
        <v>2.7709999999999999</v>
      </c>
      <c r="J571" s="16">
        <f t="shared" ca="1" si="411"/>
        <v>1</v>
      </c>
      <c r="K571" s="16">
        <f t="shared" ca="1" si="412"/>
        <v>5347158</v>
      </c>
      <c r="L571" s="16">
        <f t="shared" ca="1" si="413"/>
        <v>1485.5</v>
      </c>
      <c r="M571" s="17">
        <f t="shared" ca="1" si="414"/>
        <v>3.1166666666666667</v>
      </c>
      <c r="N571" s="17">
        <f t="shared" ca="1" si="415"/>
        <v>4</v>
      </c>
      <c r="O571" s="17" t="str">
        <f t="shared" ca="1" si="416"/>
        <v>WNW</v>
      </c>
      <c r="P571" s="13">
        <f t="shared" ca="1" si="417"/>
        <v>0.49417824074074074</v>
      </c>
      <c r="Q571" s="18">
        <f t="shared" ca="1" si="418"/>
        <v>5.9</v>
      </c>
      <c r="R571" s="17" t="str">
        <f t="shared" ca="1" si="419"/>
        <v>NW</v>
      </c>
      <c r="S571" s="13">
        <f t="shared" ca="1" si="420"/>
        <v>0.51329861111111108</v>
      </c>
    </row>
    <row r="572" spans="1:19">
      <c r="A572" s="11">
        <f t="shared" si="404"/>
        <v>3397</v>
      </c>
      <c r="B572" s="12">
        <f t="shared" ca="1" si="405"/>
        <v>44616</v>
      </c>
      <c r="C572" s="13">
        <f t="shared" ca="1" si="406"/>
        <v>0.54166666666666663</v>
      </c>
      <c r="D572" s="14">
        <f t="shared" ca="1" si="407"/>
        <v>0</v>
      </c>
      <c r="E572" s="14">
        <f t="shared" ca="1" si="403"/>
        <v>0.23910093105620789</v>
      </c>
      <c r="F572" s="14">
        <f t="shared" ca="1" si="408"/>
        <v>10.200000000000001</v>
      </c>
      <c r="G572" s="60" t="s">
        <v>202</v>
      </c>
      <c r="H572" s="14">
        <f t="shared" ca="1" si="409"/>
        <v>31.783333333333331</v>
      </c>
      <c r="I572" s="17">
        <f t="shared" ca="1" si="410"/>
        <v>2.6019999999999999</v>
      </c>
      <c r="J572" s="16">
        <f t="shared" ca="1" si="411"/>
        <v>1</v>
      </c>
      <c r="K572" s="16">
        <f t="shared" ca="1" si="412"/>
        <v>5070949</v>
      </c>
      <c r="L572" s="16">
        <f t="shared" ca="1" si="413"/>
        <v>1408.5</v>
      </c>
      <c r="M572" s="17">
        <f t="shared" ca="1" si="414"/>
        <v>3.0333333333333337</v>
      </c>
      <c r="N572" s="17">
        <f t="shared" ca="1" si="415"/>
        <v>3.8</v>
      </c>
      <c r="O572" s="17" t="str">
        <f t="shared" ca="1" si="416"/>
        <v>NW</v>
      </c>
      <c r="P572" s="13">
        <f t="shared" ca="1" si="417"/>
        <v>0.55715277777777772</v>
      </c>
      <c r="Q572" s="18">
        <f t="shared" ca="1" si="418"/>
        <v>5.8</v>
      </c>
      <c r="R572" s="17" t="str">
        <f t="shared" ca="1" si="419"/>
        <v>NW</v>
      </c>
      <c r="S572" s="13">
        <f t="shared" ca="1" si="420"/>
        <v>0.55268518518518517</v>
      </c>
    </row>
    <row r="573" spans="1:19">
      <c r="A573" s="11">
        <f t="shared" si="404"/>
        <v>3403</v>
      </c>
      <c r="B573" s="12">
        <f t="shared" ca="1" si="405"/>
        <v>44616</v>
      </c>
      <c r="C573" s="13">
        <f t="shared" ca="1" si="406"/>
        <v>0.58333333333333337</v>
      </c>
      <c r="D573" s="14">
        <f t="shared" ca="1" si="407"/>
        <v>0</v>
      </c>
      <c r="E573" s="14">
        <f t="shared" ca="1" si="403"/>
        <v>0.23872932241031086</v>
      </c>
      <c r="F573" s="14">
        <f t="shared" ca="1" si="408"/>
        <v>10.899999999999999</v>
      </c>
      <c r="G573" s="60" t="s">
        <v>202</v>
      </c>
      <c r="H573" s="14">
        <f t="shared" ca="1" si="409"/>
        <v>30.083333333333332</v>
      </c>
      <c r="I573" s="17">
        <f t="shared" ca="1" si="410"/>
        <v>2.1259999999999999</v>
      </c>
      <c r="J573" s="16">
        <f t="shared" ca="1" si="411"/>
        <v>1</v>
      </c>
      <c r="K573" s="16">
        <f t="shared" ca="1" si="412"/>
        <v>4202558</v>
      </c>
      <c r="L573" s="16">
        <f t="shared" ca="1" si="413"/>
        <v>1167.3333333333333</v>
      </c>
      <c r="M573" s="17">
        <f t="shared" ca="1" si="414"/>
        <v>2.15</v>
      </c>
      <c r="N573" s="17">
        <f t="shared" ca="1" si="415"/>
        <v>2.8</v>
      </c>
      <c r="O573" s="17" t="str">
        <f t="shared" ca="1" si="416"/>
        <v>WNW</v>
      </c>
      <c r="P573" s="13">
        <f t="shared" ca="1" si="417"/>
        <v>0.57643518518518522</v>
      </c>
      <c r="Q573" s="18">
        <f t="shared" ca="1" si="418"/>
        <v>5</v>
      </c>
      <c r="R573" s="17" t="str">
        <f t="shared" ca="1" si="419"/>
        <v>NW</v>
      </c>
      <c r="S573" s="13">
        <f t="shared" ca="1" si="420"/>
        <v>0.59753472222222215</v>
      </c>
    </row>
    <row r="574" spans="1:19">
      <c r="A574" s="11">
        <f t="shared" si="404"/>
        <v>3409</v>
      </c>
      <c r="B574" s="12">
        <f t="shared" ca="1" si="405"/>
        <v>44616</v>
      </c>
      <c r="C574" s="13">
        <f t="shared" ca="1" si="406"/>
        <v>0.625</v>
      </c>
      <c r="D574" s="14">
        <f t="shared" ca="1" si="407"/>
        <v>0</v>
      </c>
      <c r="E574" s="14">
        <f t="shared" ca="1" si="403"/>
        <v>0.23872932241031086</v>
      </c>
      <c r="F574" s="14">
        <f t="shared" ca="1" si="408"/>
        <v>9.9</v>
      </c>
      <c r="G574" s="60" t="s">
        <v>202</v>
      </c>
      <c r="H574" s="14">
        <f t="shared" ca="1" si="409"/>
        <v>33.966666666666669</v>
      </c>
      <c r="I574" s="17">
        <f t="shared" ca="1" si="410"/>
        <v>1.3449999999999998</v>
      </c>
      <c r="J574" s="16">
        <f t="shared" ca="1" si="411"/>
        <v>0.66666666666666663</v>
      </c>
      <c r="K574" s="16">
        <f t="shared" ca="1" si="412"/>
        <v>2695900</v>
      </c>
      <c r="L574" s="16">
        <f t="shared" ca="1" si="413"/>
        <v>749</v>
      </c>
      <c r="M574" s="17">
        <f t="shared" ca="1" si="414"/>
        <v>2.5</v>
      </c>
      <c r="N574" s="17">
        <f t="shared" ca="1" si="415"/>
        <v>3.1</v>
      </c>
      <c r="O574" s="17" t="str">
        <f t="shared" ca="1" si="416"/>
        <v>NW</v>
      </c>
      <c r="P574" s="13">
        <f t="shared" ca="1" si="417"/>
        <v>0.63624999999999998</v>
      </c>
      <c r="Q574" s="18">
        <f t="shared" ca="1" si="418"/>
        <v>5.2</v>
      </c>
      <c r="R574" s="17" t="str">
        <f t="shared" ca="1" si="419"/>
        <v>WNW</v>
      </c>
      <c r="S574" s="13">
        <f t="shared" ca="1" si="420"/>
        <v>0.63398148148148148</v>
      </c>
    </row>
    <row r="575" spans="1:19">
      <c r="A575" s="11">
        <f t="shared" si="404"/>
        <v>3415</v>
      </c>
      <c r="B575" s="12">
        <f t="shared" ca="1" si="405"/>
        <v>44616</v>
      </c>
      <c r="C575" s="13">
        <f t="shared" ca="1" si="406"/>
        <v>0.66666666666666663</v>
      </c>
      <c r="D575" s="14">
        <f t="shared" ca="1" si="407"/>
        <v>0</v>
      </c>
      <c r="E575" s="14">
        <f t="shared" ca="1" si="403"/>
        <v>0.23835824508286887</v>
      </c>
      <c r="F575" s="14">
        <f t="shared" ca="1" si="408"/>
        <v>9.2833333333333332</v>
      </c>
      <c r="G575" s="60" t="s">
        <v>202</v>
      </c>
      <c r="H575" s="14">
        <f t="shared" ca="1" si="409"/>
        <v>35.916666666666664</v>
      </c>
      <c r="I575" s="17">
        <f t="shared" ca="1" si="410"/>
        <v>0.82</v>
      </c>
      <c r="J575" s="16">
        <f t="shared" ca="1" si="411"/>
        <v>0</v>
      </c>
      <c r="K575" s="16">
        <f t="shared" ca="1" si="412"/>
        <v>1602716</v>
      </c>
      <c r="L575" s="16">
        <f t="shared" ca="1" si="413"/>
        <v>445.16666666666669</v>
      </c>
      <c r="M575" s="17">
        <f t="shared" ca="1" si="414"/>
        <v>1.6666666666666667</v>
      </c>
      <c r="N575" s="17">
        <f t="shared" ca="1" si="415"/>
        <v>2.5</v>
      </c>
      <c r="O575" s="17" t="str">
        <f t="shared" ca="1" si="416"/>
        <v>NW</v>
      </c>
      <c r="P575" s="13">
        <f t="shared" ca="1" si="417"/>
        <v>0.66143518518518518</v>
      </c>
      <c r="Q575" s="18">
        <f t="shared" ca="1" si="418"/>
        <v>4.2</v>
      </c>
      <c r="R575" s="17" t="str">
        <f t="shared" ca="1" si="419"/>
        <v>WNW</v>
      </c>
      <c r="S575" s="13">
        <f t="shared" ca="1" si="420"/>
        <v>0.66923611111111114</v>
      </c>
    </row>
    <row r="576" spans="1:19">
      <c r="A576" s="11">
        <f t="shared" si="404"/>
        <v>3421</v>
      </c>
      <c r="B576" s="12">
        <f t="shared" ca="1" si="405"/>
        <v>44616</v>
      </c>
      <c r="C576" s="13">
        <f t="shared" ca="1" si="406"/>
        <v>0.70833333333333337</v>
      </c>
      <c r="D576" s="14">
        <f t="shared" ca="1" si="407"/>
        <v>0</v>
      </c>
      <c r="E576" s="14">
        <f t="shared" ca="1" si="403"/>
        <v>0.23808007044597743</v>
      </c>
      <c r="F576" s="14">
        <f t="shared" ca="1" si="408"/>
        <v>7.75</v>
      </c>
      <c r="G576" s="60" t="s">
        <v>202</v>
      </c>
      <c r="H576" s="14">
        <f t="shared" ca="1" si="409"/>
        <v>40.116666666666667</v>
      </c>
      <c r="I576" s="17">
        <f t="shared" ca="1" si="410"/>
        <v>0.17900000000000002</v>
      </c>
      <c r="J576" s="16">
        <f t="shared" ca="1" si="411"/>
        <v>0</v>
      </c>
      <c r="K576" s="16">
        <f t="shared" ca="1" si="412"/>
        <v>388863</v>
      </c>
      <c r="L576" s="16">
        <f t="shared" ca="1" si="413"/>
        <v>107.83333333333333</v>
      </c>
      <c r="M576" s="17">
        <f t="shared" ca="1" si="414"/>
        <v>1.3666666666666669</v>
      </c>
      <c r="N576" s="17">
        <f t="shared" ca="1" si="415"/>
        <v>1.9</v>
      </c>
      <c r="O576" s="17" t="str">
        <f t="shared" ca="1" si="416"/>
        <v>WSW</v>
      </c>
      <c r="P576" s="13">
        <f t="shared" ca="1" si="417"/>
        <v>0.72385416666666658</v>
      </c>
      <c r="Q576" s="18">
        <f t="shared" ca="1" si="418"/>
        <v>3.3</v>
      </c>
      <c r="R576" s="17" t="str">
        <f t="shared" ca="1" si="419"/>
        <v>W</v>
      </c>
      <c r="S576" s="13">
        <f t="shared" ca="1" si="420"/>
        <v>0.72111111111111104</v>
      </c>
    </row>
    <row r="577" spans="1:36">
      <c r="A577" s="11">
        <f t="shared" si="404"/>
        <v>3427</v>
      </c>
      <c r="B577" s="12">
        <f t="shared" ca="1" si="405"/>
        <v>44616</v>
      </c>
      <c r="C577" s="13">
        <f t="shared" ca="1" si="406"/>
        <v>0.75</v>
      </c>
      <c r="D577" s="14">
        <f t="shared" ca="1" si="407"/>
        <v>0</v>
      </c>
      <c r="E577" s="14">
        <f t="shared" ca="1" si="403"/>
        <v>0.23808007044597743</v>
      </c>
      <c r="F577" s="14">
        <f t="shared" ca="1" si="408"/>
        <v>3.8833333333333329</v>
      </c>
      <c r="G577" s="60" t="s">
        <v>202</v>
      </c>
      <c r="H577" s="14">
        <f t="shared" ca="1" si="409"/>
        <v>53.116666666666674</v>
      </c>
      <c r="I577" s="17">
        <f t="shared" ca="1" si="410"/>
        <v>0</v>
      </c>
      <c r="J577" s="16">
        <f t="shared" ca="1" si="411"/>
        <v>0</v>
      </c>
      <c r="K577" s="16">
        <f t="shared" ca="1" si="412"/>
        <v>5147</v>
      </c>
      <c r="L577" s="16">
        <f t="shared" ca="1" si="413"/>
        <v>1.1666666666666667</v>
      </c>
      <c r="M577" s="17">
        <f t="shared" ca="1" si="414"/>
        <v>1.9833333333333334</v>
      </c>
      <c r="N577" s="17">
        <f t="shared" ca="1" si="415"/>
        <v>2.7</v>
      </c>
      <c r="O577" s="17" t="str">
        <f t="shared" ca="1" si="416"/>
        <v>SE</v>
      </c>
      <c r="P577" s="13">
        <f t="shared" ca="1" si="417"/>
        <v>0.78210648148148154</v>
      </c>
      <c r="Q577" s="18">
        <f t="shared" ca="1" si="418"/>
        <v>3.5</v>
      </c>
      <c r="R577" s="17" t="str">
        <f t="shared" ca="1" si="419"/>
        <v>SE</v>
      </c>
      <c r="S577" s="13">
        <f t="shared" ca="1" si="420"/>
        <v>0.78111111111111109</v>
      </c>
    </row>
    <row r="578" spans="1:36">
      <c r="A578" s="11">
        <f t="shared" si="404"/>
        <v>3433</v>
      </c>
      <c r="B578" s="12">
        <f t="shared" ca="1" si="405"/>
        <v>44616</v>
      </c>
      <c r="C578" s="13">
        <f t="shared" ca="1" si="406"/>
        <v>0.79166666666666663</v>
      </c>
      <c r="D578" s="14">
        <f t="shared" ca="1" si="407"/>
        <v>0</v>
      </c>
      <c r="E578" s="14">
        <f t="shared" ca="1" si="403"/>
        <v>0.23817270641914792</v>
      </c>
      <c r="F578" s="14">
        <f t="shared" ca="1" si="408"/>
        <v>3.1999999999999997</v>
      </c>
      <c r="G578" s="60" t="s">
        <v>202</v>
      </c>
      <c r="H578" s="14">
        <f t="shared" ca="1" si="409"/>
        <v>53.916666666666679</v>
      </c>
      <c r="I578" s="17">
        <f t="shared" ca="1" si="410"/>
        <v>0</v>
      </c>
      <c r="J578" s="16">
        <f t="shared" ca="1" si="411"/>
        <v>0</v>
      </c>
      <c r="K578" s="16">
        <f t="shared" ca="1" si="412"/>
        <v>531</v>
      </c>
      <c r="L578" s="16">
        <f t="shared" ca="1" si="413"/>
        <v>0</v>
      </c>
      <c r="M578" s="17">
        <f t="shared" ca="1" si="414"/>
        <v>2.3000000000000003</v>
      </c>
      <c r="N578" s="17">
        <f t="shared" ca="1" si="415"/>
        <v>2.8</v>
      </c>
      <c r="O578" s="17" t="str">
        <f t="shared" ca="1" si="416"/>
        <v>SE</v>
      </c>
      <c r="P578" s="13">
        <f t="shared" ca="1" si="417"/>
        <v>0.79548611111111101</v>
      </c>
      <c r="Q578" s="18">
        <f t="shared" ca="1" si="418"/>
        <v>4</v>
      </c>
      <c r="R578" s="17" t="str">
        <f t="shared" ca="1" si="419"/>
        <v>ESE</v>
      </c>
      <c r="S578" s="13">
        <f t="shared" ca="1" si="420"/>
        <v>0.81204861111111104</v>
      </c>
    </row>
    <row r="579" spans="1:36">
      <c r="A579" s="11">
        <f t="shared" si="404"/>
        <v>3439</v>
      </c>
      <c r="B579" s="12">
        <f t="shared" ca="1" si="405"/>
        <v>44616</v>
      </c>
      <c r="C579" s="13">
        <f t="shared" ca="1" si="406"/>
        <v>0.83333333333333337</v>
      </c>
      <c r="D579" s="14">
        <f t="shared" ca="1" si="407"/>
        <v>0</v>
      </c>
      <c r="E579" s="14">
        <f t="shared" ca="1" si="403"/>
        <v>0.23770952655329533</v>
      </c>
      <c r="F579" s="14">
        <f t="shared" ca="1" si="408"/>
        <v>3.15</v>
      </c>
      <c r="G579" s="60" t="s">
        <v>202</v>
      </c>
      <c r="H579" s="14">
        <f t="shared" ca="1" si="409"/>
        <v>54.48333333333332</v>
      </c>
      <c r="I579" s="17">
        <f t="shared" ca="1" si="410"/>
        <v>0</v>
      </c>
      <c r="J579" s="16">
        <f t="shared" ca="1" si="411"/>
        <v>0</v>
      </c>
      <c r="K579" s="16">
        <f t="shared" ca="1" si="412"/>
        <v>513</v>
      </c>
      <c r="L579" s="16">
        <f t="shared" ca="1" si="413"/>
        <v>0</v>
      </c>
      <c r="M579" s="17">
        <f t="shared" ca="1" si="414"/>
        <v>1.3999999999999997</v>
      </c>
      <c r="N579" s="17">
        <f t="shared" ca="1" si="415"/>
        <v>1.9</v>
      </c>
      <c r="O579" s="17" t="str">
        <f t="shared" ca="1" si="416"/>
        <v>SE</v>
      </c>
      <c r="P579" s="13">
        <f t="shared" ca="1" si="417"/>
        <v>0.83486111111111105</v>
      </c>
      <c r="Q579" s="18">
        <f t="shared" ca="1" si="418"/>
        <v>3.6</v>
      </c>
      <c r="R579" s="17" t="str">
        <f t="shared" ca="1" si="419"/>
        <v>SE</v>
      </c>
      <c r="S579" s="13">
        <f t="shared" ca="1" si="420"/>
        <v>0.84855324074074068</v>
      </c>
    </row>
    <row r="580" spans="1:36">
      <c r="A580" s="11">
        <f t="shared" si="404"/>
        <v>3445</v>
      </c>
      <c r="B580" s="12">
        <f t="shared" ca="1" si="405"/>
        <v>44616</v>
      </c>
      <c r="C580" s="13">
        <f t="shared" ca="1" si="406"/>
        <v>0.875</v>
      </c>
      <c r="D580" s="14">
        <f t="shared" ca="1" si="407"/>
        <v>0</v>
      </c>
      <c r="E580" s="14">
        <f t="shared" ca="1" si="403"/>
        <v>0.2369696447701414</v>
      </c>
      <c r="F580" s="14">
        <f t="shared" ca="1" si="408"/>
        <v>0.35000000000000003</v>
      </c>
      <c r="G580" s="60" t="s">
        <v>202</v>
      </c>
      <c r="H580" s="14">
        <f t="shared" ca="1" si="409"/>
        <v>67.933333333333337</v>
      </c>
      <c r="I580" s="17">
        <f t="shared" ca="1" si="410"/>
        <v>0</v>
      </c>
      <c r="J580" s="16">
        <f t="shared" ca="1" si="411"/>
        <v>0</v>
      </c>
      <c r="K580" s="16">
        <f t="shared" ca="1" si="412"/>
        <v>578</v>
      </c>
      <c r="L580" s="16">
        <f t="shared" ca="1" si="413"/>
        <v>0</v>
      </c>
      <c r="M580" s="17">
        <f t="shared" ca="1" si="414"/>
        <v>0.28333333333333333</v>
      </c>
      <c r="N580" s="17">
        <f t="shared" ca="1" si="415"/>
        <v>0.8</v>
      </c>
      <c r="O580" s="17" t="str">
        <f t="shared" ca="1" si="416"/>
        <v>SSE</v>
      </c>
      <c r="P580" s="13">
        <f t="shared" ca="1" si="417"/>
        <v>0.90732638888888895</v>
      </c>
      <c r="Q580" s="18">
        <f t="shared" ca="1" si="418"/>
        <v>1.9</v>
      </c>
      <c r="R580" s="17" t="str">
        <f t="shared" ca="1" si="419"/>
        <v>SSW</v>
      </c>
      <c r="S580" s="13">
        <f t="shared" ca="1" si="420"/>
        <v>0.90228009259259256</v>
      </c>
    </row>
    <row r="581" spans="1:36">
      <c r="A581" s="11">
        <f t="shared" si="404"/>
        <v>3451</v>
      </c>
      <c r="B581" s="12">
        <f t="shared" ca="1" si="405"/>
        <v>44616</v>
      </c>
      <c r="C581" s="13">
        <f t="shared" ca="1" si="406"/>
        <v>0.91666666666666663</v>
      </c>
      <c r="D581" s="14">
        <f t="shared" ca="1" si="407"/>
        <v>0</v>
      </c>
      <c r="E581" s="14">
        <f t="shared" ca="1" si="403"/>
        <v>0.23650767195036895</v>
      </c>
      <c r="F581" s="14">
        <f t="shared" ca="1" si="408"/>
        <v>-0.38333333333333336</v>
      </c>
      <c r="G581" s="60" t="s">
        <v>202</v>
      </c>
      <c r="H581" s="14">
        <f t="shared" ca="1" si="409"/>
        <v>74.2</v>
      </c>
      <c r="I581" s="17">
        <f t="shared" ca="1" si="410"/>
        <v>2E-3</v>
      </c>
      <c r="J581" s="16">
        <f t="shared" ca="1" si="411"/>
        <v>0</v>
      </c>
      <c r="K581" s="16">
        <f t="shared" ca="1" si="412"/>
        <v>576</v>
      </c>
      <c r="L581" s="16">
        <f t="shared" ca="1" si="413"/>
        <v>0</v>
      </c>
      <c r="M581" s="17">
        <f t="shared" ca="1" si="414"/>
        <v>0.53333333333333333</v>
      </c>
      <c r="N581" s="17">
        <f t="shared" ca="1" si="415"/>
        <v>1.1000000000000001</v>
      </c>
      <c r="O581" s="17" t="str">
        <f t="shared" ca="1" si="416"/>
        <v>SE</v>
      </c>
      <c r="P581" s="13">
        <f t="shared" ca="1" si="417"/>
        <v>0.92361111111111116</v>
      </c>
      <c r="Q581" s="18">
        <f t="shared" ca="1" si="418"/>
        <v>1.9</v>
      </c>
      <c r="R581" s="17" t="str">
        <f t="shared" ca="1" si="419"/>
        <v>SE</v>
      </c>
      <c r="S581" s="13">
        <f t="shared" ca="1" si="420"/>
        <v>0.9200462962962962</v>
      </c>
    </row>
    <row r="582" spans="1:36">
      <c r="A582" s="11">
        <f t="shared" si="404"/>
        <v>3457</v>
      </c>
      <c r="B582" s="12">
        <f t="shared" ca="1" si="405"/>
        <v>44616</v>
      </c>
      <c r="C582" s="13">
        <f t="shared" ca="1" si="406"/>
        <v>0.95833333333333337</v>
      </c>
      <c r="D582" s="14">
        <f t="shared" ca="1" si="407"/>
        <v>0</v>
      </c>
      <c r="E582" s="14">
        <f t="shared" ca="1" si="403"/>
        <v>0.23687714268123092</v>
      </c>
      <c r="F582" s="14">
        <f t="shared" ca="1" si="408"/>
        <v>-0.58333333333333337</v>
      </c>
      <c r="G582" s="60" t="s">
        <v>202</v>
      </c>
      <c r="H582" s="14">
        <f t="shared" ca="1" si="409"/>
        <v>78.45</v>
      </c>
      <c r="I582" s="17">
        <f t="shared" ca="1" si="410"/>
        <v>1E-3</v>
      </c>
      <c r="J582" s="16">
        <f t="shared" ca="1" si="411"/>
        <v>0</v>
      </c>
      <c r="K582" s="16">
        <f t="shared" ca="1" si="412"/>
        <v>551</v>
      </c>
      <c r="L582" s="16">
        <f t="shared" ca="1" si="413"/>
        <v>0</v>
      </c>
      <c r="M582" s="17">
        <f t="shared" ca="1" si="414"/>
        <v>0.66666666666666663</v>
      </c>
      <c r="N582" s="17">
        <f t="shared" ca="1" si="415"/>
        <v>1.2</v>
      </c>
      <c r="O582" s="17" t="str">
        <f t="shared" ca="1" si="416"/>
        <v>ESE</v>
      </c>
      <c r="P582" s="13">
        <f t="shared" ca="1" si="417"/>
        <v>0.95443287037037028</v>
      </c>
      <c r="Q582" s="18">
        <f t="shared" ca="1" si="418"/>
        <v>2.6</v>
      </c>
      <c r="R582" s="17" t="str">
        <f t="shared" ca="1" si="419"/>
        <v>SSE</v>
      </c>
      <c r="S582" s="13">
        <f t="shared" ca="1" si="420"/>
        <v>0.98062499999999997</v>
      </c>
    </row>
    <row r="583" spans="1:36">
      <c r="A583" s="11">
        <f t="shared" si="404"/>
        <v>3463</v>
      </c>
      <c r="B583" s="12">
        <f t="shared" ca="1" si="405"/>
        <v>44617</v>
      </c>
      <c r="C583" s="13">
        <f t="shared" ca="1" si="406"/>
        <v>0</v>
      </c>
      <c r="D583" s="14">
        <f t="shared" ca="1" si="407"/>
        <v>0</v>
      </c>
      <c r="E583" s="14">
        <f t="shared" ca="1" si="403"/>
        <v>0.23650767195036895</v>
      </c>
      <c r="F583" s="14">
        <f t="shared" ca="1" si="408"/>
        <v>-0.19999999999999998</v>
      </c>
      <c r="G583" s="60" t="s">
        <v>202</v>
      </c>
      <c r="H583" s="14">
        <f t="shared" ca="1" si="409"/>
        <v>77.899999999999991</v>
      </c>
      <c r="I583" s="17">
        <f t="shared" ca="1" si="410"/>
        <v>0</v>
      </c>
      <c r="J583" s="16">
        <f t="shared" ca="1" si="411"/>
        <v>0</v>
      </c>
      <c r="K583" s="16">
        <f t="shared" ca="1" si="412"/>
        <v>547</v>
      </c>
      <c r="L583" s="16">
        <f t="shared" ca="1" si="413"/>
        <v>0</v>
      </c>
      <c r="M583" s="17">
        <f t="shared" ca="1" si="414"/>
        <v>0.83333333333333348</v>
      </c>
      <c r="N583" s="17">
        <f t="shared" ca="1" si="415"/>
        <v>1.4</v>
      </c>
      <c r="O583" s="17" t="str">
        <f t="shared" ca="1" si="416"/>
        <v>SE</v>
      </c>
      <c r="P583" s="13">
        <f t="shared" ca="1" si="417"/>
        <v>1.2407407407407409E-2</v>
      </c>
      <c r="Q583" s="18">
        <f t="shared" ca="1" si="418"/>
        <v>2.5</v>
      </c>
      <c r="R583" s="17" t="str">
        <f t="shared" ca="1" si="419"/>
        <v>SSE</v>
      </c>
      <c r="S583" s="13">
        <f t="shared" ca="1" si="420"/>
        <v>1.6840277777777777E-2</v>
      </c>
      <c r="U583" s="14">
        <f t="shared" ref="U583" ca="1" si="443">SUM(D583:D606)</f>
        <v>0</v>
      </c>
      <c r="V583" s="14">
        <f t="shared" ref="V583:Y583" ca="1" si="444">AVERAGE(E583:E606)</f>
        <v>0.23255824690481683</v>
      </c>
      <c r="W583" s="14">
        <f t="shared" ca="1" si="444"/>
        <v>5.5722222222222229</v>
      </c>
      <c r="X583" s="14" t="e">
        <f t="shared" si="444"/>
        <v>#DIV/0!</v>
      </c>
      <c r="Y583" s="14">
        <f t="shared" ca="1" si="444"/>
        <v>57.39305555555557</v>
      </c>
      <c r="Z583" s="56">
        <f t="shared" ref="Z583:AA583" ca="1" si="445">SUM(I583:I606)</f>
        <v>17.28</v>
      </c>
      <c r="AA583" s="56">
        <f t="shared" ca="1" si="445"/>
        <v>7.333333333333333</v>
      </c>
      <c r="AB583" s="56">
        <f t="shared" ref="AB583" ca="1" si="446">SUM(K583:K606)/1000</f>
        <v>33905.334999999999</v>
      </c>
      <c r="AC583" s="56">
        <f t="shared" ref="AC583:AD583" ca="1" si="447">AVERAGE(L583:L606)</f>
        <v>392.34722222222217</v>
      </c>
      <c r="AD583" s="17">
        <f t="shared" ca="1" si="447"/>
        <v>2.4951388888888895</v>
      </c>
      <c r="AE583" s="17">
        <f t="shared" ref="AE583" ca="1" si="448">MAX(N583:N606)</f>
        <v>4.7</v>
      </c>
      <c r="AF583" s="11" t="str">
        <f t="shared" ref="AF583" ca="1" si="449">INDIRECT(ADDRESS(MATCH(AE583,N583:N606,0)+ROW()-1,15))</f>
        <v>SSW</v>
      </c>
      <c r="AG583" s="13">
        <f t="shared" ref="AG583" ca="1" si="450">INDIRECT(ADDRESS(MATCH(AE583,N583:N606,0)+ROW()-1,16))</f>
        <v>0.4183796296296296</v>
      </c>
      <c r="AH583" s="17">
        <f t="shared" ref="AH583" ca="1" si="451">MAX(Q583:Q606)</f>
        <v>8</v>
      </c>
      <c r="AI583" s="11" t="str">
        <f t="shared" ref="AI583" ca="1" si="452">INDIRECT(ADDRESS(MATCH(AH583,Q583:Q606,0)+ROW()-1,18))</f>
        <v>WSW</v>
      </c>
      <c r="AJ583" s="13">
        <f t="shared" ref="AJ583" ca="1" si="453">INDIRECT(ADDRESS(MATCH(AH583,Q583:Q606,0)+ROW()-1,19))</f>
        <v>0.53385416666666663</v>
      </c>
    </row>
    <row r="584" spans="1:36">
      <c r="A584" s="11">
        <f t="shared" si="404"/>
        <v>3469</v>
      </c>
      <c r="B584" s="12">
        <f t="shared" ca="1" si="405"/>
        <v>44617</v>
      </c>
      <c r="C584" s="13">
        <f t="shared" ca="1" si="406"/>
        <v>4.1666666666666664E-2</v>
      </c>
      <c r="D584" s="14">
        <f t="shared" ca="1" si="407"/>
        <v>0</v>
      </c>
      <c r="E584" s="14">
        <f t="shared" ref="E584:E647" ca="1" si="454">INDIRECT(ADDRESS(A584,32,,,$B$1))</f>
        <v>0.23595427540026384</v>
      </c>
      <c r="F584" s="14">
        <f t="shared" ca="1" si="408"/>
        <v>-0.15</v>
      </c>
      <c r="G584" s="60" t="s">
        <v>202</v>
      </c>
      <c r="H584" s="14">
        <f t="shared" ca="1" si="409"/>
        <v>75.250000000000014</v>
      </c>
      <c r="I584" s="17">
        <f t="shared" ca="1" si="410"/>
        <v>4.0000000000000001E-3</v>
      </c>
      <c r="J584" s="16">
        <f t="shared" ca="1" si="411"/>
        <v>0</v>
      </c>
      <c r="K584" s="16">
        <f t="shared" ca="1" si="412"/>
        <v>638</v>
      </c>
      <c r="L584" s="16">
        <f t="shared" ca="1" si="413"/>
        <v>0</v>
      </c>
      <c r="M584" s="17">
        <f t="shared" ca="1" si="414"/>
        <v>0.81666666666666676</v>
      </c>
      <c r="N584" s="17">
        <f t="shared" ca="1" si="415"/>
        <v>1.9</v>
      </c>
      <c r="O584" s="17" t="str">
        <f t="shared" ca="1" si="416"/>
        <v>SE</v>
      </c>
      <c r="P584" s="13">
        <f t="shared" ca="1" si="417"/>
        <v>4.4756944444444446E-2</v>
      </c>
      <c r="Q584" s="18">
        <f t="shared" ca="1" si="418"/>
        <v>3</v>
      </c>
      <c r="R584" s="17" t="str">
        <f t="shared" ca="1" si="419"/>
        <v>SE</v>
      </c>
      <c r="S584" s="13">
        <f t="shared" ca="1" si="420"/>
        <v>7.6354166666666667E-2</v>
      </c>
    </row>
    <row r="585" spans="1:36">
      <c r="A585" s="11">
        <f t="shared" ref="A585:A648" si="455">A584+$B$2</f>
        <v>3475</v>
      </c>
      <c r="B585" s="12">
        <f t="shared" ref="B585:B648" ca="1" si="456">INDIRECT(ADDRESS(A585,2,,,$B$1))</f>
        <v>44617</v>
      </c>
      <c r="C585" s="13">
        <f t="shared" ref="C585:C648" ca="1" si="457">INDIRECT(ADDRESS(A585,3,,,$B$1))</f>
        <v>8.3333333333333329E-2</v>
      </c>
      <c r="D585" s="14">
        <f t="shared" ref="D585:D648" ca="1" si="458">INDIRECT(ADDRESS(A585,31,,,$B$1))</f>
        <v>0</v>
      </c>
      <c r="E585" s="14">
        <f t="shared" ca="1" si="454"/>
        <v>0.23567798344113747</v>
      </c>
      <c r="F585" s="14">
        <f t="shared" ref="F585:F648" ca="1" si="459">INDIRECT(ADDRESS(A585,33,,,$B$1))</f>
        <v>0.51666666666666672</v>
      </c>
      <c r="G585" s="60" t="s">
        <v>202</v>
      </c>
      <c r="H585" s="14">
        <f t="shared" ref="H585:H648" ca="1" si="460">INDIRECT(ADDRESS(A585,35,,,$B$1))</f>
        <v>70.100000000000009</v>
      </c>
      <c r="I585" s="17">
        <f t="shared" ref="I585:I648" ca="1" si="461">INDIRECT(ADDRESS(A585,36,,,$B$1))</f>
        <v>2E-3</v>
      </c>
      <c r="J585" s="16">
        <f t="shared" ref="J585:J648" ca="1" si="462">INDIRECT(ADDRESS(A585,37,,,$B$1))</f>
        <v>0</v>
      </c>
      <c r="K585" s="16">
        <f t="shared" ref="K585:K648" ca="1" si="463">INDIRECT(ADDRESS(A585,38,,,$B$1))</f>
        <v>662</v>
      </c>
      <c r="L585" s="16">
        <f t="shared" ref="L585:L648" ca="1" si="464">INDIRECT(ADDRESS(A585,39,,,$B$1))</f>
        <v>0</v>
      </c>
      <c r="M585" s="17">
        <f t="shared" ref="M585:M648" ca="1" si="465">INDIRECT(ADDRESS($A585,40,,,$B$1))</f>
        <v>1.8</v>
      </c>
      <c r="N585" s="17">
        <f t="shared" ref="N585:N648" ca="1" si="466">INDIRECT(ADDRESS($A585,41,,,$B$1))</f>
        <v>2.6</v>
      </c>
      <c r="O585" s="17" t="str">
        <f t="shared" ref="O585:O648" ca="1" si="467">INDIRECT(ADDRESS($A585,42,,,$B$1))</f>
        <v>SE</v>
      </c>
      <c r="P585" s="13">
        <f t="shared" ref="P585:P648" ca="1" si="468">INDIRECT(ADDRESS($A585,43,,,$B$1))</f>
        <v>0.10398148148148149</v>
      </c>
      <c r="Q585" s="18">
        <f t="shared" ref="Q585:Q648" ca="1" si="469">INDIRECT(ADDRESS($A585,44,,,$B$1))</f>
        <v>3.8</v>
      </c>
      <c r="R585" s="17" t="str">
        <f t="shared" ref="R585:R648" ca="1" si="470">INDIRECT(ADDRESS($A585,45,,,$B$1))</f>
        <v>SSE</v>
      </c>
      <c r="S585" s="13">
        <f t="shared" ref="S585:S648" ca="1" si="471">INDIRECT(ADDRESS($A585,46,,,$B$1))</f>
        <v>0.1032175925925926</v>
      </c>
    </row>
    <row r="586" spans="1:36">
      <c r="A586" s="11">
        <f t="shared" si="455"/>
        <v>3481</v>
      </c>
      <c r="B586" s="12">
        <f t="shared" ca="1" si="456"/>
        <v>44617</v>
      </c>
      <c r="C586" s="13">
        <f t="shared" ca="1" si="457"/>
        <v>0.125</v>
      </c>
      <c r="D586" s="14">
        <f t="shared" ca="1" si="458"/>
        <v>0</v>
      </c>
      <c r="E586" s="14">
        <f t="shared" ca="1" si="454"/>
        <v>0.23530973011120174</v>
      </c>
      <c r="F586" s="14">
        <f t="shared" ca="1" si="459"/>
        <v>0.71666666666666667</v>
      </c>
      <c r="G586" s="60" t="s">
        <v>202</v>
      </c>
      <c r="H586" s="14">
        <f t="shared" ca="1" si="460"/>
        <v>68.100000000000009</v>
      </c>
      <c r="I586" s="17">
        <f t="shared" ca="1" si="461"/>
        <v>0</v>
      </c>
      <c r="J586" s="16">
        <f t="shared" ca="1" si="462"/>
        <v>0</v>
      </c>
      <c r="K586" s="16">
        <f t="shared" ca="1" si="463"/>
        <v>591</v>
      </c>
      <c r="L586" s="16">
        <f t="shared" ca="1" si="464"/>
        <v>0</v>
      </c>
      <c r="M586" s="17">
        <f t="shared" ca="1" si="465"/>
        <v>1.6000000000000003</v>
      </c>
      <c r="N586" s="17">
        <f t="shared" ca="1" si="466"/>
        <v>2.6</v>
      </c>
      <c r="O586" s="17" t="str">
        <f t="shared" ca="1" si="467"/>
        <v>ESE</v>
      </c>
      <c r="P586" s="13">
        <f t="shared" ca="1" si="468"/>
        <v>0.13065972222222222</v>
      </c>
      <c r="Q586" s="18">
        <f t="shared" ca="1" si="469"/>
        <v>3.4</v>
      </c>
      <c r="R586" s="17" t="str">
        <f t="shared" ca="1" si="470"/>
        <v>SE</v>
      </c>
      <c r="S586" s="13">
        <f t="shared" ca="1" si="471"/>
        <v>0.12490740740740741</v>
      </c>
    </row>
    <row r="587" spans="1:36">
      <c r="A587" s="11">
        <f t="shared" si="455"/>
        <v>3487</v>
      </c>
      <c r="B587" s="12">
        <f t="shared" ca="1" si="456"/>
        <v>44617</v>
      </c>
      <c r="C587" s="13">
        <f t="shared" ca="1" si="457"/>
        <v>0.16666666666666666</v>
      </c>
      <c r="D587" s="14">
        <f t="shared" ca="1" si="458"/>
        <v>0</v>
      </c>
      <c r="E587" s="14">
        <f t="shared" ca="1" si="454"/>
        <v>0.23484992325715501</v>
      </c>
      <c r="F587" s="14">
        <f t="shared" ca="1" si="459"/>
        <v>0.56666666666666665</v>
      </c>
      <c r="G587" s="60" t="s">
        <v>202</v>
      </c>
      <c r="H587" s="14">
        <f t="shared" ca="1" si="460"/>
        <v>64.850000000000009</v>
      </c>
      <c r="I587" s="17">
        <f t="shared" ca="1" si="461"/>
        <v>1E-3</v>
      </c>
      <c r="J587" s="16">
        <f t="shared" ca="1" si="462"/>
        <v>0</v>
      </c>
      <c r="K587" s="16">
        <f t="shared" ca="1" si="463"/>
        <v>562</v>
      </c>
      <c r="L587" s="16">
        <f t="shared" ca="1" si="464"/>
        <v>0</v>
      </c>
      <c r="M587" s="17">
        <f t="shared" ca="1" si="465"/>
        <v>1.5166666666666668</v>
      </c>
      <c r="N587" s="17">
        <f t="shared" ca="1" si="466"/>
        <v>2.6</v>
      </c>
      <c r="O587" s="17" t="str">
        <f t="shared" ca="1" si="467"/>
        <v>SE</v>
      </c>
      <c r="P587" s="13">
        <f t="shared" ca="1" si="468"/>
        <v>0.18649305555555554</v>
      </c>
      <c r="Q587" s="18">
        <f t="shared" ca="1" si="469"/>
        <v>3.5</v>
      </c>
      <c r="R587" s="17" t="str">
        <f t="shared" ca="1" si="470"/>
        <v>SE</v>
      </c>
      <c r="S587" s="13">
        <f t="shared" ca="1" si="471"/>
        <v>0.18467592592592594</v>
      </c>
    </row>
    <row r="588" spans="1:36">
      <c r="A588" s="11">
        <f t="shared" si="455"/>
        <v>3493</v>
      </c>
      <c r="B588" s="12">
        <f t="shared" ca="1" si="456"/>
        <v>44617</v>
      </c>
      <c r="C588" s="13">
        <f t="shared" ca="1" si="457"/>
        <v>0.20833333333333334</v>
      </c>
      <c r="D588" s="14">
        <f t="shared" ca="1" si="458"/>
        <v>0</v>
      </c>
      <c r="E588" s="14">
        <f t="shared" ca="1" si="454"/>
        <v>0.23448262359396363</v>
      </c>
      <c r="F588" s="14">
        <f t="shared" ca="1" si="459"/>
        <v>-1.3333333333333333</v>
      </c>
      <c r="G588" s="60" t="s">
        <v>202</v>
      </c>
      <c r="H588" s="14">
        <f t="shared" ca="1" si="460"/>
        <v>72.966666666666654</v>
      </c>
      <c r="I588" s="17">
        <f t="shared" ca="1" si="461"/>
        <v>0</v>
      </c>
      <c r="J588" s="16">
        <f t="shared" ca="1" si="462"/>
        <v>0</v>
      </c>
      <c r="K588" s="16">
        <f t="shared" ca="1" si="463"/>
        <v>576</v>
      </c>
      <c r="L588" s="16">
        <f t="shared" ca="1" si="464"/>
        <v>0</v>
      </c>
      <c r="M588" s="17">
        <f t="shared" ca="1" si="465"/>
        <v>0.23333333333333336</v>
      </c>
      <c r="N588" s="17">
        <f t="shared" ca="1" si="466"/>
        <v>0.9</v>
      </c>
      <c r="O588" s="17" t="str">
        <f t="shared" ca="1" si="467"/>
        <v>NNE</v>
      </c>
      <c r="P588" s="13">
        <f t="shared" ca="1" si="468"/>
        <v>0.20140046296296296</v>
      </c>
      <c r="Q588" s="18">
        <f t="shared" ca="1" si="469"/>
        <v>2.2000000000000002</v>
      </c>
      <c r="R588" s="17" t="str">
        <f t="shared" ca="1" si="470"/>
        <v>S</v>
      </c>
      <c r="S588" s="13">
        <f t="shared" ca="1" si="471"/>
        <v>0.22306712962962963</v>
      </c>
    </row>
    <row r="589" spans="1:36">
      <c r="A589" s="11">
        <f t="shared" si="455"/>
        <v>3499</v>
      </c>
      <c r="B589" s="12">
        <f t="shared" ca="1" si="456"/>
        <v>44617</v>
      </c>
      <c r="C589" s="13">
        <f t="shared" ca="1" si="457"/>
        <v>0.25</v>
      </c>
      <c r="D589" s="14">
        <f t="shared" ca="1" si="458"/>
        <v>0</v>
      </c>
      <c r="E589" s="14">
        <f t="shared" ca="1" si="454"/>
        <v>0.23402390988553243</v>
      </c>
      <c r="F589" s="14">
        <f t="shared" ca="1" si="459"/>
        <v>-1.7666666666666668</v>
      </c>
      <c r="G589" s="60" t="s">
        <v>202</v>
      </c>
      <c r="H589" s="14">
        <f t="shared" ca="1" si="460"/>
        <v>77.766666666666652</v>
      </c>
      <c r="I589" s="17">
        <f t="shared" ca="1" si="461"/>
        <v>0.01</v>
      </c>
      <c r="J589" s="16">
        <f t="shared" ca="1" si="462"/>
        <v>0</v>
      </c>
      <c r="K589" s="16">
        <f t="shared" ca="1" si="463"/>
        <v>23941</v>
      </c>
      <c r="L589" s="16">
        <f t="shared" ca="1" si="464"/>
        <v>6.666666666666667</v>
      </c>
      <c r="M589" s="17">
        <f t="shared" ca="1" si="465"/>
        <v>0.5</v>
      </c>
      <c r="N589" s="17">
        <f t="shared" ca="1" si="466"/>
        <v>1.1000000000000001</v>
      </c>
      <c r="O589" s="17" t="str">
        <f t="shared" ca="1" si="467"/>
        <v>SE</v>
      </c>
      <c r="P589" s="13">
        <f t="shared" ca="1" si="468"/>
        <v>0.26814814814814814</v>
      </c>
      <c r="Q589" s="18">
        <f t="shared" ca="1" si="469"/>
        <v>2.4</v>
      </c>
      <c r="R589" s="17" t="str">
        <f t="shared" ca="1" si="470"/>
        <v>SE</v>
      </c>
      <c r="S589" s="13">
        <f t="shared" ca="1" si="471"/>
        <v>0.26252314814814814</v>
      </c>
    </row>
    <row r="590" spans="1:36">
      <c r="A590" s="11">
        <f t="shared" si="455"/>
        <v>3505</v>
      </c>
      <c r="B590" s="12">
        <f t="shared" ca="1" si="456"/>
        <v>44617</v>
      </c>
      <c r="C590" s="13">
        <f t="shared" ca="1" si="457"/>
        <v>0.29166666666666669</v>
      </c>
      <c r="D590" s="14">
        <f t="shared" ca="1" si="458"/>
        <v>0</v>
      </c>
      <c r="E590" s="14">
        <f t="shared" ca="1" si="454"/>
        <v>0.23365729550405093</v>
      </c>
      <c r="F590" s="14">
        <f t="shared" ca="1" si="459"/>
        <v>-0.79999999999999993</v>
      </c>
      <c r="G590" s="60" t="s">
        <v>202</v>
      </c>
      <c r="H590" s="14">
        <f t="shared" ca="1" si="460"/>
        <v>79.533333333333317</v>
      </c>
      <c r="I590" s="17">
        <f t="shared" ca="1" si="461"/>
        <v>0.16699999999999998</v>
      </c>
      <c r="J590" s="16">
        <f t="shared" ca="1" si="462"/>
        <v>0</v>
      </c>
      <c r="K590" s="16">
        <f t="shared" ca="1" si="463"/>
        <v>347654</v>
      </c>
      <c r="L590" s="16">
        <f t="shared" ca="1" si="464"/>
        <v>96.666666666666671</v>
      </c>
      <c r="M590" s="17">
        <f t="shared" ca="1" si="465"/>
        <v>0.81666666666666676</v>
      </c>
      <c r="N590" s="17">
        <f t="shared" ca="1" si="466"/>
        <v>1.7</v>
      </c>
      <c r="O590" s="17" t="str">
        <f t="shared" ca="1" si="467"/>
        <v>ESE</v>
      </c>
      <c r="P590" s="13">
        <f t="shared" ca="1" si="468"/>
        <v>0.31626157407407407</v>
      </c>
      <c r="Q590" s="18">
        <f t="shared" ca="1" si="469"/>
        <v>4.3</v>
      </c>
      <c r="R590" s="17" t="str">
        <f t="shared" ca="1" si="470"/>
        <v>W</v>
      </c>
      <c r="S590" s="13">
        <f t="shared" ca="1" si="471"/>
        <v>0.30233796296296295</v>
      </c>
    </row>
    <row r="591" spans="1:36">
      <c r="A591" s="11">
        <f t="shared" si="455"/>
        <v>3511</v>
      </c>
      <c r="B591" s="12">
        <f t="shared" ca="1" si="456"/>
        <v>44617</v>
      </c>
      <c r="C591" s="13">
        <f t="shared" ca="1" si="457"/>
        <v>0.33333333333333331</v>
      </c>
      <c r="D591" s="14">
        <f t="shared" ca="1" si="458"/>
        <v>0</v>
      </c>
      <c r="E591" s="14">
        <f t="shared" ca="1" si="454"/>
        <v>0.23329109348546695</v>
      </c>
      <c r="F591" s="14">
        <f t="shared" ca="1" si="459"/>
        <v>5.0666666666666664</v>
      </c>
      <c r="G591" s="60" t="s">
        <v>202</v>
      </c>
      <c r="H591" s="14">
        <f t="shared" ca="1" si="460"/>
        <v>61.6</v>
      </c>
      <c r="I591" s="17">
        <f t="shared" ca="1" si="461"/>
        <v>1.004</v>
      </c>
      <c r="J591" s="16">
        <f t="shared" ca="1" si="462"/>
        <v>0.33333333333333331</v>
      </c>
      <c r="K591" s="16">
        <f t="shared" ca="1" si="463"/>
        <v>1927325</v>
      </c>
      <c r="L591" s="16">
        <f t="shared" ca="1" si="464"/>
        <v>535.5</v>
      </c>
      <c r="M591" s="17">
        <f t="shared" ca="1" si="465"/>
        <v>1.8833333333333335</v>
      </c>
      <c r="N591" s="17">
        <f t="shared" ca="1" si="466"/>
        <v>3.7</v>
      </c>
      <c r="O591" s="17" t="str">
        <f t="shared" ca="1" si="467"/>
        <v>S</v>
      </c>
      <c r="P591" s="13">
        <f t="shared" ca="1" si="468"/>
        <v>0.36799768518518516</v>
      </c>
      <c r="Q591" s="18">
        <f t="shared" ca="1" si="469"/>
        <v>5.9</v>
      </c>
      <c r="R591" s="17" t="str">
        <f t="shared" ca="1" si="470"/>
        <v>S</v>
      </c>
      <c r="S591" s="13">
        <f t="shared" ca="1" si="471"/>
        <v>0.36152777777777773</v>
      </c>
    </row>
    <row r="592" spans="1:36">
      <c r="A592" s="11">
        <f t="shared" si="455"/>
        <v>3517</v>
      </c>
      <c r="B592" s="12">
        <f t="shared" ca="1" si="456"/>
        <v>44617</v>
      </c>
      <c r="C592" s="13">
        <f t="shared" ca="1" si="457"/>
        <v>0.375</v>
      </c>
      <c r="D592" s="14">
        <f t="shared" ca="1" si="458"/>
        <v>0</v>
      </c>
      <c r="E592" s="14">
        <f t="shared" ca="1" si="454"/>
        <v>0.23292530530856562</v>
      </c>
      <c r="F592" s="14">
        <f t="shared" ca="1" si="459"/>
        <v>9.1166666666666671</v>
      </c>
      <c r="G592" s="60" t="s">
        <v>202</v>
      </c>
      <c r="H592" s="14">
        <f t="shared" ca="1" si="460"/>
        <v>48.883333333333333</v>
      </c>
      <c r="I592" s="17">
        <f t="shared" ca="1" si="461"/>
        <v>1.6279999999999999</v>
      </c>
      <c r="J592" s="16">
        <f t="shared" ca="1" si="462"/>
        <v>1</v>
      </c>
      <c r="K592" s="16">
        <f t="shared" ca="1" si="463"/>
        <v>3183326</v>
      </c>
      <c r="L592" s="16">
        <f t="shared" ca="1" si="464"/>
        <v>884.16666666666663</v>
      </c>
      <c r="M592" s="17">
        <f t="shared" ca="1" si="465"/>
        <v>3.4166666666666674</v>
      </c>
      <c r="N592" s="17">
        <f t="shared" ca="1" si="466"/>
        <v>4.2</v>
      </c>
      <c r="O592" s="17" t="str">
        <f t="shared" ca="1" si="467"/>
        <v>SSW</v>
      </c>
      <c r="P592" s="13">
        <f t="shared" ca="1" si="468"/>
        <v>0.37841435185185185</v>
      </c>
      <c r="Q592" s="18">
        <f t="shared" ca="1" si="469"/>
        <v>7.2</v>
      </c>
      <c r="R592" s="17" t="str">
        <f t="shared" ca="1" si="470"/>
        <v>SSW</v>
      </c>
      <c r="S592" s="13">
        <f t="shared" ca="1" si="471"/>
        <v>0.37643518518518521</v>
      </c>
    </row>
    <row r="593" spans="1:36">
      <c r="A593" s="11">
        <f t="shared" si="455"/>
        <v>3523</v>
      </c>
      <c r="B593" s="12">
        <f t="shared" ca="1" si="456"/>
        <v>44617</v>
      </c>
      <c r="C593" s="13">
        <f t="shared" ca="1" si="457"/>
        <v>0.41666666666666669</v>
      </c>
      <c r="D593" s="14">
        <f t="shared" ca="1" si="458"/>
        <v>0</v>
      </c>
      <c r="E593" s="14">
        <f t="shared" ca="1" si="454"/>
        <v>0.2326510676363103</v>
      </c>
      <c r="F593" s="14">
        <f t="shared" ca="1" si="459"/>
        <v>10.216666666666667</v>
      </c>
      <c r="G593" s="60" t="s">
        <v>202</v>
      </c>
      <c r="H593" s="14">
        <f t="shared" ca="1" si="460"/>
        <v>42.68333333333333</v>
      </c>
      <c r="I593" s="17">
        <f t="shared" ca="1" si="461"/>
        <v>2.02</v>
      </c>
      <c r="J593" s="16">
        <f t="shared" ca="1" si="462"/>
        <v>1</v>
      </c>
      <c r="K593" s="16">
        <f t="shared" ca="1" si="463"/>
        <v>3961343</v>
      </c>
      <c r="L593" s="16">
        <f t="shared" ca="1" si="464"/>
        <v>1100.3333333333333</v>
      </c>
      <c r="M593" s="17">
        <f t="shared" ca="1" si="465"/>
        <v>3.8166666666666664</v>
      </c>
      <c r="N593" s="17">
        <f t="shared" ca="1" si="466"/>
        <v>4.7</v>
      </c>
      <c r="O593" s="17" t="str">
        <f t="shared" ca="1" si="467"/>
        <v>SSW</v>
      </c>
      <c r="P593" s="13">
        <f t="shared" ca="1" si="468"/>
        <v>0.4183796296296296</v>
      </c>
      <c r="Q593" s="18">
        <f t="shared" ca="1" si="469"/>
        <v>7.3</v>
      </c>
      <c r="R593" s="17" t="str">
        <f t="shared" ca="1" si="470"/>
        <v>SSW</v>
      </c>
      <c r="S593" s="13">
        <f t="shared" ca="1" si="471"/>
        <v>0.41752314814814812</v>
      </c>
    </row>
    <row r="594" spans="1:36">
      <c r="A594" s="11">
        <f t="shared" si="455"/>
        <v>3529</v>
      </c>
      <c r="B594" s="12">
        <f t="shared" ca="1" si="456"/>
        <v>44617</v>
      </c>
      <c r="C594" s="13">
        <f t="shared" ca="1" si="457"/>
        <v>0.45833333333333331</v>
      </c>
      <c r="D594" s="14">
        <f t="shared" ca="1" si="458"/>
        <v>0</v>
      </c>
      <c r="E594" s="14">
        <f t="shared" ca="1" si="454"/>
        <v>0.23228597114870131</v>
      </c>
      <c r="F594" s="14">
        <f t="shared" ca="1" si="459"/>
        <v>10.466666666666667</v>
      </c>
      <c r="G594" s="60" t="s">
        <v>202</v>
      </c>
      <c r="H594" s="14">
        <f t="shared" ca="1" si="460"/>
        <v>42.833333333333336</v>
      </c>
      <c r="I594" s="17">
        <f t="shared" ca="1" si="461"/>
        <v>2.6259999999999999</v>
      </c>
      <c r="J594" s="16">
        <f t="shared" ca="1" si="462"/>
        <v>1</v>
      </c>
      <c r="K594" s="16">
        <f t="shared" ca="1" si="463"/>
        <v>5111060</v>
      </c>
      <c r="L594" s="16">
        <f t="shared" ca="1" si="464"/>
        <v>1419.8333333333333</v>
      </c>
      <c r="M594" s="17">
        <f t="shared" ca="1" si="465"/>
        <v>3.9499999999999997</v>
      </c>
      <c r="N594" s="17">
        <f t="shared" ca="1" si="466"/>
        <v>4.4000000000000004</v>
      </c>
      <c r="O594" s="17" t="str">
        <f t="shared" ca="1" si="467"/>
        <v>WSW</v>
      </c>
      <c r="P594" s="13">
        <f t="shared" ca="1" si="468"/>
        <v>0.48703703703703699</v>
      </c>
      <c r="Q594" s="18">
        <f t="shared" ca="1" si="469"/>
        <v>7.4</v>
      </c>
      <c r="R594" s="17" t="str">
        <f t="shared" ca="1" si="470"/>
        <v>WSW</v>
      </c>
      <c r="S594" s="13">
        <f t="shared" ca="1" si="471"/>
        <v>0.4528935185185185</v>
      </c>
    </row>
    <row r="595" spans="1:36">
      <c r="A595" s="11">
        <f t="shared" si="455"/>
        <v>3535</v>
      </c>
      <c r="B595" s="12">
        <f t="shared" ca="1" si="456"/>
        <v>44617</v>
      </c>
      <c r="C595" s="13">
        <f t="shared" ca="1" si="457"/>
        <v>0.5</v>
      </c>
      <c r="D595" s="14">
        <f t="shared" ca="1" si="458"/>
        <v>0</v>
      </c>
      <c r="E595" s="14">
        <f t="shared" ca="1" si="454"/>
        <v>0.23210342290489683</v>
      </c>
      <c r="F595" s="14">
        <f t="shared" ca="1" si="459"/>
        <v>11.316666666666668</v>
      </c>
      <c r="G595" s="60" t="s">
        <v>202</v>
      </c>
      <c r="H595" s="14">
        <f t="shared" ca="1" si="460"/>
        <v>39.216666666666661</v>
      </c>
      <c r="I595" s="17">
        <f t="shared" ca="1" si="461"/>
        <v>2.7570000000000001</v>
      </c>
      <c r="J595" s="16">
        <f t="shared" ca="1" si="462"/>
        <v>1</v>
      </c>
      <c r="K595" s="16">
        <f t="shared" ca="1" si="463"/>
        <v>5376841</v>
      </c>
      <c r="L595" s="16">
        <f t="shared" ca="1" si="464"/>
        <v>1493.5</v>
      </c>
      <c r="M595" s="17">
        <f t="shared" ca="1" si="465"/>
        <v>4.1166666666666671</v>
      </c>
      <c r="N595" s="17">
        <f t="shared" ca="1" si="466"/>
        <v>4.5999999999999996</v>
      </c>
      <c r="O595" s="17" t="str">
        <f t="shared" ca="1" si="467"/>
        <v>WSW</v>
      </c>
      <c r="P595" s="13">
        <f t="shared" ca="1" si="468"/>
        <v>0.51832175925925927</v>
      </c>
      <c r="Q595" s="18">
        <f t="shared" ca="1" si="469"/>
        <v>8</v>
      </c>
      <c r="R595" s="17" t="str">
        <f t="shared" ca="1" si="470"/>
        <v>WSW</v>
      </c>
      <c r="S595" s="13">
        <f t="shared" ca="1" si="471"/>
        <v>0.53385416666666663</v>
      </c>
    </row>
    <row r="596" spans="1:36">
      <c r="A596" s="11">
        <f t="shared" si="455"/>
        <v>3541</v>
      </c>
      <c r="B596" s="12">
        <f t="shared" ca="1" si="456"/>
        <v>44617</v>
      </c>
      <c r="C596" s="13">
        <f t="shared" ca="1" si="457"/>
        <v>0.54166666666666663</v>
      </c>
      <c r="D596" s="14">
        <f t="shared" ca="1" si="458"/>
        <v>0</v>
      </c>
      <c r="E596" s="14">
        <f t="shared" ca="1" si="454"/>
        <v>0.23210342290489683</v>
      </c>
      <c r="F596" s="14">
        <f t="shared" ca="1" si="459"/>
        <v>11.833333333333334</v>
      </c>
      <c r="G596" s="60" t="s">
        <v>202</v>
      </c>
      <c r="H596" s="14">
        <f t="shared" ca="1" si="460"/>
        <v>38</v>
      </c>
      <c r="I596" s="17">
        <f t="shared" ca="1" si="461"/>
        <v>2.5249999999999999</v>
      </c>
      <c r="J596" s="16">
        <f t="shared" ca="1" si="462"/>
        <v>1</v>
      </c>
      <c r="K596" s="16">
        <f t="shared" ca="1" si="463"/>
        <v>4939218</v>
      </c>
      <c r="L596" s="16">
        <f t="shared" ca="1" si="464"/>
        <v>1372</v>
      </c>
      <c r="M596" s="17">
        <f t="shared" ca="1" si="465"/>
        <v>3.8000000000000003</v>
      </c>
      <c r="N596" s="17">
        <f t="shared" ca="1" si="466"/>
        <v>4.7</v>
      </c>
      <c r="O596" s="17" t="str">
        <f t="shared" ca="1" si="467"/>
        <v>SW</v>
      </c>
      <c r="P596" s="13">
        <f t="shared" ca="1" si="468"/>
        <v>0.53719907407407408</v>
      </c>
      <c r="Q596" s="18">
        <f t="shared" ca="1" si="469"/>
        <v>7.6</v>
      </c>
      <c r="R596" s="17" t="str">
        <f t="shared" ca="1" si="470"/>
        <v>WSW</v>
      </c>
      <c r="S596" s="13">
        <f t="shared" ca="1" si="471"/>
        <v>0.53672453703703704</v>
      </c>
    </row>
    <row r="597" spans="1:36">
      <c r="A597" s="11">
        <f t="shared" si="455"/>
        <v>3547</v>
      </c>
      <c r="B597" s="12">
        <f t="shared" ca="1" si="456"/>
        <v>44617</v>
      </c>
      <c r="C597" s="13">
        <f t="shared" ca="1" si="457"/>
        <v>0.58333333333333337</v>
      </c>
      <c r="D597" s="14">
        <f t="shared" ca="1" si="458"/>
        <v>0</v>
      </c>
      <c r="E597" s="14">
        <f t="shared" ca="1" si="454"/>
        <v>0.23201228770203799</v>
      </c>
      <c r="F597" s="14">
        <f t="shared" ca="1" si="459"/>
        <v>11.933333333333335</v>
      </c>
      <c r="G597" s="60" t="s">
        <v>202</v>
      </c>
      <c r="H597" s="14">
        <f t="shared" ca="1" si="460"/>
        <v>38.06666666666667</v>
      </c>
      <c r="I597" s="17">
        <f t="shared" ca="1" si="461"/>
        <v>2.0990000000000002</v>
      </c>
      <c r="J597" s="16">
        <f t="shared" ca="1" si="462"/>
        <v>1</v>
      </c>
      <c r="K597" s="16">
        <f t="shared" ca="1" si="463"/>
        <v>4149272</v>
      </c>
      <c r="L597" s="16">
        <f t="shared" ca="1" si="464"/>
        <v>1152.5</v>
      </c>
      <c r="M597" s="17">
        <f t="shared" ca="1" si="465"/>
        <v>3.9499999999999997</v>
      </c>
      <c r="N597" s="17">
        <f t="shared" ca="1" si="466"/>
        <v>4.4000000000000004</v>
      </c>
      <c r="O597" s="17" t="str">
        <f t="shared" ca="1" si="467"/>
        <v>WSW</v>
      </c>
      <c r="P597" s="13">
        <f t="shared" ca="1" si="468"/>
        <v>0.60879629629629628</v>
      </c>
      <c r="Q597" s="18">
        <f t="shared" ca="1" si="469"/>
        <v>7.3</v>
      </c>
      <c r="R597" s="17" t="str">
        <f t="shared" ca="1" si="470"/>
        <v>WSW</v>
      </c>
      <c r="S597" s="13">
        <f t="shared" ca="1" si="471"/>
        <v>0.61685185185185187</v>
      </c>
    </row>
    <row r="598" spans="1:36">
      <c r="A598" s="11">
        <f t="shared" si="455"/>
        <v>3553</v>
      </c>
      <c r="B598" s="12">
        <f t="shared" ca="1" si="456"/>
        <v>44617</v>
      </c>
      <c r="C598" s="13">
        <f t="shared" ca="1" si="457"/>
        <v>0.625</v>
      </c>
      <c r="D598" s="14">
        <f t="shared" ca="1" si="458"/>
        <v>0</v>
      </c>
      <c r="E598" s="14">
        <f t="shared" ca="1" si="454"/>
        <v>0.23155661168774391</v>
      </c>
      <c r="F598" s="14">
        <f t="shared" ca="1" si="459"/>
        <v>11.233333333333334</v>
      </c>
      <c r="G598" s="60" t="s">
        <v>202</v>
      </c>
      <c r="H598" s="14">
        <f t="shared" ca="1" si="460"/>
        <v>40</v>
      </c>
      <c r="I598" s="17">
        <f t="shared" ca="1" si="461"/>
        <v>1.4950000000000001</v>
      </c>
      <c r="J598" s="16">
        <f t="shared" ca="1" si="462"/>
        <v>1</v>
      </c>
      <c r="K598" s="16">
        <f t="shared" ca="1" si="463"/>
        <v>2974619</v>
      </c>
      <c r="L598" s="16">
        <f t="shared" ca="1" si="464"/>
        <v>826.16666666666663</v>
      </c>
      <c r="M598" s="17">
        <f t="shared" ca="1" si="465"/>
        <v>4.2</v>
      </c>
      <c r="N598" s="17">
        <f t="shared" ca="1" si="466"/>
        <v>4.7</v>
      </c>
      <c r="O598" s="17" t="str">
        <f t="shared" ca="1" si="467"/>
        <v>WSW</v>
      </c>
      <c r="P598" s="13">
        <f t="shared" ca="1" si="468"/>
        <v>0.64815972222222229</v>
      </c>
      <c r="Q598" s="18">
        <f t="shared" ca="1" si="469"/>
        <v>7.5</v>
      </c>
      <c r="R598" s="17" t="str">
        <f t="shared" ca="1" si="470"/>
        <v>SSW</v>
      </c>
      <c r="S598" s="13">
        <f t="shared" ca="1" si="471"/>
        <v>0.62814814814814812</v>
      </c>
    </row>
    <row r="599" spans="1:36">
      <c r="A599" s="11">
        <f t="shared" si="455"/>
        <v>3559</v>
      </c>
      <c r="B599" s="12">
        <f t="shared" ca="1" si="456"/>
        <v>44617</v>
      </c>
      <c r="C599" s="13">
        <f t="shared" ca="1" si="457"/>
        <v>0.66666666666666663</v>
      </c>
      <c r="D599" s="14">
        <f t="shared" ca="1" si="458"/>
        <v>0</v>
      </c>
      <c r="E599" s="14">
        <f t="shared" ca="1" si="454"/>
        <v>0.23128362427223584</v>
      </c>
      <c r="F599" s="14">
        <f t="shared" ca="1" si="459"/>
        <v>10.416666666666666</v>
      </c>
      <c r="G599" s="60" t="s">
        <v>202</v>
      </c>
      <c r="H599" s="14">
        <f t="shared" ca="1" si="460"/>
        <v>42.999999999999993</v>
      </c>
      <c r="I599" s="17">
        <f t="shared" ca="1" si="461"/>
        <v>0.7659999999999999</v>
      </c>
      <c r="J599" s="16">
        <f t="shared" ca="1" si="462"/>
        <v>0</v>
      </c>
      <c r="K599" s="16">
        <f t="shared" ca="1" si="463"/>
        <v>1527934</v>
      </c>
      <c r="L599" s="16">
        <f t="shared" ca="1" si="464"/>
        <v>424.66666666666669</v>
      </c>
      <c r="M599" s="17">
        <f t="shared" ca="1" si="465"/>
        <v>4.0666666666666664</v>
      </c>
      <c r="N599" s="17">
        <f t="shared" ca="1" si="466"/>
        <v>4.5</v>
      </c>
      <c r="O599" s="17" t="str">
        <f t="shared" ca="1" si="467"/>
        <v>SW</v>
      </c>
      <c r="P599" s="13">
        <f t="shared" ca="1" si="468"/>
        <v>0.66666666666666663</v>
      </c>
      <c r="Q599" s="18">
        <f t="shared" ca="1" si="469"/>
        <v>7.3</v>
      </c>
      <c r="R599" s="17" t="str">
        <f t="shared" ca="1" si="470"/>
        <v>SW</v>
      </c>
      <c r="S599" s="13">
        <f t="shared" ca="1" si="471"/>
        <v>0.66217592592592589</v>
      </c>
    </row>
    <row r="600" spans="1:36">
      <c r="A600" s="11">
        <f t="shared" si="455"/>
        <v>3565</v>
      </c>
      <c r="B600" s="12">
        <f t="shared" ca="1" si="456"/>
        <v>44617</v>
      </c>
      <c r="C600" s="13">
        <f t="shared" ca="1" si="457"/>
        <v>0.70833333333333337</v>
      </c>
      <c r="D600" s="14">
        <f t="shared" ca="1" si="458"/>
        <v>0</v>
      </c>
      <c r="E600" s="14">
        <f t="shared" ca="1" si="454"/>
        <v>0.23101063685672776</v>
      </c>
      <c r="F600" s="14">
        <f t="shared" ca="1" si="459"/>
        <v>8.5666666666666664</v>
      </c>
      <c r="G600" s="60" t="s">
        <v>202</v>
      </c>
      <c r="H600" s="14">
        <f t="shared" ca="1" si="460"/>
        <v>48.550000000000004</v>
      </c>
      <c r="I600" s="17">
        <f t="shared" ca="1" si="461"/>
        <v>0.17400000000000002</v>
      </c>
      <c r="J600" s="16">
        <f t="shared" ca="1" si="462"/>
        <v>0</v>
      </c>
      <c r="K600" s="16">
        <f t="shared" ca="1" si="463"/>
        <v>370946</v>
      </c>
      <c r="L600" s="16">
        <f t="shared" ca="1" si="464"/>
        <v>103</v>
      </c>
      <c r="M600" s="17">
        <f t="shared" ca="1" si="465"/>
        <v>3.4333333333333336</v>
      </c>
      <c r="N600" s="17">
        <f t="shared" ca="1" si="466"/>
        <v>4.4000000000000004</v>
      </c>
      <c r="O600" s="17" t="str">
        <f t="shared" ca="1" si="467"/>
        <v>SSW</v>
      </c>
      <c r="P600" s="13">
        <f t="shared" ca="1" si="468"/>
        <v>0.70795138888888898</v>
      </c>
      <c r="Q600" s="18">
        <f t="shared" ca="1" si="469"/>
        <v>6.5</v>
      </c>
      <c r="R600" s="17" t="str">
        <f t="shared" ca="1" si="470"/>
        <v>SSW</v>
      </c>
      <c r="S600" s="13">
        <f t="shared" ca="1" si="471"/>
        <v>0.7024421296296296</v>
      </c>
    </row>
    <row r="601" spans="1:36">
      <c r="A601" s="11">
        <f t="shared" si="455"/>
        <v>3571</v>
      </c>
      <c r="B601" s="12">
        <f t="shared" ca="1" si="456"/>
        <v>44617</v>
      </c>
      <c r="C601" s="13">
        <f t="shared" ca="1" si="457"/>
        <v>0.75</v>
      </c>
      <c r="D601" s="14">
        <f t="shared" ca="1" si="458"/>
        <v>0</v>
      </c>
      <c r="E601" s="14">
        <f t="shared" ca="1" si="454"/>
        <v>0.23091978092289311</v>
      </c>
      <c r="F601" s="14">
        <f t="shared" ca="1" si="459"/>
        <v>6.8499999999999988</v>
      </c>
      <c r="G601" s="60" t="s">
        <v>202</v>
      </c>
      <c r="H601" s="14">
        <f t="shared" ca="1" si="460"/>
        <v>54.533333333333339</v>
      </c>
      <c r="I601" s="17">
        <f t="shared" ca="1" si="461"/>
        <v>1E-3</v>
      </c>
      <c r="J601" s="16">
        <f t="shared" ca="1" si="462"/>
        <v>0</v>
      </c>
      <c r="K601" s="16">
        <f t="shared" ca="1" si="463"/>
        <v>5422</v>
      </c>
      <c r="L601" s="16">
        <f t="shared" ca="1" si="464"/>
        <v>1.3333333333333333</v>
      </c>
      <c r="M601" s="17">
        <f t="shared" ca="1" si="465"/>
        <v>2.75</v>
      </c>
      <c r="N601" s="17">
        <f t="shared" ca="1" si="466"/>
        <v>3.4</v>
      </c>
      <c r="O601" s="17" t="str">
        <f t="shared" ca="1" si="467"/>
        <v>SSE</v>
      </c>
      <c r="P601" s="13">
        <f t="shared" ca="1" si="468"/>
        <v>0.78472222222222221</v>
      </c>
      <c r="Q601" s="18">
        <f t="shared" ca="1" si="469"/>
        <v>5.5</v>
      </c>
      <c r="R601" s="17" t="str">
        <f t="shared" ca="1" si="470"/>
        <v>SSE</v>
      </c>
      <c r="S601" s="13">
        <f t="shared" ca="1" si="471"/>
        <v>0.78149305555555559</v>
      </c>
    </row>
    <row r="602" spans="1:36">
      <c r="A602" s="11">
        <f t="shared" si="455"/>
        <v>3577</v>
      </c>
      <c r="B602" s="12">
        <f t="shared" ca="1" si="456"/>
        <v>44617</v>
      </c>
      <c r="C602" s="13">
        <f t="shared" ca="1" si="457"/>
        <v>0.79166666666666663</v>
      </c>
      <c r="D602" s="14">
        <f t="shared" ca="1" si="458"/>
        <v>0</v>
      </c>
      <c r="E602" s="14">
        <f t="shared" ca="1" si="454"/>
        <v>0.23019335447179934</v>
      </c>
      <c r="F602" s="14">
        <f t="shared" ca="1" si="459"/>
        <v>6.9666666666666677</v>
      </c>
      <c r="G602" s="60" t="s">
        <v>202</v>
      </c>
      <c r="H602" s="14">
        <f t="shared" ca="1" si="460"/>
        <v>53.183333333333337</v>
      </c>
      <c r="I602" s="17">
        <f t="shared" ca="1" si="461"/>
        <v>0</v>
      </c>
      <c r="J602" s="16">
        <f t="shared" ca="1" si="462"/>
        <v>0</v>
      </c>
      <c r="K602" s="16">
        <f t="shared" ca="1" si="463"/>
        <v>633</v>
      </c>
      <c r="L602" s="16">
        <f t="shared" ca="1" si="464"/>
        <v>0</v>
      </c>
      <c r="M602" s="17">
        <f t="shared" ca="1" si="465"/>
        <v>3.3666666666666667</v>
      </c>
      <c r="N602" s="17">
        <f t="shared" ca="1" si="466"/>
        <v>3.9</v>
      </c>
      <c r="O602" s="17" t="str">
        <f t="shared" ca="1" si="467"/>
        <v>SSE</v>
      </c>
      <c r="P602" s="13">
        <f t="shared" ca="1" si="468"/>
        <v>0.80961805555555555</v>
      </c>
      <c r="Q602" s="18">
        <f t="shared" ca="1" si="469"/>
        <v>6</v>
      </c>
      <c r="R602" s="17" t="str">
        <f t="shared" ca="1" si="470"/>
        <v>SSE</v>
      </c>
      <c r="S602" s="13">
        <f t="shared" ca="1" si="471"/>
        <v>0.80613425925925919</v>
      </c>
    </row>
    <row r="603" spans="1:36">
      <c r="A603" s="11">
        <f t="shared" si="455"/>
        <v>3583</v>
      </c>
      <c r="B603" s="12">
        <f t="shared" ca="1" si="456"/>
        <v>44617</v>
      </c>
      <c r="C603" s="13">
        <f t="shared" ca="1" si="457"/>
        <v>0.83333333333333337</v>
      </c>
      <c r="D603" s="14">
        <f t="shared" ca="1" si="458"/>
        <v>0</v>
      </c>
      <c r="E603" s="14">
        <f t="shared" ca="1" si="454"/>
        <v>0.22992120768987886</v>
      </c>
      <c r="F603" s="14">
        <f t="shared" ca="1" si="459"/>
        <v>7.1499999999999995</v>
      </c>
      <c r="G603" s="60" t="s">
        <v>202</v>
      </c>
      <c r="H603" s="14">
        <f t="shared" ca="1" si="460"/>
        <v>53.433333333333337</v>
      </c>
      <c r="I603" s="17">
        <f t="shared" ca="1" si="461"/>
        <v>0</v>
      </c>
      <c r="J603" s="16">
        <f t="shared" ca="1" si="462"/>
        <v>0</v>
      </c>
      <c r="K603" s="16">
        <f t="shared" ca="1" si="463"/>
        <v>651</v>
      </c>
      <c r="L603" s="16">
        <f t="shared" ca="1" si="464"/>
        <v>0</v>
      </c>
      <c r="M603" s="17">
        <f t="shared" ca="1" si="465"/>
        <v>3.3499999999999996</v>
      </c>
      <c r="N603" s="17">
        <f t="shared" ca="1" si="466"/>
        <v>4.0999999999999996</v>
      </c>
      <c r="O603" s="17" t="str">
        <f t="shared" ca="1" si="467"/>
        <v>SE</v>
      </c>
      <c r="P603" s="13">
        <f t="shared" ca="1" si="468"/>
        <v>0.85391203703703711</v>
      </c>
      <c r="Q603" s="18">
        <f t="shared" ca="1" si="469"/>
        <v>6.2</v>
      </c>
      <c r="R603" s="17" t="str">
        <f t="shared" ca="1" si="470"/>
        <v>SSE</v>
      </c>
      <c r="S603" s="13">
        <f t="shared" ca="1" si="471"/>
        <v>0.83947916666666667</v>
      </c>
    </row>
    <row r="604" spans="1:36">
      <c r="A604" s="11">
        <f t="shared" si="455"/>
        <v>3589</v>
      </c>
      <c r="B604" s="12">
        <f t="shared" ca="1" si="456"/>
        <v>44617</v>
      </c>
      <c r="C604" s="13">
        <f t="shared" ca="1" si="457"/>
        <v>0.875</v>
      </c>
      <c r="D604" s="14">
        <f t="shared" ca="1" si="458"/>
        <v>0</v>
      </c>
      <c r="E604" s="14">
        <f t="shared" ca="1" si="454"/>
        <v>0.22983063289905695</v>
      </c>
      <c r="F604" s="14">
        <f t="shared" ca="1" si="459"/>
        <v>6.333333333333333</v>
      </c>
      <c r="G604" s="60" t="s">
        <v>202</v>
      </c>
      <c r="H604" s="14">
        <f t="shared" ca="1" si="460"/>
        <v>57.349999999999994</v>
      </c>
      <c r="I604" s="17">
        <f t="shared" ca="1" si="461"/>
        <v>1E-3</v>
      </c>
      <c r="J604" s="16">
        <f t="shared" ca="1" si="462"/>
        <v>0</v>
      </c>
      <c r="K604" s="16">
        <f t="shared" ca="1" si="463"/>
        <v>621</v>
      </c>
      <c r="L604" s="16">
        <f t="shared" ca="1" si="464"/>
        <v>0</v>
      </c>
      <c r="M604" s="17">
        <f t="shared" ca="1" si="465"/>
        <v>2.5500000000000003</v>
      </c>
      <c r="N604" s="17">
        <f t="shared" ca="1" si="466"/>
        <v>3.1</v>
      </c>
      <c r="O604" s="17" t="str">
        <f t="shared" ca="1" si="467"/>
        <v>SSE</v>
      </c>
      <c r="P604" s="13">
        <f t="shared" ca="1" si="468"/>
        <v>0.88590277777777782</v>
      </c>
      <c r="Q604" s="18">
        <f t="shared" ca="1" si="469"/>
        <v>4.5</v>
      </c>
      <c r="R604" s="17" t="str">
        <f t="shared" ca="1" si="470"/>
        <v>SSE</v>
      </c>
      <c r="S604" s="13">
        <f t="shared" ca="1" si="471"/>
        <v>0.8815277777777778</v>
      </c>
    </row>
    <row r="605" spans="1:36">
      <c r="A605" s="11">
        <f t="shared" si="455"/>
        <v>3595</v>
      </c>
      <c r="B605" s="12">
        <f t="shared" ca="1" si="456"/>
        <v>44617</v>
      </c>
      <c r="C605" s="13">
        <f t="shared" ca="1" si="457"/>
        <v>0.91666666666666663</v>
      </c>
      <c r="D605" s="14">
        <f t="shared" ca="1" si="458"/>
        <v>0</v>
      </c>
      <c r="E605" s="14">
        <f t="shared" ca="1" si="454"/>
        <v>0.22946833373576939</v>
      </c>
      <c r="F605" s="14">
        <f t="shared" ca="1" si="459"/>
        <v>5.0333333333333332</v>
      </c>
      <c r="G605" s="60" t="s">
        <v>202</v>
      </c>
      <c r="H605" s="14">
        <f t="shared" ca="1" si="460"/>
        <v>62.45000000000001</v>
      </c>
      <c r="I605" s="17">
        <f t="shared" ca="1" si="461"/>
        <v>0</v>
      </c>
      <c r="J605" s="16">
        <f t="shared" ca="1" si="462"/>
        <v>0</v>
      </c>
      <c r="K605" s="16">
        <f t="shared" ca="1" si="463"/>
        <v>548</v>
      </c>
      <c r="L605" s="16">
        <f t="shared" ca="1" si="464"/>
        <v>0</v>
      </c>
      <c r="M605" s="17">
        <f t="shared" ca="1" si="465"/>
        <v>1.5666666666666667</v>
      </c>
      <c r="N605" s="17">
        <f t="shared" ca="1" si="466"/>
        <v>2.7</v>
      </c>
      <c r="O605" s="17" t="str">
        <f t="shared" ca="1" si="467"/>
        <v>SSE</v>
      </c>
      <c r="P605" s="13">
        <f t="shared" ca="1" si="468"/>
        <v>0.91371527777777783</v>
      </c>
      <c r="Q605" s="18">
        <f t="shared" ca="1" si="469"/>
        <v>4.0999999999999996</v>
      </c>
      <c r="R605" s="17" t="str">
        <f t="shared" ca="1" si="470"/>
        <v>SSE</v>
      </c>
      <c r="S605" s="13">
        <f t="shared" ca="1" si="471"/>
        <v>0.91314814814814815</v>
      </c>
    </row>
    <row r="606" spans="1:36">
      <c r="A606" s="11">
        <f t="shared" si="455"/>
        <v>3601</v>
      </c>
      <c r="B606" s="12">
        <f t="shared" ca="1" si="456"/>
        <v>44617</v>
      </c>
      <c r="C606" s="13">
        <f t="shared" ca="1" si="457"/>
        <v>0.95833333333333337</v>
      </c>
      <c r="D606" s="14">
        <f t="shared" ca="1" si="458"/>
        <v>0</v>
      </c>
      <c r="E606" s="14">
        <f t="shared" ca="1" si="454"/>
        <v>0.22937775894494752</v>
      </c>
      <c r="F606" s="14">
        <f t="shared" ca="1" si="459"/>
        <v>3.6833333333333336</v>
      </c>
      <c r="G606" s="60" t="s">
        <v>202</v>
      </c>
      <c r="H606" s="14">
        <f t="shared" ca="1" si="460"/>
        <v>67.183333333333337</v>
      </c>
      <c r="I606" s="17">
        <f t="shared" ca="1" si="461"/>
        <v>0</v>
      </c>
      <c r="J606" s="16">
        <f t="shared" ca="1" si="462"/>
        <v>0</v>
      </c>
      <c r="K606" s="16">
        <f t="shared" ca="1" si="463"/>
        <v>405</v>
      </c>
      <c r="L606" s="16">
        <f t="shared" ca="1" si="464"/>
        <v>0</v>
      </c>
      <c r="M606" s="17">
        <f t="shared" ca="1" si="465"/>
        <v>1.55</v>
      </c>
      <c r="N606" s="17">
        <f t="shared" ca="1" si="466"/>
        <v>2.5</v>
      </c>
      <c r="O606" s="17" t="str">
        <f t="shared" ca="1" si="467"/>
        <v>S</v>
      </c>
      <c r="P606" s="13">
        <f t="shared" ca="1" si="468"/>
        <v>0.98802083333333324</v>
      </c>
      <c r="Q606" s="18">
        <f t="shared" ca="1" si="469"/>
        <v>3.5</v>
      </c>
      <c r="R606" s="17" t="str">
        <f t="shared" ca="1" si="470"/>
        <v>S</v>
      </c>
      <c r="S606" s="13">
        <f t="shared" ca="1" si="471"/>
        <v>0.98328703703703713</v>
      </c>
    </row>
    <row r="607" spans="1:36">
      <c r="A607" s="11">
        <f t="shared" si="455"/>
        <v>3607</v>
      </c>
      <c r="B607" s="12">
        <f t="shared" ca="1" si="456"/>
        <v>44618</v>
      </c>
      <c r="C607" s="13">
        <f t="shared" ca="1" si="457"/>
        <v>0</v>
      </c>
      <c r="D607" s="14">
        <f t="shared" ca="1" si="458"/>
        <v>0</v>
      </c>
      <c r="E607" s="14">
        <f t="shared" ca="1" si="454"/>
        <v>0.22919689188548265</v>
      </c>
      <c r="F607" s="14">
        <f t="shared" ca="1" si="459"/>
        <v>4.6499999999999995</v>
      </c>
      <c r="G607" s="60" t="s">
        <v>202</v>
      </c>
      <c r="H607" s="14">
        <f t="shared" ca="1" si="460"/>
        <v>62.550000000000004</v>
      </c>
      <c r="I607" s="17">
        <f t="shared" ca="1" si="461"/>
        <v>2E-3</v>
      </c>
      <c r="J607" s="16">
        <f t="shared" ca="1" si="462"/>
        <v>0</v>
      </c>
      <c r="K607" s="16">
        <f t="shared" ca="1" si="463"/>
        <v>506</v>
      </c>
      <c r="L607" s="16">
        <f t="shared" ca="1" si="464"/>
        <v>0</v>
      </c>
      <c r="M607" s="17">
        <f t="shared" ca="1" si="465"/>
        <v>2.416666666666667</v>
      </c>
      <c r="N607" s="17">
        <f t="shared" ca="1" si="466"/>
        <v>3.4</v>
      </c>
      <c r="O607" s="17" t="str">
        <f t="shared" ca="1" si="467"/>
        <v>SSE</v>
      </c>
      <c r="P607" s="13">
        <f t="shared" ca="1" si="468"/>
        <v>2.4340277777777777E-2</v>
      </c>
      <c r="Q607" s="18">
        <f t="shared" ca="1" si="469"/>
        <v>5.0999999999999996</v>
      </c>
      <c r="R607" s="17" t="str">
        <f t="shared" ca="1" si="470"/>
        <v>SSE</v>
      </c>
      <c r="S607" s="13">
        <f t="shared" ca="1" si="471"/>
        <v>2.3460648148148147E-2</v>
      </c>
      <c r="U607" s="14">
        <f t="shared" ref="U607" ca="1" si="472">SUM(D607:D630)</f>
        <v>0</v>
      </c>
      <c r="V607" s="14">
        <f t="shared" ref="V607:Y607" ca="1" si="473">AVERAGE(E607:E630)</f>
        <v>0.22675853546841498</v>
      </c>
      <c r="W607" s="14">
        <f t="shared" ca="1" si="473"/>
        <v>8.7722222222222221</v>
      </c>
      <c r="X607" s="14" t="e">
        <f t="shared" si="473"/>
        <v>#DIV/0!</v>
      </c>
      <c r="Y607" s="14">
        <f t="shared" ca="1" si="473"/>
        <v>51.854166666666657</v>
      </c>
      <c r="Z607" s="56">
        <f t="shared" ref="Z607:AA607" ca="1" si="474">SUM(I607:I630)</f>
        <v>17.048999999999999</v>
      </c>
      <c r="AA607" s="56">
        <f t="shared" ca="1" si="474"/>
        <v>7</v>
      </c>
      <c r="AB607" s="56">
        <f t="shared" ref="AB607" ca="1" si="475">SUM(K607:K630)/1000</f>
        <v>33334.809000000001</v>
      </c>
      <c r="AC607" s="56">
        <f t="shared" ref="AC607:AD607" ca="1" si="476">AVERAGE(L607:L630)</f>
        <v>385.72222222222223</v>
      </c>
      <c r="AD607" s="17">
        <f t="shared" ca="1" si="476"/>
        <v>3.6319444444444442</v>
      </c>
      <c r="AE607" s="17">
        <f t="shared" ref="AE607" ca="1" si="477">MAX(N607:N630)</f>
        <v>5.4</v>
      </c>
      <c r="AF607" s="11" t="str">
        <f t="shared" ref="AF607" ca="1" si="478">INDIRECT(ADDRESS(MATCH(AE607,N607:N630,0)+ROW()-1,15))</f>
        <v>SSW</v>
      </c>
      <c r="AG607" s="13">
        <f t="shared" ref="AG607" ca="1" si="479">INDIRECT(ADDRESS(MATCH(AE607,N607:N630,0)+ROW()-1,16))</f>
        <v>0.63454861111111105</v>
      </c>
      <c r="AH607" s="17">
        <f t="shared" ref="AH607" ca="1" si="480">MAX(Q607:Q630)</f>
        <v>9.1</v>
      </c>
      <c r="AI607" s="11" t="str">
        <f t="shared" ref="AI607" ca="1" si="481">INDIRECT(ADDRESS(MATCH(AH607,Q607:Q630,0)+ROW()-1,18))</f>
        <v>S</v>
      </c>
      <c r="AJ607" s="13">
        <f t="shared" ref="AJ607" ca="1" si="482">INDIRECT(ADDRESS(MATCH(AH607,Q607:Q630,0)+ROW()-1,19))</f>
        <v>0.96988425925925925</v>
      </c>
    </row>
    <row r="608" spans="1:36">
      <c r="A608" s="11">
        <f t="shared" si="455"/>
        <v>3613</v>
      </c>
      <c r="B608" s="12">
        <f t="shared" ca="1" si="456"/>
        <v>44618</v>
      </c>
      <c r="C608" s="13">
        <f t="shared" ca="1" si="457"/>
        <v>4.1666666666666664E-2</v>
      </c>
      <c r="D608" s="14">
        <f t="shared" ca="1" si="458"/>
        <v>0</v>
      </c>
      <c r="E608" s="14">
        <f t="shared" ca="1" si="454"/>
        <v>0.22937775894494752</v>
      </c>
      <c r="F608" s="14">
        <f t="shared" ca="1" si="459"/>
        <v>5.4000000000000012</v>
      </c>
      <c r="G608" s="60" t="s">
        <v>202</v>
      </c>
      <c r="H608" s="14">
        <f t="shared" ca="1" si="460"/>
        <v>59.366666666666674</v>
      </c>
      <c r="I608" s="17">
        <f t="shared" ca="1" si="461"/>
        <v>0</v>
      </c>
      <c r="J608" s="16">
        <f t="shared" ca="1" si="462"/>
        <v>0</v>
      </c>
      <c r="K608" s="16">
        <f t="shared" ca="1" si="463"/>
        <v>536</v>
      </c>
      <c r="L608" s="16">
        <f t="shared" ca="1" si="464"/>
        <v>0</v>
      </c>
      <c r="M608" s="17">
        <f t="shared" ca="1" si="465"/>
        <v>3.6</v>
      </c>
      <c r="N608" s="17">
        <f t="shared" ca="1" si="466"/>
        <v>4</v>
      </c>
      <c r="O608" s="17" t="str">
        <f t="shared" ca="1" si="467"/>
        <v>SSE</v>
      </c>
      <c r="P608" s="13">
        <f t="shared" ca="1" si="468"/>
        <v>7.2002314814814811E-2</v>
      </c>
      <c r="Q608" s="18">
        <f t="shared" ca="1" si="469"/>
        <v>6.2</v>
      </c>
      <c r="R608" s="17" t="str">
        <f t="shared" ca="1" si="470"/>
        <v>SSE</v>
      </c>
      <c r="S608" s="13">
        <f t="shared" ca="1" si="471"/>
        <v>5.0532407407407408E-2</v>
      </c>
    </row>
    <row r="609" spans="1:19">
      <c r="A609" s="11">
        <f t="shared" si="455"/>
        <v>3619</v>
      </c>
      <c r="B609" s="12">
        <f t="shared" ca="1" si="456"/>
        <v>44618</v>
      </c>
      <c r="C609" s="13">
        <f t="shared" ca="1" si="457"/>
        <v>8.3333333333333329E-2</v>
      </c>
      <c r="D609" s="14">
        <f t="shared" ca="1" si="458"/>
        <v>0</v>
      </c>
      <c r="E609" s="14">
        <f t="shared" ca="1" si="454"/>
        <v>0.22892559129628531</v>
      </c>
      <c r="F609" s="14">
        <f t="shared" ca="1" si="459"/>
        <v>5.1499999999999995</v>
      </c>
      <c r="G609" s="60" t="s">
        <v>202</v>
      </c>
      <c r="H609" s="14">
        <f t="shared" ca="1" si="460"/>
        <v>59.550000000000004</v>
      </c>
      <c r="I609" s="17">
        <f t="shared" ca="1" si="461"/>
        <v>0</v>
      </c>
      <c r="J609" s="16">
        <f t="shared" ca="1" si="462"/>
        <v>0</v>
      </c>
      <c r="K609" s="16">
        <f t="shared" ca="1" si="463"/>
        <v>632</v>
      </c>
      <c r="L609" s="16">
        <f t="shared" ca="1" si="464"/>
        <v>0</v>
      </c>
      <c r="M609" s="17">
        <f t="shared" ca="1" si="465"/>
        <v>3.6166666666666667</v>
      </c>
      <c r="N609" s="17">
        <f t="shared" ca="1" si="466"/>
        <v>4</v>
      </c>
      <c r="O609" s="17" t="str">
        <f t="shared" ca="1" si="467"/>
        <v>SSE</v>
      </c>
      <c r="P609" s="13">
        <f t="shared" ca="1" si="468"/>
        <v>0.10206018518518518</v>
      </c>
      <c r="Q609" s="18">
        <f t="shared" ca="1" si="469"/>
        <v>6.2</v>
      </c>
      <c r="R609" s="17" t="str">
        <f t="shared" ca="1" si="470"/>
        <v>SE</v>
      </c>
      <c r="S609" s="13">
        <f t="shared" ca="1" si="471"/>
        <v>9.5439814814814825E-2</v>
      </c>
    </row>
    <row r="610" spans="1:19">
      <c r="A610" s="11">
        <f t="shared" si="455"/>
        <v>3625</v>
      </c>
      <c r="B610" s="12">
        <f t="shared" ca="1" si="456"/>
        <v>44618</v>
      </c>
      <c r="C610" s="13">
        <f t="shared" ca="1" si="457"/>
        <v>0.125</v>
      </c>
      <c r="D610" s="14">
        <f t="shared" ca="1" si="458"/>
        <v>0</v>
      </c>
      <c r="E610" s="14">
        <f t="shared" ca="1" si="454"/>
        <v>0.22865457413420742</v>
      </c>
      <c r="F610" s="14">
        <f t="shared" ca="1" si="459"/>
        <v>5.1833333333333327</v>
      </c>
      <c r="G610" s="60" t="s">
        <v>202</v>
      </c>
      <c r="H610" s="14">
        <f t="shared" ca="1" si="460"/>
        <v>61.68333333333333</v>
      </c>
      <c r="I610" s="17">
        <f t="shared" ca="1" si="461"/>
        <v>0</v>
      </c>
      <c r="J610" s="16">
        <f t="shared" ca="1" si="462"/>
        <v>0</v>
      </c>
      <c r="K610" s="16">
        <f t="shared" ca="1" si="463"/>
        <v>639</v>
      </c>
      <c r="L610" s="16">
        <f t="shared" ca="1" si="464"/>
        <v>0</v>
      </c>
      <c r="M610" s="17">
        <f t="shared" ca="1" si="465"/>
        <v>3.5499999999999994</v>
      </c>
      <c r="N610" s="17">
        <f t="shared" ca="1" si="466"/>
        <v>3.9</v>
      </c>
      <c r="O610" s="17" t="str">
        <f t="shared" ca="1" si="467"/>
        <v>SSE</v>
      </c>
      <c r="P610" s="13">
        <f t="shared" ca="1" si="468"/>
        <v>0.12488425925925926</v>
      </c>
      <c r="Q610" s="18">
        <f t="shared" ca="1" si="469"/>
        <v>6.2</v>
      </c>
      <c r="R610" s="17" t="str">
        <f t="shared" ca="1" si="470"/>
        <v>SSE</v>
      </c>
      <c r="S610" s="13">
        <f t="shared" ca="1" si="471"/>
        <v>0.1315162037037037</v>
      </c>
    </row>
    <row r="611" spans="1:19">
      <c r="A611" s="11">
        <f t="shared" si="455"/>
        <v>3631</v>
      </c>
      <c r="B611" s="12">
        <f t="shared" ca="1" si="456"/>
        <v>44618</v>
      </c>
      <c r="C611" s="13">
        <f t="shared" ca="1" si="457"/>
        <v>0.16666666666666666</v>
      </c>
      <c r="D611" s="14">
        <f t="shared" ca="1" si="458"/>
        <v>0</v>
      </c>
      <c r="E611" s="14">
        <f t="shared" ca="1" si="454"/>
        <v>0.22829340686951652</v>
      </c>
      <c r="F611" s="14">
        <f t="shared" ca="1" si="459"/>
        <v>5.25</v>
      </c>
      <c r="G611" s="60" t="s">
        <v>202</v>
      </c>
      <c r="H611" s="14">
        <f t="shared" ca="1" si="460"/>
        <v>63.133333333333326</v>
      </c>
      <c r="I611" s="17">
        <f t="shared" ca="1" si="461"/>
        <v>0</v>
      </c>
      <c r="J611" s="16">
        <f t="shared" ca="1" si="462"/>
        <v>0</v>
      </c>
      <c r="K611" s="16">
        <f t="shared" ca="1" si="463"/>
        <v>698</v>
      </c>
      <c r="L611" s="16">
        <f t="shared" ca="1" si="464"/>
        <v>0</v>
      </c>
      <c r="M611" s="17">
        <f t="shared" ca="1" si="465"/>
        <v>3.1</v>
      </c>
      <c r="N611" s="17">
        <f t="shared" ca="1" si="466"/>
        <v>3.5</v>
      </c>
      <c r="O611" s="17" t="str">
        <f t="shared" ca="1" si="467"/>
        <v>SSE</v>
      </c>
      <c r="P611" s="13">
        <f t="shared" ca="1" si="468"/>
        <v>0.18379629629629632</v>
      </c>
      <c r="Q611" s="18">
        <f t="shared" ca="1" si="469"/>
        <v>5.3</v>
      </c>
      <c r="R611" s="17" t="str">
        <f t="shared" ca="1" si="470"/>
        <v>SE</v>
      </c>
      <c r="S611" s="13">
        <f t="shared" ca="1" si="471"/>
        <v>0.18225694444444443</v>
      </c>
    </row>
    <row r="612" spans="1:19">
      <c r="A612" s="11">
        <f t="shared" si="455"/>
        <v>3637</v>
      </c>
      <c r="B612" s="12">
        <f t="shared" ca="1" si="456"/>
        <v>44618</v>
      </c>
      <c r="C612" s="13">
        <f t="shared" ca="1" si="457"/>
        <v>0.20833333333333334</v>
      </c>
      <c r="D612" s="14">
        <f t="shared" ca="1" si="458"/>
        <v>0</v>
      </c>
      <c r="E612" s="14">
        <f t="shared" ca="1" si="454"/>
        <v>0.22811310755806632</v>
      </c>
      <c r="F612" s="14">
        <f t="shared" ca="1" si="459"/>
        <v>4.6833333333333336</v>
      </c>
      <c r="G612" s="60" t="s">
        <v>202</v>
      </c>
      <c r="H612" s="14">
        <f t="shared" ca="1" si="460"/>
        <v>66.233333333333334</v>
      </c>
      <c r="I612" s="17">
        <f t="shared" ca="1" si="461"/>
        <v>0</v>
      </c>
      <c r="J612" s="16">
        <f t="shared" ca="1" si="462"/>
        <v>0</v>
      </c>
      <c r="K612" s="16">
        <f t="shared" ca="1" si="463"/>
        <v>635</v>
      </c>
      <c r="L612" s="16">
        <f t="shared" ca="1" si="464"/>
        <v>0</v>
      </c>
      <c r="M612" s="17">
        <f t="shared" ca="1" si="465"/>
        <v>2.15</v>
      </c>
      <c r="N612" s="17">
        <f t="shared" ca="1" si="466"/>
        <v>2.6</v>
      </c>
      <c r="O612" s="17" t="str">
        <f t="shared" ca="1" si="467"/>
        <v>SE</v>
      </c>
      <c r="P612" s="13">
        <f t="shared" ca="1" si="468"/>
        <v>0.20140046296296296</v>
      </c>
      <c r="Q612" s="18">
        <f t="shared" ca="1" si="469"/>
        <v>4.2</v>
      </c>
      <c r="R612" s="17" t="str">
        <f t="shared" ca="1" si="470"/>
        <v>SSE</v>
      </c>
      <c r="S612" s="13">
        <f t="shared" ca="1" si="471"/>
        <v>0.23947916666666669</v>
      </c>
    </row>
    <row r="613" spans="1:19">
      <c r="A613" s="11">
        <f t="shared" si="455"/>
        <v>3643</v>
      </c>
      <c r="B613" s="12">
        <f t="shared" ca="1" si="456"/>
        <v>44618</v>
      </c>
      <c r="C613" s="13">
        <f t="shared" ca="1" si="457"/>
        <v>0.25</v>
      </c>
      <c r="D613" s="14">
        <f t="shared" ca="1" si="458"/>
        <v>0</v>
      </c>
      <c r="E613" s="14">
        <f t="shared" ca="1" si="454"/>
        <v>0.22775250893516599</v>
      </c>
      <c r="F613" s="14">
        <f t="shared" ca="1" si="459"/>
        <v>3.2166666666666672</v>
      </c>
      <c r="G613" s="60" t="s">
        <v>202</v>
      </c>
      <c r="H613" s="14">
        <f t="shared" ca="1" si="460"/>
        <v>70.983333333333334</v>
      </c>
      <c r="I613" s="17">
        <f t="shared" ca="1" si="461"/>
        <v>0.01</v>
      </c>
      <c r="J613" s="16">
        <f t="shared" ca="1" si="462"/>
        <v>0</v>
      </c>
      <c r="K613" s="16">
        <f t="shared" ca="1" si="463"/>
        <v>24417</v>
      </c>
      <c r="L613" s="16">
        <f t="shared" ca="1" si="464"/>
        <v>6.666666666666667</v>
      </c>
      <c r="M613" s="17">
        <f t="shared" ca="1" si="465"/>
        <v>1.2000000000000002</v>
      </c>
      <c r="N613" s="17">
        <f t="shared" ca="1" si="466"/>
        <v>2.6</v>
      </c>
      <c r="O613" s="17" t="str">
        <f t="shared" ca="1" si="467"/>
        <v>SE</v>
      </c>
      <c r="P613" s="13">
        <f t="shared" ca="1" si="468"/>
        <v>0.24496527777777777</v>
      </c>
      <c r="Q613" s="18">
        <f t="shared" ca="1" si="469"/>
        <v>3.7</v>
      </c>
      <c r="R613" s="17" t="str">
        <f t="shared" ca="1" si="470"/>
        <v>SSE</v>
      </c>
      <c r="S613" s="13">
        <f t="shared" ca="1" si="471"/>
        <v>0.24320601851851853</v>
      </c>
    </row>
    <row r="614" spans="1:19">
      <c r="A614" s="11">
        <f t="shared" si="455"/>
        <v>3649</v>
      </c>
      <c r="B614" s="12">
        <f t="shared" ca="1" si="456"/>
        <v>44618</v>
      </c>
      <c r="C614" s="13">
        <f t="shared" ca="1" si="457"/>
        <v>0.29166666666666669</v>
      </c>
      <c r="D614" s="14">
        <f t="shared" ca="1" si="458"/>
        <v>0</v>
      </c>
      <c r="E614" s="14">
        <f t="shared" ca="1" si="454"/>
        <v>0.22739248071882698</v>
      </c>
      <c r="F614" s="14">
        <f t="shared" ca="1" si="459"/>
        <v>3.1833333333333336</v>
      </c>
      <c r="G614" s="60" t="s">
        <v>202</v>
      </c>
      <c r="H614" s="14">
        <f t="shared" ca="1" si="460"/>
        <v>74.7</v>
      </c>
      <c r="I614" s="17">
        <f t="shared" ca="1" si="461"/>
        <v>0.34400000000000003</v>
      </c>
      <c r="J614" s="16">
        <f t="shared" ca="1" si="462"/>
        <v>0</v>
      </c>
      <c r="K614" s="16">
        <f t="shared" ca="1" si="463"/>
        <v>643932</v>
      </c>
      <c r="L614" s="16">
        <f t="shared" ca="1" si="464"/>
        <v>178.83333333333334</v>
      </c>
      <c r="M614" s="17">
        <f t="shared" ca="1" si="465"/>
        <v>1</v>
      </c>
      <c r="N614" s="17">
        <f t="shared" ca="1" si="466"/>
        <v>2.6</v>
      </c>
      <c r="O614" s="17" t="str">
        <f t="shared" ca="1" si="467"/>
        <v>SSE</v>
      </c>
      <c r="P614" s="13">
        <f t="shared" ca="1" si="468"/>
        <v>0.32553240740740741</v>
      </c>
      <c r="Q614" s="18">
        <f t="shared" ca="1" si="469"/>
        <v>4.0999999999999996</v>
      </c>
      <c r="R614" s="17" t="str">
        <f t="shared" ca="1" si="470"/>
        <v>SE</v>
      </c>
      <c r="S614" s="13">
        <f t="shared" ca="1" si="471"/>
        <v>0.32094907407407408</v>
      </c>
    </row>
    <row r="615" spans="1:19">
      <c r="A615" s="11">
        <f t="shared" si="455"/>
        <v>3655</v>
      </c>
      <c r="B615" s="12">
        <f t="shared" ca="1" si="456"/>
        <v>44618</v>
      </c>
      <c r="C615" s="13">
        <f t="shared" ca="1" si="457"/>
        <v>0.33333333333333331</v>
      </c>
      <c r="D615" s="14">
        <f t="shared" ca="1" si="458"/>
        <v>0</v>
      </c>
      <c r="E615" s="14">
        <f t="shared" ca="1" si="454"/>
        <v>0.22703273857653761</v>
      </c>
      <c r="F615" s="14">
        <f t="shared" ca="1" si="459"/>
        <v>8.3833333333333346</v>
      </c>
      <c r="G615" s="60" t="s">
        <v>202</v>
      </c>
      <c r="H615" s="14">
        <f t="shared" ca="1" si="460"/>
        <v>56.550000000000004</v>
      </c>
      <c r="I615" s="17">
        <f t="shared" ca="1" si="461"/>
        <v>1.01</v>
      </c>
      <c r="J615" s="16">
        <f t="shared" ca="1" si="462"/>
        <v>0.16666666666666666</v>
      </c>
      <c r="K615" s="16">
        <f t="shared" ca="1" si="463"/>
        <v>1907115</v>
      </c>
      <c r="L615" s="16">
        <f t="shared" ca="1" si="464"/>
        <v>529.83333333333337</v>
      </c>
      <c r="M615" s="17">
        <f t="shared" ca="1" si="465"/>
        <v>3.2666666666666662</v>
      </c>
      <c r="N615" s="17">
        <f t="shared" ca="1" si="466"/>
        <v>4</v>
      </c>
      <c r="O615" s="17" t="str">
        <f t="shared" ca="1" si="467"/>
        <v>SSE</v>
      </c>
      <c r="P615" s="13">
        <f t="shared" ca="1" si="468"/>
        <v>0.36805555555555558</v>
      </c>
      <c r="Q615" s="18">
        <f t="shared" ca="1" si="469"/>
        <v>6.5</v>
      </c>
      <c r="R615" s="17" t="str">
        <f t="shared" ca="1" si="470"/>
        <v>SE</v>
      </c>
      <c r="S615" s="13">
        <f t="shared" ca="1" si="471"/>
        <v>0.36670138888888887</v>
      </c>
    </row>
    <row r="616" spans="1:19">
      <c r="A616" s="11">
        <f t="shared" si="455"/>
        <v>3661</v>
      </c>
      <c r="B616" s="12">
        <f t="shared" ca="1" si="456"/>
        <v>44618</v>
      </c>
      <c r="C616" s="13">
        <f t="shared" ca="1" si="457"/>
        <v>0.375</v>
      </c>
      <c r="D616" s="14">
        <f t="shared" ca="1" si="458"/>
        <v>0</v>
      </c>
      <c r="E616" s="14">
        <f t="shared" ca="1" si="454"/>
        <v>0.226763289991848</v>
      </c>
      <c r="F616" s="14">
        <f t="shared" ca="1" si="459"/>
        <v>10.616666666666667</v>
      </c>
      <c r="G616" s="60" t="s">
        <v>202</v>
      </c>
      <c r="H616" s="14">
        <f t="shared" ca="1" si="460"/>
        <v>51.800000000000004</v>
      </c>
      <c r="I616" s="17">
        <f t="shared" ca="1" si="461"/>
        <v>1.5459999999999998</v>
      </c>
      <c r="J616" s="16">
        <f t="shared" ca="1" si="462"/>
        <v>0.83333333333333337</v>
      </c>
      <c r="K616" s="16">
        <f t="shared" ca="1" si="463"/>
        <v>3035101</v>
      </c>
      <c r="L616" s="16">
        <f t="shared" ca="1" si="464"/>
        <v>843</v>
      </c>
      <c r="M616" s="17">
        <f t="shared" ca="1" si="465"/>
        <v>3.6</v>
      </c>
      <c r="N616" s="17">
        <f t="shared" ca="1" si="466"/>
        <v>4.5999999999999996</v>
      </c>
      <c r="O616" s="17" t="str">
        <f t="shared" ca="1" si="467"/>
        <v>SSE</v>
      </c>
      <c r="P616" s="13">
        <f t="shared" ca="1" si="468"/>
        <v>0.3714351851851852</v>
      </c>
      <c r="Q616" s="18">
        <f t="shared" ca="1" si="469"/>
        <v>7.8</v>
      </c>
      <c r="R616" s="17" t="str">
        <f t="shared" ca="1" si="470"/>
        <v>SSW</v>
      </c>
      <c r="S616" s="13">
        <f t="shared" ca="1" si="471"/>
        <v>0.40858796296296296</v>
      </c>
    </row>
    <row r="617" spans="1:19">
      <c r="A617" s="11">
        <f t="shared" si="455"/>
        <v>3667</v>
      </c>
      <c r="B617" s="12">
        <f t="shared" ca="1" si="456"/>
        <v>44618</v>
      </c>
      <c r="C617" s="13">
        <f t="shared" ca="1" si="457"/>
        <v>0.41666666666666669</v>
      </c>
      <c r="D617" s="14">
        <f t="shared" ca="1" si="458"/>
        <v>0</v>
      </c>
      <c r="E617" s="14">
        <f t="shared" ca="1" si="454"/>
        <v>0.22667328250829791</v>
      </c>
      <c r="F617" s="14">
        <f t="shared" ca="1" si="459"/>
        <v>11.716666666666669</v>
      </c>
      <c r="G617" s="60" t="s">
        <v>202</v>
      </c>
      <c r="H617" s="14">
        <f t="shared" ca="1" si="460"/>
        <v>48.70000000000001</v>
      </c>
      <c r="I617" s="17">
        <f t="shared" ca="1" si="461"/>
        <v>2.1429999999999998</v>
      </c>
      <c r="J617" s="16">
        <f t="shared" ca="1" si="462"/>
        <v>1</v>
      </c>
      <c r="K617" s="16">
        <f t="shared" ca="1" si="463"/>
        <v>4168589</v>
      </c>
      <c r="L617" s="16">
        <f t="shared" ca="1" si="464"/>
        <v>1157.8333333333333</v>
      </c>
      <c r="M617" s="17">
        <f t="shared" ca="1" si="465"/>
        <v>4.6666666666666661</v>
      </c>
      <c r="N617" s="17">
        <f t="shared" ca="1" si="466"/>
        <v>5.0999999999999996</v>
      </c>
      <c r="O617" s="17" t="str">
        <f t="shared" ca="1" si="467"/>
        <v>SSW</v>
      </c>
      <c r="P617" s="13">
        <f t="shared" ca="1" si="468"/>
        <v>0.42310185185185184</v>
      </c>
      <c r="Q617" s="18">
        <f t="shared" ca="1" si="469"/>
        <v>8.4</v>
      </c>
      <c r="R617" s="17" t="str">
        <f t="shared" ca="1" si="470"/>
        <v>SSW</v>
      </c>
      <c r="S617" s="13">
        <f t="shared" ca="1" si="471"/>
        <v>0.41692129629629626</v>
      </c>
    </row>
    <row r="618" spans="1:19">
      <c r="A618" s="11">
        <f t="shared" si="455"/>
        <v>3673</v>
      </c>
      <c r="B618" s="12">
        <f t="shared" ca="1" si="456"/>
        <v>44618</v>
      </c>
      <c r="C618" s="13">
        <f t="shared" ca="1" si="457"/>
        <v>0.45833333333333331</v>
      </c>
      <c r="D618" s="14">
        <f t="shared" ca="1" si="458"/>
        <v>0</v>
      </c>
      <c r="E618" s="14">
        <f t="shared" ca="1" si="454"/>
        <v>0.22649384140715834</v>
      </c>
      <c r="F618" s="14">
        <f t="shared" ca="1" si="459"/>
        <v>12.566666666666668</v>
      </c>
      <c r="G618" s="60" t="s">
        <v>202</v>
      </c>
      <c r="H618" s="14">
        <f t="shared" ca="1" si="460"/>
        <v>45.766666666666673</v>
      </c>
      <c r="I618" s="17">
        <f t="shared" ca="1" si="461"/>
        <v>2.355</v>
      </c>
      <c r="J618" s="16">
        <f t="shared" ca="1" si="462"/>
        <v>1</v>
      </c>
      <c r="K618" s="16">
        <f t="shared" ca="1" si="463"/>
        <v>4594718</v>
      </c>
      <c r="L618" s="16">
        <f t="shared" ca="1" si="464"/>
        <v>1276.3333333333333</v>
      </c>
      <c r="M618" s="17">
        <f t="shared" ca="1" si="465"/>
        <v>4.0333333333333323</v>
      </c>
      <c r="N618" s="17">
        <f t="shared" ca="1" si="466"/>
        <v>4.7</v>
      </c>
      <c r="O618" s="17" t="str">
        <f t="shared" ca="1" si="467"/>
        <v>SW</v>
      </c>
      <c r="P618" s="13">
        <f t="shared" ca="1" si="468"/>
        <v>0.45156250000000003</v>
      </c>
      <c r="Q618" s="18">
        <f t="shared" ca="1" si="469"/>
        <v>6.9</v>
      </c>
      <c r="R618" s="17" t="str">
        <f t="shared" ca="1" si="470"/>
        <v>WSW</v>
      </c>
      <c r="S618" s="13">
        <f t="shared" ca="1" si="471"/>
        <v>0.45980324074074069</v>
      </c>
    </row>
    <row r="619" spans="1:19">
      <c r="A619" s="11">
        <f t="shared" si="455"/>
        <v>3679</v>
      </c>
      <c r="B619" s="12">
        <f t="shared" ca="1" si="456"/>
        <v>44618</v>
      </c>
      <c r="C619" s="13">
        <f t="shared" ca="1" si="457"/>
        <v>0.5</v>
      </c>
      <c r="D619" s="14">
        <f t="shared" ca="1" si="458"/>
        <v>0</v>
      </c>
      <c r="E619" s="14">
        <f t="shared" ca="1" si="454"/>
        <v>0.22613495920487933</v>
      </c>
      <c r="F619" s="14">
        <f t="shared" ca="1" si="459"/>
        <v>13.183333333333335</v>
      </c>
      <c r="G619" s="60" t="s">
        <v>202</v>
      </c>
      <c r="H619" s="14">
        <f t="shared" ca="1" si="460"/>
        <v>41.699999999999996</v>
      </c>
      <c r="I619" s="17">
        <f t="shared" ca="1" si="461"/>
        <v>2.617</v>
      </c>
      <c r="J619" s="16">
        <f t="shared" ca="1" si="462"/>
        <v>1</v>
      </c>
      <c r="K619" s="16">
        <f t="shared" ca="1" si="463"/>
        <v>5093421</v>
      </c>
      <c r="L619" s="16">
        <f t="shared" ca="1" si="464"/>
        <v>1414.6666666666667</v>
      </c>
      <c r="M619" s="17">
        <f t="shared" ca="1" si="465"/>
        <v>4.3999999999999995</v>
      </c>
      <c r="N619" s="17">
        <f t="shared" ca="1" si="466"/>
        <v>5.3</v>
      </c>
      <c r="O619" s="17" t="str">
        <f t="shared" ca="1" si="467"/>
        <v>WSW</v>
      </c>
      <c r="P619" s="13">
        <f t="shared" ca="1" si="468"/>
        <v>0.53224537037037034</v>
      </c>
      <c r="Q619" s="18">
        <f t="shared" ca="1" si="469"/>
        <v>8.3000000000000007</v>
      </c>
      <c r="R619" s="17" t="str">
        <f t="shared" ca="1" si="470"/>
        <v>SSW</v>
      </c>
      <c r="S619" s="13">
        <f t="shared" ca="1" si="471"/>
        <v>0.52167824074074076</v>
      </c>
    </row>
    <row r="620" spans="1:19">
      <c r="A620" s="11">
        <f t="shared" si="455"/>
        <v>3685</v>
      </c>
      <c r="B620" s="12">
        <f t="shared" ca="1" si="456"/>
        <v>44618</v>
      </c>
      <c r="C620" s="13">
        <f t="shared" ca="1" si="457"/>
        <v>0.54166666666666663</v>
      </c>
      <c r="D620" s="14">
        <f t="shared" ca="1" si="458"/>
        <v>0</v>
      </c>
      <c r="E620" s="14">
        <f t="shared" ca="1" si="454"/>
        <v>0.22613495920487933</v>
      </c>
      <c r="F620" s="14">
        <f t="shared" ca="1" si="459"/>
        <v>13.133333333333333</v>
      </c>
      <c r="G620" s="60" t="s">
        <v>202</v>
      </c>
      <c r="H620" s="14">
        <f t="shared" ca="1" si="460"/>
        <v>40.766666666666666</v>
      </c>
      <c r="I620" s="17">
        <f t="shared" ca="1" si="461"/>
        <v>2.5010000000000003</v>
      </c>
      <c r="J620" s="16">
        <f t="shared" ca="1" si="462"/>
        <v>1</v>
      </c>
      <c r="K620" s="16">
        <f t="shared" ca="1" si="463"/>
        <v>4872357</v>
      </c>
      <c r="L620" s="16">
        <f t="shared" ca="1" si="464"/>
        <v>1353.5</v>
      </c>
      <c r="M620" s="17">
        <f t="shared" ca="1" si="465"/>
        <v>4.75</v>
      </c>
      <c r="N620" s="17">
        <f t="shared" ca="1" si="466"/>
        <v>5.2</v>
      </c>
      <c r="O620" s="17" t="str">
        <f t="shared" ca="1" si="467"/>
        <v>WSW</v>
      </c>
      <c r="P620" s="13">
        <f t="shared" ca="1" si="468"/>
        <v>0.5687268518518519</v>
      </c>
      <c r="Q620" s="18">
        <f t="shared" ca="1" si="469"/>
        <v>7.7</v>
      </c>
      <c r="R620" s="17" t="str">
        <f t="shared" ca="1" si="470"/>
        <v>W</v>
      </c>
      <c r="S620" s="13">
        <f t="shared" ca="1" si="471"/>
        <v>0.53802083333333328</v>
      </c>
    </row>
    <row r="621" spans="1:19">
      <c r="A621" s="11">
        <f t="shared" si="455"/>
        <v>3691</v>
      </c>
      <c r="B621" s="12">
        <f t="shared" ca="1" si="456"/>
        <v>44618</v>
      </c>
      <c r="C621" s="13">
        <f t="shared" ca="1" si="457"/>
        <v>0.58333333333333337</v>
      </c>
      <c r="D621" s="14">
        <f t="shared" ca="1" si="458"/>
        <v>0</v>
      </c>
      <c r="E621" s="14">
        <f t="shared" ca="1" si="454"/>
        <v>0.22613495920487933</v>
      </c>
      <c r="F621" s="14">
        <f t="shared" ca="1" si="459"/>
        <v>13.833333333333336</v>
      </c>
      <c r="G621" s="60" t="s">
        <v>202</v>
      </c>
      <c r="H621" s="14">
        <f t="shared" ca="1" si="460"/>
        <v>37.800000000000004</v>
      </c>
      <c r="I621" s="17">
        <f t="shared" ca="1" si="461"/>
        <v>2.0870000000000002</v>
      </c>
      <c r="J621" s="16">
        <f t="shared" ca="1" si="462"/>
        <v>1</v>
      </c>
      <c r="K621" s="16">
        <f t="shared" ca="1" si="463"/>
        <v>4112316</v>
      </c>
      <c r="L621" s="16">
        <f t="shared" ca="1" si="464"/>
        <v>1142.3333333333333</v>
      </c>
      <c r="M621" s="17">
        <f t="shared" ca="1" si="465"/>
        <v>4.2666666666666666</v>
      </c>
      <c r="N621" s="17">
        <f t="shared" ca="1" si="466"/>
        <v>4.8</v>
      </c>
      <c r="O621" s="17" t="str">
        <f t="shared" ca="1" si="467"/>
        <v>SW</v>
      </c>
      <c r="P621" s="13">
        <f t="shared" ca="1" si="468"/>
        <v>0.60622685185185188</v>
      </c>
      <c r="Q621" s="18">
        <f t="shared" ca="1" si="469"/>
        <v>8.3000000000000007</v>
      </c>
      <c r="R621" s="17" t="str">
        <f t="shared" ca="1" si="470"/>
        <v>SW</v>
      </c>
      <c r="S621" s="13">
        <f t="shared" ca="1" si="471"/>
        <v>0.60199074074074077</v>
      </c>
    </row>
    <row r="622" spans="1:19">
      <c r="A622" s="11">
        <f t="shared" si="455"/>
        <v>3697</v>
      </c>
      <c r="B622" s="12">
        <f t="shared" ca="1" si="456"/>
        <v>44618</v>
      </c>
      <c r="C622" s="13">
        <f t="shared" ca="1" si="457"/>
        <v>0.625</v>
      </c>
      <c r="D622" s="14">
        <f t="shared" ca="1" si="458"/>
        <v>0</v>
      </c>
      <c r="E622" s="14">
        <f t="shared" ca="1" si="454"/>
        <v>0.22613495920487933</v>
      </c>
      <c r="F622" s="14">
        <f t="shared" ca="1" si="459"/>
        <v>13.716666666666667</v>
      </c>
      <c r="G622" s="60" t="s">
        <v>202</v>
      </c>
      <c r="H622" s="14">
        <f t="shared" ca="1" si="460"/>
        <v>34.166666666666664</v>
      </c>
      <c r="I622" s="17">
        <f t="shared" ca="1" si="461"/>
        <v>1.4940000000000002</v>
      </c>
      <c r="J622" s="16">
        <f t="shared" ca="1" si="462"/>
        <v>1</v>
      </c>
      <c r="K622" s="16">
        <f t="shared" ca="1" si="463"/>
        <v>2976663</v>
      </c>
      <c r="L622" s="16">
        <f t="shared" ca="1" si="464"/>
        <v>827</v>
      </c>
      <c r="M622" s="17">
        <f t="shared" ca="1" si="465"/>
        <v>4.5333333333333341</v>
      </c>
      <c r="N622" s="17">
        <f t="shared" ca="1" si="466"/>
        <v>5.4</v>
      </c>
      <c r="O622" s="17" t="str">
        <f t="shared" ca="1" si="467"/>
        <v>SSW</v>
      </c>
      <c r="P622" s="13">
        <f t="shared" ca="1" si="468"/>
        <v>0.63454861111111105</v>
      </c>
      <c r="Q622" s="18">
        <f t="shared" ca="1" si="469"/>
        <v>8.4</v>
      </c>
      <c r="R622" s="17" t="str">
        <f t="shared" ca="1" si="470"/>
        <v>S</v>
      </c>
      <c r="S622" s="13">
        <f t="shared" ca="1" si="471"/>
        <v>0.62611111111111117</v>
      </c>
    </row>
    <row r="623" spans="1:19">
      <c r="A623" s="11">
        <f t="shared" si="455"/>
        <v>3703</v>
      </c>
      <c r="B623" s="12">
        <f t="shared" ca="1" si="456"/>
        <v>44618</v>
      </c>
      <c r="C623" s="13">
        <f t="shared" ca="1" si="457"/>
        <v>0.66666666666666663</v>
      </c>
      <c r="D623" s="14">
        <f t="shared" ca="1" si="458"/>
        <v>0</v>
      </c>
      <c r="E623" s="14">
        <f t="shared" ca="1" si="454"/>
        <v>0.22613495920487933</v>
      </c>
      <c r="F623" s="14">
        <f t="shared" ca="1" si="459"/>
        <v>12.566666666666665</v>
      </c>
      <c r="G623" s="60" t="s">
        <v>202</v>
      </c>
      <c r="H623" s="14">
        <f t="shared" ca="1" si="460"/>
        <v>38.683333333333337</v>
      </c>
      <c r="I623" s="17">
        <f t="shared" ca="1" si="461"/>
        <v>0.7659999999999999</v>
      </c>
      <c r="J623" s="16">
        <f t="shared" ca="1" si="462"/>
        <v>0</v>
      </c>
      <c r="K623" s="16">
        <f t="shared" ca="1" si="463"/>
        <v>1528167</v>
      </c>
      <c r="L623" s="16">
        <f t="shared" ca="1" si="464"/>
        <v>424.5</v>
      </c>
      <c r="M623" s="17">
        <f t="shared" ca="1" si="465"/>
        <v>4.6333333333333329</v>
      </c>
      <c r="N623" s="17">
        <f t="shared" ca="1" si="466"/>
        <v>5.4</v>
      </c>
      <c r="O623" s="17" t="str">
        <f t="shared" ca="1" si="467"/>
        <v>SSW</v>
      </c>
      <c r="P623" s="13">
        <f t="shared" ca="1" si="468"/>
        <v>0.67711805555555549</v>
      </c>
      <c r="Q623" s="18">
        <f t="shared" ca="1" si="469"/>
        <v>8</v>
      </c>
      <c r="R623" s="17" t="str">
        <f t="shared" ca="1" si="470"/>
        <v>SSW</v>
      </c>
      <c r="S623" s="13">
        <f t="shared" ca="1" si="471"/>
        <v>0.67399305555555555</v>
      </c>
    </row>
    <row r="624" spans="1:19">
      <c r="A624" s="11">
        <f t="shared" si="455"/>
        <v>3709</v>
      </c>
      <c r="B624" s="12">
        <f t="shared" ca="1" si="456"/>
        <v>44618</v>
      </c>
      <c r="C624" s="13">
        <f t="shared" ca="1" si="457"/>
        <v>0.70833333333333337</v>
      </c>
      <c r="D624" s="14">
        <f t="shared" ca="1" si="458"/>
        <v>0</v>
      </c>
      <c r="E624" s="14">
        <f t="shared" ca="1" si="454"/>
        <v>0.22577694117674529</v>
      </c>
      <c r="F624" s="14">
        <f t="shared" ca="1" si="459"/>
        <v>10.683333333333332</v>
      </c>
      <c r="G624" s="60" t="s">
        <v>202</v>
      </c>
      <c r="H624" s="14">
        <f t="shared" ca="1" si="460"/>
        <v>42.766666666666673</v>
      </c>
      <c r="I624" s="17">
        <f t="shared" ca="1" si="461"/>
        <v>0.17300000000000001</v>
      </c>
      <c r="J624" s="16">
        <f t="shared" ca="1" si="462"/>
        <v>0</v>
      </c>
      <c r="K624" s="16">
        <f t="shared" ca="1" si="463"/>
        <v>365640</v>
      </c>
      <c r="L624" s="16">
        <f t="shared" ca="1" si="464"/>
        <v>101.5</v>
      </c>
      <c r="M624" s="17">
        <f t="shared" ca="1" si="465"/>
        <v>4.3166666666666673</v>
      </c>
      <c r="N624" s="17">
        <f t="shared" ca="1" si="466"/>
        <v>5.0999999999999996</v>
      </c>
      <c r="O624" s="17" t="str">
        <f t="shared" ca="1" si="467"/>
        <v>S</v>
      </c>
      <c r="P624" s="13">
        <f t="shared" ca="1" si="468"/>
        <v>0.70984953703703713</v>
      </c>
      <c r="Q624" s="18">
        <f t="shared" ca="1" si="469"/>
        <v>8</v>
      </c>
      <c r="R624" s="17" t="str">
        <f t="shared" ca="1" si="470"/>
        <v>S</v>
      </c>
      <c r="S624" s="13">
        <f t="shared" ca="1" si="471"/>
        <v>0.70354166666666673</v>
      </c>
    </row>
    <row r="625" spans="1:36">
      <c r="A625" s="11">
        <f t="shared" si="455"/>
        <v>3715</v>
      </c>
      <c r="B625" s="12">
        <f t="shared" ca="1" si="456"/>
        <v>44618</v>
      </c>
      <c r="C625" s="13">
        <f t="shared" ca="1" si="457"/>
        <v>0.75</v>
      </c>
      <c r="D625" s="14">
        <f t="shared" ca="1" si="458"/>
        <v>0</v>
      </c>
      <c r="E625" s="14">
        <f t="shared" ca="1" si="454"/>
        <v>0.22568707590165768</v>
      </c>
      <c r="F625" s="14">
        <f t="shared" ca="1" si="459"/>
        <v>9.1333333333333329</v>
      </c>
      <c r="G625" s="60" t="s">
        <v>202</v>
      </c>
      <c r="H625" s="14">
        <f t="shared" ca="1" si="460"/>
        <v>46.333333333333336</v>
      </c>
      <c r="I625" s="17">
        <f t="shared" ca="1" si="461"/>
        <v>1E-3</v>
      </c>
      <c r="J625" s="16">
        <f t="shared" ca="1" si="462"/>
        <v>0</v>
      </c>
      <c r="K625" s="16">
        <f t="shared" ca="1" si="463"/>
        <v>5695</v>
      </c>
      <c r="L625" s="16">
        <f t="shared" ca="1" si="464"/>
        <v>1.3333333333333333</v>
      </c>
      <c r="M625" s="17">
        <f t="shared" ca="1" si="465"/>
        <v>4.5666666666666664</v>
      </c>
      <c r="N625" s="17">
        <f t="shared" ca="1" si="466"/>
        <v>5.3</v>
      </c>
      <c r="O625" s="17" t="str">
        <f t="shared" ca="1" si="467"/>
        <v>S</v>
      </c>
      <c r="P625" s="13">
        <f t="shared" ca="1" si="468"/>
        <v>0.78460648148148149</v>
      </c>
      <c r="Q625" s="18">
        <f t="shared" ca="1" si="469"/>
        <v>8.6</v>
      </c>
      <c r="R625" s="17" t="str">
        <f t="shared" ca="1" si="470"/>
        <v>S</v>
      </c>
      <c r="S625" s="13">
        <f t="shared" ca="1" si="471"/>
        <v>0.78130787037037042</v>
      </c>
    </row>
    <row r="626" spans="1:36">
      <c r="A626" s="11">
        <f t="shared" si="455"/>
        <v>3721</v>
      </c>
      <c r="B626" s="12">
        <f t="shared" ca="1" si="456"/>
        <v>44618</v>
      </c>
      <c r="C626" s="13">
        <f t="shared" ca="1" si="457"/>
        <v>0.79166666666666663</v>
      </c>
      <c r="D626" s="14">
        <f t="shared" ca="1" si="458"/>
        <v>0</v>
      </c>
      <c r="E626" s="14">
        <f t="shared" ca="1" si="454"/>
        <v>0.22559749924101338</v>
      </c>
      <c r="F626" s="14">
        <f t="shared" ca="1" si="459"/>
        <v>8.8833333333333329</v>
      </c>
      <c r="G626" s="60" t="s">
        <v>202</v>
      </c>
      <c r="H626" s="14">
        <f t="shared" ca="1" si="460"/>
        <v>47.816666666666663</v>
      </c>
      <c r="I626" s="17">
        <f t="shared" ca="1" si="461"/>
        <v>0</v>
      </c>
      <c r="J626" s="16">
        <f t="shared" ca="1" si="462"/>
        <v>0</v>
      </c>
      <c r="K626" s="16">
        <f t="shared" ca="1" si="463"/>
        <v>610</v>
      </c>
      <c r="L626" s="16">
        <f t="shared" ca="1" si="464"/>
        <v>0</v>
      </c>
      <c r="M626" s="17">
        <f t="shared" ca="1" si="465"/>
        <v>4.0666666666666673</v>
      </c>
      <c r="N626" s="17">
        <f t="shared" ca="1" si="466"/>
        <v>5.2</v>
      </c>
      <c r="O626" s="17" t="str">
        <f t="shared" ca="1" si="467"/>
        <v>S</v>
      </c>
      <c r="P626" s="13">
        <f t="shared" ca="1" si="468"/>
        <v>0.7849652777777778</v>
      </c>
      <c r="Q626" s="18">
        <f t="shared" ca="1" si="469"/>
        <v>6.9</v>
      </c>
      <c r="R626" s="17" t="str">
        <f t="shared" ca="1" si="470"/>
        <v>SSE</v>
      </c>
      <c r="S626" s="13">
        <f t="shared" ca="1" si="471"/>
        <v>0.81922453703703713</v>
      </c>
    </row>
    <row r="627" spans="1:36">
      <c r="A627" s="11">
        <f t="shared" si="455"/>
        <v>3727</v>
      </c>
      <c r="B627" s="12">
        <f t="shared" ca="1" si="456"/>
        <v>44618</v>
      </c>
      <c r="C627" s="13">
        <f t="shared" ca="1" si="457"/>
        <v>0.83333333333333337</v>
      </c>
      <c r="D627" s="14">
        <f t="shared" ca="1" si="458"/>
        <v>0</v>
      </c>
      <c r="E627" s="14">
        <f t="shared" ca="1" si="454"/>
        <v>0.22559749924101338</v>
      </c>
      <c r="F627" s="14">
        <f t="shared" ca="1" si="459"/>
        <v>8.9666666666666668</v>
      </c>
      <c r="G627" s="60" t="s">
        <v>202</v>
      </c>
      <c r="H627" s="14">
        <f t="shared" ca="1" si="460"/>
        <v>47.65</v>
      </c>
      <c r="I627" s="17">
        <f t="shared" ca="1" si="461"/>
        <v>0</v>
      </c>
      <c r="J627" s="16">
        <f t="shared" ca="1" si="462"/>
        <v>0</v>
      </c>
      <c r="K627" s="16">
        <f t="shared" ca="1" si="463"/>
        <v>610</v>
      </c>
      <c r="L627" s="16">
        <f t="shared" ca="1" si="464"/>
        <v>0</v>
      </c>
      <c r="M627" s="17">
        <f t="shared" ca="1" si="465"/>
        <v>3.4499999999999997</v>
      </c>
      <c r="N627" s="17">
        <f t="shared" ca="1" si="466"/>
        <v>4.4000000000000004</v>
      </c>
      <c r="O627" s="17" t="str">
        <f t="shared" ca="1" si="467"/>
        <v>SSE</v>
      </c>
      <c r="P627" s="13">
        <f t="shared" ca="1" si="468"/>
        <v>0.83769675925925924</v>
      </c>
      <c r="Q627" s="18">
        <f t="shared" ca="1" si="469"/>
        <v>6.6</v>
      </c>
      <c r="R627" s="17" t="str">
        <f t="shared" ca="1" si="470"/>
        <v>S</v>
      </c>
      <c r="S627" s="13">
        <f t="shared" ca="1" si="471"/>
        <v>0.83094907407407403</v>
      </c>
    </row>
    <row r="628" spans="1:36">
      <c r="A628" s="11">
        <f t="shared" si="455"/>
        <v>3733</v>
      </c>
      <c r="B628" s="12">
        <f t="shared" ca="1" si="456"/>
        <v>44618</v>
      </c>
      <c r="C628" s="13">
        <f t="shared" ca="1" si="457"/>
        <v>0.875</v>
      </c>
      <c r="D628" s="14">
        <f t="shared" ca="1" si="458"/>
        <v>0</v>
      </c>
      <c r="E628" s="14">
        <f t="shared" ca="1" si="454"/>
        <v>0.22515033747389998</v>
      </c>
      <c r="F628" s="14">
        <f t="shared" ca="1" si="459"/>
        <v>8.6666666666666661</v>
      </c>
      <c r="G628" s="60" t="s">
        <v>202</v>
      </c>
      <c r="H628" s="14">
        <f t="shared" ca="1" si="460"/>
        <v>47.866666666666667</v>
      </c>
      <c r="I628" s="17">
        <f t="shared" ca="1" si="461"/>
        <v>0</v>
      </c>
      <c r="J628" s="16">
        <f t="shared" ca="1" si="462"/>
        <v>0</v>
      </c>
      <c r="K628" s="16">
        <f t="shared" ca="1" si="463"/>
        <v>653</v>
      </c>
      <c r="L628" s="16">
        <f t="shared" ca="1" si="464"/>
        <v>0</v>
      </c>
      <c r="M628" s="17">
        <f t="shared" ca="1" si="465"/>
        <v>3.5</v>
      </c>
      <c r="N628" s="17">
        <f t="shared" ca="1" si="466"/>
        <v>4</v>
      </c>
      <c r="O628" s="17" t="str">
        <f t="shared" ca="1" si="467"/>
        <v>SSE</v>
      </c>
      <c r="P628" s="13">
        <f t="shared" ca="1" si="468"/>
        <v>0.87219907407407404</v>
      </c>
      <c r="Q628" s="18">
        <f t="shared" ca="1" si="469"/>
        <v>7.2</v>
      </c>
      <c r="R628" s="17" t="str">
        <f t="shared" ca="1" si="470"/>
        <v>SSE</v>
      </c>
      <c r="S628" s="13">
        <f t="shared" ca="1" si="471"/>
        <v>0.90109953703703705</v>
      </c>
    </row>
    <row r="629" spans="1:36">
      <c r="A629" s="11">
        <f t="shared" si="455"/>
        <v>3739</v>
      </c>
      <c r="B629" s="12">
        <f t="shared" ca="1" si="456"/>
        <v>44618</v>
      </c>
      <c r="C629" s="13">
        <f t="shared" ca="1" si="457"/>
        <v>0.91666666666666663</v>
      </c>
      <c r="D629" s="14">
        <f t="shared" ca="1" si="458"/>
        <v>0</v>
      </c>
      <c r="E629" s="14">
        <f t="shared" ca="1" si="454"/>
        <v>0.22506090512047727</v>
      </c>
      <c r="F629" s="14">
        <f t="shared" ca="1" si="459"/>
        <v>8.5</v>
      </c>
      <c r="G629" s="60" t="s">
        <v>202</v>
      </c>
      <c r="H629" s="14">
        <f t="shared" ca="1" si="460"/>
        <v>47.366666666666667</v>
      </c>
      <c r="I629" s="17">
        <f t="shared" ca="1" si="461"/>
        <v>0</v>
      </c>
      <c r="J629" s="16">
        <f t="shared" ca="1" si="462"/>
        <v>0</v>
      </c>
      <c r="K629" s="16">
        <f t="shared" ca="1" si="463"/>
        <v>600</v>
      </c>
      <c r="L629" s="16">
        <f t="shared" ca="1" si="464"/>
        <v>0</v>
      </c>
      <c r="M629" s="17">
        <f t="shared" ca="1" si="465"/>
        <v>3.5666666666666664</v>
      </c>
      <c r="N629" s="17">
        <f t="shared" ca="1" si="466"/>
        <v>4.3</v>
      </c>
      <c r="O629" s="17" t="str">
        <f t="shared" ca="1" si="467"/>
        <v>SSE</v>
      </c>
      <c r="P629" s="13">
        <f t="shared" ca="1" si="468"/>
        <v>0.94895833333333324</v>
      </c>
      <c r="Q629" s="18">
        <f t="shared" ca="1" si="469"/>
        <v>7.2</v>
      </c>
      <c r="R629" s="17" t="str">
        <f t="shared" ca="1" si="470"/>
        <v>S</v>
      </c>
      <c r="S629" s="13">
        <f t="shared" ca="1" si="471"/>
        <v>0.94614583333333335</v>
      </c>
    </row>
    <row r="630" spans="1:36">
      <c r="A630" s="11">
        <f t="shared" si="455"/>
        <v>3745</v>
      </c>
      <c r="B630" s="12">
        <f t="shared" ca="1" si="456"/>
        <v>44618</v>
      </c>
      <c r="C630" s="13">
        <f t="shared" ca="1" si="457"/>
        <v>0.95833333333333337</v>
      </c>
      <c r="D630" s="14">
        <f t="shared" ca="1" si="458"/>
        <v>0</v>
      </c>
      <c r="E630" s="14">
        <f t="shared" ca="1" si="454"/>
        <v>0.22399032423641632</v>
      </c>
      <c r="F630" s="14">
        <f t="shared" ca="1" si="459"/>
        <v>9.2666666666666675</v>
      </c>
      <c r="G630" s="60" t="s">
        <v>202</v>
      </c>
      <c r="H630" s="14">
        <f t="shared" ca="1" si="460"/>
        <v>50.56666666666667</v>
      </c>
      <c r="I630" s="17">
        <f t="shared" ca="1" si="461"/>
        <v>0</v>
      </c>
      <c r="J630" s="16">
        <f t="shared" ca="1" si="462"/>
        <v>0</v>
      </c>
      <c r="K630" s="16">
        <f t="shared" ca="1" si="463"/>
        <v>559</v>
      </c>
      <c r="L630" s="16">
        <f t="shared" ca="1" si="464"/>
        <v>0</v>
      </c>
      <c r="M630" s="17">
        <f t="shared" ca="1" si="465"/>
        <v>4.916666666666667</v>
      </c>
      <c r="N630" s="17">
        <f t="shared" ca="1" si="466"/>
        <v>5.4</v>
      </c>
      <c r="O630" s="17" t="str">
        <f t="shared" ca="1" si="467"/>
        <v>S</v>
      </c>
      <c r="P630" s="13">
        <f t="shared" ca="1" si="468"/>
        <v>0.97068287037037038</v>
      </c>
      <c r="Q630" s="18">
        <f t="shared" ca="1" si="469"/>
        <v>9.1</v>
      </c>
      <c r="R630" s="17" t="str">
        <f t="shared" ca="1" si="470"/>
        <v>S</v>
      </c>
      <c r="S630" s="13">
        <f t="shared" ca="1" si="471"/>
        <v>0.96988425925925925</v>
      </c>
    </row>
    <row r="631" spans="1:36">
      <c r="A631" s="11">
        <f t="shared" si="455"/>
        <v>3751</v>
      </c>
      <c r="B631" s="12">
        <f t="shared" ca="1" si="456"/>
        <v>44619</v>
      </c>
      <c r="C631" s="13">
        <f t="shared" ca="1" si="457"/>
        <v>0</v>
      </c>
      <c r="D631" s="14">
        <f t="shared" ca="1" si="458"/>
        <v>0</v>
      </c>
      <c r="E631" s="14">
        <f t="shared" ca="1" si="454"/>
        <v>0.22399032423641632</v>
      </c>
      <c r="F631" s="14">
        <f t="shared" ca="1" si="459"/>
        <v>9.2333333333333325</v>
      </c>
      <c r="G631" s="60" t="s">
        <v>202</v>
      </c>
      <c r="H631" s="14">
        <f t="shared" ca="1" si="460"/>
        <v>52.383333333333333</v>
      </c>
      <c r="I631" s="17">
        <f t="shared" ca="1" si="461"/>
        <v>1E-3</v>
      </c>
      <c r="J631" s="16">
        <f t="shared" ca="1" si="462"/>
        <v>0</v>
      </c>
      <c r="K631" s="16">
        <f t="shared" ca="1" si="463"/>
        <v>569</v>
      </c>
      <c r="L631" s="16">
        <f t="shared" ca="1" si="464"/>
        <v>0</v>
      </c>
      <c r="M631" s="17">
        <f t="shared" ca="1" si="465"/>
        <v>5.2166666666666668</v>
      </c>
      <c r="N631" s="17">
        <f t="shared" ca="1" si="466"/>
        <v>6.1</v>
      </c>
      <c r="O631" s="17" t="str">
        <f t="shared" ca="1" si="467"/>
        <v>SSE</v>
      </c>
      <c r="P631" s="13">
        <f t="shared" ca="1" si="468"/>
        <v>2.974537037037037E-2</v>
      </c>
      <c r="Q631" s="18">
        <f t="shared" ca="1" si="469"/>
        <v>10.6</v>
      </c>
      <c r="R631" s="17" t="str">
        <f t="shared" ca="1" si="470"/>
        <v>SSE</v>
      </c>
      <c r="S631" s="13">
        <f t="shared" ca="1" si="471"/>
        <v>2.9328703703703704E-2</v>
      </c>
      <c r="U631" s="14">
        <f t="shared" ref="U631" ca="1" si="483">SUM(D631:D654)</f>
        <v>0</v>
      </c>
      <c r="V631" s="14">
        <f t="shared" ref="V631:Y631" ca="1" si="484">AVERAGE(E631:E654)</f>
        <v>0.22148739587023417</v>
      </c>
      <c r="W631" s="14">
        <f t="shared" ca="1" si="484"/>
        <v>10.52361111111111</v>
      </c>
      <c r="X631" s="14" t="e">
        <f t="shared" si="484"/>
        <v>#DIV/0!</v>
      </c>
      <c r="Y631" s="14">
        <f t="shared" ca="1" si="484"/>
        <v>49.636111111111099</v>
      </c>
      <c r="Z631" s="56">
        <f t="shared" ref="Z631:AA631" ca="1" si="485">SUM(I631:I654)</f>
        <v>16.809999999999999</v>
      </c>
      <c r="AA631" s="56">
        <f t="shared" ca="1" si="485"/>
        <v>6.8333333333333339</v>
      </c>
      <c r="AB631" s="56">
        <f t="shared" ref="AB631" ca="1" si="486">SUM(K631:K654)/1000</f>
        <v>33390.572</v>
      </c>
      <c r="AC631" s="56">
        <f t="shared" ref="AC631:AD631" ca="1" si="487">AVERAGE(L631:L654)</f>
        <v>386.40277777777766</v>
      </c>
      <c r="AD631" s="17">
        <f t="shared" ca="1" si="487"/>
        <v>3.8312500000000007</v>
      </c>
      <c r="AE631" s="17">
        <f t="shared" ref="AE631" ca="1" si="488">MAX(N631:N654)</f>
        <v>7.9</v>
      </c>
      <c r="AF631" s="11" t="str">
        <f t="shared" ref="AF631" ca="1" si="489">INDIRECT(ADDRESS(MATCH(AE631,N631:N654,0)+ROW()-1,15))</f>
        <v>S</v>
      </c>
      <c r="AG631" s="13">
        <f t="shared" ref="AG631" ca="1" si="490">INDIRECT(ADDRESS(MATCH(AE631,N631:N654,0)+ROW()-1,16))</f>
        <v>0.18487268518518518</v>
      </c>
      <c r="AH631" s="17">
        <f t="shared" ref="AH631" ca="1" si="491">MAX(Q631:Q654)</f>
        <v>13.2</v>
      </c>
      <c r="AI631" s="11" t="str">
        <f t="shared" ref="AI631" ca="1" si="492">INDIRECT(ADDRESS(MATCH(AH631,Q631:Q654,0)+ROW()-1,18))</f>
        <v>S</v>
      </c>
      <c r="AJ631" s="13">
        <f t="shared" ref="AJ631" ca="1" si="493">INDIRECT(ADDRESS(MATCH(AH631,Q631:Q654,0)+ROW()-1,19))</f>
        <v>0.20447916666666666</v>
      </c>
    </row>
    <row r="632" spans="1:36">
      <c r="A632" s="11">
        <f t="shared" si="455"/>
        <v>3757</v>
      </c>
      <c r="B632" s="12">
        <f t="shared" ca="1" si="456"/>
        <v>44619</v>
      </c>
      <c r="C632" s="13">
        <f t="shared" ca="1" si="457"/>
        <v>4.1666666666666664E-2</v>
      </c>
      <c r="D632" s="14">
        <f t="shared" ca="1" si="458"/>
        <v>0</v>
      </c>
      <c r="E632" s="14">
        <f t="shared" ca="1" si="454"/>
        <v>0.22354533928142931</v>
      </c>
      <c r="F632" s="14">
        <f t="shared" ca="1" si="459"/>
        <v>9.1</v>
      </c>
      <c r="G632" s="60" t="s">
        <v>202</v>
      </c>
      <c r="H632" s="14">
        <f t="shared" ca="1" si="460"/>
        <v>51.099999999999994</v>
      </c>
      <c r="I632" s="17">
        <f t="shared" ca="1" si="461"/>
        <v>0</v>
      </c>
      <c r="J632" s="16">
        <f t="shared" ca="1" si="462"/>
        <v>0</v>
      </c>
      <c r="K632" s="16">
        <f t="shared" ca="1" si="463"/>
        <v>570</v>
      </c>
      <c r="L632" s="16">
        <f t="shared" ca="1" si="464"/>
        <v>0</v>
      </c>
      <c r="M632" s="17">
        <f t="shared" ca="1" si="465"/>
        <v>4.583333333333333</v>
      </c>
      <c r="N632" s="17">
        <f t="shared" ca="1" si="466"/>
        <v>5.7</v>
      </c>
      <c r="O632" s="17" t="str">
        <f t="shared" ca="1" si="467"/>
        <v>S</v>
      </c>
      <c r="P632" s="13">
        <f t="shared" ca="1" si="468"/>
        <v>3.4733796296296297E-2</v>
      </c>
      <c r="Q632" s="18">
        <f t="shared" ca="1" si="469"/>
        <v>9.3000000000000007</v>
      </c>
      <c r="R632" s="17" t="str">
        <f t="shared" ca="1" si="470"/>
        <v>SSE</v>
      </c>
      <c r="S632" s="13">
        <f t="shared" ca="1" si="471"/>
        <v>3.5115740740740746E-2</v>
      </c>
    </row>
    <row r="633" spans="1:36">
      <c r="A633" s="11">
        <f t="shared" si="455"/>
        <v>3763</v>
      </c>
      <c r="B633" s="12">
        <f t="shared" ca="1" si="456"/>
        <v>44619</v>
      </c>
      <c r="C633" s="13">
        <f t="shared" ca="1" si="457"/>
        <v>8.3333333333333329E-2</v>
      </c>
      <c r="D633" s="14">
        <f t="shared" ca="1" si="458"/>
        <v>0</v>
      </c>
      <c r="E633" s="14">
        <f t="shared" ca="1" si="454"/>
        <v>0.22399032423641632</v>
      </c>
      <c r="F633" s="14">
        <f t="shared" ca="1" si="459"/>
        <v>9.4</v>
      </c>
      <c r="G633" s="60" t="s">
        <v>202</v>
      </c>
      <c r="H633" s="14">
        <f t="shared" ca="1" si="460"/>
        <v>49.133333333333333</v>
      </c>
      <c r="I633" s="17">
        <f t="shared" ca="1" si="461"/>
        <v>0</v>
      </c>
      <c r="J633" s="16">
        <f t="shared" ca="1" si="462"/>
        <v>0</v>
      </c>
      <c r="K633" s="16">
        <f t="shared" ca="1" si="463"/>
        <v>550</v>
      </c>
      <c r="L633" s="16">
        <f t="shared" ca="1" si="464"/>
        <v>0</v>
      </c>
      <c r="M633" s="17">
        <f t="shared" ca="1" si="465"/>
        <v>5.3166666666666673</v>
      </c>
      <c r="N633" s="17">
        <f t="shared" ca="1" si="466"/>
        <v>6.4</v>
      </c>
      <c r="O633" s="17" t="str">
        <f t="shared" ca="1" si="467"/>
        <v>S</v>
      </c>
      <c r="P633" s="13">
        <f t="shared" ca="1" si="468"/>
        <v>0.11760416666666666</v>
      </c>
      <c r="Q633" s="18">
        <f t="shared" ca="1" si="469"/>
        <v>10.5</v>
      </c>
      <c r="R633" s="17" t="str">
        <f t="shared" ca="1" si="470"/>
        <v>SSW</v>
      </c>
      <c r="S633" s="13">
        <f t="shared" ca="1" si="471"/>
        <v>0.11298611111111112</v>
      </c>
    </row>
    <row r="634" spans="1:36">
      <c r="A634" s="11">
        <f t="shared" si="455"/>
        <v>3769</v>
      </c>
      <c r="B634" s="12">
        <f t="shared" ca="1" si="456"/>
        <v>44619</v>
      </c>
      <c r="C634" s="13">
        <f t="shared" ca="1" si="457"/>
        <v>0.125</v>
      </c>
      <c r="D634" s="14">
        <f t="shared" ca="1" si="458"/>
        <v>0</v>
      </c>
      <c r="E634" s="14">
        <f t="shared" ca="1" si="454"/>
        <v>0.22381233025442152</v>
      </c>
      <c r="F634" s="14">
        <f t="shared" ca="1" si="459"/>
        <v>10.033333333333333</v>
      </c>
      <c r="G634" s="60" t="s">
        <v>202</v>
      </c>
      <c r="H634" s="14">
        <f t="shared" ca="1" si="460"/>
        <v>50.933333333333337</v>
      </c>
      <c r="I634" s="17">
        <f t="shared" ca="1" si="461"/>
        <v>0</v>
      </c>
      <c r="J634" s="16">
        <f t="shared" ca="1" si="462"/>
        <v>0</v>
      </c>
      <c r="K634" s="16">
        <f t="shared" ca="1" si="463"/>
        <v>494</v>
      </c>
      <c r="L634" s="16">
        <f t="shared" ca="1" si="464"/>
        <v>0</v>
      </c>
      <c r="M634" s="17">
        <f t="shared" ca="1" si="465"/>
        <v>6.0666666666666664</v>
      </c>
      <c r="N634" s="17">
        <f t="shared" ca="1" si="466"/>
        <v>6.8</v>
      </c>
      <c r="O634" s="17" t="str">
        <f t="shared" ca="1" si="467"/>
        <v>S</v>
      </c>
      <c r="P634" s="13">
        <f t="shared" ca="1" si="468"/>
        <v>0.15768518518518518</v>
      </c>
      <c r="Q634" s="18">
        <f t="shared" ca="1" si="469"/>
        <v>11.5</v>
      </c>
      <c r="R634" s="17" t="str">
        <f t="shared" ca="1" si="470"/>
        <v>S</v>
      </c>
      <c r="S634" s="13">
        <f t="shared" ca="1" si="471"/>
        <v>0.15149305555555556</v>
      </c>
    </row>
    <row r="635" spans="1:36">
      <c r="A635" s="11">
        <f t="shared" si="455"/>
        <v>3775</v>
      </c>
      <c r="B635" s="12">
        <f t="shared" ca="1" si="456"/>
        <v>44619</v>
      </c>
      <c r="C635" s="13">
        <f t="shared" ca="1" si="457"/>
        <v>0.16666666666666666</v>
      </c>
      <c r="D635" s="14">
        <f t="shared" ca="1" si="458"/>
        <v>0</v>
      </c>
      <c r="E635" s="14">
        <f t="shared" ca="1" si="454"/>
        <v>0.2234563422904319</v>
      </c>
      <c r="F635" s="14">
        <f t="shared" ca="1" si="459"/>
        <v>9.9333333333333318</v>
      </c>
      <c r="G635" s="60" t="s">
        <v>202</v>
      </c>
      <c r="H635" s="14">
        <f t="shared" ca="1" si="460"/>
        <v>56.466666666666669</v>
      </c>
      <c r="I635" s="17">
        <f t="shared" ca="1" si="461"/>
        <v>0</v>
      </c>
      <c r="J635" s="16">
        <f t="shared" ca="1" si="462"/>
        <v>0</v>
      </c>
      <c r="K635" s="16">
        <f t="shared" ca="1" si="463"/>
        <v>552</v>
      </c>
      <c r="L635" s="16">
        <f t="shared" ca="1" si="464"/>
        <v>0</v>
      </c>
      <c r="M635" s="17">
        <f t="shared" ca="1" si="465"/>
        <v>7.05</v>
      </c>
      <c r="N635" s="17">
        <f t="shared" ca="1" si="466"/>
        <v>7.9</v>
      </c>
      <c r="O635" s="17" t="str">
        <f t="shared" ca="1" si="467"/>
        <v>S</v>
      </c>
      <c r="P635" s="13">
        <f t="shared" ca="1" si="468"/>
        <v>0.18487268518518518</v>
      </c>
      <c r="Q635" s="18">
        <f t="shared" ca="1" si="469"/>
        <v>12.7</v>
      </c>
      <c r="R635" s="17" t="str">
        <f t="shared" ca="1" si="470"/>
        <v>S</v>
      </c>
      <c r="S635" s="13">
        <f t="shared" ca="1" si="471"/>
        <v>0.18274305555555556</v>
      </c>
    </row>
    <row r="636" spans="1:36">
      <c r="A636" s="11">
        <f t="shared" si="455"/>
        <v>3781</v>
      </c>
      <c r="B636" s="12">
        <f t="shared" ca="1" si="456"/>
        <v>44619</v>
      </c>
      <c r="C636" s="13">
        <f t="shared" ca="1" si="457"/>
        <v>0.20833333333333334</v>
      </c>
      <c r="D636" s="14">
        <f t="shared" ca="1" si="458"/>
        <v>0</v>
      </c>
      <c r="E636" s="14">
        <f t="shared" ca="1" si="454"/>
        <v>0.22283467733913806</v>
      </c>
      <c r="F636" s="14">
        <f t="shared" ca="1" si="459"/>
        <v>9.85</v>
      </c>
      <c r="G636" s="60" t="s">
        <v>202</v>
      </c>
      <c r="H636" s="14">
        <f t="shared" ca="1" si="460"/>
        <v>61.699999999999996</v>
      </c>
      <c r="I636" s="17">
        <f t="shared" ca="1" si="461"/>
        <v>0</v>
      </c>
      <c r="J636" s="16">
        <f t="shared" ca="1" si="462"/>
        <v>0</v>
      </c>
      <c r="K636" s="16">
        <f t="shared" ca="1" si="463"/>
        <v>491</v>
      </c>
      <c r="L636" s="16">
        <f t="shared" ca="1" si="464"/>
        <v>0</v>
      </c>
      <c r="M636" s="17">
        <f t="shared" ca="1" si="465"/>
        <v>5.9833333333333343</v>
      </c>
      <c r="N636" s="17">
        <f t="shared" ca="1" si="466"/>
        <v>6.8</v>
      </c>
      <c r="O636" s="17" t="str">
        <f t="shared" ca="1" si="467"/>
        <v>SSW</v>
      </c>
      <c r="P636" s="13">
        <f t="shared" ca="1" si="468"/>
        <v>0.20833333333333334</v>
      </c>
      <c r="Q636" s="18">
        <f t="shared" ca="1" si="469"/>
        <v>13.2</v>
      </c>
      <c r="R636" s="17" t="str">
        <f t="shared" ca="1" si="470"/>
        <v>S</v>
      </c>
      <c r="S636" s="13">
        <f t="shared" ca="1" si="471"/>
        <v>0.20447916666666666</v>
      </c>
    </row>
    <row r="637" spans="1:36">
      <c r="A637" s="11">
        <f t="shared" si="455"/>
        <v>3787</v>
      </c>
      <c r="B637" s="12">
        <f t="shared" ca="1" si="456"/>
        <v>44619</v>
      </c>
      <c r="C637" s="13">
        <f t="shared" ca="1" si="457"/>
        <v>0.25</v>
      </c>
      <c r="D637" s="14">
        <f t="shared" ca="1" si="458"/>
        <v>0</v>
      </c>
      <c r="E637" s="14">
        <f t="shared" ca="1" si="454"/>
        <v>0.22239100713982074</v>
      </c>
      <c r="F637" s="14">
        <f t="shared" ca="1" si="459"/>
        <v>10.549999999999999</v>
      </c>
      <c r="G637" s="60" t="s">
        <v>202</v>
      </c>
      <c r="H637" s="14">
        <f t="shared" ca="1" si="460"/>
        <v>58.300000000000004</v>
      </c>
      <c r="I637" s="17">
        <f t="shared" ca="1" si="461"/>
        <v>1.0999999999999999E-2</v>
      </c>
      <c r="J637" s="16">
        <f t="shared" ca="1" si="462"/>
        <v>0</v>
      </c>
      <c r="K637" s="16">
        <f t="shared" ca="1" si="463"/>
        <v>27493</v>
      </c>
      <c r="L637" s="16">
        <f t="shared" ca="1" si="464"/>
        <v>7.666666666666667</v>
      </c>
      <c r="M637" s="17">
        <f t="shared" ca="1" si="465"/>
        <v>6.1000000000000005</v>
      </c>
      <c r="N637" s="17">
        <f t="shared" ca="1" si="466"/>
        <v>6.6</v>
      </c>
      <c r="O637" s="17" t="str">
        <f t="shared" ca="1" si="467"/>
        <v>WSW</v>
      </c>
      <c r="P637" s="13">
        <f t="shared" ca="1" si="468"/>
        <v>0.28011574074074075</v>
      </c>
      <c r="Q637" s="18">
        <f t="shared" ca="1" si="469"/>
        <v>11.7</v>
      </c>
      <c r="R637" s="17" t="str">
        <f t="shared" ca="1" si="470"/>
        <v>SW</v>
      </c>
      <c r="S637" s="13">
        <f t="shared" ca="1" si="471"/>
        <v>0.27959490740740739</v>
      </c>
    </row>
    <row r="638" spans="1:36">
      <c r="A638" s="11">
        <f t="shared" si="455"/>
        <v>3793</v>
      </c>
      <c r="B638" s="12">
        <f t="shared" ca="1" si="456"/>
        <v>44619</v>
      </c>
      <c r="C638" s="13">
        <f t="shared" ca="1" si="457"/>
        <v>0.29166666666666669</v>
      </c>
      <c r="D638" s="14">
        <f t="shared" ca="1" si="458"/>
        <v>0</v>
      </c>
      <c r="E638" s="14">
        <f t="shared" ca="1" si="454"/>
        <v>0.22203677472289129</v>
      </c>
      <c r="F638" s="14">
        <f t="shared" ca="1" si="459"/>
        <v>10.633333333333335</v>
      </c>
      <c r="G638" s="60" t="s">
        <v>202</v>
      </c>
      <c r="H638" s="14">
        <f t="shared" ca="1" si="460"/>
        <v>55.18333333333333</v>
      </c>
      <c r="I638" s="17">
        <f t="shared" ca="1" si="461"/>
        <v>0.20400000000000001</v>
      </c>
      <c r="J638" s="16">
        <f t="shared" ca="1" si="462"/>
        <v>0</v>
      </c>
      <c r="K638" s="16">
        <f t="shared" ca="1" si="463"/>
        <v>421713</v>
      </c>
      <c r="L638" s="16">
        <f t="shared" ca="1" si="464"/>
        <v>117.16666666666667</v>
      </c>
      <c r="M638" s="17">
        <f t="shared" ca="1" si="465"/>
        <v>4.9666666666666677</v>
      </c>
      <c r="N638" s="17">
        <f t="shared" ca="1" si="466"/>
        <v>6.2</v>
      </c>
      <c r="O638" s="17" t="str">
        <f t="shared" ca="1" si="467"/>
        <v>WSW</v>
      </c>
      <c r="P638" s="13">
        <f t="shared" ca="1" si="468"/>
        <v>0.30126157407407406</v>
      </c>
      <c r="Q638" s="18">
        <f t="shared" ca="1" si="469"/>
        <v>11.2</v>
      </c>
      <c r="R638" s="17" t="str">
        <f t="shared" ca="1" si="470"/>
        <v>SW</v>
      </c>
      <c r="S638" s="13">
        <f t="shared" ca="1" si="471"/>
        <v>0.2991435185185185</v>
      </c>
    </row>
    <row r="639" spans="1:36">
      <c r="A639" s="11">
        <f t="shared" si="455"/>
        <v>3799</v>
      </c>
      <c r="B639" s="12">
        <f t="shared" ca="1" si="456"/>
        <v>44619</v>
      </c>
      <c r="C639" s="13">
        <f t="shared" ca="1" si="457"/>
        <v>0.33333333333333331</v>
      </c>
      <c r="D639" s="14">
        <f t="shared" ca="1" si="458"/>
        <v>0</v>
      </c>
      <c r="E639" s="14">
        <f t="shared" ca="1" si="454"/>
        <v>0.2218596585144266</v>
      </c>
      <c r="F639" s="14">
        <f t="shared" ca="1" si="459"/>
        <v>11.066666666666668</v>
      </c>
      <c r="G639" s="60" t="s">
        <v>202</v>
      </c>
      <c r="H639" s="14">
        <f t="shared" ca="1" si="460"/>
        <v>50.816666666666663</v>
      </c>
      <c r="I639" s="17">
        <f t="shared" ca="1" si="461"/>
        <v>0.51</v>
      </c>
      <c r="J639" s="16">
        <f t="shared" ca="1" si="462"/>
        <v>0</v>
      </c>
      <c r="K639" s="16">
        <f t="shared" ca="1" si="463"/>
        <v>1046396</v>
      </c>
      <c r="L639" s="16">
        <f t="shared" ca="1" si="464"/>
        <v>290.66666666666669</v>
      </c>
      <c r="M639" s="17">
        <f t="shared" ca="1" si="465"/>
        <v>4.4833333333333334</v>
      </c>
      <c r="N639" s="17">
        <f t="shared" ca="1" si="466"/>
        <v>5.6</v>
      </c>
      <c r="O639" s="17" t="str">
        <f t="shared" ca="1" si="467"/>
        <v>WSW</v>
      </c>
      <c r="P639" s="13">
        <f t="shared" ca="1" si="468"/>
        <v>0.36805555555555558</v>
      </c>
      <c r="Q639" s="18">
        <f t="shared" ca="1" si="469"/>
        <v>9</v>
      </c>
      <c r="R639" s="17" t="str">
        <f t="shared" ca="1" si="470"/>
        <v>WSW</v>
      </c>
      <c r="S639" s="13">
        <f t="shared" ca="1" si="471"/>
        <v>0.35437500000000005</v>
      </c>
    </row>
    <row r="640" spans="1:36">
      <c r="A640" s="11">
        <f t="shared" si="455"/>
        <v>3805</v>
      </c>
      <c r="B640" s="12">
        <f t="shared" ca="1" si="456"/>
        <v>44619</v>
      </c>
      <c r="C640" s="13">
        <f t="shared" ca="1" si="457"/>
        <v>0.375</v>
      </c>
      <c r="D640" s="14">
        <f t="shared" ca="1" si="458"/>
        <v>0</v>
      </c>
      <c r="E640" s="14">
        <f t="shared" ca="1" si="454"/>
        <v>0.2218596585144266</v>
      </c>
      <c r="F640" s="14">
        <f t="shared" ca="1" si="459"/>
        <v>12.366666666666667</v>
      </c>
      <c r="G640" s="60" t="s">
        <v>202</v>
      </c>
      <c r="H640" s="14">
        <f t="shared" ca="1" si="460"/>
        <v>46.133333333333333</v>
      </c>
      <c r="I640" s="17">
        <f t="shared" ca="1" si="461"/>
        <v>1.464</v>
      </c>
      <c r="J640" s="16">
        <f t="shared" ca="1" si="462"/>
        <v>0.83333333333333337</v>
      </c>
      <c r="K640" s="16">
        <f t="shared" ca="1" si="463"/>
        <v>2889249</v>
      </c>
      <c r="L640" s="16">
        <f t="shared" ca="1" si="464"/>
        <v>802.66666666666663</v>
      </c>
      <c r="M640" s="17">
        <f t="shared" ca="1" si="465"/>
        <v>4.6833333333333345</v>
      </c>
      <c r="N640" s="17">
        <f t="shared" ca="1" si="466"/>
        <v>5.6</v>
      </c>
      <c r="O640" s="17" t="str">
        <f t="shared" ca="1" si="467"/>
        <v>WSW</v>
      </c>
      <c r="P640" s="13">
        <f t="shared" ca="1" si="468"/>
        <v>0.3684027777777778</v>
      </c>
      <c r="Q640" s="18">
        <f t="shared" ca="1" si="469"/>
        <v>8.4</v>
      </c>
      <c r="R640" s="17" t="str">
        <f t="shared" ca="1" si="470"/>
        <v>WSW</v>
      </c>
      <c r="S640" s="13">
        <f t="shared" ca="1" si="471"/>
        <v>0.38694444444444448</v>
      </c>
    </row>
    <row r="641" spans="1:36">
      <c r="A641" s="11">
        <f t="shared" si="455"/>
        <v>3811</v>
      </c>
      <c r="B641" s="12">
        <f t="shared" ca="1" si="456"/>
        <v>44619</v>
      </c>
      <c r="C641" s="13">
        <f t="shared" ca="1" si="457"/>
        <v>0.41666666666666669</v>
      </c>
      <c r="D641" s="14">
        <f t="shared" ca="1" si="458"/>
        <v>0</v>
      </c>
      <c r="E641" s="14">
        <f t="shared" ca="1" si="454"/>
        <v>0.2218596585144266</v>
      </c>
      <c r="F641" s="14">
        <f t="shared" ca="1" si="459"/>
        <v>14.083333333333334</v>
      </c>
      <c r="G641" s="60" t="s">
        <v>202</v>
      </c>
      <c r="H641" s="14">
        <f t="shared" ca="1" si="460"/>
        <v>37.416666666666664</v>
      </c>
      <c r="I641" s="17">
        <f t="shared" ca="1" si="461"/>
        <v>2.1800000000000002</v>
      </c>
      <c r="J641" s="16">
        <f t="shared" ca="1" si="462"/>
        <v>1</v>
      </c>
      <c r="K641" s="16">
        <f t="shared" ca="1" si="463"/>
        <v>4251790</v>
      </c>
      <c r="L641" s="16">
        <f t="shared" ca="1" si="464"/>
        <v>1181.1666666666667</v>
      </c>
      <c r="M641" s="17">
        <f t="shared" ca="1" si="465"/>
        <v>3.8666666666666671</v>
      </c>
      <c r="N641" s="17">
        <f t="shared" ca="1" si="466"/>
        <v>4.3</v>
      </c>
      <c r="O641" s="17" t="str">
        <f t="shared" ca="1" si="467"/>
        <v>WSW</v>
      </c>
      <c r="P641" s="13">
        <f t="shared" ca="1" si="468"/>
        <v>0.41158564814814813</v>
      </c>
      <c r="Q641" s="18">
        <f t="shared" ca="1" si="469"/>
        <v>6.6</v>
      </c>
      <c r="R641" s="17" t="str">
        <f t="shared" ca="1" si="470"/>
        <v>WNW</v>
      </c>
      <c r="S641" s="13">
        <f t="shared" ca="1" si="471"/>
        <v>0.43863425925925931</v>
      </c>
    </row>
    <row r="642" spans="1:36">
      <c r="A642" s="11">
        <f t="shared" si="455"/>
        <v>3817</v>
      </c>
      <c r="B642" s="12">
        <f t="shared" ca="1" si="456"/>
        <v>44619</v>
      </c>
      <c r="C642" s="13">
        <f t="shared" ca="1" si="457"/>
        <v>0.45833333333333331</v>
      </c>
      <c r="D642" s="14">
        <f t="shared" ca="1" si="458"/>
        <v>0</v>
      </c>
      <c r="E642" s="14">
        <f t="shared" ca="1" si="454"/>
        <v>0.22132919217342115</v>
      </c>
      <c r="F642" s="14">
        <f t="shared" ca="1" si="459"/>
        <v>14.516666666666666</v>
      </c>
      <c r="G642" s="60" t="s">
        <v>202</v>
      </c>
      <c r="H642" s="14">
        <f t="shared" ca="1" si="460"/>
        <v>32.116666666666667</v>
      </c>
      <c r="I642" s="17">
        <f t="shared" ca="1" si="461"/>
        <v>2.5779999999999998</v>
      </c>
      <c r="J642" s="16">
        <f t="shared" ca="1" si="462"/>
        <v>1</v>
      </c>
      <c r="K642" s="16">
        <f t="shared" ca="1" si="463"/>
        <v>5082282</v>
      </c>
      <c r="L642" s="16">
        <f t="shared" ca="1" si="464"/>
        <v>1411.8333333333333</v>
      </c>
      <c r="M642" s="17">
        <f t="shared" ca="1" si="465"/>
        <v>3.5333333333333337</v>
      </c>
      <c r="N642" s="17">
        <f t="shared" ca="1" si="466"/>
        <v>4.4000000000000004</v>
      </c>
      <c r="O642" s="17" t="str">
        <f t="shared" ca="1" si="467"/>
        <v>WNW</v>
      </c>
      <c r="P642" s="13">
        <f t="shared" ca="1" si="468"/>
        <v>0.49295138888888884</v>
      </c>
      <c r="Q642" s="18">
        <f t="shared" ca="1" si="469"/>
        <v>6.4</v>
      </c>
      <c r="R642" s="17" t="str">
        <f t="shared" ca="1" si="470"/>
        <v>W</v>
      </c>
      <c r="S642" s="13">
        <f t="shared" ca="1" si="471"/>
        <v>0.49028935185185185</v>
      </c>
    </row>
    <row r="643" spans="1:36">
      <c r="A643" s="11">
        <f t="shared" si="455"/>
        <v>3823</v>
      </c>
      <c r="B643" s="12">
        <f t="shared" ca="1" si="456"/>
        <v>44619</v>
      </c>
      <c r="C643" s="13">
        <f t="shared" ca="1" si="457"/>
        <v>0.5</v>
      </c>
      <c r="D643" s="14">
        <f t="shared" ca="1" si="458"/>
        <v>0</v>
      </c>
      <c r="E643" s="14">
        <f t="shared" ca="1" si="454"/>
        <v>0.22132919217342115</v>
      </c>
      <c r="F643" s="14">
        <f t="shared" ca="1" si="459"/>
        <v>15.183333333333332</v>
      </c>
      <c r="G643" s="60" t="s">
        <v>202</v>
      </c>
      <c r="H643" s="14">
        <f t="shared" ca="1" si="460"/>
        <v>32.616666666666667</v>
      </c>
      <c r="I643" s="17">
        <f t="shared" ca="1" si="461"/>
        <v>2.714</v>
      </c>
      <c r="J643" s="16">
        <f t="shared" ca="1" si="462"/>
        <v>1</v>
      </c>
      <c r="K643" s="16">
        <f t="shared" ca="1" si="463"/>
        <v>5339493</v>
      </c>
      <c r="L643" s="16">
        <f t="shared" ca="1" si="464"/>
        <v>1483.3333333333333</v>
      </c>
      <c r="M643" s="17">
        <f t="shared" ca="1" si="465"/>
        <v>3.5500000000000003</v>
      </c>
      <c r="N643" s="17">
        <f t="shared" ca="1" si="466"/>
        <v>4.3</v>
      </c>
      <c r="O643" s="17" t="str">
        <f t="shared" ca="1" si="467"/>
        <v>WNW</v>
      </c>
      <c r="P643" s="13">
        <f t="shared" ca="1" si="468"/>
        <v>0.49306712962962962</v>
      </c>
      <c r="Q643" s="18">
        <f t="shared" ca="1" si="469"/>
        <v>6.1</v>
      </c>
      <c r="R643" s="17" t="str">
        <f t="shared" ca="1" si="470"/>
        <v>WSW</v>
      </c>
      <c r="S643" s="13">
        <f t="shared" ca="1" si="471"/>
        <v>0.52233796296296298</v>
      </c>
    </row>
    <row r="644" spans="1:36">
      <c r="A644" s="11">
        <f t="shared" si="455"/>
        <v>3829</v>
      </c>
      <c r="B644" s="12">
        <f t="shared" ca="1" si="456"/>
        <v>44619</v>
      </c>
      <c r="C644" s="13">
        <f t="shared" ca="1" si="457"/>
        <v>0.54166666666666663</v>
      </c>
      <c r="D644" s="14">
        <f t="shared" ca="1" si="458"/>
        <v>0</v>
      </c>
      <c r="E644" s="14">
        <f t="shared" ca="1" si="454"/>
        <v>0.22097613759309911</v>
      </c>
      <c r="F644" s="14">
        <f t="shared" ca="1" si="459"/>
        <v>15.233333333333334</v>
      </c>
      <c r="G644" s="60" t="s">
        <v>202</v>
      </c>
      <c r="H644" s="14">
        <f t="shared" ca="1" si="460"/>
        <v>34.616666666666667</v>
      </c>
      <c r="I644" s="17">
        <f t="shared" ca="1" si="461"/>
        <v>2.5379999999999998</v>
      </c>
      <c r="J644" s="16">
        <f t="shared" ca="1" si="462"/>
        <v>1</v>
      </c>
      <c r="K644" s="16">
        <f t="shared" ca="1" si="463"/>
        <v>5026392</v>
      </c>
      <c r="L644" s="16">
        <f t="shared" ca="1" si="464"/>
        <v>1396.3333333333333</v>
      </c>
      <c r="M644" s="17">
        <f t="shared" ca="1" si="465"/>
        <v>3.9333333333333336</v>
      </c>
      <c r="N644" s="17">
        <f t="shared" ca="1" si="466"/>
        <v>4.3</v>
      </c>
      <c r="O644" s="17" t="str">
        <f t="shared" ca="1" si="467"/>
        <v>WSW</v>
      </c>
      <c r="P644" s="13">
        <f t="shared" ca="1" si="468"/>
        <v>0.57482638888888882</v>
      </c>
      <c r="Q644" s="18">
        <f t="shared" ca="1" si="469"/>
        <v>6.7</v>
      </c>
      <c r="R644" s="17" t="str">
        <f t="shared" ca="1" si="470"/>
        <v>WSW</v>
      </c>
      <c r="S644" s="13">
        <f t="shared" ca="1" si="471"/>
        <v>0.55952546296296302</v>
      </c>
    </row>
    <row r="645" spans="1:36">
      <c r="A645" s="11">
        <f t="shared" si="455"/>
        <v>3835</v>
      </c>
      <c r="B645" s="12">
        <f t="shared" ca="1" si="456"/>
        <v>44619</v>
      </c>
      <c r="C645" s="13">
        <f t="shared" ca="1" si="457"/>
        <v>0.58333333333333337</v>
      </c>
      <c r="D645" s="14">
        <f t="shared" ca="1" si="458"/>
        <v>0</v>
      </c>
      <c r="E645" s="14">
        <f t="shared" ca="1" si="454"/>
        <v>0.2207114944268859</v>
      </c>
      <c r="F645" s="14">
        <f t="shared" ca="1" si="459"/>
        <v>15.233333333333333</v>
      </c>
      <c r="G645" s="60" t="s">
        <v>202</v>
      </c>
      <c r="H645" s="14">
        <f t="shared" ca="1" si="460"/>
        <v>35.166666666666671</v>
      </c>
      <c r="I645" s="17">
        <f t="shared" ca="1" si="461"/>
        <v>2.113</v>
      </c>
      <c r="J645" s="16">
        <f t="shared" ca="1" si="462"/>
        <v>1</v>
      </c>
      <c r="K645" s="16">
        <f t="shared" ca="1" si="463"/>
        <v>4220639</v>
      </c>
      <c r="L645" s="16">
        <f t="shared" ca="1" si="464"/>
        <v>1172.3333333333333</v>
      </c>
      <c r="M645" s="17">
        <f t="shared" ca="1" si="465"/>
        <v>3.9333333333333336</v>
      </c>
      <c r="N645" s="17">
        <f t="shared" ca="1" si="466"/>
        <v>4.5</v>
      </c>
      <c r="O645" s="17" t="str">
        <f t="shared" ca="1" si="467"/>
        <v>WSW</v>
      </c>
      <c r="P645" s="13">
        <f t="shared" ca="1" si="468"/>
        <v>0.5967824074074074</v>
      </c>
      <c r="Q645" s="18">
        <f t="shared" ca="1" si="469"/>
        <v>6.6</v>
      </c>
      <c r="R645" s="17" t="str">
        <f t="shared" ca="1" si="470"/>
        <v>W</v>
      </c>
      <c r="S645" s="13">
        <f t="shared" ca="1" si="471"/>
        <v>0.60400462962962964</v>
      </c>
    </row>
    <row r="646" spans="1:36">
      <c r="A646" s="11">
        <f t="shared" si="455"/>
        <v>3841</v>
      </c>
      <c r="B646" s="12">
        <f t="shared" ca="1" si="456"/>
        <v>44619</v>
      </c>
      <c r="C646" s="13">
        <f t="shared" ca="1" si="457"/>
        <v>0.625</v>
      </c>
      <c r="D646" s="14">
        <f t="shared" ca="1" si="458"/>
        <v>0</v>
      </c>
      <c r="E646" s="14">
        <f t="shared" ca="1" si="454"/>
        <v>0.22071149442688587</v>
      </c>
      <c r="F646" s="14">
        <f t="shared" ca="1" si="459"/>
        <v>14.649999999999999</v>
      </c>
      <c r="G646" s="60" t="s">
        <v>202</v>
      </c>
      <c r="H646" s="14">
        <f t="shared" ca="1" si="460"/>
        <v>37.283333333333331</v>
      </c>
      <c r="I646" s="17">
        <f t="shared" ca="1" si="461"/>
        <v>1.5050000000000001</v>
      </c>
      <c r="J646" s="16">
        <f t="shared" ca="1" si="462"/>
        <v>1</v>
      </c>
      <c r="K646" s="16">
        <f t="shared" ca="1" si="463"/>
        <v>3034316</v>
      </c>
      <c r="L646" s="16">
        <f t="shared" ca="1" si="464"/>
        <v>842.66666666666663</v>
      </c>
      <c r="M646" s="17">
        <f t="shared" ca="1" si="465"/>
        <v>4.166666666666667</v>
      </c>
      <c r="N646" s="17">
        <f t="shared" ca="1" si="466"/>
        <v>4.7</v>
      </c>
      <c r="O646" s="17" t="str">
        <f t="shared" ca="1" si="467"/>
        <v>WSW</v>
      </c>
      <c r="P646" s="13">
        <f t="shared" ca="1" si="468"/>
        <v>0.63334490740740745</v>
      </c>
      <c r="Q646" s="18">
        <f t="shared" ca="1" si="469"/>
        <v>7.1</v>
      </c>
      <c r="R646" s="17" t="str">
        <f t="shared" ca="1" si="470"/>
        <v>SW</v>
      </c>
      <c r="S646" s="13">
        <f t="shared" ca="1" si="471"/>
        <v>0.64728009259259256</v>
      </c>
    </row>
    <row r="647" spans="1:36">
      <c r="A647" s="11">
        <f t="shared" si="455"/>
        <v>3847</v>
      </c>
      <c r="B647" s="12">
        <f t="shared" ca="1" si="456"/>
        <v>44619</v>
      </c>
      <c r="C647" s="13">
        <f t="shared" ca="1" si="457"/>
        <v>0.66666666666666663</v>
      </c>
      <c r="D647" s="14">
        <f t="shared" ca="1" si="458"/>
        <v>0</v>
      </c>
      <c r="E647" s="14">
        <f t="shared" ca="1" si="454"/>
        <v>0.22027091504662497</v>
      </c>
      <c r="F647" s="14">
        <f t="shared" ca="1" si="459"/>
        <v>13.566666666666668</v>
      </c>
      <c r="G647" s="60" t="s">
        <v>202</v>
      </c>
      <c r="H647" s="14">
        <f t="shared" ca="1" si="460"/>
        <v>38.849999999999994</v>
      </c>
      <c r="I647" s="17">
        <f t="shared" ca="1" si="461"/>
        <v>0.79999999999999993</v>
      </c>
      <c r="J647" s="16">
        <f t="shared" ca="1" si="462"/>
        <v>0</v>
      </c>
      <c r="K647" s="16">
        <f t="shared" ca="1" si="463"/>
        <v>1634546</v>
      </c>
      <c r="L647" s="16">
        <f t="shared" ca="1" si="464"/>
        <v>454</v>
      </c>
      <c r="M647" s="17">
        <f t="shared" ca="1" si="465"/>
        <v>3.8499999999999996</v>
      </c>
      <c r="N647" s="17">
        <f t="shared" ca="1" si="466"/>
        <v>4.4000000000000004</v>
      </c>
      <c r="O647" s="17" t="str">
        <f t="shared" ca="1" si="467"/>
        <v>WSW</v>
      </c>
      <c r="P647" s="13">
        <f t="shared" ca="1" si="468"/>
        <v>0.6754282407407407</v>
      </c>
      <c r="Q647" s="18">
        <f t="shared" ca="1" si="469"/>
        <v>6.8</v>
      </c>
      <c r="R647" s="17" t="str">
        <f t="shared" ca="1" si="470"/>
        <v>SW</v>
      </c>
      <c r="S647" s="13">
        <f t="shared" ca="1" si="471"/>
        <v>0.69785879629629621</v>
      </c>
    </row>
    <row r="648" spans="1:36">
      <c r="A648" s="11">
        <f t="shared" si="455"/>
        <v>3853</v>
      </c>
      <c r="B648" s="12">
        <f t="shared" ca="1" si="456"/>
        <v>44619</v>
      </c>
      <c r="C648" s="13">
        <f t="shared" ca="1" si="457"/>
        <v>0.70833333333333337</v>
      </c>
      <c r="D648" s="14">
        <f t="shared" ca="1" si="458"/>
        <v>0</v>
      </c>
      <c r="E648" s="14">
        <f t="shared" ref="E648:E678" ca="1" si="494">INDIRECT(ADDRESS(A648,32,,,$B$1))</f>
        <v>0.22009497953276477</v>
      </c>
      <c r="F648" s="14">
        <f t="shared" ca="1" si="459"/>
        <v>11.616666666666667</v>
      </c>
      <c r="G648" s="60" t="s">
        <v>202</v>
      </c>
      <c r="H648" s="14">
        <f t="shared" ca="1" si="460"/>
        <v>44.766666666666659</v>
      </c>
      <c r="I648" s="17">
        <f t="shared" ca="1" si="461"/>
        <v>0.18500000000000003</v>
      </c>
      <c r="J648" s="16">
        <f t="shared" ca="1" si="462"/>
        <v>0</v>
      </c>
      <c r="K648" s="16">
        <f t="shared" ca="1" si="463"/>
        <v>403753</v>
      </c>
      <c r="L648" s="16">
        <f t="shared" ca="1" si="464"/>
        <v>112.16666666666667</v>
      </c>
      <c r="M648" s="17">
        <f t="shared" ca="1" si="465"/>
        <v>3.0666666666666669</v>
      </c>
      <c r="N648" s="17">
        <f t="shared" ca="1" si="466"/>
        <v>4</v>
      </c>
      <c r="O648" s="17" t="str">
        <f t="shared" ca="1" si="467"/>
        <v>SW</v>
      </c>
      <c r="P648" s="13">
        <f t="shared" ca="1" si="468"/>
        <v>0.70362268518518523</v>
      </c>
      <c r="Q648" s="18">
        <f t="shared" ca="1" si="469"/>
        <v>6.3</v>
      </c>
      <c r="R648" s="17" t="str">
        <f t="shared" ca="1" si="470"/>
        <v>SW</v>
      </c>
      <c r="S648" s="13">
        <f t="shared" ca="1" si="471"/>
        <v>0.70238425925925929</v>
      </c>
    </row>
    <row r="649" spans="1:36">
      <c r="A649" s="11">
        <f t="shared" ref="A649:A678" si="495">A648+$B$2</f>
        <v>3859</v>
      </c>
      <c r="B649" s="12">
        <f t="shared" ref="B649:B678" ca="1" si="496">INDIRECT(ADDRESS(A649,2,,,$B$1))</f>
        <v>44619</v>
      </c>
      <c r="C649" s="13">
        <f t="shared" ref="C649:C678" ca="1" si="497">INDIRECT(ADDRESS(A649,3,,,$B$1))</f>
        <v>0.75</v>
      </c>
      <c r="D649" s="14">
        <f t="shared" ref="D649:D678" ca="1" si="498">INDIRECT(ADDRESS(A649,31,,,$B$1))</f>
        <v>0</v>
      </c>
      <c r="E649" s="14">
        <f t="shared" ca="1" si="494"/>
        <v>0.22018294728969487</v>
      </c>
      <c r="F649" s="14">
        <f t="shared" ref="F649:F678" ca="1" si="499">INDIRECT(ADDRESS(A649,33,,,$B$1))</f>
        <v>8.8333333333333339</v>
      </c>
      <c r="G649" s="60" t="s">
        <v>202</v>
      </c>
      <c r="H649" s="14">
        <f t="shared" ref="H649:H678" ca="1" si="500">INDIRECT(ADDRESS(A649,35,,,$B$1))</f>
        <v>52.1</v>
      </c>
      <c r="I649" s="17">
        <f t="shared" ref="I649:I678" ca="1" si="501">INDIRECT(ADDRESS(A649,36,,,$B$1))</f>
        <v>2E-3</v>
      </c>
      <c r="J649" s="16">
        <f t="shared" ref="J649:J678" ca="1" si="502">INDIRECT(ADDRESS(A649,37,,,$B$1))</f>
        <v>0</v>
      </c>
      <c r="K649" s="16">
        <f t="shared" ref="K649:K678" ca="1" si="503">INDIRECT(ADDRESS(A649,38,,,$B$1))</f>
        <v>6671</v>
      </c>
      <c r="L649" s="16">
        <f t="shared" ref="L649:L678" ca="1" si="504">INDIRECT(ADDRESS(A649,39,,,$B$1))</f>
        <v>1.6666666666666667</v>
      </c>
      <c r="M649" s="17">
        <f t="shared" ref="M649:M678" ca="1" si="505">INDIRECT(ADDRESS($A649,40,,,$B$1))</f>
        <v>2.3833333333333337</v>
      </c>
      <c r="N649" s="17">
        <f t="shared" ref="N649:N678" ca="1" si="506">INDIRECT(ADDRESS($A649,41,,,$B$1))</f>
        <v>3.1</v>
      </c>
      <c r="O649" s="17" t="str">
        <f t="shared" ref="O649:O678" ca="1" si="507">INDIRECT(ADDRESS($A649,42,,,$B$1))</f>
        <v>SSW</v>
      </c>
      <c r="P649" s="13">
        <f t="shared" ref="P649:P678" ca="1" si="508">INDIRECT(ADDRESS($A649,43,,,$B$1))</f>
        <v>0.74306712962962962</v>
      </c>
      <c r="Q649" s="18">
        <f t="shared" ref="Q649:Q678" ca="1" si="509">INDIRECT(ADDRESS($A649,44,,,$B$1))</f>
        <v>4.2</v>
      </c>
      <c r="R649" s="17" t="str">
        <f t="shared" ref="R649:R678" ca="1" si="510">INDIRECT(ADDRESS($A649,45,,,$B$1))</f>
        <v>S</v>
      </c>
      <c r="S649" s="13">
        <f t="shared" ref="S649:S678" ca="1" si="511">INDIRECT(ADDRESS($A649,46,,,$B$1))</f>
        <v>0.74859953703703708</v>
      </c>
    </row>
    <row r="650" spans="1:36">
      <c r="A650" s="11">
        <f t="shared" si="495"/>
        <v>3865</v>
      </c>
      <c r="B650" s="12">
        <f t="shared" ca="1" si="496"/>
        <v>44619</v>
      </c>
      <c r="C650" s="13">
        <f t="shared" ca="1" si="497"/>
        <v>0.79166666666666663</v>
      </c>
      <c r="D650" s="14">
        <f t="shared" ca="1" si="498"/>
        <v>0</v>
      </c>
      <c r="E650" s="14">
        <f t="shared" ca="1" si="494"/>
        <v>0.22053541079390357</v>
      </c>
      <c r="F650" s="14">
        <f t="shared" ca="1" si="499"/>
        <v>8.1166666666666671</v>
      </c>
      <c r="G650" s="60" t="s">
        <v>202</v>
      </c>
      <c r="H650" s="14">
        <f t="shared" ca="1" si="500"/>
        <v>52.166666666666664</v>
      </c>
      <c r="I650" s="17">
        <f t="shared" ca="1" si="501"/>
        <v>2E-3</v>
      </c>
      <c r="J650" s="16">
        <f t="shared" ca="1" si="502"/>
        <v>0</v>
      </c>
      <c r="K650" s="16">
        <f t="shared" ca="1" si="503"/>
        <v>717</v>
      </c>
      <c r="L650" s="16">
        <f t="shared" ca="1" si="504"/>
        <v>0</v>
      </c>
      <c r="M650" s="17">
        <f t="shared" ca="1" si="505"/>
        <v>1.7333333333333334</v>
      </c>
      <c r="N650" s="17">
        <f t="shared" ca="1" si="506"/>
        <v>3</v>
      </c>
      <c r="O650" s="17" t="str">
        <f t="shared" ca="1" si="507"/>
        <v>SSE</v>
      </c>
      <c r="P650" s="13">
        <f t="shared" ca="1" si="508"/>
        <v>0.8181828703703703</v>
      </c>
      <c r="Q650" s="18">
        <f t="shared" ca="1" si="509"/>
        <v>5.2</v>
      </c>
      <c r="R650" s="17" t="str">
        <f t="shared" ca="1" si="510"/>
        <v>SSE</v>
      </c>
      <c r="S650" s="13">
        <f t="shared" ca="1" si="511"/>
        <v>0.82348379629629631</v>
      </c>
    </row>
    <row r="651" spans="1:36">
      <c r="A651" s="11">
        <f t="shared" si="495"/>
        <v>3871</v>
      </c>
      <c r="B651" s="12">
        <f t="shared" ca="1" si="496"/>
        <v>44619</v>
      </c>
      <c r="C651" s="13">
        <f t="shared" ca="1" si="497"/>
        <v>0.83333333333333337</v>
      </c>
      <c r="D651" s="14">
        <f t="shared" ca="1" si="498"/>
        <v>0</v>
      </c>
      <c r="E651" s="14">
        <f t="shared" ca="1" si="494"/>
        <v>0.22018294728969487</v>
      </c>
      <c r="F651" s="14">
        <f t="shared" ca="1" si="499"/>
        <v>7.7166666666666677</v>
      </c>
      <c r="G651" s="60" t="s">
        <v>202</v>
      </c>
      <c r="H651" s="14">
        <f t="shared" ca="1" si="500"/>
        <v>55.416666666666664</v>
      </c>
      <c r="I651" s="17">
        <f t="shared" ca="1" si="501"/>
        <v>0</v>
      </c>
      <c r="J651" s="16">
        <f t="shared" ca="1" si="502"/>
        <v>0</v>
      </c>
      <c r="K651" s="16">
        <f t="shared" ca="1" si="503"/>
        <v>591</v>
      </c>
      <c r="L651" s="16">
        <f t="shared" ca="1" si="504"/>
        <v>0</v>
      </c>
      <c r="M651" s="17">
        <f t="shared" ca="1" si="505"/>
        <v>1.4666666666666668</v>
      </c>
      <c r="N651" s="17">
        <f t="shared" ca="1" si="506"/>
        <v>3.4</v>
      </c>
      <c r="O651" s="17" t="str">
        <f t="shared" ca="1" si="507"/>
        <v>SSE</v>
      </c>
      <c r="P651" s="13">
        <f t="shared" ca="1" si="508"/>
        <v>0.83817129629629628</v>
      </c>
      <c r="Q651" s="18">
        <f t="shared" ca="1" si="509"/>
        <v>6</v>
      </c>
      <c r="R651" s="17" t="str">
        <f t="shared" ca="1" si="510"/>
        <v>SSE</v>
      </c>
      <c r="S651" s="13">
        <f t="shared" ca="1" si="511"/>
        <v>0.83379629629629637</v>
      </c>
    </row>
    <row r="652" spans="1:36">
      <c r="A652" s="11">
        <f t="shared" si="495"/>
        <v>3877</v>
      </c>
      <c r="B652" s="12">
        <f t="shared" ca="1" si="496"/>
        <v>44619</v>
      </c>
      <c r="C652" s="13">
        <f t="shared" ca="1" si="497"/>
        <v>0.875</v>
      </c>
      <c r="D652" s="14">
        <f t="shared" ca="1" si="498"/>
        <v>0</v>
      </c>
      <c r="E652" s="14">
        <f t="shared" ca="1" si="494"/>
        <v>0.21939183132506809</v>
      </c>
      <c r="F652" s="14">
        <f t="shared" ca="1" si="499"/>
        <v>4.1666666666666661</v>
      </c>
      <c r="G652" s="60" t="s">
        <v>202</v>
      </c>
      <c r="H652" s="14">
        <f t="shared" ca="1" si="500"/>
        <v>67.850000000000009</v>
      </c>
      <c r="I652" s="17">
        <f t="shared" ca="1" si="501"/>
        <v>0</v>
      </c>
      <c r="J652" s="16">
        <f t="shared" ca="1" si="502"/>
        <v>0</v>
      </c>
      <c r="K652" s="16">
        <f t="shared" ca="1" si="503"/>
        <v>506</v>
      </c>
      <c r="L652" s="16">
        <f t="shared" ca="1" si="504"/>
        <v>0</v>
      </c>
      <c r="M652" s="17">
        <f t="shared" ca="1" si="505"/>
        <v>0.26666666666666666</v>
      </c>
      <c r="N652" s="17">
        <f t="shared" ca="1" si="506"/>
        <v>0.5</v>
      </c>
      <c r="O652" s="17" t="str">
        <f t="shared" ca="1" si="507"/>
        <v>WSW</v>
      </c>
      <c r="P652" s="13">
        <f t="shared" ca="1" si="508"/>
        <v>0.90732638888888895</v>
      </c>
      <c r="Q652" s="18">
        <f t="shared" ca="1" si="509"/>
        <v>1.4</v>
      </c>
      <c r="R652" s="17" t="str">
        <f t="shared" ca="1" si="510"/>
        <v>N</v>
      </c>
      <c r="S652" s="13">
        <f t="shared" ca="1" si="511"/>
        <v>0.87513888888888891</v>
      </c>
    </row>
    <row r="653" spans="1:36">
      <c r="A653" s="11">
        <f t="shared" si="495"/>
        <v>3883</v>
      </c>
      <c r="B653" s="12">
        <f t="shared" ca="1" si="496"/>
        <v>44619</v>
      </c>
      <c r="C653" s="13">
        <f t="shared" ca="1" si="497"/>
        <v>0.91666666666666663</v>
      </c>
      <c r="D653" s="14">
        <f t="shared" ca="1" si="498"/>
        <v>0</v>
      </c>
      <c r="E653" s="14">
        <f t="shared" ca="1" si="494"/>
        <v>0.21921634153245231</v>
      </c>
      <c r="F653" s="14">
        <f t="shared" ca="1" si="499"/>
        <v>3.5</v>
      </c>
      <c r="G653" s="60" t="s">
        <v>202</v>
      </c>
      <c r="H653" s="14">
        <f t="shared" ca="1" si="500"/>
        <v>70.8</v>
      </c>
      <c r="I653" s="17">
        <f t="shared" ca="1" si="501"/>
        <v>3.0000000000000001E-3</v>
      </c>
      <c r="J653" s="16">
        <f t="shared" ca="1" si="502"/>
        <v>0</v>
      </c>
      <c r="K653" s="16">
        <f t="shared" ca="1" si="503"/>
        <v>479</v>
      </c>
      <c r="L653" s="16">
        <f t="shared" ca="1" si="504"/>
        <v>0</v>
      </c>
      <c r="M653" s="17">
        <f t="shared" ca="1" si="505"/>
        <v>1.0166666666666666</v>
      </c>
      <c r="N653" s="17">
        <f t="shared" ca="1" si="506"/>
        <v>2.1</v>
      </c>
      <c r="O653" s="17" t="str">
        <f t="shared" ca="1" si="507"/>
        <v>E</v>
      </c>
      <c r="P653" s="13">
        <f t="shared" ca="1" si="508"/>
        <v>0.94905092592592588</v>
      </c>
      <c r="Q653" s="18">
        <f t="shared" ca="1" si="509"/>
        <v>3.6</v>
      </c>
      <c r="R653" s="17" t="str">
        <f t="shared" ca="1" si="510"/>
        <v>E</v>
      </c>
      <c r="S653" s="13">
        <f t="shared" ca="1" si="511"/>
        <v>0.94243055555555555</v>
      </c>
    </row>
    <row r="654" spans="1:36">
      <c r="A654" s="11">
        <f t="shared" si="495"/>
        <v>3889</v>
      </c>
      <c r="B654" s="12">
        <f t="shared" ca="1" si="496"/>
        <v>44619</v>
      </c>
      <c r="C654" s="13">
        <f t="shared" ca="1" si="497"/>
        <v>0.95833333333333337</v>
      </c>
      <c r="D654" s="14">
        <f t="shared" ca="1" si="498"/>
        <v>0</v>
      </c>
      <c r="E654" s="14">
        <f t="shared" ca="1" si="494"/>
        <v>0.2191285222374583</v>
      </c>
      <c r="F654" s="14">
        <f t="shared" ca="1" si="499"/>
        <v>3.9833333333333329</v>
      </c>
      <c r="G654" s="60" t="s">
        <v>202</v>
      </c>
      <c r="H654" s="14">
        <f t="shared" ca="1" si="500"/>
        <v>67.95</v>
      </c>
      <c r="I654" s="17">
        <f t="shared" ca="1" si="501"/>
        <v>0</v>
      </c>
      <c r="J654" s="16">
        <f t="shared" ca="1" si="502"/>
        <v>0</v>
      </c>
      <c r="K654" s="16">
        <f t="shared" ca="1" si="503"/>
        <v>320</v>
      </c>
      <c r="L654" s="16">
        <f t="shared" ca="1" si="504"/>
        <v>0</v>
      </c>
      <c r="M654" s="17">
        <f t="shared" ca="1" si="505"/>
        <v>0.73333333333333328</v>
      </c>
      <c r="N654" s="17">
        <f t="shared" ca="1" si="506"/>
        <v>1.9</v>
      </c>
      <c r="O654" s="17" t="str">
        <f t="shared" ca="1" si="507"/>
        <v>E</v>
      </c>
      <c r="P654" s="13">
        <f t="shared" ca="1" si="508"/>
        <v>0.95155092592592594</v>
      </c>
      <c r="Q654" s="18">
        <f t="shared" ca="1" si="509"/>
        <v>2.5</v>
      </c>
      <c r="R654" s="17" t="str">
        <f t="shared" ca="1" si="510"/>
        <v>E</v>
      </c>
      <c r="S654" s="13">
        <f t="shared" ca="1" si="511"/>
        <v>0.95302083333333332</v>
      </c>
    </row>
    <row r="655" spans="1:36">
      <c r="A655" s="11">
        <f t="shared" si="495"/>
        <v>3895</v>
      </c>
      <c r="B655" s="12">
        <f t="shared" ca="1" si="496"/>
        <v>44620</v>
      </c>
      <c r="C655" s="13">
        <f t="shared" ca="1" si="497"/>
        <v>0</v>
      </c>
      <c r="D655" s="14">
        <f t="shared" ca="1" si="498"/>
        <v>0</v>
      </c>
      <c r="E655" s="14">
        <f t="shared" ca="1" si="494"/>
        <v>0.21869016974934966</v>
      </c>
      <c r="F655" s="14">
        <f t="shared" ca="1" si="499"/>
        <v>2.5999999999999996</v>
      </c>
      <c r="G655" s="60" t="s">
        <v>202</v>
      </c>
      <c r="H655" s="14">
        <f t="shared" ca="1" si="500"/>
        <v>73.683333333333337</v>
      </c>
      <c r="I655" s="17">
        <f t="shared" ca="1" si="501"/>
        <v>0</v>
      </c>
      <c r="J655" s="16">
        <f t="shared" ca="1" si="502"/>
        <v>0</v>
      </c>
      <c r="K655" s="16">
        <f t="shared" ca="1" si="503"/>
        <v>519</v>
      </c>
      <c r="L655" s="16">
        <f t="shared" ca="1" si="504"/>
        <v>0</v>
      </c>
      <c r="M655" s="17">
        <f t="shared" ca="1" si="505"/>
        <v>0.46666666666666673</v>
      </c>
      <c r="N655" s="17">
        <f t="shared" ca="1" si="506"/>
        <v>1.1000000000000001</v>
      </c>
      <c r="O655" s="17" t="str">
        <f t="shared" ca="1" si="507"/>
        <v>E</v>
      </c>
      <c r="P655" s="13">
        <f t="shared" ca="1" si="508"/>
        <v>1.6631944444444446E-2</v>
      </c>
      <c r="Q655" s="18">
        <f t="shared" ca="1" si="509"/>
        <v>2.2999999999999998</v>
      </c>
      <c r="R655" s="17" t="str">
        <f t="shared" ca="1" si="510"/>
        <v>E</v>
      </c>
      <c r="S655" s="13">
        <f t="shared" ca="1" si="511"/>
        <v>1.9074074074074073E-2</v>
      </c>
      <c r="U655" s="14">
        <f t="shared" ref="U655" ca="1" si="512">SUM(D655:D678)</f>
        <v>0</v>
      </c>
      <c r="V655" s="14">
        <f t="shared" ref="V655:Y655" ca="1" si="513">AVERAGE(E655:E678)</f>
        <v>0.21580898714406896</v>
      </c>
      <c r="W655" s="14">
        <f t="shared" ca="1" si="513"/>
        <v>8.2888888888888879</v>
      </c>
      <c r="X655" s="14" t="e">
        <f t="shared" si="513"/>
        <v>#DIV/0!</v>
      </c>
      <c r="Y655" s="14">
        <f t="shared" ca="1" si="513"/>
        <v>58.80277777777777</v>
      </c>
      <c r="Z655" s="56">
        <f t="shared" ref="Z655:AA655" ca="1" si="514">SUM(I655:I678)</f>
        <v>17.172000000000001</v>
      </c>
      <c r="AA655" s="56">
        <f t="shared" ca="1" si="514"/>
        <v>6.333333333333333</v>
      </c>
      <c r="AB655" s="56">
        <f t="shared" ref="AB655" ca="1" si="515">SUM(K655:K678)/1000</f>
        <v>34351.305</v>
      </c>
      <c r="AC655" s="56">
        <f t="shared" ref="AC655:AD655" ca="1" si="516">AVERAGE(L655:L678)</f>
        <v>397.5</v>
      </c>
      <c r="AD655" s="17">
        <f t="shared" ca="1" si="516"/>
        <v>0.93749999999999989</v>
      </c>
      <c r="AE655" s="17">
        <f t="shared" ref="AE655" ca="1" si="517">MAX(N655:N678)</f>
        <v>3.2</v>
      </c>
      <c r="AF655" s="11" t="str">
        <f t="shared" ref="AF655" ca="1" si="518">INDIRECT(ADDRESS(MATCH(AE655,N655:N678,0)+ROW()-1,15))</f>
        <v>WSW</v>
      </c>
      <c r="AG655" s="13">
        <f t="shared" ref="AG655" ca="1" si="519">INDIRECT(ADDRESS(MATCH(AE655,N655:N678,0)+ROW()-1,16))</f>
        <v>0.5</v>
      </c>
      <c r="AH655" s="17">
        <f t="shared" ref="AH655" ca="1" si="520">MAX(Q655:Q678)</f>
        <v>4.7</v>
      </c>
      <c r="AI655" s="11" t="str">
        <f t="shared" ref="AI655" ca="1" si="521">INDIRECT(ADDRESS(MATCH(AH655,Q655:Q678,0)+ROW()-1,18))</f>
        <v>WSW</v>
      </c>
      <c r="AJ655" s="13">
        <f t="shared" ref="AJ655" ca="1" si="522">INDIRECT(ADDRESS(MATCH(AH655,Q655:Q678,0)+ROW()-1,19))</f>
        <v>0.49928240740740742</v>
      </c>
    </row>
    <row r="656" spans="1:36">
      <c r="A656" s="11">
        <f t="shared" si="495"/>
        <v>3901</v>
      </c>
      <c r="B656" s="12">
        <f t="shared" ca="1" si="496"/>
        <v>44620</v>
      </c>
      <c r="C656" s="13">
        <f t="shared" ca="1" si="497"/>
        <v>4.1666666666666664E-2</v>
      </c>
      <c r="D656" s="14">
        <f t="shared" ca="1" si="498"/>
        <v>0</v>
      </c>
      <c r="E656" s="14">
        <f t="shared" ca="1" si="494"/>
        <v>0.2186026483770622</v>
      </c>
      <c r="F656" s="14">
        <f t="shared" ca="1" si="499"/>
        <v>2.0666666666666669</v>
      </c>
      <c r="G656" s="60" t="s">
        <v>202</v>
      </c>
      <c r="H656" s="14">
        <f t="shared" ca="1" si="500"/>
        <v>76.283333333333331</v>
      </c>
      <c r="I656" s="17">
        <f t="shared" ca="1" si="501"/>
        <v>1E-3</v>
      </c>
      <c r="J656" s="16">
        <f t="shared" ca="1" si="502"/>
        <v>0</v>
      </c>
      <c r="K656" s="16">
        <f t="shared" ca="1" si="503"/>
        <v>547</v>
      </c>
      <c r="L656" s="16">
        <f t="shared" ca="1" si="504"/>
        <v>0</v>
      </c>
      <c r="M656" s="17">
        <f t="shared" ca="1" si="505"/>
        <v>0.18333333333333335</v>
      </c>
      <c r="N656" s="17">
        <f t="shared" ca="1" si="506"/>
        <v>0.5</v>
      </c>
      <c r="O656" s="17" t="str">
        <f t="shared" ca="1" si="507"/>
        <v>ENE</v>
      </c>
      <c r="P656" s="13">
        <f t="shared" ca="1" si="508"/>
        <v>7.4467592592592599E-2</v>
      </c>
      <c r="Q656" s="18">
        <f t="shared" ca="1" si="509"/>
        <v>1.4</v>
      </c>
      <c r="R656" s="17" t="str">
        <f t="shared" ca="1" si="510"/>
        <v>NE</v>
      </c>
      <c r="S656" s="13">
        <f t="shared" ca="1" si="511"/>
        <v>6.8993055555555557E-2</v>
      </c>
    </row>
    <row r="657" spans="1:19">
      <c r="A657" s="11">
        <f t="shared" si="495"/>
        <v>3907</v>
      </c>
      <c r="B657" s="12">
        <f t="shared" ca="1" si="496"/>
        <v>44620</v>
      </c>
      <c r="C657" s="13">
        <f t="shared" ca="1" si="497"/>
        <v>8.3333333333333329E-2</v>
      </c>
      <c r="D657" s="14">
        <f t="shared" ca="1" si="498"/>
        <v>0</v>
      </c>
      <c r="E657" s="14">
        <f t="shared" ca="1" si="494"/>
        <v>0.2181650415156248</v>
      </c>
      <c r="F657" s="14">
        <f t="shared" ca="1" si="499"/>
        <v>1.7166666666666668</v>
      </c>
      <c r="G657" s="60" t="s">
        <v>202</v>
      </c>
      <c r="H657" s="14">
        <f t="shared" ca="1" si="500"/>
        <v>78.149999999999991</v>
      </c>
      <c r="I657" s="17">
        <f t="shared" ca="1" si="501"/>
        <v>1E-3</v>
      </c>
      <c r="J657" s="16">
        <f t="shared" ca="1" si="502"/>
        <v>0</v>
      </c>
      <c r="K657" s="16">
        <f t="shared" ca="1" si="503"/>
        <v>495</v>
      </c>
      <c r="L657" s="16">
        <f t="shared" ca="1" si="504"/>
        <v>0</v>
      </c>
      <c r="M657" s="17">
        <f t="shared" ca="1" si="505"/>
        <v>0.25</v>
      </c>
      <c r="N657" s="17">
        <f t="shared" ca="1" si="506"/>
        <v>0.8</v>
      </c>
      <c r="O657" s="17" t="str">
        <f t="shared" ca="1" si="507"/>
        <v>E</v>
      </c>
      <c r="P657" s="13">
        <f t="shared" ca="1" si="508"/>
        <v>0.11805555555555557</v>
      </c>
      <c r="Q657" s="18">
        <f t="shared" ca="1" si="509"/>
        <v>1.1000000000000001</v>
      </c>
      <c r="R657" s="17" t="str">
        <f t="shared" ca="1" si="510"/>
        <v>E</v>
      </c>
      <c r="S657" s="13">
        <f t="shared" ca="1" si="511"/>
        <v>0.11774305555555555</v>
      </c>
    </row>
    <row r="658" spans="1:19">
      <c r="A658" s="11">
        <f t="shared" si="495"/>
        <v>3913</v>
      </c>
      <c r="B658" s="12">
        <f t="shared" ca="1" si="496"/>
        <v>44620</v>
      </c>
      <c r="C658" s="13">
        <f t="shared" ca="1" si="497"/>
        <v>0.125</v>
      </c>
      <c r="D658" s="14">
        <f t="shared" ca="1" si="498"/>
        <v>0</v>
      </c>
      <c r="E658" s="14">
        <f t="shared" ca="1" si="494"/>
        <v>0.21772818188281662</v>
      </c>
      <c r="F658" s="14">
        <f t="shared" ca="1" si="499"/>
        <v>1.1833333333333333</v>
      </c>
      <c r="G658" s="60" t="s">
        <v>202</v>
      </c>
      <c r="H658" s="14">
        <f t="shared" ca="1" si="500"/>
        <v>80.433333333333351</v>
      </c>
      <c r="I658" s="17">
        <f t="shared" ca="1" si="501"/>
        <v>0</v>
      </c>
      <c r="J658" s="16">
        <f t="shared" ca="1" si="502"/>
        <v>0</v>
      </c>
      <c r="K658" s="16">
        <f t="shared" ca="1" si="503"/>
        <v>494</v>
      </c>
      <c r="L658" s="16">
        <f t="shared" ca="1" si="504"/>
        <v>0</v>
      </c>
      <c r="M658" s="17">
        <f t="shared" ca="1" si="505"/>
        <v>0.15</v>
      </c>
      <c r="N658" s="17">
        <f t="shared" ca="1" si="506"/>
        <v>0.8</v>
      </c>
      <c r="O658" s="17" t="str">
        <f t="shared" ca="1" si="507"/>
        <v>E</v>
      </c>
      <c r="P658" s="13">
        <f t="shared" ca="1" si="508"/>
        <v>0.11861111111111111</v>
      </c>
      <c r="Q658" s="18">
        <f t="shared" ca="1" si="509"/>
        <v>1.1000000000000001</v>
      </c>
      <c r="R658" s="17" t="str">
        <f t="shared" ca="1" si="510"/>
        <v>NW</v>
      </c>
      <c r="S658" s="13">
        <f t="shared" ca="1" si="511"/>
        <v>0.12916666666666668</v>
      </c>
    </row>
    <row r="659" spans="1:19">
      <c r="A659" s="11">
        <f t="shared" si="495"/>
        <v>3919</v>
      </c>
      <c r="B659" s="12">
        <f t="shared" ca="1" si="496"/>
        <v>44620</v>
      </c>
      <c r="C659" s="13">
        <f t="shared" ca="1" si="497"/>
        <v>0.16666666666666666</v>
      </c>
      <c r="D659" s="14">
        <f t="shared" ca="1" si="498"/>
        <v>0</v>
      </c>
      <c r="E659" s="14">
        <f t="shared" ca="1" si="494"/>
        <v>0.21746636562003582</v>
      </c>
      <c r="F659" s="14">
        <f t="shared" ca="1" si="499"/>
        <v>0.51666666666666661</v>
      </c>
      <c r="G659" s="60" t="s">
        <v>202</v>
      </c>
      <c r="H659" s="14">
        <f t="shared" ca="1" si="500"/>
        <v>83.283333333333331</v>
      </c>
      <c r="I659" s="17">
        <f t="shared" ca="1" si="501"/>
        <v>1E-3</v>
      </c>
      <c r="J659" s="16">
        <f t="shared" ca="1" si="502"/>
        <v>0</v>
      </c>
      <c r="K659" s="16">
        <f t="shared" ca="1" si="503"/>
        <v>492</v>
      </c>
      <c r="L659" s="16">
        <f t="shared" ca="1" si="504"/>
        <v>0</v>
      </c>
      <c r="M659" s="17">
        <f t="shared" ca="1" si="505"/>
        <v>0.16666666666666666</v>
      </c>
      <c r="N659" s="17">
        <f t="shared" ca="1" si="506"/>
        <v>0.5</v>
      </c>
      <c r="O659" s="17" t="str">
        <f t="shared" ca="1" si="507"/>
        <v>ENE</v>
      </c>
      <c r="P659" s="13">
        <f t="shared" ca="1" si="508"/>
        <v>0.17260416666666667</v>
      </c>
      <c r="Q659" s="18">
        <f t="shared" ca="1" si="509"/>
        <v>1.5</v>
      </c>
      <c r="R659" s="17" t="str">
        <f t="shared" ca="1" si="510"/>
        <v>E</v>
      </c>
      <c r="S659" s="13">
        <f t="shared" ca="1" si="511"/>
        <v>0.170625</v>
      </c>
    </row>
    <row r="660" spans="1:19">
      <c r="A660" s="11">
        <f t="shared" si="495"/>
        <v>3925</v>
      </c>
      <c r="B660" s="12">
        <f t="shared" ca="1" si="496"/>
        <v>44620</v>
      </c>
      <c r="C660" s="13">
        <f t="shared" ca="1" si="497"/>
        <v>0.20833333333333334</v>
      </c>
      <c r="D660" s="14">
        <f t="shared" ca="1" si="498"/>
        <v>0</v>
      </c>
      <c r="E660" s="14">
        <f t="shared" ca="1" si="494"/>
        <v>0.2169433327382165</v>
      </c>
      <c r="F660" s="14">
        <f t="shared" ca="1" si="499"/>
        <v>0.28333333333333338</v>
      </c>
      <c r="G660" s="60" t="s">
        <v>202</v>
      </c>
      <c r="H660" s="14">
        <f t="shared" ca="1" si="500"/>
        <v>85.350000000000009</v>
      </c>
      <c r="I660" s="17">
        <f t="shared" ca="1" si="501"/>
        <v>0</v>
      </c>
      <c r="J660" s="16">
        <f t="shared" ca="1" si="502"/>
        <v>0</v>
      </c>
      <c r="K660" s="16">
        <f t="shared" ca="1" si="503"/>
        <v>451</v>
      </c>
      <c r="L660" s="16">
        <f t="shared" ca="1" si="504"/>
        <v>0</v>
      </c>
      <c r="M660" s="17">
        <f t="shared" ca="1" si="505"/>
        <v>0.10000000000000002</v>
      </c>
      <c r="N660" s="17">
        <f t="shared" ca="1" si="506"/>
        <v>0.4</v>
      </c>
      <c r="O660" s="17" t="str">
        <f t="shared" ca="1" si="507"/>
        <v>S</v>
      </c>
      <c r="P660" s="13">
        <f t="shared" ca="1" si="508"/>
        <v>0.21126157407407409</v>
      </c>
      <c r="Q660" s="18">
        <f t="shared" ca="1" si="509"/>
        <v>1</v>
      </c>
      <c r="R660" s="17" t="str">
        <f t="shared" ca="1" si="510"/>
        <v>SW</v>
      </c>
      <c r="S660" s="13">
        <f t="shared" ca="1" si="511"/>
        <v>0.23113425925925926</v>
      </c>
    </row>
    <row r="661" spans="1:19">
      <c r="A661" s="11">
        <f t="shared" si="495"/>
        <v>3931</v>
      </c>
      <c r="B661" s="12">
        <f t="shared" ca="1" si="496"/>
        <v>44620</v>
      </c>
      <c r="C661" s="13">
        <f t="shared" ca="1" si="497"/>
        <v>0.25</v>
      </c>
      <c r="D661" s="14">
        <f t="shared" ca="1" si="498"/>
        <v>0</v>
      </c>
      <c r="E661" s="14">
        <f t="shared" ca="1" si="494"/>
        <v>0.21642120083114083</v>
      </c>
      <c r="F661" s="14">
        <f t="shared" ca="1" si="499"/>
        <v>-5.000000000000001E-2</v>
      </c>
      <c r="G661" s="60" t="s">
        <v>202</v>
      </c>
      <c r="H661" s="14">
        <f t="shared" ca="1" si="500"/>
        <v>87.40000000000002</v>
      </c>
      <c r="I661" s="17">
        <f t="shared" ca="1" si="501"/>
        <v>1.0999999999999999E-2</v>
      </c>
      <c r="J661" s="16">
        <f t="shared" ca="1" si="502"/>
        <v>0</v>
      </c>
      <c r="K661" s="16">
        <f t="shared" ca="1" si="503"/>
        <v>32643</v>
      </c>
      <c r="L661" s="16">
        <f t="shared" ca="1" si="504"/>
        <v>8.8333333333333339</v>
      </c>
      <c r="M661" s="17">
        <f t="shared" ca="1" si="505"/>
        <v>0.28333333333333338</v>
      </c>
      <c r="N661" s="17">
        <f t="shared" ca="1" si="506"/>
        <v>0.8</v>
      </c>
      <c r="O661" s="17" t="str">
        <f t="shared" ca="1" si="507"/>
        <v>SSE</v>
      </c>
      <c r="P661" s="13">
        <f t="shared" ca="1" si="508"/>
        <v>0.27777777777777779</v>
      </c>
      <c r="Q661" s="18">
        <f t="shared" ca="1" si="509"/>
        <v>1.6</v>
      </c>
      <c r="R661" s="17" t="str">
        <f t="shared" ca="1" si="510"/>
        <v>ESE</v>
      </c>
      <c r="S661" s="13">
        <f t="shared" ca="1" si="511"/>
        <v>0.27306712962962965</v>
      </c>
    </row>
    <row r="662" spans="1:19">
      <c r="A662" s="11">
        <f t="shared" si="495"/>
        <v>3937</v>
      </c>
      <c r="B662" s="12">
        <f t="shared" ca="1" si="496"/>
        <v>44620</v>
      </c>
      <c r="C662" s="13">
        <f t="shared" ca="1" si="497"/>
        <v>0.29166666666666669</v>
      </c>
      <c r="D662" s="14">
        <f t="shared" ca="1" si="498"/>
        <v>0</v>
      </c>
      <c r="E662" s="14">
        <f t="shared" ca="1" si="494"/>
        <v>0.21607351385451379</v>
      </c>
      <c r="F662" s="14">
        <f t="shared" ca="1" si="499"/>
        <v>1.8833333333333335</v>
      </c>
      <c r="G662" s="60" t="s">
        <v>202</v>
      </c>
      <c r="H662" s="14">
        <f t="shared" ca="1" si="500"/>
        <v>85.633333333333326</v>
      </c>
      <c r="I662" s="17">
        <f t="shared" ca="1" si="501"/>
        <v>0.34599999999999997</v>
      </c>
      <c r="J662" s="16">
        <f t="shared" ca="1" si="502"/>
        <v>0</v>
      </c>
      <c r="K662" s="16">
        <f t="shared" ca="1" si="503"/>
        <v>710194</v>
      </c>
      <c r="L662" s="16">
        <f t="shared" ca="1" si="504"/>
        <v>197.5</v>
      </c>
      <c r="M662" s="17">
        <f t="shared" ca="1" si="505"/>
        <v>0.63333333333333341</v>
      </c>
      <c r="N662" s="17">
        <f t="shared" ca="1" si="506"/>
        <v>1.1000000000000001</v>
      </c>
      <c r="O662" s="17" t="str">
        <f t="shared" ca="1" si="507"/>
        <v>ENE</v>
      </c>
      <c r="P662" s="13">
        <f t="shared" ca="1" si="508"/>
        <v>0.2986111111111111</v>
      </c>
      <c r="Q662" s="18">
        <f t="shared" ca="1" si="509"/>
        <v>1.8</v>
      </c>
      <c r="R662" s="17" t="str">
        <f t="shared" ca="1" si="510"/>
        <v>SSE</v>
      </c>
      <c r="S662" s="13">
        <f t="shared" ca="1" si="511"/>
        <v>0.32346064814814818</v>
      </c>
    </row>
    <row r="663" spans="1:19">
      <c r="A663" s="11">
        <f t="shared" si="495"/>
        <v>3943</v>
      </c>
      <c r="B663" s="12">
        <f t="shared" ca="1" si="496"/>
        <v>44620</v>
      </c>
      <c r="C663" s="13">
        <f t="shared" ca="1" si="497"/>
        <v>0.33333333333333331</v>
      </c>
      <c r="D663" s="14">
        <f t="shared" ca="1" si="498"/>
        <v>0</v>
      </c>
      <c r="E663" s="14">
        <f t="shared" ca="1" si="494"/>
        <v>0.21581320057115663</v>
      </c>
      <c r="F663" s="14">
        <f t="shared" ca="1" si="499"/>
        <v>9.0500000000000007</v>
      </c>
      <c r="G663" s="60" t="s">
        <v>202</v>
      </c>
      <c r="H663" s="14">
        <f t="shared" ca="1" si="500"/>
        <v>54.04999999999999</v>
      </c>
      <c r="I663" s="17">
        <f t="shared" ca="1" si="501"/>
        <v>1.1759999999999999</v>
      </c>
      <c r="J663" s="16">
        <f t="shared" ca="1" si="502"/>
        <v>0.5</v>
      </c>
      <c r="K663" s="16">
        <f t="shared" ca="1" si="503"/>
        <v>2310803</v>
      </c>
      <c r="L663" s="16">
        <f t="shared" ca="1" si="504"/>
        <v>641.66666666666663</v>
      </c>
      <c r="M663" s="17">
        <f t="shared" ca="1" si="505"/>
        <v>0.25</v>
      </c>
      <c r="N663" s="17">
        <f t="shared" ca="1" si="506"/>
        <v>0.9</v>
      </c>
      <c r="O663" s="17" t="str">
        <f t="shared" ca="1" si="507"/>
        <v>SSE</v>
      </c>
      <c r="P663" s="13">
        <f t="shared" ca="1" si="508"/>
        <v>0.32653935185185184</v>
      </c>
      <c r="Q663" s="18">
        <f t="shared" ca="1" si="509"/>
        <v>1.1000000000000001</v>
      </c>
      <c r="R663" s="17" t="str">
        <f t="shared" ca="1" si="510"/>
        <v>NNE</v>
      </c>
      <c r="S663" s="13">
        <f t="shared" ca="1" si="511"/>
        <v>0.34015046296296297</v>
      </c>
    </row>
    <row r="664" spans="1:19">
      <c r="A664" s="11">
        <f t="shared" si="495"/>
        <v>3949</v>
      </c>
      <c r="B664" s="12">
        <f t="shared" ca="1" si="496"/>
        <v>44620</v>
      </c>
      <c r="C664" s="13">
        <f t="shared" ca="1" si="497"/>
        <v>0.375</v>
      </c>
      <c r="D664" s="14">
        <f t="shared" ca="1" si="498"/>
        <v>0</v>
      </c>
      <c r="E664" s="14">
        <f t="shared" ca="1" si="494"/>
        <v>0.21555288728779951</v>
      </c>
      <c r="F664" s="14">
        <f t="shared" ca="1" si="499"/>
        <v>14.016666666666666</v>
      </c>
      <c r="G664" s="60" t="s">
        <v>202</v>
      </c>
      <c r="H664" s="14">
        <f t="shared" ca="1" si="500"/>
        <v>39.550000000000004</v>
      </c>
      <c r="I664" s="17">
        <f t="shared" ca="1" si="501"/>
        <v>1.7929999999999997</v>
      </c>
      <c r="J664" s="16">
        <f t="shared" ca="1" si="502"/>
        <v>1</v>
      </c>
      <c r="K664" s="16">
        <f t="shared" ca="1" si="503"/>
        <v>3622979</v>
      </c>
      <c r="L664" s="16">
        <f t="shared" ca="1" si="504"/>
        <v>1006.3333333333334</v>
      </c>
      <c r="M664" s="17">
        <f t="shared" ca="1" si="505"/>
        <v>0.96666666666666679</v>
      </c>
      <c r="N664" s="17">
        <f t="shared" ca="1" si="506"/>
        <v>1.8</v>
      </c>
      <c r="O664" s="17" t="str">
        <f t="shared" ca="1" si="507"/>
        <v>WNW</v>
      </c>
      <c r="P664" s="13">
        <f t="shared" ca="1" si="508"/>
        <v>0.4071643518518519</v>
      </c>
      <c r="Q664" s="18">
        <f t="shared" ca="1" si="509"/>
        <v>3.3</v>
      </c>
      <c r="R664" s="17" t="str">
        <f t="shared" ca="1" si="510"/>
        <v>W</v>
      </c>
      <c r="S664" s="13">
        <f t="shared" ca="1" si="511"/>
        <v>0.39606481481481487</v>
      </c>
    </row>
    <row r="665" spans="1:19">
      <c r="A665" s="11">
        <f t="shared" si="495"/>
        <v>3955</v>
      </c>
      <c r="B665" s="12">
        <f t="shared" ca="1" si="496"/>
        <v>44620</v>
      </c>
      <c r="C665" s="13">
        <f t="shared" ca="1" si="497"/>
        <v>0.41666666666666669</v>
      </c>
      <c r="D665" s="14">
        <f t="shared" ca="1" si="498"/>
        <v>0</v>
      </c>
      <c r="E665" s="14">
        <f t="shared" ca="1" si="494"/>
        <v>0.21529317772780074</v>
      </c>
      <c r="F665" s="14">
        <f t="shared" ca="1" si="499"/>
        <v>14.616666666666667</v>
      </c>
      <c r="G665" s="60" t="s">
        <v>202</v>
      </c>
      <c r="H665" s="14">
        <f t="shared" ca="1" si="500"/>
        <v>41.55</v>
      </c>
      <c r="I665" s="17">
        <f t="shared" ca="1" si="501"/>
        <v>2.3569999999999998</v>
      </c>
      <c r="J665" s="16">
        <f t="shared" ca="1" si="502"/>
        <v>1</v>
      </c>
      <c r="K665" s="16">
        <f t="shared" ca="1" si="503"/>
        <v>4625554</v>
      </c>
      <c r="L665" s="16">
        <f t="shared" ca="1" si="504"/>
        <v>1284.8333333333333</v>
      </c>
      <c r="M665" s="17">
        <f t="shared" ca="1" si="505"/>
        <v>1.8999999999999997</v>
      </c>
      <c r="N665" s="17">
        <f t="shared" ca="1" si="506"/>
        <v>2.2999999999999998</v>
      </c>
      <c r="O665" s="17" t="str">
        <f t="shared" ca="1" si="507"/>
        <v>W</v>
      </c>
      <c r="P665" s="13">
        <f t="shared" ca="1" si="508"/>
        <v>0.4369791666666667</v>
      </c>
      <c r="Q665" s="18">
        <f t="shared" ca="1" si="509"/>
        <v>4.2</v>
      </c>
      <c r="R665" s="17" t="str">
        <f t="shared" ca="1" si="510"/>
        <v>W</v>
      </c>
      <c r="S665" s="13">
        <f t="shared" ca="1" si="511"/>
        <v>0.43361111111111111</v>
      </c>
    </row>
    <row r="666" spans="1:19">
      <c r="A666" s="11">
        <f t="shared" si="495"/>
        <v>3961</v>
      </c>
      <c r="B666" s="12">
        <f t="shared" ca="1" si="496"/>
        <v>44620</v>
      </c>
      <c r="C666" s="13">
        <f t="shared" ca="1" si="497"/>
        <v>0.45833333333333331</v>
      </c>
      <c r="D666" s="14">
        <f t="shared" ca="1" si="498"/>
        <v>0</v>
      </c>
      <c r="E666" s="14">
        <f t="shared" ca="1" si="494"/>
        <v>0.21555288728779951</v>
      </c>
      <c r="F666" s="14">
        <f t="shared" ca="1" si="499"/>
        <v>14.533333333333333</v>
      </c>
      <c r="G666" s="60" t="s">
        <v>202</v>
      </c>
      <c r="H666" s="14">
        <f t="shared" ca="1" si="500"/>
        <v>43.183333333333337</v>
      </c>
      <c r="I666" s="17">
        <f t="shared" ca="1" si="501"/>
        <v>2.6839999999999997</v>
      </c>
      <c r="J666" s="16">
        <f t="shared" ca="1" si="502"/>
        <v>1</v>
      </c>
      <c r="K666" s="16">
        <f t="shared" ca="1" si="503"/>
        <v>5283769</v>
      </c>
      <c r="L666" s="16">
        <f t="shared" ca="1" si="504"/>
        <v>1467.5</v>
      </c>
      <c r="M666" s="17">
        <f t="shared" ca="1" si="505"/>
        <v>2.2833333333333332</v>
      </c>
      <c r="N666" s="17">
        <f t="shared" ca="1" si="506"/>
        <v>2.8</v>
      </c>
      <c r="O666" s="17" t="str">
        <f t="shared" ca="1" si="507"/>
        <v>WSW</v>
      </c>
      <c r="P666" s="13">
        <f t="shared" ca="1" si="508"/>
        <v>0.49305555555555558</v>
      </c>
      <c r="Q666" s="18">
        <f t="shared" ca="1" si="509"/>
        <v>4.5</v>
      </c>
      <c r="R666" s="17" t="str">
        <f t="shared" ca="1" si="510"/>
        <v>WSW</v>
      </c>
      <c r="S666" s="13">
        <f t="shared" ca="1" si="511"/>
        <v>0.49249999999999999</v>
      </c>
    </row>
    <row r="667" spans="1:19">
      <c r="A667" s="11">
        <f t="shared" si="495"/>
        <v>3967</v>
      </c>
      <c r="B667" s="12">
        <f t="shared" ca="1" si="496"/>
        <v>44620</v>
      </c>
      <c r="C667" s="13">
        <f t="shared" ca="1" si="497"/>
        <v>0.5</v>
      </c>
      <c r="D667" s="14">
        <f t="shared" ca="1" si="498"/>
        <v>0</v>
      </c>
      <c r="E667" s="14">
        <f t="shared" ca="1" si="494"/>
        <v>0.21503316630612276</v>
      </c>
      <c r="F667" s="14">
        <f t="shared" ca="1" si="499"/>
        <v>14.666666666666666</v>
      </c>
      <c r="G667" s="60" t="s">
        <v>202</v>
      </c>
      <c r="H667" s="14">
        <f t="shared" ca="1" si="500"/>
        <v>43.116666666666667</v>
      </c>
      <c r="I667" s="17">
        <f t="shared" ca="1" si="501"/>
        <v>2.7580000000000005</v>
      </c>
      <c r="J667" s="16">
        <f t="shared" ca="1" si="502"/>
        <v>1</v>
      </c>
      <c r="K667" s="16">
        <f t="shared" ca="1" si="503"/>
        <v>5425124</v>
      </c>
      <c r="L667" s="16">
        <f t="shared" ca="1" si="504"/>
        <v>1507</v>
      </c>
      <c r="M667" s="17">
        <f t="shared" ca="1" si="505"/>
        <v>2.85</v>
      </c>
      <c r="N667" s="17">
        <f t="shared" ca="1" si="506"/>
        <v>3.2</v>
      </c>
      <c r="O667" s="17" t="str">
        <f t="shared" ca="1" si="507"/>
        <v>WSW</v>
      </c>
      <c r="P667" s="13">
        <f t="shared" ca="1" si="508"/>
        <v>0.5</v>
      </c>
      <c r="Q667" s="18">
        <f t="shared" ca="1" si="509"/>
        <v>4.7</v>
      </c>
      <c r="R667" s="17" t="str">
        <f t="shared" ca="1" si="510"/>
        <v>WSW</v>
      </c>
      <c r="S667" s="13">
        <f t="shared" ca="1" si="511"/>
        <v>0.49928240740740742</v>
      </c>
    </row>
    <row r="668" spans="1:19">
      <c r="A668" s="11">
        <f t="shared" si="495"/>
        <v>3973</v>
      </c>
      <c r="B668" s="12">
        <f t="shared" ca="1" si="496"/>
        <v>44620</v>
      </c>
      <c r="C668" s="13">
        <f t="shared" ca="1" si="497"/>
        <v>0.54166666666666663</v>
      </c>
      <c r="D668" s="14">
        <f t="shared" ca="1" si="498"/>
        <v>0</v>
      </c>
      <c r="E668" s="14">
        <f t="shared" ca="1" si="494"/>
        <v>0.21503316630612276</v>
      </c>
      <c r="F668" s="14">
        <f t="shared" ca="1" si="499"/>
        <v>15.65</v>
      </c>
      <c r="G668" s="60" t="s">
        <v>202</v>
      </c>
      <c r="H668" s="14">
        <f t="shared" ca="1" si="500"/>
        <v>40.533333333333339</v>
      </c>
      <c r="I668" s="17">
        <f t="shared" ca="1" si="501"/>
        <v>2.581</v>
      </c>
      <c r="J668" s="16">
        <f t="shared" ca="1" si="502"/>
        <v>1</v>
      </c>
      <c r="K668" s="16">
        <f t="shared" ca="1" si="503"/>
        <v>5111257</v>
      </c>
      <c r="L668" s="16">
        <f t="shared" ca="1" si="504"/>
        <v>1419.8333333333333</v>
      </c>
      <c r="M668" s="17">
        <f t="shared" ca="1" si="505"/>
        <v>2.6</v>
      </c>
      <c r="N668" s="17">
        <f t="shared" ca="1" si="506"/>
        <v>3</v>
      </c>
      <c r="O668" s="17" t="str">
        <f t="shared" ca="1" si="507"/>
        <v>W</v>
      </c>
      <c r="P668" s="13">
        <f t="shared" ca="1" si="508"/>
        <v>0.53554398148148141</v>
      </c>
      <c r="Q668" s="18">
        <f t="shared" ca="1" si="509"/>
        <v>4.4000000000000004</v>
      </c>
      <c r="R668" s="17" t="str">
        <f t="shared" ca="1" si="510"/>
        <v>W</v>
      </c>
      <c r="S668" s="13">
        <f t="shared" ca="1" si="511"/>
        <v>0.55300925925925926</v>
      </c>
    </row>
    <row r="669" spans="1:19">
      <c r="A669" s="11">
        <f t="shared" si="495"/>
        <v>3979</v>
      </c>
      <c r="B669" s="12">
        <f t="shared" ca="1" si="496"/>
        <v>44620</v>
      </c>
      <c r="C669" s="13">
        <f t="shared" ca="1" si="497"/>
        <v>0.58333333333333337</v>
      </c>
      <c r="D669" s="14">
        <f t="shared" ca="1" si="498"/>
        <v>0</v>
      </c>
      <c r="E669" s="14">
        <f t="shared" ca="1" si="494"/>
        <v>0.21503316630612276</v>
      </c>
      <c r="F669" s="14">
        <f t="shared" ca="1" si="499"/>
        <v>16.366666666666664</v>
      </c>
      <c r="G669" s="60" t="s">
        <v>202</v>
      </c>
      <c r="H669" s="14">
        <f t="shared" ca="1" si="500"/>
        <v>34</v>
      </c>
      <c r="I669" s="17">
        <f t="shared" ca="1" si="501"/>
        <v>1.754</v>
      </c>
      <c r="J669" s="16">
        <f t="shared" ca="1" si="502"/>
        <v>0.83333333333333337</v>
      </c>
      <c r="K669" s="16">
        <f t="shared" ca="1" si="503"/>
        <v>3591404</v>
      </c>
      <c r="L669" s="16">
        <f t="shared" ca="1" si="504"/>
        <v>997.66666666666663</v>
      </c>
      <c r="M669" s="17">
        <f t="shared" ca="1" si="505"/>
        <v>2.1166666666666667</v>
      </c>
      <c r="N669" s="17">
        <f t="shared" ca="1" si="506"/>
        <v>2.5</v>
      </c>
      <c r="O669" s="17" t="str">
        <f t="shared" ca="1" si="507"/>
        <v>W</v>
      </c>
      <c r="P669" s="13">
        <f t="shared" ca="1" si="508"/>
        <v>0.59293981481481484</v>
      </c>
      <c r="Q669" s="18">
        <f t="shared" ca="1" si="509"/>
        <v>3.9</v>
      </c>
      <c r="R669" s="17" t="str">
        <f t="shared" ca="1" si="510"/>
        <v>WNW</v>
      </c>
      <c r="S669" s="13">
        <f t="shared" ca="1" si="511"/>
        <v>0.58953703703703708</v>
      </c>
    </row>
    <row r="670" spans="1:19">
      <c r="A670" s="11">
        <f t="shared" si="495"/>
        <v>3985</v>
      </c>
      <c r="B670" s="12">
        <f t="shared" ca="1" si="496"/>
        <v>44620</v>
      </c>
      <c r="C670" s="13">
        <f t="shared" ca="1" si="497"/>
        <v>0.625</v>
      </c>
      <c r="D670" s="14">
        <f t="shared" ca="1" si="498"/>
        <v>0</v>
      </c>
      <c r="E670" s="14">
        <f t="shared" ca="1" si="494"/>
        <v>0.21494669734635952</v>
      </c>
      <c r="F670" s="14">
        <f t="shared" ca="1" si="499"/>
        <v>15.466666666666669</v>
      </c>
      <c r="G670" s="60" t="s">
        <v>202</v>
      </c>
      <c r="H670" s="14">
        <f t="shared" ca="1" si="500"/>
        <v>31.816666666666663</v>
      </c>
      <c r="I670" s="17">
        <f t="shared" ca="1" si="501"/>
        <v>1.0510000000000002</v>
      </c>
      <c r="J670" s="16">
        <f t="shared" ca="1" si="502"/>
        <v>0</v>
      </c>
      <c r="K670" s="16">
        <f t="shared" ca="1" si="503"/>
        <v>2204690</v>
      </c>
      <c r="L670" s="16">
        <f t="shared" ca="1" si="504"/>
        <v>612.5</v>
      </c>
      <c r="M670" s="17">
        <f t="shared" ca="1" si="505"/>
        <v>1.7000000000000002</v>
      </c>
      <c r="N670" s="17">
        <f t="shared" ca="1" si="506"/>
        <v>1.9</v>
      </c>
      <c r="O670" s="17" t="str">
        <f t="shared" ca="1" si="507"/>
        <v>WSW</v>
      </c>
      <c r="P670" s="13">
        <f t="shared" ca="1" si="508"/>
        <v>0.62405092592592593</v>
      </c>
      <c r="Q670" s="18">
        <f t="shared" ca="1" si="509"/>
        <v>3.1</v>
      </c>
      <c r="R670" s="17" t="str">
        <f t="shared" ca="1" si="510"/>
        <v>SW</v>
      </c>
      <c r="S670" s="13">
        <f t="shared" ca="1" si="511"/>
        <v>0.65896990740740746</v>
      </c>
    </row>
    <row r="671" spans="1:19">
      <c r="A671" s="11">
        <f t="shared" si="495"/>
        <v>3991</v>
      </c>
      <c r="B671" s="12">
        <f t="shared" ca="1" si="496"/>
        <v>44620</v>
      </c>
      <c r="C671" s="13">
        <f t="shared" ca="1" si="497"/>
        <v>0.66666666666666663</v>
      </c>
      <c r="D671" s="14">
        <f t="shared" ca="1" si="498"/>
        <v>0</v>
      </c>
      <c r="E671" s="14">
        <f t="shared" ca="1" si="494"/>
        <v>0.21486022838659627</v>
      </c>
      <c r="F671" s="14">
        <f t="shared" ca="1" si="499"/>
        <v>14.783333333333333</v>
      </c>
      <c r="G671" s="60" t="s">
        <v>202</v>
      </c>
      <c r="H671" s="14">
        <f t="shared" ca="1" si="500"/>
        <v>34.4</v>
      </c>
      <c r="I671" s="17">
        <f t="shared" ca="1" si="501"/>
        <v>0.51800000000000002</v>
      </c>
      <c r="J671" s="16">
        <f t="shared" ca="1" si="502"/>
        <v>0</v>
      </c>
      <c r="K671" s="16">
        <f t="shared" ca="1" si="503"/>
        <v>1119493</v>
      </c>
      <c r="L671" s="16">
        <f t="shared" ca="1" si="504"/>
        <v>310.83333333333331</v>
      </c>
      <c r="M671" s="17">
        <f t="shared" ca="1" si="505"/>
        <v>2.0166666666666666</v>
      </c>
      <c r="N671" s="17">
        <f t="shared" ca="1" si="506"/>
        <v>2.4</v>
      </c>
      <c r="O671" s="17" t="str">
        <f t="shared" ca="1" si="507"/>
        <v>WSW</v>
      </c>
      <c r="P671" s="13">
        <f t="shared" ca="1" si="508"/>
        <v>0.67307870370370371</v>
      </c>
      <c r="Q671" s="18">
        <f t="shared" ca="1" si="509"/>
        <v>3.5</v>
      </c>
      <c r="R671" s="17" t="str">
        <f t="shared" ca="1" si="510"/>
        <v>WSW</v>
      </c>
      <c r="S671" s="13">
        <f t="shared" ca="1" si="511"/>
        <v>0.66641203703703711</v>
      </c>
    </row>
    <row r="672" spans="1:19">
      <c r="A672" s="11">
        <f t="shared" si="495"/>
        <v>3997</v>
      </c>
      <c r="B672" s="12">
        <f t="shared" ca="1" si="496"/>
        <v>44620</v>
      </c>
      <c r="C672" s="13">
        <f t="shared" ca="1" si="497"/>
        <v>0.70833333333333337</v>
      </c>
      <c r="D672" s="14">
        <f t="shared" ca="1" si="498"/>
        <v>0</v>
      </c>
      <c r="E672" s="14">
        <f t="shared" ca="1" si="494"/>
        <v>0.21503316630612276</v>
      </c>
      <c r="F672" s="14">
        <f t="shared" ca="1" si="499"/>
        <v>12.35</v>
      </c>
      <c r="G672" s="60" t="s">
        <v>202</v>
      </c>
      <c r="H672" s="14">
        <f t="shared" ca="1" si="500"/>
        <v>49.433333333333337</v>
      </c>
      <c r="I672" s="17">
        <f t="shared" ca="1" si="501"/>
        <v>0.13700000000000001</v>
      </c>
      <c r="J672" s="16">
        <f t="shared" ca="1" si="502"/>
        <v>0</v>
      </c>
      <c r="K672" s="16">
        <f t="shared" ca="1" si="503"/>
        <v>302265</v>
      </c>
      <c r="L672" s="16">
        <f t="shared" ca="1" si="504"/>
        <v>84.166666666666671</v>
      </c>
      <c r="M672" s="17">
        <f t="shared" ca="1" si="505"/>
        <v>1.2166666666666668</v>
      </c>
      <c r="N672" s="17">
        <f t="shared" ca="1" si="506"/>
        <v>1.8</v>
      </c>
      <c r="O672" s="17" t="str">
        <f t="shared" ca="1" si="507"/>
        <v>SW</v>
      </c>
      <c r="P672" s="13">
        <f t="shared" ca="1" si="508"/>
        <v>0.7044907407407407</v>
      </c>
      <c r="Q672" s="18">
        <f t="shared" ca="1" si="509"/>
        <v>3.1</v>
      </c>
      <c r="R672" s="17" t="str">
        <f t="shared" ca="1" si="510"/>
        <v>WSW</v>
      </c>
      <c r="S672" s="13">
        <f t="shared" ca="1" si="511"/>
        <v>0.70425925925925925</v>
      </c>
    </row>
    <row r="673" spans="1:19">
      <c r="A673" s="11">
        <f t="shared" si="495"/>
        <v>4003</v>
      </c>
      <c r="B673" s="12">
        <f t="shared" ca="1" si="496"/>
        <v>44620</v>
      </c>
      <c r="C673" s="13">
        <f t="shared" ca="1" si="497"/>
        <v>0.75</v>
      </c>
      <c r="D673" s="14">
        <f t="shared" ca="1" si="498"/>
        <v>0</v>
      </c>
      <c r="E673" s="14">
        <f t="shared" ca="1" si="494"/>
        <v>0.21503316630612276</v>
      </c>
      <c r="F673" s="14">
        <f t="shared" ca="1" si="499"/>
        <v>10.15</v>
      </c>
      <c r="G673" s="60" t="s">
        <v>202</v>
      </c>
      <c r="H673" s="14">
        <f t="shared" ca="1" si="500"/>
        <v>57.300000000000004</v>
      </c>
      <c r="I673" s="17">
        <f t="shared" ca="1" si="501"/>
        <v>0</v>
      </c>
      <c r="J673" s="16">
        <f t="shared" ca="1" si="502"/>
        <v>0</v>
      </c>
      <c r="K673" s="16">
        <f t="shared" ca="1" si="503"/>
        <v>5380</v>
      </c>
      <c r="L673" s="16">
        <f t="shared" ca="1" si="504"/>
        <v>1.3333333333333333</v>
      </c>
      <c r="M673" s="17">
        <f t="shared" ca="1" si="505"/>
        <v>0.3</v>
      </c>
      <c r="N673" s="17">
        <f t="shared" ca="1" si="506"/>
        <v>0.6</v>
      </c>
      <c r="O673" s="17" t="str">
        <f t="shared" ca="1" si="507"/>
        <v>SSE</v>
      </c>
      <c r="P673" s="13">
        <f t="shared" ca="1" si="508"/>
        <v>0.7750231481481481</v>
      </c>
      <c r="Q673" s="18">
        <f t="shared" ca="1" si="509"/>
        <v>1.4</v>
      </c>
      <c r="R673" s="17" t="str">
        <f t="shared" ca="1" si="510"/>
        <v>SSE</v>
      </c>
      <c r="S673" s="13">
        <f t="shared" ca="1" si="511"/>
        <v>0.77126157407407403</v>
      </c>
    </row>
    <row r="674" spans="1:19">
      <c r="A674" s="11">
        <f t="shared" si="495"/>
        <v>4009</v>
      </c>
      <c r="B674" s="12">
        <f t="shared" ca="1" si="496"/>
        <v>44620</v>
      </c>
      <c r="C674" s="13">
        <f t="shared" ca="1" si="497"/>
        <v>0.79166666666666663</v>
      </c>
      <c r="D674" s="14">
        <f t="shared" ca="1" si="498"/>
        <v>0</v>
      </c>
      <c r="E674" s="14">
        <f t="shared" ca="1" si="494"/>
        <v>0.2146008215073065</v>
      </c>
      <c r="F674" s="14">
        <f t="shared" ca="1" si="499"/>
        <v>9.3833333333333329</v>
      </c>
      <c r="G674" s="60" t="s">
        <v>202</v>
      </c>
      <c r="H674" s="14">
        <f t="shared" ca="1" si="500"/>
        <v>61.466666666666669</v>
      </c>
      <c r="I674" s="17">
        <f t="shared" ca="1" si="501"/>
        <v>0</v>
      </c>
      <c r="J674" s="16">
        <f t="shared" ca="1" si="502"/>
        <v>0</v>
      </c>
      <c r="K674" s="16">
        <f t="shared" ca="1" si="503"/>
        <v>562</v>
      </c>
      <c r="L674" s="16">
        <f t="shared" ca="1" si="504"/>
        <v>0</v>
      </c>
      <c r="M674" s="17">
        <f t="shared" ca="1" si="505"/>
        <v>0.71666666666666679</v>
      </c>
      <c r="N674" s="17">
        <f t="shared" ca="1" si="506"/>
        <v>1.4</v>
      </c>
      <c r="O674" s="17" t="str">
        <f t="shared" ca="1" si="507"/>
        <v>E</v>
      </c>
      <c r="P674" s="13">
        <f t="shared" ca="1" si="508"/>
        <v>0.82313657407407403</v>
      </c>
      <c r="Q674" s="18">
        <f t="shared" ca="1" si="509"/>
        <v>1.9</v>
      </c>
      <c r="R674" s="17" t="str">
        <f t="shared" ca="1" si="510"/>
        <v>E</v>
      </c>
      <c r="S674" s="13">
        <f t="shared" ca="1" si="511"/>
        <v>0.82011574074074067</v>
      </c>
    </row>
    <row r="675" spans="1:19">
      <c r="A675" s="11">
        <f t="shared" si="495"/>
        <v>4015</v>
      </c>
      <c r="B675" s="12">
        <f t="shared" ca="1" si="496"/>
        <v>44620</v>
      </c>
      <c r="C675" s="13">
        <f t="shared" ca="1" si="497"/>
        <v>0.83333333333333337</v>
      </c>
      <c r="D675" s="14">
        <f t="shared" ca="1" si="498"/>
        <v>0</v>
      </c>
      <c r="E675" s="14">
        <f t="shared" ca="1" si="494"/>
        <v>0.21451435254754322</v>
      </c>
      <c r="F675" s="14">
        <f t="shared" ca="1" si="499"/>
        <v>8.2833333333333332</v>
      </c>
      <c r="G675" s="60" t="s">
        <v>202</v>
      </c>
      <c r="H675" s="14">
        <f t="shared" ca="1" si="500"/>
        <v>62.04999999999999</v>
      </c>
      <c r="I675" s="17">
        <f t="shared" ca="1" si="501"/>
        <v>0</v>
      </c>
      <c r="J675" s="16">
        <f t="shared" ca="1" si="502"/>
        <v>0</v>
      </c>
      <c r="K675" s="16">
        <f t="shared" ca="1" si="503"/>
        <v>570</v>
      </c>
      <c r="L675" s="16">
        <f t="shared" ca="1" si="504"/>
        <v>0</v>
      </c>
      <c r="M675" s="17">
        <f t="shared" ca="1" si="505"/>
        <v>0.26666666666666666</v>
      </c>
      <c r="N675" s="17">
        <f t="shared" ca="1" si="506"/>
        <v>1.1000000000000001</v>
      </c>
      <c r="O675" s="17" t="str">
        <f t="shared" ca="1" si="507"/>
        <v>E</v>
      </c>
      <c r="P675" s="13">
        <f t="shared" ca="1" si="508"/>
        <v>0.82640046296296299</v>
      </c>
      <c r="Q675" s="18">
        <f t="shared" ca="1" si="509"/>
        <v>1.3</v>
      </c>
      <c r="R675" s="17" t="str">
        <f t="shared" ca="1" si="510"/>
        <v>ENE</v>
      </c>
      <c r="S675" s="13">
        <f t="shared" ca="1" si="511"/>
        <v>0.86351851851851846</v>
      </c>
    </row>
    <row r="676" spans="1:19">
      <c r="A676" s="11">
        <f t="shared" si="495"/>
        <v>4021</v>
      </c>
      <c r="B676" s="12">
        <f t="shared" ca="1" si="496"/>
        <v>44620</v>
      </c>
      <c r="C676" s="13">
        <f t="shared" ca="1" si="497"/>
        <v>0.875</v>
      </c>
      <c r="D676" s="14">
        <f t="shared" ca="1" si="498"/>
        <v>0</v>
      </c>
      <c r="E676" s="14">
        <f t="shared" ca="1" si="494"/>
        <v>0.2144280350564248</v>
      </c>
      <c r="F676" s="14">
        <f t="shared" ca="1" si="499"/>
        <v>6.9666666666666659</v>
      </c>
      <c r="G676" s="60" t="s">
        <v>202</v>
      </c>
      <c r="H676" s="14">
        <f t="shared" ca="1" si="500"/>
        <v>55.81666666666667</v>
      </c>
      <c r="I676" s="17">
        <f t="shared" ca="1" si="501"/>
        <v>1E-3</v>
      </c>
      <c r="J676" s="16">
        <f t="shared" ca="1" si="502"/>
        <v>0</v>
      </c>
      <c r="K676" s="16">
        <f t="shared" ca="1" si="503"/>
        <v>573</v>
      </c>
      <c r="L676" s="16">
        <f t="shared" ca="1" si="504"/>
        <v>0</v>
      </c>
      <c r="M676" s="17">
        <f t="shared" ca="1" si="505"/>
        <v>0.58333333333333337</v>
      </c>
      <c r="N676" s="17">
        <f t="shared" ca="1" si="506"/>
        <v>1.2</v>
      </c>
      <c r="O676" s="17" t="str">
        <f t="shared" ca="1" si="507"/>
        <v>E</v>
      </c>
      <c r="P676" s="13">
        <f t="shared" ca="1" si="508"/>
        <v>0.89211805555555557</v>
      </c>
      <c r="Q676" s="18">
        <f t="shared" ca="1" si="509"/>
        <v>2</v>
      </c>
      <c r="R676" s="17" t="str">
        <f t="shared" ca="1" si="510"/>
        <v>E</v>
      </c>
      <c r="S676" s="13">
        <f t="shared" ca="1" si="511"/>
        <v>0.88814814814814813</v>
      </c>
    </row>
    <row r="677" spans="1:19">
      <c r="A677" s="11">
        <f t="shared" si="495"/>
        <v>4027</v>
      </c>
      <c r="B677" s="12">
        <f t="shared" ca="1" si="496"/>
        <v>44620</v>
      </c>
      <c r="C677" s="13">
        <f t="shared" ca="1" si="497"/>
        <v>0.91666666666666663</v>
      </c>
      <c r="D677" s="14">
        <f t="shared" ca="1" si="498"/>
        <v>0</v>
      </c>
      <c r="E677" s="14">
        <f t="shared" ca="1" si="494"/>
        <v>0.21442803505642483</v>
      </c>
      <c r="F677" s="14">
        <f t="shared" ca="1" si="499"/>
        <v>6.3166666666666664</v>
      </c>
      <c r="G677" s="60" t="s">
        <v>202</v>
      </c>
      <c r="H677" s="14">
        <f t="shared" ca="1" si="500"/>
        <v>57.333333333333336</v>
      </c>
      <c r="I677" s="17">
        <f t="shared" ca="1" si="501"/>
        <v>0</v>
      </c>
      <c r="J677" s="16">
        <f t="shared" ca="1" si="502"/>
        <v>0</v>
      </c>
      <c r="K677" s="16">
        <f t="shared" ca="1" si="503"/>
        <v>489</v>
      </c>
      <c r="L677" s="16">
        <f t="shared" ca="1" si="504"/>
        <v>0</v>
      </c>
      <c r="M677" s="17">
        <f t="shared" ca="1" si="505"/>
        <v>0.16666666666666666</v>
      </c>
      <c r="N677" s="17">
        <f t="shared" ca="1" si="506"/>
        <v>0.8</v>
      </c>
      <c r="O677" s="17" t="str">
        <f t="shared" ca="1" si="507"/>
        <v>ENE</v>
      </c>
      <c r="P677" s="13">
        <f t="shared" ca="1" si="508"/>
        <v>0.91278935185185184</v>
      </c>
      <c r="Q677" s="18">
        <f t="shared" ca="1" si="509"/>
        <v>1.7</v>
      </c>
      <c r="R677" s="17" t="str">
        <f t="shared" ca="1" si="510"/>
        <v>E</v>
      </c>
      <c r="S677" s="13">
        <f t="shared" ca="1" si="511"/>
        <v>0.91151620370370379</v>
      </c>
    </row>
    <row r="678" spans="1:19">
      <c r="A678" s="11">
        <f t="shared" si="495"/>
        <v>4033</v>
      </c>
      <c r="B678" s="12">
        <f t="shared" ca="1" si="496"/>
        <v>44620</v>
      </c>
      <c r="C678" s="13">
        <f t="shared" ca="1" si="497"/>
        <v>0.95833333333333337</v>
      </c>
      <c r="D678" s="14">
        <f t="shared" ca="1" si="498"/>
        <v>0</v>
      </c>
      <c r="E678" s="14">
        <f t="shared" ca="1" si="494"/>
        <v>0.21416908258306955</v>
      </c>
      <c r="F678" s="14">
        <f t="shared" ca="1" si="499"/>
        <v>6.1333333333333329</v>
      </c>
      <c r="G678" s="60" t="s">
        <v>202</v>
      </c>
      <c r="H678" s="14">
        <f t="shared" ca="1" si="500"/>
        <v>55.449999999999996</v>
      </c>
      <c r="I678" s="17">
        <f t="shared" ca="1" si="501"/>
        <v>2E-3</v>
      </c>
      <c r="J678" s="16">
        <f t="shared" ca="1" si="502"/>
        <v>0</v>
      </c>
      <c r="K678" s="16">
        <f t="shared" ca="1" si="503"/>
        <v>558</v>
      </c>
      <c r="L678" s="16">
        <f t="shared" ca="1" si="504"/>
        <v>0</v>
      </c>
      <c r="M678" s="17">
        <f t="shared" ca="1" si="505"/>
        <v>0.33333333333333331</v>
      </c>
      <c r="N678" s="17">
        <f t="shared" ca="1" si="506"/>
        <v>0.8</v>
      </c>
      <c r="O678" s="17" t="str">
        <f t="shared" ca="1" si="507"/>
        <v>E</v>
      </c>
      <c r="P678" s="13">
        <f t="shared" ca="1" si="508"/>
        <v>0.99305555555555547</v>
      </c>
      <c r="Q678" s="18">
        <f t="shared" ca="1" si="509"/>
        <v>1.6</v>
      </c>
      <c r="R678" s="17" t="str">
        <f t="shared" ca="1" si="510"/>
        <v>E</v>
      </c>
      <c r="S678" s="13">
        <f t="shared" ca="1" si="511"/>
        <v>0.99260416666666673</v>
      </c>
    </row>
  </sheetData>
  <phoneticPr fontId="18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98"/>
  <sheetViews>
    <sheetView topLeftCell="A58" zoomScale="85" zoomScaleNormal="85" workbookViewId="0">
      <selection activeCell="F96" sqref="F96"/>
    </sheetView>
  </sheetViews>
  <sheetFormatPr defaultRowHeight="14.25"/>
  <cols>
    <col min="1" max="1" width="9.125" style="11" bestFit="1" customWidth="1"/>
    <col min="2" max="2" width="9.875" style="11" bestFit="1" customWidth="1"/>
    <col min="3" max="5" width="9.125" style="11" bestFit="1" customWidth="1"/>
    <col min="6" max="6" width="9.125" style="15" bestFit="1" customWidth="1"/>
    <col min="7" max="7" width="9.125" style="16" bestFit="1" customWidth="1"/>
    <col min="8" max="9" width="9.125" style="11" bestFit="1" customWidth="1"/>
    <col min="10" max="10" width="9.125" style="13" bestFit="1" customWidth="1"/>
    <col min="11" max="11" width="10.25" style="13" customWidth="1"/>
    <col min="12" max="12" width="9.125" style="18" bestFit="1" customWidth="1"/>
    <col min="13" max="13" width="9.125" style="11" bestFit="1" customWidth="1"/>
    <col min="14" max="14" width="9.125" style="13" bestFit="1" customWidth="1"/>
    <col min="15" max="15" width="13" style="11" bestFit="1" customWidth="1"/>
    <col min="16" max="32" width="9" style="11"/>
    <col min="33" max="33" width="9.875" style="11" bestFit="1" customWidth="1"/>
    <col min="34" max="16384" width="9" style="11"/>
  </cols>
  <sheetData>
    <row r="1" spans="1:37" s="18" customFormat="1">
      <c r="A1" s="18" t="s">
        <v>68</v>
      </c>
      <c r="B1" s="18" t="s">
        <v>94</v>
      </c>
      <c r="D1" s="18">
        <f>COLUMN()</f>
        <v>4</v>
      </c>
      <c r="E1" s="18">
        <f>COLUMN()</f>
        <v>5</v>
      </c>
      <c r="F1" s="18">
        <f>COLUMN()</f>
        <v>6</v>
      </c>
      <c r="G1" s="18">
        <f>COLUMN()</f>
        <v>7</v>
      </c>
      <c r="H1" s="18">
        <f>COLUMN()</f>
        <v>8</v>
      </c>
      <c r="I1" s="18">
        <f>COLUMN()</f>
        <v>9</v>
      </c>
      <c r="J1" s="18">
        <f>COLUMN()</f>
        <v>10</v>
      </c>
      <c r="K1" s="18">
        <f>COLUMN()</f>
        <v>11</v>
      </c>
      <c r="L1" s="18">
        <f>COLUMN()</f>
        <v>12</v>
      </c>
      <c r="M1" s="18">
        <f>COLUMN()</f>
        <v>13</v>
      </c>
      <c r="N1" s="18">
        <f>COLUMN()</f>
        <v>14</v>
      </c>
      <c r="O1" s="18">
        <f>COLUMN()</f>
        <v>15</v>
      </c>
      <c r="P1" s="18">
        <f>COLUMN()</f>
        <v>16</v>
      </c>
      <c r="Q1" s="18">
        <f>COLUMN()</f>
        <v>17</v>
      </c>
      <c r="R1" s="18">
        <f>COLUMN()</f>
        <v>18</v>
      </c>
      <c r="S1" s="18">
        <f>COLUMN()</f>
        <v>19</v>
      </c>
      <c r="T1" s="18">
        <f>COLUMN()</f>
        <v>20</v>
      </c>
      <c r="U1" s="18">
        <f>COLUMN()</f>
        <v>21</v>
      </c>
      <c r="V1" s="18">
        <f>COLUMN()</f>
        <v>22</v>
      </c>
      <c r="W1" s="18">
        <f>COLUMN()</f>
        <v>23</v>
      </c>
      <c r="X1" s="18">
        <f>COLUMN()</f>
        <v>24</v>
      </c>
      <c r="Y1" s="18">
        <f>COLUMN()</f>
        <v>25</v>
      </c>
      <c r="Z1" s="18">
        <f>COLUMN()</f>
        <v>26</v>
      </c>
      <c r="AA1" s="18">
        <f>COLUMN()</f>
        <v>27</v>
      </c>
      <c r="AB1" s="18">
        <f>COLUMN()</f>
        <v>28</v>
      </c>
      <c r="AC1" s="18">
        <f>COLUMN()</f>
        <v>29</v>
      </c>
      <c r="AD1" s="18">
        <f>COLUMN()</f>
        <v>30</v>
      </c>
      <c r="AE1" s="18">
        <f>COLUMN()</f>
        <v>31</v>
      </c>
      <c r="AF1" s="18">
        <f>COLUMN()</f>
        <v>32</v>
      </c>
      <c r="AG1" s="18">
        <f>COLUMN()</f>
        <v>33</v>
      </c>
      <c r="AH1" s="18">
        <f>COLUMN()</f>
        <v>34</v>
      </c>
      <c r="AI1" s="18">
        <f>COLUMN()</f>
        <v>35</v>
      </c>
      <c r="AJ1" s="18">
        <f>COLUMN()</f>
        <v>36</v>
      </c>
    </row>
    <row r="2" spans="1:37">
      <c r="A2" s="11" t="s">
        <v>69</v>
      </c>
      <c r="B2" s="11">
        <v>24</v>
      </c>
      <c r="D2" s="18"/>
      <c r="E2" s="18"/>
      <c r="F2" s="18"/>
      <c r="G2" s="15"/>
      <c r="H2" s="16"/>
      <c r="I2" s="18"/>
      <c r="J2" s="11"/>
      <c r="L2" s="13"/>
      <c r="M2" s="18"/>
      <c r="N2" s="11"/>
      <c r="O2" s="13"/>
    </row>
    <row r="3" spans="1:37">
      <c r="A3" s="11" t="s">
        <v>70</v>
      </c>
      <c r="B3" s="55">
        <f ca="1">INDIRECT(ADDRESS(7,3,,,$B$1))</f>
        <v>0</v>
      </c>
      <c r="D3" s="18"/>
      <c r="E3" s="18"/>
      <c r="F3" s="18"/>
      <c r="G3" s="18"/>
      <c r="H3" s="15"/>
      <c r="I3" s="16"/>
      <c r="J3" s="18"/>
      <c r="K3" s="11"/>
      <c r="L3" s="13"/>
      <c r="M3" s="13"/>
      <c r="N3" s="18"/>
      <c r="P3" s="13"/>
    </row>
    <row r="4" spans="1:37">
      <c r="A4" s="11" t="s">
        <v>71</v>
      </c>
      <c r="B4" s="11">
        <v>7</v>
      </c>
      <c r="F4" s="11"/>
      <c r="G4" s="11"/>
      <c r="I4" s="15"/>
      <c r="J4" s="16"/>
      <c r="K4" s="16"/>
      <c r="L4" s="16"/>
      <c r="N4" s="11"/>
      <c r="O4" s="13"/>
      <c r="P4" s="13"/>
      <c r="Q4" s="18"/>
      <c r="R4" s="18"/>
      <c r="S4" s="13"/>
    </row>
    <row r="5" spans="1:37">
      <c r="C5" s="11" t="s">
        <v>63</v>
      </c>
      <c r="D5" s="54" t="s">
        <v>96</v>
      </c>
      <c r="E5" s="54" t="s">
        <v>175</v>
      </c>
      <c r="F5" s="54" t="s">
        <v>95</v>
      </c>
      <c r="G5" s="54" t="s">
        <v>167</v>
      </c>
      <c r="H5" s="54" t="s">
        <v>128</v>
      </c>
      <c r="I5" s="15" t="s">
        <v>48</v>
      </c>
      <c r="J5" s="16" t="s">
        <v>18</v>
      </c>
      <c r="K5" s="54" t="s">
        <v>164</v>
      </c>
      <c r="L5" s="54" t="s">
        <v>165</v>
      </c>
      <c r="M5" s="11" t="s">
        <v>49</v>
      </c>
      <c r="N5" s="11" t="s">
        <v>51</v>
      </c>
      <c r="O5" s="11" t="s">
        <v>58</v>
      </c>
      <c r="P5" s="13" t="s">
        <v>59</v>
      </c>
      <c r="Q5" s="18" t="s">
        <v>24</v>
      </c>
      <c r="R5" s="11" t="s">
        <v>60</v>
      </c>
      <c r="S5" s="13" t="s">
        <v>61</v>
      </c>
      <c r="U5" s="54" t="s">
        <v>96</v>
      </c>
      <c r="V5" s="54" t="s">
        <v>175</v>
      </c>
      <c r="W5" s="54" t="s">
        <v>95</v>
      </c>
      <c r="X5" s="54" t="s">
        <v>174</v>
      </c>
      <c r="Y5" s="54" t="s">
        <v>128</v>
      </c>
      <c r="Z5" s="15" t="s">
        <v>48</v>
      </c>
      <c r="AA5" s="16" t="s">
        <v>18</v>
      </c>
      <c r="AB5" s="54" t="s">
        <v>164</v>
      </c>
      <c r="AC5" s="54" t="s">
        <v>165</v>
      </c>
      <c r="AD5" s="11" t="s">
        <v>49</v>
      </c>
      <c r="AE5" s="11" t="s">
        <v>51</v>
      </c>
      <c r="AF5" s="11" t="s">
        <v>58</v>
      </c>
      <c r="AG5" s="13" t="s">
        <v>59</v>
      </c>
      <c r="AH5" s="18" t="s">
        <v>24</v>
      </c>
      <c r="AI5" s="11" t="s">
        <v>60</v>
      </c>
      <c r="AJ5" s="13" t="s">
        <v>61</v>
      </c>
      <c r="AK5" s="13"/>
    </row>
    <row r="6" spans="1:37" ht="16.5">
      <c r="A6" s="11" t="s">
        <v>72</v>
      </c>
      <c r="B6" s="11" t="s">
        <v>62</v>
      </c>
      <c r="D6" s="18" t="s">
        <v>121</v>
      </c>
      <c r="E6" s="11" t="s">
        <v>129</v>
      </c>
      <c r="F6" s="18" t="s">
        <v>122</v>
      </c>
      <c r="G6" s="11" t="s">
        <v>64</v>
      </c>
      <c r="H6" s="18" t="s">
        <v>130</v>
      </c>
      <c r="I6" s="11" t="s">
        <v>131</v>
      </c>
      <c r="J6" s="16" t="s">
        <v>123</v>
      </c>
      <c r="K6" s="11" t="s">
        <v>199</v>
      </c>
      <c r="L6" s="11" t="s">
        <v>170</v>
      </c>
      <c r="M6" s="18" t="s">
        <v>124</v>
      </c>
      <c r="N6" s="11" t="s">
        <v>124</v>
      </c>
      <c r="O6" s="13"/>
      <c r="P6" s="13"/>
      <c r="Q6" s="11" t="s">
        <v>124</v>
      </c>
      <c r="S6" s="13"/>
      <c r="U6" s="18" t="s">
        <v>125</v>
      </c>
      <c r="V6" s="11" t="s">
        <v>129</v>
      </c>
      <c r="W6" s="18" t="s">
        <v>64</v>
      </c>
      <c r="X6" s="11" t="s">
        <v>64</v>
      </c>
      <c r="Y6" s="18" t="s">
        <v>130</v>
      </c>
      <c r="Z6" s="15" t="s">
        <v>126</v>
      </c>
      <c r="AA6" s="16" t="s">
        <v>7</v>
      </c>
      <c r="AB6" s="11" t="s">
        <v>200</v>
      </c>
      <c r="AC6" s="11" t="s">
        <v>170</v>
      </c>
      <c r="AD6" s="18" t="s">
        <v>124</v>
      </c>
      <c r="AE6" s="18" t="s">
        <v>124</v>
      </c>
      <c r="AF6" s="13"/>
      <c r="AH6" s="18" t="s">
        <v>124</v>
      </c>
      <c r="AK6" s="13"/>
    </row>
    <row r="7" spans="1:37">
      <c r="A7" s="11">
        <f>$B$4</f>
        <v>7</v>
      </c>
      <c r="B7" s="12">
        <f ca="1">INDIRECT(ADDRESS(A7,2,,,$B$1))</f>
        <v>44593</v>
      </c>
      <c r="C7" s="13">
        <f ca="1">INDIRECT(ADDRESS(A7,3,,,$B$1))</f>
        <v>0</v>
      </c>
      <c r="D7" s="14">
        <f t="shared" ref="D7:D8" ca="1" si="0">INDIRECT(ADDRESS(A7,21,,,$B$1))</f>
        <v>0</v>
      </c>
      <c r="E7" s="56">
        <f t="shared" ref="E7:E8" ca="1" si="1">INDIRECT(ADDRESS(A7,22,,,$B$1))</f>
        <v>0.22426409482182019</v>
      </c>
      <c r="F7" s="14">
        <f t="shared" ref="F7:F8" ca="1" si="2">INDIRECT(ADDRESS(A7,23,,,$B$1))</f>
        <v>6.2097222222222221</v>
      </c>
      <c r="G7" s="60" t="s">
        <v>201</v>
      </c>
      <c r="H7" s="14">
        <f t="shared" ref="H7:H8" ca="1" si="3">INDIRECT(ADDRESS(A7,25,,,$B$1))</f>
        <v>57.628472222222229</v>
      </c>
      <c r="I7" s="15">
        <f t="shared" ref="I7:I8" ca="1" si="4">INDIRECT(ADDRESS(A7,26,,,$B$1))</f>
        <v>7.9800000000000013</v>
      </c>
      <c r="J7" s="16">
        <f t="shared" ref="J7:J8" ca="1" si="5">INDIRECT(ADDRESS(A7,27,,,$B$1))</f>
        <v>2.833333333333333</v>
      </c>
      <c r="K7" s="52">
        <f t="shared" ref="K7:K8" ca="1" si="6">INDIRECT(ADDRESS(A7,28,,,$B$1))</f>
        <v>16119.509</v>
      </c>
      <c r="L7" s="16">
        <f t="shared" ref="L7:L8" ca="1" si="7">INDIRECT(ADDRESS(A7,29,,,$B$1))</f>
        <v>186.47916666666666</v>
      </c>
      <c r="M7" s="17">
        <f t="shared" ref="M7:M8" ca="1" si="8">INDIRECT(ADDRESS(A7,30,,,$B$1))</f>
        <v>3.9826388888888888</v>
      </c>
      <c r="N7" s="17">
        <f t="shared" ref="N7:N8" ca="1" si="9">INDIRECT(ADDRESS(A7,31,,,$B$1))</f>
        <v>8</v>
      </c>
      <c r="O7" s="13" t="str">
        <f t="shared" ref="O7:O8" ca="1" si="10">INDIRECT(ADDRESS(A7,32,,,$B$1))</f>
        <v>WSW</v>
      </c>
      <c r="P7" s="13">
        <f t="shared" ref="P7:P8" ca="1" si="11">INDIRECT(ADDRESS(A7,33,,,$B$1))</f>
        <v>0.70716435185185189</v>
      </c>
      <c r="Q7" s="18">
        <f t="shared" ref="Q7:Q8" ca="1" si="12">INDIRECT(ADDRESS(A7,34,,,$B$1))</f>
        <v>14.4</v>
      </c>
      <c r="R7" s="17" t="str">
        <f t="shared" ref="R7:R8" ca="1" si="13">INDIRECT(ADDRESS(A7,35,,,$B$1))</f>
        <v>WSW</v>
      </c>
      <c r="S7" s="13">
        <f t="shared" ref="S7:S8" ca="1" si="14">INDIRECT(ADDRESS(A7,36,,,$B$1))</f>
        <v>0.6325115740740741</v>
      </c>
      <c r="U7" s="14">
        <f ca="1">SUM(D7:D37)</f>
        <v>25</v>
      </c>
      <c r="V7" s="17">
        <f ca="1">AVERAGE(E7:E37)</f>
        <v>0.24012807697286717</v>
      </c>
      <c r="W7" s="14">
        <f ca="1">AVERAGE(F7:F37)</f>
        <v>6.0024801587301582</v>
      </c>
      <c r="X7" s="14" t="e">
        <f>AVERAGE(G7:G37)</f>
        <v>#DIV/0!</v>
      </c>
      <c r="Y7" s="14">
        <f ca="1">AVERAGE(H7:H37)</f>
        <v>57.953521825396841</v>
      </c>
      <c r="Z7" s="15">
        <f ca="1">SUM(I7:I37)</f>
        <v>331.52999999999992</v>
      </c>
      <c r="AA7" s="16">
        <f ca="1">SUM(J7:J37)</f>
        <v>126.66666666666666</v>
      </c>
      <c r="AB7" s="16">
        <f ca="1">SUM(K7:K37)/1000</f>
        <v>669.72664499999996</v>
      </c>
      <c r="AC7" s="14">
        <f ca="1">AVERAGE(L7:L37)</f>
        <v>276.76339285714283</v>
      </c>
      <c r="AD7" s="17">
        <f ca="1">AVERAGE(M7:M37)</f>
        <v>2.6788938492063492</v>
      </c>
      <c r="AE7" s="17">
        <f ca="1">MAX(N7:N37)</f>
        <v>8.6999999999999993</v>
      </c>
      <c r="AF7" s="11" t="str">
        <f ca="1">INDIRECT(ADDRESS(MATCH(AE7,N7:N37,0)+ROW()-1,15))</f>
        <v>WNW</v>
      </c>
      <c r="AG7" s="12">
        <f ca="1">INDIRECT(ADDRESS(MATCH(AE7,N7:N37,0)+ROW()-1,2))</f>
        <v>44609</v>
      </c>
      <c r="AH7" s="17">
        <f ca="1">MAX(Q7:Q37)</f>
        <v>17.5</v>
      </c>
      <c r="AI7" s="11" t="str">
        <f ca="1">INDIRECT(ADDRESS(MATCH(AH7,Q7:Q37,0)+ROW()-1,18))</f>
        <v>SSW</v>
      </c>
      <c r="AJ7" s="12">
        <f ca="1">INDIRECT(ADDRESS(MATCH(AH7,Q7:Q37,0)+ROW()-1,2))</f>
        <v>44608</v>
      </c>
      <c r="AK7" s="13"/>
    </row>
    <row r="8" spans="1:37">
      <c r="A8" s="11">
        <f>A7+$B$2</f>
        <v>31</v>
      </c>
      <c r="B8" s="12">
        <f t="shared" ref="B8" ca="1" si="15">INDIRECT(ADDRESS(A8,2,,,$B$1))</f>
        <v>44594</v>
      </c>
      <c r="C8" s="13">
        <f t="shared" ref="C8" ca="1" si="16">INDIRECT(ADDRESS(A8,3,,,$B$1))</f>
        <v>0</v>
      </c>
      <c r="D8" s="14">
        <f t="shared" ca="1" si="0"/>
        <v>0</v>
      </c>
      <c r="E8" s="56">
        <f t="shared" ca="1" si="1"/>
        <v>0.21937296520333893</v>
      </c>
      <c r="F8" s="14">
        <f t="shared" ca="1" si="2"/>
        <v>5.8583333333333334</v>
      </c>
      <c r="G8" s="60" t="s">
        <v>201</v>
      </c>
      <c r="H8" s="14">
        <f t="shared" ca="1" si="3"/>
        <v>55.393750000000011</v>
      </c>
      <c r="I8" s="15">
        <f t="shared" ca="1" si="4"/>
        <v>11.618000000000002</v>
      </c>
      <c r="J8" s="16">
        <f t="shared" ca="1" si="5"/>
        <v>4.5000000000000009</v>
      </c>
      <c r="K8" s="52">
        <f t="shared" ca="1" si="6"/>
        <v>22765.998</v>
      </c>
      <c r="L8" s="16">
        <f t="shared" ca="1" si="7"/>
        <v>263.38888888888886</v>
      </c>
      <c r="M8" s="17">
        <f t="shared" ca="1" si="8"/>
        <v>2.2937500000000006</v>
      </c>
      <c r="N8" s="17">
        <f t="shared" ca="1" si="9"/>
        <v>5</v>
      </c>
      <c r="O8" s="13" t="str">
        <f t="shared" ca="1" si="10"/>
        <v>SSW</v>
      </c>
      <c r="P8" s="13">
        <f t="shared" ca="1" si="11"/>
        <v>0.64550925925925928</v>
      </c>
      <c r="Q8" s="18">
        <f t="shared" ca="1" si="12"/>
        <v>7.9</v>
      </c>
      <c r="R8" s="17" t="str">
        <f t="shared" ca="1" si="13"/>
        <v>S</v>
      </c>
      <c r="S8" s="13">
        <f t="shared" ca="1" si="14"/>
        <v>0.64402777777777775</v>
      </c>
    </row>
    <row r="9" spans="1:37">
      <c r="A9" s="11">
        <f t="shared" ref="A9:A34" si="17">A8+$B$2</f>
        <v>55</v>
      </c>
      <c r="B9" s="12">
        <f t="shared" ref="B9:B34" ca="1" si="18">INDIRECT(ADDRESS(A9,2,,,$B$1))</f>
        <v>44595</v>
      </c>
      <c r="C9" s="13">
        <f t="shared" ref="C9:C34" ca="1" si="19">INDIRECT(ADDRESS(A9,3,,,$B$1))</f>
        <v>0</v>
      </c>
      <c r="D9" s="14">
        <f t="shared" ref="D9:D34" ca="1" si="20">INDIRECT(ADDRESS(A9,21,,,$B$1))</f>
        <v>0</v>
      </c>
      <c r="E9" s="56">
        <f t="shared" ref="E9:E34" ca="1" si="21">INDIRECT(ADDRESS(A9,22,,,$B$1))</f>
        <v>0.21519807808433586</v>
      </c>
      <c r="F9" s="14">
        <f t="shared" ref="F9:F34" ca="1" si="22">INDIRECT(ADDRESS(A9,23,,,$B$1))</f>
        <v>7.6486111111111121</v>
      </c>
      <c r="G9" s="60" t="s">
        <v>201</v>
      </c>
      <c r="H9" s="14">
        <f t="shared" ref="H9:H34" ca="1" si="23">INDIRECT(ADDRESS(A9,25,,,$B$1))</f>
        <v>48.596527777777773</v>
      </c>
      <c r="I9" s="15">
        <f t="shared" ref="I9:I34" ca="1" si="24">INDIRECT(ADDRESS(A9,26,,,$B$1))</f>
        <v>10.452000000000002</v>
      </c>
      <c r="J9" s="16">
        <f t="shared" ref="J9:J34" ca="1" si="25">INDIRECT(ADDRESS(A9,27,,,$B$1))</f>
        <v>4.5</v>
      </c>
      <c r="K9" s="52">
        <f t="shared" ref="K9:K34" ca="1" si="26">INDIRECT(ADDRESS(A9,28,,,$B$1))</f>
        <v>21677.458999999999</v>
      </c>
      <c r="L9" s="16">
        <f t="shared" ref="L9:L34" ca="1" si="27">INDIRECT(ADDRESS(A9,29,,,$B$1))</f>
        <v>250.82638888888891</v>
      </c>
      <c r="M9" s="17">
        <f t="shared" ref="M9:M34" ca="1" si="28">INDIRECT(ADDRESS(A9,30,,,$B$1))</f>
        <v>1.8875</v>
      </c>
      <c r="N9" s="17">
        <f t="shared" ref="N9:N34" ca="1" si="29">INDIRECT(ADDRESS(A9,31,,,$B$1))</f>
        <v>3.7</v>
      </c>
      <c r="O9" s="13" t="str">
        <f t="shared" ref="O9:O34" ca="1" si="30">INDIRECT(ADDRESS(A9,32,,,$B$1))</f>
        <v>WNW</v>
      </c>
      <c r="P9" s="13">
        <f t="shared" ref="P9:P34" ca="1" si="31">INDIRECT(ADDRESS(A9,33,,,$B$1))</f>
        <v>0.35416666666666669</v>
      </c>
      <c r="Q9" s="18">
        <f t="shared" ref="Q9:Q34" ca="1" si="32">INDIRECT(ADDRESS(A9,34,,,$B$1))</f>
        <v>7.2</v>
      </c>
      <c r="R9" s="17" t="str">
        <f t="shared" ref="R9:R34" ca="1" si="33">INDIRECT(ADDRESS(A9,35,,,$B$1))</f>
        <v>SSE</v>
      </c>
      <c r="S9" s="13">
        <f t="shared" ref="S9:S34" ca="1" si="34">INDIRECT(ADDRESS(A9,36,,,$B$1))</f>
        <v>4.155092592592593E-3</v>
      </c>
    </row>
    <row r="10" spans="1:37">
      <c r="A10" s="11">
        <f t="shared" si="17"/>
        <v>79</v>
      </c>
      <c r="B10" s="12">
        <f t="shared" ca="1" si="18"/>
        <v>44596</v>
      </c>
      <c r="C10" s="13">
        <f t="shared" ca="1" si="19"/>
        <v>0</v>
      </c>
      <c r="D10" s="14">
        <f t="shared" ca="1" si="20"/>
        <v>0</v>
      </c>
      <c r="E10" s="56">
        <f t="shared" ca="1" si="21"/>
        <v>0.21125980976933709</v>
      </c>
      <c r="F10" s="14">
        <f t="shared" ca="1" si="22"/>
        <v>6.3833333333333329</v>
      </c>
      <c r="G10" s="60" t="s">
        <v>201</v>
      </c>
      <c r="H10" s="14">
        <f t="shared" ca="1" si="23"/>
        <v>49.07916666666668</v>
      </c>
      <c r="I10" s="15">
        <f t="shared" ca="1" si="24"/>
        <v>13.414999999999999</v>
      </c>
      <c r="J10" s="16">
        <f t="shared" ca="1" si="25"/>
        <v>5.5000000000000009</v>
      </c>
      <c r="K10" s="52">
        <f t="shared" ca="1" si="26"/>
        <v>26859.598000000002</v>
      </c>
      <c r="L10" s="16">
        <f t="shared" ca="1" si="27"/>
        <v>310.80555555555554</v>
      </c>
      <c r="M10" s="17">
        <f t="shared" ca="1" si="28"/>
        <v>2.5590277777777781</v>
      </c>
      <c r="N10" s="17">
        <f t="shared" ca="1" si="29"/>
        <v>5.5</v>
      </c>
      <c r="O10" s="13" t="str">
        <f t="shared" ca="1" si="30"/>
        <v>WSW</v>
      </c>
      <c r="P10" s="13">
        <f t="shared" ca="1" si="31"/>
        <v>0.95545138888888881</v>
      </c>
      <c r="Q10" s="18">
        <f t="shared" ca="1" si="32"/>
        <v>10.199999999999999</v>
      </c>
      <c r="R10" s="17" t="str">
        <f t="shared" ca="1" si="33"/>
        <v>WSW</v>
      </c>
      <c r="S10" s="13">
        <f t="shared" ca="1" si="34"/>
        <v>0.97567129629629623</v>
      </c>
    </row>
    <row r="11" spans="1:37">
      <c r="A11" s="11">
        <f t="shared" si="17"/>
        <v>103</v>
      </c>
      <c r="B11" s="12">
        <f t="shared" ca="1" si="18"/>
        <v>44597</v>
      </c>
      <c r="C11" s="13">
        <f t="shared" ca="1" si="19"/>
        <v>0</v>
      </c>
      <c r="D11" s="14">
        <f t="shared" ca="1" si="20"/>
        <v>0</v>
      </c>
      <c r="E11" s="56">
        <f t="shared" ca="1" si="21"/>
        <v>0.2069221666591238</v>
      </c>
      <c r="F11" s="14">
        <f t="shared" ca="1" si="22"/>
        <v>3.8791666666666669</v>
      </c>
      <c r="G11" s="60" t="s">
        <v>201</v>
      </c>
      <c r="H11" s="14">
        <f t="shared" ca="1" si="23"/>
        <v>47.776388888888881</v>
      </c>
      <c r="I11" s="15">
        <f t="shared" ca="1" si="24"/>
        <v>6.5340000000000007</v>
      </c>
      <c r="J11" s="16">
        <f t="shared" ca="1" si="25"/>
        <v>1.5</v>
      </c>
      <c r="K11" s="52">
        <f t="shared" ca="1" si="26"/>
        <v>13478.093000000001</v>
      </c>
      <c r="L11" s="16">
        <f t="shared" ca="1" si="27"/>
        <v>155.93055555555557</v>
      </c>
      <c r="M11" s="17">
        <f t="shared" ca="1" si="28"/>
        <v>4.7826388888888891</v>
      </c>
      <c r="N11" s="17">
        <f t="shared" ca="1" si="29"/>
        <v>8.5</v>
      </c>
      <c r="O11" s="13" t="str">
        <f t="shared" ca="1" si="30"/>
        <v>WSW</v>
      </c>
      <c r="P11" s="13">
        <f t="shared" ca="1" si="31"/>
        <v>4.1134259259259259E-2</v>
      </c>
      <c r="Q11" s="18">
        <f t="shared" ca="1" si="32"/>
        <v>13.5</v>
      </c>
      <c r="R11" s="17" t="str">
        <f t="shared" ca="1" si="33"/>
        <v>WSW</v>
      </c>
      <c r="S11" s="13">
        <f t="shared" ca="1" si="34"/>
        <v>3.8946759259259257E-2</v>
      </c>
    </row>
    <row r="12" spans="1:37">
      <c r="A12" s="11">
        <f t="shared" si="17"/>
        <v>127</v>
      </c>
      <c r="B12" s="12">
        <f t="shared" ca="1" si="18"/>
        <v>44598</v>
      </c>
      <c r="C12" s="13">
        <f t="shared" ca="1" si="19"/>
        <v>0</v>
      </c>
      <c r="D12" s="14">
        <f t="shared" ca="1" si="20"/>
        <v>0</v>
      </c>
      <c r="E12" s="56">
        <f t="shared" ca="1" si="21"/>
        <v>0.20284095788152612</v>
      </c>
      <c r="F12" s="14">
        <f t="shared" ca="1" si="22"/>
        <v>3.8666666666666658</v>
      </c>
      <c r="G12" s="60" t="s">
        <v>201</v>
      </c>
      <c r="H12" s="14">
        <f t="shared" ca="1" si="23"/>
        <v>47.568750000000001</v>
      </c>
      <c r="I12" s="15">
        <f t="shared" ca="1" si="24"/>
        <v>10.733000000000001</v>
      </c>
      <c r="J12" s="16">
        <f t="shared" ca="1" si="25"/>
        <v>4.166666666666667</v>
      </c>
      <c r="K12" s="52">
        <f t="shared" ca="1" si="26"/>
        <v>21321.733</v>
      </c>
      <c r="L12" s="16">
        <f t="shared" ca="1" si="27"/>
        <v>246.70833333333334</v>
      </c>
      <c r="M12" s="17">
        <f t="shared" ca="1" si="28"/>
        <v>4.0069444444444455</v>
      </c>
      <c r="N12" s="17">
        <f t="shared" ca="1" si="29"/>
        <v>6</v>
      </c>
      <c r="O12" s="13" t="str">
        <f t="shared" ca="1" si="30"/>
        <v>WSW</v>
      </c>
      <c r="P12" s="13">
        <f t="shared" ca="1" si="31"/>
        <v>1.8171296296296297E-2</v>
      </c>
      <c r="Q12" s="18">
        <f t="shared" ca="1" si="32"/>
        <v>10.7</v>
      </c>
      <c r="R12" s="17" t="str">
        <f t="shared" ca="1" si="33"/>
        <v>WSW</v>
      </c>
      <c r="S12" s="13">
        <f t="shared" ca="1" si="34"/>
        <v>0.46049768518518519</v>
      </c>
    </row>
    <row r="13" spans="1:37">
      <c r="A13" s="11">
        <f t="shared" si="17"/>
        <v>151</v>
      </c>
      <c r="B13" s="12">
        <f t="shared" ca="1" si="18"/>
        <v>44599</v>
      </c>
      <c r="C13" s="13">
        <f t="shared" ca="1" si="19"/>
        <v>0</v>
      </c>
      <c r="D13" s="14">
        <f t="shared" ca="1" si="20"/>
        <v>0</v>
      </c>
      <c r="E13" s="56">
        <f t="shared" ca="1" si="21"/>
        <v>0.19928159505622486</v>
      </c>
      <c r="F13" s="14">
        <f t="shared" ca="1" si="22"/>
        <v>4.9805555555555552</v>
      </c>
      <c r="G13" s="60" t="s">
        <v>201</v>
      </c>
      <c r="H13" s="14">
        <f t="shared" ca="1" si="23"/>
        <v>56.937500000000007</v>
      </c>
      <c r="I13" s="15">
        <f t="shared" ca="1" si="24"/>
        <v>10.166999999999996</v>
      </c>
      <c r="J13" s="16">
        <f t="shared" ca="1" si="25"/>
        <v>3.1666666666666665</v>
      </c>
      <c r="K13" s="52">
        <f t="shared" ca="1" si="26"/>
        <v>21061.881000000001</v>
      </c>
      <c r="L13" s="16">
        <f t="shared" ca="1" si="27"/>
        <v>243.6875</v>
      </c>
      <c r="M13" s="17">
        <f t="shared" ca="1" si="28"/>
        <v>1.3784722222222223</v>
      </c>
      <c r="N13" s="17">
        <f t="shared" ca="1" si="29"/>
        <v>3.2</v>
      </c>
      <c r="O13" s="13" t="str">
        <f t="shared" ca="1" si="30"/>
        <v>WSW</v>
      </c>
      <c r="P13" s="13">
        <f t="shared" ca="1" si="31"/>
        <v>0.51263888888888887</v>
      </c>
      <c r="Q13" s="18">
        <f t="shared" ca="1" si="32"/>
        <v>5.6</v>
      </c>
      <c r="R13" s="17" t="str">
        <f t="shared" ca="1" si="33"/>
        <v>WSW</v>
      </c>
      <c r="S13" s="13">
        <f t="shared" ca="1" si="34"/>
        <v>0.47873842592592591</v>
      </c>
    </row>
    <row r="14" spans="1:37">
      <c r="A14" s="11">
        <f t="shared" si="17"/>
        <v>175</v>
      </c>
      <c r="B14" s="12">
        <f t="shared" ca="1" si="18"/>
        <v>44600</v>
      </c>
      <c r="C14" s="13">
        <f t="shared" ca="1" si="19"/>
        <v>0</v>
      </c>
      <c r="D14" s="14">
        <f t="shared" ca="1" si="20"/>
        <v>0</v>
      </c>
      <c r="E14" s="56">
        <f t="shared" ca="1" si="21"/>
        <v>0.19631069354607755</v>
      </c>
      <c r="F14" s="14">
        <f t="shared" ca="1" si="22"/>
        <v>6.0166666666666657</v>
      </c>
      <c r="G14" s="60" t="s">
        <v>201</v>
      </c>
      <c r="H14" s="14">
        <f t="shared" ca="1" si="23"/>
        <v>65.392361111111128</v>
      </c>
      <c r="I14" s="15">
        <f t="shared" ca="1" si="24"/>
        <v>4.367</v>
      </c>
      <c r="J14" s="16">
        <f t="shared" ca="1" si="25"/>
        <v>0.33333333333333331</v>
      </c>
      <c r="K14" s="52">
        <f t="shared" ca="1" si="26"/>
        <v>9934.3989999999994</v>
      </c>
      <c r="L14" s="16">
        <f t="shared" ca="1" si="27"/>
        <v>114.90972222222221</v>
      </c>
      <c r="M14" s="17">
        <f t="shared" ca="1" si="28"/>
        <v>1.3236111111111108</v>
      </c>
      <c r="N14" s="17">
        <f t="shared" ca="1" si="29"/>
        <v>3.4</v>
      </c>
      <c r="O14" s="13" t="str">
        <f t="shared" ca="1" si="30"/>
        <v>SSW</v>
      </c>
      <c r="P14" s="13">
        <f t="shared" ca="1" si="31"/>
        <v>0.4254398148148148</v>
      </c>
      <c r="Q14" s="18">
        <f t="shared" ca="1" si="32"/>
        <v>5.6</v>
      </c>
      <c r="R14" s="17" t="str">
        <f t="shared" ca="1" si="33"/>
        <v>NNE</v>
      </c>
      <c r="S14" s="13">
        <f t="shared" ca="1" si="34"/>
        <v>0.82365740740740734</v>
      </c>
    </row>
    <row r="15" spans="1:37">
      <c r="A15" s="11">
        <f t="shared" si="17"/>
        <v>199</v>
      </c>
      <c r="B15" s="12">
        <f t="shared" ca="1" si="18"/>
        <v>44601</v>
      </c>
      <c r="C15" s="13">
        <f t="shared" ca="1" si="19"/>
        <v>0</v>
      </c>
      <c r="D15" s="14">
        <f t="shared" ca="1" si="20"/>
        <v>0</v>
      </c>
      <c r="E15" s="56">
        <f t="shared" ca="1" si="21"/>
        <v>0.19378185413372129</v>
      </c>
      <c r="F15" s="14">
        <f t="shared" ca="1" si="22"/>
        <v>7.2784722222222227</v>
      </c>
      <c r="G15" s="60" t="s">
        <v>201</v>
      </c>
      <c r="H15" s="14">
        <f t="shared" ca="1" si="23"/>
        <v>61.627083333333339</v>
      </c>
      <c r="I15" s="15">
        <f t="shared" ca="1" si="24"/>
        <v>13.579000000000001</v>
      </c>
      <c r="J15" s="16">
        <f t="shared" ca="1" si="25"/>
        <v>5.666666666666667</v>
      </c>
      <c r="K15" s="52">
        <f t="shared" ca="1" si="26"/>
        <v>27670.916000000001</v>
      </c>
      <c r="L15" s="16">
        <f t="shared" ca="1" si="27"/>
        <v>320.20138888888891</v>
      </c>
      <c r="M15" s="17">
        <f t="shared" ca="1" si="28"/>
        <v>1.7812499999999998</v>
      </c>
      <c r="N15" s="17">
        <f t="shared" ca="1" si="29"/>
        <v>4.8</v>
      </c>
      <c r="O15" s="13" t="str">
        <f t="shared" ca="1" si="30"/>
        <v>NNE</v>
      </c>
      <c r="P15" s="13">
        <f t="shared" ca="1" si="31"/>
        <v>0.3706828703703704</v>
      </c>
      <c r="Q15" s="18">
        <f t="shared" ca="1" si="32"/>
        <v>8.8000000000000007</v>
      </c>
      <c r="R15" s="17" t="str">
        <f t="shared" ca="1" si="33"/>
        <v>NE</v>
      </c>
      <c r="S15" s="13">
        <f t="shared" ca="1" si="34"/>
        <v>0.46946759259259263</v>
      </c>
    </row>
    <row r="16" spans="1:37">
      <c r="A16" s="11">
        <f t="shared" si="17"/>
        <v>223</v>
      </c>
      <c r="B16" s="12">
        <f t="shared" ca="1" si="18"/>
        <v>44602</v>
      </c>
      <c r="C16" s="13">
        <f t="shared" ca="1" si="19"/>
        <v>0</v>
      </c>
      <c r="D16" s="14">
        <f t="shared" ca="1" si="20"/>
        <v>1</v>
      </c>
      <c r="E16" s="56">
        <f t="shared" ca="1" si="21"/>
        <v>0.19205728212031462</v>
      </c>
      <c r="F16" s="14">
        <f t="shared" ca="1" si="22"/>
        <v>7.480555555555557</v>
      </c>
      <c r="G16" s="60" t="s">
        <v>201</v>
      </c>
      <c r="H16" s="14">
        <f t="shared" ca="1" si="23"/>
        <v>73.543055555555554</v>
      </c>
      <c r="I16" s="15">
        <f t="shared" ca="1" si="24"/>
        <v>10.697999999999999</v>
      </c>
      <c r="J16" s="16">
        <f t="shared" ca="1" si="25"/>
        <v>4.166666666666667</v>
      </c>
      <c r="K16" s="52">
        <f t="shared" ca="1" si="26"/>
        <v>23586.115000000002</v>
      </c>
      <c r="L16" s="16">
        <f t="shared" ca="1" si="27"/>
        <v>272.9375</v>
      </c>
      <c r="M16" s="17">
        <f t="shared" ca="1" si="28"/>
        <v>1.6548611111111116</v>
      </c>
      <c r="N16" s="17">
        <f t="shared" ca="1" si="29"/>
        <v>4.3</v>
      </c>
      <c r="O16" s="13" t="str">
        <f t="shared" ca="1" si="30"/>
        <v>N</v>
      </c>
      <c r="P16" s="13">
        <f t="shared" ca="1" si="31"/>
        <v>0.40912037037037036</v>
      </c>
      <c r="Q16" s="18">
        <f t="shared" ca="1" si="32"/>
        <v>7</v>
      </c>
      <c r="R16" s="17" t="str">
        <f t="shared" ca="1" si="33"/>
        <v>N</v>
      </c>
      <c r="S16" s="13">
        <f t="shared" ca="1" si="34"/>
        <v>0.40230324074074075</v>
      </c>
    </row>
    <row r="17" spans="1:19">
      <c r="A17" s="11">
        <f t="shared" si="17"/>
        <v>247</v>
      </c>
      <c r="B17" s="12">
        <f t="shared" ca="1" si="18"/>
        <v>44603</v>
      </c>
      <c r="C17" s="13">
        <f t="shared" ca="1" si="19"/>
        <v>0</v>
      </c>
      <c r="D17" s="14">
        <f t="shared" ca="1" si="20"/>
        <v>0</v>
      </c>
      <c r="E17" s="56">
        <f t="shared" ca="1" si="21"/>
        <v>0.19021412524594281</v>
      </c>
      <c r="F17" s="14">
        <f t="shared" ca="1" si="22"/>
        <v>7.5243055555555571</v>
      </c>
      <c r="G17" s="60" t="s">
        <v>201</v>
      </c>
      <c r="H17" s="14">
        <f t="shared" ca="1" si="23"/>
        <v>65.691666666666663</v>
      </c>
      <c r="I17" s="15">
        <f t="shared" ca="1" si="24"/>
        <v>12.986000000000001</v>
      </c>
      <c r="J17" s="16">
        <f t="shared" ca="1" si="25"/>
        <v>5.333333333333333</v>
      </c>
      <c r="K17" s="52">
        <f t="shared" ca="1" si="26"/>
        <v>26863.446</v>
      </c>
      <c r="L17" s="16">
        <f t="shared" ca="1" si="27"/>
        <v>310.82638888888886</v>
      </c>
      <c r="M17" s="17">
        <f t="shared" ca="1" si="28"/>
        <v>1.8284722222222223</v>
      </c>
      <c r="N17" s="17">
        <f t="shared" ca="1" si="29"/>
        <v>5.5</v>
      </c>
      <c r="O17" s="13" t="str">
        <f t="shared" ca="1" si="30"/>
        <v>NW</v>
      </c>
      <c r="P17" s="13">
        <f t="shared" ca="1" si="31"/>
        <v>0.58291666666666664</v>
      </c>
      <c r="Q17" s="18">
        <f t="shared" ca="1" si="32"/>
        <v>7.8</v>
      </c>
      <c r="R17" s="17" t="str">
        <f t="shared" ca="1" si="33"/>
        <v>NW</v>
      </c>
      <c r="S17" s="13">
        <f t="shared" ca="1" si="34"/>
        <v>0.58024305555555555</v>
      </c>
    </row>
    <row r="18" spans="1:19">
      <c r="A18" s="11">
        <f t="shared" si="17"/>
        <v>271</v>
      </c>
      <c r="B18" s="12">
        <f t="shared" ca="1" si="18"/>
        <v>44604</v>
      </c>
      <c r="C18" s="13">
        <f t="shared" ca="1" si="19"/>
        <v>0</v>
      </c>
      <c r="D18" s="14">
        <f t="shared" ca="1" si="20"/>
        <v>0</v>
      </c>
      <c r="E18" s="56">
        <f t="shared" ca="1" si="21"/>
        <v>0.1887534690986582</v>
      </c>
      <c r="F18" s="14">
        <f t="shared" ca="1" si="22"/>
        <v>8.6541666666666668</v>
      </c>
      <c r="G18" s="60" t="s">
        <v>201</v>
      </c>
      <c r="H18" s="14">
        <f t="shared" ca="1" si="23"/>
        <v>63.915972222222223</v>
      </c>
      <c r="I18" s="15">
        <f t="shared" ca="1" si="24"/>
        <v>12.295</v>
      </c>
      <c r="J18" s="16">
        <f t="shared" ca="1" si="25"/>
        <v>4.5</v>
      </c>
      <c r="K18" s="52">
        <f t="shared" ca="1" si="26"/>
        <v>25997.415000000001</v>
      </c>
      <c r="L18" s="16">
        <f t="shared" ca="1" si="27"/>
        <v>300.81250000000006</v>
      </c>
      <c r="M18" s="17">
        <f t="shared" ca="1" si="28"/>
        <v>0.98055555555555551</v>
      </c>
      <c r="N18" s="17">
        <f t="shared" ca="1" si="29"/>
        <v>3.3</v>
      </c>
      <c r="O18" s="13" t="str">
        <f t="shared" ca="1" si="30"/>
        <v>NNE</v>
      </c>
      <c r="P18" s="13">
        <f t="shared" ca="1" si="31"/>
        <v>0.48318287037037039</v>
      </c>
      <c r="Q18" s="18">
        <f t="shared" ca="1" si="32"/>
        <v>6.1</v>
      </c>
      <c r="R18" s="17" t="str">
        <f t="shared" ca="1" si="33"/>
        <v>NNE</v>
      </c>
      <c r="S18" s="13">
        <f t="shared" ca="1" si="34"/>
        <v>0.49635416666666665</v>
      </c>
    </row>
    <row r="19" spans="1:19">
      <c r="A19" s="11">
        <f t="shared" si="17"/>
        <v>295</v>
      </c>
      <c r="B19" s="12">
        <f t="shared" ca="1" si="18"/>
        <v>44605</v>
      </c>
      <c r="C19" s="13">
        <f t="shared" ca="1" si="19"/>
        <v>0</v>
      </c>
      <c r="D19" s="14">
        <f t="shared" ca="1" si="20"/>
        <v>13</v>
      </c>
      <c r="E19" s="56">
        <f t="shared" ca="1" si="21"/>
        <v>0.30267849036084599</v>
      </c>
      <c r="F19" s="14">
        <f t="shared" ca="1" si="22"/>
        <v>5.5562499999999995</v>
      </c>
      <c r="G19" s="60" t="s">
        <v>201</v>
      </c>
      <c r="H19" s="14">
        <f t="shared" ca="1" si="23"/>
        <v>84.863888888888894</v>
      </c>
      <c r="I19" s="15">
        <f t="shared" ca="1" si="24"/>
        <v>2.133</v>
      </c>
      <c r="J19" s="16">
        <f t="shared" ca="1" si="25"/>
        <v>0</v>
      </c>
      <c r="K19" s="52">
        <f t="shared" ca="1" si="26"/>
        <v>5469.0820000000003</v>
      </c>
      <c r="L19" s="16">
        <f t="shared" ca="1" si="27"/>
        <v>63.236111111111107</v>
      </c>
      <c r="M19" s="17">
        <f t="shared" ca="1" si="28"/>
        <v>2.7812499999999996</v>
      </c>
      <c r="N19" s="17">
        <f t="shared" ca="1" si="29"/>
        <v>6</v>
      </c>
      <c r="O19" s="13" t="str">
        <f t="shared" ca="1" si="30"/>
        <v>NNE</v>
      </c>
      <c r="P19" s="13">
        <f t="shared" ca="1" si="31"/>
        <v>0.83975694444444438</v>
      </c>
      <c r="Q19" s="18">
        <f t="shared" ca="1" si="32"/>
        <v>11.5</v>
      </c>
      <c r="R19" s="17" t="str">
        <f t="shared" ca="1" si="33"/>
        <v>N</v>
      </c>
      <c r="S19" s="13">
        <f t="shared" ca="1" si="34"/>
        <v>0.58256944444444447</v>
      </c>
    </row>
    <row r="20" spans="1:19">
      <c r="A20" s="11">
        <f t="shared" si="17"/>
        <v>319</v>
      </c>
      <c r="B20" s="12">
        <f t="shared" ca="1" si="18"/>
        <v>44606</v>
      </c>
      <c r="C20" s="13">
        <f t="shared" ca="1" si="19"/>
        <v>0</v>
      </c>
      <c r="D20" s="14">
        <f t="shared" ca="1" si="20"/>
        <v>0</v>
      </c>
      <c r="E20" s="56">
        <f t="shared" ca="1" si="21"/>
        <v>0.35313281212885222</v>
      </c>
      <c r="F20" s="14">
        <f t="shared" ca="1" si="22"/>
        <v>7.6131944444444457</v>
      </c>
      <c r="G20" s="60" t="s">
        <v>201</v>
      </c>
      <c r="H20" s="14">
        <f t="shared" ca="1" si="23"/>
        <v>66.383333333333326</v>
      </c>
      <c r="I20" s="15">
        <f t="shared" ca="1" si="24"/>
        <v>12.684999999999999</v>
      </c>
      <c r="J20" s="16">
        <f t="shared" ca="1" si="25"/>
        <v>5.166666666666667</v>
      </c>
      <c r="K20" s="52">
        <f t="shared" ca="1" si="26"/>
        <v>25977.868999999999</v>
      </c>
      <c r="L20" s="16">
        <f t="shared" ca="1" si="27"/>
        <v>300.60416666666669</v>
      </c>
      <c r="M20" s="17">
        <f t="shared" ca="1" si="28"/>
        <v>3.2062499999999994</v>
      </c>
      <c r="N20" s="17">
        <f t="shared" ca="1" si="29"/>
        <v>5.8</v>
      </c>
      <c r="O20" s="13" t="str">
        <f t="shared" ca="1" si="30"/>
        <v>N</v>
      </c>
      <c r="P20" s="13">
        <f t="shared" ca="1" si="31"/>
        <v>3.2673611111111105E-2</v>
      </c>
      <c r="Q20" s="18">
        <f t="shared" ca="1" si="32"/>
        <v>10.199999999999999</v>
      </c>
      <c r="R20" s="17" t="str">
        <f t="shared" ca="1" si="33"/>
        <v>N</v>
      </c>
      <c r="S20" s="13">
        <f t="shared" ca="1" si="34"/>
        <v>6.1435185185185183E-2</v>
      </c>
    </row>
    <row r="21" spans="1:19">
      <c r="A21" s="11">
        <f t="shared" si="17"/>
        <v>343</v>
      </c>
      <c r="B21" s="12">
        <f t="shared" ca="1" si="18"/>
        <v>44607</v>
      </c>
      <c r="C21" s="13">
        <f t="shared" ca="1" si="19"/>
        <v>0</v>
      </c>
      <c r="D21" s="14">
        <f t="shared" ca="1" si="20"/>
        <v>0</v>
      </c>
      <c r="E21" s="56">
        <f t="shared" ca="1" si="21"/>
        <v>0.29317251803447858</v>
      </c>
      <c r="F21" s="14">
        <f t="shared" ca="1" si="22"/>
        <v>8.6993055555555561</v>
      </c>
      <c r="G21" s="60" t="s">
        <v>201</v>
      </c>
      <c r="H21" s="14">
        <f t="shared" ca="1" si="23"/>
        <v>55.772916666666667</v>
      </c>
      <c r="I21" s="15">
        <f t="shared" ca="1" si="24"/>
        <v>10.378</v>
      </c>
      <c r="J21" s="16">
        <f t="shared" ca="1" si="25"/>
        <v>3.8333333333333335</v>
      </c>
      <c r="K21" s="52">
        <f t="shared" ca="1" si="26"/>
        <v>20914.29</v>
      </c>
      <c r="L21" s="16">
        <f t="shared" ca="1" si="27"/>
        <v>241.97916666666671</v>
      </c>
      <c r="M21" s="17">
        <f t="shared" ca="1" si="28"/>
        <v>4.6340277777777761</v>
      </c>
      <c r="N21" s="17">
        <f t="shared" ca="1" si="29"/>
        <v>7.7</v>
      </c>
      <c r="O21" s="13" t="str">
        <f t="shared" ca="1" si="30"/>
        <v>WSW</v>
      </c>
      <c r="P21" s="13">
        <f t="shared" ca="1" si="31"/>
        <v>0.94009259259259259</v>
      </c>
      <c r="Q21" s="18">
        <f t="shared" ca="1" si="32"/>
        <v>14.1</v>
      </c>
      <c r="R21" s="17" t="str">
        <f t="shared" ca="1" si="33"/>
        <v>WSW</v>
      </c>
      <c r="S21" s="13">
        <f t="shared" ca="1" si="34"/>
        <v>0.92901620370370364</v>
      </c>
    </row>
    <row r="22" spans="1:19">
      <c r="A22" s="11">
        <f t="shared" si="17"/>
        <v>367</v>
      </c>
      <c r="B22" s="12">
        <f t="shared" ca="1" si="18"/>
        <v>44608</v>
      </c>
      <c r="C22" s="13">
        <f t="shared" ca="1" si="19"/>
        <v>0</v>
      </c>
      <c r="D22" s="14">
        <f t="shared" ca="1" si="20"/>
        <v>0</v>
      </c>
      <c r="E22" s="56">
        <f t="shared" ca="1" si="21"/>
        <v>0.26854462815893482</v>
      </c>
      <c r="F22" s="14">
        <f t="shared" ca="1" si="22"/>
        <v>4.9597222222222221</v>
      </c>
      <c r="G22" s="60" t="s">
        <v>201</v>
      </c>
      <c r="H22" s="14">
        <f t="shared" ca="1" si="23"/>
        <v>47.1</v>
      </c>
      <c r="I22" s="15">
        <f t="shared" ca="1" si="24"/>
        <v>13.914000000000001</v>
      </c>
      <c r="J22" s="16">
        <f t="shared" ca="1" si="25"/>
        <v>5.333333333333333</v>
      </c>
      <c r="K22" s="52">
        <f t="shared" ca="1" si="26"/>
        <v>27282.848999999998</v>
      </c>
      <c r="L22" s="16">
        <f t="shared" ca="1" si="27"/>
        <v>315.70833333333337</v>
      </c>
      <c r="M22" s="17">
        <f t="shared" ca="1" si="28"/>
        <v>5.447222222222222</v>
      </c>
      <c r="N22" s="17">
        <f t="shared" ca="1" si="29"/>
        <v>8.4</v>
      </c>
      <c r="O22" s="13" t="str">
        <f t="shared" ca="1" si="30"/>
        <v>WSW</v>
      </c>
      <c r="P22" s="13">
        <f t="shared" ca="1" si="31"/>
        <v>0.96423611111111107</v>
      </c>
      <c r="Q22" s="18">
        <f t="shared" ca="1" si="32"/>
        <v>17.5</v>
      </c>
      <c r="R22" s="17" t="str">
        <f t="shared" ca="1" si="33"/>
        <v>SSW</v>
      </c>
      <c r="S22" s="13">
        <f t="shared" ca="1" si="34"/>
        <v>0.63621527777777775</v>
      </c>
    </row>
    <row r="23" spans="1:19">
      <c r="A23" s="11">
        <f t="shared" si="17"/>
        <v>391</v>
      </c>
      <c r="B23" s="12">
        <f t="shared" ca="1" si="18"/>
        <v>44609</v>
      </c>
      <c r="C23" s="13">
        <f t="shared" ca="1" si="19"/>
        <v>0</v>
      </c>
      <c r="D23" s="14">
        <f t="shared" ca="1" si="20"/>
        <v>0</v>
      </c>
      <c r="E23" s="56">
        <f t="shared" ca="1" si="21"/>
        <v>0.25279018021290656</v>
      </c>
      <c r="F23" s="14">
        <f t="shared" ca="1" si="22"/>
        <v>2.1833333333333331</v>
      </c>
      <c r="G23" s="60" t="s">
        <v>201</v>
      </c>
      <c r="H23" s="14">
        <f t="shared" ca="1" si="23"/>
        <v>51.056249999999984</v>
      </c>
      <c r="I23" s="15">
        <f t="shared" ca="1" si="24"/>
        <v>14.572000000000001</v>
      </c>
      <c r="J23" s="16">
        <f t="shared" ca="1" si="25"/>
        <v>5.833333333333333</v>
      </c>
      <c r="K23" s="52">
        <f t="shared" ca="1" si="26"/>
        <v>28176.761999999999</v>
      </c>
      <c r="L23" s="16">
        <f t="shared" ca="1" si="27"/>
        <v>326.04166666666663</v>
      </c>
      <c r="M23" s="17">
        <f t="shared" ca="1" si="28"/>
        <v>3.6770833333333335</v>
      </c>
      <c r="N23" s="17">
        <f t="shared" ca="1" si="29"/>
        <v>8.6999999999999993</v>
      </c>
      <c r="O23" s="13" t="str">
        <f t="shared" ca="1" si="30"/>
        <v>WNW</v>
      </c>
      <c r="P23" s="13">
        <f t="shared" ca="1" si="31"/>
        <v>0.14322916666666666</v>
      </c>
      <c r="Q23" s="18">
        <f t="shared" ca="1" si="32"/>
        <v>15.6</v>
      </c>
      <c r="R23" s="17" t="str">
        <f t="shared" ca="1" si="33"/>
        <v>W</v>
      </c>
      <c r="S23" s="13">
        <f t="shared" ca="1" si="34"/>
        <v>0.13883101851851851</v>
      </c>
    </row>
    <row r="24" spans="1:19">
      <c r="A24" s="11">
        <f t="shared" si="17"/>
        <v>415</v>
      </c>
      <c r="B24" s="12">
        <f t="shared" ca="1" si="18"/>
        <v>44610</v>
      </c>
      <c r="C24" s="13">
        <f t="shared" ca="1" si="19"/>
        <v>0</v>
      </c>
      <c r="D24" s="14">
        <f t="shared" ca="1" si="20"/>
        <v>0</v>
      </c>
      <c r="E24" s="56">
        <f t="shared" ca="1" si="21"/>
        <v>0.241785378621625</v>
      </c>
      <c r="F24" s="14">
        <f t="shared" ca="1" si="22"/>
        <v>4.6520833333333327</v>
      </c>
      <c r="G24" s="60" t="s">
        <v>201</v>
      </c>
      <c r="H24" s="14">
        <f t="shared" ca="1" si="23"/>
        <v>52.728472222222216</v>
      </c>
      <c r="I24" s="15">
        <f t="shared" ca="1" si="24"/>
        <v>16.154</v>
      </c>
      <c r="J24" s="16">
        <f t="shared" ca="1" si="25"/>
        <v>7</v>
      </c>
      <c r="K24" s="52">
        <f t="shared" ca="1" si="26"/>
        <v>31794.548999999999</v>
      </c>
      <c r="L24" s="16">
        <f t="shared" ca="1" si="27"/>
        <v>367.92361111111126</v>
      </c>
      <c r="M24" s="17">
        <f t="shared" ca="1" si="28"/>
        <v>1.8708333333333336</v>
      </c>
      <c r="N24" s="17">
        <f t="shared" ca="1" si="29"/>
        <v>5.7</v>
      </c>
      <c r="O24" s="13" t="str">
        <f t="shared" ca="1" si="30"/>
        <v>NNE</v>
      </c>
      <c r="P24" s="13">
        <f t="shared" ca="1" si="31"/>
        <v>0.58869212962962958</v>
      </c>
      <c r="Q24" s="18">
        <f t="shared" ca="1" si="32"/>
        <v>9.6999999999999993</v>
      </c>
      <c r="R24" s="17" t="str">
        <f t="shared" ca="1" si="33"/>
        <v>NNE</v>
      </c>
      <c r="S24" s="13">
        <f t="shared" ca="1" si="34"/>
        <v>0.58694444444444438</v>
      </c>
    </row>
    <row r="25" spans="1:19">
      <c r="A25" s="11">
        <f t="shared" si="17"/>
        <v>439</v>
      </c>
      <c r="B25" s="12">
        <f t="shared" ca="1" si="18"/>
        <v>44611</v>
      </c>
      <c r="C25" s="13">
        <f t="shared" ca="1" si="19"/>
        <v>0</v>
      </c>
      <c r="D25" s="14">
        <f t="shared" ca="1" si="20"/>
        <v>11</v>
      </c>
      <c r="E25" s="56">
        <f t="shared" ca="1" si="21"/>
        <v>0.29803617368305818</v>
      </c>
      <c r="F25" s="14">
        <f t="shared" ca="1" si="22"/>
        <v>4.1513888888888895</v>
      </c>
      <c r="G25" s="60" t="s">
        <v>201</v>
      </c>
      <c r="H25" s="14">
        <f t="shared" ca="1" si="23"/>
        <v>82.385416666666671</v>
      </c>
      <c r="I25" s="15">
        <f t="shared" ca="1" si="24"/>
        <v>2.113</v>
      </c>
      <c r="J25" s="16">
        <f t="shared" ca="1" si="25"/>
        <v>0</v>
      </c>
      <c r="K25" s="52">
        <f t="shared" ca="1" si="26"/>
        <v>5371.6909999999998</v>
      </c>
      <c r="L25" s="16">
        <f t="shared" ca="1" si="27"/>
        <v>62.104166666666664</v>
      </c>
      <c r="M25" s="17">
        <f t="shared" ca="1" si="28"/>
        <v>1.5444444444444445</v>
      </c>
      <c r="N25" s="17">
        <f t="shared" ca="1" si="29"/>
        <v>3.7</v>
      </c>
      <c r="O25" s="13" t="str">
        <f t="shared" ca="1" si="30"/>
        <v>NNE</v>
      </c>
      <c r="P25" s="13">
        <f t="shared" ca="1" si="31"/>
        <v>0.45814814814814814</v>
      </c>
      <c r="Q25" s="18">
        <f t="shared" ca="1" si="32"/>
        <v>7.1</v>
      </c>
      <c r="R25" s="17" t="str">
        <f t="shared" ca="1" si="33"/>
        <v>NNE</v>
      </c>
      <c r="S25" s="13">
        <f t="shared" ca="1" si="34"/>
        <v>0.45405092592592594</v>
      </c>
    </row>
    <row r="26" spans="1:19">
      <c r="A26" s="11">
        <f t="shared" si="17"/>
        <v>463</v>
      </c>
      <c r="B26" s="12">
        <f t="shared" ca="1" si="18"/>
        <v>44612</v>
      </c>
      <c r="C26" s="13">
        <f t="shared" ca="1" si="19"/>
        <v>0</v>
      </c>
      <c r="D26" s="14">
        <f t="shared" ca="1" si="20"/>
        <v>0</v>
      </c>
      <c r="E26" s="56">
        <f t="shared" ca="1" si="21"/>
        <v>0.33784265034288757</v>
      </c>
      <c r="F26" s="14">
        <f t="shared" ca="1" si="22"/>
        <v>4.2805555555555541</v>
      </c>
      <c r="G26" s="60" t="s">
        <v>201</v>
      </c>
      <c r="H26" s="14">
        <f t="shared" ca="1" si="23"/>
        <v>66.10486111111112</v>
      </c>
      <c r="I26" s="15">
        <f t="shared" ca="1" si="24"/>
        <v>12.837999999999999</v>
      </c>
      <c r="J26" s="16">
        <f t="shared" ca="1" si="25"/>
        <v>4.5</v>
      </c>
      <c r="K26" s="52">
        <f t="shared" ca="1" si="26"/>
        <v>25345.629000000001</v>
      </c>
      <c r="L26" s="16">
        <f t="shared" ca="1" si="27"/>
        <v>293.29861111111114</v>
      </c>
      <c r="M26" s="17">
        <f t="shared" ca="1" si="28"/>
        <v>3.1902777777777778</v>
      </c>
      <c r="N26" s="17">
        <f t="shared" ca="1" si="29"/>
        <v>7.7</v>
      </c>
      <c r="O26" s="13" t="str">
        <f t="shared" ca="1" si="30"/>
        <v>WNW</v>
      </c>
      <c r="P26" s="13">
        <f t="shared" ca="1" si="31"/>
        <v>0.52717592592592599</v>
      </c>
      <c r="Q26" s="18">
        <f t="shared" ca="1" si="32"/>
        <v>12.7</v>
      </c>
      <c r="R26" s="17" t="str">
        <f t="shared" ca="1" si="33"/>
        <v>WNW</v>
      </c>
      <c r="S26" s="13">
        <f t="shared" ca="1" si="34"/>
        <v>0.51548611111111109</v>
      </c>
    </row>
    <row r="27" spans="1:19">
      <c r="A27" s="11">
        <f t="shared" si="17"/>
        <v>487</v>
      </c>
      <c r="B27" s="12">
        <f t="shared" ca="1" si="18"/>
        <v>44613</v>
      </c>
      <c r="C27" s="13">
        <f t="shared" ca="1" si="19"/>
        <v>0</v>
      </c>
      <c r="D27" s="14">
        <f t="shared" ca="1" si="20"/>
        <v>0</v>
      </c>
      <c r="E27" s="56">
        <f t="shared" ca="1" si="21"/>
        <v>0.28731841279420273</v>
      </c>
      <c r="F27" s="14">
        <f t="shared" ca="1" si="22"/>
        <v>3.7111111111111108</v>
      </c>
      <c r="G27" s="60" t="s">
        <v>201</v>
      </c>
      <c r="H27" s="14">
        <f t="shared" ca="1" si="23"/>
        <v>49.744444444444447</v>
      </c>
      <c r="I27" s="15">
        <f t="shared" ca="1" si="24"/>
        <v>11.782999999999999</v>
      </c>
      <c r="J27" s="16">
        <f t="shared" ca="1" si="25"/>
        <v>3.8333333333333335</v>
      </c>
      <c r="K27" s="52">
        <f t="shared" ca="1" si="26"/>
        <v>23441.559000000001</v>
      </c>
      <c r="L27" s="16">
        <f t="shared" ca="1" si="27"/>
        <v>271.24305555555554</v>
      </c>
      <c r="M27" s="17">
        <f t="shared" ca="1" si="28"/>
        <v>2.4673611111111118</v>
      </c>
      <c r="N27" s="17">
        <f t="shared" ca="1" si="29"/>
        <v>4.9000000000000004</v>
      </c>
      <c r="O27" s="13" t="str">
        <f t="shared" ca="1" si="30"/>
        <v>W</v>
      </c>
      <c r="P27" s="13">
        <f t="shared" ca="1" si="31"/>
        <v>0.53472222222222221</v>
      </c>
      <c r="Q27" s="18">
        <f t="shared" ca="1" si="32"/>
        <v>7.8</v>
      </c>
      <c r="R27" s="17" t="str">
        <f t="shared" ca="1" si="33"/>
        <v>WNW</v>
      </c>
      <c r="S27" s="13">
        <f t="shared" ca="1" si="34"/>
        <v>0.49394675925925924</v>
      </c>
    </row>
    <row r="28" spans="1:19">
      <c r="A28" s="11">
        <f t="shared" si="17"/>
        <v>511</v>
      </c>
      <c r="B28" s="12">
        <f t="shared" ca="1" si="18"/>
        <v>44614</v>
      </c>
      <c r="C28" s="13">
        <f t="shared" ca="1" si="19"/>
        <v>0</v>
      </c>
      <c r="D28" s="14">
        <f t="shared" ca="1" si="20"/>
        <v>0</v>
      </c>
      <c r="E28" s="56">
        <f t="shared" ca="1" si="21"/>
        <v>0.26305114847445982</v>
      </c>
      <c r="F28" s="14">
        <f t="shared" ca="1" si="22"/>
        <v>4.6409722222222225</v>
      </c>
      <c r="G28" s="60" t="s">
        <v>201</v>
      </c>
      <c r="H28" s="14">
        <f t="shared" ca="1" si="23"/>
        <v>46.0625</v>
      </c>
      <c r="I28" s="15">
        <f t="shared" ca="1" si="24"/>
        <v>13.7</v>
      </c>
      <c r="J28" s="16">
        <f t="shared" ca="1" si="25"/>
        <v>5.5</v>
      </c>
      <c r="K28" s="52">
        <f t="shared" ca="1" si="26"/>
        <v>27350.129000000001</v>
      </c>
      <c r="L28" s="16">
        <f t="shared" ca="1" si="27"/>
        <v>316.47222222222223</v>
      </c>
      <c r="M28" s="17">
        <f t="shared" ca="1" si="28"/>
        <v>3.7333333333333321</v>
      </c>
      <c r="N28" s="17">
        <f t="shared" ca="1" si="29"/>
        <v>6.4</v>
      </c>
      <c r="O28" s="13" t="str">
        <f t="shared" ca="1" si="30"/>
        <v>NW</v>
      </c>
      <c r="P28" s="13">
        <f t="shared" ca="1" si="31"/>
        <v>0.65853009259259265</v>
      </c>
      <c r="Q28" s="18">
        <f t="shared" ca="1" si="32"/>
        <v>11.9</v>
      </c>
      <c r="R28" s="17" t="str">
        <f t="shared" ca="1" si="33"/>
        <v>W</v>
      </c>
      <c r="S28" s="13">
        <f t="shared" ca="1" si="34"/>
        <v>0.46870370370370368</v>
      </c>
    </row>
    <row r="29" spans="1:19">
      <c r="A29" s="11">
        <f t="shared" si="17"/>
        <v>535</v>
      </c>
      <c r="B29" s="12">
        <f t="shared" ca="1" si="18"/>
        <v>44615</v>
      </c>
      <c r="C29" s="13">
        <f t="shared" ca="1" si="19"/>
        <v>0</v>
      </c>
      <c r="D29" s="14">
        <f t="shared" ca="1" si="20"/>
        <v>0</v>
      </c>
      <c r="E29" s="56">
        <f t="shared" ca="1" si="21"/>
        <v>0.24858693985424188</v>
      </c>
      <c r="F29" s="14">
        <f t="shared" ca="1" si="22"/>
        <v>4.0159722222222216</v>
      </c>
      <c r="G29" s="60" t="s">
        <v>201</v>
      </c>
      <c r="H29" s="14">
        <f t="shared" ca="1" si="23"/>
        <v>55.508333333333347</v>
      </c>
      <c r="I29" s="15">
        <f t="shared" ca="1" si="24"/>
        <v>10.267999999999997</v>
      </c>
      <c r="J29" s="16">
        <f t="shared" ca="1" si="25"/>
        <v>5.166666666666667</v>
      </c>
      <c r="K29" s="52">
        <f t="shared" ca="1" si="26"/>
        <v>21579.866000000002</v>
      </c>
      <c r="L29" s="16">
        <f t="shared" ca="1" si="27"/>
        <v>249.70138888888889</v>
      </c>
      <c r="M29" s="17">
        <f t="shared" ca="1" si="28"/>
        <v>1.5812500000000005</v>
      </c>
      <c r="N29" s="17">
        <f t="shared" ca="1" si="29"/>
        <v>3.3</v>
      </c>
      <c r="O29" s="13" t="str">
        <f t="shared" ca="1" si="30"/>
        <v>SW</v>
      </c>
      <c r="P29" s="13">
        <f t="shared" ca="1" si="31"/>
        <v>0.62767361111111108</v>
      </c>
      <c r="Q29" s="18">
        <f t="shared" ca="1" si="32"/>
        <v>7.5</v>
      </c>
      <c r="R29" s="17" t="str">
        <f t="shared" ca="1" si="33"/>
        <v>SSE</v>
      </c>
      <c r="S29" s="13">
        <f t="shared" ca="1" si="34"/>
        <v>0.8039236111111111</v>
      </c>
    </row>
    <row r="30" spans="1:19">
      <c r="A30" s="11">
        <f t="shared" si="17"/>
        <v>559</v>
      </c>
      <c r="B30" s="12">
        <f t="shared" ca="1" si="18"/>
        <v>44616</v>
      </c>
      <c r="C30" s="13">
        <f t="shared" ca="1" si="19"/>
        <v>0</v>
      </c>
      <c r="D30" s="14">
        <f t="shared" ca="1" si="20"/>
        <v>0</v>
      </c>
      <c r="E30" s="56">
        <f t="shared" ca="1" si="21"/>
        <v>0.23977656556583368</v>
      </c>
      <c r="F30" s="14">
        <f t="shared" ca="1" si="22"/>
        <v>4.6680555555555552</v>
      </c>
      <c r="G30" s="60" t="s">
        <v>201</v>
      </c>
      <c r="H30" s="14">
        <f t="shared" ca="1" si="23"/>
        <v>54.151388888888903</v>
      </c>
      <c r="I30" s="15">
        <f t="shared" ca="1" si="24"/>
        <v>17.856999999999999</v>
      </c>
      <c r="J30" s="16">
        <f t="shared" ca="1" si="25"/>
        <v>6.8333333333333339</v>
      </c>
      <c r="K30" s="52">
        <f t="shared" ca="1" si="26"/>
        <v>34703.786999999997</v>
      </c>
      <c r="L30" s="16">
        <f t="shared" ca="1" si="27"/>
        <v>401.57638888888886</v>
      </c>
      <c r="M30" s="17">
        <f t="shared" ca="1" si="28"/>
        <v>1.5201388888888887</v>
      </c>
      <c r="N30" s="17">
        <f t="shared" ca="1" si="29"/>
        <v>4</v>
      </c>
      <c r="O30" s="13" t="str">
        <f t="shared" ca="1" si="30"/>
        <v>WNW</v>
      </c>
      <c r="P30" s="13">
        <f t="shared" ca="1" si="31"/>
        <v>0.4928819444444445</v>
      </c>
      <c r="Q30" s="18">
        <f t="shared" ca="1" si="32"/>
        <v>6.3</v>
      </c>
      <c r="R30" s="17" t="str">
        <f t="shared" ca="1" si="33"/>
        <v>WNW</v>
      </c>
      <c r="S30" s="13">
        <f t="shared" ca="1" si="34"/>
        <v>0.49168981481481483</v>
      </c>
    </row>
    <row r="31" spans="1:19">
      <c r="A31" s="11">
        <f t="shared" si="17"/>
        <v>583</v>
      </c>
      <c r="B31" s="12">
        <f t="shared" ca="1" si="18"/>
        <v>44617</v>
      </c>
      <c r="C31" s="13">
        <f t="shared" ca="1" si="19"/>
        <v>0</v>
      </c>
      <c r="D31" s="14">
        <f t="shared" ca="1" si="20"/>
        <v>0</v>
      </c>
      <c r="E31" s="56">
        <f t="shared" ca="1" si="21"/>
        <v>0.23255824690481683</v>
      </c>
      <c r="F31" s="14">
        <f t="shared" ca="1" si="22"/>
        <v>5.5722222222222229</v>
      </c>
      <c r="G31" s="60" t="s">
        <v>201</v>
      </c>
      <c r="H31" s="14">
        <f t="shared" ca="1" si="23"/>
        <v>57.39305555555557</v>
      </c>
      <c r="I31" s="15">
        <f t="shared" ca="1" si="24"/>
        <v>17.28</v>
      </c>
      <c r="J31" s="16">
        <f t="shared" ca="1" si="25"/>
        <v>7.333333333333333</v>
      </c>
      <c r="K31" s="52">
        <f t="shared" ca="1" si="26"/>
        <v>33905.334999999999</v>
      </c>
      <c r="L31" s="16">
        <f t="shared" ca="1" si="27"/>
        <v>392.34722222222217</v>
      </c>
      <c r="M31" s="17">
        <f t="shared" ca="1" si="28"/>
        <v>2.4951388888888895</v>
      </c>
      <c r="N31" s="17">
        <f t="shared" ca="1" si="29"/>
        <v>4.7</v>
      </c>
      <c r="O31" s="13" t="str">
        <f t="shared" ca="1" si="30"/>
        <v>SSW</v>
      </c>
      <c r="P31" s="13">
        <f t="shared" ca="1" si="31"/>
        <v>0.4183796296296296</v>
      </c>
      <c r="Q31" s="18">
        <f t="shared" ca="1" si="32"/>
        <v>8</v>
      </c>
      <c r="R31" s="17" t="str">
        <f t="shared" ca="1" si="33"/>
        <v>WSW</v>
      </c>
      <c r="S31" s="13">
        <f t="shared" ca="1" si="34"/>
        <v>0.53385416666666663</v>
      </c>
    </row>
    <row r="32" spans="1:19">
      <c r="A32" s="11">
        <f t="shared" si="17"/>
        <v>607</v>
      </c>
      <c r="B32" s="12">
        <f t="shared" ca="1" si="18"/>
        <v>44618</v>
      </c>
      <c r="C32" s="13">
        <f t="shared" ca="1" si="19"/>
        <v>0</v>
      </c>
      <c r="D32" s="14">
        <f t="shared" ca="1" si="20"/>
        <v>0</v>
      </c>
      <c r="E32" s="56">
        <f t="shared" ca="1" si="21"/>
        <v>0.22675853546841498</v>
      </c>
      <c r="F32" s="14">
        <f t="shared" ca="1" si="22"/>
        <v>8.7722222222222221</v>
      </c>
      <c r="G32" s="60" t="s">
        <v>201</v>
      </c>
      <c r="H32" s="14">
        <f t="shared" ca="1" si="23"/>
        <v>51.854166666666657</v>
      </c>
      <c r="I32" s="15">
        <f t="shared" ca="1" si="24"/>
        <v>17.048999999999999</v>
      </c>
      <c r="J32" s="16">
        <f t="shared" ca="1" si="25"/>
        <v>7</v>
      </c>
      <c r="K32" s="52">
        <f t="shared" ca="1" si="26"/>
        <v>33334.809000000001</v>
      </c>
      <c r="L32" s="16">
        <f t="shared" ca="1" si="27"/>
        <v>385.72222222222223</v>
      </c>
      <c r="M32" s="17">
        <f t="shared" ca="1" si="28"/>
        <v>3.6319444444444442</v>
      </c>
      <c r="N32" s="17">
        <f t="shared" ca="1" si="29"/>
        <v>5.4</v>
      </c>
      <c r="O32" s="13" t="str">
        <f t="shared" ca="1" si="30"/>
        <v>SSW</v>
      </c>
      <c r="P32" s="13">
        <f t="shared" ca="1" si="31"/>
        <v>0.63454861111111105</v>
      </c>
      <c r="Q32" s="18">
        <f t="shared" ca="1" si="32"/>
        <v>9.1</v>
      </c>
      <c r="R32" s="17" t="str">
        <f t="shared" ca="1" si="33"/>
        <v>S</v>
      </c>
      <c r="S32" s="13">
        <f t="shared" ca="1" si="34"/>
        <v>0.96988425925925925</v>
      </c>
    </row>
    <row r="33" spans="1:19">
      <c r="A33" s="11">
        <f t="shared" si="17"/>
        <v>631</v>
      </c>
      <c r="B33" s="12">
        <f t="shared" ca="1" si="18"/>
        <v>44619</v>
      </c>
      <c r="C33" s="13">
        <f t="shared" ca="1" si="19"/>
        <v>0</v>
      </c>
      <c r="D33" s="14">
        <f t="shared" ca="1" si="20"/>
        <v>0</v>
      </c>
      <c r="E33" s="56">
        <f t="shared" ca="1" si="21"/>
        <v>0.22148739587023417</v>
      </c>
      <c r="F33" s="14">
        <f t="shared" ca="1" si="22"/>
        <v>10.52361111111111</v>
      </c>
      <c r="G33" s="60" t="s">
        <v>201</v>
      </c>
      <c r="H33" s="14">
        <f t="shared" ca="1" si="23"/>
        <v>49.636111111111099</v>
      </c>
      <c r="I33" s="15">
        <f t="shared" ca="1" si="24"/>
        <v>16.809999999999999</v>
      </c>
      <c r="J33" s="16">
        <f t="shared" ca="1" si="25"/>
        <v>6.8333333333333339</v>
      </c>
      <c r="K33" s="52">
        <f t="shared" ca="1" si="26"/>
        <v>33390.572</v>
      </c>
      <c r="L33" s="16">
        <f t="shared" ca="1" si="27"/>
        <v>386.40277777777766</v>
      </c>
      <c r="M33" s="17">
        <f t="shared" ca="1" si="28"/>
        <v>3.8312500000000007</v>
      </c>
      <c r="N33" s="17">
        <f t="shared" ca="1" si="29"/>
        <v>7.9</v>
      </c>
      <c r="O33" s="13" t="str">
        <f t="shared" ca="1" si="30"/>
        <v>S</v>
      </c>
      <c r="P33" s="13">
        <f t="shared" ca="1" si="31"/>
        <v>0.18487268518518518</v>
      </c>
      <c r="Q33" s="18">
        <f t="shared" ca="1" si="32"/>
        <v>13.2</v>
      </c>
      <c r="R33" s="17" t="str">
        <f t="shared" ca="1" si="33"/>
        <v>S</v>
      </c>
      <c r="S33" s="13">
        <f t="shared" ca="1" si="34"/>
        <v>0.20447916666666666</v>
      </c>
    </row>
    <row r="34" spans="1:19">
      <c r="A34" s="11">
        <f t="shared" si="17"/>
        <v>655</v>
      </c>
      <c r="B34" s="12">
        <f t="shared" ca="1" si="18"/>
        <v>44620</v>
      </c>
      <c r="C34" s="13">
        <f t="shared" ca="1" si="19"/>
        <v>0</v>
      </c>
      <c r="D34" s="14">
        <f t="shared" ca="1" si="20"/>
        <v>0</v>
      </c>
      <c r="E34" s="56">
        <f t="shared" ca="1" si="21"/>
        <v>0.21580898714406896</v>
      </c>
      <c r="F34" s="14">
        <f t="shared" ca="1" si="22"/>
        <v>8.2888888888888879</v>
      </c>
      <c r="G34" s="60" t="s">
        <v>201</v>
      </c>
      <c r="H34" s="14">
        <f t="shared" ca="1" si="23"/>
        <v>58.80277777777777</v>
      </c>
      <c r="I34" s="15">
        <f t="shared" ca="1" si="24"/>
        <v>17.172000000000001</v>
      </c>
      <c r="J34" s="16">
        <f t="shared" ca="1" si="25"/>
        <v>6.333333333333333</v>
      </c>
      <c r="K34" s="52">
        <f t="shared" ca="1" si="26"/>
        <v>34351.305</v>
      </c>
      <c r="L34" s="16">
        <f t="shared" ca="1" si="27"/>
        <v>397.5</v>
      </c>
      <c r="M34" s="17">
        <f t="shared" ca="1" si="28"/>
        <v>0.93749999999999989</v>
      </c>
      <c r="N34" s="17">
        <f t="shared" ca="1" si="29"/>
        <v>3.2</v>
      </c>
      <c r="O34" s="13" t="str">
        <f t="shared" ca="1" si="30"/>
        <v>WSW</v>
      </c>
      <c r="P34" s="13">
        <f t="shared" ca="1" si="31"/>
        <v>0.5</v>
      </c>
      <c r="Q34" s="18">
        <f t="shared" ca="1" si="32"/>
        <v>4.7</v>
      </c>
      <c r="R34" s="17" t="str">
        <f t="shared" ca="1" si="33"/>
        <v>WSW</v>
      </c>
      <c r="S34" s="13">
        <f t="shared" ca="1" si="34"/>
        <v>0.49928240740740742</v>
      </c>
    </row>
    <row r="35" spans="1:19">
      <c r="B35" s="12"/>
      <c r="C35" s="13"/>
      <c r="D35" s="14"/>
      <c r="E35" s="56"/>
      <c r="F35" s="14"/>
      <c r="G35" s="60"/>
      <c r="H35" s="14"/>
      <c r="I35" s="15"/>
      <c r="J35" s="16"/>
      <c r="K35" s="52"/>
      <c r="L35" s="16"/>
      <c r="M35" s="17"/>
      <c r="N35" s="17"/>
      <c r="O35" s="13"/>
      <c r="P35" s="13"/>
      <c r="Q35" s="18"/>
      <c r="R35" s="17"/>
      <c r="S35" s="13"/>
    </row>
    <row r="36" spans="1:19">
      <c r="B36" s="12"/>
      <c r="C36" s="13"/>
      <c r="D36" s="14"/>
      <c r="E36" s="56"/>
      <c r="F36" s="14"/>
      <c r="G36" s="60"/>
      <c r="H36" s="14"/>
      <c r="I36" s="15"/>
      <c r="J36" s="16"/>
      <c r="K36" s="52"/>
      <c r="L36" s="16"/>
      <c r="M36" s="17"/>
      <c r="N36" s="17"/>
      <c r="O36" s="13"/>
      <c r="P36" s="13"/>
      <c r="Q36" s="18"/>
      <c r="R36" s="17"/>
      <c r="S36" s="13"/>
    </row>
    <row r="37" spans="1:19">
      <c r="B37" s="12"/>
      <c r="C37" s="13"/>
      <c r="D37" s="14"/>
      <c r="E37" s="56"/>
      <c r="F37" s="14"/>
      <c r="G37" s="60"/>
      <c r="H37" s="14"/>
      <c r="I37" s="15"/>
      <c r="J37" s="16"/>
      <c r="K37" s="52"/>
      <c r="L37" s="16"/>
      <c r="M37" s="17"/>
      <c r="N37" s="17"/>
      <c r="O37" s="13"/>
      <c r="P37" s="13"/>
      <c r="Q37" s="18"/>
      <c r="R37" s="17"/>
      <c r="S37" s="13"/>
    </row>
    <row r="38" spans="1:19">
      <c r="A38" s="54"/>
      <c r="B38" s="12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7"/>
      <c r="O38" s="13"/>
      <c r="P38" s="13"/>
      <c r="Q38" s="17"/>
      <c r="R38" s="17"/>
      <c r="S38" s="13"/>
    </row>
    <row r="39" spans="1:19">
      <c r="B39" s="12"/>
      <c r="C39" s="13"/>
      <c r="D39" s="14"/>
      <c r="E39" s="14"/>
      <c r="G39" s="15"/>
      <c r="H39" s="16"/>
      <c r="I39" s="17"/>
      <c r="J39" s="17"/>
      <c r="K39" s="17"/>
      <c r="L39" s="17"/>
      <c r="M39" s="13"/>
      <c r="O39" s="18"/>
      <c r="P39" s="17"/>
      <c r="Q39" s="13"/>
    </row>
    <row r="40" spans="1:19">
      <c r="G40" s="15"/>
      <c r="H40" s="16"/>
      <c r="J40" s="17"/>
      <c r="L40" s="13"/>
      <c r="M40" s="18"/>
      <c r="N40" s="17"/>
      <c r="O40" s="13"/>
    </row>
    <row r="41" spans="1:19">
      <c r="I41" s="17"/>
      <c r="M41" s="17"/>
    </row>
    <row r="42" spans="1:19">
      <c r="I42" s="17"/>
      <c r="M42" s="17"/>
    </row>
    <row r="43" spans="1:19">
      <c r="B43" s="54" t="s">
        <v>116</v>
      </c>
      <c r="D43" s="54" t="s">
        <v>117</v>
      </c>
      <c r="H43" s="17"/>
      <c r="I43" s="17"/>
      <c r="M43" s="17"/>
    </row>
    <row r="44" spans="1:19">
      <c r="A44" s="57" t="s">
        <v>113</v>
      </c>
      <c r="B44" s="58" t="s">
        <v>114</v>
      </c>
      <c r="C44" s="58" t="s">
        <v>115</v>
      </c>
      <c r="D44" s="58" t="s">
        <v>114</v>
      </c>
      <c r="E44" s="58" t="s">
        <v>115</v>
      </c>
      <c r="H44" s="17"/>
      <c r="I44" s="17"/>
      <c r="M44" s="17"/>
    </row>
    <row r="45" spans="1:19">
      <c r="A45" s="14" t="s">
        <v>97</v>
      </c>
      <c r="B45" s="14">
        <f t="shared" ref="B45:B60" ca="1" si="35">COUNTIF($O$7:$O$37,A45)</f>
        <v>2</v>
      </c>
      <c r="C45" s="11">
        <f t="shared" ref="C45:C60" ca="1" si="36">AVERAGEIF($O$7:$O$37,A45,$N$7:$N$37)</f>
        <v>5.05</v>
      </c>
      <c r="D45" s="14">
        <f t="shared" ref="D45:D60" ca="1" si="37">COUNTIF($R$7:$R$37,A45)</f>
        <v>3</v>
      </c>
      <c r="E45" s="11">
        <f t="shared" ref="E45:E60" ca="1" si="38">AVERAGEIF($R$7:$R$37,A45,$Q$7:$Q$37)</f>
        <v>9.5666666666666664</v>
      </c>
      <c r="H45" s="17"/>
      <c r="I45" s="17"/>
      <c r="M45" s="17"/>
    </row>
    <row r="46" spans="1:19">
      <c r="A46" s="14" t="s">
        <v>98</v>
      </c>
      <c r="B46" s="14">
        <f t="shared" ca="1" si="35"/>
        <v>5</v>
      </c>
      <c r="C46" s="11">
        <f t="shared" ca="1" si="36"/>
        <v>4.7</v>
      </c>
      <c r="D46" s="14">
        <f t="shared" ca="1" si="37"/>
        <v>4</v>
      </c>
      <c r="E46" s="11">
        <f t="shared" ca="1" si="38"/>
        <v>7.125</v>
      </c>
      <c r="H46" s="17"/>
      <c r="I46" s="17"/>
      <c r="M46" s="17"/>
    </row>
    <row r="47" spans="1:19">
      <c r="A47" s="14" t="s">
        <v>99</v>
      </c>
      <c r="B47" s="14">
        <f t="shared" ca="1" si="35"/>
        <v>0</v>
      </c>
      <c r="C47" s="11" t="e">
        <f t="shared" ca="1" si="36"/>
        <v>#DIV/0!</v>
      </c>
      <c r="D47" s="14">
        <f t="shared" ca="1" si="37"/>
        <v>1</v>
      </c>
      <c r="E47" s="11">
        <f t="shared" ca="1" si="38"/>
        <v>8.8000000000000007</v>
      </c>
      <c r="H47" s="17"/>
      <c r="I47" s="17"/>
      <c r="M47" s="17"/>
    </row>
    <row r="48" spans="1:19">
      <c r="A48" s="14" t="s">
        <v>108</v>
      </c>
      <c r="B48" s="14">
        <f t="shared" ca="1" si="35"/>
        <v>0</v>
      </c>
      <c r="C48" s="11" t="e">
        <f t="shared" ca="1" si="36"/>
        <v>#DIV/0!</v>
      </c>
      <c r="D48" s="14">
        <f t="shared" ca="1" si="37"/>
        <v>0</v>
      </c>
      <c r="E48" s="11" t="e">
        <f t="shared" ca="1" si="38"/>
        <v>#DIV/0!</v>
      </c>
      <c r="H48" s="17"/>
      <c r="I48" s="17"/>
      <c r="M48" s="17"/>
    </row>
    <row r="49" spans="1:13">
      <c r="A49" s="14" t="s">
        <v>100</v>
      </c>
      <c r="B49" s="14">
        <f t="shared" ca="1" si="35"/>
        <v>0</v>
      </c>
      <c r="C49" s="11" t="e">
        <f t="shared" ca="1" si="36"/>
        <v>#DIV/0!</v>
      </c>
      <c r="D49" s="14">
        <f t="shared" ca="1" si="37"/>
        <v>0</v>
      </c>
      <c r="E49" s="11" t="e">
        <f t="shared" ca="1" si="38"/>
        <v>#DIV/0!</v>
      </c>
      <c r="H49" s="17"/>
      <c r="I49" s="17"/>
      <c r="M49" s="17"/>
    </row>
    <row r="50" spans="1:13">
      <c r="A50" s="14" t="s">
        <v>110</v>
      </c>
      <c r="B50" s="14">
        <f t="shared" ca="1" si="35"/>
        <v>0</v>
      </c>
      <c r="C50" s="11" t="e">
        <f t="shared" ca="1" si="36"/>
        <v>#DIV/0!</v>
      </c>
      <c r="D50" s="14">
        <f t="shared" ca="1" si="37"/>
        <v>0</v>
      </c>
      <c r="E50" s="11" t="e">
        <f t="shared" ca="1" si="38"/>
        <v>#DIV/0!</v>
      </c>
      <c r="H50" s="17"/>
      <c r="I50" s="17"/>
      <c r="M50" s="17"/>
    </row>
    <row r="51" spans="1:13">
      <c r="A51" s="14" t="s">
        <v>101</v>
      </c>
      <c r="B51" s="14">
        <f t="shared" ca="1" si="35"/>
        <v>0</v>
      </c>
      <c r="C51" s="11" t="e">
        <f t="shared" ca="1" si="36"/>
        <v>#DIV/0!</v>
      </c>
      <c r="D51" s="14">
        <f t="shared" ca="1" si="37"/>
        <v>0</v>
      </c>
      <c r="E51" s="11" t="e">
        <f t="shared" ca="1" si="38"/>
        <v>#DIV/0!</v>
      </c>
      <c r="H51" s="17"/>
      <c r="I51" s="17"/>
      <c r="M51" s="17"/>
    </row>
    <row r="52" spans="1:13">
      <c r="A52" s="14" t="s">
        <v>102</v>
      </c>
      <c r="B52" s="14">
        <f t="shared" ca="1" si="35"/>
        <v>0</v>
      </c>
      <c r="C52" s="11" t="e">
        <f t="shared" ca="1" si="36"/>
        <v>#DIV/0!</v>
      </c>
      <c r="D52" s="14">
        <f t="shared" ca="1" si="37"/>
        <v>2</v>
      </c>
      <c r="E52" s="11">
        <f t="shared" ca="1" si="38"/>
        <v>7.35</v>
      </c>
      <c r="H52" s="17"/>
      <c r="I52" s="17"/>
      <c r="M52" s="17"/>
    </row>
    <row r="53" spans="1:13">
      <c r="A53" s="14" t="s">
        <v>103</v>
      </c>
      <c r="B53" s="14">
        <f t="shared" ca="1" si="35"/>
        <v>1</v>
      </c>
      <c r="C53" s="11">
        <f t="shared" ca="1" si="36"/>
        <v>7.9</v>
      </c>
      <c r="D53" s="14">
        <f t="shared" ca="1" si="37"/>
        <v>3</v>
      </c>
      <c r="E53" s="11">
        <f t="shared" ca="1" si="38"/>
        <v>10.066666666666666</v>
      </c>
      <c r="H53" s="17"/>
      <c r="I53" s="17"/>
      <c r="M53" s="17"/>
    </row>
    <row r="54" spans="1:13">
      <c r="A54" s="14" t="s">
        <v>104</v>
      </c>
      <c r="B54" s="14">
        <f t="shared" ca="1" si="35"/>
        <v>4</v>
      </c>
      <c r="C54" s="11">
        <f t="shared" ca="1" si="36"/>
        <v>4.625</v>
      </c>
      <c r="D54" s="14">
        <f t="shared" ca="1" si="37"/>
        <v>1</v>
      </c>
      <c r="E54" s="11">
        <f t="shared" ca="1" si="38"/>
        <v>17.5</v>
      </c>
      <c r="H54" s="17"/>
      <c r="I54" s="17"/>
      <c r="M54" s="17"/>
    </row>
    <row r="55" spans="1:13">
      <c r="A55" s="14" t="s">
        <v>105</v>
      </c>
      <c r="B55" s="14">
        <f t="shared" ca="1" si="35"/>
        <v>1</v>
      </c>
      <c r="C55" s="11">
        <f t="shared" ca="1" si="36"/>
        <v>3.3</v>
      </c>
      <c r="D55" s="14">
        <f t="shared" ca="1" si="37"/>
        <v>0</v>
      </c>
      <c r="E55" s="11" t="e">
        <f t="shared" ca="1" si="38"/>
        <v>#DIV/0!</v>
      </c>
      <c r="H55" s="17"/>
      <c r="I55" s="17"/>
      <c r="M55" s="17"/>
    </row>
    <row r="56" spans="1:13">
      <c r="A56" s="14" t="s">
        <v>111</v>
      </c>
      <c r="B56" s="14">
        <f t="shared" ca="1" si="35"/>
        <v>8</v>
      </c>
      <c r="C56" s="11">
        <f t="shared" ca="1" si="36"/>
        <v>6.3125</v>
      </c>
      <c r="D56" s="14">
        <f t="shared" ca="1" si="37"/>
        <v>8</v>
      </c>
      <c r="E56" s="11">
        <f t="shared" ca="1" si="38"/>
        <v>10.15</v>
      </c>
      <c r="H56" s="17"/>
      <c r="I56" s="17"/>
      <c r="M56" s="17"/>
    </row>
    <row r="57" spans="1:13">
      <c r="A57" s="14" t="s">
        <v>106</v>
      </c>
      <c r="B57" s="14">
        <f t="shared" ca="1" si="35"/>
        <v>1</v>
      </c>
      <c r="C57" s="11">
        <f t="shared" ca="1" si="36"/>
        <v>4.9000000000000004</v>
      </c>
      <c r="D57" s="14">
        <f t="shared" ca="1" si="37"/>
        <v>2</v>
      </c>
      <c r="E57" s="11">
        <f t="shared" ca="1" si="38"/>
        <v>13.75</v>
      </c>
      <c r="H57" s="17"/>
      <c r="I57" s="17"/>
      <c r="M57" s="17"/>
    </row>
    <row r="58" spans="1:13">
      <c r="A58" s="14" t="s">
        <v>109</v>
      </c>
      <c r="B58" s="14">
        <f t="shared" ca="1" si="35"/>
        <v>4</v>
      </c>
      <c r="C58" s="11">
        <f t="shared" ca="1" si="36"/>
        <v>6.0249999999999995</v>
      </c>
      <c r="D58" s="14">
        <f t="shared" ca="1" si="37"/>
        <v>3</v>
      </c>
      <c r="E58" s="11">
        <f t="shared" ca="1" si="38"/>
        <v>8.9333333333333336</v>
      </c>
      <c r="H58" s="17"/>
      <c r="I58" s="17"/>
      <c r="M58" s="17"/>
    </row>
    <row r="59" spans="1:13">
      <c r="A59" s="14" t="s">
        <v>107</v>
      </c>
      <c r="B59" s="14">
        <f t="shared" ca="1" si="35"/>
        <v>2</v>
      </c>
      <c r="C59" s="11">
        <f t="shared" ca="1" si="36"/>
        <v>5.95</v>
      </c>
      <c r="D59" s="14">
        <f t="shared" ca="1" si="37"/>
        <v>1</v>
      </c>
      <c r="E59" s="11">
        <f t="shared" ca="1" si="38"/>
        <v>7.8</v>
      </c>
      <c r="H59" s="17"/>
      <c r="I59" s="17"/>
      <c r="M59" s="17"/>
    </row>
    <row r="60" spans="1:13">
      <c r="A60" s="14" t="s">
        <v>112</v>
      </c>
      <c r="B60" s="14">
        <f t="shared" ca="1" si="35"/>
        <v>0</v>
      </c>
      <c r="C60" s="11" t="e">
        <f t="shared" ca="1" si="36"/>
        <v>#DIV/0!</v>
      </c>
      <c r="D60" s="14">
        <f t="shared" ca="1" si="37"/>
        <v>0</v>
      </c>
      <c r="E60" s="11" t="e">
        <f t="shared" ca="1" si="38"/>
        <v>#DIV/0!</v>
      </c>
      <c r="H60" s="17"/>
      <c r="I60" s="17"/>
      <c r="M60" s="17"/>
    </row>
    <row r="61" spans="1:13">
      <c r="B61" s="12"/>
      <c r="C61" s="13"/>
      <c r="D61" s="14"/>
      <c r="E61" s="14"/>
      <c r="H61" s="17"/>
      <c r="I61" s="17"/>
      <c r="M61" s="17"/>
    </row>
    <row r="62" spans="1:13">
      <c r="B62" s="12"/>
      <c r="C62" s="13"/>
      <c r="D62" s="14"/>
      <c r="E62" s="14"/>
      <c r="H62" s="17"/>
      <c r="I62" s="17"/>
      <c r="M62" s="17"/>
    </row>
    <row r="63" spans="1:13">
      <c r="B63" s="12"/>
      <c r="C63" s="13"/>
      <c r="D63" s="14"/>
      <c r="E63" s="14"/>
      <c r="H63" s="17"/>
      <c r="I63" s="17"/>
      <c r="M63" s="17"/>
    </row>
    <row r="64" spans="1:13">
      <c r="B64" s="12"/>
      <c r="C64" s="13"/>
      <c r="D64" s="14"/>
      <c r="E64" s="14"/>
      <c r="H64" s="17"/>
      <c r="I64" s="17"/>
      <c r="M64" s="17"/>
    </row>
    <row r="65" spans="1:13">
      <c r="B65" s="59" t="s">
        <v>116</v>
      </c>
      <c r="C65" s="57" t="s">
        <v>117</v>
      </c>
      <c r="D65" s="14"/>
      <c r="E65" s="59" t="s">
        <v>116</v>
      </c>
      <c r="F65" s="57" t="s">
        <v>117</v>
      </c>
      <c r="H65" s="17"/>
      <c r="I65" s="17"/>
      <c r="M65" s="17"/>
    </row>
    <row r="66" spans="1:13">
      <c r="A66" s="11" t="s">
        <v>118</v>
      </c>
      <c r="B66" s="59" t="s">
        <v>119</v>
      </c>
      <c r="C66" s="59" t="s">
        <v>119</v>
      </c>
      <c r="D66" s="57" t="s">
        <v>119</v>
      </c>
      <c r="E66" s="58" t="s">
        <v>114</v>
      </c>
      <c r="F66" s="58" t="s">
        <v>114</v>
      </c>
      <c r="H66" s="17"/>
      <c r="I66" s="17"/>
      <c r="M66" s="17"/>
    </row>
    <row r="67" spans="1:13">
      <c r="A67" s="11">
        <v>1</v>
      </c>
      <c r="B67" s="11">
        <f t="shared" ref="B67:B97" ca="1" si="39">HOUR(P7)</f>
        <v>16</v>
      </c>
      <c r="C67" s="11">
        <f t="shared" ref="C67:C97" ca="1" si="40">HOUR(S7)</f>
        <v>15</v>
      </c>
      <c r="D67" s="11">
        <v>1</v>
      </c>
      <c r="E67" s="14">
        <f t="shared" ref="E67:E90" ca="1" si="41">COUNTIF($B$67:$B$97,D67)</f>
        <v>0</v>
      </c>
      <c r="F67" s="14">
        <f t="shared" ref="F67:F90" ca="1" si="42">COUNTIF($C$67:$C$97,E67)</f>
        <v>2</v>
      </c>
      <c r="H67" s="17"/>
      <c r="I67" s="17"/>
      <c r="M67" s="17"/>
    </row>
    <row r="68" spans="1:13">
      <c r="A68" s="11">
        <v>2</v>
      </c>
      <c r="B68" s="11">
        <f t="shared" ca="1" si="39"/>
        <v>15</v>
      </c>
      <c r="C68" s="11">
        <f t="shared" ca="1" si="40"/>
        <v>15</v>
      </c>
      <c r="D68" s="11">
        <v>2</v>
      </c>
      <c r="E68" s="14">
        <f t="shared" ca="1" si="41"/>
        <v>0</v>
      </c>
      <c r="F68" s="14">
        <f t="shared" ca="1" si="42"/>
        <v>2</v>
      </c>
      <c r="H68" s="17"/>
      <c r="I68" s="17"/>
      <c r="M68" s="17"/>
    </row>
    <row r="69" spans="1:13">
      <c r="A69" s="11">
        <v>3</v>
      </c>
      <c r="B69" s="11">
        <f t="shared" ca="1" si="39"/>
        <v>8</v>
      </c>
      <c r="C69" s="11">
        <f t="shared" ca="1" si="40"/>
        <v>0</v>
      </c>
      <c r="D69" s="11">
        <v>3</v>
      </c>
      <c r="E69" s="14">
        <f t="shared" ca="1" si="41"/>
        <v>1</v>
      </c>
      <c r="F69" s="14">
        <f t="shared" ca="1" si="42"/>
        <v>1</v>
      </c>
      <c r="H69" s="17"/>
      <c r="I69" s="17"/>
      <c r="M69" s="17"/>
    </row>
    <row r="70" spans="1:13">
      <c r="A70" s="11">
        <v>4</v>
      </c>
      <c r="B70" s="11">
        <f t="shared" ca="1" si="39"/>
        <v>22</v>
      </c>
      <c r="C70" s="11">
        <f t="shared" ca="1" si="40"/>
        <v>23</v>
      </c>
      <c r="D70" s="11">
        <v>4</v>
      </c>
      <c r="E70" s="14">
        <f t="shared" ca="1" si="41"/>
        <v>1</v>
      </c>
      <c r="F70" s="14">
        <f t="shared" ca="1" si="42"/>
        <v>1</v>
      </c>
      <c r="H70" s="17"/>
      <c r="I70" s="17"/>
      <c r="M70" s="17"/>
    </row>
    <row r="71" spans="1:13">
      <c r="A71" s="11">
        <v>5</v>
      </c>
      <c r="B71" s="11">
        <f t="shared" ca="1" si="39"/>
        <v>0</v>
      </c>
      <c r="C71" s="11">
        <f t="shared" ca="1" si="40"/>
        <v>0</v>
      </c>
      <c r="D71" s="11">
        <v>5</v>
      </c>
      <c r="E71" s="14">
        <f t="shared" ca="1" si="41"/>
        <v>0</v>
      </c>
      <c r="F71" s="14">
        <f t="shared" ca="1" si="42"/>
        <v>2</v>
      </c>
      <c r="H71" s="17"/>
      <c r="I71" s="17"/>
      <c r="M71" s="17"/>
    </row>
    <row r="72" spans="1:13">
      <c r="A72" s="11">
        <v>6</v>
      </c>
      <c r="B72" s="11">
        <f t="shared" ca="1" si="39"/>
        <v>0</v>
      </c>
      <c r="C72" s="11">
        <f t="shared" ca="1" si="40"/>
        <v>11</v>
      </c>
      <c r="D72" s="11">
        <v>6</v>
      </c>
      <c r="E72" s="14">
        <f t="shared" ca="1" si="41"/>
        <v>0</v>
      </c>
      <c r="F72" s="14">
        <f t="shared" ca="1" si="42"/>
        <v>2</v>
      </c>
      <c r="H72" s="17"/>
      <c r="I72" s="17"/>
      <c r="M72" s="17"/>
    </row>
    <row r="73" spans="1:13">
      <c r="A73" s="11">
        <v>7</v>
      </c>
      <c r="B73" s="11">
        <f t="shared" ca="1" si="39"/>
        <v>12</v>
      </c>
      <c r="C73" s="11">
        <f t="shared" ca="1" si="40"/>
        <v>11</v>
      </c>
      <c r="D73" s="11">
        <v>7</v>
      </c>
      <c r="E73" s="14">
        <f t="shared" ca="1" si="41"/>
        <v>0</v>
      </c>
      <c r="F73" s="14">
        <f t="shared" ca="1" si="42"/>
        <v>2</v>
      </c>
      <c r="H73" s="17"/>
      <c r="I73" s="17"/>
      <c r="M73" s="17"/>
    </row>
    <row r="74" spans="1:13">
      <c r="A74" s="11">
        <v>8</v>
      </c>
      <c r="B74" s="11">
        <f t="shared" ca="1" si="39"/>
        <v>10</v>
      </c>
      <c r="C74" s="11">
        <f t="shared" ca="1" si="40"/>
        <v>19</v>
      </c>
      <c r="D74" s="11">
        <v>8</v>
      </c>
      <c r="E74" s="14">
        <f t="shared" ca="1" si="41"/>
        <v>2</v>
      </c>
      <c r="F74" s="14">
        <f t="shared" ca="1" si="42"/>
        <v>0</v>
      </c>
      <c r="H74" s="17"/>
      <c r="I74" s="17"/>
      <c r="M74" s="17"/>
    </row>
    <row r="75" spans="1:13">
      <c r="A75" s="11">
        <v>9</v>
      </c>
      <c r="B75" s="11">
        <f t="shared" ca="1" si="39"/>
        <v>8</v>
      </c>
      <c r="C75" s="11">
        <f t="shared" ca="1" si="40"/>
        <v>11</v>
      </c>
      <c r="D75" s="11">
        <v>9</v>
      </c>
      <c r="E75" s="14">
        <f t="shared" ca="1" si="41"/>
        <v>1</v>
      </c>
      <c r="F75" s="14">
        <f t="shared" ca="1" si="42"/>
        <v>1</v>
      </c>
      <c r="H75" s="17"/>
      <c r="I75" s="17"/>
      <c r="M75" s="17"/>
    </row>
    <row r="76" spans="1:13">
      <c r="A76" s="11">
        <v>10</v>
      </c>
      <c r="B76" s="11">
        <f t="shared" ca="1" si="39"/>
        <v>9</v>
      </c>
      <c r="C76" s="11">
        <f t="shared" ca="1" si="40"/>
        <v>9</v>
      </c>
      <c r="D76" s="11">
        <v>10</v>
      </c>
      <c r="E76" s="14">
        <f t="shared" ca="1" si="41"/>
        <v>3</v>
      </c>
      <c r="F76" s="14">
        <f t="shared" ca="1" si="42"/>
        <v>1</v>
      </c>
      <c r="H76" s="17"/>
      <c r="I76" s="17"/>
      <c r="M76" s="17"/>
    </row>
    <row r="77" spans="1:13">
      <c r="A77" s="11">
        <v>11</v>
      </c>
      <c r="B77" s="11">
        <f t="shared" ca="1" si="39"/>
        <v>13</v>
      </c>
      <c r="C77" s="11">
        <f t="shared" ca="1" si="40"/>
        <v>13</v>
      </c>
      <c r="D77" s="11">
        <v>11</v>
      </c>
      <c r="E77" s="14">
        <f t="shared" ca="1" si="41"/>
        <v>2</v>
      </c>
      <c r="F77" s="14">
        <f t="shared" ca="1" si="42"/>
        <v>0</v>
      </c>
      <c r="H77" s="17"/>
      <c r="I77" s="17"/>
      <c r="M77" s="17"/>
    </row>
    <row r="78" spans="1:13">
      <c r="A78" s="11">
        <v>12</v>
      </c>
      <c r="B78" s="11">
        <f t="shared" ca="1" si="39"/>
        <v>11</v>
      </c>
      <c r="C78" s="11">
        <f t="shared" ca="1" si="40"/>
        <v>11</v>
      </c>
      <c r="D78" s="11">
        <v>12</v>
      </c>
      <c r="E78" s="14">
        <f t="shared" ca="1" si="41"/>
        <v>4</v>
      </c>
      <c r="F78" s="14">
        <f t="shared" ca="1" si="42"/>
        <v>1</v>
      </c>
      <c r="H78" s="17"/>
      <c r="I78" s="17"/>
      <c r="M78" s="17"/>
    </row>
    <row r="79" spans="1:13">
      <c r="A79" s="11">
        <v>13</v>
      </c>
      <c r="B79" s="11">
        <f t="shared" ca="1" si="39"/>
        <v>20</v>
      </c>
      <c r="C79" s="11">
        <f t="shared" ca="1" si="40"/>
        <v>13</v>
      </c>
      <c r="D79" s="11">
        <v>13</v>
      </c>
      <c r="E79" s="14">
        <f t="shared" ca="1" si="41"/>
        <v>1</v>
      </c>
      <c r="F79" s="14">
        <f t="shared" ca="1" si="42"/>
        <v>1</v>
      </c>
      <c r="H79" s="17"/>
      <c r="I79" s="17"/>
      <c r="M79" s="17"/>
    </row>
    <row r="80" spans="1:13">
      <c r="A80" s="11">
        <v>14</v>
      </c>
      <c r="B80" s="11">
        <f t="shared" ca="1" si="39"/>
        <v>0</v>
      </c>
      <c r="C80" s="11">
        <f t="shared" ca="1" si="40"/>
        <v>1</v>
      </c>
      <c r="D80" s="11">
        <v>14</v>
      </c>
      <c r="E80" s="14">
        <f t="shared" ca="1" si="41"/>
        <v>1</v>
      </c>
      <c r="F80" s="14">
        <f t="shared" ca="1" si="42"/>
        <v>1</v>
      </c>
      <c r="H80" s="17"/>
      <c r="I80" s="17"/>
      <c r="M80" s="17"/>
    </row>
    <row r="81" spans="1:13">
      <c r="A81" s="11">
        <v>15</v>
      </c>
      <c r="B81" s="11">
        <f t="shared" ca="1" si="39"/>
        <v>22</v>
      </c>
      <c r="C81" s="11">
        <f t="shared" ca="1" si="40"/>
        <v>22</v>
      </c>
      <c r="D81" s="11">
        <v>15</v>
      </c>
      <c r="E81" s="14">
        <f t="shared" ca="1" si="41"/>
        <v>4</v>
      </c>
      <c r="F81" s="14">
        <f t="shared" ca="1" si="42"/>
        <v>1</v>
      </c>
      <c r="H81" s="17"/>
      <c r="I81" s="17"/>
      <c r="M81" s="17"/>
    </row>
    <row r="82" spans="1:13">
      <c r="A82" s="11">
        <v>16</v>
      </c>
      <c r="B82" s="11">
        <f t="shared" ca="1" si="39"/>
        <v>23</v>
      </c>
      <c r="C82" s="11">
        <f t="shared" ca="1" si="40"/>
        <v>15</v>
      </c>
      <c r="D82" s="11">
        <v>16</v>
      </c>
      <c r="E82" s="14">
        <f t="shared" ca="1" si="41"/>
        <v>1</v>
      </c>
      <c r="F82" s="14">
        <f t="shared" ca="1" si="42"/>
        <v>1</v>
      </c>
      <c r="H82" s="17"/>
      <c r="I82" s="17"/>
      <c r="M82" s="17"/>
    </row>
    <row r="83" spans="1:13">
      <c r="A83" s="11">
        <v>17</v>
      </c>
      <c r="B83" s="11">
        <f t="shared" ca="1" si="39"/>
        <v>3</v>
      </c>
      <c r="C83" s="11">
        <f t="shared" ca="1" si="40"/>
        <v>3</v>
      </c>
      <c r="D83" s="11">
        <v>17</v>
      </c>
      <c r="E83" s="14">
        <f t="shared" ca="1" si="41"/>
        <v>0</v>
      </c>
      <c r="F83" s="14">
        <f t="shared" ca="1" si="42"/>
        <v>2</v>
      </c>
      <c r="H83" s="17"/>
      <c r="I83" s="17"/>
      <c r="M83" s="17"/>
    </row>
    <row r="84" spans="1:13">
      <c r="A84" s="11">
        <v>18</v>
      </c>
      <c r="B84" s="11">
        <f t="shared" ca="1" si="39"/>
        <v>14</v>
      </c>
      <c r="C84" s="11">
        <f t="shared" ca="1" si="40"/>
        <v>14</v>
      </c>
      <c r="D84" s="11">
        <v>18</v>
      </c>
      <c r="E84" s="14">
        <f t="shared" ca="1" si="41"/>
        <v>0</v>
      </c>
      <c r="F84" s="14">
        <f t="shared" ca="1" si="42"/>
        <v>2</v>
      </c>
      <c r="H84" s="17"/>
      <c r="I84" s="17"/>
      <c r="M84" s="17"/>
    </row>
    <row r="85" spans="1:13">
      <c r="A85" s="11">
        <v>19</v>
      </c>
      <c r="B85" s="11">
        <f t="shared" ca="1" si="39"/>
        <v>10</v>
      </c>
      <c r="C85" s="11">
        <f t="shared" ca="1" si="40"/>
        <v>10</v>
      </c>
      <c r="D85" s="11">
        <v>19</v>
      </c>
      <c r="E85" s="14">
        <f t="shared" ca="1" si="41"/>
        <v>0</v>
      </c>
      <c r="F85" s="14">
        <f t="shared" ca="1" si="42"/>
        <v>2</v>
      </c>
      <c r="H85" s="17"/>
      <c r="I85" s="17"/>
      <c r="M85" s="17"/>
    </row>
    <row r="86" spans="1:13">
      <c r="A86" s="11">
        <v>20</v>
      </c>
      <c r="B86" s="11">
        <f t="shared" ca="1" si="39"/>
        <v>12</v>
      </c>
      <c r="C86" s="11">
        <f t="shared" ca="1" si="40"/>
        <v>12</v>
      </c>
      <c r="D86" s="11">
        <v>20</v>
      </c>
      <c r="E86" s="14">
        <f t="shared" ca="1" si="41"/>
        <v>1</v>
      </c>
      <c r="F86" s="14">
        <f t="shared" ca="1" si="42"/>
        <v>1</v>
      </c>
      <c r="H86" s="17"/>
      <c r="I86" s="17"/>
      <c r="M86" s="17"/>
    </row>
    <row r="87" spans="1:13">
      <c r="A87" s="11">
        <v>21</v>
      </c>
      <c r="B87" s="11">
        <f t="shared" ca="1" si="39"/>
        <v>12</v>
      </c>
      <c r="C87" s="11">
        <f t="shared" ca="1" si="40"/>
        <v>11</v>
      </c>
      <c r="D87" s="11">
        <v>21</v>
      </c>
      <c r="E87" s="14">
        <f t="shared" ca="1" si="41"/>
        <v>0</v>
      </c>
      <c r="F87" s="14">
        <f t="shared" ca="1" si="42"/>
        <v>2</v>
      </c>
      <c r="H87" s="17"/>
      <c r="I87" s="17"/>
      <c r="M87" s="17"/>
    </row>
    <row r="88" spans="1:13">
      <c r="A88" s="11">
        <v>22</v>
      </c>
      <c r="B88" s="11">
        <f t="shared" ca="1" si="39"/>
        <v>15</v>
      </c>
      <c r="C88" s="11">
        <f t="shared" ca="1" si="40"/>
        <v>11</v>
      </c>
      <c r="D88" s="11">
        <v>22</v>
      </c>
      <c r="E88" s="14">
        <f t="shared" ca="1" si="41"/>
        <v>2</v>
      </c>
      <c r="F88" s="14">
        <f t="shared" ca="1" si="42"/>
        <v>0</v>
      </c>
      <c r="H88" s="17"/>
      <c r="I88" s="17"/>
      <c r="M88" s="17"/>
    </row>
    <row r="89" spans="1:13">
      <c r="A89" s="11">
        <v>23</v>
      </c>
      <c r="B89" s="11">
        <f t="shared" ca="1" si="39"/>
        <v>15</v>
      </c>
      <c r="C89" s="11">
        <f t="shared" ca="1" si="40"/>
        <v>19</v>
      </c>
      <c r="D89" s="11">
        <v>23</v>
      </c>
      <c r="E89" s="14">
        <f t="shared" ca="1" si="41"/>
        <v>1</v>
      </c>
      <c r="F89" s="14">
        <f t="shared" ca="1" si="42"/>
        <v>1</v>
      </c>
      <c r="H89" s="17"/>
      <c r="I89" s="17"/>
      <c r="M89" s="17"/>
    </row>
    <row r="90" spans="1:13">
      <c r="A90" s="11">
        <v>24</v>
      </c>
      <c r="B90" s="11">
        <f t="shared" ca="1" si="39"/>
        <v>11</v>
      </c>
      <c r="C90" s="11">
        <f t="shared" ca="1" si="40"/>
        <v>11</v>
      </c>
      <c r="D90" s="11">
        <v>24</v>
      </c>
      <c r="E90" s="14">
        <f t="shared" ca="1" si="41"/>
        <v>0</v>
      </c>
      <c r="F90" s="14">
        <f t="shared" ca="1" si="42"/>
        <v>2</v>
      </c>
      <c r="H90" s="17"/>
      <c r="I90" s="17"/>
      <c r="M90" s="17"/>
    </row>
    <row r="91" spans="1:13">
      <c r="A91" s="11">
        <v>25</v>
      </c>
      <c r="B91" s="11">
        <f t="shared" ca="1" si="39"/>
        <v>10</v>
      </c>
      <c r="C91" s="11">
        <f t="shared" ca="1" si="40"/>
        <v>12</v>
      </c>
      <c r="D91" s="14"/>
      <c r="E91" s="14"/>
      <c r="H91" s="17"/>
      <c r="I91" s="17"/>
      <c r="M91" s="17"/>
    </row>
    <row r="92" spans="1:13">
      <c r="A92" s="11">
        <v>26</v>
      </c>
      <c r="B92" s="11">
        <f t="shared" ca="1" si="39"/>
        <v>15</v>
      </c>
      <c r="C92" s="11">
        <f t="shared" ca="1" si="40"/>
        <v>23</v>
      </c>
      <c r="D92" s="14"/>
      <c r="E92" s="14"/>
      <c r="H92" s="17"/>
      <c r="I92" s="17"/>
      <c r="M92" s="17"/>
    </row>
    <row r="93" spans="1:13">
      <c r="A93" s="11">
        <v>27</v>
      </c>
      <c r="B93" s="11">
        <f t="shared" ca="1" si="39"/>
        <v>4</v>
      </c>
      <c r="C93" s="11">
        <f t="shared" ca="1" si="40"/>
        <v>4</v>
      </c>
      <c r="D93" s="14"/>
      <c r="E93" s="14"/>
      <c r="H93" s="17"/>
      <c r="I93" s="17"/>
      <c r="M93" s="17"/>
    </row>
    <row r="94" spans="1:13">
      <c r="A94" s="11">
        <v>28</v>
      </c>
      <c r="B94" s="11">
        <f t="shared" ca="1" si="39"/>
        <v>12</v>
      </c>
      <c r="C94" s="11">
        <f t="shared" ca="1" si="40"/>
        <v>11</v>
      </c>
      <c r="D94" s="14"/>
      <c r="E94" s="14"/>
      <c r="H94" s="17"/>
      <c r="I94" s="17"/>
      <c r="M94" s="17"/>
    </row>
    <row r="95" spans="1:13">
      <c r="D95" s="14"/>
      <c r="E95" s="14"/>
      <c r="H95" s="17"/>
      <c r="I95" s="17"/>
      <c r="M95" s="17"/>
    </row>
    <row r="96" spans="1:13">
      <c r="D96" s="14"/>
      <c r="E96" s="14"/>
      <c r="H96" s="17"/>
      <c r="I96" s="17"/>
      <c r="M96" s="17"/>
    </row>
    <row r="97" spans="2:13">
      <c r="D97" s="14"/>
      <c r="E97" s="14"/>
      <c r="H97" s="17"/>
      <c r="I97" s="17"/>
      <c r="M97" s="17"/>
    </row>
    <row r="98" spans="2:13">
      <c r="C98" s="13"/>
      <c r="D98" s="14"/>
      <c r="E98" s="14"/>
      <c r="H98" s="17"/>
      <c r="I98" s="17"/>
      <c r="M98" s="17"/>
    </row>
    <row r="99" spans="2:13">
      <c r="C99" s="13"/>
      <c r="D99" s="14"/>
      <c r="E99" s="14"/>
      <c r="H99" s="17"/>
      <c r="I99" s="17"/>
      <c r="M99" s="17"/>
    </row>
    <row r="100" spans="2:13">
      <c r="C100" s="13"/>
      <c r="D100" s="14"/>
      <c r="E100" s="14"/>
      <c r="H100" s="17"/>
      <c r="I100" s="17"/>
      <c r="M100" s="17"/>
    </row>
    <row r="101" spans="2:13">
      <c r="C101" s="13"/>
      <c r="D101" s="14"/>
      <c r="E101" s="14"/>
      <c r="H101" s="17"/>
      <c r="I101" s="17"/>
      <c r="M101" s="17"/>
    </row>
    <row r="102" spans="2:13">
      <c r="B102" s="12"/>
      <c r="C102" s="13"/>
      <c r="D102" s="14"/>
      <c r="E102" s="14"/>
      <c r="H102" s="17"/>
      <c r="I102" s="17"/>
      <c r="M102" s="17"/>
    </row>
    <row r="103" spans="2:13">
      <c r="B103" s="12"/>
      <c r="C103" s="13"/>
      <c r="D103" s="14"/>
      <c r="E103" s="14"/>
      <c r="H103" s="17"/>
      <c r="I103" s="17"/>
      <c r="M103" s="17"/>
    </row>
    <row r="104" spans="2:13">
      <c r="B104" s="12"/>
      <c r="C104" s="13"/>
      <c r="D104" s="14"/>
      <c r="E104" s="14"/>
      <c r="H104" s="17"/>
      <c r="I104" s="17"/>
      <c r="M104" s="17"/>
    </row>
    <row r="105" spans="2:13">
      <c r="B105" s="12"/>
      <c r="C105" s="13"/>
      <c r="D105" s="14"/>
      <c r="E105" s="14"/>
      <c r="H105" s="17"/>
      <c r="I105" s="17"/>
      <c r="M105" s="17"/>
    </row>
    <row r="106" spans="2:13">
      <c r="B106" s="12"/>
      <c r="C106" s="13"/>
      <c r="D106" s="14"/>
      <c r="E106" s="14"/>
      <c r="H106" s="17"/>
      <c r="I106" s="17"/>
      <c r="M106" s="17"/>
    </row>
    <row r="107" spans="2:13">
      <c r="B107" s="12"/>
      <c r="C107" s="13"/>
      <c r="D107" s="14"/>
      <c r="E107" s="14"/>
      <c r="H107" s="17"/>
      <c r="I107" s="17"/>
      <c r="M107" s="17"/>
    </row>
    <row r="108" spans="2:13">
      <c r="B108" s="12"/>
      <c r="C108" s="13"/>
      <c r="D108" s="14"/>
      <c r="E108" s="14"/>
      <c r="H108" s="17"/>
      <c r="I108" s="17"/>
      <c r="M108" s="17"/>
    </row>
    <row r="109" spans="2:13">
      <c r="B109" s="12"/>
      <c r="C109" s="13"/>
      <c r="D109" s="14"/>
      <c r="E109" s="14"/>
      <c r="H109" s="17"/>
      <c r="I109" s="17"/>
      <c r="M109" s="17"/>
    </row>
    <row r="110" spans="2:13">
      <c r="B110" s="12"/>
      <c r="C110" s="13"/>
      <c r="D110" s="14"/>
      <c r="E110" s="14"/>
      <c r="H110" s="17"/>
      <c r="I110" s="17"/>
      <c r="M110" s="17"/>
    </row>
    <row r="111" spans="2:13">
      <c r="B111" s="12"/>
      <c r="C111" s="13"/>
      <c r="D111" s="14"/>
      <c r="E111" s="14"/>
      <c r="H111" s="17"/>
      <c r="I111" s="17"/>
      <c r="M111" s="17"/>
    </row>
    <row r="112" spans="2:13">
      <c r="B112" s="12"/>
      <c r="C112" s="13"/>
      <c r="D112" s="14"/>
      <c r="E112" s="14"/>
      <c r="H112" s="17"/>
      <c r="I112" s="17"/>
      <c r="M112" s="17"/>
    </row>
    <row r="113" spans="2:13">
      <c r="B113" s="12"/>
      <c r="C113" s="13"/>
      <c r="D113" s="14"/>
      <c r="E113" s="14"/>
      <c r="H113" s="17"/>
      <c r="I113" s="17"/>
      <c r="M113" s="17"/>
    </row>
    <row r="114" spans="2:13">
      <c r="B114" s="12"/>
      <c r="C114" s="13"/>
      <c r="D114" s="14"/>
      <c r="E114" s="14"/>
      <c r="H114" s="17"/>
      <c r="I114" s="17"/>
      <c r="M114" s="17"/>
    </row>
    <row r="115" spans="2:13">
      <c r="B115" s="12"/>
      <c r="C115" s="13"/>
      <c r="D115" s="14"/>
      <c r="E115" s="14"/>
      <c r="H115" s="17"/>
      <c r="I115" s="17"/>
      <c r="M115" s="17"/>
    </row>
    <row r="116" spans="2:13">
      <c r="B116" s="12"/>
      <c r="C116" s="13"/>
      <c r="D116" s="14"/>
      <c r="E116" s="14"/>
      <c r="H116" s="17"/>
      <c r="I116" s="17"/>
      <c r="M116" s="17"/>
    </row>
    <row r="117" spans="2:13">
      <c r="B117" s="12"/>
      <c r="C117" s="13"/>
      <c r="D117" s="14"/>
      <c r="E117" s="14"/>
      <c r="H117" s="17"/>
      <c r="I117" s="17"/>
      <c r="M117" s="17"/>
    </row>
    <row r="118" spans="2:13">
      <c r="B118" s="12"/>
      <c r="C118" s="13"/>
      <c r="D118" s="14"/>
      <c r="E118" s="14"/>
      <c r="H118" s="17"/>
      <c r="I118" s="17"/>
      <c r="M118" s="17"/>
    </row>
    <row r="119" spans="2:13">
      <c r="B119" s="12"/>
      <c r="C119" s="13"/>
      <c r="D119" s="14"/>
      <c r="E119" s="14"/>
      <c r="H119" s="17"/>
      <c r="I119" s="17"/>
      <c r="M119" s="17"/>
    </row>
    <row r="120" spans="2:13">
      <c r="B120" s="12"/>
      <c r="C120" s="13"/>
      <c r="D120" s="14"/>
      <c r="E120" s="14"/>
      <c r="H120" s="17"/>
      <c r="I120" s="17"/>
      <c r="M120" s="17"/>
    </row>
    <row r="121" spans="2:13">
      <c r="B121" s="12"/>
      <c r="C121" s="13"/>
      <c r="D121" s="14"/>
      <c r="E121" s="14"/>
      <c r="H121" s="17"/>
      <c r="I121" s="17"/>
      <c r="M121" s="17"/>
    </row>
    <row r="122" spans="2:13">
      <c r="B122" s="12"/>
      <c r="C122" s="13"/>
      <c r="D122" s="14"/>
      <c r="E122" s="14"/>
      <c r="H122" s="17"/>
      <c r="I122" s="17"/>
      <c r="M122" s="17"/>
    </row>
    <row r="123" spans="2:13">
      <c r="B123" s="12"/>
      <c r="C123" s="13"/>
      <c r="D123" s="14"/>
      <c r="E123" s="14"/>
      <c r="H123" s="17"/>
      <c r="I123" s="17"/>
      <c r="M123" s="17"/>
    </row>
    <row r="124" spans="2:13">
      <c r="B124" s="12"/>
      <c r="C124" s="13"/>
      <c r="D124" s="14"/>
      <c r="E124" s="14"/>
      <c r="H124" s="17"/>
      <c r="I124" s="17"/>
      <c r="M124" s="17"/>
    </row>
    <row r="125" spans="2:13">
      <c r="B125" s="12"/>
      <c r="C125" s="13"/>
      <c r="D125" s="14"/>
      <c r="E125" s="14"/>
      <c r="H125" s="17"/>
      <c r="I125" s="17"/>
      <c r="M125" s="17"/>
    </row>
    <row r="126" spans="2:13">
      <c r="B126" s="12"/>
      <c r="C126" s="13"/>
      <c r="D126" s="14"/>
      <c r="E126" s="14"/>
      <c r="H126" s="17"/>
      <c r="I126" s="17"/>
      <c r="M126" s="17"/>
    </row>
    <row r="127" spans="2:13">
      <c r="B127" s="12"/>
      <c r="C127" s="13"/>
      <c r="D127" s="14"/>
      <c r="E127" s="14"/>
      <c r="H127" s="17"/>
      <c r="I127" s="17"/>
      <c r="M127" s="17"/>
    </row>
    <row r="128" spans="2:13">
      <c r="B128" s="12"/>
      <c r="C128" s="13"/>
      <c r="D128" s="14"/>
      <c r="E128" s="14"/>
      <c r="H128" s="17"/>
      <c r="I128" s="17"/>
      <c r="M128" s="17"/>
    </row>
    <row r="129" spans="2:13">
      <c r="B129" s="12"/>
      <c r="C129" s="13"/>
      <c r="D129" s="14"/>
      <c r="E129" s="14"/>
      <c r="H129" s="17"/>
      <c r="I129" s="17"/>
      <c r="M129" s="17"/>
    </row>
    <row r="130" spans="2:13">
      <c r="B130" s="12"/>
      <c r="C130" s="13"/>
      <c r="D130" s="14"/>
      <c r="E130" s="14"/>
      <c r="H130" s="17"/>
      <c r="I130" s="17"/>
      <c r="M130" s="17"/>
    </row>
    <row r="131" spans="2:13">
      <c r="B131" s="12"/>
      <c r="C131" s="13"/>
      <c r="D131" s="14"/>
      <c r="E131" s="14"/>
      <c r="H131" s="17"/>
      <c r="I131" s="17"/>
      <c r="M131" s="17"/>
    </row>
    <row r="132" spans="2:13">
      <c r="B132" s="12"/>
      <c r="C132" s="13"/>
      <c r="D132" s="14"/>
      <c r="E132" s="14"/>
      <c r="H132" s="17"/>
      <c r="I132" s="17"/>
      <c r="M132" s="17"/>
    </row>
    <row r="133" spans="2:13">
      <c r="B133" s="12"/>
      <c r="C133" s="13"/>
      <c r="D133" s="14"/>
      <c r="E133" s="14"/>
      <c r="H133" s="17"/>
      <c r="I133" s="17"/>
      <c r="M133" s="17"/>
    </row>
    <row r="134" spans="2:13">
      <c r="B134" s="12"/>
      <c r="C134" s="13"/>
      <c r="D134" s="14"/>
      <c r="E134" s="14"/>
      <c r="H134" s="17"/>
      <c r="I134" s="17"/>
      <c r="M134" s="17"/>
    </row>
    <row r="135" spans="2:13">
      <c r="B135" s="12"/>
      <c r="C135" s="13"/>
      <c r="D135" s="14"/>
      <c r="E135" s="14"/>
      <c r="H135" s="17"/>
      <c r="I135" s="17"/>
      <c r="M135" s="17"/>
    </row>
    <row r="136" spans="2:13">
      <c r="B136" s="12"/>
      <c r="C136" s="13"/>
      <c r="D136" s="14"/>
      <c r="E136" s="14"/>
      <c r="H136" s="17"/>
      <c r="I136" s="17"/>
      <c r="M136" s="17"/>
    </row>
    <row r="137" spans="2:13">
      <c r="B137" s="12"/>
      <c r="C137" s="13"/>
      <c r="D137" s="14"/>
      <c r="E137" s="14"/>
      <c r="H137" s="17"/>
      <c r="I137" s="17"/>
      <c r="M137" s="17"/>
    </row>
    <row r="138" spans="2:13">
      <c r="B138" s="12"/>
      <c r="C138" s="13"/>
      <c r="D138" s="14"/>
      <c r="E138" s="14"/>
      <c r="H138" s="17"/>
      <c r="I138" s="17"/>
      <c r="M138" s="17"/>
    </row>
    <row r="139" spans="2:13">
      <c r="B139" s="12"/>
      <c r="C139" s="13"/>
      <c r="D139" s="14"/>
      <c r="E139" s="14"/>
      <c r="H139" s="17"/>
      <c r="I139" s="17"/>
      <c r="M139" s="17"/>
    </row>
    <row r="140" spans="2:13">
      <c r="B140" s="12"/>
      <c r="C140" s="13"/>
      <c r="D140" s="14"/>
      <c r="E140" s="14"/>
      <c r="H140" s="17"/>
      <c r="I140" s="17"/>
      <c r="M140" s="17"/>
    </row>
    <row r="141" spans="2:13">
      <c r="B141" s="12"/>
      <c r="C141" s="13"/>
      <c r="D141" s="14"/>
      <c r="E141" s="14"/>
      <c r="H141" s="17"/>
      <c r="I141" s="17"/>
      <c r="M141" s="17"/>
    </row>
    <row r="142" spans="2:13">
      <c r="B142" s="12"/>
      <c r="C142" s="13"/>
      <c r="D142" s="14"/>
      <c r="E142" s="14"/>
      <c r="H142" s="17"/>
      <c r="I142" s="17"/>
      <c r="M142" s="17"/>
    </row>
    <row r="143" spans="2:13">
      <c r="B143" s="12"/>
      <c r="C143" s="13"/>
      <c r="D143" s="14"/>
      <c r="E143" s="14"/>
      <c r="H143" s="17"/>
      <c r="I143" s="17"/>
      <c r="M143" s="17"/>
    </row>
    <row r="144" spans="2:13">
      <c r="B144" s="12"/>
      <c r="C144" s="13"/>
      <c r="D144" s="14"/>
      <c r="E144" s="14"/>
      <c r="H144" s="17"/>
      <c r="I144" s="17"/>
      <c r="M144" s="17"/>
    </row>
    <row r="145" spans="2:13">
      <c r="B145" s="12"/>
      <c r="C145" s="13"/>
      <c r="D145" s="14"/>
      <c r="E145" s="14"/>
      <c r="H145" s="17"/>
      <c r="I145" s="17"/>
      <c r="M145" s="17"/>
    </row>
    <row r="146" spans="2:13">
      <c r="B146" s="12"/>
      <c r="C146" s="13"/>
      <c r="D146" s="14"/>
      <c r="E146" s="14"/>
      <c r="H146" s="17"/>
      <c r="I146" s="17"/>
      <c r="M146" s="17"/>
    </row>
    <row r="147" spans="2:13">
      <c r="B147" s="12"/>
      <c r="C147" s="13"/>
      <c r="D147" s="14"/>
      <c r="E147" s="14"/>
      <c r="H147" s="17"/>
      <c r="I147" s="17"/>
      <c r="M147" s="17"/>
    </row>
    <row r="148" spans="2:13">
      <c r="B148" s="12"/>
      <c r="C148" s="13"/>
      <c r="D148" s="14"/>
      <c r="E148" s="14"/>
      <c r="H148" s="17"/>
      <c r="I148" s="17"/>
      <c r="M148" s="17"/>
    </row>
    <row r="149" spans="2:13">
      <c r="B149" s="12"/>
      <c r="C149" s="13"/>
      <c r="D149" s="14"/>
      <c r="E149" s="14"/>
      <c r="H149" s="17"/>
      <c r="I149" s="17"/>
      <c r="M149" s="17"/>
    </row>
    <row r="150" spans="2:13">
      <c r="B150" s="12"/>
      <c r="C150" s="13"/>
      <c r="D150" s="14"/>
      <c r="E150" s="14"/>
      <c r="H150" s="17"/>
      <c r="I150" s="17"/>
      <c r="M150" s="17"/>
    </row>
    <row r="151" spans="2:13">
      <c r="B151" s="12"/>
      <c r="C151" s="13"/>
      <c r="D151" s="14"/>
      <c r="E151" s="14"/>
      <c r="H151" s="17"/>
      <c r="I151" s="17"/>
      <c r="M151" s="17"/>
    </row>
    <row r="152" spans="2:13">
      <c r="B152" s="12"/>
      <c r="C152" s="13"/>
      <c r="D152" s="14"/>
      <c r="E152" s="14"/>
      <c r="H152" s="17"/>
      <c r="I152" s="17"/>
      <c r="M152" s="17"/>
    </row>
    <row r="153" spans="2:13">
      <c r="B153" s="12"/>
      <c r="C153" s="13"/>
      <c r="D153" s="14"/>
      <c r="E153" s="14"/>
      <c r="H153" s="17"/>
      <c r="I153" s="17"/>
      <c r="M153" s="17"/>
    </row>
    <row r="154" spans="2:13">
      <c r="B154" s="12"/>
      <c r="C154" s="13"/>
      <c r="D154" s="14"/>
      <c r="E154" s="14"/>
      <c r="H154" s="17"/>
      <c r="I154" s="17"/>
      <c r="M154" s="17"/>
    </row>
    <row r="155" spans="2:13">
      <c r="B155" s="12"/>
      <c r="C155" s="13"/>
      <c r="D155" s="14"/>
      <c r="E155" s="14"/>
      <c r="H155" s="17"/>
      <c r="I155" s="17"/>
      <c r="M155" s="17"/>
    </row>
    <row r="156" spans="2:13">
      <c r="B156" s="12"/>
      <c r="C156" s="13"/>
      <c r="D156" s="14"/>
      <c r="E156" s="14"/>
      <c r="H156" s="17"/>
      <c r="I156" s="17"/>
      <c r="M156" s="17"/>
    </row>
    <row r="157" spans="2:13">
      <c r="B157" s="12"/>
      <c r="C157" s="13"/>
      <c r="D157" s="14"/>
      <c r="E157" s="14"/>
      <c r="H157" s="17"/>
      <c r="I157" s="17"/>
      <c r="M157" s="17"/>
    </row>
    <row r="158" spans="2:13">
      <c r="B158" s="12"/>
      <c r="C158" s="13"/>
      <c r="D158" s="14"/>
      <c r="E158" s="14"/>
      <c r="H158" s="17"/>
      <c r="I158" s="17"/>
      <c r="M158" s="17"/>
    </row>
    <row r="159" spans="2:13">
      <c r="B159" s="12"/>
      <c r="C159" s="13"/>
      <c r="D159" s="14"/>
      <c r="E159" s="14"/>
      <c r="H159" s="17"/>
      <c r="I159" s="17"/>
      <c r="M159" s="17"/>
    </row>
    <row r="160" spans="2:13">
      <c r="B160" s="12"/>
      <c r="C160" s="13"/>
      <c r="D160" s="14"/>
      <c r="E160" s="14"/>
      <c r="H160" s="17"/>
      <c r="I160" s="17"/>
      <c r="M160" s="17"/>
    </row>
    <row r="161" spans="2:13">
      <c r="B161" s="12"/>
      <c r="C161" s="13"/>
      <c r="D161" s="14"/>
      <c r="E161" s="14"/>
      <c r="H161" s="17"/>
      <c r="I161" s="17"/>
      <c r="M161" s="17"/>
    </row>
    <row r="162" spans="2:13">
      <c r="B162" s="12"/>
      <c r="C162" s="13"/>
      <c r="D162" s="14"/>
      <c r="E162" s="14"/>
      <c r="H162" s="17"/>
      <c r="I162" s="17"/>
      <c r="M162" s="17"/>
    </row>
    <row r="163" spans="2:13">
      <c r="B163" s="12"/>
      <c r="C163" s="13"/>
      <c r="D163" s="14"/>
      <c r="E163" s="14"/>
      <c r="H163" s="17"/>
      <c r="I163" s="17"/>
      <c r="M163" s="17"/>
    </row>
    <row r="164" spans="2:13">
      <c r="B164" s="12"/>
      <c r="C164" s="13"/>
      <c r="D164" s="14"/>
      <c r="E164" s="14"/>
      <c r="H164" s="17"/>
      <c r="I164" s="17"/>
      <c r="M164" s="17"/>
    </row>
    <row r="165" spans="2:13">
      <c r="B165" s="12"/>
      <c r="C165" s="13"/>
      <c r="D165" s="14"/>
      <c r="E165" s="14"/>
      <c r="H165" s="17"/>
      <c r="I165" s="17"/>
      <c r="M165" s="17"/>
    </row>
    <row r="166" spans="2:13">
      <c r="B166" s="12"/>
      <c r="C166" s="13"/>
      <c r="D166" s="14"/>
      <c r="E166" s="14"/>
      <c r="H166" s="17"/>
      <c r="I166" s="17"/>
      <c r="M166" s="17"/>
    </row>
    <row r="167" spans="2:13">
      <c r="B167" s="12"/>
      <c r="C167" s="13"/>
      <c r="D167" s="14"/>
      <c r="E167" s="14"/>
      <c r="H167" s="17"/>
      <c r="I167" s="17"/>
      <c r="M167" s="17"/>
    </row>
    <row r="168" spans="2:13">
      <c r="B168" s="12"/>
      <c r="C168" s="13"/>
      <c r="D168" s="14"/>
      <c r="E168" s="14"/>
      <c r="H168" s="17"/>
      <c r="I168" s="17"/>
      <c r="M168" s="17"/>
    </row>
    <row r="169" spans="2:13">
      <c r="B169" s="12"/>
      <c r="C169" s="13"/>
      <c r="D169" s="14"/>
      <c r="E169" s="14"/>
      <c r="H169" s="17"/>
      <c r="I169" s="17"/>
      <c r="M169" s="17"/>
    </row>
    <row r="170" spans="2:13">
      <c r="B170" s="12"/>
      <c r="C170" s="13"/>
      <c r="D170" s="14"/>
      <c r="E170" s="14"/>
      <c r="H170" s="17"/>
      <c r="I170" s="17"/>
      <c r="M170" s="17"/>
    </row>
    <row r="171" spans="2:13">
      <c r="B171" s="12"/>
      <c r="C171" s="13"/>
      <c r="D171" s="14"/>
      <c r="E171" s="14"/>
      <c r="H171" s="17"/>
      <c r="I171" s="17"/>
      <c r="M171" s="17"/>
    </row>
    <row r="172" spans="2:13">
      <c r="B172" s="12"/>
      <c r="C172" s="13"/>
      <c r="D172" s="14"/>
      <c r="E172" s="14"/>
      <c r="H172" s="17"/>
      <c r="I172" s="17"/>
      <c r="M172" s="17"/>
    </row>
    <row r="173" spans="2:13">
      <c r="B173" s="12"/>
      <c r="C173" s="13"/>
      <c r="D173" s="14"/>
      <c r="E173" s="14"/>
      <c r="H173" s="17"/>
      <c r="I173" s="17"/>
      <c r="M173" s="17"/>
    </row>
    <row r="174" spans="2:13">
      <c r="B174" s="12"/>
      <c r="C174" s="13"/>
      <c r="D174" s="14"/>
      <c r="E174" s="14"/>
      <c r="H174" s="17"/>
      <c r="I174" s="17"/>
      <c r="M174" s="17"/>
    </row>
    <row r="175" spans="2:13">
      <c r="B175" s="12"/>
      <c r="C175" s="13"/>
      <c r="D175" s="14"/>
      <c r="E175" s="14"/>
      <c r="H175" s="17"/>
      <c r="I175" s="17"/>
      <c r="M175" s="17"/>
    </row>
    <row r="176" spans="2:13">
      <c r="B176" s="12"/>
      <c r="C176" s="13"/>
      <c r="D176" s="14"/>
      <c r="E176" s="14"/>
      <c r="H176" s="17"/>
      <c r="I176" s="17"/>
      <c r="M176" s="17"/>
    </row>
    <row r="177" spans="2:13">
      <c r="B177" s="12"/>
      <c r="C177" s="13"/>
      <c r="D177" s="14"/>
      <c r="E177" s="14"/>
      <c r="H177" s="17"/>
      <c r="I177" s="17"/>
      <c r="M177" s="17"/>
    </row>
    <row r="178" spans="2:13">
      <c r="B178" s="12"/>
      <c r="C178" s="13"/>
      <c r="D178" s="14"/>
      <c r="E178" s="14"/>
      <c r="H178" s="17"/>
      <c r="I178" s="17"/>
      <c r="M178" s="17"/>
    </row>
    <row r="179" spans="2:13">
      <c r="B179" s="12"/>
      <c r="C179" s="13"/>
      <c r="D179" s="14"/>
      <c r="E179" s="14"/>
      <c r="H179" s="17"/>
      <c r="I179" s="17"/>
      <c r="M179" s="17"/>
    </row>
    <row r="180" spans="2:13">
      <c r="B180" s="12"/>
      <c r="C180" s="13"/>
      <c r="D180" s="14"/>
      <c r="E180" s="14"/>
      <c r="H180" s="17"/>
      <c r="I180" s="17"/>
      <c r="M180" s="17"/>
    </row>
    <row r="181" spans="2:13">
      <c r="B181" s="12"/>
      <c r="C181" s="13"/>
      <c r="D181" s="14"/>
      <c r="E181" s="14"/>
      <c r="H181" s="17"/>
      <c r="I181" s="17"/>
      <c r="M181" s="17"/>
    </row>
    <row r="182" spans="2:13">
      <c r="B182" s="12"/>
      <c r="C182" s="13"/>
      <c r="D182" s="14"/>
      <c r="E182" s="14"/>
      <c r="H182" s="17"/>
      <c r="I182" s="17"/>
      <c r="M182" s="17"/>
    </row>
    <row r="183" spans="2:13">
      <c r="B183" s="12"/>
      <c r="C183" s="13"/>
      <c r="D183" s="14"/>
      <c r="E183" s="14"/>
      <c r="H183" s="17"/>
      <c r="I183" s="17"/>
      <c r="M183" s="17"/>
    </row>
    <row r="184" spans="2:13">
      <c r="B184" s="12"/>
      <c r="C184" s="13"/>
      <c r="D184" s="14"/>
      <c r="E184" s="14"/>
      <c r="H184" s="17"/>
      <c r="I184" s="17"/>
      <c r="M184" s="17"/>
    </row>
    <row r="185" spans="2:13">
      <c r="B185" s="12"/>
      <c r="C185" s="13"/>
      <c r="D185" s="14"/>
      <c r="E185" s="14"/>
      <c r="H185" s="17"/>
      <c r="I185" s="17"/>
      <c r="M185" s="17"/>
    </row>
    <row r="186" spans="2:13">
      <c r="B186" s="12"/>
      <c r="C186" s="13"/>
      <c r="D186" s="14"/>
      <c r="E186" s="14"/>
      <c r="H186" s="17"/>
      <c r="I186" s="17"/>
      <c r="M186" s="17"/>
    </row>
    <row r="187" spans="2:13">
      <c r="B187" s="12"/>
      <c r="C187" s="13"/>
      <c r="D187" s="14"/>
      <c r="E187" s="14"/>
      <c r="H187" s="17"/>
      <c r="I187" s="17"/>
      <c r="M187" s="17"/>
    </row>
    <row r="188" spans="2:13">
      <c r="B188" s="12"/>
      <c r="C188" s="13"/>
      <c r="D188" s="14"/>
      <c r="E188" s="14"/>
      <c r="H188" s="17"/>
      <c r="I188" s="17"/>
      <c r="M188" s="17"/>
    </row>
    <row r="189" spans="2:13">
      <c r="B189" s="12"/>
      <c r="C189" s="13"/>
      <c r="D189" s="14"/>
      <c r="E189" s="14"/>
      <c r="H189" s="17"/>
      <c r="I189" s="17"/>
      <c r="M189" s="17"/>
    </row>
    <row r="190" spans="2:13">
      <c r="B190" s="12"/>
      <c r="C190" s="13"/>
      <c r="D190" s="14"/>
      <c r="E190" s="14"/>
      <c r="H190" s="17"/>
      <c r="I190" s="17"/>
      <c r="M190" s="17"/>
    </row>
    <row r="191" spans="2:13">
      <c r="B191" s="12"/>
      <c r="C191" s="13"/>
      <c r="D191" s="14"/>
      <c r="E191" s="14"/>
      <c r="H191" s="17"/>
      <c r="I191" s="17"/>
      <c r="M191" s="17"/>
    </row>
    <row r="192" spans="2:13">
      <c r="B192" s="12"/>
      <c r="C192" s="13"/>
      <c r="D192" s="14"/>
      <c r="E192" s="14"/>
      <c r="H192" s="17"/>
      <c r="I192" s="17"/>
      <c r="M192" s="17"/>
    </row>
    <row r="193" spans="2:13">
      <c r="B193" s="12"/>
      <c r="C193" s="13"/>
      <c r="D193" s="14"/>
      <c r="E193" s="14"/>
      <c r="H193" s="17"/>
      <c r="I193" s="17"/>
      <c r="M193" s="17"/>
    </row>
    <row r="194" spans="2:13">
      <c r="B194" s="12"/>
      <c r="C194" s="13"/>
      <c r="D194" s="14"/>
      <c r="E194" s="14"/>
      <c r="H194" s="17"/>
      <c r="I194" s="17"/>
      <c r="M194" s="17"/>
    </row>
    <row r="195" spans="2:13">
      <c r="B195" s="12"/>
      <c r="C195" s="13"/>
      <c r="D195" s="14"/>
      <c r="E195" s="14"/>
      <c r="H195" s="17"/>
      <c r="I195" s="17"/>
      <c r="M195" s="17"/>
    </row>
    <row r="196" spans="2:13">
      <c r="B196" s="12"/>
      <c r="C196" s="13"/>
      <c r="D196" s="14"/>
      <c r="E196" s="14"/>
      <c r="H196" s="17"/>
      <c r="I196" s="17"/>
      <c r="M196" s="17"/>
    </row>
    <row r="197" spans="2:13">
      <c r="B197" s="12"/>
      <c r="C197" s="13"/>
      <c r="D197" s="14"/>
      <c r="E197" s="14"/>
      <c r="H197" s="17"/>
      <c r="I197" s="17"/>
      <c r="M197" s="17"/>
    </row>
    <row r="198" spans="2:13">
      <c r="B198" s="12"/>
      <c r="C198" s="13"/>
      <c r="D198" s="14"/>
      <c r="E198" s="14"/>
      <c r="H198" s="17"/>
      <c r="I198" s="17"/>
      <c r="M198" s="17"/>
    </row>
  </sheetData>
  <phoneticPr fontId="18"/>
  <pageMargins left="0.7" right="0.7" top="0.75" bottom="0.75" header="0.3" footer="0.3"/>
  <pageSetup paperSize="9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zoomScale="85" zoomScaleNormal="85" workbookViewId="0">
      <selection activeCell="F9" sqref="F9"/>
    </sheetView>
  </sheetViews>
  <sheetFormatPr defaultRowHeight="14.25"/>
  <cols>
    <col min="4" max="4" width="11.875" style="24" bestFit="1" customWidth="1"/>
    <col min="5" max="5" width="11.875" style="24" customWidth="1"/>
    <col min="6" max="6" width="13.375" style="24" bestFit="1" customWidth="1"/>
    <col min="7" max="8" width="13.375" style="24" customWidth="1"/>
    <col min="9" max="9" width="11" style="24" bestFit="1" customWidth="1"/>
    <col min="10" max="10" width="9" style="24"/>
    <col min="11" max="11" width="16.625" style="24" customWidth="1"/>
    <col min="12" max="12" width="18" style="24" customWidth="1"/>
    <col min="13" max="13" width="13.375" style="24" bestFit="1" customWidth="1"/>
    <col min="14" max="14" width="9.5" style="24" bestFit="1" customWidth="1"/>
    <col min="15" max="17" width="13" style="24" bestFit="1" customWidth="1"/>
    <col min="18" max="19" width="17.25" style="24" bestFit="1" customWidth="1"/>
  </cols>
  <sheetData>
    <row r="1" spans="1:19">
      <c r="A1" s="1" t="s">
        <v>68</v>
      </c>
      <c r="B1" s="19" t="s">
        <v>120</v>
      </c>
      <c r="C1" s="1"/>
      <c r="D1" s="7"/>
      <c r="E1" s="7"/>
      <c r="F1" s="7"/>
      <c r="G1" s="7"/>
      <c r="H1" s="7"/>
      <c r="I1" s="22"/>
      <c r="J1" s="23"/>
      <c r="K1" s="23"/>
      <c r="L1" s="23"/>
      <c r="M1" s="7"/>
      <c r="N1" s="7"/>
      <c r="O1" s="7"/>
      <c r="P1" s="7"/>
      <c r="Q1" s="7"/>
      <c r="R1" s="7"/>
    </row>
    <row r="2" spans="1:19">
      <c r="A2" s="1" t="s">
        <v>69</v>
      </c>
      <c r="B2" s="1">
        <v>24</v>
      </c>
      <c r="C2" s="1"/>
      <c r="D2" s="25"/>
      <c r="E2" s="25"/>
      <c r="F2" s="25"/>
      <c r="G2" s="25"/>
      <c r="H2" s="25"/>
      <c r="I2" s="22"/>
      <c r="J2" s="23"/>
      <c r="K2" s="23"/>
      <c r="L2" s="23"/>
      <c r="M2" s="25"/>
      <c r="N2" s="7"/>
      <c r="O2" s="26"/>
      <c r="P2" s="26"/>
      <c r="Q2" s="7"/>
      <c r="R2" s="26"/>
    </row>
    <row r="3" spans="1:19">
      <c r="A3" s="1" t="s">
        <v>70</v>
      </c>
      <c r="B3" s="6">
        <f ca="1">INDIRECT(ADDRESS(7,3,,,$B$1))</f>
        <v>0</v>
      </c>
      <c r="C3" s="1"/>
      <c r="D3" s="25"/>
      <c r="E3" s="25"/>
      <c r="F3" s="25"/>
      <c r="G3" s="25"/>
      <c r="H3" s="25"/>
      <c r="I3" s="22"/>
      <c r="J3" s="23"/>
      <c r="K3" s="23"/>
      <c r="L3" s="23"/>
      <c r="M3" s="25"/>
      <c r="N3" s="7"/>
      <c r="O3" s="26"/>
      <c r="P3" s="26"/>
      <c r="Q3" s="7"/>
      <c r="R3" s="26"/>
    </row>
    <row r="4" spans="1:19">
      <c r="A4" s="1" t="s">
        <v>71</v>
      </c>
      <c r="B4" s="1">
        <v>7</v>
      </c>
      <c r="C4" s="1"/>
      <c r="D4" s="7"/>
      <c r="E4" s="7"/>
      <c r="F4" s="7"/>
      <c r="G4" s="7"/>
      <c r="H4" s="7"/>
      <c r="I4" s="22"/>
      <c r="J4" s="23"/>
      <c r="K4" s="49"/>
      <c r="L4" s="49"/>
      <c r="M4" s="7"/>
      <c r="N4" s="7"/>
      <c r="O4" s="26"/>
      <c r="P4" s="26"/>
      <c r="Q4" s="25"/>
      <c r="R4" s="26"/>
    </row>
    <row r="5" spans="1:19" s="24" customFormat="1">
      <c r="A5" s="20"/>
      <c r="B5" s="20"/>
      <c r="C5" s="20" t="s">
        <v>63</v>
      </c>
      <c r="D5" s="21" t="s">
        <v>96</v>
      </c>
      <c r="E5" s="44" t="s">
        <v>175</v>
      </c>
      <c r="F5" s="21" t="s">
        <v>95</v>
      </c>
      <c r="G5" s="44" t="s">
        <v>174</v>
      </c>
      <c r="H5" s="44" t="s">
        <v>128</v>
      </c>
      <c r="I5" s="27" t="s">
        <v>48</v>
      </c>
      <c r="J5" s="28" t="s">
        <v>18</v>
      </c>
      <c r="K5" s="19" t="s">
        <v>164</v>
      </c>
      <c r="L5" s="19" t="s">
        <v>165</v>
      </c>
      <c r="M5" s="20" t="s">
        <v>49</v>
      </c>
      <c r="N5" s="20" t="s">
        <v>51</v>
      </c>
      <c r="O5" s="29" t="s">
        <v>58</v>
      </c>
      <c r="P5" s="29" t="s">
        <v>59</v>
      </c>
      <c r="Q5" s="30" t="s">
        <v>24</v>
      </c>
      <c r="R5" s="20" t="s">
        <v>60</v>
      </c>
      <c r="S5" s="29" t="s">
        <v>61</v>
      </c>
    </row>
    <row r="6" spans="1:19" s="24" customFormat="1" ht="17.25" thickBot="1">
      <c r="A6" s="35" t="s">
        <v>72</v>
      </c>
      <c r="B6" s="42" t="s">
        <v>127</v>
      </c>
      <c r="C6" s="35"/>
      <c r="D6" s="31" t="s">
        <v>125</v>
      </c>
      <c r="E6" s="31" t="s">
        <v>168</v>
      </c>
      <c r="F6" s="31" t="s">
        <v>64</v>
      </c>
      <c r="G6" s="31" t="s">
        <v>177</v>
      </c>
      <c r="H6" s="31" t="s">
        <v>132</v>
      </c>
      <c r="I6" s="32" t="s">
        <v>126</v>
      </c>
      <c r="J6" s="33" t="s">
        <v>196</v>
      </c>
      <c r="K6" s="7" t="s">
        <v>197</v>
      </c>
      <c r="L6" s="7" t="s">
        <v>198</v>
      </c>
      <c r="M6" s="31" t="s">
        <v>124</v>
      </c>
      <c r="N6" s="31" t="s">
        <v>124</v>
      </c>
      <c r="O6" s="34"/>
      <c r="P6" s="35"/>
      <c r="Q6" s="31" t="s">
        <v>124</v>
      </c>
      <c r="R6" s="35"/>
      <c r="S6" s="35"/>
    </row>
    <row r="7" spans="1:19" s="24" customFormat="1" ht="15.75" thickTop="1" thickBot="1">
      <c r="A7" s="39">
        <f>$B$4</f>
        <v>7</v>
      </c>
      <c r="B7" s="36">
        <f ca="1">MONTH(INDIRECT(ADDRESS(A7,2,,,$B$1)))</f>
        <v>2</v>
      </c>
      <c r="C7" s="39"/>
      <c r="D7" s="37">
        <f ca="1">INDIRECT(ADDRESS(A7,21,,,$B$1))</f>
        <v>25</v>
      </c>
      <c r="E7" s="37">
        <f ca="1">INDIRECT(ADDRESS(A7,22,,,$B$1))</f>
        <v>0.24012807697286717</v>
      </c>
      <c r="F7" s="37">
        <f ca="1">INDIRECT(ADDRESS(A7,23,,,$B$1))</f>
        <v>6.0024801587301582</v>
      </c>
      <c r="G7" s="37" t="s">
        <v>205</v>
      </c>
      <c r="H7" s="37">
        <f ca="1">INDIRECT(ADDRESS(A7,25,,,$B$1))</f>
        <v>57.953521825396841</v>
      </c>
      <c r="I7" s="38">
        <f ca="1">INDIRECT(ADDRESS(A7,26,,,$B$1))</f>
        <v>331.52999999999992</v>
      </c>
      <c r="J7" s="37">
        <f ca="1">INDIRECT(ADDRESS(A7,27,,,$B$1))</f>
        <v>126.66666666666666</v>
      </c>
      <c r="K7" s="38">
        <f ca="1">INDIRECT(ADDRESS(A7,28,,,$B$1))</f>
        <v>669.72664499999996</v>
      </c>
      <c r="L7" s="37">
        <f ca="1">INDIRECT(ADDRESS(A7,29,,,$B$1))</f>
        <v>276.76339285714283</v>
      </c>
      <c r="M7" s="40">
        <f ca="1">INDIRECT(ADDRESS(A7,30,,,$B$1))</f>
        <v>2.6788938492063492</v>
      </c>
      <c r="N7" s="39">
        <f ca="1">INDIRECT(ADDRESS(A7,31,,,$B$1))</f>
        <v>8.6999999999999993</v>
      </c>
      <c r="O7" s="39" t="str">
        <f ca="1">INDIRECT(ADDRESS(A7,32,,,$B$1))</f>
        <v>WNW</v>
      </c>
      <c r="P7" s="41">
        <f ca="1">INDIRECT(ADDRESS(A7,33,,,$B$1))</f>
        <v>44609</v>
      </c>
      <c r="Q7" s="39">
        <f ca="1">INDIRECT(ADDRESS(A7,34,,,$B$1))</f>
        <v>17.5</v>
      </c>
      <c r="R7" s="39" t="str">
        <f ca="1">INDIRECT(ADDRESS(A7,35,,,$B$1))</f>
        <v>SSW</v>
      </c>
      <c r="S7" s="41">
        <f ca="1">INDIRECT(ADDRESS(A7,36,,,$B$1))</f>
        <v>44608</v>
      </c>
    </row>
    <row r="8" spans="1:19" ht="15" thickTop="1"/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workbookViewId="0">
      <selection activeCell="D8" sqref="D8"/>
    </sheetView>
  </sheetViews>
  <sheetFormatPr defaultRowHeight="14.25"/>
  <cols>
    <col min="1" max="1" width="23.625" style="1" bestFit="1" customWidth="1"/>
    <col min="2" max="2" width="9" style="1"/>
    <col min="3" max="3" width="57.875" style="1" bestFit="1" customWidth="1"/>
    <col min="4" max="4" width="77.125" style="1" bestFit="1" customWidth="1"/>
    <col min="5" max="16384" width="9" style="1"/>
  </cols>
  <sheetData>
    <row r="3" spans="1:4">
      <c r="A3" s="2" t="s">
        <v>8</v>
      </c>
      <c r="B3" s="2" t="s">
        <v>9</v>
      </c>
      <c r="C3" s="2" t="s">
        <v>10</v>
      </c>
      <c r="D3" s="2" t="s">
        <v>11</v>
      </c>
    </row>
    <row r="4" spans="1:4">
      <c r="A4" s="3" t="s">
        <v>12</v>
      </c>
      <c r="B4" s="3" t="s">
        <v>5</v>
      </c>
      <c r="C4" s="3" t="s">
        <v>13</v>
      </c>
      <c r="D4" s="3"/>
    </row>
    <row r="5" spans="1:4">
      <c r="A5" s="50" t="s">
        <v>179</v>
      </c>
      <c r="B5" s="3" t="s">
        <v>169</v>
      </c>
      <c r="C5" s="50" t="s">
        <v>185</v>
      </c>
      <c r="D5" s="3"/>
    </row>
    <row r="6" spans="1:4">
      <c r="A6" s="3" t="s">
        <v>14</v>
      </c>
      <c r="B6" s="3" t="s">
        <v>15</v>
      </c>
      <c r="C6" s="50" t="s">
        <v>186</v>
      </c>
      <c r="D6" s="3"/>
    </row>
    <row r="7" spans="1:4">
      <c r="A7" s="50" t="s">
        <v>178</v>
      </c>
      <c r="B7" s="3" t="s">
        <v>15</v>
      </c>
      <c r="C7" s="50" t="s">
        <v>187</v>
      </c>
      <c r="D7" s="50" t="s">
        <v>189</v>
      </c>
    </row>
    <row r="8" spans="1:4" ht="16.5">
      <c r="A8" s="3" t="s">
        <v>16</v>
      </c>
      <c r="B8" s="3" t="s">
        <v>65</v>
      </c>
      <c r="C8" s="3" t="s">
        <v>17</v>
      </c>
      <c r="D8" s="1" t="s">
        <v>73</v>
      </c>
    </row>
    <row r="9" spans="1:4" ht="16.5">
      <c r="A9" s="3" t="s">
        <v>18</v>
      </c>
      <c r="B9" s="4" t="s">
        <v>4</v>
      </c>
      <c r="C9" s="3" t="s">
        <v>32</v>
      </c>
      <c r="D9" s="3" t="s">
        <v>33</v>
      </c>
    </row>
    <row r="10" spans="1:4" ht="16.5">
      <c r="A10" s="50" t="s">
        <v>163</v>
      </c>
      <c r="B10" s="4" t="s">
        <v>180</v>
      </c>
      <c r="C10" s="50" t="s">
        <v>184</v>
      </c>
      <c r="D10" s="3"/>
    </row>
    <row r="11" spans="1:4" ht="16.5">
      <c r="A11" s="50" t="s">
        <v>164</v>
      </c>
      <c r="B11" s="4" t="s">
        <v>181</v>
      </c>
      <c r="C11" s="50" t="s">
        <v>182</v>
      </c>
      <c r="D11" s="3"/>
    </row>
    <row r="12" spans="1:4" ht="16.5">
      <c r="A12" s="50" t="s">
        <v>165</v>
      </c>
      <c r="B12" s="4" t="s">
        <v>180</v>
      </c>
      <c r="C12" s="50" t="s">
        <v>183</v>
      </c>
      <c r="D12" s="3"/>
    </row>
    <row r="13" spans="1:4">
      <c r="A13" s="3" t="s">
        <v>19</v>
      </c>
      <c r="B13" s="3" t="s">
        <v>3</v>
      </c>
      <c r="C13" s="3" t="s">
        <v>34</v>
      </c>
      <c r="D13" s="3"/>
    </row>
    <row r="14" spans="1:4">
      <c r="A14" s="3" t="s">
        <v>20</v>
      </c>
      <c r="B14" s="3"/>
      <c r="C14" s="3" t="s">
        <v>35</v>
      </c>
      <c r="D14" s="3"/>
    </row>
    <row r="15" spans="1:4">
      <c r="A15" s="3" t="s">
        <v>21</v>
      </c>
      <c r="B15" s="3"/>
      <c r="C15" s="3" t="s">
        <v>36</v>
      </c>
      <c r="D15" s="3"/>
    </row>
    <row r="16" spans="1:4">
      <c r="A16" s="3" t="s">
        <v>22</v>
      </c>
      <c r="B16" s="3"/>
      <c r="C16" s="3" t="s">
        <v>37</v>
      </c>
      <c r="D16" s="3"/>
    </row>
    <row r="17" spans="1:4">
      <c r="A17" s="3" t="s">
        <v>23</v>
      </c>
      <c r="B17" s="3"/>
      <c r="C17" s="3" t="s">
        <v>38</v>
      </c>
      <c r="D17" s="3"/>
    </row>
    <row r="18" spans="1:4">
      <c r="A18" s="3" t="s">
        <v>24</v>
      </c>
      <c r="B18" s="3" t="s">
        <v>3</v>
      </c>
      <c r="C18" s="3" t="s">
        <v>25</v>
      </c>
      <c r="D18" s="3"/>
    </row>
    <row r="19" spans="1:4">
      <c r="A19" s="3" t="s">
        <v>26</v>
      </c>
      <c r="B19" s="3"/>
      <c r="C19" s="3" t="s">
        <v>39</v>
      </c>
      <c r="D19" s="3"/>
    </row>
    <row r="20" spans="1:4">
      <c r="A20" s="3" t="s">
        <v>27</v>
      </c>
      <c r="B20" s="3"/>
      <c r="C20" s="3" t="s">
        <v>40</v>
      </c>
      <c r="D20" s="3"/>
    </row>
    <row r="21" spans="1:4">
      <c r="A21" s="3" t="s">
        <v>28</v>
      </c>
      <c r="B21" s="3" t="s">
        <v>3</v>
      </c>
      <c r="C21" s="3" t="s">
        <v>29</v>
      </c>
      <c r="D21" s="3"/>
    </row>
    <row r="22" spans="1:4">
      <c r="A22" s="3" t="s">
        <v>30</v>
      </c>
      <c r="B22" s="3"/>
      <c r="C22" s="3" t="s">
        <v>41</v>
      </c>
      <c r="D22" s="3"/>
    </row>
    <row r="23" spans="1:4">
      <c r="A23" s="5" t="s">
        <v>31</v>
      </c>
      <c r="B23" s="5"/>
      <c r="C23" s="5" t="s">
        <v>42</v>
      </c>
      <c r="D23" s="5"/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B19" sqref="B19"/>
    </sheetView>
  </sheetViews>
  <sheetFormatPr defaultRowHeight="14.25"/>
  <cols>
    <col min="1" max="1" width="15.125" style="7" bestFit="1" customWidth="1"/>
    <col min="2" max="2" width="17.625" style="7" bestFit="1" customWidth="1"/>
    <col min="3" max="3" width="13.125" style="7" bestFit="1" customWidth="1"/>
    <col min="4" max="4" width="32.5" style="7" bestFit="1" customWidth="1"/>
    <col min="5" max="5" width="15.125" style="7" bestFit="1" customWidth="1"/>
    <col min="6" max="6" width="10.5" style="10" bestFit="1" customWidth="1"/>
    <col min="7" max="7" width="44.125" style="7" bestFit="1" customWidth="1"/>
    <col min="8" max="16384" width="9" style="1"/>
  </cols>
  <sheetData>
    <row r="3" spans="1:7">
      <c r="A3" s="43" t="s">
        <v>75</v>
      </c>
      <c r="B3" s="62" t="s">
        <v>92</v>
      </c>
      <c r="C3" s="62"/>
      <c r="D3" s="62"/>
    </row>
    <row r="4" spans="1:7">
      <c r="A4" s="45" t="s">
        <v>76</v>
      </c>
      <c r="B4" s="63" t="s">
        <v>74</v>
      </c>
      <c r="C4" s="63"/>
      <c r="D4" s="63"/>
    </row>
    <row r="5" spans="1:7" ht="16.5">
      <c r="A5" s="8" t="s">
        <v>77</v>
      </c>
      <c r="B5" s="64" t="s">
        <v>140</v>
      </c>
      <c r="C5" s="64"/>
      <c r="D5" s="64"/>
    </row>
    <row r="6" spans="1:7">
      <c r="A6" s="45" t="s">
        <v>78</v>
      </c>
      <c r="B6" s="63" t="s">
        <v>79</v>
      </c>
      <c r="C6" s="63"/>
      <c r="D6" s="63"/>
    </row>
    <row r="7" spans="1:7">
      <c r="A7" s="45" t="s">
        <v>80</v>
      </c>
      <c r="B7" s="45" t="s">
        <v>85</v>
      </c>
      <c r="C7" s="45" t="s">
        <v>81</v>
      </c>
      <c r="D7" s="45" t="s">
        <v>133</v>
      </c>
      <c r="E7" s="45" t="s">
        <v>134</v>
      </c>
      <c r="F7" s="46" t="s">
        <v>135</v>
      </c>
      <c r="G7" s="45" t="s">
        <v>11</v>
      </c>
    </row>
    <row r="8" spans="1:7">
      <c r="A8" s="45" t="s">
        <v>14</v>
      </c>
      <c r="B8" s="45">
        <v>0.15</v>
      </c>
      <c r="C8" s="45">
        <v>10</v>
      </c>
      <c r="D8" s="45" t="s">
        <v>90</v>
      </c>
      <c r="E8" s="45" t="s">
        <v>136</v>
      </c>
      <c r="F8" s="46">
        <v>41671</v>
      </c>
      <c r="G8" s="45" t="s">
        <v>141</v>
      </c>
    </row>
    <row r="9" spans="1:7">
      <c r="A9" s="45" t="s">
        <v>137</v>
      </c>
      <c r="B9" s="45">
        <v>0.15</v>
      </c>
      <c r="C9" s="45">
        <v>10</v>
      </c>
      <c r="D9" s="45" t="s">
        <v>142</v>
      </c>
      <c r="E9" s="45" t="s">
        <v>136</v>
      </c>
      <c r="F9" s="46">
        <v>41671</v>
      </c>
      <c r="G9" s="45"/>
    </row>
    <row r="10" spans="1:7">
      <c r="A10" s="9" t="s">
        <v>144</v>
      </c>
      <c r="B10" s="45">
        <v>0.15</v>
      </c>
      <c r="C10" s="45"/>
      <c r="D10" s="45" t="s">
        <v>145</v>
      </c>
      <c r="E10" s="45" t="s">
        <v>136</v>
      </c>
      <c r="F10" s="46"/>
      <c r="G10" s="9" t="s">
        <v>146</v>
      </c>
    </row>
    <row r="11" spans="1:7">
      <c r="A11" s="9" t="s">
        <v>143</v>
      </c>
      <c r="B11" s="45">
        <v>0</v>
      </c>
      <c r="C11" s="45">
        <v>10</v>
      </c>
      <c r="D11" s="45" t="s">
        <v>88</v>
      </c>
      <c r="E11" s="45" t="s">
        <v>136</v>
      </c>
      <c r="F11" s="46">
        <v>41671</v>
      </c>
      <c r="G11" s="45" t="s">
        <v>138</v>
      </c>
    </row>
    <row r="12" spans="1:7">
      <c r="A12" s="45" t="s">
        <v>82</v>
      </c>
      <c r="B12" s="67">
        <v>8</v>
      </c>
      <c r="C12" s="65">
        <v>10</v>
      </c>
      <c r="D12" s="67" t="s">
        <v>91</v>
      </c>
      <c r="E12" s="65" t="s">
        <v>136</v>
      </c>
      <c r="F12" s="68">
        <v>41671</v>
      </c>
      <c r="G12" s="65"/>
    </row>
    <row r="13" spans="1:7">
      <c r="A13" s="45" t="s">
        <v>83</v>
      </c>
      <c r="B13" s="67"/>
      <c r="C13" s="66"/>
      <c r="D13" s="67"/>
      <c r="E13" s="66"/>
      <c r="F13" s="68"/>
      <c r="G13" s="66"/>
    </row>
    <row r="14" spans="1:7">
      <c r="A14" s="45" t="s">
        <v>84</v>
      </c>
      <c r="B14" s="45">
        <v>2</v>
      </c>
      <c r="C14" s="45">
        <v>10</v>
      </c>
      <c r="D14" s="45" t="s">
        <v>89</v>
      </c>
      <c r="E14" s="45" t="s">
        <v>136</v>
      </c>
      <c r="F14" s="46">
        <v>41671</v>
      </c>
      <c r="G14" s="45"/>
    </row>
    <row r="15" spans="1:7" ht="27.75">
      <c r="A15" s="9" t="s">
        <v>188</v>
      </c>
      <c r="B15" s="47">
        <v>2</v>
      </c>
      <c r="C15" s="47">
        <v>10</v>
      </c>
      <c r="D15" s="51" t="s">
        <v>190</v>
      </c>
      <c r="E15" s="9" t="s">
        <v>192</v>
      </c>
      <c r="F15" s="48">
        <v>42401</v>
      </c>
      <c r="G15" s="47" t="s">
        <v>194</v>
      </c>
    </row>
    <row r="16" spans="1:7" ht="28.5">
      <c r="A16" s="9" t="s">
        <v>179</v>
      </c>
      <c r="B16" s="47">
        <v>-10</v>
      </c>
      <c r="C16" s="47">
        <v>10</v>
      </c>
      <c r="D16" s="51" t="s">
        <v>191</v>
      </c>
      <c r="E16" s="47" t="s">
        <v>193</v>
      </c>
      <c r="F16" s="48">
        <v>42401</v>
      </c>
      <c r="G16" s="47"/>
    </row>
    <row r="17" spans="1:7">
      <c r="A17" s="45" t="s">
        <v>139</v>
      </c>
      <c r="B17" s="45">
        <v>1</v>
      </c>
      <c r="C17" s="45"/>
      <c r="D17" s="45" t="s">
        <v>86</v>
      </c>
      <c r="E17" s="45" t="s">
        <v>87</v>
      </c>
      <c r="F17" s="46"/>
      <c r="G17" s="45"/>
    </row>
  </sheetData>
  <mergeCells count="10">
    <mergeCell ref="G12:G13"/>
    <mergeCell ref="E12:E13"/>
    <mergeCell ref="B12:B13"/>
    <mergeCell ref="F12:F13"/>
    <mergeCell ref="D12:D13"/>
    <mergeCell ref="B3:D3"/>
    <mergeCell ref="B4:D4"/>
    <mergeCell ref="B5:D5"/>
    <mergeCell ref="B6:D6"/>
    <mergeCell ref="C12:C13"/>
  </mergeCells>
  <phoneticPr fontId="18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附属農場気象データ_10分</vt:lpstr>
      <vt:lpstr>附属農場気象データ_1時間</vt:lpstr>
      <vt:lpstr>附属農場気象データ_1日</vt:lpstr>
      <vt:lpstr>附属農場気象データ_1ヶ月</vt:lpstr>
      <vt:lpstr>データ内容</vt:lpstr>
      <vt:lpstr>観測機器情報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</dc:creator>
  <cp:lastModifiedBy>Owner</cp:lastModifiedBy>
  <dcterms:created xsi:type="dcterms:W3CDTF">2014-03-28T06:58:33Z</dcterms:created>
  <dcterms:modified xsi:type="dcterms:W3CDTF">2022-08-29T06:08:49Z</dcterms:modified>
</cp:coreProperties>
</file>